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abloLaura\Desktop\PRLS\OPERACIONES PENDIENTES EN LA CUT 2017\PT - ELABORACIÓN FORMULARIO N°9\ABRIL\"/>
    </mc:Choice>
  </mc:AlternateContent>
  <bookViews>
    <workbookView xWindow="0" yWindow="0" windowWidth="27630" windowHeight="13020" activeTab="5"/>
  </bookViews>
  <sheets>
    <sheet name="FORM. 9" sheetId="3" r:id="rId1"/>
    <sheet name="CONCEPTOS" sheetId="10" state="hidden" r:id="rId2"/>
    <sheet name="bd_lista" sheetId="9" state="hidden" r:id="rId3"/>
    <sheet name="RESUMEN" sheetId="8" state="hidden" r:id="rId4"/>
    <sheet name="CONCEPTOS.." sheetId="23" r:id="rId5"/>
    <sheet name="CUT Bs." sheetId="15" r:id="rId6"/>
    <sheet name="CUT $us" sheetId="16" r:id="rId7"/>
    <sheet name="TRL Bs" sheetId="19" r:id="rId8"/>
    <sheet name="TRL $us" sheetId="20" r:id="rId9"/>
    <sheet name="CDI" sheetId="21" r:id="rId10"/>
    <sheet name="LISTA" sheetId="18" state="hidden" r:id="rId11"/>
  </sheets>
  <externalReferences>
    <externalReference r:id="rId12"/>
  </externalReferences>
  <definedNames>
    <definedName name="_xlnm._FilterDatabase" localSheetId="9" hidden="1">CDI!$A$9:$H$84</definedName>
    <definedName name="_xlnm._FilterDatabase" localSheetId="6" hidden="1">'CUT $us'!$A$8:$N$358</definedName>
    <definedName name="_xlnm._FilterDatabase" localSheetId="5" hidden="1">'CUT Bs.'!$A$8:$L$6387</definedName>
    <definedName name="_xlnm._FilterDatabase" localSheetId="10" hidden="1">LISTA!$A$12:$AJ$614</definedName>
    <definedName name="_xlnm._FilterDatabase" localSheetId="3" hidden="1">RESUMEN!$A$10:$AL$613</definedName>
    <definedName name="_xlnm._FilterDatabase" localSheetId="8" hidden="1">'TRL $us'!$A$8:$M$9</definedName>
    <definedName name="_xlnm._FilterDatabase" localSheetId="7" hidden="1">'TRL Bs'!$A$8:$J$114</definedName>
    <definedName name="_Key1" localSheetId="9" hidden="1">#REF!</definedName>
    <definedName name="_Key1" localSheetId="4" hidden="1">#REF!</definedName>
    <definedName name="_Key1" localSheetId="10" hidden="1">#REF!</definedName>
    <definedName name="_Key1" localSheetId="3" hidden="1">#REF!</definedName>
    <definedName name="_Key1" hidden="1">#REF!</definedName>
    <definedName name="_Key2" localSheetId="9" hidden="1">#REF!</definedName>
    <definedName name="_Key2" localSheetId="4"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4" hidden="1">#REF!</definedName>
    <definedName name="_Sort" localSheetId="10" hidden="1">#REF!</definedName>
    <definedName name="_Sort" localSheetId="3" hidden="1">#REF!</definedName>
    <definedName name="_Sort" hidden="1">#REF!</definedName>
    <definedName name="_xlnm.Print_Area" localSheetId="9">CDI!$A$1:$I$90</definedName>
    <definedName name="_xlnm.Print_Area" localSheetId="1">CONCEPTOS!$A$1:$B$46</definedName>
    <definedName name="_xlnm.Print_Area" localSheetId="4">CONCEPTOS..!$A$1:$C$50</definedName>
    <definedName name="_xlnm.Print_Area" localSheetId="6">'CUT $us'!$A$1:$N$360</definedName>
    <definedName name="_xlnm.Print_Area" localSheetId="5">'CUT Bs.'!$A$1:$L$6390</definedName>
    <definedName name="_xlnm.Print_Area" localSheetId="0">'FORM. 9'!$A$1:$AF$58</definedName>
    <definedName name="_xlnm.Print_Area" localSheetId="10">LISTA!$A$1:$AJ$617</definedName>
    <definedName name="_xlnm.Print_Area" localSheetId="3">RESUMEN!$A$1:$AL$616</definedName>
    <definedName name="MARZO" localSheetId="9" hidden="1">#REF!</definedName>
    <definedName name="MARZO" localSheetId="4" hidden="1">#REF!</definedName>
    <definedName name="MARZO" localSheetId="10" hidden="1">#REF!</definedName>
    <definedName name="MARZO" localSheetId="3" hidden="1">#REF!</definedName>
    <definedName name="MARZO" hidden="1">#REF!</definedName>
    <definedName name="_xlnm.Print_Titles" localSheetId="9">CDI!$1:$9</definedName>
    <definedName name="_xlnm.Print_Titles" localSheetId="6">'CUT $us'!$1:$8</definedName>
    <definedName name="_xlnm.Print_Titles" localSheetId="5">'CUT Bs.'!$1:$8</definedName>
    <definedName name="_xlnm.Print_Titles" localSheetId="10">LISTA!$1:$12</definedName>
    <definedName name="_xlnm.Print_Titles" localSheetId="3">RESUMEN!$1:$10</definedName>
    <definedName name="_xlnm.Print_Titles" localSheetId="8">'TRL $us'!$1:$8</definedName>
    <definedName name="_xlnm.Print_Titles" localSheetId="7">'TRL Bs'!$1:$8</definedName>
  </definedNames>
  <calcPr calcId="152511"/>
</workbook>
</file>

<file path=xl/calcChain.xml><?xml version="1.0" encoding="utf-8"?>
<calcChain xmlns="http://schemas.openxmlformats.org/spreadsheetml/2006/main">
  <c r="J6389" i="15" l="1"/>
  <c r="I6389" i="15"/>
  <c r="K6387" i="15"/>
  <c r="K6386" i="15"/>
  <c r="K6385" i="15"/>
  <c r="K6384" i="15"/>
  <c r="K6383" i="15"/>
  <c r="K6382" i="15"/>
  <c r="K6381" i="15"/>
  <c r="K6380" i="15"/>
  <c r="K6379" i="15"/>
  <c r="K6378" i="15"/>
  <c r="K6377" i="15"/>
  <c r="K6376" i="15"/>
  <c r="K6375" i="15"/>
  <c r="K6374" i="15"/>
  <c r="K6373" i="15"/>
  <c r="K6372" i="15"/>
  <c r="K6371" i="15"/>
  <c r="K6370" i="15"/>
  <c r="K6369" i="15"/>
  <c r="K6368" i="15"/>
  <c r="K6367" i="15"/>
  <c r="K6366" i="15"/>
  <c r="K6365" i="15"/>
  <c r="K6364" i="15"/>
  <c r="K6363" i="15"/>
  <c r="K6362" i="15"/>
  <c r="K6361" i="15"/>
  <c r="K6360" i="15"/>
  <c r="K6359" i="15"/>
  <c r="K6358" i="15"/>
  <c r="K6357" i="15"/>
  <c r="K6356" i="15"/>
  <c r="K6355" i="15"/>
  <c r="K6354" i="15"/>
  <c r="K6353" i="15"/>
  <c r="K6352" i="15"/>
  <c r="K6351" i="15"/>
  <c r="K6350" i="15"/>
  <c r="K6349" i="15"/>
  <c r="K6348" i="15"/>
  <c r="K6347" i="15"/>
  <c r="K6346" i="15"/>
  <c r="K6345" i="15"/>
  <c r="K6344" i="15"/>
  <c r="K6343" i="15"/>
  <c r="K6342" i="15"/>
  <c r="K6341" i="15"/>
  <c r="K6340" i="15"/>
  <c r="K6339" i="15"/>
  <c r="K6338" i="15"/>
  <c r="K6337" i="15"/>
  <c r="K6336" i="15"/>
  <c r="K6335" i="15"/>
  <c r="K6334" i="15"/>
  <c r="K6333" i="15"/>
  <c r="K6332" i="15"/>
  <c r="K6331" i="15"/>
  <c r="K6330" i="15"/>
  <c r="K6329" i="15"/>
  <c r="K6328" i="15"/>
  <c r="K6327" i="15"/>
  <c r="K6326" i="15"/>
  <c r="K6325" i="15"/>
  <c r="K6324" i="15"/>
  <c r="K6323" i="15"/>
  <c r="K6322" i="15"/>
  <c r="K6321" i="15"/>
  <c r="K6320" i="15"/>
  <c r="K6319" i="15"/>
  <c r="K6318" i="15"/>
  <c r="K6317" i="15"/>
  <c r="K6316" i="15"/>
  <c r="K6315" i="15"/>
  <c r="K6314" i="15"/>
  <c r="K6313" i="15"/>
  <c r="K6312" i="15"/>
  <c r="K6311" i="15"/>
  <c r="K6310" i="15"/>
  <c r="K6309" i="15"/>
  <c r="K6308" i="15"/>
  <c r="K6307" i="15"/>
  <c r="K6306" i="15"/>
  <c r="K6305" i="15"/>
  <c r="K6304" i="15"/>
  <c r="K6303" i="15"/>
  <c r="K6302" i="15"/>
  <c r="K6301" i="15"/>
  <c r="K6300" i="15"/>
  <c r="K6299" i="15"/>
  <c r="K6298" i="15"/>
  <c r="K6297" i="15"/>
  <c r="K6296" i="15"/>
  <c r="K6295" i="15"/>
  <c r="K6294" i="15"/>
  <c r="K6293" i="15"/>
  <c r="K6292" i="15"/>
  <c r="K6291" i="15"/>
  <c r="K6290" i="15"/>
  <c r="K6289" i="15"/>
  <c r="K6288" i="15"/>
  <c r="K6287" i="15"/>
  <c r="K6286" i="15"/>
  <c r="K6285" i="15"/>
  <c r="K6284" i="15"/>
  <c r="K6283" i="15"/>
  <c r="K6282" i="15"/>
  <c r="K6281" i="15"/>
  <c r="K6280" i="15"/>
  <c r="K6279" i="15"/>
  <c r="K6278" i="15"/>
  <c r="K6277" i="15"/>
  <c r="K6276" i="15"/>
  <c r="K6275" i="15"/>
  <c r="K6274" i="15"/>
  <c r="K6273" i="15"/>
  <c r="K6272" i="15"/>
  <c r="K6271" i="15"/>
  <c r="K6270" i="15"/>
  <c r="K6269" i="15"/>
  <c r="K6268" i="15"/>
  <c r="K6267" i="15"/>
  <c r="K6266" i="15"/>
  <c r="K6265" i="15"/>
  <c r="K6264" i="15"/>
  <c r="K6263" i="15"/>
  <c r="K6262" i="15"/>
  <c r="K6261" i="15"/>
  <c r="K6260" i="15"/>
  <c r="K6259" i="15"/>
  <c r="K6258" i="15"/>
  <c r="K6257" i="15"/>
  <c r="K6256" i="15"/>
  <c r="K6255" i="15"/>
  <c r="K6254" i="15"/>
  <c r="K6253" i="15"/>
  <c r="K6252" i="15"/>
  <c r="K6251" i="15"/>
  <c r="K6250" i="15"/>
  <c r="K6249" i="15"/>
  <c r="K6248" i="15"/>
  <c r="K6247" i="15"/>
  <c r="K6246" i="15"/>
  <c r="K6245" i="15"/>
  <c r="K6244" i="15"/>
  <c r="K6243" i="15"/>
  <c r="K6242" i="15"/>
  <c r="K6241" i="15"/>
  <c r="K6240" i="15"/>
  <c r="K6239" i="15"/>
  <c r="K6238" i="15"/>
  <c r="K6237" i="15"/>
  <c r="K6236" i="15"/>
  <c r="K6235" i="15"/>
  <c r="K6234" i="15"/>
  <c r="K6233" i="15"/>
  <c r="K6232" i="15"/>
  <c r="K6231" i="15"/>
  <c r="K6230" i="15"/>
  <c r="K6229" i="15"/>
  <c r="K6228" i="15"/>
  <c r="K6227" i="15"/>
  <c r="K6226" i="15"/>
  <c r="K6225" i="15"/>
  <c r="K6224" i="15"/>
  <c r="K6223" i="15"/>
  <c r="K6222" i="15"/>
  <c r="K6221" i="15"/>
  <c r="K6220" i="15"/>
  <c r="K6219" i="15"/>
  <c r="K6218" i="15"/>
  <c r="K6217" i="15"/>
  <c r="K6216" i="15"/>
  <c r="K6215" i="15"/>
  <c r="K6214" i="15"/>
  <c r="K6213" i="15"/>
  <c r="K6212" i="15"/>
  <c r="K6211" i="15"/>
  <c r="K6210" i="15"/>
  <c r="K6209" i="15"/>
  <c r="K6208" i="15"/>
  <c r="K6207" i="15"/>
  <c r="K6206" i="15"/>
  <c r="K6205" i="15"/>
  <c r="K6204" i="15"/>
  <c r="K6203" i="15"/>
  <c r="K6202" i="15"/>
  <c r="K6201" i="15"/>
  <c r="K6200" i="15"/>
  <c r="K6199" i="15"/>
  <c r="K6198" i="15"/>
  <c r="K6197" i="15"/>
  <c r="K6196" i="15"/>
  <c r="K6195" i="15"/>
  <c r="K6194" i="15"/>
  <c r="K6193" i="15"/>
  <c r="K6192" i="15"/>
  <c r="K6191" i="15"/>
  <c r="K6190" i="15"/>
  <c r="K6189" i="15"/>
  <c r="K6188" i="15"/>
  <c r="K6187" i="15"/>
  <c r="K6186" i="15"/>
  <c r="K6185" i="15"/>
  <c r="K6184" i="15"/>
  <c r="K6183" i="15"/>
  <c r="K6182" i="15"/>
  <c r="K6181" i="15"/>
  <c r="K6180" i="15"/>
  <c r="K6179" i="15"/>
  <c r="K6178" i="15"/>
  <c r="K6177" i="15"/>
  <c r="K6176" i="15"/>
  <c r="K6175" i="15"/>
  <c r="K6174" i="15"/>
  <c r="K6173" i="15"/>
  <c r="K6172" i="15"/>
  <c r="K6171" i="15"/>
  <c r="K6170" i="15"/>
  <c r="K6169" i="15"/>
  <c r="K6168" i="15"/>
  <c r="K6167" i="15"/>
  <c r="K6166" i="15"/>
  <c r="K6165" i="15"/>
  <c r="K6164" i="15"/>
  <c r="K6163" i="15"/>
  <c r="K6162" i="15"/>
  <c r="K6161" i="15"/>
  <c r="K6160" i="15"/>
  <c r="K6159" i="15"/>
  <c r="K6158" i="15"/>
  <c r="K6157" i="15"/>
  <c r="K6156" i="15"/>
  <c r="K6155" i="15"/>
  <c r="K6154" i="15"/>
  <c r="K6153" i="15"/>
  <c r="K6152" i="15"/>
  <c r="K6151" i="15"/>
  <c r="K6150" i="15"/>
  <c r="K6149" i="15"/>
  <c r="K6148" i="15"/>
  <c r="K6147" i="15"/>
  <c r="K6146" i="15"/>
  <c r="K6145" i="15"/>
  <c r="K6144" i="15"/>
  <c r="K6143" i="15"/>
  <c r="K6142" i="15"/>
  <c r="K6141" i="15"/>
  <c r="K6140" i="15"/>
  <c r="K6139" i="15"/>
  <c r="K6138" i="15"/>
  <c r="K6137" i="15"/>
  <c r="K6136" i="15"/>
  <c r="K6135" i="15"/>
  <c r="K6134" i="15"/>
  <c r="K6133" i="15"/>
  <c r="K6132" i="15"/>
  <c r="K6131" i="15"/>
  <c r="K6130" i="15"/>
  <c r="K6129" i="15"/>
  <c r="K6128" i="15"/>
  <c r="K6127" i="15"/>
  <c r="K6126" i="15"/>
  <c r="K6125" i="15"/>
  <c r="K6124" i="15"/>
  <c r="K6123" i="15"/>
  <c r="K6122" i="15"/>
  <c r="K6121" i="15"/>
  <c r="K6120" i="15"/>
  <c r="K6119" i="15"/>
  <c r="K6118" i="15"/>
  <c r="K6117" i="15"/>
  <c r="K6116" i="15"/>
  <c r="K6115" i="15"/>
  <c r="K6114" i="15"/>
  <c r="K6113" i="15"/>
  <c r="K6112" i="15"/>
  <c r="K6111" i="15"/>
  <c r="K6110" i="15"/>
  <c r="K6109" i="15"/>
  <c r="K6108" i="15"/>
  <c r="K6107" i="15"/>
  <c r="K6106" i="15"/>
  <c r="K6105" i="15"/>
  <c r="K6104" i="15"/>
  <c r="K6103" i="15"/>
  <c r="K6102" i="15"/>
  <c r="K6101" i="15"/>
  <c r="K6100" i="15"/>
  <c r="K6099" i="15"/>
  <c r="K6098" i="15"/>
  <c r="K6097" i="15"/>
  <c r="K6096" i="15"/>
  <c r="K6095" i="15"/>
  <c r="K6094" i="15"/>
  <c r="K6093" i="15"/>
  <c r="K6092" i="15"/>
  <c r="K6091" i="15"/>
  <c r="K6090" i="15"/>
  <c r="K6089" i="15"/>
  <c r="K6088" i="15"/>
  <c r="K6087" i="15"/>
  <c r="K6086" i="15"/>
  <c r="K6085" i="15"/>
  <c r="K6084" i="15"/>
  <c r="K6083" i="15"/>
  <c r="K6082" i="15"/>
  <c r="K6081" i="15"/>
  <c r="K6080" i="15"/>
  <c r="K6079" i="15"/>
  <c r="K6078" i="15"/>
  <c r="K6077" i="15"/>
  <c r="K6076" i="15"/>
  <c r="K6075" i="15"/>
  <c r="K6074" i="15"/>
  <c r="K6073" i="15"/>
  <c r="K6072" i="15"/>
  <c r="K6071" i="15"/>
  <c r="K6070" i="15"/>
  <c r="K6069" i="15"/>
  <c r="K6068" i="15"/>
  <c r="K6067" i="15"/>
  <c r="K6066" i="15"/>
  <c r="K6065" i="15"/>
  <c r="K6064" i="15"/>
  <c r="K6063" i="15"/>
  <c r="K6062" i="15"/>
  <c r="K6061" i="15"/>
  <c r="K6060" i="15"/>
  <c r="K6059" i="15"/>
  <c r="K6058" i="15"/>
  <c r="K6057" i="15"/>
  <c r="K6056" i="15"/>
  <c r="K6055" i="15"/>
  <c r="K6054" i="15"/>
  <c r="K6053" i="15"/>
  <c r="K6052" i="15"/>
  <c r="K6051" i="15"/>
  <c r="K6050" i="15"/>
  <c r="K6049" i="15"/>
  <c r="K6048" i="15"/>
  <c r="K6047" i="15"/>
  <c r="K6046" i="15"/>
  <c r="K6045" i="15"/>
  <c r="K6044" i="15"/>
  <c r="K6043" i="15"/>
  <c r="K6042" i="15"/>
  <c r="K6041" i="15"/>
  <c r="K6040" i="15"/>
  <c r="K6039" i="15"/>
  <c r="K6038" i="15"/>
  <c r="K6037" i="15"/>
  <c r="K6036" i="15"/>
  <c r="K6035" i="15"/>
  <c r="K6034" i="15"/>
  <c r="K6033" i="15"/>
  <c r="K6032" i="15"/>
  <c r="K6031" i="15"/>
  <c r="K6030" i="15"/>
  <c r="K6029" i="15"/>
  <c r="K6028" i="15"/>
  <c r="K6027" i="15"/>
  <c r="K6026" i="15"/>
  <c r="K6025" i="15"/>
  <c r="K6024" i="15"/>
  <c r="K6023" i="15"/>
  <c r="K6022" i="15"/>
  <c r="K6021" i="15"/>
  <c r="K6020" i="15"/>
  <c r="K6019" i="15"/>
  <c r="K6018" i="15"/>
  <c r="K6017" i="15"/>
  <c r="K6016" i="15"/>
  <c r="K6015" i="15"/>
  <c r="K6014" i="15"/>
  <c r="K6013" i="15"/>
  <c r="K6012" i="15"/>
  <c r="K6011" i="15"/>
  <c r="K6010" i="15"/>
  <c r="K6009" i="15"/>
  <c r="K6008" i="15"/>
  <c r="K6007" i="15"/>
  <c r="K6006" i="15"/>
  <c r="K6005" i="15"/>
  <c r="K6004" i="15"/>
  <c r="K6003" i="15"/>
  <c r="K6002" i="15"/>
  <c r="K6001" i="15"/>
  <c r="K6000" i="15"/>
  <c r="K5999" i="15"/>
  <c r="K5998" i="15"/>
  <c r="K5997" i="15"/>
  <c r="K5996" i="15"/>
  <c r="K5995" i="15"/>
  <c r="K5994" i="15"/>
  <c r="K5993" i="15"/>
  <c r="K5992" i="15"/>
  <c r="K5991" i="15"/>
  <c r="K5990" i="15"/>
  <c r="K5989" i="15"/>
  <c r="K5988" i="15"/>
  <c r="K5987" i="15"/>
  <c r="K5986" i="15"/>
  <c r="K5985" i="15"/>
  <c r="K5984" i="15"/>
  <c r="K5983" i="15"/>
  <c r="K5982" i="15"/>
  <c r="K5981" i="15"/>
  <c r="K5980" i="15"/>
  <c r="K5979" i="15"/>
  <c r="K5978" i="15"/>
  <c r="K5977" i="15"/>
  <c r="K5976" i="15"/>
  <c r="K5975" i="15"/>
  <c r="K5974" i="15"/>
  <c r="K5973" i="15"/>
  <c r="K5972" i="15"/>
  <c r="K5971" i="15"/>
  <c r="K5970" i="15"/>
  <c r="K5969" i="15"/>
  <c r="K5968" i="15"/>
  <c r="K5967" i="15"/>
  <c r="K5966" i="15"/>
  <c r="K5965" i="15"/>
  <c r="K5964" i="15"/>
  <c r="K5963" i="15"/>
  <c r="K5962" i="15"/>
  <c r="K5961" i="15"/>
  <c r="K5960" i="15"/>
  <c r="K5959" i="15"/>
  <c r="K5958" i="15"/>
  <c r="K5957" i="15"/>
  <c r="K5956" i="15"/>
  <c r="K5955" i="15"/>
  <c r="K5954" i="15"/>
  <c r="K5953" i="15"/>
  <c r="K5952" i="15"/>
  <c r="K5951" i="15"/>
  <c r="K5950" i="15"/>
  <c r="K5949" i="15"/>
  <c r="K5948" i="15"/>
  <c r="K5947" i="15"/>
  <c r="K5946" i="15"/>
  <c r="K5945" i="15"/>
  <c r="K5944" i="15"/>
  <c r="K5943" i="15"/>
  <c r="K5942" i="15"/>
  <c r="K5941" i="15"/>
  <c r="K5940" i="15"/>
  <c r="K5939" i="15"/>
  <c r="K5938" i="15"/>
  <c r="K5937" i="15"/>
  <c r="K5936" i="15"/>
  <c r="K5935" i="15"/>
  <c r="K5934" i="15"/>
  <c r="K5933" i="15"/>
  <c r="K5932" i="15"/>
  <c r="K5931" i="15"/>
  <c r="K5930" i="15"/>
  <c r="K5929" i="15"/>
  <c r="K5928" i="15"/>
  <c r="K5927" i="15"/>
  <c r="K5926" i="15"/>
  <c r="K5925" i="15"/>
  <c r="K5924" i="15"/>
  <c r="K5923" i="15"/>
  <c r="K5922" i="15"/>
  <c r="K5921" i="15"/>
  <c r="K5920" i="15"/>
  <c r="K5919" i="15"/>
  <c r="K5918" i="15"/>
  <c r="K5917" i="15"/>
  <c r="K5916" i="15"/>
  <c r="K5915" i="15"/>
  <c r="K5914" i="15"/>
  <c r="K5913" i="15"/>
  <c r="K5912" i="15"/>
  <c r="K5911" i="15"/>
  <c r="K5910" i="15"/>
  <c r="K5909" i="15"/>
  <c r="K5908" i="15"/>
  <c r="K5907" i="15"/>
  <c r="K5906" i="15"/>
  <c r="K5905" i="15"/>
  <c r="K5904" i="15"/>
  <c r="K5903" i="15"/>
  <c r="K5902" i="15"/>
  <c r="K5901" i="15"/>
  <c r="K5900" i="15"/>
  <c r="K5899" i="15"/>
  <c r="K5898" i="15"/>
  <c r="K5897" i="15"/>
  <c r="K5896" i="15"/>
  <c r="K5895" i="15"/>
  <c r="K5894" i="15"/>
  <c r="K5893" i="15"/>
  <c r="K5892" i="15"/>
  <c r="K5891" i="15"/>
  <c r="K5890" i="15"/>
  <c r="K5889" i="15"/>
  <c r="K5888" i="15"/>
  <c r="K5887" i="15"/>
  <c r="K5886" i="15"/>
  <c r="K5885" i="15"/>
  <c r="K5884" i="15"/>
  <c r="K5883" i="15"/>
  <c r="K5882" i="15"/>
  <c r="K5881" i="15"/>
  <c r="K5880" i="15"/>
  <c r="K5879" i="15"/>
  <c r="K5878" i="15"/>
  <c r="K5877" i="15"/>
  <c r="K5876" i="15"/>
  <c r="K5875" i="15"/>
  <c r="K5874" i="15"/>
  <c r="K5873" i="15"/>
  <c r="K5872" i="15"/>
  <c r="K5871" i="15"/>
  <c r="K5870" i="15"/>
  <c r="K5869" i="15"/>
  <c r="K5868" i="15"/>
  <c r="K5867" i="15"/>
  <c r="K5866" i="15"/>
  <c r="K5865" i="15"/>
  <c r="K5864" i="15"/>
  <c r="K5863" i="15"/>
  <c r="K5862" i="15"/>
  <c r="K5861" i="15"/>
  <c r="K5860" i="15"/>
  <c r="K5859" i="15"/>
  <c r="K5858" i="15"/>
  <c r="K5857" i="15"/>
  <c r="K5856" i="15"/>
  <c r="K5855" i="15"/>
  <c r="K5854" i="15"/>
  <c r="K5853" i="15"/>
  <c r="K5852" i="15"/>
  <c r="K5851" i="15"/>
  <c r="K5850" i="15"/>
  <c r="K5849" i="15"/>
  <c r="K5848" i="15"/>
  <c r="K5847" i="15"/>
  <c r="K5846" i="15"/>
  <c r="K5845" i="15"/>
  <c r="K5844" i="15"/>
  <c r="K5843" i="15"/>
  <c r="K5842" i="15"/>
  <c r="K5841" i="15"/>
  <c r="K5840" i="15"/>
  <c r="K5839" i="15"/>
  <c r="K5838" i="15"/>
  <c r="K5837" i="15"/>
  <c r="K5836" i="15"/>
  <c r="K5835" i="15"/>
  <c r="K5834" i="15"/>
  <c r="K5833" i="15"/>
  <c r="K5832" i="15"/>
  <c r="K5831" i="15"/>
  <c r="K5830" i="15"/>
  <c r="K5829" i="15"/>
  <c r="K5828" i="15"/>
  <c r="K5827" i="15"/>
  <c r="K5826" i="15"/>
  <c r="K5825" i="15"/>
  <c r="K5824" i="15"/>
  <c r="K5823" i="15"/>
  <c r="K5822" i="15"/>
  <c r="K5821" i="15"/>
  <c r="K5820" i="15"/>
  <c r="K5819" i="15"/>
  <c r="K5818" i="15"/>
  <c r="K5817" i="15"/>
  <c r="K5816" i="15"/>
  <c r="K5815" i="15"/>
  <c r="K5814" i="15"/>
  <c r="K5813" i="15"/>
  <c r="K5812" i="15"/>
  <c r="K5811" i="15"/>
  <c r="K5810" i="15"/>
  <c r="K5809" i="15"/>
  <c r="K5808" i="15"/>
  <c r="K5807" i="15"/>
  <c r="K5806" i="15"/>
  <c r="K5805" i="15"/>
  <c r="K5804" i="15"/>
  <c r="K5803" i="15"/>
  <c r="K5802" i="15"/>
  <c r="K5801" i="15"/>
  <c r="K5800" i="15"/>
  <c r="K5799" i="15"/>
  <c r="K5798" i="15"/>
  <c r="K5797" i="15"/>
  <c r="K5796" i="15"/>
  <c r="K5795" i="15"/>
  <c r="K5794" i="15"/>
  <c r="K5793" i="15"/>
  <c r="K5792" i="15"/>
  <c r="K5791" i="15"/>
  <c r="K5790" i="15"/>
  <c r="K5789" i="15"/>
  <c r="K5788" i="15"/>
  <c r="K5787" i="15"/>
  <c r="K5786" i="15"/>
  <c r="K5785" i="15"/>
  <c r="K5784" i="15"/>
  <c r="K5783" i="15"/>
  <c r="K5782" i="15"/>
  <c r="K5781" i="15"/>
  <c r="K5780" i="15"/>
  <c r="K5779" i="15"/>
  <c r="K5778" i="15"/>
  <c r="K5777" i="15"/>
  <c r="K5776" i="15"/>
  <c r="K5775" i="15"/>
  <c r="K5774" i="15"/>
  <c r="K5773" i="15"/>
  <c r="K5772" i="15"/>
  <c r="K5771" i="15"/>
  <c r="K5770" i="15"/>
  <c r="K5769" i="15"/>
  <c r="K5768" i="15"/>
  <c r="K5767" i="15"/>
  <c r="K5766" i="15"/>
  <c r="K5765" i="15"/>
  <c r="K5764" i="15"/>
  <c r="K5763" i="15"/>
  <c r="K5762" i="15"/>
  <c r="K5761" i="15"/>
  <c r="K5760" i="15"/>
  <c r="K5759" i="15"/>
  <c r="K5758" i="15"/>
  <c r="K5757" i="15"/>
  <c r="K5756" i="15"/>
  <c r="K5755" i="15"/>
  <c r="K5754" i="15"/>
  <c r="K5753" i="15"/>
  <c r="K5752" i="15"/>
  <c r="K5751" i="15"/>
  <c r="K5750" i="15"/>
  <c r="K5749" i="15"/>
  <c r="K5748" i="15"/>
  <c r="K5747" i="15"/>
  <c r="K5746" i="15"/>
  <c r="K5745" i="15"/>
  <c r="K5744" i="15"/>
  <c r="K5743" i="15"/>
  <c r="K5742" i="15"/>
  <c r="K5741" i="15"/>
  <c r="K5740" i="15"/>
  <c r="K5739" i="15"/>
  <c r="K5738" i="15"/>
  <c r="K5737" i="15"/>
  <c r="K5736" i="15"/>
  <c r="K5735" i="15"/>
  <c r="K5734" i="15"/>
  <c r="K5733" i="15"/>
  <c r="K5732" i="15"/>
  <c r="K5731" i="15"/>
  <c r="K5730" i="15"/>
  <c r="K5729" i="15"/>
  <c r="K5728" i="15"/>
  <c r="K5727" i="15"/>
  <c r="K5726" i="15"/>
  <c r="K5725" i="15"/>
  <c r="K5724" i="15"/>
  <c r="K5723" i="15"/>
  <c r="K5722" i="15"/>
  <c r="K5721" i="15"/>
  <c r="K5720" i="15"/>
  <c r="K5719" i="15"/>
  <c r="K5718" i="15"/>
  <c r="K5717" i="15"/>
  <c r="K5716" i="15"/>
  <c r="K5715" i="15"/>
  <c r="K5714" i="15"/>
  <c r="K5713" i="15"/>
  <c r="K5712" i="15"/>
  <c r="K5711" i="15"/>
  <c r="K5710" i="15"/>
  <c r="K5709" i="15"/>
  <c r="K5708" i="15"/>
  <c r="K5707" i="15"/>
  <c r="K5706" i="15"/>
  <c r="K5705" i="15"/>
  <c r="K5704" i="15"/>
  <c r="K5703" i="15"/>
  <c r="K5702" i="15"/>
  <c r="K5701" i="15"/>
  <c r="K5700" i="15"/>
  <c r="K5699" i="15"/>
  <c r="K5698" i="15"/>
  <c r="K5697" i="15"/>
  <c r="K5696" i="15"/>
  <c r="K5695" i="15"/>
  <c r="K5694" i="15"/>
  <c r="K5693" i="15"/>
  <c r="K5692" i="15"/>
  <c r="K5691" i="15"/>
  <c r="K5690" i="15"/>
  <c r="K5689" i="15"/>
  <c r="K5688" i="15"/>
  <c r="K5687" i="15"/>
  <c r="K5686" i="15"/>
  <c r="K5685" i="15"/>
  <c r="K5684" i="15"/>
  <c r="K5683" i="15"/>
  <c r="K5682" i="15"/>
  <c r="K5681" i="15"/>
  <c r="K5680" i="15"/>
  <c r="K5679" i="15"/>
  <c r="K5678" i="15"/>
  <c r="K5677" i="15"/>
  <c r="K5676" i="15"/>
  <c r="K5675" i="15"/>
  <c r="K5674" i="15"/>
  <c r="K5673" i="15"/>
  <c r="K5672" i="15"/>
  <c r="K5671" i="15"/>
  <c r="K5670" i="15"/>
  <c r="K5669" i="15"/>
  <c r="K5668" i="15"/>
  <c r="K5667" i="15"/>
  <c r="K5666" i="15"/>
  <c r="K5665" i="15"/>
  <c r="K5664" i="15"/>
  <c r="K5663" i="15"/>
  <c r="K5662" i="15"/>
  <c r="K5661" i="15"/>
  <c r="K5660" i="15"/>
  <c r="K5659" i="15"/>
  <c r="K5658" i="15"/>
  <c r="K5657" i="15"/>
  <c r="K5656" i="15"/>
  <c r="K5655" i="15"/>
  <c r="K5654" i="15"/>
  <c r="K5653" i="15"/>
  <c r="K5652" i="15"/>
  <c r="K5651" i="15"/>
  <c r="K5650" i="15"/>
  <c r="K5649" i="15"/>
  <c r="K5648" i="15"/>
  <c r="K5647" i="15"/>
  <c r="K5646" i="15"/>
  <c r="K5645" i="15"/>
  <c r="K5644" i="15"/>
  <c r="K5643" i="15"/>
  <c r="K5642" i="15"/>
  <c r="K5641" i="15"/>
  <c r="K5640" i="15"/>
  <c r="K5639" i="15"/>
  <c r="K5638" i="15"/>
  <c r="K5637" i="15"/>
  <c r="K5636" i="15"/>
  <c r="K5635" i="15"/>
  <c r="K5634" i="15"/>
  <c r="K5633" i="15"/>
  <c r="K5632" i="15"/>
  <c r="K5631" i="15"/>
  <c r="K5630" i="15"/>
  <c r="K5629" i="15"/>
  <c r="K5628" i="15"/>
  <c r="K5627" i="15"/>
  <c r="K5626" i="15"/>
  <c r="K5625" i="15"/>
  <c r="K5624" i="15"/>
  <c r="K5623" i="15"/>
  <c r="K5622" i="15"/>
  <c r="K5621" i="15"/>
  <c r="K5620" i="15"/>
  <c r="K5619" i="15"/>
  <c r="K5618" i="15"/>
  <c r="K5617" i="15"/>
  <c r="K5616" i="15"/>
  <c r="K5615" i="15"/>
  <c r="K5614" i="15"/>
  <c r="K5613" i="15"/>
  <c r="K5612" i="15"/>
  <c r="K5611" i="15"/>
  <c r="K5610" i="15"/>
  <c r="K5609" i="15"/>
  <c r="K5608" i="15"/>
  <c r="K5607" i="15"/>
  <c r="K5606" i="15"/>
  <c r="K5605" i="15"/>
  <c r="K5604" i="15"/>
  <c r="K5603" i="15"/>
  <c r="K5602" i="15"/>
  <c r="K5601" i="15"/>
  <c r="K5600" i="15"/>
  <c r="K5599" i="15"/>
  <c r="K5598" i="15"/>
  <c r="K5597" i="15"/>
  <c r="K5596" i="15"/>
  <c r="K5595" i="15"/>
  <c r="K5594" i="15"/>
  <c r="K5593" i="15"/>
  <c r="K5592" i="15"/>
  <c r="K5591" i="15"/>
  <c r="K5590" i="15"/>
  <c r="K5589" i="15"/>
  <c r="K5588" i="15"/>
  <c r="K5587" i="15"/>
  <c r="K5586" i="15"/>
  <c r="K5585" i="15"/>
  <c r="K5584" i="15"/>
  <c r="K5583" i="15"/>
  <c r="K5582" i="15"/>
  <c r="K5581" i="15"/>
  <c r="K5580" i="15"/>
  <c r="K5579" i="15"/>
  <c r="K5578" i="15"/>
  <c r="K5577" i="15"/>
  <c r="K5576" i="15"/>
  <c r="K5575" i="15"/>
  <c r="K5574" i="15"/>
  <c r="K5573" i="15"/>
  <c r="K5572" i="15"/>
  <c r="K5571" i="15"/>
  <c r="K5570" i="15"/>
  <c r="K5569" i="15"/>
  <c r="K5568" i="15"/>
  <c r="K5567" i="15"/>
  <c r="K5566" i="15"/>
  <c r="K5565" i="15"/>
  <c r="K5564" i="15"/>
  <c r="K5563" i="15"/>
  <c r="K5562" i="15"/>
  <c r="K5561" i="15"/>
  <c r="K5560" i="15"/>
  <c r="K5559" i="15"/>
  <c r="K5558" i="15"/>
  <c r="K5557" i="15"/>
  <c r="K5556" i="15"/>
  <c r="K5555" i="15"/>
  <c r="K5554" i="15"/>
  <c r="K5553" i="15"/>
  <c r="K5552" i="15"/>
  <c r="K5551" i="15"/>
  <c r="K5550" i="15"/>
  <c r="K5549" i="15"/>
  <c r="K5548" i="15"/>
  <c r="K5547" i="15"/>
  <c r="K5546" i="15"/>
  <c r="K5545" i="15"/>
  <c r="K5544" i="15"/>
  <c r="K5543" i="15"/>
  <c r="K5542" i="15"/>
  <c r="K5541" i="15"/>
  <c r="K5540" i="15"/>
  <c r="K5539" i="15"/>
  <c r="K5538" i="15"/>
  <c r="K5537" i="15"/>
  <c r="K5536" i="15"/>
  <c r="K5535" i="15"/>
  <c r="K5534" i="15"/>
  <c r="K5533" i="15"/>
  <c r="K5532" i="15"/>
  <c r="K5531" i="15"/>
  <c r="K5530" i="15"/>
  <c r="K5529" i="15"/>
  <c r="K5528" i="15"/>
  <c r="K5527" i="15"/>
  <c r="K5526" i="15"/>
  <c r="K5525" i="15"/>
  <c r="K5524" i="15"/>
  <c r="K5523" i="15"/>
  <c r="K5522" i="15"/>
  <c r="K5521" i="15"/>
  <c r="K5520" i="15"/>
  <c r="K5519" i="15"/>
  <c r="K5518" i="15"/>
  <c r="K5517" i="15"/>
  <c r="K5516" i="15"/>
  <c r="K5515" i="15"/>
  <c r="K5514" i="15"/>
  <c r="K5513" i="15"/>
  <c r="K5512" i="15"/>
  <c r="K5511" i="15"/>
  <c r="K5510" i="15"/>
  <c r="K5509" i="15"/>
  <c r="K5508" i="15"/>
  <c r="K5507" i="15"/>
  <c r="K5506" i="15"/>
  <c r="K5505" i="15"/>
  <c r="K5504" i="15"/>
  <c r="K5503" i="15"/>
  <c r="K5502" i="15"/>
  <c r="K5501" i="15"/>
  <c r="K5500" i="15"/>
  <c r="K5499" i="15"/>
  <c r="K5498" i="15"/>
  <c r="K5497" i="15"/>
  <c r="K5496" i="15"/>
  <c r="K5495" i="15"/>
  <c r="K5494" i="15"/>
  <c r="K5493" i="15"/>
  <c r="K5492" i="15"/>
  <c r="K5491" i="15"/>
  <c r="K5490" i="15"/>
  <c r="K5489" i="15"/>
  <c r="K5488" i="15"/>
  <c r="K5487" i="15"/>
  <c r="K5486" i="15"/>
  <c r="K5485" i="15"/>
  <c r="K5484" i="15"/>
  <c r="K5483" i="15"/>
  <c r="K5482" i="15"/>
  <c r="K5481" i="15"/>
  <c r="K5480" i="15"/>
  <c r="K5479" i="15"/>
  <c r="K5478" i="15"/>
  <c r="K5477" i="15"/>
  <c r="K5476" i="15"/>
  <c r="K5475" i="15"/>
  <c r="K5474" i="15"/>
  <c r="K5473" i="15"/>
  <c r="K5472" i="15"/>
  <c r="K5471" i="15"/>
  <c r="K5470" i="15"/>
  <c r="K5469" i="15"/>
  <c r="K5468" i="15"/>
  <c r="K5467" i="15"/>
  <c r="K5466" i="15"/>
  <c r="K5465" i="15"/>
  <c r="K5464" i="15"/>
  <c r="K5463" i="15"/>
  <c r="K5462" i="15"/>
  <c r="K5461" i="15"/>
  <c r="K5460" i="15"/>
  <c r="K5459" i="15"/>
  <c r="K5458" i="15"/>
  <c r="K5457" i="15"/>
  <c r="K5456" i="15"/>
  <c r="K5455" i="15"/>
  <c r="K5454" i="15"/>
  <c r="K5453" i="15"/>
  <c r="K5452" i="15"/>
  <c r="K5451" i="15"/>
  <c r="K5450" i="15"/>
  <c r="K5449" i="15"/>
  <c r="K5448" i="15"/>
  <c r="K5447" i="15"/>
  <c r="K5446" i="15"/>
  <c r="K5445" i="15"/>
  <c r="K5444" i="15"/>
  <c r="K5443" i="15"/>
  <c r="K5442" i="15"/>
  <c r="K5441" i="15"/>
  <c r="K5440" i="15"/>
  <c r="K5439" i="15"/>
  <c r="K5438" i="15"/>
  <c r="K5437" i="15"/>
  <c r="K5436" i="15"/>
  <c r="K5435" i="15"/>
  <c r="K5434" i="15"/>
  <c r="K5433" i="15"/>
  <c r="K5432" i="15"/>
  <c r="K5431" i="15"/>
  <c r="K5430" i="15"/>
  <c r="K5429" i="15"/>
  <c r="K5428" i="15"/>
  <c r="K5427" i="15"/>
  <c r="K5426" i="15"/>
  <c r="K5425" i="15"/>
  <c r="K5424" i="15"/>
  <c r="K5423" i="15"/>
  <c r="K5422" i="15"/>
  <c r="K5421" i="15"/>
  <c r="K5420" i="15"/>
  <c r="K5419" i="15"/>
  <c r="K5418" i="15"/>
  <c r="K5417" i="15"/>
  <c r="K5416" i="15"/>
  <c r="K5415" i="15"/>
  <c r="K5414" i="15"/>
  <c r="K5413" i="15"/>
  <c r="K5412" i="15"/>
  <c r="K5411" i="15"/>
  <c r="K5410" i="15"/>
  <c r="K5409" i="15"/>
  <c r="K5408" i="15"/>
  <c r="K5407" i="15"/>
  <c r="K5406" i="15"/>
  <c r="K5405" i="15"/>
  <c r="K5404" i="15"/>
  <c r="K5403" i="15"/>
  <c r="K5402" i="15"/>
  <c r="K5401" i="15"/>
  <c r="K5400" i="15"/>
  <c r="K5399" i="15"/>
  <c r="K5398" i="15"/>
  <c r="K5397" i="15"/>
  <c r="K5396" i="15"/>
  <c r="K5395" i="15"/>
  <c r="K5394" i="15"/>
  <c r="K5393" i="15"/>
  <c r="K5392" i="15"/>
  <c r="K5391" i="15"/>
  <c r="K5390" i="15"/>
  <c r="K5389" i="15"/>
  <c r="K5388" i="15"/>
  <c r="K5387" i="15"/>
  <c r="K5386" i="15"/>
  <c r="K5385" i="15"/>
  <c r="K5384" i="15"/>
  <c r="K5383" i="15"/>
  <c r="K5382" i="15"/>
  <c r="K5381" i="15"/>
  <c r="K5380" i="15"/>
  <c r="K5379" i="15"/>
  <c r="K5378" i="15"/>
  <c r="K5377" i="15"/>
  <c r="K5376" i="15"/>
  <c r="K5375" i="15"/>
  <c r="K5374" i="15"/>
  <c r="K5373" i="15"/>
  <c r="K5372" i="15"/>
  <c r="K5371" i="15"/>
  <c r="K5370" i="15"/>
  <c r="K5369" i="15"/>
  <c r="K5368" i="15"/>
  <c r="K5367" i="15"/>
  <c r="K5366" i="15"/>
  <c r="K5365" i="15"/>
  <c r="K5364" i="15"/>
  <c r="K5363" i="15"/>
  <c r="K5362" i="15"/>
  <c r="K5361" i="15"/>
  <c r="K5360" i="15"/>
  <c r="K5359" i="15"/>
  <c r="K5358" i="15"/>
  <c r="K5357" i="15"/>
  <c r="K5356" i="15"/>
  <c r="K5355" i="15"/>
  <c r="K5354" i="15"/>
  <c r="K5353" i="15"/>
  <c r="K5352" i="15"/>
  <c r="K5351" i="15"/>
  <c r="K5350" i="15"/>
  <c r="K5349" i="15"/>
  <c r="K5348" i="15"/>
  <c r="K5347" i="15"/>
  <c r="K5346" i="15"/>
  <c r="K5345" i="15"/>
  <c r="K5344" i="15"/>
  <c r="K5343" i="15"/>
  <c r="K5342" i="15"/>
  <c r="K5341" i="15"/>
  <c r="K5340" i="15"/>
  <c r="K5339" i="15"/>
  <c r="K5338" i="15"/>
  <c r="K5337" i="15"/>
  <c r="K5336" i="15"/>
  <c r="K5335" i="15"/>
  <c r="K5334" i="15"/>
  <c r="K5333" i="15"/>
  <c r="K5332" i="15"/>
  <c r="K5331" i="15"/>
  <c r="K5330" i="15"/>
  <c r="K5329" i="15"/>
  <c r="K5328" i="15"/>
  <c r="K5327" i="15"/>
  <c r="K5326" i="15"/>
  <c r="K5325" i="15"/>
  <c r="K5324" i="15"/>
  <c r="K5323" i="15"/>
  <c r="K5322" i="15"/>
  <c r="K5321" i="15"/>
  <c r="K5320" i="15"/>
  <c r="K5319" i="15"/>
  <c r="K5318" i="15"/>
  <c r="K5317" i="15"/>
  <c r="K5316" i="15"/>
  <c r="K5315" i="15"/>
  <c r="K5314" i="15"/>
  <c r="K5313" i="15"/>
  <c r="K5312" i="15"/>
  <c r="K5311" i="15"/>
  <c r="K5310" i="15"/>
  <c r="K5309" i="15"/>
  <c r="K5308" i="15"/>
  <c r="K5307" i="15"/>
  <c r="K5306" i="15"/>
  <c r="K5305" i="15"/>
  <c r="K5304" i="15"/>
  <c r="K5303" i="15"/>
  <c r="K5302" i="15"/>
  <c r="K5301" i="15"/>
  <c r="K5300" i="15"/>
  <c r="K5299" i="15"/>
  <c r="K5298" i="15"/>
  <c r="K5297" i="15"/>
  <c r="K5296" i="15"/>
  <c r="K5295" i="15"/>
  <c r="K5294" i="15"/>
  <c r="K5293" i="15"/>
  <c r="K5292" i="15"/>
  <c r="K5291" i="15"/>
  <c r="K5290" i="15"/>
  <c r="K5289" i="15"/>
  <c r="K5288" i="15"/>
  <c r="K5287" i="15"/>
  <c r="K5286" i="15"/>
  <c r="K5285" i="15"/>
  <c r="K5284" i="15"/>
  <c r="K5283" i="15"/>
  <c r="K5282" i="15"/>
  <c r="K5281" i="15"/>
  <c r="K5280" i="15"/>
  <c r="K5279" i="15"/>
  <c r="K5278" i="15"/>
  <c r="K5277" i="15"/>
  <c r="K5276" i="15"/>
  <c r="K5275" i="15"/>
  <c r="K5274" i="15"/>
  <c r="K5273" i="15"/>
  <c r="K5272" i="15"/>
  <c r="K5271" i="15"/>
  <c r="K5270" i="15"/>
  <c r="K5269" i="15"/>
  <c r="K5268" i="15"/>
  <c r="K5267" i="15"/>
  <c r="K5266" i="15"/>
  <c r="K5265" i="15"/>
  <c r="K5264" i="15"/>
  <c r="K5263" i="15"/>
  <c r="K5262" i="15"/>
  <c r="K5261" i="15"/>
  <c r="K5260" i="15"/>
  <c r="K5259" i="15"/>
  <c r="K5258" i="15"/>
  <c r="K5257" i="15"/>
  <c r="K5256" i="15"/>
  <c r="K5255" i="15"/>
  <c r="K5254" i="15"/>
  <c r="K5253" i="15"/>
  <c r="K5252" i="15"/>
  <c r="K5251" i="15"/>
  <c r="K5250" i="15"/>
  <c r="K5249" i="15"/>
  <c r="K5248" i="15"/>
  <c r="K5247" i="15"/>
  <c r="K5246" i="15"/>
  <c r="K5245" i="15"/>
  <c r="K5244" i="15"/>
  <c r="K5243" i="15"/>
  <c r="K5242" i="15"/>
  <c r="K5241" i="15"/>
  <c r="K5240" i="15"/>
  <c r="K5239" i="15"/>
  <c r="K5238" i="15"/>
  <c r="K5237" i="15"/>
  <c r="K5236" i="15"/>
  <c r="K5235" i="15"/>
  <c r="K5234" i="15"/>
  <c r="K5233" i="15"/>
  <c r="K5232" i="15"/>
  <c r="K5231" i="15"/>
  <c r="K5230" i="15"/>
  <c r="K5229" i="15"/>
  <c r="K5228" i="15"/>
  <c r="K5227" i="15"/>
  <c r="K5226" i="15"/>
  <c r="K5225" i="15"/>
  <c r="K5224" i="15"/>
  <c r="K5223" i="15"/>
  <c r="K5222" i="15"/>
  <c r="K5221" i="15"/>
  <c r="K5220" i="15"/>
  <c r="K5219" i="15"/>
  <c r="K5218" i="15"/>
  <c r="K5217" i="15"/>
  <c r="K5216" i="15"/>
  <c r="K5215" i="15"/>
  <c r="K5214" i="15"/>
  <c r="K5213" i="15"/>
  <c r="K5212" i="15"/>
  <c r="K5211" i="15"/>
  <c r="K5210" i="15"/>
  <c r="K5209" i="15"/>
  <c r="K5208" i="15"/>
  <c r="K5207" i="15"/>
  <c r="K5206" i="15"/>
  <c r="K5205" i="15"/>
  <c r="K5204" i="15"/>
  <c r="K5203" i="15"/>
  <c r="K5202" i="15"/>
  <c r="K5201" i="15"/>
  <c r="K5200" i="15"/>
  <c r="K5199" i="15"/>
  <c r="K5198" i="15"/>
  <c r="K5197" i="15"/>
  <c r="K5196" i="15"/>
  <c r="K5195" i="15"/>
  <c r="K5194" i="15"/>
  <c r="K5193" i="15"/>
  <c r="K5192" i="15"/>
  <c r="K5191" i="15"/>
  <c r="K5190" i="15"/>
  <c r="K5189" i="15"/>
  <c r="K5188" i="15"/>
  <c r="K5187" i="15"/>
  <c r="K5186" i="15"/>
  <c r="K5185" i="15"/>
  <c r="K5184" i="15"/>
  <c r="K5183" i="15"/>
  <c r="K5182" i="15"/>
  <c r="K5181" i="15"/>
  <c r="K5180" i="15"/>
  <c r="K5179" i="15"/>
  <c r="K5178" i="15"/>
  <c r="K5177" i="15"/>
  <c r="K5176" i="15"/>
  <c r="K5175" i="15"/>
  <c r="K5174" i="15"/>
  <c r="K5173" i="15"/>
  <c r="K5172" i="15"/>
  <c r="K5171" i="15"/>
  <c r="K5170" i="15"/>
  <c r="K5169" i="15"/>
  <c r="K5168" i="15"/>
  <c r="K5167" i="15"/>
  <c r="K5166" i="15"/>
  <c r="K5165" i="15"/>
  <c r="K5164" i="15"/>
  <c r="K5163" i="15"/>
  <c r="K5162" i="15"/>
  <c r="K5161" i="15"/>
  <c r="K5160" i="15"/>
  <c r="K5159" i="15"/>
  <c r="K5158" i="15"/>
  <c r="K5157" i="15"/>
  <c r="K5156" i="15"/>
  <c r="K5155" i="15"/>
  <c r="K5154" i="15"/>
  <c r="K5153" i="15"/>
  <c r="K5152" i="15"/>
  <c r="K5151" i="15"/>
  <c r="K5150" i="15"/>
  <c r="K5149" i="15"/>
  <c r="K5148" i="15"/>
  <c r="K5147" i="15"/>
  <c r="K5146" i="15"/>
  <c r="K5145" i="15"/>
  <c r="K5144" i="15"/>
  <c r="K5143" i="15"/>
  <c r="K5142" i="15"/>
  <c r="K5141" i="15"/>
  <c r="K5140" i="15"/>
  <c r="K5139" i="15"/>
  <c r="K5138" i="15"/>
  <c r="K5137" i="15"/>
  <c r="K5136" i="15"/>
  <c r="K5135" i="15"/>
  <c r="K5134" i="15"/>
  <c r="K5133" i="15"/>
  <c r="K5132" i="15"/>
  <c r="K5131" i="15"/>
  <c r="K5130" i="15"/>
  <c r="K5129" i="15"/>
  <c r="K5128" i="15"/>
  <c r="K5127" i="15"/>
  <c r="K5126" i="15"/>
  <c r="K5125" i="15"/>
  <c r="K5124" i="15"/>
  <c r="K5123" i="15"/>
  <c r="K5122" i="15"/>
  <c r="K5121" i="15"/>
  <c r="K5120" i="15"/>
  <c r="K5119" i="15"/>
  <c r="K5118" i="15"/>
  <c r="K5117" i="15"/>
  <c r="K5116" i="15"/>
  <c r="K5115" i="15"/>
  <c r="K5114" i="15"/>
  <c r="K5113" i="15"/>
  <c r="K5112" i="15"/>
  <c r="K5111" i="15"/>
  <c r="K5110" i="15"/>
  <c r="K5109" i="15"/>
  <c r="K5108" i="15"/>
  <c r="K5107" i="15"/>
  <c r="K5106" i="15"/>
  <c r="K5105" i="15"/>
  <c r="K5104" i="15"/>
  <c r="K5103" i="15"/>
  <c r="K5102" i="15"/>
  <c r="K5101" i="15"/>
  <c r="K5100" i="15"/>
  <c r="K5099" i="15"/>
  <c r="K5098" i="15"/>
  <c r="K5097" i="15"/>
  <c r="K5096" i="15"/>
  <c r="K5095" i="15"/>
  <c r="K5094" i="15"/>
  <c r="K5093" i="15"/>
  <c r="K5092" i="15"/>
  <c r="K5091" i="15"/>
  <c r="K5090" i="15"/>
  <c r="K5089" i="15"/>
  <c r="K5088" i="15"/>
  <c r="K5087" i="15"/>
  <c r="K5086" i="15"/>
  <c r="K5085" i="15"/>
  <c r="K5084" i="15"/>
  <c r="K5083" i="15"/>
  <c r="K5082" i="15"/>
  <c r="K5081" i="15"/>
  <c r="K5080" i="15"/>
  <c r="K5079" i="15"/>
  <c r="K5078" i="15"/>
  <c r="K5077" i="15"/>
  <c r="K5076" i="15"/>
  <c r="K5075" i="15"/>
  <c r="K5074" i="15"/>
  <c r="K5073" i="15"/>
  <c r="K5072" i="15"/>
  <c r="K5071" i="15"/>
  <c r="K5070" i="15"/>
  <c r="K5069" i="15"/>
  <c r="K5068" i="15"/>
  <c r="K5067" i="15"/>
  <c r="K5066" i="15"/>
  <c r="K5065" i="15"/>
  <c r="K5064" i="15"/>
  <c r="K5063" i="15"/>
  <c r="K5062" i="15"/>
  <c r="K5061" i="15"/>
  <c r="K5060" i="15"/>
  <c r="K5059" i="15"/>
  <c r="K5058" i="15"/>
  <c r="K5057" i="15"/>
  <c r="K5056" i="15"/>
  <c r="K5055" i="15"/>
  <c r="K5054" i="15"/>
  <c r="K5053" i="15"/>
  <c r="K5052" i="15"/>
  <c r="K5051" i="15"/>
  <c r="K5050" i="15"/>
  <c r="K5049" i="15"/>
  <c r="K5048" i="15"/>
  <c r="K5047" i="15"/>
  <c r="K5046" i="15"/>
  <c r="K5045" i="15"/>
  <c r="K5044" i="15"/>
  <c r="K5043" i="15"/>
  <c r="K5042" i="15"/>
  <c r="K5041" i="15"/>
  <c r="K5040" i="15"/>
  <c r="K5039" i="15"/>
  <c r="K5038" i="15"/>
  <c r="K5037" i="15"/>
  <c r="K5036" i="15"/>
  <c r="K5035" i="15"/>
  <c r="K5034" i="15"/>
  <c r="K5033" i="15"/>
  <c r="K5032" i="15"/>
  <c r="K5031" i="15"/>
  <c r="K5030" i="15"/>
  <c r="K5029" i="15"/>
  <c r="K5028" i="15"/>
  <c r="K5027" i="15"/>
  <c r="K5026" i="15"/>
  <c r="K5025" i="15"/>
  <c r="K5024" i="15"/>
  <c r="K5023" i="15"/>
  <c r="K5022" i="15"/>
  <c r="K5021" i="15"/>
  <c r="K5020" i="15"/>
  <c r="K5019" i="15"/>
  <c r="K5018" i="15"/>
  <c r="K5017" i="15"/>
  <c r="K5016" i="15"/>
  <c r="K5015" i="15"/>
  <c r="K5014" i="15"/>
  <c r="K5013" i="15"/>
  <c r="K5012" i="15"/>
  <c r="K5011" i="15"/>
  <c r="K5010" i="15"/>
  <c r="K5009" i="15"/>
  <c r="K5008" i="15"/>
  <c r="K5007" i="15"/>
  <c r="K5006" i="15"/>
  <c r="K5005" i="15"/>
  <c r="K5004" i="15"/>
  <c r="K5003" i="15"/>
  <c r="K5002" i="15"/>
  <c r="K5001" i="15"/>
  <c r="K5000" i="15"/>
  <c r="K4999" i="15"/>
  <c r="K4998" i="15"/>
  <c r="K4997" i="15"/>
  <c r="K4996" i="15"/>
  <c r="K4995" i="15"/>
  <c r="K4994" i="15"/>
  <c r="K4993" i="15"/>
  <c r="K4992" i="15"/>
  <c r="K4991" i="15"/>
  <c r="K4990" i="15"/>
  <c r="K4989" i="15"/>
  <c r="K4988" i="15"/>
  <c r="K4987" i="15"/>
  <c r="K4986" i="15"/>
  <c r="K4985" i="15"/>
  <c r="K4984" i="15"/>
  <c r="K4983" i="15"/>
  <c r="K4982" i="15"/>
  <c r="K4981" i="15"/>
  <c r="K4980" i="15"/>
  <c r="K4979" i="15"/>
  <c r="K4978" i="15"/>
  <c r="K4977" i="15"/>
  <c r="K4976" i="15"/>
  <c r="K4975" i="15"/>
  <c r="K4974" i="15"/>
  <c r="K4973" i="15"/>
  <c r="K4972" i="15"/>
  <c r="K4971" i="15"/>
  <c r="K4970" i="15"/>
  <c r="K4969" i="15"/>
  <c r="K4968" i="15"/>
  <c r="K4967" i="15"/>
  <c r="K4966" i="15"/>
  <c r="K4965" i="15"/>
  <c r="K4964" i="15"/>
  <c r="K4963" i="15"/>
  <c r="K4962" i="15"/>
  <c r="K4961" i="15"/>
  <c r="K4960" i="15"/>
  <c r="K4959" i="15"/>
  <c r="K4958" i="15"/>
  <c r="K4957" i="15"/>
  <c r="K4956" i="15"/>
  <c r="K4955" i="15"/>
  <c r="K4954" i="15"/>
  <c r="K4953" i="15"/>
  <c r="K4952" i="15"/>
  <c r="K4951" i="15"/>
  <c r="K4950" i="15"/>
  <c r="K4949" i="15"/>
  <c r="K4948" i="15"/>
  <c r="K4947" i="15"/>
  <c r="K4946" i="15"/>
  <c r="K4945" i="15"/>
  <c r="K4944" i="15"/>
  <c r="K4943" i="15"/>
  <c r="K4942" i="15"/>
  <c r="K4941" i="15"/>
  <c r="K4940" i="15"/>
  <c r="K4939" i="15"/>
  <c r="K4938" i="15"/>
  <c r="K4937" i="15"/>
  <c r="K4936" i="15"/>
  <c r="K4935" i="15"/>
  <c r="K4934" i="15"/>
  <c r="K4933" i="15"/>
  <c r="K4932" i="15"/>
  <c r="K4931" i="15"/>
  <c r="K4930" i="15"/>
  <c r="K4929" i="15"/>
  <c r="K4928" i="15"/>
  <c r="K4927" i="15"/>
  <c r="K4926" i="15"/>
  <c r="K4925" i="15"/>
  <c r="K4924" i="15"/>
  <c r="K4923" i="15"/>
  <c r="K4922" i="15"/>
  <c r="K4921" i="15"/>
  <c r="K4920" i="15"/>
  <c r="K4919" i="15"/>
  <c r="K4918" i="15"/>
  <c r="K4917" i="15"/>
  <c r="K4916" i="15"/>
  <c r="K4915" i="15"/>
  <c r="K4914" i="15"/>
  <c r="K4913" i="15"/>
  <c r="K4912" i="15"/>
  <c r="K4911" i="15"/>
  <c r="K4910" i="15"/>
  <c r="K4909" i="15"/>
  <c r="K4908" i="15"/>
  <c r="K4907" i="15"/>
  <c r="K4906" i="15"/>
  <c r="K4905" i="15"/>
  <c r="K4904" i="15"/>
  <c r="K4903" i="15"/>
  <c r="K4902" i="15"/>
  <c r="K4901" i="15"/>
  <c r="K4900" i="15"/>
  <c r="K4899" i="15"/>
  <c r="K4898" i="15"/>
  <c r="K4897" i="15"/>
  <c r="K4896" i="15"/>
  <c r="K4895" i="15"/>
  <c r="K4894" i="15"/>
  <c r="K4893" i="15"/>
  <c r="K4892" i="15"/>
  <c r="K4891" i="15"/>
  <c r="K4890" i="15"/>
  <c r="K4889" i="15"/>
  <c r="K4888" i="15"/>
  <c r="K4887" i="15"/>
  <c r="K4886" i="15"/>
  <c r="K4885" i="15"/>
  <c r="K4884" i="15"/>
  <c r="K4883" i="15"/>
  <c r="K4882" i="15"/>
  <c r="K4881" i="15"/>
  <c r="K4880" i="15"/>
  <c r="K4879" i="15"/>
  <c r="K4878" i="15"/>
  <c r="K4877" i="15"/>
  <c r="K4876" i="15"/>
  <c r="K4875" i="15"/>
  <c r="K4874" i="15"/>
  <c r="K4873" i="15"/>
  <c r="K4872" i="15"/>
  <c r="K4871" i="15"/>
  <c r="K4870" i="15"/>
  <c r="K4869" i="15"/>
  <c r="K4868" i="15"/>
  <c r="K4867" i="15"/>
  <c r="K4866" i="15"/>
  <c r="K4865" i="15"/>
  <c r="K4864" i="15"/>
  <c r="K4863" i="15"/>
  <c r="K4862" i="15"/>
  <c r="K4861" i="15"/>
  <c r="K4860" i="15"/>
  <c r="K4859" i="15"/>
  <c r="K4858" i="15"/>
  <c r="K4857" i="15"/>
  <c r="K4856" i="15"/>
  <c r="K4855" i="15"/>
  <c r="K4854" i="15"/>
  <c r="K4853" i="15"/>
  <c r="K4852" i="15"/>
  <c r="K4851" i="15"/>
  <c r="K4850" i="15"/>
  <c r="K4849" i="15"/>
  <c r="K4848" i="15"/>
  <c r="K4847" i="15"/>
  <c r="K4846" i="15"/>
  <c r="K4845" i="15"/>
  <c r="K4844" i="15"/>
  <c r="K4843" i="15"/>
  <c r="K4842" i="15"/>
  <c r="K4841" i="15"/>
  <c r="K4840" i="15"/>
  <c r="K4839" i="15"/>
  <c r="K4838" i="15"/>
  <c r="K4837" i="15"/>
  <c r="K4836" i="15"/>
  <c r="K4835" i="15"/>
  <c r="K4834" i="15"/>
  <c r="K4833" i="15"/>
  <c r="K4832" i="15"/>
  <c r="K4831" i="15"/>
  <c r="K4830" i="15"/>
  <c r="K4829" i="15"/>
  <c r="K4828" i="15"/>
  <c r="K4827" i="15"/>
  <c r="K4826" i="15"/>
  <c r="K4825" i="15"/>
  <c r="K4824" i="15"/>
  <c r="K4823" i="15"/>
  <c r="K4822" i="15"/>
  <c r="K4821" i="15"/>
  <c r="K4820" i="15"/>
  <c r="K4819" i="15"/>
  <c r="K4818" i="15"/>
  <c r="K4817" i="15"/>
  <c r="K4816" i="15"/>
  <c r="K4815" i="15"/>
  <c r="K4814" i="15"/>
  <c r="K4813" i="15"/>
  <c r="K4812" i="15"/>
  <c r="K4811" i="15"/>
  <c r="K4810" i="15"/>
  <c r="K4809" i="15"/>
  <c r="K4808" i="15"/>
  <c r="K4807" i="15"/>
  <c r="K4806" i="15"/>
  <c r="K4805" i="15"/>
  <c r="K4804" i="15"/>
  <c r="K4803" i="15"/>
  <c r="K4802" i="15"/>
  <c r="K4801" i="15"/>
  <c r="K4800" i="15"/>
  <c r="K4799" i="15"/>
  <c r="K4798" i="15"/>
  <c r="K4797" i="15"/>
  <c r="K4796" i="15"/>
  <c r="K4795" i="15"/>
  <c r="K4794" i="15"/>
  <c r="K4793" i="15"/>
  <c r="K4792" i="15"/>
  <c r="K4791" i="15"/>
  <c r="K4790" i="15"/>
  <c r="K4789" i="15"/>
  <c r="K4788" i="15"/>
  <c r="K4787" i="15"/>
  <c r="K4786" i="15"/>
  <c r="K4785" i="15"/>
  <c r="K4784" i="15"/>
  <c r="K4783" i="15"/>
  <c r="K4782" i="15"/>
  <c r="K4781" i="15"/>
  <c r="K4780" i="15"/>
  <c r="K4779" i="15"/>
  <c r="K4778" i="15"/>
  <c r="K4777" i="15"/>
  <c r="K4776" i="15"/>
  <c r="K4775" i="15"/>
  <c r="K4774" i="15"/>
  <c r="K4773" i="15"/>
  <c r="K4772" i="15"/>
  <c r="K4771" i="15"/>
  <c r="K4770" i="15"/>
  <c r="K4769" i="15"/>
  <c r="K4768" i="15"/>
  <c r="K4767" i="15"/>
  <c r="K4766" i="15"/>
  <c r="K4765" i="15"/>
  <c r="K4764" i="15"/>
  <c r="K4763" i="15"/>
  <c r="K4762" i="15"/>
  <c r="K4761" i="15"/>
  <c r="K4760" i="15"/>
  <c r="K4759" i="15"/>
  <c r="K4758" i="15"/>
  <c r="K4757" i="15"/>
  <c r="K4756" i="15"/>
  <c r="K4755" i="15"/>
  <c r="K4754" i="15"/>
  <c r="K4753" i="15"/>
  <c r="K4752" i="15"/>
  <c r="K4751" i="15"/>
  <c r="K4750" i="15"/>
  <c r="K4749" i="15"/>
  <c r="K4748" i="15"/>
  <c r="K4747" i="15"/>
  <c r="K4746" i="15"/>
  <c r="K4745" i="15"/>
  <c r="K4744" i="15"/>
  <c r="K4743" i="15"/>
  <c r="K4742" i="15"/>
  <c r="K4741" i="15"/>
  <c r="K4740" i="15"/>
  <c r="K4739" i="15"/>
  <c r="K4738" i="15"/>
  <c r="K4737" i="15"/>
  <c r="K4736" i="15"/>
  <c r="K4735" i="15"/>
  <c r="K4734" i="15"/>
  <c r="K4733" i="15"/>
  <c r="K4732" i="15"/>
  <c r="K4731" i="15"/>
  <c r="K4730" i="15"/>
  <c r="K4729" i="15"/>
  <c r="K4728" i="15"/>
  <c r="K4727" i="15"/>
  <c r="K4726" i="15"/>
  <c r="K4725" i="15"/>
  <c r="K4724" i="15"/>
  <c r="K4723" i="15"/>
  <c r="K4722" i="15"/>
  <c r="K4721" i="15"/>
  <c r="K4720" i="15"/>
  <c r="K4719" i="15"/>
  <c r="K4718" i="15"/>
  <c r="K4717" i="15"/>
  <c r="K4716" i="15"/>
  <c r="K4715" i="15"/>
  <c r="K4714" i="15"/>
  <c r="K4713" i="15"/>
  <c r="K4712" i="15"/>
  <c r="K4711" i="15"/>
  <c r="K4710" i="15"/>
  <c r="K4709" i="15"/>
  <c r="K4708" i="15"/>
  <c r="K4707" i="15"/>
  <c r="K4706" i="15"/>
  <c r="K4705" i="15"/>
  <c r="K4704" i="15"/>
  <c r="K4703" i="15"/>
  <c r="K4702" i="15"/>
  <c r="K4701" i="15"/>
  <c r="K4700" i="15"/>
  <c r="K4699" i="15"/>
  <c r="K4698" i="15"/>
  <c r="K4697" i="15"/>
  <c r="K4696" i="15"/>
  <c r="K4695" i="15"/>
  <c r="K4694" i="15"/>
  <c r="K4693" i="15"/>
  <c r="K4692" i="15"/>
  <c r="K4691" i="15"/>
  <c r="K4690" i="15"/>
  <c r="K4689" i="15"/>
  <c r="K4688" i="15"/>
  <c r="K4687" i="15"/>
  <c r="K4686" i="15"/>
  <c r="K4685" i="15"/>
  <c r="K4684" i="15"/>
  <c r="K4683" i="15"/>
  <c r="K4682" i="15"/>
  <c r="K4681" i="15"/>
  <c r="K4680" i="15"/>
  <c r="K4679" i="15"/>
  <c r="K4678" i="15"/>
  <c r="K4677" i="15"/>
  <c r="K4676" i="15"/>
  <c r="K4675" i="15"/>
  <c r="K4674" i="15"/>
  <c r="K4673" i="15"/>
  <c r="K4672" i="15"/>
  <c r="K4671" i="15"/>
  <c r="K4670" i="15"/>
  <c r="K4669" i="15"/>
  <c r="K4668" i="15"/>
  <c r="K4667" i="15"/>
  <c r="K4666" i="15"/>
  <c r="K4665" i="15"/>
  <c r="K4664" i="15"/>
  <c r="K4663" i="15"/>
  <c r="K4662" i="15"/>
  <c r="K4661" i="15"/>
  <c r="K4660" i="15"/>
  <c r="K4659" i="15"/>
  <c r="K4658" i="15"/>
  <c r="K4657" i="15"/>
  <c r="K4656" i="15"/>
  <c r="K4655" i="15"/>
  <c r="K4654" i="15"/>
  <c r="K4653" i="15"/>
  <c r="K4652" i="15"/>
  <c r="K4651" i="15"/>
  <c r="K4650" i="15"/>
  <c r="K4649" i="15"/>
  <c r="K4648" i="15"/>
  <c r="K4647" i="15"/>
  <c r="K4646" i="15"/>
  <c r="K4645" i="15"/>
  <c r="K4644" i="15"/>
  <c r="K4643" i="15"/>
  <c r="K4642" i="15"/>
  <c r="K4641" i="15"/>
  <c r="K4640" i="15"/>
  <c r="K4639" i="15"/>
  <c r="K4638" i="15"/>
  <c r="K4637" i="15"/>
  <c r="K4636" i="15"/>
  <c r="K4635" i="15"/>
  <c r="K4634" i="15"/>
  <c r="K4633" i="15"/>
  <c r="K4632" i="15"/>
  <c r="K4631" i="15"/>
  <c r="K4630" i="15"/>
  <c r="K4629" i="15"/>
  <c r="K4628" i="15"/>
  <c r="K4627" i="15"/>
  <c r="K4626" i="15"/>
  <c r="K4625" i="15"/>
  <c r="K4624" i="15"/>
  <c r="K4623" i="15"/>
  <c r="K4622" i="15"/>
  <c r="K4621" i="15"/>
  <c r="K4620" i="15"/>
  <c r="K4619" i="15"/>
  <c r="K4618" i="15"/>
  <c r="K4617" i="15"/>
  <c r="K4616" i="15"/>
  <c r="K4615" i="15"/>
  <c r="K4614" i="15"/>
  <c r="K4613" i="15"/>
  <c r="K4612" i="15"/>
  <c r="K4611" i="15"/>
  <c r="K4610" i="15"/>
  <c r="K4609" i="15"/>
  <c r="K4608" i="15"/>
  <c r="K4607" i="15"/>
  <c r="K4606" i="15"/>
  <c r="K4605" i="15"/>
  <c r="K4604" i="15"/>
  <c r="K4603" i="15"/>
  <c r="K4602" i="15"/>
  <c r="K4601" i="15"/>
  <c r="K4600" i="15"/>
  <c r="K4599" i="15"/>
  <c r="K4598" i="15"/>
  <c r="K4597" i="15"/>
  <c r="K4596" i="15"/>
  <c r="K4595" i="15"/>
  <c r="K4594" i="15"/>
  <c r="K4593" i="15"/>
  <c r="K4592" i="15"/>
  <c r="K4591" i="15"/>
  <c r="K4590" i="15"/>
  <c r="K4589" i="15"/>
  <c r="K4588" i="15"/>
  <c r="K4587" i="15"/>
  <c r="K4586" i="15"/>
  <c r="K4585" i="15"/>
  <c r="K4584" i="15"/>
  <c r="K4583" i="15"/>
  <c r="K4582" i="15"/>
  <c r="K4581" i="15"/>
  <c r="K4580" i="15"/>
  <c r="K4579" i="15"/>
  <c r="K4578" i="15"/>
  <c r="K4577" i="15"/>
  <c r="K4576" i="15"/>
  <c r="K4575" i="15"/>
  <c r="K4574" i="15"/>
  <c r="K4573" i="15"/>
  <c r="K4572" i="15"/>
  <c r="K4571" i="15"/>
  <c r="K4570" i="15"/>
  <c r="K4569" i="15"/>
  <c r="K4568" i="15"/>
  <c r="K4567" i="15"/>
  <c r="K4566" i="15"/>
  <c r="K4565" i="15"/>
  <c r="K4564" i="15"/>
  <c r="K4563" i="15"/>
  <c r="K4562" i="15"/>
  <c r="K4561" i="15"/>
  <c r="K4560" i="15"/>
  <c r="K4559" i="15"/>
  <c r="K4558" i="15"/>
  <c r="K4557" i="15"/>
  <c r="K4556" i="15"/>
  <c r="K4555" i="15"/>
  <c r="K4554" i="15"/>
  <c r="K4553" i="15"/>
  <c r="K4552" i="15"/>
  <c r="K4551" i="15"/>
  <c r="K4550" i="15"/>
  <c r="K4549" i="15"/>
  <c r="K4548" i="15"/>
  <c r="K4547" i="15"/>
  <c r="K4546" i="15"/>
  <c r="K4545" i="15"/>
  <c r="K4544" i="15"/>
  <c r="K4543" i="15"/>
  <c r="K4542" i="15"/>
  <c r="K4541" i="15"/>
  <c r="K4540" i="15"/>
  <c r="K4539" i="15"/>
  <c r="K4538" i="15"/>
  <c r="K4537" i="15"/>
  <c r="K4536" i="15"/>
  <c r="K4535" i="15"/>
  <c r="K4534" i="15"/>
  <c r="K4533" i="15"/>
  <c r="K4532" i="15"/>
  <c r="K4531" i="15"/>
  <c r="K4530" i="15"/>
  <c r="K4529" i="15"/>
  <c r="K4528" i="15"/>
  <c r="K4527" i="15"/>
  <c r="K4526" i="15"/>
  <c r="K4525" i="15"/>
  <c r="K4524" i="15"/>
  <c r="K4523" i="15"/>
  <c r="K4522" i="15"/>
  <c r="K4521" i="15"/>
  <c r="K4520" i="15"/>
  <c r="K4519" i="15"/>
  <c r="K4518" i="15"/>
  <c r="K4517" i="15"/>
  <c r="K4516" i="15"/>
  <c r="K4515" i="15"/>
  <c r="K4514" i="15"/>
  <c r="K4513" i="15"/>
  <c r="K4512" i="15"/>
  <c r="K4511" i="15"/>
  <c r="K4510" i="15"/>
  <c r="K4509" i="15"/>
  <c r="K4508" i="15"/>
  <c r="K4507" i="15"/>
  <c r="K4506" i="15"/>
  <c r="K4505" i="15"/>
  <c r="K4504" i="15"/>
  <c r="K4503" i="15"/>
  <c r="K4502" i="15"/>
  <c r="K4501" i="15"/>
  <c r="K4500" i="15"/>
  <c r="K4499" i="15"/>
  <c r="K4498" i="15"/>
  <c r="K4497" i="15"/>
  <c r="K4496" i="15"/>
  <c r="K4495" i="15"/>
  <c r="K4494" i="15"/>
  <c r="K4493" i="15"/>
  <c r="K4492" i="15"/>
  <c r="K4491" i="15"/>
  <c r="K4490" i="15"/>
  <c r="K4489" i="15"/>
  <c r="K4488" i="15"/>
  <c r="K4487" i="15"/>
  <c r="K4486" i="15"/>
  <c r="K4485" i="15"/>
  <c r="K4484" i="15"/>
  <c r="K4483" i="15"/>
  <c r="K4482" i="15"/>
  <c r="K4481" i="15"/>
  <c r="K4480" i="15"/>
  <c r="K4479" i="15"/>
  <c r="K4478" i="15"/>
  <c r="K4477" i="15"/>
  <c r="K4476" i="15"/>
  <c r="K4475" i="15"/>
  <c r="K4474" i="15"/>
  <c r="K4473" i="15"/>
  <c r="K4472" i="15"/>
  <c r="K4471" i="15"/>
  <c r="K4470" i="15"/>
  <c r="K4469" i="15"/>
  <c r="K4468" i="15"/>
  <c r="K4467" i="15"/>
  <c r="K4466" i="15"/>
  <c r="K4465" i="15"/>
  <c r="K4464" i="15"/>
  <c r="K4463" i="15"/>
  <c r="K4462" i="15"/>
  <c r="K4461" i="15"/>
  <c r="K4460" i="15"/>
  <c r="K4459" i="15"/>
  <c r="K4458" i="15"/>
  <c r="K4457" i="15"/>
  <c r="K4456" i="15"/>
  <c r="K4455" i="15"/>
  <c r="K4454" i="15"/>
  <c r="K4453" i="15"/>
  <c r="K4452" i="15"/>
  <c r="K4451" i="15"/>
  <c r="K4450" i="15"/>
  <c r="K4449" i="15"/>
  <c r="K4448" i="15"/>
  <c r="K4447" i="15"/>
  <c r="K4446" i="15"/>
  <c r="K4445" i="15"/>
  <c r="K4444" i="15"/>
  <c r="K4443" i="15"/>
  <c r="K4442" i="15"/>
  <c r="K4441" i="15"/>
  <c r="K4440" i="15"/>
  <c r="K4439" i="15"/>
  <c r="K4438" i="15"/>
  <c r="K4437" i="15"/>
  <c r="K4436" i="15"/>
  <c r="K4435" i="15"/>
  <c r="K4434" i="15"/>
  <c r="K4433" i="15"/>
  <c r="K4432" i="15"/>
  <c r="K4431" i="15"/>
  <c r="K4430" i="15"/>
  <c r="K4429" i="15"/>
  <c r="K4428" i="15"/>
  <c r="K4427" i="15"/>
  <c r="K4426" i="15"/>
  <c r="K4425" i="15"/>
  <c r="K4424" i="15"/>
  <c r="K4423" i="15"/>
  <c r="K4422" i="15"/>
  <c r="K4421" i="15"/>
  <c r="K4420" i="15"/>
  <c r="K4419" i="15"/>
  <c r="K4418" i="15"/>
  <c r="K4417" i="15"/>
  <c r="K4416" i="15"/>
  <c r="K4415" i="15"/>
  <c r="K4414" i="15"/>
  <c r="K4413" i="15"/>
  <c r="K4412" i="15"/>
  <c r="K4411" i="15"/>
  <c r="K4410" i="15"/>
  <c r="K4409" i="15"/>
  <c r="K4408" i="15"/>
  <c r="K4407" i="15"/>
  <c r="K4406" i="15"/>
  <c r="K4405" i="15"/>
  <c r="K4404" i="15"/>
  <c r="K4403" i="15"/>
  <c r="K4402" i="15"/>
  <c r="K4401" i="15"/>
  <c r="K4400" i="15"/>
  <c r="K4399" i="15"/>
  <c r="K4398" i="15"/>
  <c r="K4397" i="15"/>
  <c r="K4396" i="15"/>
  <c r="K4395" i="15"/>
  <c r="K4394" i="15"/>
  <c r="K4393" i="15"/>
  <c r="K4392" i="15"/>
  <c r="K4391" i="15"/>
  <c r="K4390" i="15"/>
  <c r="K4389" i="15"/>
  <c r="K4388" i="15"/>
  <c r="K4387" i="15"/>
  <c r="K4386" i="15"/>
  <c r="K4385" i="15"/>
  <c r="K4384" i="15"/>
  <c r="K4383" i="15"/>
  <c r="K4382" i="15"/>
  <c r="K4381" i="15"/>
  <c r="K4380" i="15"/>
  <c r="K4379" i="15"/>
  <c r="K4378" i="15"/>
  <c r="K4377" i="15"/>
  <c r="K4376" i="15"/>
  <c r="K4375" i="15"/>
  <c r="K4374" i="15"/>
  <c r="K4373" i="15"/>
  <c r="K4372" i="15"/>
  <c r="K4371" i="15"/>
  <c r="K4370" i="15"/>
  <c r="K4369" i="15"/>
  <c r="K4368" i="15"/>
  <c r="K4367" i="15"/>
  <c r="K4366" i="15"/>
  <c r="K4365" i="15"/>
  <c r="K4364" i="15"/>
  <c r="K4363" i="15"/>
  <c r="K4362" i="15"/>
  <c r="K4361" i="15"/>
  <c r="K4360" i="15"/>
  <c r="K4359" i="15"/>
  <c r="K4358" i="15"/>
  <c r="K4357" i="15"/>
  <c r="K4356" i="15"/>
  <c r="K4355" i="15"/>
  <c r="K4354" i="15"/>
  <c r="K4353" i="15"/>
  <c r="K4352" i="15"/>
  <c r="K4351" i="15"/>
  <c r="K4350" i="15"/>
  <c r="K4349" i="15"/>
  <c r="K4348" i="15"/>
  <c r="K4347" i="15"/>
  <c r="K4346" i="15"/>
  <c r="K4345" i="15"/>
  <c r="K4344" i="15"/>
  <c r="K4343" i="15"/>
  <c r="K4342" i="15"/>
  <c r="K4341" i="15"/>
  <c r="K4340" i="15"/>
  <c r="K4339" i="15"/>
  <c r="K4338" i="15"/>
  <c r="K4337" i="15"/>
  <c r="K4336" i="15"/>
  <c r="K4335" i="15"/>
  <c r="K4334" i="15"/>
  <c r="K4333" i="15"/>
  <c r="K4332" i="15"/>
  <c r="K4331" i="15"/>
  <c r="K4330" i="15"/>
  <c r="K4329" i="15"/>
  <c r="K4328" i="15"/>
  <c r="K4327" i="15"/>
  <c r="K4326" i="15"/>
  <c r="K4325" i="15"/>
  <c r="K4324" i="15"/>
  <c r="K4323" i="15"/>
  <c r="K4322" i="15"/>
  <c r="K4321" i="15"/>
  <c r="K4320" i="15"/>
  <c r="K4319" i="15"/>
  <c r="K4318" i="15"/>
  <c r="K4317" i="15"/>
  <c r="K4316" i="15"/>
  <c r="K4315" i="15"/>
  <c r="K4314" i="15"/>
  <c r="K4313" i="15"/>
  <c r="K4312" i="15"/>
  <c r="K4311" i="15"/>
  <c r="K4310" i="15"/>
  <c r="K4309" i="15"/>
  <c r="K4308" i="15"/>
  <c r="K4307" i="15"/>
  <c r="K4306" i="15"/>
  <c r="K4305" i="15"/>
  <c r="K4304" i="15"/>
  <c r="K4303" i="15"/>
  <c r="K4302" i="15"/>
  <c r="K4301" i="15"/>
  <c r="K4300" i="15"/>
  <c r="K4299" i="15"/>
  <c r="K4298" i="15"/>
  <c r="K4297" i="15"/>
  <c r="K4296" i="15"/>
  <c r="K4295" i="15"/>
  <c r="K4294" i="15"/>
  <c r="K4293" i="15"/>
  <c r="K4292" i="15"/>
  <c r="K4291" i="15"/>
  <c r="K4290" i="15"/>
  <c r="K4289" i="15"/>
  <c r="K4288" i="15"/>
  <c r="K4287" i="15"/>
  <c r="K4286" i="15"/>
  <c r="K4285" i="15"/>
  <c r="K4284" i="15"/>
  <c r="K4283" i="15"/>
  <c r="K4282" i="15"/>
  <c r="K4281" i="15"/>
  <c r="K4280" i="15"/>
  <c r="K4279" i="15"/>
  <c r="K4278" i="15"/>
  <c r="K4277" i="15"/>
  <c r="K4276" i="15"/>
  <c r="K4275" i="15"/>
  <c r="K4274" i="15"/>
  <c r="K4273" i="15"/>
  <c r="K4272" i="15"/>
  <c r="K4271" i="15"/>
  <c r="K4270" i="15"/>
  <c r="K4269" i="15"/>
  <c r="K4268" i="15"/>
  <c r="K4267" i="15"/>
  <c r="K4266" i="15"/>
  <c r="K4265" i="15"/>
  <c r="K4264" i="15"/>
  <c r="K4263" i="15"/>
  <c r="K4262" i="15"/>
  <c r="K4261" i="15"/>
  <c r="K4260" i="15"/>
  <c r="K4259" i="15"/>
  <c r="K4258" i="15"/>
  <c r="K4257" i="15"/>
  <c r="K4256" i="15"/>
  <c r="K4255" i="15"/>
  <c r="K4254" i="15"/>
  <c r="K4253" i="15"/>
  <c r="K4252" i="15"/>
  <c r="K4251" i="15"/>
  <c r="K4250" i="15"/>
  <c r="K4249" i="15"/>
  <c r="K4248" i="15"/>
  <c r="K4247" i="15"/>
  <c r="K4246" i="15"/>
  <c r="K4245" i="15"/>
  <c r="K4244" i="15"/>
  <c r="K4243" i="15"/>
  <c r="K4242" i="15"/>
  <c r="K4241" i="15"/>
  <c r="K4240" i="15"/>
  <c r="K4239" i="15"/>
  <c r="K4238" i="15"/>
  <c r="K4237" i="15"/>
  <c r="K4236" i="15"/>
  <c r="K4235" i="15"/>
  <c r="K4234" i="15"/>
  <c r="K4233" i="15"/>
  <c r="K4232" i="15"/>
  <c r="K4231" i="15"/>
  <c r="K4230" i="15"/>
  <c r="K4229" i="15"/>
  <c r="K4228" i="15"/>
  <c r="K4227" i="15"/>
  <c r="K4226" i="15"/>
  <c r="K4225" i="15"/>
  <c r="K4224" i="15"/>
  <c r="K4223" i="15"/>
  <c r="K4222" i="15"/>
  <c r="K4221" i="15"/>
  <c r="K4220" i="15"/>
  <c r="K4219" i="15"/>
  <c r="K4218" i="15"/>
  <c r="K4217" i="15"/>
  <c r="K4216" i="15"/>
  <c r="K4215" i="15"/>
  <c r="K4214" i="15"/>
  <c r="K4213" i="15"/>
  <c r="K4212" i="15"/>
  <c r="K4211" i="15"/>
  <c r="K4210" i="15"/>
  <c r="K4209" i="15"/>
  <c r="K4208" i="15"/>
  <c r="K4207" i="15"/>
  <c r="K4206" i="15"/>
  <c r="K4205" i="15"/>
  <c r="K4204" i="15"/>
  <c r="K4203" i="15"/>
  <c r="K4202" i="15"/>
  <c r="K4201" i="15"/>
  <c r="K4200" i="15"/>
  <c r="K4199" i="15"/>
  <c r="K4198" i="15"/>
  <c r="K4197" i="15"/>
  <c r="K4196" i="15"/>
  <c r="K4195" i="15"/>
  <c r="K4194" i="15"/>
  <c r="K4193" i="15"/>
  <c r="K4192" i="15"/>
  <c r="K4191" i="15"/>
  <c r="K4190" i="15"/>
  <c r="K4189" i="15"/>
  <c r="K4188" i="15"/>
  <c r="K4187" i="15"/>
  <c r="K4186" i="15"/>
  <c r="K4185" i="15"/>
  <c r="K4184" i="15"/>
  <c r="K4183" i="15"/>
  <c r="K4182" i="15"/>
  <c r="K4181" i="15"/>
  <c r="K4180" i="15"/>
  <c r="K4179" i="15"/>
  <c r="K4178" i="15"/>
  <c r="K4177" i="15"/>
  <c r="K4176" i="15"/>
  <c r="K4175" i="15"/>
  <c r="K4174" i="15"/>
  <c r="K4173" i="15"/>
  <c r="K4172" i="15"/>
  <c r="K4171" i="15"/>
  <c r="K4170" i="15"/>
  <c r="K4169" i="15"/>
  <c r="K4168" i="15"/>
  <c r="K4167" i="15"/>
  <c r="K4166" i="15"/>
  <c r="K4165" i="15"/>
  <c r="K4164" i="15"/>
  <c r="K4163" i="15"/>
  <c r="K4162" i="15"/>
  <c r="K4161" i="15"/>
  <c r="K4160" i="15"/>
  <c r="K4159" i="15"/>
  <c r="K4158" i="15"/>
  <c r="K4157" i="15"/>
  <c r="K4156" i="15"/>
  <c r="K4155" i="15"/>
  <c r="K4154" i="15"/>
  <c r="K4153" i="15"/>
  <c r="K4152" i="15"/>
  <c r="K4151" i="15"/>
  <c r="K4150" i="15"/>
  <c r="K4149" i="15"/>
  <c r="K4148" i="15"/>
  <c r="K4147" i="15"/>
  <c r="K4146" i="15"/>
  <c r="K4145" i="15"/>
  <c r="K4144" i="15"/>
  <c r="K4143" i="15"/>
  <c r="K4142" i="15"/>
  <c r="K4141" i="15"/>
  <c r="K4140" i="15"/>
  <c r="K4139" i="15"/>
  <c r="K4138" i="15"/>
  <c r="K4137" i="15"/>
  <c r="K4136" i="15"/>
  <c r="K4135" i="15"/>
  <c r="K4134" i="15"/>
  <c r="K4133" i="15"/>
  <c r="K4132" i="15"/>
  <c r="K4131" i="15"/>
  <c r="K4130" i="15"/>
  <c r="K4129" i="15"/>
  <c r="K4128" i="15"/>
  <c r="K4127" i="15"/>
  <c r="K4126" i="15"/>
  <c r="K4125" i="15"/>
  <c r="K4124" i="15"/>
  <c r="K4123" i="15"/>
  <c r="K4122" i="15"/>
  <c r="K4121" i="15"/>
  <c r="K4120" i="15"/>
  <c r="K4119" i="15"/>
  <c r="K4118" i="15"/>
  <c r="K4117" i="15"/>
  <c r="K4116" i="15"/>
  <c r="K4115" i="15"/>
  <c r="K4114" i="15"/>
  <c r="K4113" i="15"/>
  <c r="K4112" i="15"/>
  <c r="K4111" i="15"/>
  <c r="K4110" i="15"/>
  <c r="K4109" i="15"/>
  <c r="K4108" i="15"/>
  <c r="K4107" i="15"/>
  <c r="K4106" i="15"/>
  <c r="K4105" i="15"/>
  <c r="K4104" i="15"/>
  <c r="K4103" i="15"/>
  <c r="K4102" i="15"/>
  <c r="K4101" i="15"/>
  <c r="K4100" i="15"/>
  <c r="K4099" i="15"/>
  <c r="K4098" i="15"/>
  <c r="K4097" i="15"/>
  <c r="K4096" i="15"/>
  <c r="K4095" i="15"/>
  <c r="K4094" i="15"/>
  <c r="K4093" i="15"/>
  <c r="K4092" i="15"/>
  <c r="K4091" i="15"/>
  <c r="K4090" i="15"/>
  <c r="K4089" i="15"/>
  <c r="K4088" i="15"/>
  <c r="K4087" i="15"/>
  <c r="K4086" i="15"/>
  <c r="K4085" i="15"/>
  <c r="K4084" i="15"/>
  <c r="K4083" i="15"/>
  <c r="K4082" i="15"/>
  <c r="K4081" i="15"/>
  <c r="K4080" i="15"/>
  <c r="K4079" i="15"/>
  <c r="K4078" i="15"/>
  <c r="K4077" i="15"/>
  <c r="K4076" i="15"/>
  <c r="K4075" i="15"/>
  <c r="K4074" i="15"/>
  <c r="K4073" i="15"/>
  <c r="K4072" i="15"/>
  <c r="K4071" i="15"/>
  <c r="K4070" i="15"/>
  <c r="K4069" i="15"/>
  <c r="K4068" i="15"/>
  <c r="K4067" i="15"/>
  <c r="K4066" i="15"/>
  <c r="K4065" i="15"/>
  <c r="K4064" i="15"/>
  <c r="K4063" i="15"/>
  <c r="K4062" i="15"/>
  <c r="K4061" i="15"/>
  <c r="K4060" i="15"/>
  <c r="K4059" i="15"/>
  <c r="K4058" i="15"/>
  <c r="K4057" i="15"/>
  <c r="K4056" i="15"/>
  <c r="K4055" i="15"/>
  <c r="K4054" i="15"/>
  <c r="K4053" i="15"/>
  <c r="K4052" i="15"/>
  <c r="K4051" i="15"/>
  <c r="K4050" i="15"/>
  <c r="K4049" i="15"/>
  <c r="K4048" i="15"/>
  <c r="K4047" i="15"/>
  <c r="K4046" i="15"/>
  <c r="K4045" i="15"/>
  <c r="K4044" i="15"/>
  <c r="K4043" i="15"/>
  <c r="K4042" i="15"/>
  <c r="K4041" i="15"/>
  <c r="K4040" i="15"/>
  <c r="K4039" i="15"/>
  <c r="K4038" i="15"/>
  <c r="K4037" i="15"/>
  <c r="K4036" i="15"/>
  <c r="K4035" i="15"/>
  <c r="K4034" i="15"/>
  <c r="K4033" i="15"/>
  <c r="K4032" i="15"/>
  <c r="K4031" i="15"/>
  <c r="K4030" i="15"/>
  <c r="K4029" i="15"/>
  <c r="K4028" i="15"/>
  <c r="K4027" i="15"/>
  <c r="K4026" i="15"/>
  <c r="K4025" i="15"/>
  <c r="K4024" i="15"/>
  <c r="K4023" i="15"/>
  <c r="K4022" i="15"/>
  <c r="K4021" i="15"/>
  <c r="K4020" i="15"/>
  <c r="K4019" i="15"/>
  <c r="K4018" i="15"/>
  <c r="K4017" i="15"/>
  <c r="K4016" i="15"/>
  <c r="K4015" i="15"/>
  <c r="K4014" i="15"/>
  <c r="K4013" i="15"/>
  <c r="K4012" i="15"/>
  <c r="K4011" i="15"/>
  <c r="K4010" i="15"/>
  <c r="K4009" i="15"/>
  <c r="K4008" i="15"/>
  <c r="K4007" i="15"/>
  <c r="K4006" i="15"/>
  <c r="K4005" i="15"/>
  <c r="K4004" i="15"/>
  <c r="K4003" i="15"/>
  <c r="K4002" i="15"/>
  <c r="K4001" i="15"/>
  <c r="K4000" i="15"/>
  <c r="K3999" i="15"/>
  <c r="K3998" i="15"/>
  <c r="K3997" i="15"/>
  <c r="K3996" i="15"/>
  <c r="K3995" i="15"/>
  <c r="K3994" i="15"/>
  <c r="K3993" i="15"/>
  <c r="K3992" i="15"/>
  <c r="K3991" i="15"/>
  <c r="K3990" i="15"/>
  <c r="K3989" i="15"/>
  <c r="K3988" i="15"/>
  <c r="K3987" i="15"/>
  <c r="K3986" i="15"/>
  <c r="K3985" i="15"/>
  <c r="K3984" i="15"/>
  <c r="K3983" i="15"/>
  <c r="K3982" i="15"/>
  <c r="K3981" i="15"/>
  <c r="K3980" i="15"/>
  <c r="K3979" i="15"/>
  <c r="K3978" i="15"/>
  <c r="K3977" i="15"/>
  <c r="K3976" i="15"/>
  <c r="K3975" i="15"/>
  <c r="K3974" i="15"/>
  <c r="K3973" i="15"/>
  <c r="K3972" i="15"/>
  <c r="K3971" i="15"/>
  <c r="K3970" i="15"/>
  <c r="K3969" i="15"/>
  <c r="K3968" i="15"/>
  <c r="K3967" i="15"/>
  <c r="K3966" i="15"/>
  <c r="K3965" i="15"/>
  <c r="K3964" i="15"/>
  <c r="K3963" i="15"/>
  <c r="K3962" i="15"/>
  <c r="K3961" i="15"/>
  <c r="K3960" i="15"/>
  <c r="K3959" i="15"/>
  <c r="K3958" i="15"/>
  <c r="K3957" i="15"/>
  <c r="K3956" i="15"/>
  <c r="K3955" i="15"/>
  <c r="K3954" i="15"/>
  <c r="K3953" i="15"/>
  <c r="K3952" i="15"/>
  <c r="K3951" i="15"/>
  <c r="K3950" i="15"/>
  <c r="K3949" i="15"/>
  <c r="K3948" i="15"/>
  <c r="K3947" i="15"/>
  <c r="K3946" i="15"/>
  <c r="K3945" i="15"/>
  <c r="K3944" i="15"/>
  <c r="K3943" i="15"/>
  <c r="K3942" i="15"/>
  <c r="K3941" i="15"/>
  <c r="K3940" i="15"/>
  <c r="K3939" i="15"/>
  <c r="K3938" i="15"/>
  <c r="K3937" i="15"/>
  <c r="K3936" i="15"/>
  <c r="K3935" i="15"/>
  <c r="K3934" i="15"/>
  <c r="K3933" i="15"/>
  <c r="K3932" i="15"/>
  <c r="K3931" i="15"/>
  <c r="K3930" i="15"/>
  <c r="K3929" i="15"/>
  <c r="K3928" i="15"/>
  <c r="K3927" i="15"/>
  <c r="K3926" i="15"/>
  <c r="K3925" i="15"/>
  <c r="K3924" i="15"/>
  <c r="K3923" i="15"/>
  <c r="K3922" i="15"/>
  <c r="K3921" i="15"/>
  <c r="K3920" i="15"/>
  <c r="K3919" i="15"/>
  <c r="K3918" i="15"/>
  <c r="K3917" i="15"/>
  <c r="K3916" i="15"/>
  <c r="K3915" i="15"/>
  <c r="K3914" i="15"/>
  <c r="K3913" i="15"/>
  <c r="K3912" i="15"/>
  <c r="K3911" i="15"/>
  <c r="K3910" i="15"/>
  <c r="K3909" i="15"/>
  <c r="K3908" i="15"/>
  <c r="K3907" i="15"/>
  <c r="K3906" i="15"/>
  <c r="K3905" i="15"/>
  <c r="K3904" i="15"/>
  <c r="K3903" i="15"/>
  <c r="K3902" i="15"/>
  <c r="K3901" i="15"/>
  <c r="K3900" i="15"/>
  <c r="K3899" i="15"/>
  <c r="K3898" i="15"/>
  <c r="K3897" i="15"/>
  <c r="K3896" i="15"/>
  <c r="K3895" i="15"/>
  <c r="K3894" i="15"/>
  <c r="K3893" i="15"/>
  <c r="K3892" i="15"/>
  <c r="K3891" i="15"/>
  <c r="K3890" i="15"/>
  <c r="K3889" i="15"/>
  <c r="K3888" i="15"/>
  <c r="K3887" i="15"/>
  <c r="K3886" i="15"/>
  <c r="K3885" i="15"/>
  <c r="K3884" i="15"/>
  <c r="K3883" i="15"/>
  <c r="K3882" i="15"/>
  <c r="K3881" i="15"/>
  <c r="K3880" i="15"/>
  <c r="K3879" i="15"/>
  <c r="K3878" i="15"/>
  <c r="K3877" i="15"/>
  <c r="K3876" i="15"/>
  <c r="K3875" i="15"/>
  <c r="K3874" i="15"/>
  <c r="K3873" i="15"/>
  <c r="K3872" i="15"/>
  <c r="K3871" i="15"/>
  <c r="K3870" i="15"/>
  <c r="K3869" i="15"/>
  <c r="K3868" i="15"/>
  <c r="K3867" i="15"/>
  <c r="K3866" i="15"/>
  <c r="K3865" i="15"/>
  <c r="K3864" i="15"/>
  <c r="K3863" i="15"/>
  <c r="K3862" i="15"/>
  <c r="K3861" i="15"/>
  <c r="K3860" i="15"/>
  <c r="K3859" i="15"/>
  <c r="K3858" i="15"/>
  <c r="K3857" i="15"/>
  <c r="K3856" i="15"/>
  <c r="K3855" i="15"/>
  <c r="K3854" i="15"/>
  <c r="K3853" i="15"/>
  <c r="K3852" i="15"/>
  <c r="K3851" i="15"/>
  <c r="K3850" i="15"/>
  <c r="K3849" i="15"/>
  <c r="K3848" i="15"/>
  <c r="K3847" i="15"/>
  <c r="K3846" i="15"/>
  <c r="K3845" i="15"/>
  <c r="K3844" i="15"/>
  <c r="K3843" i="15"/>
  <c r="K3842" i="15"/>
  <c r="K3841" i="15"/>
  <c r="K3840" i="15"/>
  <c r="K3839" i="15"/>
  <c r="K3838" i="15"/>
  <c r="K3837" i="15"/>
  <c r="K3836" i="15"/>
  <c r="K3835" i="15"/>
  <c r="K3834" i="15"/>
  <c r="K3833" i="15"/>
  <c r="K3832" i="15"/>
  <c r="K3831" i="15"/>
  <c r="K3830" i="15"/>
  <c r="K3829" i="15"/>
  <c r="K3828" i="15"/>
  <c r="K3827" i="15"/>
  <c r="K3826" i="15"/>
  <c r="K3825" i="15"/>
  <c r="K3824" i="15"/>
  <c r="K3823" i="15"/>
  <c r="K3822" i="15"/>
  <c r="K3821" i="15"/>
  <c r="K3820" i="15"/>
  <c r="K3819" i="15"/>
  <c r="K3818" i="15"/>
  <c r="K3817" i="15"/>
  <c r="K3816" i="15"/>
  <c r="K3815" i="15"/>
  <c r="K3814" i="15"/>
  <c r="K3813" i="15"/>
  <c r="K3812" i="15"/>
  <c r="K3811" i="15"/>
  <c r="K3810" i="15"/>
  <c r="K3809" i="15"/>
  <c r="K3808" i="15"/>
  <c r="K3807" i="15"/>
  <c r="K3806" i="15"/>
  <c r="K3805" i="15"/>
  <c r="K3804" i="15"/>
  <c r="K3803" i="15"/>
  <c r="K3802" i="15"/>
  <c r="K3801" i="15"/>
  <c r="K3800" i="15"/>
  <c r="K3799" i="15"/>
  <c r="K3798" i="15"/>
  <c r="K3797" i="15"/>
  <c r="K3796" i="15"/>
  <c r="K3795" i="15"/>
  <c r="K3794" i="15"/>
  <c r="K3793" i="15"/>
  <c r="K3792" i="15"/>
  <c r="K3791" i="15"/>
  <c r="K3790" i="15"/>
  <c r="K3789" i="15"/>
  <c r="K3788" i="15"/>
  <c r="K3787" i="15"/>
  <c r="K3786" i="15"/>
  <c r="K3785" i="15"/>
  <c r="K3784" i="15"/>
  <c r="K3783" i="15"/>
  <c r="K3782" i="15"/>
  <c r="K3781" i="15"/>
  <c r="K3780" i="15"/>
  <c r="K3779" i="15"/>
  <c r="K3778" i="15"/>
  <c r="K3777" i="15"/>
  <c r="K3776" i="15"/>
  <c r="K3775" i="15"/>
  <c r="K3774" i="15"/>
  <c r="K3773" i="15"/>
  <c r="K3772" i="15"/>
  <c r="K3771" i="15"/>
  <c r="K3770" i="15"/>
  <c r="K3769" i="15"/>
  <c r="K3768" i="15"/>
  <c r="K3767" i="15"/>
  <c r="K3766" i="15"/>
  <c r="K3765" i="15"/>
  <c r="K3764" i="15"/>
  <c r="K3763" i="15"/>
  <c r="K3762" i="15"/>
  <c r="K3761" i="15"/>
  <c r="K3760" i="15"/>
  <c r="K3759" i="15"/>
  <c r="K3758" i="15"/>
  <c r="K3757" i="15"/>
  <c r="K3756" i="15"/>
  <c r="K3755" i="15"/>
  <c r="K3754" i="15"/>
  <c r="K3753" i="15"/>
  <c r="K3752" i="15"/>
  <c r="K3751" i="15"/>
  <c r="K3750" i="15"/>
  <c r="K3749" i="15"/>
  <c r="K3748" i="15"/>
  <c r="K3747" i="15"/>
  <c r="K3746" i="15"/>
  <c r="K3745" i="15"/>
  <c r="K3744" i="15"/>
  <c r="K3743" i="15"/>
  <c r="K3742" i="15"/>
  <c r="K3741" i="15"/>
  <c r="K3740" i="15"/>
  <c r="K3739" i="15"/>
  <c r="K3738" i="15"/>
  <c r="K3737" i="15"/>
  <c r="K3736" i="15"/>
  <c r="K3735" i="15"/>
  <c r="K3734" i="15"/>
  <c r="K3733" i="15"/>
  <c r="K3732" i="15"/>
  <c r="K3731" i="15"/>
  <c r="K3730" i="15"/>
  <c r="K3729" i="15"/>
  <c r="K3728" i="15"/>
  <c r="K3727" i="15"/>
  <c r="K3726" i="15"/>
  <c r="K3725" i="15"/>
  <c r="K3724" i="15"/>
  <c r="K3723" i="15"/>
  <c r="K3722" i="15"/>
  <c r="K3721" i="15"/>
  <c r="K3720" i="15"/>
  <c r="K3719" i="15"/>
  <c r="K3718" i="15"/>
  <c r="K3717" i="15"/>
  <c r="K3716" i="15"/>
  <c r="K3715" i="15"/>
  <c r="K3714" i="15"/>
  <c r="K3713" i="15"/>
  <c r="K3712" i="15"/>
  <c r="K3711" i="15"/>
  <c r="K3710" i="15"/>
  <c r="K3709" i="15"/>
  <c r="K3708" i="15"/>
  <c r="K3707" i="15"/>
  <c r="K3706" i="15"/>
  <c r="K3705" i="15"/>
  <c r="K3704" i="15"/>
  <c r="K3703" i="15"/>
  <c r="K3702" i="15"/>
  <c r="K3701" i="15"/>
  <c r="K3700" i="15"/>
  <c r="K3699" i="15"/>
  <c r="K3698" i="15"/>
  <c r="K3697" i="15"/>
  <c r="K3696" i="15"/>
  <c r="K3695" i="15"/>
  <c r="K3694" i="15"/>
  <c r="K3693" i="15"/>
  <c r="K3692" i="15"/>
  <c r="K3691" i="15"/>
  <c r="K3690" i="15"/>
  <c r="K3689" i="15"/>
  <c r="K3688" i="15"/>
  <c r="K3687" i="15"/>
  <c r="K3686" i="15"/>
  <c r="K3685" i="15"/>
  <c r="K3684" i="15"/>
  <c r="K3683" i="15"/>
  <c r="K3682" i="15"/>
  <c r="K3681" i="15"/>
  <c r="K3680" i="15"/>
  <c r="K3679" i="15"/>
  <c r="K3678" i="15"/>
  <c r="K3677" i="15"/>
  <c r="K3676" i="15"/>
  <c r="K3675" i="15"/>
  <c r="K3674" i="15"/>
  <c r="K3673" i="15"/>
  <c r="K3672" i="15"/>
  <c r="K3671" i="15"/>
  <c r="K3670" i="15"/>
  <c r="K3669" i="15"/>
  <c r="K3668" i="15"/>
  <c r="K3667" i="15"/>
  <c r="K3666" i="15"/>
  <c r="K3665" i="15"/>
  <c r="K3664" i="15"/>
  <c r="K3663" i="15"/>
  <c r="K3662" i="15"/>
  <c r="K3661" i="15"/>
  <c r="K3660" i="15"/>
  <c r="K3659" i="15"/>
  <c r="K3658" i="15"/>
  <c r="K3657" i="15"/>
  <c r="K3656" i="15"/>
  <c r="K3655" i="15"/>
  <c r="K3654" i="15"/>
  <c r="K3653" i="15"/>
  <c r="K3652" i="15"/>
  <c r="K3651" i="15"/>
  <c r="K3650" i="15"/>
  <c r="K3649" i="15"/>
  <c r="K3648" i="15"/>
  <c r="K3647" i="15"/>
  <c r="K3646" i="15"/>
  <c r="K3645" i="15"/>
  <c r="K3644" i="15"/>
  <c r="K3643" i="15"/>
  <c r="K3642" i="15"/>
  <c r="K3641" i="15"/>
  <c r="K3640" i="15"/>
  <c r="K3639" i="15"/>
  <c r="K3638" i="15"/>
  <c r="K3637" i="15"/>
  <c r="K3636" i="15"/>
  <c r="K3635" i="15"/>
  <c r="K3634" i="15"/>
  <c r="K3633" i="15"/>
  <c r="K3632" i="15"/>
  <c r="K3631" i="15"/>
  <c r="K3630" i="15"/>
  <c r="K3629" i="15"/>
  <c r="K3628" i="15"/>
  <c r="K3627" i="15"/>
  <c r="K3626" i="15"/>
  <c r="K3625" i="15"/>
  <c r="K3624" i="15"/>
  <c r="K3623" i="15"/>
  <c r="K3622" i="15"/>
  <c r="K3621" i="15"/>
  <c r="K3620" i="15"/>
  <c r="K3619" i="15"/>
  <c r="K3618" i="15"/>
  <c r="K3617" i="15"/>
  <c r="K3616" i="15"/>
  <c r="K3615" i="15"/>
  <c r="K3614" i="15"/>
  <c r="K3613" i="15"/>
  <c r="K3612" i="15"/>
  <c r="K3611" i="15"/>
  <c r="K3610" i="15"/>
  <c r="K3609" i="15"/>
  <c r="K3608" i="15"/>
  <c r="K3607" i="15"/>
  <c r="K3606" i="15"/>
  <c r="K3605" i="15"/>
  <c r="K3604" i="15"/>
  <c r="K3603" i="15"/>
  <c r="K3602" i="15"/>
  <c r="K3601" i="15"/>
  <c r="K3600" i="15"/>
  <c r="K3599" i="15"/>
  <c r="K3598" i="15"/>
  <c r="K3597" i="15"/>
  <c r="K3596" i="15"/>
  <c r="K3595" i="15"/>
  <c r="K3594" i="15"/>
  <c r="K3593" i="15"/>
  <c r="K3592" i="15"/>
  <c r="K3591" i="15"/>
  <c r="K3590" i="15"/>
  <c r="K3589" i="15"/>
  <c r="K3588" i="15"/>
  <c r="K3587" i="15"/>
  <c r="K3586" i="15"/>
  <c r="K3585" i="15"/>
  <c r="K3584" i="15"/>
  <c r="K3583" i="15"/>
  <c r="K3582" i="15"/>
  <c r="K3581" i="15"/>
  <c r="K3580" i="15"/>
  <c r="K3579" i="15"/>
  <c r="K3578" i="15"/>
  <c r="K3577" i="15"/>
  <c r="K3576" i="15"/>
  <c r="K3575" i="15"/>
  <c r="K3574" i="15"/>
  <c r="K3573" i="15"/>
  <c r="K3572" i="15"/>
  <c r="K3571" i="15"/>
  <c r="K3570" i="15"/>
  <c r="K3569" i="15"/>
  <c r="K3568" i="15"/>
  <c r="K3567" i="15"/>
  <c r="K3566" i="15"/>
  <c r="K3565" i="15"/>
  <c r="K3564" i="15"/>
  <c r="K3563" i="15"/>
  <c r="K3562" i="15"/>
  <c r="K3561" i="15"/>
  <c r="K3560" i="15"/>
  <c r="K3559" i="15"/>
  <c r="K3558" i="15"/>
  <c r="K3557" i="15"/>
  <c r="K3556" i="15"/>
  <c r="K3555" i="15"/>
  <c r="K3554" i="15"/>
  <c r="K3553" i="15"/>
  <c r="K3552" i="15"/>
  <c r="K3551" i="15"/>
  <c r="K3550" i="15"/>
  <c r="K3549" i="15"/>
  <c r="K3548" i="15"/>
  <c r="K3547" i="15"/>
  <c r="K3546" i="15"/>
  <c r="K3545" i="15"/>
  <c r="K3544" i="15"/>
  <c r="K3543" i="15"/>
  <c r="K3542" i="15"/>
  <c r="K3541" i="15"/>
  <c r="K3540" i="15"/>
  <c r="K3539" i="15"/>
  <c r="K3538" i="15"/>
  <c r="K3537" i="15"/>
  <c r="K3536" i="15"/>
  <c r="K3535" i="15"/>
  <c r="K3534" i="15"/>
  <c r="K3533" i="15"/>
  <c r="K3532" i="15"/>
  <c r="K3531" i="15"/>
  <c r="K3530" i="15"/>
  <c r="K3529" i="15"/>
  <c r="K3528" i="15"/>
  <c r="K3527" i="15"/>
  <c r="K3526" i="15"/>
  <c r="K3525" i="15"/>
  <c r="K3524" i="15"/>
  <c r="K3523" i="15"/>
  <c r="K3522" i="15"/>
  <c r="K3521" i="15"/>
  <c r="K3520" i="15"/>
  <c r="K3519" i="15"/>
  <c r="K3518" i="15"/>
  <c r="K3517" i="15"/>
  <c r="K3516" i="15"/>
  <c r="K3515" i="15"/>
  <c r="K3514" i="15"/>
  <c r="K3513" i="15"/>
  <c r="K3512" i="15"/>
  <c r="K3511" i="15"/>
  <c r="K3510" i="15"/>
  <c r="K3509" i="15"/>
  <c r="K3508" i="15"/>
  <c r="K3507" i="15"/>
  <c r="K3506" i="15"/>
  <c r="K3505" i="15"/>
  <c r="K3504" i="15"/>
  <c r="K3503" i="15"/>
  <c r="K3502" i="15"/>
  <c r="K3501" i="15"/>
  <c r="K3500" i="15"/>
  <c r="K3499" i="15"/>
  <c r="K3498" i="15"/>
  <c r="K3497" i="15"/>
  <c r="K3496" i="15"/>
  <c r="K3495" i="15"/>
  <c r="K3494" i="15"/>
  <c r="K3493" i="15"/>
  <c r="K3492" i="15"/>
  <c r="K3491" i="15"/>
  <c r="K3490" i="15"/>
  <c r="K3489" i="15"/>
  <c r="K3488" i="15"/>
  <c r="K3487" i="15"/>
  <c r="K3486" i="15"/>
  <c r="K3485" i="15"/>
  <c r="K3484" i="15"/>
  <c r="K3483" i="15"/>
  <c r="K3482" i="15"/>
  <c r="K3481" i="15"/>
  <c r="K3480" i="15"/>
  <c r="K3479" i="15"/>
  <c r="K3478" i="15"/>
  <c r="K3477" i="15"/>
  <c r="K3476" i="15"/>
  <c r="K3475" i="15"/>
  <c r="K3474" i="15"/>
  <c r="K3473" i="15"/>
  <c r="K3472" i="15"/>
  <c r="K3471" i="15"/>
  <c r="K3470" i="15"/>
  <c r="K3469" i="15"/>
  <c r="K3468" i="15"/>
  <c r="K3467" i="15"/>
  <c r="K3466" i="15"/>
  <c r="K3465" i="15"/>
  <c r="K3464" i="15"/>
  <c r="K3463" i="15"/>
  <c r="K3462" i="15"/>
  <c r="K3461" i="15"/>
  <c r="K3460" i="15"/>
  <c r="K3459" i="15"/>
  <c r="K3458" i="15"/>
  <c r="K3457" i="15"/>
  <c r="K3456" i="15"/>
  <c r="K3455" i="15"/>
  <c r="K3454" i="15"/>
  <c r="K3453" i="15"/>
  <c r="K3452" i="15"/>
  <c r="K3451" i="15"/>
  <c r="K3450" i="15"/>
  <c r="K3449" i="15"/>
  <c r="K3448" i="15"/>
  <c r="K3447" i="15"/>
  <c r="K3446" i="15"/>
  <c r="K3445" i="15"/>
  <c r="K3444" i="15"/>
  <c r="K3443" i="15"/>
  <c r="K3442" i="15"/>
  <c r="K3441" i="15"/>
  <c r="K3440" i="15"/>
  <c r="K3439" i="15"/>
  <c r="K3438" i="15"/>
  <c r="K3437" i="15"/>
  <c r="K3436" i="15"/>
  <c r="K3435" i="15"/>
  <c r="K3434" i="15"/>
  <c r="K3433" i="15"/>
  <c r="K3432" i="15"/>
  <c r="K3431" i="15"/>
  <c r="K3430" i="15"/>
  <c r="K3429" i="15"/>
  <c r="K3428" i="15"/>
  <c r="K3427" i="15"/>
  <c r="K3426" i="15"/>
  <c r="K3425" i="15"/>
  <c r="K3424" i="15"/>
  <c r="K3423" i="15"/>
  <c r="K3422" i="15"/>
  <c r="K3421" i="15"/>
  <c r="K3420" i="15"/>
  <c r="K3419" i="15"/>
  <c r="K3418" i="15"/>
  <c r="K3417" i="15"/>
  <c r="K3416" i="15"/>
  <c r="K3415" i="15"/>
  <c r="K3414" i="15"/>
  <c r="K3413" i="15"/>
  <c r="K3412" i="15"/>
  <c r="K3411" i="15"/>
  <c r="K3410" i="15"/>
  <c r="K3409" i="15"/>
  <c r="K3408" i="15"/>
  <c r="K3407" i="15"/>
  <c r="K3406" i="15"/>
  <c r="K3405" i="15"/>
  <c r="K3404" i="15"/>
  <c r="K3403" i="15"/>
  <c r="K3402" i="15"/>
  <c r="K3401" i="15"/>
  <c r="K3400" i="15"/>
  <c r="K3399" i="15"/>
  <c r="K3398" i="15"/>
  <c r="K3397" i="15"/>
  <c r="K3396" i="15"/>
  <c r="K3395" i="15"/>
  <c r="K3394" i="15"/>
  <c r="K3393" i="15"/>
  <c r="K3392" i="15"/>
  <c r="K3391" i="15"/>
  <c r="K3390" i="15"/>
  <c r="K3389" i="15"/>
  <c r="K3388" i="15"/>
  <c r="K3387" i="15"/>
  <c r="K3386" i="15"/>
  <c r="K3385" i="15"/>
  <c r="K3384" i="15"/>
  <c r="K3383" i="15"/>
  <c r="K3382" i="15"/>
  <c r="K3381" i="15"/>
  <c r="K3380" i="15"/>
  <c r="K3379" i="15"/>
  <c r="K3378" i="15"/>
  <c r="K3377" i="15"/>
  <c r="K3376" i="15"/>
  <c r="K3375" i="15"/>
  <c r="K3374" i="15"/>
  <c r="K3373" i="15"/>
  <c r="K3372" i="15"/>
  <c r="K3371" i="15"/>
  <c r="K3370" i="15"/>
  <c r="K3369" i="15"/>
  <c r="K3368" i="15"/>
  <c r="K3367" i="15"/>
  <c r="K3366" i="15"/>
  <c r="K3365" i="15"/>
  <c r="K3364" i="15"/>
  <c r="K3363" i="15"/>
  <c r="K3362" i="15"/>
  <c r="K3361" i="15"/>
  <c r="K3360" i="15"/>
  <c r="K3359" i="15"/>
  <c r="K3358" i="15"/>
  <c r="K3357" i="15"/>
  <c r="K3356" i="15"/>
  <c r="K3355" i="15"/>
  <c r="K3354" i="15"/>
  <c r="K3353" i="15"/>
  <c r="K3352" i="15"/>
  <c r="K3351" i="15"/>
  <c r="K3350" i="15"/>
  <c r="K3349" i="15"/>
  <c r="K3348" i="15"/>
  <c r="K3347" i="15"/>
  <c r="K3346" i="15"/>
  <c r="K3345" i="15"/>
  <c r="K3344" i="15"/>
  <c r="K3343" i="15"/>
  <c r="K3342" i="15"/>
  <c r="K3341" i="15"/>
  <c r="K3340" i="15"/>
  <c r="K3339" i="15"/>
  <c r="K3338" i="15"/>
  <c r="K3337" i="15"/>
  <c r="K3336" i="15"/>
  <c r="K3335" i="15"/>
  <c r="K3334" i="15"/>
  <c r="K3333" i="15"/>
  <c r="K3332" i="15"/>
  <c r="K3331" i="15"/>
  <c r="K3330" i="15"/>
  <c r="K3329" i="15"/>
  <c r="K3328" i="15"/>
  <c r="K3327" i="15"/>
  <c r="K3326" i="15"/>
  <c r="K3325" i="15"/>
  <c r="K3324" i="15"/>
  <c r="K3323" i="15"/>
  <c r="K3322" i="15"/>
  <c r="K3321" i="15"/>
  <c r="K3320" i="15"/>
  <c r="K3319" i="15"/>
  <c r="K3318" i="15"/>
  <c r="K3317" i="15"/>
  <c r="K3316" i="15"/>
  <c r="K3315" i="15"/>
  <c r="K3314" i="15"/>
  <c r="K3313" i="15"/>
  <c r="K3312" i="15"/>
  <c r="K3311" i="15"/>
  <c r="K3310" i="15"/>
  <c r="K3309" i="15"/>
  <c r="K3308" i="15"/>
  <c r="K3307" i="15"/>
  <c r="K3306" i="15"/>
  <c r="K3305" i="15"/>
  <c r="K3304" i="15"/>
  <c r="K3303" i="15"/>
  <c r="K3302" i="15"/>
  <c r="K3301" i="15"/>
  <c r="K3300" i="15"/>
  <c r="K3299" i="15"/>
  <c r="K3298" i="15"/>
  <c r="K3297" i="15"/>
  <c r="K3296" i="15"/>
  <c r="K3295" i="15"/>
  <c r="K3294" i="15"/>
  <c r="K3293" i="15"/>
  <c r="K3292" i="15"/>
  <c r="K3291" i="15"/>
  <c r="K3290" i="15"/>
  <c r="K3289" i="15"/>
  <c r="K3288" i="15"/>
  <c r="K3287" i="15"/>
  <c r="K3286" i="15"/>
  <c r="K3285" i="15"/>
  <c r="K3284" i="15"/>
  <c r="K3283" i="15"/>
  <c r="K3282" i="15"/>
  <c r="K3281" i="15"/>
  <c r="K3280" i="15"/>
  <c r="K3279" i="15"/>
  <c r="K3278" i="15"/>
  <c r="K3277" i="15"/>
  <c r="K3276" i="15"/>
  <c r="K3275" i="15"/>
  <c r="K3274" i="15"/>
  <c r="K3273" i="15"/>
  <c r="K3272" i="15"/>
  <c r="K3271" i="15"/>
  <c r="K3270" i="15"/>
  <c r="K3269" i="15"/>
  <c r="K3268" i="15"/>
  <c r="K3267" i="15"/>
  <c r="K3266" i="15"/>
  <c r="K3265" i="15"/>
  <c r="K3264" i="15"/>
  <c r="K3263" i="15"/>
  <c r="K3262" i="15"/>
  <c r="K3261" i="15"/>
  <c r="K3260" i="15"/>
  <c r="K3259" i="15"/>
  <c r="K3258" i="15"/>
  <c r="K3257" i="15"/>
  <c r="K3256" i="15"/>
  <c r="K3255" i="15"/>
  <c r="K3254" i="15"/>
  <c r="K3253" i="15"/>
  <c r="K3252" i="15"/>
  <c r="K3251" i="15"/>
  <c r="K3250" i="15"/>
  <c r="K3249" i="15"/>
  <c r="K3248" i="15"/>
  <c r="K3247" i="15"/>
  <c r="K3246" i="15"/>
  <c r="K3245" i="15"/>
  <c r="K3244" i="15"/>
  <c r="K3243" i="15"/>
  <c r="K3242" i="15"/>
  <c r="K3241" i="15"/>
  <c r="K3240" i="15"/>
  <c r="K3239" i="15"/>
  <c r="K3238" i="15"/>
  <c r="K3237" i="15"/>
  <c r="K3236" i="15"/>
  <c r="K3235" i="15"/>
  <c r="K3234" i="15"/>
  <c r="K3233" i="15"/>
  <c r="K3232" i="15"/>
  <c r="K3231" i="15"/>
  <c r="K3230" i="15"/>
  <c r="K3229" i="15"/>
  <c r="K3228" i="15"/>
  <c r="K3227" i="15"/>
  <c r="K3226" i="15"/>
  <c r="K3225" i="15"/>
  <c r="K3224" i="15"/>
  <c r="K3223" i="15"/>
  <c r="K3222" i="15"/>
  <c r="K3221" i="15"/>
  <c r="K3220" i="15"/>
  <c r="K3219" i="15"/>
  <c r="K3218" i="15"/>
  <c r="K3217" i="15"/>
  <c r="K3216" i="15"/>
  <c r="K3215" i="15"/>
  <c r="K3214" i="15"/>
  <c r="K3213" i="15"/>
  <c r="K3212" i="15"/>
  <c r="K3211" i="15"/>
  <c r="K3210" i="15"/>
  <c r="K3209" i="15"/>
  <c r="K3208" i="15"/>
  <c r="K3207" i="15"/>
  <c r="K3206" i="15"/>
  <c r="K3205" i="15"/>
  <c r="K3204" i="15"/>
  <c r="K3203" i="15"/>
  <c r="K3202" i="15"/>
  <c r="K3201" i="15"/>
  <c r="K3200" i="15"/>
  <c r="K3199" i="15"/>
  <c r="K3198" i="15"/>
  <c r="K3197" i="15"/>
  <c r="K3196" i="15"/>
  <c r="K3195" i="15"/>
  <c r="K3194" i="15"/>
  <c r="K3193" i="15"/>
  <c r="K3192" i="15"/>
  <c r="K3191" i="15"/>
  <c r="K3190" i="15"/>
  <c r="K3189" i="15"/>
  <c r="K3188" i="15"/>
  <c r="K3187" i="15"/>
  <c r="K3186" i="15"/>
  <c r="K3185" i="15"/>
  <c r="K3184" i="15"/>
  <c r="K3183" i="15"/>
  <c r="K3182" i="15"/>
  <c r="K3181" i="15"/>
  <c r="K3180" i="15"/>
  <c r="K3179" i="15"/>
  <c r="K3178" i="15"/>
  <c r="K3177" i="15"/>
  <c r="K3176" i="15"/>
  <c r="K3175" i="15"/>
  <c r="K3174" i="15"/>
  <c r="K3173" i="15"/>
  <c r="K3172" i="15"/>
  <c r="K3171" i="15"/>
  <c r="K3170" i="15"/>
  <c r="K3169" i="15"/>
  <c r="K3168" i="15"/>
  <c r="K3167" i="15"/>
  <c r="K3166" i="15"/>
  <c r="K3165" i="15"/>
  <c r="K3164" i="15"/>
  <c r="K3163" i="15"/>
  <c r="K3162" i="15"/>
  <c r="K3161" i="15"/>
  <c r="K3160" i="15"/>
  <c r="K3159" i="15"/>
  <c r="K3158" i="15"/>
  <c r="K3157" i="15"/>
  <c r="K3156" i="15"/>
  <c r="K3155" i="15"/>
  <c r="K3154" i="15"/>
  <c r="K3153" i="15"/>
  <c r="K3152" i="15"/>
  <c r="K3151" i="15"/>
  <c r="K3150" i="15"/>
  <c r="K3149" i="15"/>
  <c r="K3148" i="15"/>
  <c r="K3147" i="15"/>
  <c r="K3146" i="15"/>
  <c r="K3145" i="15"/>
  <c r="K3144" i="15"/>
  <c r="K3143" i="15"/>
  <c r="K3142" i="15"/>
  <c r="K3141" i="15"/>
  <c r="K3140" i="15"/>
  <c r="K3139" i="15"/>
  <c r="K3138" i="15"/>
  <c r="K3137" i="15"/>
  <c r="K3136" i="15"/>
  <c r="K3135" i="15"/>
  <c r="K3134" i="15"/>
  <c r="K3133" i="15"/>
  <c r="K3132" i="15"/>
  <c r="K3131" i="15"/>
  <c r="K3130" i="15"/>
  <c r="K3129" i="15"/>
  <c r="K3128" i="15"/>
  <c r="K3127" i="15"/>
  <c r="K3126" i="15"/>
  <c r="K3125" i="15"/>
  <c r="K3124" i="15"/>
  <c r="K3123" i="15"/>
  <c r="K3122" i="15"/>
  <c r="K3121" i="15"/>
  <c r="K3120" i="15"/>
  <c r="K3119" i="15"/>
  <c r="K3118" i="15"/>
  <c r="K3117" i="15"/>
  <c r="K3116" i="15"/>
  <c r="K3115" i="15"/>
  <c r="K3114" i="15"/>
  <c r="K3113" i="15"/>
  <c r="K3112" i="15"/>
  <c r="K3111" i="15"/>
  <c r="K3110" i="15"/>
  <c r="K3109" i="15"/>
  <c r="K3108" i="15"/>
  <c r="K3107" i="15"/>
  <c r="K3106" i="15"/>
  <c r="K3105" i="15"/>
  <c r="K3104" i="15"/>
  <c r="K3103" i="15"/>
  <c r="K3102" i="15"/>
  <c r="K3101" i="15"/>
  <c r="K3100" i="15"/>
  <c r="K3099" i="15"/>
  <c r="K3098" i="15"/>
  <c r="K3097" i="15"/>
  <c r="K3096" i="15"/>
  <c r="K3095" i="15"/>
  <c r="K3094" i="15"/>
  <c r="K3093" i="15"/>
  <c r="K3092" i="15"/>
  <c r="K3091" i="15"/>
  <c r="K3090" i="15"/>
  <c r="K3089" i="15"/>
  <c r="K3088" i="15"/>
  <c r="K3087" i="15"/>
  <c r="K3086" i="15"/>
  <c r="K3085" i="15"/>
  <c r="K3084" i="15"/>
  <c r="K3083" i="15"/>
  <c r="K3082" i="15"/>
  <c r="K3081" i="15"/>
  <c r="K3080" i="15"/>
  <c r="K3079" i="15"/>
  <c r="K3078" i="15"/>
  <c r="K3077" i="15"/>
  <c r="K3076" i="15"/>
  <c r="K3075" i="15"/>
  <c r="K3074" i="15"/>
  <c r="K3073" i="15"/>
  <c r="K3072" i="15"/>
  <c r="K3071" i="15"/>
  <c r="K3070" i="15"/>
  <c r="K3069" i="15"/>
  <c r="K3068" i="15"/>
  <c r="K3067" i="15"/>
  <c r="K3066" i="15"/>
  <c r="K3065" i="15"/>
  <c r="K3064" i="15"/>
  <c r="K3063" i="15"/>
  <c r="K3062" i="15"/>
  <c r="K3061" i="15"/>
  <c r="K3060" i="15"/>
  <c r="K3059" i="15"/>
  <c r="K3058" i="15"/>
  <c r="K3057" i="15"/>
  <c r="K3056" i="15"/>
  <c r="K3055" i="15"/>
  <c r="K3054" i="15"/>
  <c r="K3053" i="15"/>
  <c r="K3052" i="15"/>
  <c r="K3051" i="15"/>
  <c r="K3050" i="15"/>
  <c r="K3049" i="15"/>
  <c r="K3048" i="15"/>
  <c r="K3047" i="15"/>
  <c r="K3046" i="15"/>
  <c r="K3045" i="15"/>
  <c r="K3044" i="15"/>
  <c r="K3043" i="15"/>
  <c r="K3042" i="15"/>
  <c r="K3041" i="15"/>
  <c r="K3040" i="15"/>
  <c r="K3039" i="15"/>
  <c r="K3038" i="15"/>
  <c r="K3037" i="15"/>
  <c r="K3036" i="15"/>
  <c r="K3035" i="15"/>
  <c r="K3034" i="15"/>
  <c r="K3033" i="15"/>
  <c r="K3032" i="15"/>
  <c r="K3031" i="15"/>
  <c r="K3030" i="15"/>
  <c r="K3029" i="15"/>
  <c r="K3028" i="15"/>
  <c r="K3027" i="15"/>
  <c r="K3026" i="15"/>
  <c r="K3025" i="15"/>
  <c r="K3024" i="15"/>
  <c r="K3023" i="15"/>
  <c r="K3022" i="15"/>
  <c r="K3021" i="15"/>
  <c r="K3020" i="15"/>
  <c r="K3019" i="15"/>
  <c r="K3018" i="15"/>
  <c r="K3017" i="15"/>
  <c r="K3016" i="15"/>
  <c r="K3015" i="15"/>
  <c r="K3014" i="15"/>
  <c r="K3013" i="15"/>
  <c r="K3012" i="15"/>
  <c r="K3011" i="15"/>
  <c r="K3010" i="15"/>
  <c r="K3009" i="15"/>
  <c r="K3008" i="15"/>
  <c r="K3007" i="15"/>
  <c r="K3006" i="15"/>
  <c r="K3005" i="15"/>
  <c r="K3004" i="15"/>
  <c r="K3003" i="15"/>
  <c r="K3002" i="15"/>
  <c r="K3001" i="15"/>
  <c r="K3000" i="15"/>
  <c r="K2999" i="15"/>
  <c r="K2998" i="15"/>
  <c r="K2997" i="15"/>
  <c r="K2996" i="15"/>
  <c r="K2995" i="15"/>
  <c r="K2994" i="15"/>
  <c r="K2993" i="15"/>
  <c r="K2992" i="15"/>
  <c r="K2991" i="15"/>
  <c r="K2990" i="15"/>
  <c r="K2989" i="15"/>
  <c r="K2988" i="15"/>
  <c r="K2987" i="15"/>
  <c r="K2986" i="15"/>
  <c r="K2985" i="15"/>
  <c r="K2984" i="15"/>
  <c r="K2983" i="15"/>
  <c r="K2982" i="15"/>
  <c r="K2981" i="15"/>
  <c r="K2980" i="15"/>
  <c r="K2979" i="15"/>
  <c r="K2978" i="15"/>
  <c r="K2977" i="15"/>
  <c r="K2976" i="15"/>
  <c r="K2975" i="15"/>
  <c r="K2974" i="15"/>
  <c r="K2973" i="15"/>
  <c r="K2972" i="15"/>
  <c r="K2971" i="15"/>
  <c r="K2970" i="15"/>
  <c r="K2969" i="15"/>
  <c r="K2968" i="15"/>
  <c r="K2967" i="15"/>
  <c r="K2966" i="15"/>
  <c r="K2965" i="15"/>
  <c r="K2964" i="15"/>
  <c r="K2963" i="15"/>
  <c r="K2962" i="15"/>
  <c r="K2961" i="15"/>
  <c r="K2960" i="15"/>
  <c r="K2959" i="15"/>
  <c r="K2958" i="15"/>
  <c r="K2957" i="15"/>
  <c r="K2956" i="15"/>
  <c r="K2955" i="15"/>
  <c r="K2954" i="15"/>
  <c r="K2953" i="15"/>
  <c r="K2952" i="15"/>
  <c r="K2951" i="15"/>
  <c r="K2950" i="15"/>
  <c r="K2949" i="15"/>
  <c r="K2948" i="15"/>
  <c r="K2947" i="15"/>
  <c r="K2946" i="15"/>
  <c r="K2945" i="15"/>
  <c r="K2944" i="15"/>
  <c r="K2943" i="15"/>
  <c r="K2942" i="15"/>
  <c r="K2941" i="15"/>
  <c r="K2940" i="15"/>
  <c r="K2939" i="15"/>
  <c r="K2938" i="15"/>
  <c r="K2937" i="15"/>
  <c r="K2936" i="15"/>
  <c r="K2935" i="15"/>
  <c r="K2934" i="15"/>
  <c r="K2933" i="15"/>
  <c r="K2932" i="15"/>
  <c r="K2931" i="15"/>
  <c r="K2930" i="15"/>
  <c r="K2929" i="15"/>
  <c r="K2928" i="15"/>
  <c r="K2927" i="15"/>
  <c r="K2926" i="15"/>
  <c r="K2925" i="15"/>
  <c r="K2924" i="15"/>
  <c r="K2923" i="15"/>
  <c r="K2922" i="15"/>
  <c r="K2921" i="15"/>
  <c r="K2920" i="15"/>
  <c r="K2919" i="15"/>
  <c r="K2918" i="15"/>
  <c r="K2917" i="15"/>
  <c r="K2916" i="15"/>
  <c r="K2915" i="15"/>
  <c r="K2914" i="15"/>
  <c r="K2913" i="15"/>
  <c r="K2912" i="15"/>
  <c r="K2911" i="15"/>
  <c r="K2910" i="15"/>
  <c r="K2909" i="15"/>
  <c r="K2908" i="15"/>
  <c r="K2907" i="15"/>
  <c r="K2906" i="15"/>
  <c r="K2905" i="15"/>
  <c r="K2904" i="15"/>
  <c r="K2903" i="15"/>
  <c r="K2902" i="15"/>
  <c r="K2901" i="15"/>
  <c r="K2900" i="15"/>
  <c r="K2899" i="15"/>
  <c r="K2898" i="15"/>
  <c r="K2897" i="15"/>
  <c r="K2896" i="15"/>
  <c r="K2895" i="15"/>
  <c r="K2894" i="15"/>
  <c r="K2893" i="15"/>
  <c r="K2892" i="15"/>
  <c r="K2891" i="15"/>
  <c r="K2890" i="15"/>
  <c r="K2889" i="15"/>
  <c r="K2888" i="15"/>
  <c r="K2887" i="15"/>
  <c r="K2886" i="15"/>
  <c r="K2885" i="15"/>
  <c r="K2884" i="15"/>
  <c r="K2883" i="15"/>
  <c r="K2882" i="15"/>
  <c r="K2881" i="15"/>
  <c r="K2880" i="15"/>
  <c r="K2879" i="15"/>
  <c r="K2878" i="15"/>
  <c r="K2877" i="15"/>
  <c r="K2876" i="15"/>
  <c r="K2875" i="15"/>
  <c r="K2874" i="15"/>
  <c r="K2873" i="15"/>
  <c r="K2872" i="15"/>
  <c r="K2871" i="15"/>
  <c r="K2870" i="15"/>
  <c r="K2869" i="15"/>
  <c r="K2868" i="15"/>
  <c r="K2867" i="15"/>
  <c r="K2866" i="15"/>
  <c r="K2865" i="15"/>
  <c r="K2864" i="15"/>
  <c r="K2863" i="15"/>
  <c r="K2862" i="15"/>
  <c r="K2861" i="15"/>
  <c r="K2860" i="15"/>
  <c r="K2859" i="15"/>
  <c r="K2858" i="15"/>
  <c r="K2857" i="15"/>
  <c r="K2856" i="15"/>
  <c r="K2855" i="15"/>
  <c r="K2854" i="15"/>
  <c r="K2853" i="15"/>
  <c r="K2852" i="15"/>
  <c r="K2851" i="15"/>
  <c r="K2850" i="15"/>
  <c r="K2849" i="15"/>
  <c r="K2848" i="15"/>
  <c r="K2847" i="15"/>
  <c r="K2846" i="15"/>
  <c r="K2845" i="15"/>
  <c r="K2844" i="15"/>
  <c r="K2843" i="15"/>
  <c r="K2842" i="15"/>
  <c r="K2841" i="15"/>
  <c r="K2840" i="15"/>
  <c r="K2839" i="15"/>
  <c r="K2838" i="15"/>
  <c r="K2837" i="15"/>
  <c r="K2836" i="15"/>
  <c r="K2835" i="15"/>
  <c r="K2834" i="15"/>
  <c r="K2833" i="15"/>
  <c r="K2832" i="15"/>
  <c r="K2831" i="15"/>
  <c r="K2830" i="15"/>
  <c r="K2829" i="15"/>
  <c r="K2828" i="15"/>
  <c r="K2827" i="15"/>
  <c r="K2826" i="15"/>
  <c r="K2825" i="15"/>
  <c r="K2824" i="15"/>
  <c r="K2823" i="15"/>
  <c r="K2822" i="15"/>
  <c r="K2821" i="15"/>
  <c r="K2820" i="15"/>
  <c r="K2819" i="15"/>
  <c r="K2818" i="15"/>
  <c r="K2817" i="15"/>
  <c r="K2816" i="15"/>
  <c r="K2815" i="15"/>
  <c r="K2814" i="15"/>
  <c r="K2813" i="15"/>
  <c r="K2812" i="15"/>
  <c r="K2811" i="15"/>
  <c r="K2810" i="15"/>
  <c r="K2809" i="15"/>
  <c r="K2808" i="15"/>
  <c r="K2807" i="15"/>
  <c r="K2806" i="15"/>
  <c r="K2805" i="15"/>
  <c r="K2804" i="15"/>
  <c r="K2803" i="15"/>
  <c r="K2802" i="15"/>
  <c r="K2801" i="15"/>
  <c r="K2800" i="15"/>
  <c r="K2799" i="15"/>
  <c r="K2798" i="15"/>
  <c r="K2797" i="15"/>
  <c r="K2796" i="15"/>
  <c r="K2795" i="15"/>
  <c r="K2794" i="15"/>
  <c r="K2793" i="15"/>
  <c r="K2792" i="15"/>
  <c r="K2791" i="15"/>
  <c r="K2790" i="15"/>
  <c r="K2789" i="15"/>
  <c r="K2788" i="15"/>
  <c r="K2787" i="15"/>
  <c r="K2786" i="15"/>
  <c r="K2785" i="15"/>
  <c r="K2784" i="15"/>
  <c r="K2783" i="15"/>
  <c r="K2782" i="15"/>
  <c r="K2781" i="15"/>
  <c r="K2780" i="15"/>
  <c r="K2779" i="15"/>
  <c r="K2778" i="15"/>
  <c r="K2777" i="15"/>
  <c r="K2776" i="15"/>
  <c r="K2775" i="15"/>
  <c r="K2774" i="15"/>
  <c r="K2773" i="15"/>
  <c r="K2772" i="15"/>
  <c r="K2771" i="15"/>
  <c r="K2770" i="15"/>
  <c r="K2769" i="15"/>
  <c r="K2768" i="15"/>
  <c r="K2767" i="15"/>
  <c r="K2766" i="15"/>
  <c r="K2765" i="15"/>
  <c r="K2764" i="15"/>
  <c r="K2763" i="15"/>
  <c r="K2762" i="15"/>
  <c r="K2761" i="15"/>
  <c r="K2760" i="15"/>
  <c r="K2759" i="15"/>
  <c r="K2758" i="15"/>
  <c r="K2757" i="15"/>
  <c r="K2756" i="15"/>
  <c r="K2755" i="15"/>
  <c r="K2754" i="15"/>
  <c r="K2753" i="15"/>
  <c r="K2752" i="15"/>
  <c r="K2751" i="15"/>
  <c r="K2750" i="15"/>
  <c r="K2749" i="15"/>
  <c r="K2748" i="15"/>
  <c r="K2747" i="15"/>
  <c r="K2746" i="15"/>
  <c r="K2745" i="15"/>
  <c r="K2744" i="15"/>
  <c r="K2743" i="15"/>
  <c r="K2742" i="15"/>
  <c r="K2741" i="15"/>
  <c r="K2740" i="15"/>
  <c r="K2739" i="15"/>
  <c r="K2738" i="15"/>
  <c r="K2737" i="15"/>
  <c r="K2736" i="15"/>
  <c r="K2735" i="15"/>
  <c r="K2734" i="15"/>
  <c r="K2733" i="15"/>
  <c r="K2732" i="15"/>
  <c r="K2731" i="15"/>
  <c r="K2730" i="15"/>
  <c r="K2729" i="15"/>
  <c r="K2728" i="15"/>
  <c r="K2727" i="15"/>
  <c r="K2726" i="15"/>
  <c r="K2725" i="15"/>
  <c r="K2724" i="15"/>
  <c r="K2723" i="15"/>
  <c r="K2722" i="15"/>
  <c r="K2721" i="15"/>
  <c r="K2720" i="15"/>
  <c r="K2719" i="15"/>
  <c r="K2718" i="15"/>
  <c r="K2717" i="15"/>
  <c r="K2716" i="15"/>
  <c r="K2715" i="15"/>
  <c r="K2714" i="15"/>
  <c r="K2713" i="15"/>
  <c r="K2712" i="15"/>
  <c r="K2711" i="15"/>
  <c r="K2710" i="15"/>
  <c r="K2709" i="15"/>
  <c r="K2708" i="15"/>
  <c r="K2707" i="15"/>
  <c r="K2706" i="15"/>
  <c r="K2705" i="15"/>
  <c r="K2704" i="15"/>
  <c r="K2703" i="15"/>
  <c r="K2702" i="15"/>
  <c r="K2701" i="15"/>
  <c r="K2700" i="15"/>
  <c r="K2699" i="15"/>
  <c r="K2698" i="15"/>
  <c r="K2697" i="15"/>
  <c r="K2696" i="15"/>
  <c r="K2695" i="15"/>
  <c r="K2694" i="15"/>
  <c r="K2693" i="15"/>
  <c r="K2692" i="15"/>
  <c r="K2691" i="15"/>
  <c r="K2690" i="15"/>
  <c r="K2689" i="15"/>
  <c r="K2688" i="15"/>
  <c r="K2687" i="15"/>
  <c r="K2686" i="15"/>
  <c r="K2685" i="15"/>
  <c r="K2684" i="15"/>
  <c r="K2683" i="15"/>
  <c r="K2682" i="15"/>
  <c r="K2681" i="15"/>
  <c r="K2680" i="15"/>
  <c r="K2679" i="15"/>
  <c r="K2678" i="15"/>
  <c r="K2677" i="15"/>
  <c r="K2676" i="15"/>
  <c r="K2675" i="15"/>
  <c r="K2674" i="15"/>
  <c r="K2673" i="15"/>
  <c r="K2672" i="15"/>
  <c r="K2671" i="15"/>
  <c r="K2670" i="15"/>
  <c r="K2669" i="15"/>
  <c r="K2668" i="15"/>
  <c r="K2667" i="15"/>
  <c r="K2666" i="15"/>
  <c r="K2665" i="15"/>
  <c r="K2664" i="15"/>
  <c r="K2663" i="15"/>
  <c r="K2662" i="15"/>
  <c r="K2661" i="15"/>
  <c r="K2660" i="15"/>
  <c r="K2659" i="15"/>
  <c r="K2658" i="15"/>
  <c r="K2657" i="15"/>
  <c r="K2656" i="15"/>
  <c r="K2655" i="15"/>
  <c r="K2654" i="15"/>
  <c r="K2653" i="15"/>
  <c r="K2652" i="15"/>
  <c r="K2651" i="15"/>
  <c r="K2650" i="15"/>
  <c r="K2649" i="15"/>
  <c r="K2648" i="15"/>
  <c r="K2647" i="15"/>
  <c r="K2646" i="15"/>
  <c r="K2645" i="15"/>
  <c r="K2644" i="15"/>
  <c r="K2643" i="15"/>
  <c r="K2642" i="15"/>
  <c r="K2641" i="15"/>
  <c r="K2640" i="15"/>
  <c r="K2639" i="15"/>
  <c r="K2638" i="15"/>
  <c r="K2637" i="15"/>
  <c r="K2636" i="15"/>
  <c r="K2635" i="15"/>
  <c r="K2634" i="15"/>
  <c r="K2633" i="15"/>
  <c r="K2632" i="15"/>
  <c r="K2631" i="15"/>
  <c r="K2630" i="15"/>
  <c r="K2629" i="15"/>
  <c r="K2628" i="15"/>
  <c r="K2627" i="15"/>
  <c r="K2626" i="15"/>
  <c r="K2625" i="15"/>
  <c r="K2624" i="15"/>
  <c r="K2623" i="15"/>
  <c r="K2622" i="15"/>
  <c r="K2621" i="15"/>
  <c r="K2620" i="15"/>
  <c r="K2619" i="15"/>
  <c r="K2618" i="15"/>
  <c r="K2617" i="15"/>
  <c r="K2616" i="15"/>
  <c r="K2615" i="15"/>
  <c r="K2614" i="15"/>
  <c r="K2613" i="15"/>
  <c r="K2612" i="15"/>
  <c r="K2611" i="15"/>
  <c r="K2610" i="15"/>
  <c r="K2609" i="15"/>
  <c r="K2608" i="15"/>
  <c r="K2607" i="15"/>
  <c r="K2606" i="15"/>
  <c r="K2605" i="15"/>
  <c r="K2604" i="15"/>
  <c r="K2603" i="15"/>
  <c r="K2602" i="15"/>
  <c r="K2601" i="15"/>
  <c r="K2600" i="15"/>
  <c r="K2599" i="15"/>
  <c r="K2598" i="15"/>
  <c r="K2597" i="15"/>
  <c r="K2596" i="15"/>
  <c r="K2595" i="15"/>
  <c r="K2594" i="15"/>
  <c r="K2593" i="15"/>
  <c r="K2592" i="15"/>
  <c r="K2591" i="15"/>
  <c r="K2590" i="15"/>
  <c r="K2589" i="15"/>
  <c r="K2588" i="15"/>
  <c r="K2587" i="15"/>
  <c r="K2586" i="15"/>
  <c r="K2585" i="15"/>
  <c r="K2584" i="15"/>
  <c r="K2583" i="15"/>
  <c r="K2582" i="15"/>
  <c r="K2581" i="15"/>
  <c r="K2580" i="15"/>
  <c r="K2579" i="15"/>
  <c r="K2578" i="15"/>
  <c r="K2577" i="15"/>
  <c r="K2576" i="15"/>
  <c r="K2575" i="15"/>
  <c r="K2574" i="15"/>
  <c r="K2573" i="15"/>
  <c r="K2572" i="15"/>
  <c r="K2571" i="15"/>
  <c r="K2570" i="15"/>
  <c r="K2569" i="15"/>
  <c r="K2568" i="15"/>
  <c r="K2567" i="15"/>
  <c r="K2566" i="15"/>
  <c r="K2565" i="15"/>
  <c r="K2564" i="15"/>
  <c r="K2563" i="15"/>
  <c r="K2562" i="15"/>
  <c r="K2561" i="15"/>
  <c r="K2560" i="15"/>
  <c r="K2559" i="15"/>
  <c r="K2558" i="15"/>
  <c r="K2557" i="15"/>
  <c r="K2556" i="15"/>
  <c r="K2555" i="15"/>
  <c r="K2554" i="15"/>
  <c r="K2553" i="15"/>
  <c r="K2552" i="15"/>
  <c r="K2551" i="15"/>
  <c r="K2550" i="15"/>
  <c r="K2549" i="15"/>
  <c r="K2548" i="15"/>
  <c r="K2547" i="15"/>
  <c r="K2546" i="15"/>
  <c r="K2545" i="15"/>
  <c r="K2544" i="15"/>
  <c r="K2543" i="15"/>
  <c r="K2542" i="15"/>
  <c r="K2541" i="15"/>
  <c r="K2540" i="15"/>
  <c r="K2539" i="15"/>
  <c r="K2538" i="15"/>
  <c r="K2537" i="15"/>
  <c r="K2536" i="15"/>
  <c r="K2535" i="15"/>
  <c r="K2534" i="15"/>
  <c r="K2533" i="15"/>
  <c r="K2532" i="15"/>
  <c r="K2531" i="15"/>
  <c r="K2530" i="15"/>
  <c r="K2529" i="15"/>
  <c r="K2528" i="15"/>
  <c r="K2527" i="15"/>
  <c r="K2526" i="15"/>
  <c r="K2525" i="15"/>
  <c r="K2524" i="15"/>
  <c r="K2523" i="15"/>
  <c r="K2522" i="15"/>
  <c r="K2521" i="15"/>
  <c r="K2520" i="15"/>
  <c r="K2519" i="15"/>
  <c r="K2518" i="15"/>
  <c r="K2517" i="15"/>
  <c r="K2516" i="15"/>
  <c r="K2515" i="15"/>
  <c r="K2514" i="15"/>
  <c r="K2513" i="15"/>
  <c r="K2512" i="15"/>
  <c r="K2511" i="15"/>
  <c r="K2510" i="15"/>
  <c r="K2509" i="15"/>
  <c r="K2508" i="15"/>
  <c r="K2507" i="15"/>
  <c r="K2506" i="15"/>
  <c r="K2505" i="15"/>
  <c r="K2504" i="15"/>
  <c r="K2503" i="15"/>
  <c r="K2502" i="15"/>
  <c r="K2501" i="15"/>
  <c r="K2500" i="15"/>
  <c r="K2499" i="15"/>
  <c r="K2498" i="15"/>
  <c r="K2497" i="15"/>
  <c r="K2496" i="15"/>
  <c r="K2495" i="15"/>
  <c r="K2494" i="15"/>
  <c r="K2493" i="15"/>
  <c r="K2492" i="15"/>
  <c r="K2491" i="15"/>
  <c r="K2490" i="15"/>
  <c r="K2489" i="15"/>
  <c r="K2488" i="15"/>
  <c r="K2487" i="15"/>
  <c r="K2486" i="15"/>
  <c r="K2485" i="15"/>
  <c r="K2484" i="15"/>
  <c r="K2483" i="15"/>
  <c r="K2482" i="15"/>
  <c r="K2481" i="15"/>
  <c r="K2480" i="15"/>
  <c r="K2479" i="15"/>
  <c r="K2478" i="15"/>
  <c r="K2477" i="15"/>
  <c r="K2476" i="15"/>
  <c r="K2475" i="15"/>
  <c r="K2474" i="15"/>
  <c r="K2473" i="15"/>
  <c r="K2472" i="15"/>
  <c r="K2471" i="15"/>
  <c r="K2470" i="15"/>
  <c r="K2469" i="15"/>
  <c r="K2468" i="15"/>
  <c r="K2467" i="15"/>
  <c r="K2466" i="15"/>
  <c r="K2465" i="15"/>
  <c r="K2464" i="15"/>
  <c r="K2463" i="15"/>
  <c r="K2462" i="15"/>
  <c r="K2461" i="15"/>
  <c r="K2460" i="15"/>
  <c r="K2459" i="15"/>
  <c r="K2458" i="15"/>
  <c r="K2457" i="15"/>
  <c r="K2456" i="15"/>
  <c r="K2455" i="15"/>
  <c r="K2454" i="15"/>
  <c r="K2453" i="15"/>
  <c r="K2452" i="15"/>
  <c r="K2451" i="15"/>
  <c r="K2450" i="15"/>
  <c r="K2449" i="15"/>
  <c r="K2448" i="15"/>
  <c r="K2447" i="15"/>
  <c r="K2446" i="15"/>
  <c r="K2445" i="15"/>
  <c r="K2444" i="15"/>
  <c r="K2443" i="15"/>
  <c r="K2442" i="15"/>
  <c r="K2441" i="15"/>
  <c r="K2440" i="15"/>
  <c r="K2439" i="15"/>
  <c r="K2438" i="15"/>
  <c r="K2437" i="15"/>
  <c r="K2436" i="15"/>
  <c r="K2435" i="15"/>
  <c r="K2434" i="15"/>
  <c r="K2433" i="15"/>
  <c r="K2432" i="15"/>
  <c r="K2431" i="15"/>
  <c r="K2430" i="15"/>
  <c r="K2429" i="15"/>
  <c r="K2428" i="15"/>
  <c r="K2427" i="15"/>
  <c r="K2426" i="15"/>
  <c r="K2425" i="15"/>
  <c r="K2424" i="15"/>
  <c r="K2423" i="15"/>
  <c r="K2422" i="15"/>
  <c r="K2421" i="15"/>
  <c r="K2420" i="15"/>
  <c r="K2419" i="15"/>
  <c r="K2418" i="15"/>
  <c r="K2417" i="15"/>
  <c r="K2416" i="15"/>
  <c r="K2415" i="15"/>
  <c r="K2414" i="15"/>
  <c r="K2413" i="15"/>
  <c r="K2412" i="15"/>
  <c r="K2411" i="15"/>
  <c r="K2410" i="15"/>
  <c r="K2409" i="15"/>
  <c r="K2408" i="15"/>
  <c r="K2407" i="15"/>
  <c r="K2406" i="15"/>
  <c r="K2405" i="15"/>
  <c r="K2404" i="15"/>
  <c r="K2403" i="15"/>
  <c r="K2402" i="15"/>
  <c r="K2401" i="15"/>
  <c r="K2400" i="15"/>
  <c r="K2399" i="15"/>
  <c r="K2398" i="15"/>
  <c r="K2397" i="15"/>
  <c r="K2396" i="15"/>
  <c r="K2395" i="15"/>
  <c r="K2394" i="15"/>
  <c r="K2393" i="15"/>
  <c r="K2392" i="15"/>
  <c r="K2391" i="15"/>
  <c r="K2390" i="15"/>
  <c r="K2389" i="15"/>
  <c r="K2388" i="15"/>
  <c r="K2387" i="15"/>
  <c r="K2386" i="15"/>
  <c r="K2385" i="15"/>
  <c r="K2384" i="15"/>
  <c r="K2383" i="15"/>
  <c r="K2382" i="15"/>
  <c r="K2381" i="15"/>
  <c r="K2380" i="15"/>
  <c r="K2379" i="15"/>
  <c r="K2378" i="15"/>
  <c r="K2377" i="15"/>
  <c r="K2376" i="15"/>
  <c r="K2375" i="15"/>
  <c r="K2374" i="15"/>
  <c r="K2373" i="15"/>
  <c r="K2372" i="15"/>
  <c r="K2371" i="15"/>
  <c r="K2370" i="15"/>
  <c r="K2369" i="15"/>
  <c r="K2368" i="15"/>
  <c r="K2367" i="15"/>
  <c r="K2366" i="15"/>
  <c r="K2365" i="15"/>
  <c r="K2364" i="15"/>
  <c r="K2363" i="15"/>
  <c r="K2362" i="15"/>
  <c r="K2361" i="15"/>
  <c r="K2360" i="15"/>
  <c r="K2359" i="15"/>
  <c r="K2358" i="15"/>
  <c r="K2357" i="15"/>
  <c r="K2356" i="15"/>
  <c r="K2355" i="15"/>
  <c r="K2354" i="15"/>
  <c r="K2353" i="15"/>
  <c r="K2352" i="15"/>
  <c r="K2351" i="15"/>
  <c r="K2350" i="15"/>
  <c r="K2349" i="15"/>
  <c r="K2348" i="15"/>
  <c r="K2347" i="15"/>
  <c r="K2346" i="15"/>
  <c r="K2345" i="15"/>
  <c r="K2344" i="15"/>
  <c r="K2343" i="15"/>
  <c r="K2342" i="15"/>
  <c r="K2341" i="15"/>
  <c r="K2340" i="15"/>
  <c r="K2339" i="15"/>
  <c r="K2338" i="15"/>
  <c r="K2337" i="15"/>
  <c r="K2336" i="15"/>
  <c r="K2335" i="15"/>
  <c r="K2334" i="15"/>
  <c r="K2333" i="15"/>
  <c r="K2332" i="15"/>
  <c r="K2331" i="15"/>
  <c r="K2330" i="15"/>
  <c r="K2329" i="15"/>
  <c r="K2328" i="15"/>
  <c r="K2327" i="15"/>
  <c r="K2326" i="15"/>
  <c r="K2325" i="15"/>
  <c r="K2324" i="15"/>
  <c r="K2323" i="15"/>
  <c r="K2322" i="15"/>
  <c r="K2321" i="15"/>
  <c r="K2320" i="15"/>
  <c r="K2319" i="15"/>
  <c r="K2318" i="15"/>
  <c r="K2317" i="15"/>
  <c r="K2316" i="15"/>
  <c r="K2315" i="15"/>
  <c r="K2314" i="15"/>
  <c r="K2313" i="15"/>
  <c r="K2312" i="15"/>
  <c r="K2311" i="15"/>
  <c r="K2310" i="15"/>
  <c r="K2309" i="15"/>
  <c r="K2308" i="15"/>
  <c r="K2307" i="15"/>
  <c r="K2306" i="15"/>
  <c r="K2305" i="15"/>
  <c r="K2304" i="15"/>
  <c r="K2303" i="15"/>
  <c r="K2302" i="15"/>
  <c r="K2301" i="15"/>
  <c r="K2300" i="15"/>
  <c r="K2299" i="15"/>
  <c r="K2298" i="15"/>
  <c r="K2297" i="15"/>
  <c r="K2296" i="15"/>
  <c r="K2295" i="15"/>
  <c r="K2294" i="15"/>
  <c r="K2293" i="15"/>
  <c r="K2292" i="15"/>
  <c r="K2291" i="15"/>
  <c r="K2290" i="15"/>
  <c r="K2289" i="15"/>
  <c r="K2288" i="15"/>
  <c r="K2287" i="15"/>
  <c r="K2286" i="15"/>
  <c r="K2285" i="15"/>
  <c r="K2284" i="15"/>
  <c r="K2283" i="15"/>
  <c r="K2282" i="15"/>
  <c r="K2281" i="15"/>
  <c r="K2280" i="15"/>
  <c r="K2279" i="15"/>
  <c r="K2278" i="15"/>
  <c r="K2277" i="15"/>
  <c r="K2276" i="15"/>
  <c r="K2275" i="15"/>
  <c r="K2274" i="15"/>
  <c r="K2273" i="15"/>
  <c r="K2272" i="15"/>
  <c r="K2271" i="15"/>
  <c r="K2270" i="15"/>
  <c r="K2269" i="15"/>
  <c r="K2268" i="15"/>
  <c r="K2267" i="15"/>
  <c r="K2266" i="15"/>
  <c r="K2265" i="15"/>
  <c r="K2264" i="15"/>
  <c r="K2263" i="15"/>
  <c r="K2262" i="15"/>
  <c r="K2261" i="15"/>
  <c r="K2260" i="15"/>
  <c r="K2259" i="15"/>
  <c r="K2258" i="15"/>
  <c r="K2257" i="15"/>
  <c r="K2256" i="15"/>
  <c r="K2255" i="15"/>
  <c r="K2254" i="15"/>
  <c r="K2253" i="15"/>
  <c r="K2252" i="15"/>
  <c r="K2251" i="15"/>
  <c r="K2250" i="15"/>
  <c r="K2249" i="15"/>
  <c r="K2248" i="15"/>
  <c r="K2247" i="15"/>
  <c r="K2246" i="15"/>
  <c r="K2245" i="15"/>
  <c r="K2244" i="15"/>
  <c r="K2243" i="15"/>
  <c r="K2242" i="15"/>
  <c r="K2241" i="15"/>
  <c r="K2240" i="15"/>
  <c r="K2239" i="15"/>
  <c r="K2238" i="15"/>
  <c r="K2237" i="15"/>
  <c r="K2236" i="15"/>
  <c r="K2235" i="15"/>
  <c r="K2234" i="15"/>
  <c r="K2233" i="15"/>
  <c r="K2232" i="15"/>
  <c r="K2231" i="15"/>
  <c r="K2230" i="15"/>
  <c r="K2229" i="15"/>
  <c r="K2228" i="15"/>
  <c r="K2227" i="15"/>
  <c r="K2226" i="15"/>
  <c r="K2225" i="15"/>
  <c r="K2224" i="15"/>
  <c r="K2223" i="15"/>
  <c r="K2222" i="15"/>
  <c r="K2221" i="15"/>
  <c r="K2220" i="15"/>
  <c r="K2219" i="15"/>
  <c r="K2218" i="15"/>
  <c r="K2217" i="15"/>
  <c r="K2216" i="15"/>
  <c r="K2215" i="15"/>
  <c r="K2214" i="15"/>
  <c r="K2213" i="15"/>
  <c r="K2212" i="15"/>
  <c r="K2211" i="15"/>
  <c r="K2210" i="15"/>
  <c r="K2209" i="15"/>
  <c r="K2208" i="15"/>
  <c r="K2207" i="15"/>
  <c r="K2206" i="15"/>
  <c r="K2205" i="15"/>
  <c r="K2204" i="15"/>
  <c r="K2203" i="15"/>
  <c r="K2202" i="15"/>
  <c r="K2201" i="15"/>
  <c r="K2200" i="15"/>
  <c r="K2199" i="15"/>
  <c r="K2198" i="15"/>
  <c r="K2197" i="15"/>
  <c r="K2196" i="15"/>
  <c r="K2195" i="15"/>
  <c r="K2194" i="15"/>
  <c r="K2193" i="15"/>
  <c r="K2192" i="15"/>
  <c r="K2191" i="15"/>
  <c r="K2190" i="15"/>
  <c r="K2189" i="15"/>
  <c r="K2188" i="15"/>
  <c r="K2187" i="15"/>
  <c r="K2186" i="15"/>
  <c r="K2185" i="15"/>
  <c r="K2184" i="15"/>
  <c r="K2183" i="15"/>
  <c r="K2182" i="15"/>
  <c r="K2181" i="15"/>
  <c r="K2180" i="15"/>
  <c r="K2179" i="15"/>
  <c r="K2178" i="15"/>
  <c r="K2177" i="15"/>
  <c r="K2176" i="15"/>
  <c r="K2175" i="15"/>
  <c r="K2174" i="15"/>
  <c r="K2173" i="15"/>
  <c r="K2172" i="15"/>
  <c r="K2171" i="15"/>
  <c r="K2170" i="15"/>
  <c r="K2169" i="15"/>
  <c r="K2168" i="15"/>
  <c r="K2167" i="15"/>
  <c r="K2166" i="15"/>
  <c r="K2165" i="15"/>
  <c r="K2164" i="15"/>
  <c r="K2163" i="15"/>
  <c r="K2162" i="15"/>
  <c r="K2161" i="15"/>
  <c r="K2160" i="15"/>
  <c r="K2159" i="15"/>
  <c r="K2158" i="15"/>
  <c r="K2157" i="15"/>
  <c r="K2156" i="15"/>
  <c r="K2155" i="15"/>
  <c r="K2154" i="15"/>
  <c r="K2153" i="15"/>
  <c r="K2152" i="15"/>
  <c r="K2151" i="15"/>
  <c r="K2150" i="15"/>
  <c r="K2149" i="15"/>
  <c r="K2148" i="15"/>
  <c r="K2147" i="15"/>
  <c r="K2146" i="15"/>
  <c r="K2145" i="15"/>
  <c r="K2144" i="15"/>
  <c r="K2143" i="15"/>
  <c r="K2142" i="15"/>
  <c r="K2141" i="15"/>
  <c r="K2140" i="15"/>
  <c r="K2139" i="15"/>
  <c r="K2138" i="15"/>
  <c r="K2137" i="15"/>
  <c r="K2136" i="15"/>
  <c r="K2135" i="15"/>
  <c r="K2134" i="15"/>
  <c r="K2133" i="15"/>
  <c r="K2132" i="15"/>
  <c r="K2131" i="15"/>
  <c r="K2130" i="15"/>
  <c r="K2129" i="15"/>
  <c r="K2128" i="15"/>
  <c r="K2127" i="15"/>
  <c r="K2126" i="15"/>
  <c r="K2125" i="15"/>
  <c r="K2124" i="15"/>
  <c r="K2123" i="15"/>
  <c r="K2122" i="15"/>
  <c r="K2121" i="15"/>
  <c r="K2120" i="15"/>
  <c r="K2119" i="15"/>
  <c r="K2118" i="15"/>
  <c r="K2117" i="15"/>
  <c r="K2116" i="15"/>
  <c r="K2115" i="15"/>
  <c r="K2114" i="15"/>
  <c r="K2113" i="15"/>
  <c r="K2112" i="15"/>
  <c r="K2111" i="15"/>
  <c r="K2110" i="15"/>
  <c r="K2109" i="15"/>
  <c r="K2108" i="15"/>
  <c r="K2107" i="15"/>
  <c r="K2106" i="15"/>
  <c r="K2105" i="15"/>
  <c r="K2104" i="15"/>
  <c r="K2103" i="15"/>
  <c r="K2102" i="15"/>
  <c r="K2101" i="15"/>
  <c r="K2100" i="15"/>
  <c r="K2099" i="15"/>
  <c r="K2098" i="15"/>
  <c r="K2097" i="15"/>
  <c r="K2096" i="15"/>
  <c r="K2095" i="15"/>
  <c r="K2094" i="15"/>
  <c r="K2093" i="15"/>
  <c r="K2092" i="15"/>
  <c r="K2091" i="15"/>
  <c r="K2090" i="15"/>
  <c r="K2089" i="15"/>
  <c r="K2088" i="15"/>
  <c r="K2087" i="15"/>
  <c r="K2086" i="15"/>
  <c r="K2085" i="15"/>
  <c r="K2084" i="15"/>
  <c r="K2083" i="15"/>
  <c r="K2082" i="15"/>
  <c r="K2081" i="15"/>
  <c r="K2080" i="15"/>
  <c r="K2079" i="15"/>
  <c r="K2078" i="15"/>
  <c r="K2077" i="15"/>
  <c r="K2076" i="15"/>
  <c r="K2075" i="15"/>
  <c r="K2074" i="15"/>
  <c r="K2073" i="15"/>
  <c r="K2072" i="15"/>
  <c r="K2071" i="15"/>
  <c r="K2070" i="15"/>
  <c r="K2069" i="15"/>
  <c r="K2068" i="15"/>
  <c r="K2067" i="15"/>
  <c r="K2066" i="15"/>
  <c r="K2065" i="15"/>
  <c r="K2064" i="15"/>
  <c r="K2063" i="15"/>
  <c r="K2062" i="15"/>
  <c r="K2061" i="15"/>
  <c r="K2060" i="15"/>
  <c r="K2059" i="15"/>
  <c r="K2058" i="15"/>
  <c r="K2057" i="15"/>
  <c r="K2056" i="15"/>
  <c r="K2055" i="15"/>
  <c r="K2054" i="15"/>
  <c r="K2053" i="15"/>
  <c r="K2052" i="15"/>
  <c r="K2051" i="15"/>
  <c r="K2050" i="15"/>
  <c r="K2049" i="15"/>
  <c r="K2048" i="15"/>
  <c r="K2047" i="15"/>
  <c r="K2046" i="15"/>
  <c r="K2045" i="15"/>
  <c r="K2044" i="15"/>
  <c r="K2043" i="15"/>
  <c r="K2042" i="15"/>
  <c r="K2041" i="15"/>
  <c r="K2040" i="15"/>
  <c r="K2039" i="15"/>
  <c r="K2038" i="15"/>
  <c r="K2037" i="15"/>
  <c r="K2036" i="15"/>
  <c r="K2035" i="15"/>
  <c r="K2034" i="15"/>
  <c r="K2033" i="15"/>
  <c r="K2032" i="15"/>
  <c r="K2031" i="15"/>
  <c r="K2030" i="15"/>
  <c r="K2029" i="15"/>
  <c r="K2028" i="15"/>
  <c r="K2027" i="15"/>
  <c r="K2026" i="15"/>
  <c r="K2025" i="15"/>
  <c r="K2024" i="15"/>
  <c r="K2023" i="15"/>
  <c r="K2022" i="15"/>
  <c r="K2021" i="15"/>
  <c r="K2020" i="15"/>
  <c r="K2019" i="15"/>
  <c r="K2018" i="15"/>
  <c r="K2017" i="15"/>
  <c r="K2016" i="15"/>
  <c r="K2015" i="15"/>
  <c r="K2014" i="15"/>
  <c r="K2013" i="15"/>
  <c r="K2012" i="15"/>
  <c r="K2011" i="15"/>
  <c r="K2010" i="15"/>
  <c r="K2009" i="15"/>
  <c r="K2008" i="15"/>
  <c r="K2007" i="15"/>
  <c r="K2006" i="15"/>
  <c r="K2005" i="15"/>
  <c r="K2004" i="15"/>
  <c r="K2003" i="15"/>
  <c r="K2002" i="15"/>
  <c r="K2001" i="15"/>
  <c r="K2000" i="15"/>
  <c r="K1999" i="15"/>
  <c r="K1998" i="15"/>
  <c r="K1997" i="15"/>
  <c r="K1996" i="15"/>
  <c r="K1995" i="15"/>
  <c r="K1994" i="15"/>
  <c r="K1993" i="15"/>
  <c r="K1992" i="15"/>
  <c r="K1991" i="15"/>
  <c r="K1990" i="15"/>
  <c r="K1989" i="15"/>
  <c r="K1988" i="15"/>
  <c r="K1987" i="15"/>
  <c r="K1986" i="15"/>
  <c r="K1985" i="15"/>
  <c r="K1984" i="15"/>
  <c r="K1983" i="15"/>
  <c r="K1982" i="15"/>
  <c r="K1981" i="15"/>
  <c r="K1980" i="15"/>
  <c r="K1979" i="15"/>
  <c r="K1978" i="15"/>
  <c r="K1977" i="15"/>
  <c r="K1976" i="15"/>
  <c r="K1975" i="15"/>
  <c r="K1974" i="15"/>
  <c r="K1973" i="15"/>
  <c r="K1972" i="15"/>
  <c r="K1971" i="15"/>
  <c r="K1970" i="15"/>
  <c r="K1969" i="15"/>
  <c r="K1968" i="15"/>
  <c r="K1967" i="15"/>
  <c r="K1966" i="15"/>
  <c r="K1965" i="15"/>
  <c r="K1964" i="15"/>
  <c r="K1963" i="15"/>
  <c r="K1962" i="15"/>
  <c r="K1961" i="15"/>
  <c r="K1960" i="15"/>
  <c r="K1959" i="15"/>
  <c r="K1958" i="15"/>
  <c r="K1957" i="15"/>
  <c r="K1956" i="15"/>
  <c r="K1955" i="15"/>
  <c r="K1954" i="15"/>
  <c r="K1953" i="15"/>
  <c r="K1952" i="15"/>
  <c r="K1951" i="15"/>
  <c r="K1950" i="15"/>
  <c r="K1949" i="15"/>
  <c r="K1948" i="15"/>
  <c r="K1947" i="15"/>
  <c r="K1946" i="15"/>
  <c r="K1945" i="15"/>
  <c r="K1944" i="15"/>
  <c r="K1943" i="15"/>
  <c r="K1942" i="15"/>
  <c r="K1941" i="15"/>
  <c r="K1940" i="15"/>
  <c r="K1939" i="15"/>
  <c r="K1938" i="15"/>
  <c r="K1937" i="15"/>
  <c r="K1936" i="15"/>
  <c r="K1935" i="15"/>
  <c r="K1934" i="15"/>
  <c r="K1933" i="15"/>
  <c r="K1932" i="15"/>
  <c r="K1931" i="15"/>
  <c r="K1930" i="15"/>
  <c r="K1929" i="15"/>
  <c r="K1928" i="15"/>
  <c r="K1927" i="15"/>
  <c r="K1926" i="15"/>
  <c r="K1925" i="15"/>
  <c r="K1924" i="15"/>
  <c r="K1923" i="15"/>
  <c r="K1922" i="15"/>
  <c r="K1921" i="15"/>
  <c r="K1920" i="15"/>
  <c r="K1919" i="15"/>
  <c r="K1918" i="15"/>
  <c r="K1917" i="15"/>
  <c r="K1916" i="15"/>
  <c r="K1915" i="15"/>
  <c r="K1914" i="15"/>
  <c r="K1913" i="15"/>
  <c r="K1912" i="15"/>
  <c r="K1911" i="15"/>
  <c r="K1910" i="15"/>
  <c r="K1909" i="15"/>
  <c r="K1908" i="15"/>
  <c r="K1907" i="15"/>
  <c r="K1906" i="15"/>
  <c r="K1905" i="15"/>
  <c r="K1904" i="15"/>
  <c r="K1903" i="15"/>
  <c r="K1902" i="15"/>
  <c r="K1901" i="15"/>
  <c r="K1900" i="15"/>
  <c r="K1899" i="15"/>
  <c r="K1898" i="15"/>
  <c r="K1897" i="15"/>
  <c r="K1896" i="15"/>
  <c r="K1895" i="15"/>
  <c r="K1894" i="15"/>
  <c r="K1893" i="15"/>
  <c r="K1892" i="15"/>
  <c r="K1891" i="15"/>
  <c r="K1890" i="15"/>
  <c r="K1889" i="15"/>
  <c r="K1888" i="15"/>
  <c r="K1887" i="15"/>
  <c r="K1886" i="15"/>
  <c r="K1885" i="15"/>
  <c r="K1884" i="15"/>
  <c r="K1883" i="15"/>
  <c r="K1882" i="15"/>
  <c r="K1881" i="15"/>
  <c r="K1880" i="15"/>
  <c r="K1879" i="15"/>
  <c r="K1878" i="15"/>
  <c r="K1877" i="15"/>
  <c r="K1876" i="15"/>
  <c r="K1875" i="15"/>
  <c r="K1874" i="15"/>
  <c r="K1873" i="15"/>
  <c r="K1872" i="15"/>
  <c r="K1871" i="15"/>
  <c r="K1870" i="15"/>
  <c r="K1869" i="15"/>
  <c r="K1868" i="15"/>
  <c r="K1867" i="15"/>
  <c r="K1866" i="15"/>
  <c r="K1865" i="15"/>
  <c r="K1864" i="15"/>
  <c r="K1863" i="15"/>
  <c r="K1862" i="15"/>
  <c r="K1861" i="15"/>
  <c r="K1860" i="15"/>
  <c r="K1859" i="15"/>
  <c r="K1858" i="15"/>
  <c r="K1857" i="15"/>
  <c r="K1856" i="15"/>
  <c r="K1855" i="15"/>
  <c r="K1854" i="15"/>
  <c r="K1853" i="15"/>
  <c r="K1852" i="15"/>
  <c r="K1851" i="15"/>
  <c r="K1850" i="15"/>
  <c r="K1849" i="15"/>
  <c r="K1848" i="15"/>
  <c r="K1847" i="15"/>
  <c r="K1846" i="15"/>
  <c r="K1845" i="15"/>
  <c r="K1844" i="15"/>
  <c r="K1843" i="15"/>
  <c r="K1842" i="15"/>
  <c r="K1841" i="15"/>
  <c r="K1840" i="15"/>
  <c r="K1839" i="15"/>
  <c r="K1838" i="15"/>
  <c r="K1837" i="15"/>
  <c r="K1836" i="15"/>
  <c r="K1835" i="15"/>
  <c r="K1834" i="15"/>
  <c r="K1833" i="15"/>
  <c r="K1832" i="15"/>
  <c r="K1831" i="15"/>
  <c r="K1830" i="15"/>
  <c r="K1829" i="15"/>
  <c r="K1828" i="15"/>
  <c r="K1827" i="15"/>
  <c r="K1826" i="15"/>
  <c r="K1825" i="15"/>
  <c r="K1824" i="15"/>
  <c r="K1823" i="15"/>
  <c r="K1822" i="15"/>
  <c r="K1821" i="15"/>
  <c r="K1820" i="15"/>
  <c r="K1819" i="15"/>
  <c r="K1818" i="15"/>
  <c r="K1817" i="15"/>
  <c r="K1816" i="15"/>
  <c r="K1815" i="15"/>
  <c r="K1814" i="15"/>
  <c r="K1813" i="15"/>
  <c r="K1812" i="15"/>
  <c r="K1811" i="15"/>
  <c r="K1810" i="15"/>
  <c r="K1809" i="15"/>
  <c r="K1808" i="15"/>
  <c r="K1807" i="15"/>
  <c r="K1806" i="15"/>
  <c r="K1805" i="15"/>
  <c r="K1804" i="15"/>
  <c r="K1803" i="15"/>
  <c r="K1802" i="15"/>
  <c r="K1801" i="15"/>
  <c r="K1800" i="15"/>
  <c r="K1799" i="15"/>
  <c r="K1798" i="15"/>
  <c r="K1797" i="15"/>
  <c r="K1796" i="15"/>
  <c r="K1795" i="15"/>
  <c r="K1794" i="15"/>
  <c r="K1793" i="15"/>
  <c r="K1792" i="15"/>
  <c r="K1791" i="15"/>
  <c r="K1790" i="15"/>
  <c r="K1789" i="15"/>
  <c r="K1788" i="15"/>
  <c r="K1787" i="15"/>
  <c r="K1786" i="15"/>
  <c r="K1785" i="15"/>
  <c r="K1784" i="15"/>
  <c r="K1783" i="15"/>
  <c r="K1782" i="15"/>
  <c r="K1781" i="15"/>
  <c r="K1780" i="15"/>
  <c r="K1779" i="15"/>
  <c r="K1778" i="15"/>
  <c r="K1777" i="15"/>
  <c r="K1776" i="15"/>
  <c r="K1775" i="15"/>
  <c r="K1774" i="15"/>
  <c r="K1773" i="15"/>
  <c r="K1772" i="15"/>
  <c r="K1771" i="15"/>
  <c r="K1770" i="15"/>
  <c r="K1769" i="15"/>
  <c r="K1768" i="15"/>
  <c r="K1767" i="15"/>
  <c r="K1766" i="15"/>
  <c r="K1765" i="15"/>
  <c r="K1764" i="15"/>
  <c r="K1763" i="15"/>
  <c r="K1762" i="15"/>
  <c r="K1761" i="15"/>
  <c r="K1760" i="15"/>
  <c r="K1759" i="15"/>
  <c r="K1758" i="15"/>
  <c r="K1757" i="15"/>
  <c r="K1756" i="15"/>
  <c r="K1755" i="15"/>
  <c r="K1754" i="15"/>
  <c r="K1753" i="15"/>
  <c r="K1752" i="15"/>
  <c r="K1751" i="15"/>
  <c r="K1750" i="15"/>
  <c r="K1749" i="15"/>
  <c r="K1748" i="15"/>
  <c r="K1747" i="15"/>
  <c r="K1746" i="15"/>
  <c r="K1745" i="15"/>
  <c r="K1744" i="15"/>
  <c r="K1743" i="15"/>
  <c r="K1742" i="15"/>
  <c r="K1741" i="15"/>
  <c r="K1740" i="15"/>
  <c r="K1739" i="15"/>
  <c r="K1738" i="15"/>
  <c r="K1737" i="15"/>
  <c r="K1736" i="15"/>
  <c r="K1735" i="15"/>
  <c r="K1734" i="15"/>
  <c r="K1733" i="15"/>
  <c r="K1732" i="15"/>
  <c r="K1731" i="15"/>
  <c r="K1730" i="15"/>
  <c r="K1729" i="15"/>
  <c r="K1728" i="15"/>
  <c r="K1727" i="15"/>
  <c r="K1726" i="15"/>
  <c r="K1725" i="15"/>
  <c r="K1724" i="15"/>
  <c r="K1723" i="15"/>
  <c r="K1722" i="15"/>
  <c r="K1721" i="15"/>
  <c r="K1720" i="15"/>
  <c r="K1719" i="15"/>
  <c r="K1718" i="15"/>
  <c r="K1717" i="15"/>
  <c r="K1716" i="15"/>
  <c r="K1715" i="15"/>
  <c r="K1714" i="15"/>
  <c r="K1713" i="15"/>
  <c r="K1712" i="15"/>
  <c r="K1711" i="15"/>
  <c r="K1710" i="15"/>
  <c r="K1709" i="15"/>
  <c r="K1708" i="15"/>
  <c r="K1707" i="15"/>
  <c r="K1706" i="15"/>
  <c r="K1705" i="15"/>
  <c r="K1704" i="15"/>
  <c r="K1703" i="15"/>
  <c r="K1702" i="15"/>
  <c r="K1701" i="15"/>
  <c r="K1700" i="15"/>
  <c r="K1699" i="15"/>
  <c r="K1698" i="15"/>
  <c r="K1697" i="15"/>
  <c r="K1696" i="15"/>
  <c r="K1695" i="15"/>
  <c r="K1694" i="15"/>
  <c r="K1693" i="15"/>
  <c r="K1692" i="15"/>
  <c r="K1691" i="15"/>
  <c r="K1690" i="15"/>
  <c r="K1689" i="15"/>
  <c r="K1688" i="15"/>
  <c r="K1687" i="15"/>
  <c r="K1686" i="15"/>
  <c r="K1685" i="15"/>
  <c r="K1684" i="15"/>
  <c r="K1683" i="15"/>
  <c r="K1682" i="15"/>
  <c r="K1681" i="15"/>
  <c r="K1680" i="15"/>
  <c r="K1679" i="15"/>
  <c r="K1678" i="15"/>
  <c r="K1677" i="15"/>
  <c r="K1676" i="15"/>
  <c r="K1675" i="15"/>
  <c r="K1674" i="15"/>
  <c r="K1673" i="15"/>
  <c r="K1672" i="15"/>
  <c r="K1671" i="15"/>
  <c r="K1670" i="15"/>
  <c r="K1669" i="15"/>
  <c r="K1668" i="15"/>
  <c r="K1667" i="15"/>
  <c r="K1666" i="15"/>
  <c r="K1665" i="15"/>
  <c r="K1664" i="15"/>
  <c r="K1663" i="15"/>
  <c r="K1662" i="15"/>
  <c r="K1661" i="15"/>
  <c r="K1660" i="15"/>
  <c r="K1659" i="15"/>
  <c r="K1658" i="15"/>
  <c r="K1657" i="15"/>
  <c r="K1656" i="15"/>
  <c r="K1655" i="15"/>
  <c r="K1654" i="15"/>
  <c r="K1653" i="15"/>
  <c r="K1652" i="15"/>
  <c r="K1651" i="15"/>
  <c r="K1650" i="15"/>
  <c r="K1649" i="15"/>
  <c r="K1648" i="15"/>
  <c r="K1647" i="15"/>
  <c r="K1646" i="15"/>
  <c r="K1645" i="15"/>
  <c r="K1644" i="15"/>
  <c r="K1643" i="15"/>
  <c r="K1642" i="15"/>
  <c r="K1641" i="15"/>
  <c r="K1640" i="15"/>
  <c r="K1639" i="15"/>
  <c r="K1638" i="15"/>
  <c r="K1637" i="15"/>
  <c r="K1636" i="15"/>
  <c r="K1635" i="15"/>
  <c r="K1634" i="15"/>
  <c r="K1633" i="15"/>
  <c r="K1632" i="15"/>
  <c r="K1631" i="15"/>
  <c r="K1630" i="15"/>
  <c r="K1629" i="15"/>
  <c r="K1628" i="15"/>
  <c r="K1627" i="15"/>
  <c r="K1626" i="15"/>
  <c r="K1625" i="15"/>
  <c r="K1624" i="15"/>
  <c r="K1623" i="15"/>
  <c r="K1622" i="15"/>
  <c r="K1621" i="15"/>
  <c r="K1620" i="15"/>
  <c r="K1619" i="15"/>
  <c r="K1618" i="15"/>
  <c r="K1617" i="15"/>
  <c r="K1616" i="15"/>
  <c r="K1615" i="15"/>
  <c r="K1614" i="15"/>
  <c r="K1613" i="15"/>
  <c r="K1612" i="15"/>
  <c r="K1611" i="15"/>
  <c r="K1610" i="15"/>
  <c r="K1609" i="15"/>
  <c r="K1608" i="15"/>
  <c r="K1607" i="15"/>
  <c r="K1606" i="15"/>
  <c r="K1605" i="15"/>
  <c r="K1604" i="15"/>
  <c r="K1603" i="15"/>
  <c r="K1602" i="15"/>
  <c r="K1601" i="15"/>
  <c r="K1600" i="15"/>
  <c r="K1599" i="15"/>
  <c r="K1598" i="15"/>
  <c r="K1597" i="15"/>
  <c r="K1596" i="15"/>
  <c r="K1595" i="15"/>
  <c r="K1594" i="15"/>
  <c r="K1593" i="15"/>
  <c r="K1592" i="15"/>
  <c r="K1591" i="15"/>
  <c r="K1590" i="15"/>
  <c r="K1589" i="15"/>
  <c r="K1588" i="15"/>
  <c r="K1587" i="15"/>
  <c r="K1586" i="15"/>
  <c r="K1585" i="15"/>
  <c r="K1584" i="15"/>
  <c r="K1583" i="15"/>
  <c r="K1582" i="15"/>
  <c r="K1581" i="15"/>
  <c r="K1580" i="15"/>
  <c r="K1579" i="15"/>
  <c r="K1578" i="15"/>
  <c r="K1577" i="15"/>
  <c r="K1576" i="15"/>
  <c r="K1575" i="15"/>
  <c r="K1574" i="15"/>
  <c r="K1573" i="15"/>
  <c r="K1572" i="15"/>
  <c r="K1571" i="15"/>
  <c r="K1570" i="15"/>
  <c r="K1569" i="15"/>
  <c r="K1568" i="15"/>
  <c r="K1567" i="15"/>
  <c r="K1566" i="15"/>
  <c r="K1565" i="15"/>
  <c r="K1564" i="15"/>
  <c r="K1563" i="15"/>
  <c r="K1562" i="15"/>
  <c r="K1561" i="15"/>
  <c r="K1560" i="15"/>
  <c r="K1559" i="15"/>
  <c r="K1558" i="15"/>
  <c r="K1557" i="15"/>
  <c r="K1556" i="15"/>
  <c r="K1555" i="15"/>
  <c r="K1554" i="15"/>
  <c r="K1553" i="15"/>
  <c r="K1552" i="15"/>
  <c r="K1551" i="15"/>
  <c r="K1550" i="15"/>
  <c r="K1549" i="15"/>
  <c r="K1548" i="15"/>
  <c r="K1547" i="15"/>
  <c r="K1546" i="15"/>
  <c r="K1545" i="15"/>
  <c r="K1544" i="15"/>
  <c r="K1543" i="15"/>
  <c r="K1542" i="15"/>
  <c r="K1541" i="15"/>
  <c r="K1540" i="15"/>
  <c r="K1539" i="15"/>
  <c r="K1538" i="15"/>
  <c r="K1537" i="15"/>
  <c r="K1536" i="15"/>
  <c r="K1535" i="15"/>
  <c r="K1534" i="15"/>
  <c r="K1533" i="15"/>
  <c r="K1532" i="15"/>
  <c r="K1531" i="15"/>
  <c r="K1530" i="15"/>
  <c r="K1529" i="15"/>
  <c r="K1528" i="15"/>
  <c r="K1527" i="15"/>
  <c r="K1526" i="15"/>
  <c r="K1525" i="15"/>
  <c r="K1524" i="15"/>
  <c r="K1523" i="15"/>
  <c r="K1522" i="15"/>
  <c r="K1521" i="15"/>
  <c r="K1520" i="15"/>
  <c r="K1519" i="15"/>
  <c r="K1518" i="15"/>
  <c r="K1517" i="15"/>
  <c r="K1516" i="15"/>
  <c r="K1515" i="15"/>
  <c r="K1514" i="15"/>
  <c r="K1513" i="15"/>
  <c r="K1512" i="15"/>
  <c r="K1511" i="15"/>
  <c r="K1510" i="15"/>
  <c r="K1509" i="15"/>
  <c r="K1508" i="15"/>
  <c r="K1507" i="15"/>
  <c r="K1506" i="15"/>
  <c r="K1505" i="15"/>
  <c r="K1504" i="15"/>
  <c r="K1503" i="15"/>
  <c r="K1502" i="15"/>
  <c r="K1501" i="15"/>
  <c r="K1500" i="15"/>
  <c r="K1499" i="15"/>
  <c r="K1498" i="15"/>
  <c r="K1497" i="15"/>
  <c r="K1496" i="15"/>
  <c r="K1495" i="15"/>
  <c r="K1494" i="15"/>
  <c r="K1493" i="15"/>
  <c r="K1492" i="15"/>
  <c r="K1491" i="15"/>
  <c r="K1490" i="15"/>
  <c r="K1489" i="15"/>
  <c r="K1488" i="15"/>
  <c r="K1487" i="15"/>
  <c r="K1486" i="15"/>
  <c r="K1485" i="15"/>
  <c r="K1484" i="15"/>
  <c r="K1483" i="15"/>
  <c r="K1482" i="15"/>
  <c r="K1481" i="15"/>
  <c r="K1480" i="15"/>
  <c r="K1479" i="15"/>
  <c r="K1478" i="15"/>
  <c r="K1477" i="15"/>
  <c r="K1476" i="15"/>
  <c r="K1475" i="15"/>
  <c r="K1474" i="15"/>
  <c r="K1473" i="15"/>
  <c r="K1472" i="15"/>
  <c r="K1471" i="15"/>
  <c r="K1470" i="15"/>
  <c r="K1469" i="15"/>
  <c r="K1468" i="15"/>
  <c r="K1467" i="15"/>
  <c r="K1466" i="15"/>
  <c r="K1465" i="15"/>
  <c r="K1464" i="15"/>
  <c r="K1463" i="15"/>
  <c r="K1462" i="15"/>
  <c r="K1461" i="15"/>
  <c r="K1460" i="15"/>
  <c r="K1459" i="15"/>
  <c r="K1458" i="15"/>
  <c r="K1457" i="15"/>
  <c r="K1456" i="15"/>
  <c r="K1455" i="15"/>
  <c r="K1454" i="15"/>
  <c r="K1453" i="15"/>
  <c r="K1452" i="15"/>
  <c r="K1451" i="15"/>
  <c r="K1450" i="15"/>
  <c r="K1449" i="15"/>
  <c r="K1448" i="15"/>
  <c r="K1447" i="15"/>
  <c r="K1446" i="15"/>
  <c r="K1445" i="15"/>
  <c r="K1444" i="15"/>
  <c r="K1443" i="15"/>
  <c r="K1442" i="15"/>
  <c r="K1441" i="15"/>
  <c r="K1440" i="15"/>
  <c r="K1439" i="15"/>
  <c r="K1438" i="15"/>
  <c r="K1437" i="15"/>
  <c r="K1436" i="15"/>
  <c r="K1435" i="15"/>
  <c r="K1434" i="15"/>
  <c r="K1433" i="15"/>
  <c r="K1432" i="15"/>
  <c r="K1431" i="15"/>
  <c r="K1430" i="15"/>
  <c r="K1429" i="15"/>
  <c r="K1428" i="15"/>
  <c r="K1427" i="15"/>
  <c r="K1426" i="15"/>
  <c r="K1425" i="15"/>
  <c r="K1424" i="15"/>
  <c r="K1423" i="15"/>
  <c r="K1422" i="15"/>
  <c r="K1421" i="15"/>
  <c r="K1420" i="15"/>
  <c r="K1419" i="15"/>
  <c r="K1418" i="15"/>
  <c r="K1417" i="15"/>
  <c r="K1416" i="15"/>
  <c r="K1415" i="15"/>
  <c r="K1414" i="15"/>
  <c r="K1413" i="15"/>
  <c r="K1412" i="15"/>
  <c r="K1411" i="15"/>
  <c r="K1410" i="15"/>
  <c r="K1409" i="15"/>
  <c r="K1408" i="15"/>
  <c r="K1407" i="15"/>
  <c r="K1406" i="15"/>
  <c r="K1405" i="15"/>
  <c r="K1404" i="15"/>
  <c r="K1403" i="15"/>
  <c r="K1402" i="15"/>
  <c r="K1401" i="15"/>
  <c r="K1400" i="15"/>
  <c r="K1399" i="15"/>
  <c r="K1398" i="15"/>
  <c r="K1397" i="15"/>
  <c r="K1396" i="15"/>
  <c r="K1395" i="15"/>
  <c r="K1394" i="15"/>
  <c r="K1393" i="15"/>
  <c r="K1392" i="15"/>
  <c r="K1391" i="15"/>
  <c r="K1390" i="15"/>
  <c r="K1389" i="15"/>
  <c r="K1388" i="15"/>
  <c r="K1387" i="15"/>
  <c r="K1386" i="15"/>
  <c r="K1385" i="15"/>
  <c r="K1384" i="15"/>
  <c r="K1383" i="15"/>
  <c r="K1382" i="15"/>
  <c r="K1381" i="15"/>
  <c r="K1380" i="15"/>
  <c r="K1379" i="15"/>
  <c r="K1378" i="15"/>
  <c r="K1377" i="15"/>
  <c r="K1376" i="15"/>
  <c r="K1375" i="15"/>
  <c r="K1374" i="15"/>
  <c r="K1373" i="15"/>
  <c r="K1372" i="15"/>
  <c r="K1371" i="15"/>
  <c r="K1370" i="15"/>
  <c r="K1369" i="15"/>
  <c r="K1368" i="15"/>
  <c r="K1367" i="15"/>
  <c r="K1366" i="15"/>
  <c r="K1365" i="15"/>
  <c r="K1364" i="15"/>
  <c r="K1363" i="15"/>
  <c r="K1362" i="15"/>
  <c r="K1361" i="15"/>
  <c r="K1360" i="15"/>
  <c r="K1359" i="15"/>
  <c r="K1358" i="15"/>
  <c r="K1357" i="15"/>
  <c r="K1356" i="15"/>
  <c r="K1355" i="15"/>
  <c r="K1354" i="15"/>
  <c r="K1353" i="15"/>
  <c r="K1352" i="15"/>
  <c r="K1351" i="15"/>
  <c r="K1350" i="15"/>
  <c r="K1349" i="15"/>
  <c r="K1348" i="15"/>
  <c r="K1347" i="15"/>
  <c r="K1346" i="15"/>
  <c r="K1345" i="15"/>
  <c r="K1344" i="15"/>
  <c r="K1343" i="15"/>
  <c r="K1342" i="15"/>
  <c r="K1341" i="15"/>
  <c r="K1340" i="15"/>
  <c r="K1339" i="15"/>
  <c r="K1338" i="15"/>
  <c r="K1337" i="15"/>
  <c r="K1336" i="15"/>
  <c r="K1335" i="15"/>
  <c r="K1334" i="15"/>
  <c r="K1333" i="15"/>
  <c r="K1332" i="15"/>
  <c r="K1331" i="15"/>
  <c r="K1330" i="15"/>
  <c r="K1329" i="15"/>
  <c r="K1328" i="15"/>
  <c r="K1327" i="15"/>
  <c r="K1326" i="15"/>
  <c r="K1325" i="15"/>
  <c r="K1324" i="15"/>
  <c r="K1323" i="15"/>
  <c r="K1322" i="15"/>
  <c r="K1321" i="15"/>
  <c r="K1320" i="15"/>
  <c r="K1319" i="15"/>
  <c r="K1318" i="15"/>
  <c r="K1317" i="15"/>
  <c r="K1316" i="15"/>
  <c r="K1315" i="15"/>
  <c r="K1314" i="15"/>
  <c r="K1313" i="15"/>
  <c r="K1312" i="15"/>
  <c r="K1311" i="15"/>
  <c r="K1310" i="15"/>
  <c r="K1309" i="15"/>
  <c r="K1308" i="15"/>
  <c r="K1307" i="15"/>
  <c r="K1306" i="15"/>
  <c r="K1305" i="15"/>
  <c r="K1304" i="15"/>
  <c r="K1303" i="15"/>
  <c r="K1302" i="15"/>
  <c r="K1301" i="15"/>
  <c r="K1300" i="15"/>
  <c r="K1299" i="15"/>
  <c r="K1298" i="15"/>
  <c r="K1297" i="15"/>
  <c r="K1296" i="15"/>
  <c r="K1295" i="15"/>
  <c r="K1294" i="15"/>
  <c r="K1293" i="15"/>
  <c r="K1292" i="15"/>
  <c r="K1291" i="15"/>
  <c r="K1290" i="15"/>
  <c r="K1289" i="15"/>
  <c r="K1288" i="15"/>
  <c r="K1287" i="15"/>
  <c r="K1286" i="15"/>
  <c r="K1285" i="15"/>
  <c r="K1284" i="15"/>
  <c r="K1283" i="15"/>
  <c r="K1282" i="15"/>
  <c r="K1281" i="15"/>
  <c r="K1280" i="15"/>
  <c r="K1279" i="15"/>
  <c r="K1278" i="15"/>
  <c r="K1277" i="15"/>
  <c r="K1276" i="15"/>
  <c r="K1275" i="15"/>
  <c r="K1274" i="15"/>
  <c r="K1273" i="15"/>
  <c r="K1272" i="15"/>
  <c r="K1271" i="15"/>
  <c r="K1270" i="15"/>
  <c r="K1269" i="15"/>
  <c r="K1268" i="15"/>
  <c r="K1267" i="15"/>
  <c r="K1266" i="15"/>
  <c r="K1265" i="15"/>
  <c r="K1264" i="15"/>
  <c r="K1263" i="15"/>
  <c r="K1262" i="15"/>
  <c r="K1261" i="15"/>
  <c r="K1260" i="15"/>
  <c r="K1259" i="15"/>
  <c r="K1258" i="15"/>
  <c r="K1257" i="15"/>
  <c r="K1256" i="15"/>
  <c r="K1255" i="15"/>
  <c r="K1254" i="15"/>
  <c r="K1253" i="15"/>
  <c r="K1252" i="15"/>
  <c r="K1251" i="15"/>
  <c r="K1250" i="15"/>
  <c r="K1249" i="15"/>
  <c r="K1248" i="15"/>
  <c r="K1247" i="15"/>
  <c r="K1246" i="15"/>
  <c r="K1245" i="15"/>
  <c r="K1244" i="15"/>
  <c r="K1243" i="15"/>
  <c r="K1242" i="15"/>
  <c r="K1241" i="15"/>
  <c r="K1240" i="15"/>
  <c r="K1239" i="15"/>
  <c r="K1238" i="15"/>
  <c r="K1237" i="15"/>
  <c r="K1236" i="15"/>
  <c r="K1235" i="15"/>
  <c r="K1234" i="15"/>
  <c r="K1233" i="15"/>
  <c r="K1232" i="15"/>
  <c r="K1231" i="15"/>
  <c r="K1230" i="15"/>
  <c r="K1229" i="15"/>
  <c r="K1228" i="15"/>
  <c r="K1227" i="15"/>
  <c r="K1226" i="15"/>
  <c r="K1225" i="15"/>
  <c r="K1224" i="15"/>
  <c r="K1223" i="15"/>
  <c r="K1222" i="15"/>
  <c r="K1221" i="15"/>
  <c r="K1220" i="15"/>
  <c r="K1219" i="15"/>
  <c r="K1218" i="15"/>
  <c r="K1217" i="15"/>
  <c r="K1216" i="15"/>
  <c r="K1215" i="15"/>
  <c r="K1214" i="15"/>
  <c r="K1213" i="15"/>
  <c r="K1212" i="15"/>
  <c r="K1211" i="15"/>
  <c r="K1210" i="15"/>
  <c r="K1209" i="15"/>
  <c r="K1208" i="15"/>
  <c r="K1207" i="15"/>
  <c r="K1206" i="15"/>
  <c r="K1205" i="15"/>
  <c r="K1204" i="15"/>
  <c r="K1203" i="15"/>
  <c r="K1202" i="15"/>
  <c r="K1201" i="15"/>
  <c r="K1200" i="15"/>
  <c r="K1199" i="15"/>
  <c r="K1198" i="15"/>
  <c r="K1197" i="15"/>
  <c r="K1196" i="15"/>
  <c r="K1195" i="15"/>
  <c r="K1194" i="15"/>
  <c r="K1193" i="15"/>
  <c r="K1192" i="15"/>
  <c r="K1191" i="15"/>
  <c r="K1190" i="15"/>
  <c r="K1189" i="15"/>
  <c r="K1188" i="15"/>
  <c r="K1187" i="15"/>
  <c r="K1186" i="15"/>
  <c r="K1185" i="15"/>
  <c r="K1184" i="15"/>
  <c r="K1183" i="15"/>
  <c r="K1182" i="15"/>
  <c r="K1181" i="15"/>
  <c r="K1180" i="15"/>
  <c r="K1179" i="15"/>
  <c r="K1178" i="15"/>
  <c r="K1177" i="15"/>
  <c r="K1176" i="15"/>
  <c r="K1175" i="15"/>
  <c r="K1174" i="15"/>
  <c r="K1173" i="15"/>
  <c r="K1172" i="15"/>
  <c r="K1171" i="15"/>
  <c r="K1170" i="15"/>
  <c r="K1169" i="15"/>
  <c r="K1168" i="15"/>
  <c r="K1167" i="15"/>
  <c r="K1166" i="15"/>
  <c r="K1165" i="15"/>
  <c r="K1164" i="15"/>
  <c r="K1163" i="15"/>
  <c r="K1162" i="15"/>
  <c r="K1161" i="15"/>
  <c r="K1160" i="15"/>
  <c r="K1159" i="15"/>
  <c r="K1158" i="15"/>
  <c r="K1157" i="15"/>
  <c r="K1156" i="15"/>
  <c r="K1155" i="15"/>
  <c r="K1154" i="15"/>
  <c r="K1153" i="15"/>
  <c r="K1152" i="15"/>
  <c r="K1151" i="15"/>
  <c r="K1150" i="15"/>
  <c r="K1149" i="15"/>
  <c r="K1148" i="15"/>
  <c r="K1147" i="15"/>
  <c r="K1146" i="15"/>
  <c r="K1145" i="15"/>
  <c r="K1144" i="15"/>
  <c r="K1143" i="15"/>
  <c r="K1142" i="15"/>
  <c r="K1141" i="15"/>
  <c r="K1140" i="15"/>
  <c r="K1139" i="15"/>
  <c r="K1138" i="15"/>
  <c r="K1137" i="15"/>
  <c r="K1136" i="15"/>
  <c r="K1135" i="15"/>
  <c r="K1134" i="15"/>
  <c r="K1133" i="15"/>
  <c r="K1132" i="15"/>
  <c r="K1131" i="15"/>
  <c r="K1130" i="15"/>
  <c r="K1129" i="15"/>
  <c r="K1128" i="15"/>
  <c r="K1127" i="15"/>
  <c r="K1126" i="15"/>
  <c r="K1125" i="15"/>
  <c r="K1124" i="15"/>
  <c r="K1123" i="15"/>
  <c r="K1122" i="15"/>
  <c r="K1121" i="15"/>
  <c r="K1120" i="15"/>
  <c r="K1119" i="15"/>
  <c r="K1118" i="15"/>
  <c r="K1117" i="15"/>
  <c r="K1116" i="15"/>
  <c r="K1115" i="15"/>
  <c r="K1114" i="15"/>
  <c r="K1113" i="15"/>
  <c r="K1112" i="15"/>
  <c r="K1111" i="15"/>
  <c r="K1110" i="15"/>
  <c r="K1109" i="15"/>
  <c r="K1108" i="15"/>
  <c r="K1107" i="15"/>
  <c r="K1106" i="15"/>
  <c r="K1105" i="15"/>
  <c r="K1104" i="15"/>
  <c r="K1103" i="15"/>
  <c r="K1102" i="15"/>
  <c r="K1101" i="15"/>
  <c r="K1100" i="15"/>
  <c r="K1099" i="15"/>
  <c r="K1098" i="15"/>
  <c r="K1097" i="15"/>
  <c r="K1096" i="15"/>
  <c r="K1095" i="15"/>
  <c r="K1094" i="15"/>
  <c r="K1093" i="15"/>
  <c r="K1092" i="15"/>
  <c r="K1091" i="15"/>
  <c r="K1090" i="15"/>
  <c r="K1089" i="15"/>
  <c r="K1088" i="15"/>
  <c r="K1087" i="15"/>
  <c r="K1086" i="15"/>
  <c r="K1085" i="15"/>
  <c r="K1084" i="15"/>
  <c r="K1083" i="15"/>
  <c r="K1082" i="15"/>
  <c r="K1081" i="15"/>
  <c r="K1080" i="15"/>
  <c r="K1079" i="15"/>
  <c r="K1078" i="15"/>
  <c r="K1077" i="15"/>
  <c r="K1076" i="15"/>
  <c r="K1075" i="15"/>
  <c r="K1074" i="15"/>
  <c r="K1073" i="15"/>
  <c r="K1072" i="15"/>
  <c r="K1071" i="15"/>
  <c r="K1070" i="15"/>
  <c r="K1069" i="15"/>
  <c r="K1068" i="15"/>
  <c r="K1067" i="15"/>
  <c r="K1066" i="15"/>
  <c r="K1065" i="15"/>
  <c r="K1064" i="15"/>
  <c r="K1063" i="15"/>
  <c r="K1062" i="15"/>
  <c r="K1061" i="15"/>
  <c r="K1060" i="15"/>
  <c r="K1059" i="15"/>
  <c r="K1058" i="15"/>
  <c r="K1057" i="15"/>
  <c r="K1056" i="15"/>
  <c r="K1055" i="15"/>
  <c r="K1054" i="15"/>
  <c r="K1053" i="15"/>
  <c r="K1052" i="15"/>
  <c r="K1051" i="15"/>
  <c r="K1050" i="15"/>
  <c r="K1049" i="15"/>
  <c r="K1048" i="15"/>
  <c r="K1047" i="15"/>
  <c r="K1046" i="15"/>
  <c r="K1045" i="15"/>
  <c r="K1044" i="15"/>
  <c r="K1043" i="15"/>
  <c r="K1042" i="15"/>
  <c r="K1041" i="15"/>
  <c r="K1040" i="15"/>
  <c r="K1039" i="15"/>
  <c r="K1038" i="15"/>
  <c r="K1037" i="15"/>
  <c r="K1036" i="15"/>
  <c r="K1035" i="15"/>
  <c r="K1034" i="15"/>
  <c r="K1033" i="15"/>
  <c r="K1032" i="15"/>
  <c r="K1031" i="15"/>
  <c r="K1030" i="15"/>
  <c r="K1029" i="15"/>
  <c r="K1028" i="15"/>
  <c r="K1027" i="15"/>
  <c r="K1026" i="15"/>
  <c r="K1025" i="15"/>
  <c r="K1024" i="15"/>
  <c r="K1023" i="15"/>
  <c r="K1022" i="15"/>
  <c r="K1021" i="15"/>
  <c r="K1020" i="15"/>
  <c r="K1019" i="15"/>
  <c r="K1018" i="15"/>
  <c r="K1017" i="15"/>
  <c r="K1016" i="15"/>
  <c r="K1015" i="15"/>
  <c r="K1014" i="15"/>
  <c r="K1013" i="15"/>
  <c r="K1012" i="15"/>
  <c r="K1011" i="15"/>
  <c r="K1010" i="15"/>
  <c r="K1009" i="15"/>
  <c r="K1008" i="15"/>
  <c r="K1007" i="15"/>
  <c r="K1006" i="15"/>
  <c r="K1005" i="15"/>
  <c r="K1004" i="15"/>
  <c r="K1003" i="15"/>
  <c r="K1002" i="15"/>
  <c r="K1001" i="15"/>
  <c r="K1000" i="15"/>
  <c r="K999" i="15"/>
  <c r="K998" i="15"/>
  <c r="K997" i="15"/>
  <c r="K996" i="15"/>
  <c r="K995" i="15"/>
  <c r="K994" i="15"/>
  <c r="K993" i="15"/>
  <c r="K992" i="15"/>
  <c r="K991" i="15"/>
  <c r="K990" i="15"/>
  <c r="K989" i="15"/>
  <c r="K988" i="15"/>
  <c r="K987" i="15"/>
  <c r="K986" i="15"/>
  <c r="K985" i="15"/>
  <c r="K984" i="15"/>
  <c r="K983" i="15"/>
  <c r="K982" i="15"/>
  <c r="K981" i="15"/>
  <c r="K980" i="15"/>
  <c r="K979" i="15"/>
  <c r="K978" i="15"/>
  <c r="K977" i="15"/>
  <c r="K976" i="15"/>
  <c r="K975" i="15"/>
  <c r="K974" i="15"/>
  <c r="K973" i="15"/>
  <c r="K972" i="15"/>
  <c r="K971" i="15"/>
  <c r="K970" i="15"/>
  <c r="K969" i="15"/>
  <c r="K968" i="15"/>
  <c r="K967" i="15"/>
  <c r="K966" i="15"/>
  <c r="K965" i="15"/>
  <c r="K964" i="15"/>
  <c r="K963" i="15"/>
  <c r="K962" i="15"/>
  <c r="K961" i="15"/>
  <c r="K960" i="15"/>
  <c r="K959" i="15"/>
  <c r="K958" i="15"/>
  <c r="K957" i="15"/>
  <c r="K956" i="15"/>
  <c r="K955" i="15"/>
  <c r="K954" i="15"/>
  <c r="K953" i="15"/>
  <c r="K952" i="15"/>
  <c r="K951" i="15"/>
  <c r="K950" i="15"/>
  <c r="K949" i="15"/>
  <c r="K948" i="15"/>
  <c r="K947" i="15"/>
  <c r="K946" i="15"/>
  <c r="K945" i="15"/>
  <c r="K944" i="15"/>
  <c r="K943" i="15"/>
  <c r="K942" i="15"/>
  <c r="K941" i="15"/>
  <c r="K940" i="15"/>
  <c r="K939" i="15"/>
  <c r="K938" i="15"/>
  <c r="K937" i="15"/>
  <c r="K936" i="15"/>
  <c r="K935" i="15"/>
  <c r="K934" i="15"/>
  <c r="K933" i="15"/>
  <c r="K932" i="15"/>
  <c r="K931" i="15"/>
  <c r="K930" i="15"/>
  <c r="K929" i="15"/>
  <c r="K928" i="15"/>
  <c r="K927" i="15"/>
  <c r="K926" i="15"/>
  <c r="K925" i="15"/>
  <c r="K924" i="15"/>
  <c r="K923" i="15"/>
  <c r="K922" i="15"/>
  <c r="K921" i="15"/>
  <c r="K920" i="15"/>
  <c r="K919" i="15"/>
  <c r="K918" i="15"/>
  <c r="K917" i="15"/>
  <c r="K916" i="15"/>
  <c r="K915" i="15"/>
  <c r="K914" i="15"/>
  <c r="K913" i="15"/>
  <c r="K912" i="15"/>
  <c r="K911" i="15"/>
  <c r="K910" i="15"/>
  <c r="K909" i="15"/>
  <c r="K908" i="15"/>
  <c r="K907" i="15"/>
  <c r="K906" i="15"/>
  <c r="K905" i="15"/>
  <c r="K904" i="15"/>
  <c r="K903" i="15"/>
  <c r="K902" i="15"/>
  <c r="K901" i="15"/>
  <c r="K900" i="15"/>
  <c r="K899" i="15"/>
  <c r="K898" i="15"/>
  <c r="K897" i="15"/>
  <c r="K896" i="15"/>
  <c r="K895" i="15"/>
  <c r="K894" i="15"/>
  <c r="K893" i="15"/>
  <c r="K892" i="15"/>
  <c r="K891" i="15"/>
  <c r="K890" i="15"/>
  <c r="K889" i="15"/>
  <c r="K888" i="15"/>
  <c r="K887" i="15"/>
  <c r="K886" i="15"/>
  <c r="K885" i="15"/>
  <c r="K884" i="15"/>
  <c r="K883" i="15"/>
  <c r="K882" i="15"/>
  <c r="K881" i="15"/>
  <c r="K880" i="15"/>
  <c r="K879" i="15"/>
  <c r="K878" i="15"/>
  <c r="K877" i="15"/>
  <c r="K876" i="15"/>
  <c r="K875" i="15"/>
  <c r="K874" i="15"/>
  <c r="K873" i="15"/>
  <c r="K872" i="15"/>
  <c r="K871" i="15"/>
  <c r="K870" i="15"/>
  <c r="K869" i="15"/>
  <c r="K868" i="15"/>
  <c r="K867" i="15"/>
  <c r="K866" i="15"/>
  <c r="K865" i="15"/>
  <c r="K864" i="15"/>
  <c r="K863" i="15"/>
  <c r="K862" i="15"/>
  <c r="K861" i="15"/>
  <c r="K860" i="15"/>
  <c r="K859" i="15"/>
  <c r="K858" i="15"/>
  <c r="K857" i="15"/>
  <c r="K856" i="15"/>
  <c r="K855" i="15"/>
  <c r="K854" i="15"/>
  <c r="K853" i="15"/>
  <c r="K852" i="15"/>
  <c r="K851" i="15"/>
  <c r="K850" i="15"/>
  <c r="K849" i="15"/>
  <c r="K848" i="15"/>
  <c r="K847" i="15"/>
  <c r="K846" i="15"/>
  <c r="K845" i="15"/>
  <c r="K844" i="15"/>
  <c r="K843" i="15"/>
  <c r="K842" i="15"/>
  <c r="K841" i="15"/>
  <c r="K840" i="15"/>
  <c r="K839" i="15"/>
  <c r="K838" i="15"/>
  <c r="K837" i="15"/>
  <c r="K836" i="15"/>
  <c r="K835" i="15"/>
  <c r="K834" i="15"/>
  <c r="K833" i="15"/>
  <c r="K832" i="15"/>
  <c r="K831" i="15"/>
  <c r="K830" i="15"/>
  <c r="K829" i="15"/>
  <c r="K828" i="15"/>
  <c r="K827" i="15"/>
  <c r="K826" i="15"/>
  <c r="K825" i="15"/>
  <c r="K824" i="15"/>
  <c r="K823" i="15"/>
  <c r="K822" i="15"/>
  <c r="K821" i="15"/>
  <c r="K820" i="15"/>
  <c r="K819" i="15"/>
  <c r="K818" i="15"/>
  <c r="K817" i="15"/>
  <c r="K816" i="15"/>
  <c r="K815" i="15"/>
  <c r="K814" i="15"/>
  <c r="K813" i="15"/>
  <c r="K812" i="15"/>
  <c r="K811" i="15"/>
  <c r="K810" i="15"/>
  <c r="K809" i="15"/>
  <c r="K808" i="15"/>
  <c r="K807" i="15"/>
  <c r="K806" i="15"/>
  <c r="K805" i="15"/>
  <c r="K804" i="15"/>
  <c r="K803" i="15"/>
  <c r="K802" i="15"/>
  <c r="K801" i="15"/>
  <c r="K800" i="15"/>
  <c r="K799" i="15"/>
  <c r="K798" i="15"/>
  <c r="K797" i="15"/>
  <c r="K796" i="15"/>
  <c r="K795" i="15"/>
  <c r="K794" i="15"/>
  <c r="K793" i="15"/>
  <c r="K792" i="15"/>
  <c r="K791" i="15"/>
  <c r="K790" i="15"/>
  <c r="K789" i="15"/>
  <c r="K788" i="15"/>
  <c r="K787" i="15"/>
  <c r="K786" i="15"/>
  <c r="K785" i="15"/>
  <c r="K784" i="15"/>
  <c r="K783" i="15"/>
  <c r="K782" i="15"/>
  <c r="K781" i="15"/>
  <c r="K780" i="15"/>
  <c r="K779" i="15"/>
  <c r="K778" i="15"/>
  <c r="K777" i="15"/>
  <c r="K776" i="15"/>
  <c r="K775" i="15"/>
  <c r="K774" i="15"/>
  <c r="K773" i="15"/>
  <c r="K772" i="15"/>
  <c r="K771" i="15"/>
  <c r="K770" i="15"/>
  <c r="K769" i="15"/>
  <c r="K768" i="15"/>
  <c r="K767" i="15"/>
  <c r="K766" i="15"/>
  <c r="K765" i="15"/>
  <c r="K764" i="15"/>
  <c r="K763" i="15"/>
  <c r="K762" i="15"/>
  <c r="K761" i="15"/>
  <c r="K760" i="15"/>
  <c r="K759" i="15"/>
  <c r="K758" i="15"/>
  <c r="K757" i="15"/>
  <c r="K756" i="15"/>
  <c r="K755" i="15"/>
  <c r="K754" i="15"/>
  <c r="K753" i="15"/>
  <c r="K752" i="15"/>
  <c r="K751" i="15"/>
  <c r="K750" i="15"/>
  <c r="K749" i="15"/>
  <c r="K748" i="15"/>
  <c r="K747" i="15"/>
  <c r="K746" i="15"/>
  <c r="K745" i="15"/>
  <c r="K744" i="15"/>
  <c r="K743" i="15"/>
  <c r="K742" i="15"/>
  <c r="K741" i="15"/>
  <c r="K740" i="15"/>
  <c r="K739" i="15"/>
  <c r="K738" i="15"/>
  <c r="K737" i="15"/>
  <c r="K736" i="15"/>
  <c r="K735" i="15"/>
  <c r="K734" i="15"/>
  <c r="K733" i="15"/>
  <c r="K732" i="15"/>
  <c r="K731" i="15"/>
  <c r="K730" i="15"/>
  <c r="K729" i="15"/>
  <c r="K728" i="15"/>
  <c r="K727" i="15"/>
  <c r="K726" i="15"/>
  <c r="K725" i="15"/>
  <c r="K724" i="15"/>
  <c r="K723" i="15"/>
  <c r="K722" i="15"/>
  <c r="K721" i="15"/>
  <c r="K720" i="15"/>
  <c r="K719" i="15"/>
  <c r="K718" i="15"/>
  <c r="K717" i="15"/>
  <c r="K716" i="15"/>
  <c r="K715" i="15"/>
  <c r="K714" i="15"/>
  <c r="K713" i="15"/>
  <c r="K712" i="15"/>
  <c r="K711" i="15"/>
  <c r="K710" i="15"/>
  <c r="K709" i="15"/>
  <c r="K708" i="15"/>
  <c r="K707" i="15"/>
  <c r="K706" i="15"/>
  <c r="K705" i="15"/>
  <c r="K704" i="15"/>
  <c r="K703" i="15"/>
  <c r="K702" i="15"/>
  <c r="K701" i="15"/>
  <c r="K700" i="15"/>
  <c r="K699" i="15"/>
  <c r="K698" i="15"/>
  <c r="K697" i="15"/>
  <c r="K696" i="15"/>
  <c r="K695" i="15"/>
  <c r="K694" i="15"/>
  <c r="K693" i="15"/>
  <c r="K692" i="15"/>
  <c r="K691" i="15"/>
  <c r="K690" i="15"/>
  <c r="K689" i="15"/>
  <c r="K688" i="15"/>
  <c r="K687" i="15"/>
  <c r="K686" i="15"/>
  <c r="K685" i="15"/>
  <c r="K684" i="15"/>
  <c r="K683" i="15"/>
  <c r="K682" i="15"/>
  <c r="K681" i="15"/>
  <c r="K680" i="15"/>
  <c r="K679" i="15"/>
  <c r="K678" i="15"/>
  <c r="K677" i="15"/>
  <c r="K676" i="15"/>
  <c r="K675" i="15"/>
  <c r="K674" i="15"/>
  <c r="K673" i="15"/>
  <c r="K672" i="15"/>
  <c r="K671" i="15"/>
  <c r="K670" i="15"/>
  <c r="K669" i="15"/>
  <c r="K668" i="15"/>
  <c r="K667" i="15"/>
  <c r="K666" i="15"/>
  <c r="K665" i="15"/>
  <c r="K664" i="15"/>
  <c r="K663" i="15"/>
  <c r="K662" i="15"/>
  <c r="K661" i="15"/>
  <c r="K660" i="15"/>
  <c r="K659" i="15"/>
  <c r="K658" i="15"/>
  <c r="K657" i="15"/>
  <c r="K656" i="15"/>
  <c r="K655" i="15"/>
  <c r="K654" i="15"/>
  <c r="K653" i="15"/>
  <c r="K652" i="15"/>
  <c r="K651" i="15"/>
  <c r="K650" i="15"/>
  <c r="K649" i="15"/>
  <c r="K648" i="15"/>
  <c r="K647" i="15"/>
  <c r="K646" i="15"/>
  <c r="K645" i="15"/>
  <c r="K644" i="15"/>
  <c r="K643" i="15"/>
  <c r="K642" i="15"/>
  <c r="K641" i="15"/>
  <c r="K640" i="15"/>
  <c r="K639" i="15"/>
  <c r="K638" i="15"/>
  <c r="K637" i="15"/>
  <c r="K636" i="15"/>
  <c r="K635" i="15"/>
  <c r="K634" i="15"/>
  <c r="K633" i="15"/>
  <c r="K632" i="15"/>
  <c r="K631" i="15"/>
  <c r="K630" i="15"/>
  <c r="K629" i="15"/>
  <c r="K628" i="15"/>
  <c r="K627" i="15"/>
  <c r="K626" i="15"/>
  <c r="K625" i="15"/>
  <c r="K624" i="15"/>
  <c r="K623" i="15"/>
  <c r="K622" i="15"/>
  <c r="K621" i="15"/>
  <c r="K620" i="15"/>
  <c r="K619" i="15"/>
  <c r="K618" i="15"/>
  <c r="K617" i="15"/>
  <c r="K616" i="15"/>
  <c r="K615" i="15"/>
  <c r="K614" i="15"/>
  <c r="K613" i="15"/>
  <c r="K612" i="15"/>
  <c r="K611" i="15"/>
  <c r="K610" i="15"/>
  <c r="K609" i="15"/>
  <c r="K608" i="15"/>
  <c r="K607" i="15"/>
  <c r="K606" i="15"/>
  <c r="K605" i="15"/>
  <c r="K604" i="15"/>
  <c r="K603" i="15"/>
  <c r="K602" i="15"/>
  <c r="K601" i="15"/>
  <c r="K600" i="15"/>
  <c r="K599" i="15"/>
  <c r="K598" i="15"/>
  <c r="K597" i="15"/>
  <c r="K596" i="15"/>
  <c r="K595" i="15"/>
  <c r="K594" i="15"/>
  <c r="K593" i="15"/>
  <c r="K592" i="15"/>
  <c r="K591" i="15"/>
  <c r="K590" i="15"/>
  <c r="K589" i="15"/>
  <c r="K588" i="15"/>
  <c r="K587" i="15"/>
  <c r="K586" i="15"/>
  <c r="K585" i="15"/>
  <c r="K584" i="15"/>
  <c r="K583" i="15"/>
  <c r="K582" i="15"/>
  <c r="K581" i="15"/>
  <c r="K580" i="15"/>
  <c r="K579" i="15"/>
  <c r="K578" i="15"/>
  <c r="K577" i="15"/>
  <c r="K576" i="15"/>
  <c r="K575" i="15"/>
  <c r="K574" i="15"/>
  <c r="K573" i="15"/>
  <c r="K572" i="15"/>
  <c r="K571" i="15"/>
  <c r="K570" i="15"/>
  <c r="K569" i="15"/>
  <c r="K568" i="15"/>
  <c r="K567" i="15"/>
  <c r="K566" i="15"/>
  <c r="K565" i="15"/>
  <c r="K564" i="15"/>
  <c r="K563" i="15"/>
  <c r="K562" i="15"/>
  <c r="K561" i="15"/>
  <c r="K560" i="15"/>
  <c r="K559" i="15"/>
  <c r="K558" i="15"/>
  <c r="K557" i="15"/>
  <c r="K556" i="15"/>
  <c r="K555" i="15"/>
  <c r="K554" i="15"/>
  <c r="K553" i="15"/>
  <c r="K552" i="15"/>
  <c r="K551" i="15"/>
  <c r="K550" i="15"/>
  <c r="K549" i="15"/>
  <c r="K548" i="15"/>
  <c r="K547" i="15"/>
  <c r="K546" i="15"/>
  <c r="K545" i="15"/>
  <c r="K544" i="15"/>
  <c r="K543" i="15"/>
  <c r="K542" i="15"/>
  <c r="K541" i="15"/>
  <c r="K540" i="15"/>
  <c r="K539" i="15"/>
  <c r="K538" i="15"/>
  <c r="K537" i="15"/>
  <c r="K536" i="15"/>
  <c r="K535" i="15"/>
  <c r="K534" i="15"/>
  <c r="K533" i="15"/>
  <c r="K532" i="15"/>
  <c r="K531" i="15"/>
  <c r="K530" i="15"/>
  <c r="K529" i="15"/>
  <c r="K528" i="15"/>
  <c r="K527" i="15"/>
  <c r="K526" i="15"/>
  <c r="K525" i="15"/>
  <c r="K524" i="15"/>
  <c r="K523" i="15"/>
  <c r="K522" i="15"/>
  <c r="K521" i="15"/>
  <c r="K520" i="15"/>
  <c r="K519" i="15"/>
  <c r="K518" i="15"/>
  <c r="K517" i="15"/>
  <c r="K516" i="15"/>
  <c r="K515" i="15"/>
  <c r="K514" i="15"/>
  <c r="K513" i="15"/>
  <c r="K512" i="15"/>
  <c r="K511" i="15"/>
  <c r="K510" i="15"/>
  <c r="K509" i="15"/>
  <c r="K508" i="15"/>
  <c r="K507" i="15"/>
  <c r="K506" i="15"/>
  <c r="K505" i="15"/>
  <c r="K504" i="15"/>
  <c r="K503" i="15"/>
  <c r="K502" i="15"/>
  <c r="K501" i="15"/>
  <c r="K500" i="15"/>
  <c r="K499" i="15"/>
  <c r="K498" i="15"/>
  <c r="K497" i="15"/>
  <c r="K496" i="15"/>
  <c r="K495" i="15"/>
  <c r="K494" i="15"/>
  <c r="K493" i="15"/>
  <c r="K492" i="15"/>
  <c r="K491" i="15"/>
  <c r="K490" i="15"/>
  <c r="K489" i="15"/>
  <c r="K488" i="15"/>
  <c r="K487" i="15"/>
  <c r="K486" i="15"/>
  <c r="K485" i="15"/>
  <c r="K484" i="15"/>
  <c r="K483" i="15"/>
  <c r="K482" i="15"/>
  <c r="K481" i="15"/>
  <c r="K480" i="15"/>
  <c r="K479" i="15"/>
  <c r="K478" i="15"/>
  <c r="K477" i="15"/>
  <c r="K476" i="15"/>
  <c r="K475" i="15"/>
  <c r="K474" i="15"/>
  <c r="K473" i="15"/>
  <c r="K472" i="15"/>
  <c r="K471" i="15"/>
  <c r="K470" i="15"/>
  <c r="K469" i="15"/>
  <c r="K468" i="15"/>
  <c r="K467" i="15"/>
  <c r="K466" i="15"/>
  <c r="K465" i="15"/>
  <c r="K464" i="15"/>
  <c r="K463" i="15"/>
  <c r="K462" i="15"/>
  <c r="K461" i="15"/>
  <c r="K460" i="15"/>
  <c r="K459" i="15"/>
  <c r="K458" i="15"/>
  <c r="K457" i="15"/>
  <c r="K456" i="15"/>
  <c r="K455" i="15"/>
  <c r="K454" i="15"/>
  <c r="K453" i="15"/>
  <c r="K452" i="15"/>
  <c r="K451" i="15"/>
  <c r="K450" i="15"/>
  <c r="K449" i="15"/>
  <c r="K448" i="15"/>
  <c r="K447" i="15"/>
  <c r="K446" i="15"/>
  <c r="K445" i="15"/>
  <c r="K444" i="15"/>
  <c r="K443" i="15"/>
  <c r="K442" i="15"/>
  <c r="K441" i="15"/>
  <c r="K440" i="15"/>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K10" i="15"/>
  <c r="K9" i="15"/>
  <c r="AK613" i="8" l="1"/>
  <c r="AJ613" i="8"/>
  <c r="AI613" i="8"/>
  <c r="AH613" i="8"/>
  <c r="AG613" i="8"/>
  <c r="AF613" i="8"/>
  <c r="AE613" i="8"/>
  <c r="AD613" i="8"/>
  <c r="AC613" i="8"/>
  <c r="AB613" i="8"/>
  <c r="AA613" i="8"/>
  <c r="Z613" i="8"/>
  <c r="Y613" i="8"/>
  <c r="X613" i="8"/>
  <c r="W613" i="8"/>
  <c r="V613" i="8"/>
  <c r="U613" i="8"/>
  <c r="T613" i="8"/>
  <c r="S613" i="8"/>
  <c r="R613" i="8"/>
  <c r="Q613" i="8"/>
  <c r="P613" i="8"/>
  <c r="O613" i="8"/>
  <c r="N613" i="8"/>
  <c r="M613" i="8"/>
  <c r="L613" i="8"/>
  <c r="K613" i="8"/>
  <c r="J613" i="8"/>
  <c r="I613" i="8"/>
  <c r="H613" i="8"/>
  <c r="G613" i="8"/>
  <c r="F613" i="8"/>
  <c r="E613" i="8"/>
  <c r="D613" i="8"/>
  <c r="C613" i="8"/>
  <c r="B613" i="8"/>
  <c r="AK612" i="8"/>
  <c r="AJ612" i="8"/>
  <c r="AI612" i="8"/>
  <c r="AH612" i="8"/>
  <c r="AG612" i="8"/>
  <c r="AF612" i="8"/>
  <c r="AE612" i="8"/>
  <c r="AD612" i="8"/>
  <c r="AC612" i="8"/>
  <c r="AB612" i="8"/>
  <c r="AA612" i="8"/>
  <c r="Z612" i="8"/>
  <c r="Y612" i="8"/>
  <c r="X612" i="8"/>
  <c r="W612" i="8"/>
  <c r="V612" i="8"/>
  <c r="U612" i="8"/>
  <c r="T612" i="8"/>
  <c r="S612" i="8"/>
  <c r="R612" i="8"/>
  <c r="Q612" i="8"/>
  <c r="P612" i="8"/>
  <c r="O612" i="8"/>
  <c r="N612" i="8"/>
  <c r="M612" i="8"/>
  <c r="L612" i="8"/>
  <c r="K612" i="8"/>
  <c r="J612" i="8"/>
  <c r="I612" i="8"/>
  <c r="H612" i="8"/>
  <c r="G612" i="8"/>
  <c r="F612" i="8"/>
  <c r="E612" i="8"/>
  <c r="D612" i="8"/>
  <c r="C612" i="8"/>
  <c r="AK611" i="8"/>
  <c r="AJ611" i="8"/>
  <c r="AI611" i="8"/>
  <c r="AH611" i="8"/>
  <c r="AG611" i="8"/>
  <c r="AF611" i="8"/>
  <c r="AE611" i="8"/>
  <c r="AD611" i="8"/>
  <c r="AC611" i="8"/>
  <c r="AB611" i="8"/>
  <c r="AA611" i="8"/>
  <c r="Z611" i="8"/>
  <c r="Y611" i="8"/>
  <c r="X611" i="8"/>
  <c r="W611" i="8"/>
  <c r="V611" i="8"/>
  <c r="U611" i="8"/>
  <c r="T611" i="8"/>
  <c r="S611" i="8"/>
  <c r="R611" i="8"/>
  <c r="Q611" i="8"/>
  <c r="P611" i="8"/>
  <c r="O611" i="8"/>
  <c r="N611" i="8"/>
  <c r="M611" i="8"/>
  <c r="L611" i="8"/>
  <c r="K611" i="8"/>
  <c r="J611" i="8"/>
  <c r="I611" i="8"/>
  <c r="H611" i="8"/>
  <c r="G611" i="8"/>
  <c r="F611" i="8"/>
  <c r="E611" i="8"/>
  <c r="D611" i="8"/>
  <c r="C611" i="8"/>
  <c r="B611" i="8"/>
  <c r="AK610" i="8"/>
  <c r="AJ610" i="8"/>
  <c r="AI610" i="8"/>
  <c r="AH610" i="8"/>
  <c r="AG610" i="8"/>
  <c r="AF610" i="8"/>
  <c r="AE610" i="8"/>
  <c r="AD610" i="8"/>
  <c r="AC610" i="8"/>
  <c r="AB610" i="8"/>
  <c r="AA610" i="8"/>
  <c r="Z610" i="8"/>
  <c r="Y610" i="8"/>
  <c r="X610" i="8"/>
  <c r="W610" i="8"/>
  <c r="V610" i="8"/>
  <c r="U610" i="8"/>
  <c r="T610" i="8"/>
  <c r="S610" i="8"/>
  <c r="R610" i="8"/>
  <c r="Q610" i="8"/>
  <c r="P610" i="8"/>
  <c r="O610" i="8"/>
  <c r="N610" i="8"/>
  <c r="M610" i="8"/>
  <c r="L610" i="8"/>
  <c r="K610" i="8"/>
  <c r="J610" i="8"/>
  <c r="I610" i="8"/>
  <c r="H610" i="8"/>
  <c r="G610" i="8"/>
  <c r="F610" i="8"/>
  <c r="E610" i="8"/>
  <c r="D610" i="8"/>
  <c r="B610" i="8"/>
  <c r="AK609" i="8"/>
  <c r="AJ609" i="8"/>
  <c r="AI609" i="8"/>
  <c r="AH609" i="8"/>
  <c r="AG609" i="8"/>
  <c r="AF609" i="8"/>
  <c r="AE609" i="8"/>
  <c r="AD609" i="8"/>
  <c r="AC609" i="8"/>
  <c r="AB609" i="8"/>
  <c r="AA609" i="8"/>
  <c r="Z609" i="8"/>
  <c r="Y609" i="8"/>
  <c r="X609" i="8"/>
  <c r="W609" i="8"/>
  <c r="V609" i="8"/>
  <c r="U609" i="8"/>
  <c r="T609" i="8"/>
  <c r="S609" i="8"/>
  <c r="R609" i="8"/>
  <c r="Q609" i="8"/>
  <c r="P609" i="8"/>
  <c r="O609" i="8"/>
  <c r="N609" i="8"/>
  <c r="M609" i="8"/>
  <c r="L609" i="8"/>
  <c r="K609" i="8"/>
  <c r="J609" i="8"/>
  <c r="I609" i="8"/>
  <c r="H609" i="8"/>
  <c r="G609" i="8"/>
  <c r="F609" i="8"/>
  <c r="E609" i="8"/>
  <c r="D609" i="8"/>
  <c r="B609" i="8"/>
  <c r="AK608" i="8"/>
  <c r="AJ608" i="8"/>
  <c r="AI608" i="8"/>
  <c r="AH608" i="8"/>
  <c r="AG608" i="8"/>
  <c r="AF608" i="8"/>
  <c r="AE608" i="8"/>
  <c r="AD608" i="8"/>
  <c r="AC608" i="8"/>
  <c r="AB608" i="8"/>
  <c r="AA608" i="8"/>
  <c r="Z608" i="8"/>
  <c r="Y608" i="8"/>
  <c r="X608" i="8"/>
  <c r="W608" i="8"/>
  <c r="V608" i="8"/>
  <c r="U608" i="8"/>
  <c r="T608" i="8"/>
  <c r="S608" i="8"/>
  <c r="R608" i="8"/>
  <c r="Q608" i="8"/>
  <c r="P608" i="8"/>
  <c r="O608" i="8"/>
  <c r="N608" i="8"/>
  <c r="M608" i="8"/>
  <c r="L608" i="8"/>
  <c r="K608" i="8"/>
  <c r="J608" i="8"/>
  <c r="I608" i="8"/>
  <c r="H608" i="8"/>
  <c r="G608" i="8"/>
  <c r="F608" i="8"/>
  <c r="E608" i="8"/>
  <c r="D608" i="8"/>
  <c r="B608" i="8"/>
  <c r="AK607" i="8"/>
  <c r="AJ607" i="8"/>
  <c r="AI607" i="8"/>
  <c r="AH607" i="8"/>
  <c r="AG607" i="8"/>
  <c r="AF607" i="8"/>
  <c r="AE607" i="8"/>
  <c r="AD607" i="8"/>
  <c r="AC607" i="8"/>
  <c r="AB607" i="8"/>
  <c r="AA607" i="8"/>
  <c r="Z607" i="8"/>
  <c r="Y607" i="8"/>
  <c r="X607" i="8"/>
  <c r="W607" i="8"/>
  <c r="V607" i="8"/>
  <c r="U607" i="8"/>
  <c r="T607" i="8"/>
  <c r="S607" i="8"/>
  <c r="R607" i="8"/>
  <c r="Q607" i="8"/>
  <c r="P607" i="8"/>
  <c r="O607" i="8"/>
  <c r="N607" i="8"/>
  <c r="M607" i="8"/>
  <c r="L607" i="8"/>
  <c r="K607" i="8"/>
  <c r="J607" i="8"/>
  <c r="I607" i="8"/>
  <c r="H607" i="8"/>
  <c r="G607" i="8"/>
  <c r="F607" i="8"/>
  <c r="E607" i="8"/>
  <c r="D607" i="8"/>
  <c r="B607" i="8"/>
  <c r="AK606" i="8"/>
  <c r="AJ606" i="8"/>
  <c r="AI606" i="8"/>
  <c r="AH606" i="8"/>
  <c r="AG606" i="8"/>
  <c r="AF606" i="8"/>
  <c r="AE606" i="8"/>
  <c r="AD606" i="8"/>
  <c r="AC606" i="8"/>
  <c r="AB606" i="8"/>
  <c r="AA606" i="8"/>
  <c r="Z606" i="8"/>
  <c r="Y606" i="8"/>
  <c r="X606" i="8"/>
  <c r="W606" i="8"/>
  <c r="V606" i="8"/>
  <c r="U606" i="8"/>
  <c r="T606" i="8"/>
  <c r="S606" i="8"/>
  <c r="R606" i="8"/>
  <c r="Q606" i="8"/>
  <c r="P606" i="8"/>
  <c r="O606" i="8"/>
  <c r="N606" i="8"/>
  <c r="M606" i="8"/>
  <c r="L606" i="8"/>
  <c r="K606" i="8"/>
  <c r="J606" i="8"/>
  <c r="I606" i="8"/>
  <c r="H606" i="8"/>
  <c r="G606" i="8"/>
  <c r="F606" i="8"/>
  <c r="E606" i="8"/>
  <c r="D606" i="8"/>
  <c r="B606" i="8"/>
  <c r="AK605" i="8"/>
  <c r="AJ605" i="8"/>
  <c r="AI605" i="8"/>
  <c r="AH605" i="8"/>
  <c r="AG605" i="8"/>
  <c r="AF605" i="8"/>
  <c r="AE605" i="8"/>
  <c r="AD605" i="8"/>
  <c r="AC605" i="8"/>
  <c r="AB605" i="8"/>
  <c r="AA605" i="8"/>
  <c r="Z605" i="8"/>
  <c r="Y605" i="8"/>
  <c r="X605" i="8"/>
  <c r="W605" i="8"/>
  <c r="V605" i="8"/>
  <c r="U605" i="8"/>
  <c r="T605" i="8"/>
  <c r="S605" i="8"/>
  <c r="R605" i="8"/>
  <c r="Q605" i="8"/>
  <c r="P605" i="8"/>
  <c r="O605" i="8"/>
  <c r="N605" i="8"/>
  <c r="M605" i="8"/>
  <c r="L605" i="8"/>
  <c r="K605" i="8"/>
  <c r="J605" i="8"/>
  <c r="I605" i="8"/>
  <c r="H605" i="8"/>
  <c r="G605" i="8"/>
  <c r="F605" i="8"/>
  <c r="E605" i="8"/>
  <c r="D605" i="8"/>
  <c r="B605" i="8"/>
  <c r="AK604" i="8"/>
  <c r="AJ604" i="8"/>
  <c r="AI604" i="8"/>
  <c r="AH604" i="8"/>
  <c r="AG604" i="8"/>
  <c r="AF604" i="8"/>
  <c r="AE604" i="8"/>
  <c r="AD604" i="8"/>
  <c r="AC604" i="8"/>
  <c r="AB604" i="8"/>
  <c r="AA604" i="8"/>
  <c r="Z604" i="8"/>
  <c r="Y604" i="8"/>
  <c r="X604" i="8"/>
  <c r="W604" i="8"/>
  <c r="V604" i="8"/>
  <c r="U604" i="8"/>
  <c r="T604" i="8"/>
  <c r="S604" i="8"/>
  <c r="R604" i="8"/>
  <c r="Q604" i="8"/>
  <c r="P604" i="8"/>
  <c r="O604" i="8"/>
  <c r="N604" i="8"/>
  <c r="M604" i="8"/>
  <c r="L604" i="8"/>
  <c r="K604" i="8"/>
  <c r="J604" i="8"/>
  <c r="I604" i="8"/>
  <c r="H604" i="8"/>
  <c r="G604" i="8"/>
  <c r="F604" i="8"/>
  <c r="E604" i="8"/>
  <c r="D604" i="8"/>
  <c r="B604" i="8"/>
  <c r="AK603" i="8"/>
  <c r="AJ603" i="8"/>
  <c r="AI603" i="8"/>
  <c r="AH603" i="8"/>
  <c r="AG603" i="8"/>
  <c r="AF603" i="8"/>
  <c r="AE603" i="8"/>
  <c r="AD603" i="8"/>
  <c r="AC603" i="8"/>
  <c r="AB603" i="8"/>
  <c r="AA603" i="8"/>
  <c r="Z603" i="8"/>
  <c r="Y603" i="8"/>
  <c r="X603" i="8"/>
  <c r="W603" i="8"/>
  <c r="V603" i="8"/>
  <c r="U603" i="8"/>
  <c r="T603" i="8"/>
  <c r="S603" i="8"/>
  <c r="R603" i="8"/>
  <c r="Q603" i="8"/>
  <c r="P603" i="8"/>
  <c r="O603" i="8"/>
  <c r="N603" i="8"/>
  <c r="M603" i="8"/>
  <c r="L603" i="8"/>
  <c r="K603" i="8"/>
  <c r="J603" i="8"/>
  <c r="I603" i="8"/>
  <c r="H603" i="8"/>
  <c r="G603" i="8"/>
  <c r="F603" i="8"/>
  <c r="E603" i="8"/>
  <c r="D603" i="8"/>
  <c r="B603" i="8"/>
  <c r="AK602" i="8"/>
  <c r="AJ602" i="8"/>
  <c r="AI602" i="8"/>
  <c r="AH602" i="8"/>
  <c r="AG602" i="8"/>
  <c r="AF602" i="8"/>
  <c r="AE602" i="8"/>
  <c r="AD602" i="8"/>
  <c r="AC602" i="8"/>
  <c r="AB602" i="8"/>
  <c r="AA602" i="8"/>
  <c r="Z602" i="8"/>
  <c r="Y602" i="8"/>
  <c r="X602" i="8"/>
  <c r="W602" i="8"/>
  <c r="V602" i="8"/>
  <c r="U602" i="8"/>
  <c r="T602" i="8"/>
  <c r="S602" i="8"/>
  <c r="R602" i="8"/>
  <c r="Q602" i="8"/>
  <c r="P602" i="8"/>
  <c r="O602" i="8"/>
  <c r="N602" i="8"/>
  <c r="M602" i="8"/>
  <c r="L602" i="8"/>
  <c r="K602" i="8"/>
  <c r="J602" i="8"/>
  <c r="I602" i="8"/>
  <c r="H602" i="8"/>
  <c r="G602" i="8"/>
  <c r="F602" i="8"/>
  <c r="E602" i="8"/>
  <c r="D602" i="8"/>
  <c r="B602" i="8"/>
  <c r="AK601" i="8"/>
  <c r="AJ601" i="8"/>
  <c r="AI601" i="8"/>
  <c r="AH601" i="8"/>
  <c r="AG601" i="8"/>
  <c r="AF601" i="8"/>
  <c r="AE601" i="8"/>
  <c r="AD601" i="8"/>
  <c r="AC601" i="8"/>
  <c r="AB601" i="8"/>
  <c r="AA601" i="8"/>
  <c r="Z601" i="8"/>
  <c r="Y601" i="8"/>
  <c r="X601" i="8"/>
  <c r="W601" i="8"/>
  <c r="V601" i="8"/>
  <c r="U601" i="8"/>
  <c r="T601" i="8"/>
  <c r="S601" i="8"/>
  <c r="R601" i="8"/>
  <c r="Q601" i="8"/>
  <c r="P601" i="8"/>
  <c r="O601" i="8"/>
  <c r="N601" i="8"/>
  <c r="M601" i="8"/>
  <c r="L601" i="8"/>
  <c r="K601" i="8"/>
  <c r="J601" i="8"/>
  <c r="I601" i="8"/>
  <c r="H601" i="8"/>
  <c r="G601" i="8"/>
  <c r="F601" i="8"/>
  <c r="E601" i="8"/>
  <c r="D601" i="8"/>
  <c r="B601" i="8"/>
  <c r="AK600" i="8"/>
  <c r="AJ600" i="8"/>
  <c r="AI600" i="8"/>
  <c r="AH600" i="8"/>
  <c r="AG600" i="8"/>
  <c r="AF600" i="8"/>
  <c r="AE600" i="8"/>
  <c r="AD600" i="8"/>
  <c r="AC600" i="8"/>
  <c r="AB600" i="8"/>
  <c r="AA600" i="8"/>
  <c r="Z600" i="8"/>
  <c r="Y600" i="8"/>
  <c r="X600" i="8"/>
  <c r="W600" i="8"/>
  <c r="V600" i="8"/>
  <c r="U600" i="8"/>
  <c r="T600" i="8"/>
  <c r="S600" i="8"/>
  <c r="R600" i="8"/>
  <c r="Q600" i="8"/>
  <c r="P600" i="8"/>
  <c r="O600" i="8"/>
  <c r="N600" i="8"/>
  <c r="M600" i="8"/>
  <c r="L600" i="8"/>
  <c r="K600" i="8"/>
  <c r="J600" i="8"/>
  <c r="I600" i="8"/>
  <c r="H600" i="8"/>
  <c r="G600" i="8"/>
  <c r="F600" i="8"/>
  <c r="E600" i="8"/>
  <c r="D600" i="8"/>
  <c r="B600" i="8"/>
  <c r="AK599" i="8"/>
  <c r="AJ599" i="8"/>
  <c r="AI599" i="8"/>
  <c r="AH599" i="8"/>
  <c r="AG599" i="8"/>
  <c r="AF599" i="8"/>
  <c r="AE599" i="8"/>
  <c r="AD599" i="8"/>
  <c r="AC599" i="8"/>
  <c r="AB599" i="8"/>
  <c r="AA599" i="8"/>
  <c r="Z599" i="8"/>
  <c r="Y599" i="8"/>
  <c r="X599" i="8"/>
  <c r="W599" i="8"/>
  <c r="V599" i="8"/>
  <c r="U599" i="8"/>
  <c r="T599" i="8"/>
  <c r="S599" i="8"/>
  <c r="R599" i="8"/>
  <c r="Q599" i="8"/>
  <c r="P599" i="8"/>
  <c r="O599" i="8"/>
  <c r="N599" i="8"/>
  <c r="M599" i="8"/>
  <c r="L599" i="8"/>
  <c r="K599" i="8"/>
  <c r="J599" i="8"/>
  <c r="I599" i="8"/>
  <c r="H599" i="8"/>
  <c r="G599" i="8"/>
  <c r="F599" i="8"/>
  <c r="E599" i="8"/>
  <c r="D599" i="8"/>
  <c r="B599" i="8"/>
  <c r="AK598" i="8"/>
  <c r="AJ598" i="8"/>
  <c r="AI598" i="8"/>
  <c r="AH598" i="8"/>
  <c r="AG598" i="8"/>
  <c r="AF598" i="8"/>
  <c r="AE598" i="8"/>
  <c r="AD598" i="8"/>
  <c r="AC598" i="8"/>
  <c r="AB598" i="8"/>
  <c r="AA598" i="8"/>
  <c r="Z598" i="8"/>
  <c r="Y598" i="8"/>
  <c r="X598" i="8"/>
  <c r="W598" i="8"/>
  <c r="V598" i="8"/>
  <c r="U598" i="8"/>
  <c r="T598" i="8"/>
  <c r="S598" i="8"/>
  <c r="R598" i="8"/>
  <c r="Q598" i="8"/>
  <c r="P598" i="8"/>
  <c r="O598" i="8"/>
  <c r="N598" i="8"/>
  <c r="M598" i="8"/>
  <c r="L598" i="8"/>
  <c r="K598" i="8"/>
  <c r="J598" i="8"/>
  <c r="I598" i="8"/>
  <c r="H598" i="8"/>
  <c r="G598" i="8"/>
  <c r="F598" i="8"/>
  <c r="E598" i="8"/>
  <c r="D598" i="8"/>
  <c r="B598" i="8"/>
  <c r="AK597" i="8"/>
  <c r="AJ597" i="8"/>
  <c r="AI597" i="8"/>
  <c r="AH597" i="8"/>
  <c r="AG597" i="8"/>
  <c r="AF597" i="8"/>
  <c r="AE597" i="8"/>
  <c r="AD597" i="8"/>
  <c r="AC597" i="8"/>
  <c r="AB597" i="8"/>
  <c r="AA597" i="8"/>
  <c r="Z597" i="8"/>
  <c r="Y597" i="8"/>
  <c r="X597" i="8"/>
  <c r="W597" i="8"/>
  <c r="V597" i="8"/>
  <c r="U597" i="8"/>
  <c r="T597" i="8"/>
  <c r="S597" i="8"/>
  <c r="R597" i="8"/>
  <c r="Q597" i="8"/>
  <c r="P597" i="8"/>
  <c r="O597" i="8"/>
  <c r="N597" i="8"/>
  <c r="M597" i="8"/>
  <c r="L597" i="8"/>
  <c r="K597" i="8"/>
  <c r="J597" i="8"/>
  <c r="I597" i="8"/>
  <c r="H597" i="8"/>
  <c r="G597" i="8"/>
  <c r="F597" i="8"/>
  <c r="E597" i="8"/>
  <c r="D597" i="8"/>
  <c r="B597" i="8"/>
  <c r="AK596" i="8"/>
  <c r="AJ596" i="8"/>
  <c r="AI596" i="8"/>
  <c r="AH596" i="8"/>
  <c r="AG596" i="8"/>
  <c r="AF596" i="8"/>
  <c r="AE596" i="8"/>
  <c r="AD596" i="8"/>
  <c r="AC596" i="8"/>
  <c r="AB596" i="8"/>
  <c r="AA596" i="8"/>
  <c r="Z596" i="8"/>
  <c r="Y596" i="8"/>
  <c r="X596" i="8"/>
  <c r="W596" i="8"/>
  <c r="V596" i="8"/>
  <c r="U596" i="8"/>
  <c r="T596" i="8"/>
  <c r="S596" i="8"/>
  <c r="R596" i="8"/>
  <c r="Q596" i="8"/>
  <c r="P596" i="8"/>
  <c r="O596" i="8"/>
  <c r="N596" i="8"/>
  <c r="M596" i="8"/>
  <c r="L596" i="8"/>
  <c r="K596" i="8"/>
  <c r="J596" i="8"/>
  <c r="I596" i="8"/>
  <c r="H596" i="8"/>
  <c r="G596" i="8"/>
  <c r="F596" i="8"/>
  <c r="E596" i="8"/>
  <c r="D596" i="8"/>
  <c r="B596" i="8"/>
  <c r="AK595" i="8"/>
  <c r="AJ595" i="8"/>
  <c r="AI595" i="8"/>
  <c r="AH595" i="8"/>
  <c r="AG595" i="8"/>
  <c r="AF595" i="8"/>
  <c r="AE595" i="8"/>
  <c r="AD595" i="8"/>
  <c r="AC595" i="8"/>
  <c r="AB595" i="8"/>
  <c r="AA595" i="8"/>
  <c r="Z595" i="8"/>
  <c r="Y595" i="8"/>
  <c r="X595" i="8"/>
  <c r="W595" i="8"/>
  <c r="V595" i="8"/>
  <c r="U595" i="8"/>
  <c r="T595" i="8"/>
  <c r="S595" i="8"/>
  <c r="R595" i="8"/>
  <c r="Q595" i="8"/>
  <c r="P595" i="8"/>
  <c r="O595" i="8"/>
  <c r="N595" i="8"/>
  <c r="M595" i="8"/>
  <c r="L595" i="8"/>
  <c r="K595" i="8"/>
  <c r="J595" i="8"/>
  <c r="I595" i="8"/>
  <c r="H595" i="8"/>
  <c r="G595" i="8"/>
  <c r="F595" i="8"/>
  <c r="E595" i="8"/>
  <c r="D595" i="8"/>
  <c r="B595" i="8"/>
  <c r="AK594" i="8"/>
  <c r="AJ594" i="8"/>
  <c r="AI594" i="8"/>
  <c r="AH594" i="8"/>
  <c r="AG594" i="8"/>
  <c r="AF594" i="8"/>
  <c r="AE594" i="8"/>
  <c r="AD594" i="8"/>
  <c r="AC594" i="8"/>
  <c r="AB594" i="8"/>
  <c r="AA594" i="8"/>
  <c r="Z594" i="8"/>
  <c r="Y594" i="8"/>
  <c r="X594" i="8"/>
  <c r="W594" i="8"/>
  <c r="V594" i="8"/>
  <c r="U594" i="8"/>
  <c r="T594" i="8"/>
  <c r="S594" i="8"/>
  <c r="R594" i="8"/>
  <c r="Q594" i="8"/>
  <c r="P594" i="8"/>
  <c r="O594" i="8"/>
  <c r="N594" i="8"/>
  <c r="M594" i="8"/>
  <c r="L594" i="8"/>
  <c r="K594" i="8"/>
  <c r="J594" i="8"/>
  <c r="I594" i="8"/>
  <c r="H594" i="8"/>
  <c r="G594" i="8"/>
  <c r="F594" i="8"/>
  <c r="E594" i="8"/>
  <c r="D594" i="8"/>
  <c r="B594" i="8"/>
  <c r="AK593" i="8"/>
  <c r="AJ593" i="8"/>
  <c r="AI593" i="8"/>
  <c r="AH593" i="8"/>
  <c r="AG593" i="8"/>
  <c r="AF593" i="8"/>
  <c r="AE593" i="8"/>
  <c r="AD593" i="8"/>
  <c r="AC593" i="8"/>
  <c r="AB593" i="8"/>
  <c r="AA593" i="8"/>
  <c r="Z593" i="8"/>
  <c r="Y593" i="8"/>
  <c r="X593" i="8"/>
  <c r="W593" i="8"/>
  <c r="V593" i="8"/>
  <c r="U593" i="8"/>
  <c r="T593" i="8"/>
  <c r="S593" i="8"/>
  <c r="R593" i="8"/>
  <c r="Q593" i="8"/>
  <c r="P593" i="8"/>
  <c r="O593" i="8"/>
  <c r="N593" i="8"/>
  <c r="M593" i="8"/>
  <c r="L593" i="8"/>
  <c r="K593" i="8"/>
  <c r="J593" i="8"/>
  <c r="I593" i="8"/>
  <c r="H593" i="8"/>
  <c r="G593" i="8"/>
  <c r="F593" i="8"/>
  <c r="E593" i="8"/>
  <c r="D593" i="8"/>
  <c r="B593" i="8"/>
  <c r="AK592" i="8"/>
  <c r="AJ592" i="8"/>
  <c r="AI592" i="8"/>
  <c r="AH592" i="8"/>
  <c r="AG592" i="8"/>
  <c r="AF592" i="8"/>
  <c r="AE592" i="8"/>
  <c r="AD592" i="8"/>
  <c r="AC592" i="8"/>
  <c r="AB592" i="8"/>
  <c r="AA592" i="8"/>
  <c r="Z592" i="8"/>
  <c r="Y592" i="8"/>
  <c r="X592" i="8"/>
  <c r="W592" i="8"/>
  <c r="V592" i="8"/>
  <c r="U592" i="8"/>
  <c r="T592" i="8"/>
  <c r="S592" i="8"/>
  <c r="R592" i="8"/>
  <c r="Q592" i="8"/>
  <c r="P592" i="8"/>
  <c r="O592" i="8"/>
  <c r="N592" i="8"/>
  <c r="M592" i="8"/>
  <c r="L592" i="8"/>
  <c r="K592" i="8"/>
  <c r="J592" i="8"/>
  <c r="I592" i="8"/>
  <c r="H592" i="8"/>
  <c r="G592" i="8"/>
  <c r="F592" i="8"/>
  <c r="E592" i="8"/>
  <c r="D592" i="8"/>
  <c r="B592" i="8"/>
  <c r="AK591" i="8"/>
  <c r="AJ591" i="8"/>
  <c r="AI591" i="8"/>
  <c r="AH591" i="8"/>
  <c r="AG591" i="8"/>
  <c r="AF591" i="8"/>
  <c r="AE591" i="8"/>
  <c r="AD591" i="8"/>
  <c r="AC591" i="8"/>
  <c r="AB591" i="8"/>
  <c r="AA591" i="8"/>
  <c r="Z591" i="8"/>
  <c r="Y591" i="8"/>
  <c r="X591" i="8"/>
  <c r="W591" i="8"/>
  <c r="V591" i="8"/>
  <c r="U591" i="8"/>
  <c r="T591" i="8"/>
  <c r="S591" i="8"/>
  <c r="R591" i="8"/>
  <c r="Q591" i="8"/>
  <c r="P591" i="8"/>
  <c r="O591" i="8"/>
  <c r="N591" i="8"/>
  <c r="M591" i="8"/>
  <c r="L591" i="8"/>
  <c r="K591" i="8"/>
  <c r="J591" i="8"/>
  <c r="I591" i="8"/>
  <c r="H591" i="8"/>
  <c r="G591" i="8"/>
  <c r="F591" i="8"/>
  <c r="E591" i="8"/>
  <c r="D591" i="8"/>
  <c r="B591" i="8"/>
  <c r="AK590" i="8"/>
  <c r="AJ590" i="8"/>
  <c r="AI590" i="8"/>
  <c r="AH590" i="8"/>
  <c r="AG590" i="8"/>
  <c r="AF590" i="8"/>
  <c r="AE590" i="8"/>
  <c r="AD590" i="8"/>
  <c r="AC590" i="8"/>
  <c r="AB590" i="8"/>
  <c r="AA590" i="8"/>
  <c r="Z590" i="8"/>
  <c r="Y590" i="8"/>
  <c r="X590" i="8"/>
  <c r="W590" i="8"/>
  <c r="V590" i="8"/>
  <c r="U590" i="8"/>
  <c r="T590" i="8"/>
  <c r="S590" i="8"/>
  <c r="R590" i="8"/>
  <c r="Q590" i="8"/>
  <c r="P590" i="8"/>
  <c r="O590" i="8"/>
  <c r="N590" i="8"/>
  <c r="M590" i="8"/>
  <c r="L590" i="8"/>
  <c r="K590" i="8"/>
  <c r="J590" i="8"/>
  <c r="I590" i="8"/>
  <c r="H590" i="8"/>
  <c r="G590" i="8"/>
  <c r="F590" i="8"/>
  <c r="E590" i="8"/>
  <c r="D590" i="8"/>
  <c r="B590" i="8"/>
  <c r="AK589" i="8"/>
  <c r="AJ589" i="8"/>
  <c r="AI589" i="8"/>
  <c r="AH589" i="8"/>
  <c r="AG589" i="8"/>
  <c r="AF589" i="8"/>
  <c r="AE589" i="8"/>
  <c r="AD589" i="8"/>
  <c r="AC589" i="8"/>
  <c r="AB589" i="8"/>
  <c r="AA589" i="8"/>
  <c r="Z589" i="8"/>
  <c r="Y589" i="8"/>
  <c r="X589" i="8"/>
  <c r="W589" i="8"/>
  <c r="V589" i="8"/>
  <c r="U589" i="8"/>
  <c r="T589" i="8"/>
  <c r="S589" i="8"/>
  <c r="R589" i="8"/>
  <c r="Q589" i="8"/>
  <c r="P589" i="8"/>
  <c r="O589" i="8"/>
  <c r="N589" i="8"/>
  <c r="M589" i="8"/>
  <c r="L589" i="8"/>
  <c r="K589" i="8"/>
  <c r="J589" i="8"/>
  <c r="I589" i="8"/>
  <c r="H589" i="8"/>
  <c r="G589" i="8"/>
  <c r="F589" i="8"/>
  <c r="E589" i="8"/>
  <c r="D589" i="8"/>
  <c r="B589" i="8"/>
  <c r="AK588" i="8"/>
  <c r="AJ588" i="8"/>
  <c r="AI588" i="8"/>
  <c r="AH588" i="8"/>
  <c r="AG588" i="8"/>
  <c r="AF588" i="8"/>
  <c r="AE588" i="8"/>
  <c r="AD588" i="8"/>
  <c r="AC588" i="8"/>
  <c r="AB588" i="8"/>
  <c r="AA588" i="8"/>
  <c r="Z588" i="8"/>
  <c r="Y588" i="8"/>
  <c r="X588" i="8"/>
  <c r="W588" i="8"/>
  <c r="V588" i="8"/>
  <c r="U588" i="8"/>
  <c r="T588" i="8"/>
  <c r="S588" i="8"/>
  <c r="R588" i="8"/>
  <c r="Q588" i="8"/>
  <c r="P588" i="8"/>
  <c r="O588" i="8"/>
  <c r="N588" i="8"/>
  <c r="M588" i="8"/>
  <c r="L588" i="8"/>
  <c r="K588" i="8"/>
  <c r="J588" i="8"/>
  <c r="I588" i="8"/>
  <c r="H588" i="8"/>
  <c r="G588" i="8"/>
  <c r="F588" i="8"/>
  <c r="E588" i="8"/>
  <c r="D588" i="8"/>
  <c r="B588" i="8"/>
  <c r="AK587" i="8"/>
  <c r="AJ587" i="8"/>
  <c r="AI587" i="8"/>
  <c r="AH587" i="8"/>
  <c r="AG587" i="8"/>
  <c r="AF587" i="8"/>
  <c r="AE587" i="8"/>
  <c r="AD587" i="8"/>
  <c r="AC587" i="8"/>
  <c r="AB587" i="8"/>
  <c r="AA587" i="8"/>
  <c r="Z587" i="8"/>
  <c r="Y587" i="8"/>
  <c r="X587" i="8"/>
  <c r="W587" i="8"/>
  <c r="V587" i="8"/>
  <c r="U587" i="8"/>
  <c r="T587" i="8"/>
  <c r="S587" i="8"/>
  <c r="R587" i="8"/>
  <c r="Q587" i="8"/>
  <c r="P587" i="8"/>
  <c r="O587" i="8"/>
  <c r="N587" i="8"/>
  <c r="M587" i="8"/>
  <c r="L587" i="8"/>
  <c r="K587" i="8"/>
  <c r="J587" i="8"/>
  <c r="I587" i="8"/>
  <c r="H587" i="8"/>
  <c r="G587" i="8"/>
  <c r="F587" i="8"/>
  <c r="E587" i="8"/>
  <c r="D587" i="8"/>
  <c r="B587" i="8"/>
  <c r="AK586" i="8"/>
  <c r="AJ586" i="8"/>
  <c r="AI586" i="8"/>
  <c r="AH586" i="8"/>
  <c r="AG586" i="8"/>
  <c r="AF586" i="8"/>
  <c r="AE586" i="8"/>
  <c r="AD586" i="8"/>
  <c r="AC586" i="8"/>
  <c r="AB586" i="8"/>
  <c r="AA586" i="8"/>
  <c r="Z586" i="8"/>
  <c r="Y586" i="8"/>
  <c r="X586" i="8"/>
  <c r="W586" i="8"/>
  <c r="V586" i="8"/>
  <c r="U586" i="8"/>
  <c r="T586" i="8"/>
  <c r="S586" i="8"/>
  <c r="R586" i="8"/>
  <c r="Q586" i="8"/>
  <c r="P586" i="8"/>
  <c r="O586" i="8"/>
  <c r="N586" i="8"/>
  <c r="M586" i="8"/>
  <c r="L586" i="8"/>
  <c r="K586" i="8"/>
  <c r="J586" i="8"/>
  <c r="I586" i="8"/>
  <c r="H586" i="8"/>
  <c r="G586" i="8"/>
  <c r="F586" i="8"/>
  <c r="E586" i="8"/>
  <c r="D586" i="8"/>
  <c r="B586" i="8"/>
  <c r="AK585" i="8"/>
  <c r="AJ585" i="8"/>
  <c r="AI585" i="8"/>
  <c r="AH585" i="8"/>
  <c r="AG585" i="8"/>
  <c r="AF585" i="8"/>
  <c r="AE585" i="8"/>
  <c r="AD585" i="8"/>
  <c r="AC585" i="8"/>
  <c r="AB585" i="8"/>
  <c r="AA585" i="8"/>
  <c r="Z585" i="8"/>
  <c r="Y585" i="8"/>
  <c r="X585" i="8"/>
  <c r="W585" i="8"/>
  <c r="V585" i="8"/>
  <c r="U585" i="8"/>
  <c r="T585" i="8"/>
  <c r="S585" i="8"/>
  <c r="R585" i="8"/>
  <c r="Q585" i="8"/>
  <c r="P585" i="8"/>
  <c r="O585" i="8"/>
  <c r="N585" i="8"/>
  <c r="M585" i="8"/>
  <c r="L585" i="8"/>
  <c r="K585" i="8"/>
  <c r="J585" i="8"/>
  <c r="I585" i="8"/>
  <c r="H585" i="8"/>
  <c r="G585" i="8"/>
  <c r="F585" i="8"/>
  <c r="E585" i="8"/>
  <c r="D585" i="8"/>
  <c r="B585" i="8"/>
  <c r="AK584" i="8"/>
  <c r="AJ584" i="8"/>
  <c r="AI584" i="8"/>
  <c r="AH584" i="8"/>
  <c r="AG584" i="8"/>
  <c r="AF584" i="8"/>
  <c r="AE584" i="8"/>
  <c r="AD584" i="8"/>
  <c r="AC584" i="8"/>
  <c r="AB584" i="8"/>
  <c r="AA584" i="8"/>
  <c r="Z584" i="8"/>
  <c r="Y584" i="8"/>
  <c r="X584" i="8"/>
  <c r="W584" i="8"/>
  <c r="V584" i="8"/>
  <c r="U584" i="8"/>
  <c r="T584" i="8"/>
  <c r="S584" i="8"/>
  <c r="R584" i="8"/>
  <c r="Q584" i="8"/>
  <c r="P584" i="8"/>
  <c r="O584" i="8"/>
  <c r="N584" i="8"/>
  <c r="M584" i="8"/>
  <c r="L584" i="8"/>
  <c r="K584" i="8"/>
  <c r="J584" i="8"/>
  <c r="I584" i="8"/>
  <c r="H584" i="8"/>
  <c r="G584" i="8"/>
  <c r="F584" i="8"/>
  <c r="E584" i="8"/>
  <c r="D584" i="8"/>
  <c r="B584" i="8"/>
  <c r="AK583" i="8"/>
  <c r="AJ583" i="8"/>
  <c r="AI583" i="8"/>
  <c r="AH583" i="8"/>
  <c r="AG583" i="8"/>
  <c r="AF583" i="8"/>
  <c r="AE583" i="8"/>
  <c r="AD583" i="8"/>
  <c r="AC583" i="8"/>
  <c r="AB583" i="8"/>
  <c r="AA583" i="8"/>
  <c r="Z583" i="8"/>
  <c r="Y583" i="8"/>
  <c r="X583" i="8"/>
  <c r="W583" i="8"/>
  <c r="V583" i="8"/>
  <c r="U583" i="8"/>
  <c r="T583" i="8"/>
  <c r="S583" i="8"/>
  <c r="R583" i="8"/>
  <c r="Q583" i="8"/>
  <c r="P583" i="8"/>
  <c r="O583" i="8"/>
  <c r="N583" i="8"/>
  <c r="M583" i="8"/>
  <c r="L583" i="8"/>
  <c r="K583" i="8"/>
  <c r="J583" i="8"/>
  <c r="I583" i="8"/>
  <c r="H583" i="8"/>
  <c r="G583" i="8"/>
  <c r="F583" i="8"/>
  <c r="E583" i="8"/>
  <c r="D583" i="8"/>
  <c r="B583" i="8"/>
  <c r="AK582" i="8"/>
  <c r="AJ582" i="8"/>
  <c r="AI582" i="8"/>
  <c r="AH582" i="8"/>
  <c r="AG582" i="8"/>
  <c r="AF582" i="8"/>
  <c r="AE582" i="8"/>
  <c r="AD582" i="8"/>
  <c r="AC582" i="8"/>
  <c r="AB582" i="8"/>
  <c r="AA582" i="8"/>
  <c r="Z582" i="8"/>
  <c r="Y582" i="8"/>
  <c r="X582" i="8"/>
  <c r="W582" i="8"/>
  <c r="V582" i="8"/>
  <c r="U582" i="8"/>
  <c r="T582" i="8"/>
  <c r="S582" i="8"/>
  <c r="R582" i="8"/>
  <c r="Q582" i="8"/>
  <c r="P582" i="8"/>
  <c r="O582" i="8"/>
  <c r="N582" i="8"/>
  <c r="M582" i="8"/>
  <c r="L582" i="8"/>
  <c r="K582" i="8"/>
  <c r="J582" i="8"/>
  <c r="I582" i="8"/>
  <c r="H582" i="8"/>
  <c r="G582" i="8"/>
  <c r="F582" i="8"/>
  <c r="E582" i="8"/>
  <c r="D582" i="8"/>
  <c r="B582" i="8"/>
  <c r="AK581" i="8"/>
  <c r="AJ581" i="8"/>
  <c r="AI581" i="8"/>
  <c r="AH581" i="8"/>
  <c r="AG581" i="8"/>
  <c r="AF581" i="8"/>
  <c r="AE581" i="8"/>
  <c r="AD581" i="8"/>
  <c r="AC581" i="8"/>
  <c r="AB581" i="8"/>
  <c r="AA581" i="8"/>
  <c r="Z581" i="8"/>
  <c r="Y581" i="8"/>
  <c r="X581" i="8"/>
  <c r="W581" i="8"/>
  <c r="V581" i="8"/>
  <c r="U581" i="8"/>
  <c r="T581" i="8"/>
  <c r="S581" i="8"/>
  <c r="R581" i="8"/>
  <c r="Q581" i="8"/>
  <c r="P581" i="8"/>
  <c r="O581" i="8"/>
  <c r="N581" i="8"/>
  <c r="M581" i="8"/>
  <c r="L581" i="8"/>
  <c r="K581" i="8"/>
  <c r="J581" i="8"/>
  <c r="I581" i="8"/>
  <c r="H581" i="8"/>
  <c r="G581" i="8"/>
  <c r="F581" i="8"/>
  <c r="E581" i="8"/>
  <c r="D581" i="8"/>
  <c r="B581" i="8"/>
  <c r="AK580" i="8"/>
  <c r="AJ580" i="8"/>
  <c r="AI580" i="8"/>
  <c r="AH580" i="8"/>
  <c r="AG580" i="8"/>
  <c r="AF580" i="8"/>
  <c r="AE580" i="8"/>
  <c r="AD580" i="8"/>
  <c r="AC580" i="8"/>
  <c r="AB580" i="8"/>
  <c r="AA580" i="8"/>
  <c r="Z580" i="8"/>
  <c r="Y580" i="8"/>
  <c r="X580" i="8"/>
  <c r="W580" i="8"/>
  <c r="V580" i="8"/>
  <c r="U580" i="8"/>
  <c r="T580" i="8"/>
  <c r="S580" i="8"/>
  <c r="R580" i="8"/>
  <c r="Q580" i="8"/>
  <c r="P580" i="8"/>
  <c r="O580" i="8"/>
  <c r="N580" i="8"/>
  <c r="M580" i="8"/>
  <c r="L580" i="8"/>
  <c r="K580" i="8"/>
  <c r="J580" i="8"/>
  <c r="I580" i="8"/>
  <c r="H580" i="8"/>
  <c r="G580" i="8"/>
  <c r="F580" i="8"/>
  <c r="E580" i="8"/>
  <c r="D580" i="8"/>
  <c r="B580" i="8"/>
  <c r="AK579" i="8"/>
  <c r="AJ579" i="8"/>
  <c r="AI579" i="8"/>
  <c r="AH579" i="8"/>
  <c r="AG579" i="8"/>
  <c r="AF579" i="8"/>
  <c r="AE579" i="8"/>
  <c r="AD579" i="8"/>
  <c r="AC579" i="8"/>
  <c r="AB579" i="8"/>
  <c r="AA579" i="8"/>
  <c r="Z579" i="8"/>
  <c r="Y579" i="8"/>
  <c r="X579" i="8"/>
  <c r="W579" i="8"/>
  <c r="V579" i="8"/>
  <c r="U579" i="8"/>
  <c r="T579" i="8"/>
  <c r="S579" i="8"/>
  <c r="R579" i="8"/>
  <c r="Q579" i="8"/>
  <c r="P579" i="8"/>
  <c r="O579" i="8"/>
  <c r="N579" i="8"/>
  <c r="M579" i="8"/>
  <c r="L579" i="8"/>
  <c r="K579" i="8"/>
  <c r="J579" i="8"/>
  <c r="I579" i="8"/>
  <c r="H579" i="8"/>
  <c r="G579" i="8"/>
  <c r="F579" i="8"/>
  <c r="E579" i="8"/>
  <c r="D579" i="8"/>
  <c r="B579" i="8"/>
  <c r="AK578" i="8"/>
  <c r="AJ578" i="8"/>
  <c r="AI578" i="8"/>
  <c r="AH578" i="8"/>
  <c r="AG578" i="8"/>
  <c r="AF578" i="8"/>
  <c r="AE578" i="8"/>
  <c r="AD578" i="8"/>
  <c r="AC578" i="8"/>
  <c r="AB578" i="8"/>
  <c r="AA578" i="8"/>
  <c r="Z578" i="8"/>
  <c r="Y578" i="8"/>
  <c r="X578" i="8"/>
  <c r="W578" i="8"/>
  <c r="V578" i="8"/>
  <c r="U578" i="8"/>
  <c r="T578" i="8"/>
  <c r="S578" i="8"/>
  <c r="R578" i="8"/>
  <c r="Q578" i="8"/>
  <c r="P578" i="8"/>
  <c r="O578" i="8"/>
  <c r="N578" i="8"/>
  <c r="M578" i="8"/>
  <c r="L578" i="8"/>
  <c r="K578" i="8"/>
  <c r="J578" i="8"/>
  <c r="I578" i="8"/>
  <c r="H578" i="8"/>
  <c r="G578" i="8"/>
  <c r="F578" i="8"/>
  <c r="E578" i="8"/>
  <c r="D578" i="8"/>
  <c r="B578" i="8"/>
  <c r="AK577" i="8"/>
  <c r="AJ577" i="8"/>
  <c r="AI577" i="8"/>
  <c r="AH577" i="8"/>
  <c r="AG577" i="8"/>
  <c r="AF577" i="8"/>
  <c r="AE577" i="8"/>
  <c r="AD577" i="8"/>
  <c r="AC577" i="8"/>
  <c r="AB577" i="8"/>
  <c r="AA577" i="8"/>
  <c r="Z577" i="8"/>
  <c r="Y577" i="8"/>
  <c r="X577" i="8"/>
  <c r="W577" i="8"/>
  <c r="V577" i="8"/>
  <c r="U577" i="8"/>
  <c r="T577" i="8"/>
  <c r="S577" i="8"/>
  <c r="R577" i="8"/>
  <c r="Q577" i="8"/>
  <c r="P577" i="8"/>
  <c r="O577" i="8"/>
  <c r="N577" i="8"/>
  <c r="M577" i="8"/>
  <c r="L577" i="8"/>
  <c r="K577" i="8"/>
  <c r="J577" i="8"/>
  <c r="I577" i="8"/>
  <c r="H577" i="8"/>
  <c r="G577" i="8"/>
  <c r="F577" i="8"/>
  <c r="E577" i="8"/>
  <c r="D577" i="8"/>
  <c r="B577" i="8"/>
  <c r="AK576" i="8"/>
  <c r="AJ576" i="8"/>
  <c r="AI576" i="8"/>
  <c r="AH576" i="8"/>
  <c r="AG576" i="8"/>
  <c r="AF576" i="8"/>
  <c r="AE576" i="8"/>
  <c r="AD576" i="8"/>
  <c r="AC576" i="8"/>
  <c r="AB576" i="8"/>
  <c r="AA576" i="8"/>
  <c r="Z576" i="8"/>
  <c r="Y576" i="8"/>
  <c r="X576" i="8"/>
  <c r="W576" i="8"/>
  <c r="V576" i="8"/>
  <c r="U576" i="8"/>
  <c r="T576" i="8"/>
  <c r="S576" i="8"/>
  <c r="R576" i="8"/>
  <c r="Q576" i="8"/>
  <c r="P576" i="8"/>
  <c r="O576" i="8"/>
  <c r="N576" i="8"/>
  <c r="M576" i="8"/>
  <c r="L576" i="8"/>
  <c r="K576" i="8"/>
  <c r="J576" i="8"/>
  <c r="I576" i="8"/>
  <c r="H576" i="8"/>
  <c r="G576" i="8"/>
  <c r="F576" i="8"/>
  <c r="E576" i="8"/>
  <c r="D576" i="8"/>
  <c r="B576" i="8"/>
  <c r="AK575" i="8"/>
  <c r="AJ575" i="8"/>
  <c r="AI575" i="8"/>
  <c r="AH575" i="8"/>
  <c r="AG575" i="8"/>
  <c r="AF575" i="8"/>
  <c r="AE575" i="8"/>
  <c r="AD575" i="8"/>
  <c r="AC575" i="8"/>
  <c r="AB575" i="8"/>
  <c r="AA575" i="8"/>
  <c r="Z575" i="8"/>
  <c r="Y575" i="8"/>
  <c r="X575" i="8"/>
  <c r="W575" i="8"/>
  <c r="V575" i="8"/>
  <c r="U575" i="8"/>
  <c r="T575" i="8"/>
  <c r="S575" i="8"/>
  <c r="R575" i="8"/>
  <c r="Q575" i="8"/>
  <c r="P575" i="8"/>
  <c r="O575" i="8"/>
  <c r="N575" i="8"/>
  <c r="M575" i="8"/>
  <c r="L575" i="8"/>
  <c r="K575" i="8"/>
  <c r="J575" i="8"/>
  <c r="I575" i="8"/>
  <c r="H575" i="8"/>
  <c r="G575" i="8"/>
  <c r="F575" i="8"/>
  <c r="E575" i="8"/>
  <c r="D575" i="8"/>
  <c r="B575" i="8"/>
  <c r="AK574" i="8"/>
  <c r="AJ574" i="8"/>
  <c r="AI574" i="8"/>
  <c r="AH574" i="8"/>
  <c r="AG574" i="8"/>
  <c r="AF574" i="8"/>
  <c r="AE574" i="8"/>
  <c r="AD574" i="8"/>
  <c r="AC574" i="8"/>
  <c r="AB574" i="8"/>
  <c r="AA574" i="8"/>
  <c r="Z574" i="8"/>
  <c r="Y574" i="8"/>
  <c r="X574" i="8"/>
  <c r="W574" i="8"/>
  <c r="V574" i="8"/>
  <c r="U574" i="8"/>
  <c r="T574" i="8"/>
  <c r="S574" i="8"/>
  <c r="R574" i="8"/>
  <c r="Q574" i="8"/>
  <c r="P574" i="8"/>
  <c r="O574" i="8"/>
  <c r="N574" i="8"/>
  <c r="M574" i="8"/>
  <c r="L574" i="8"/>
  <c r="K574" i="8"/>
  <c r="J574" i="8"/>
  <c r="I574" i="8"/>
  <c r="H574" i="8"/>
  <c r="G574" i="8"/>
  <c r="F574" i="8"/>
  <c r="E574" i="8"/>
  <c r="D574" i="8"/>
  <c r="B574" i="8"/>
  <c r="AK573" i="8"/>
  <c r="AJ573" i="8"/>
  <c r="AI573" i="8"/>
  <c r="AH573" i="8"/>
  <c r="AG573" i="8"/>
  <c r="AF573" i="8"/>
  <c r="AE573" i="8"/>
  <c r="AD573" i="8"/>
  <c r="AC573" i="8"/>
  <c r="AB573" i="8"/>
  <c r="AA573" i="8"/>
  <c r="Z573" i="8"/>
  <c r="Y573" i="8"/>
  <c r="X573" i="8"/>
  <c r="W573" i="8"/>
  <c r="V573" i="8"/>
  <c r="U573" i="8"/>
  <c r="T573" i="8"/>
  <c r="S573" i="8"/>
  <c r="R573" i="8"/>
  <c r="Q573" i="8"/>
  <c r="P573" i="8"/>
  <c r="O573" i="8"/>
  <c r="N573" i="8"/>
  <c r="M573" i="8"/>
  <c r="L573" i="8"/>
  <c r="K573" i="8"/>
  <c r="J573" i="8"/>
  <c r="I573" i="8"/>
  <c r="H573" i="8"/>
  <c r="G573" i="8"/>
  <c r="F573" i="8"/>
  <c r="E573" i="8"/>
  <c r="D573" i="8"/>
  <c r="B573" i="8"/>
  <c r="AK572" i="8"/>
  <c r="AJ572" i="8"/>
  <c r="AI572" i="8"/>
  <c r="AH572" i="8"/>
  <c r="AG572" i="8"/>
  <c r="AF572" i="8"/>
  <c r="AE572" i="8"/>
  <c r="AD572" i="8"/>
  <c r="AC572" i="8"/>
  <c r="AB572" i="8"/>
  <c r="AA572" i="8"/>
  <c r="Z572" i="8"/>
  <c r="Y572" i="8"/>
  <c r="X572" i="8"/>
  <c r="W572" i="8"/>
  <c r="V572" i="8"/>
  <c r="U572" i="8"/>
  <c r="T572" i="8"/>
  <c r="S572" i="8"/>
  <c r="R572" i="8"/>
  <c r="Q572" i="8"/>
  <c r="P572" i="8"/>
  <c r="O572" i="8"/>
  <c r="N572" i="8"/>
  <c r="M572" i="8"/>
  <c r="L572" i="8"/>
  <c r="K572" i="8"/>
  <c r="J572" i="8"/>
  <c r="I572" i="8"/>
  <c r="H572" i="8"/>
  <c r="G572" i="8"/>
  <c r="F572" i="8"/>
  <c r="E572" i="8"/>
  <c r="D572" i="8"/>
  <c r="B572" i="8"/>
  <c r="AK571" i="8"/>
  <c r="AJ571" i="8"/>
  <c r="AI571" i="8"/>
  <c r="AH571" i="8"/>
  <c r="AG571" i="8"/>
  <c r="AF571" i="8"/>
  <c r="AE571" i="8"/>
  <c r="AD571" i="8"/>
  <c r="AC571" i="8"/>
  <c r="AB571" i="8"/>
  <c r="AA571" i="8"/>
  <c r="Z571" i="8"/>
  <c r="Y571" i="8"/>
  <c r="X571" i="8"/>
  <c r="W571" i="8"/>
  <c r="V571" i="8"/>
  <c r="U571" i="8"/>
  <c r="T571" i="8"/>
  <c r="S571" i="8"/>
  <c r="R571" i="8"/>
  <c r="Q571" i="8"/>
  <c r="P571" i="8"/>
  <c r="O571" i="8"/>
  <c r="N571" i="8"/>
  <c r="M571" i="8"/>
  <c r="L571" i="8"/>
  <c r="K571" i="8"/>
  <c r="J571" i="8"/>
  <c r="I571" i="8"/>
  <c r="H571" i="8"/>
  <c r="G571" i="8"/>
  <c r="F571" i="8"/>
  <c r="E571" i="8"/>
  <c r="D571" i="8"/>
  <c r="B571" i="8"/>
  <c r="AK570" i="8"/>
  <c r="AJ570" i="8"/>
  <c r="AI570" i="8"/>
  <c r="AH570" i="8"/>
  <c r="AG570" i="8"/>
  <c r="AF570" i="8"/>
  <c r="AE570" i="8"/>
  <c r="AD570" i="8"/>
  <c r="AC570" i="8"/>
  <c r="AB570" i="8"/>
  <c r="AA570" i="8"/>
  <c r="Z570" i="8"/>
  <c r="Y570" i="8"/>
  <c r="X570" i="8"/>
  <c r="W570" i="8"/>
  <c r="V570" i="8"/>
  <c r="U570" i="8"/>
  <c r="T570" i="8"/>
  <c r="S570" i="8"/>
  <c r="R570" i="8"/>
  <c r="Q570" i="8"/>
  <c r="P570" i="8"/>
  <c r="O570" i="8"/>
  <c r="N570" i="8"/>
  <c r="M570" i="8"/>
  <c r="L570" i="8"/>
  <c r="K570" i="8"/>
  <c r="J570" i="8"/>
  <c r="I570" i="8"/>
  <c r="H570" i="8"/>
  <c r="G570" i="8"/>
  <c r="F570" i="8"/>
  <c r="E570" i="8"/>
  <c r="D570" i="8"/>
  <c r="B570" i="8"/>
  <c r="AK569" i="8"/>
  <c r="AJ569" i="8"/>
  <c r="AI569" i="8"/>
  <c r="AH569" i="8"/>
  <c r="AG569" i="8"/>
  <c r="AF569" i="8"/>
  <c r="AE569" i="8"/>
  <c r="AD569" i="8"/>
  <c r="AC569" i="8"/>
  <c r="AB569" i="8"/>
  <c r="AA569" i="8"/>
  <c r="Z569" i="8"/>
  <c r="Y569" i="8"/>
  <c r="X569" i="8"/>
  <c r="W569" i="8"/>
  <c r="V569" i="8"/>
  <c r="U569" i="8"/>
  <c r="T569" i="8"/>
  <c r="S569" i="8"/>
  <c r="R569" i="8"/>
  <c r="Q569" i="8"/>
  <c r="P569" i="8"/>
  <c r="O569" i="8"/>
  <c r="N569" i="8"/>
  <c r="M569" i="8"/>
  <c r="L569" i="8"/>
  <c r="K569" i="8"/>
  <c r="J569" i="8"/>
  <c r="I569" i="8"/>
  <c r="H569" i="8"/>
  <c r="G569" i="8"/>
  <c r="F569" i="8"/>
  <c r="E569" i="8"/>
  <c r="D569" i="8"/>
  <c r="B569" i="8"/>
  <c r="AK568" i="8"/>
  <c r="AJ568" i="8"/>
  <c r="AI568" i="8"/>
  <c r="AH568" i="8"/>
  <c r="AG568" i="8"/>
  <c r="AF568" i="8"/>
  <c r="AE568" i="8"/>
  <c r="AD568" i="8"/>
  <c r="AC568" i="8"/>
  <c r="AB568" i="8"/>
  <c r="AA568" i="8"/>
  <c r="Z568" i="8"/>
  <c r="Y568" i="8"/>
  <c r="X568" i="8"/>
  <c r="W568" i="8"/>
  <c r="V568" i="8"/>
  <c r="U568" i="8"/>
  <c r="T568" i="8"/>
  <c r="S568" i="8"/>
  <c r="R568" i="8"/>
  <c r="Q568" i="8"/>
  <c r="P568" i="8"/>
  <c r="O568" i="8"/>
  <c r="N568" i="8"/>
  <c r="M568" i="8"/>
  <c r="L568" i="8"/>
  <c r="K568" i="8"/>
  <c r="J568" i="8"/>
  <c r="I568" i="8"/>
  <c r="H568" i="8"/>
  <c r="G568" i="8"/>
  <c r="F568" i="8"/>
  <c r="E568" i="8"/>
  <c r="D568" i="8"/>
  <c r="B568" i="8"/>
  <c r="AK567" i="8"/>
  <c r="AJ567" i="8"/>
  <c r="AI567" i="8"/>
  <c r="AH567" i="8"/>
  <c r="AG567" i="8"/>
  <c r="AF567" i="8"/>
  <c r="AE567" i="8"/>
  <c r="AD567" i="8"/>
  <c r="AC567" i="8"/>
  <c r="AB567" i="8"/>
  <c r="AA567" i="8"/>
  <c r="Z567" i="8"/>
  <c r="Y567" i="8"/>
  <c r="X567" i="8"/>
  <c r="W567" i="8"/>
  <c r="V567" i="8"/>
  <c r="U567" i="8"/>
  <c r="T567" i="8"/>
  <c r="S567" i="8"/>
  <c r="R567" i="8"/>
  <c r="Q567" i="8"/>
  <c r="P567" i="8"/>
  <c r="O567" i="8"/>
  <c r="N567" i="8"/>
  <c r="M567" i="8"/>
  <c r="L567" i="8"/>
  <c r="K567" i="8"/>
  <c r="J567" i="8"/>
  <c r="I567" i="8"/>
  <c r="H567" i="8"/>
  <c r="G567" i="8"/>
  <c r="F567" i="8"/>
  <c r="E567" i="8"/>
  <c r="D567" i="8"/>
  <c r="B567" i="8"/>
  <c r="AK566" i="8"/>
  <c r="AJ566" i="8"/>
  <c r="AI566" i="8"/>
  <c r="AH566" i="8"/>
  <c r="AG566" i="8"/>
  <c r="AF566" i="8"/>
  <c r="AE566" i="8"/>
  <c r="AD566" i="8"/>
  <c r="AC566" i="8"/>
  <c r="AB566" i="8"/>
  <c r="AA566" i="8"/>
  <c r="Z566" i="8"/>
  <c r="Y566" i="8"/>
  <c r="X566" i="8"/>
  <c r="W566" i="8"/>
  <c r="V566" i="8"/>
  <c r="U566" i="8"/>
  <c r="T566" i="8"/>
  <c r="S566" i="8"/>
  <c r="R566" i="8"/>
  <c r="Q566" i="8"/>
  <c r="P566" i="8"/>
  <c r="O566" i="8"/>
  <c r="N566" i="8"/>
  <c r="M566" i="8"/>
  <c r="L566" i="8"/>
  <c r="K566" i="8"/>
  <c r="J566" i="8"/>
  <c r="I566" i="8"/>
  <c r="H566" i="8"/>
  <c r="G566" i="8"/>
  <c r="F566" i="8"/>
  <c r="E566" i="8"/>
  <c r="D566" i="8"/>
  <c r="B566" i="8"/>
  <c r="AK565" i="8"/>
  <c r="AJ565" i="8"/>
  <c r="AI565" i="8"/>
  <c r="AH565" i="8"/>
  <c r="AG565" i="8"/>
  <c r="AF565" i="8"/>
  <c r="AE565" i="8"/>
  <c r="AD565" i="8"/>
  <c r="AC565" i="8"/>
  <c r="AB565" i="8"/>
  <c r="AA565" i="8"/>
  <c r="Z565" i="8"/>
  <c r="Y565" i="8"/>
  <c r="X565" i="8"/>
  <c r="W565" i="8"/>
  <c r="V565" i="8"/>
  <c r="U565" i="8"/>
  <c r="T565" i="8"/>
  <c r="S565" i="8"/>
  <c r="R565" i="8"/>
  <c r="Q565" i="8"/>
  <c r="P565" i="8"/>
  <c r="O565" i="8"/>
  <c r="N565" i="8"/>
  <c r="M565" i="8"/>
  <c r="L565" i="8"/>
  <c r="K565" i="8"/>
  <c r="J565" i="8"/>
  <c r="I565" i="8"/>
  <c r="H565" i="8"/>
  <c r="G565" i="8"/>
  <c r="F565" i="8"/>
  <c r="E565" i="8"/>
  <c r="D565" i="8"/>
  <c r="B565" i="8"/>
  <c r="AK564" i="8"/>
  <c r="AJ564" i="8"/>
  <c r="AI564" i="8"/>
  <c r="AH564" i="8"/>
  <c r="AG564" i="8"/>
  <c r="AF564" i="8"/>
  <c r="AE564" i="8"/>
  <c r="AD564" i="8"/>
  <c r="AC564" i="8"/>
  <c r="AB564" i="8"/>
  <c r="AA564" i="8"/>
  <c r="Z564" i="8"/>
  <c r="Y564" i="8"/>
  <c r="X564" i="8"/>
  <c r="W564" i="8"/>
  <c r="V564" i="8"/>
  <c r="U564" i="8"/>
  <c r="T564" i="8"/>
  <c r="S564" i="8"/>
  <c r="R564" i="8"/>
  <c r="Q564" i="8"/>
  <c r="P564" i="8"/>
  <c r="O564" i="8"/>
  <c r="N564" i="8"/>
  <c r="M564" i="8"/>
  <c r="L564" i="8"/>
  <c r="K564" i="8"/>
  <c r="J564" i="8"/>
  <c r="I564" i="8"/>
  <c r="H564" i="8"/>
  <c r="G564" i="8"/>
  <c r="F564" i="8"/>
  <c r="E564" i="8"/>
  <c r="D564" i="8"/>
  <c r="B564" i="8"/>
  <c r="AK563" i="8"/>
  <c r="AJ563" i="8"/>
  <c r="AI563" i="8"/>
  <c r="AH563" i="8"/>
  <c r="AG563" i="8"/>
  <c r="AF563" i="8"/>
  <c r="AE563" i="8"/>
  <c r="AD563" i="8"/>
  <c r="AC563" i="8"/>
  <c r="AB563" i="8"/>
  <c r="AA563" i="8"/>
  <c r="Z563" i="8"/>
  <c r="Y563" i="8"/>
  <c r="X563" i="8"/>
  <c r="W563" i="8"/>
  <c r="V563" i="8"/>
  <c r="U563" i="8"/>
  <c r="T563" i="8"/>
  <c r="S563" i="8"/>
  <c r="R563" i="8"/>
  <c r="Q563" i="8"/>
  <c r="P563" i="8"/>
  <c r="O563" i="8"/>
  <c r="N563" i="8"/>
  <c r="M563" i="8"/>
  <c r="L563" i="8"/>
  <c r="K563" i="8"/>
  <c r="J563" i="8"/>
  <c r="I563" i="8"/>
  <c r="H563" i="8"/>
  <c r="G563" i="8"/>
  <c r="F563" i="8"/>
  <c r="E563" i="8"/>
  <c r="D563" i="8"/>
  <c r="B563" i="8"/>
  <c r="AK562" i="8"/>
  <c r="AJ562" i="8"/>
  <c r="AI562" i="8"/>
  <c r="AH562" i="8"/>
  <c r="AG562" i="8"/>
  <c r="AF562" i="8"/>
  <c r="AE562" i="8"/>
  <c r="AD562" i="8"/>
  <c r="AC562" i="8"/>
  <c r="AB562" i="8"/>
  <c r="AA562" i="8"/>
  <c r="Z562" i="8"/>
  <c r="Y562" i="8"/>
  <c r="X562" i="8"/>
  <c r="W562" i="8"/>
  <c r="V562" i="8"/>
  <c r="U562" i="8"/>
  <c r="T562" i="8"/>
  <c r="S562" i="8"/>
  <c r="R562" i="8"/>
  <c r="Q562" i="8"/>
  <c r="P562" i="8"/>
  <c r="O562" i="8"/>
  <c r="N562" i="8"/>
  <c r="M562" i="8"/>
  <c r="L562" i="8"/>
  <c r="K562" i="8"/>
  <c r="J562" i="8"/>
  <c r="I562" i="8"/>
  <c r="H562" i="8"/>
  <c r="G562" i="8"/>
  <c r="F562" i="8"/>
  <c r="E562" i="8"/>
  <c r="D562" i="8"/>
  <c r="B562" i="8"/>
  <c r="AK561" i="8"/>
  <c r="AJ561" i="8"/>
  <c r="AI561" i="8"/>
  <c r="AH561" i="8"/>
  <c r="AG561" i="8"/>
  <c r="AF561" i="8"/>
  <c r="AE561" i="8"/>
  <c r="AD561" i="8"/>
  <c r="AC561" i="8"/>
  <c r="AB561" i="8"/>
  <c r="AA561" i="8"/>
  <c r="Z561" i="8"/>
  <c r="Y561" i="8"/>
  <c r="X561" i="8"/>
  <c r="W561" i="8"/>
  <c r="V561" i="8"/>
  <c r="U561" i="8"/>
  <c r="T561" i="8"/>
  <c r="S561" i="8"/>
  <c r="R561" i="8"/>
  <c r="Q561" i="8"/>
  <c r="P561" i="8"/>
  <c r="O561" i="8"/>
  <c r="N561" i="8"/>
  <c r="M561" i="8"/>
  <c r="L561" i="8"/>
  <c r="K561" i="8"/>
  <c r="J561" i="8"/>
  <c r="I561" i="8"/>
  <c r="H561" i="8"/>
  <c r="G561" i="8"/>
  <c r="F561" i="8"/>
  <c r="E561" i="8"/>
  <c r="D561" i="8"/>
  <c r="B561" i="8"/>
  <c r="AK560" i="8"/>
  <c r="AJ560" i="8"/>
  <c r="AI560" i="8"/>
  <c r="AH560" i="8"/>
  <c r="AG560" i="8"/>
  <c r="AF560" i="8"/>
  <c r="AE560" i="8"/>
  <c r="AD560" i="8"/>
  <c r="AC560" i="8"/>
  <c r="AB560" i="8"/>
  <c r="AA560" i="8"/>
  <c r="Z560" i="8"/>
  <c r="Y560" i="8"/>
  <c r="X560" i="8"/>
  <c r="W560" i="8"/>
  <c r="V560" i="8"/>
  <c r="U560" i="8"/>
  <c r="T560" i="8"/>
  <c r="S560" i="8"/>
  <c r="R560" i="8"/>
  <c r="Q560" i="8"/>
  <c r="P560" i="8"/>
  <c r="O560" i="8"/>
  <c r="N560" i="8"/>
  <c r="M560" i="8"/>
  <c r="L560" i="8"/>
  <c r="K560" i="8"/>
  <c r="J560" i="8"/>
  <c r="I560" i="8"/>
  <c r="H560" i="8"/>
  <c r="G560" i="8"/>
  <c r="F560" i="8"/>
  <c r="E560" i="8"/>
  <c r="D560" i="8"/>
  <c r="B560" i="8"/>
  <c r="AK559" i="8"/>
  <c r="AJ559" i="8"/>
  <c r="AI559" i="8"/>
  <c r="AH559" i="8"/>
  <c r="AG559" i="8"/>
  <c r="AF559" i="8"/>
  <c r="AE559" i="8"/>
  <c r="AD559" i="8"/>
  <c r="AC559" i="8"/>
  <c r="AB559" i="8"/>
  <c r="AA559" i="8"/>
  <c r="Z559" i="8"/>
  <c r="Y559" i="8"/>
  <c r="X559" i="8"/>
  <c r="W559" i="8"/>
  <c r="V559" i="8"/>
  <c r="U559" i="8"/>
  <c r="T559" i="8"/>
  <c r="S559" i="8"/>
  <c r="R559" i="8"/>
  <c r="Q559" i="8"/>
  <c r="P559" i="8"/>
  <c r="O559" i="8"/>
  <c r="N559" i="8"/>
  <c r="M559" i="8"/>
  <c r="L559" i="8"/>
  <c r="K559" i="8"/>
  <c r="J559" i="8"/>
  <c r="I559" i="8"/>
  <c r="H559" i="8"/>
  <c r="G559" i="8"/>
  <c r="F559" i="8"/>
  <c r="E559" i="8"/>
  <c r="D559" i="8"/>
  <c r="B559" i="8"/>
  <c r="AK558" i="8"/>
  <c r="AJ558" i="8"/>
  <c r="AI558" i="8"/>
  <c r="AH558" i="8"/>
  <c r="AG558" i="8"/>
  <c r="AF558" i="8"/>
  <c r="AE558" i="8"/>
  <c r="AD558" i="8"/>
  <c r="AC558" i="8"/>
  <c r="AB558" i="8"/>
  <c r="AA558" i="8"/>
  <c r="Z558" i="8"/>
  <c r="Y558" i="8"/>
  <c r="X558" i="8"/>
  <c r="W558" i="8"/>
  <c r="V558" i="8"/>
  <c r="U558" i="8"/>
  <c r="T558" i="8"/>
  <c r="S558" i="8"/>
  <c r="R558" i="8"/>
  <c r="Q558" i="8"/>
  <c r="P558" i="8"/>
  <c r="O558" i="8"/>
  <c r="N558" i="8"/>
  <c r="M558" i="8"/>
  <c r="L558" i="8"/>
  <c r="K558" i="8"/>
  <c r="J558" i="8"/>
  <c r="I558" i="8"/>
  <c r="H558" i="8"/>
  <c r="G558" i="8"/>
  <c r="F558" i="8"/>
  <c r="E558" i="8"/>
  <c r="D558" i="8"/>
  <c r="B558" i="8"/>
  <c r="AK557" i="8"/>
  <c r="AJ557" i="8"/>
  <c r="AI557" i="8"/>
  <c r="AH557" i="8"/>
  <c r="AG557" i="8"/>
  <c r="AF557" i="8"/>
  <c r="AE557" i="8"/>
  <c r="AD557" i="8"/>
  <c r="AC557" i="8"/>
  <c r="AB557" i="8"/>
  <c r="AA557" i="8"/>
  <c r="Z557" i="8"/>
  <c r="Y557" i="8"/>
  <c r="X557" i="8"/>
  <c r="W557" i="8"/>
  <c r="V557" i="8"/>
  <c r="U557" i="8"/>
  <c r="T557" i="8"/>
  <c r="S557" i="8"/>
  <c r="R557" i="8"/>
  <c r="Q557" i="8"/>
  <c r="P557" i="8"/>
  <c r="O557" i="8"/>
  <c r="N557" i="8"/>
  <c r="M557" i="8"/>
  <c r="L557" i="8"/>
  <c r="K557" i="8"/>
  <c r="J557" i="8"/>
  <c r="I557" i="8"/>
  <c r="H557" i="8"/>
  <c r="G557" i="8"/>
  <c r="F557" i="8"/>
  <c r="E557" i="8"/>
  <c r="D557" i="8"/>
  <c r="B557" i="8"/>
  <c r="AK556" i="8"/>
  <c r="AJ556" i="8"/>
  <c r="AI556" i="8"/>
  <c r="AH556" i="8"/>
  <c r="AG556" i="8"/>
  <c r="AF556" i="8"/>
  <c r="AE556" i="8"/>
  <c r="AD556" i="8"/>
  <c r="AC556" i="8"/>
  <c r="AB556" i="8"/>
  <c r="AA556" i="8"/>
  <c r="Z556" i="8"/>
  <c r="Y556" i="8"/>
  <c r="X556" i="8"/>
  <c r="W556" i="8"/>
  <c r="V556" i="8"/>
  <c r="U556" i="8"/>
  <c r="T556" i="8"/>
  <c r="S556" i="8"/>
  <c r="R556" i="8"/>
  <c r="Q556" i="8"/>
  <c r="P556" i="8"/>
  <c r="O556" i="8"/>
  <c r="N556" i="8"/>
  <c r="M556" i="8"/>
  <c r="L556" i="8"/>
  <c r="K556" i="8"/>
  <c r="J556" i="8"/>
  <c r="I556" i="8"/>
  <c r="H556" i="8"/>
  <c r="G556" i="8"/>
  <c r="F556" i="8"/>
  <c r="E556" i="8"/>
  <c r="D556" i="8"/>
  <c r="B556" i="8"/>
  <c r="AK555" i="8"/>
  <c r="AJ555" i="8"/>
  <c r="AI555" i="8"/>
  <c r="AH555" i="8"/>
  <c r="AG555" i="8"/>
  <c r="AF555" i="8"/>
  <c r="AE555" i="8"/>
  <c r="AD555" i="8"/>
  <c r="AC555" i="8"/>
  <c r="AB555" i="8"/>
  <c r="AA555" i="8"/>
  <c r="Z555" i="8"/>
  <c r="Y555" i="8"/>
  <c r="X555" i="8"/>
  <c r="W555" i="8"/>
  <c r="V555" i="8"/>
  <c r="U555" i="8"/>
  <c r="T555" i="8"/>
  <c r="S555" i="8"/>
  <c r="R555" i="8"/>
  <c r="Q555" i="8"/>
  <c r="P555" i="8"/>
  <c r="O555" i="8"/>
  <c r="N555" i="8"/>
  <c r="M555" i="8"/>
  <c r="L555" i="8"/>
  <c r="K555" i="8"/>
  <c r="J555" i="8"/>
  <c r="I555" i="8"/>
  <c r="H555" i="8"/>
  <c r="G555" i="8"/>
  <c r="F555" i="8"/>
  <c r="E555" i="8"/>
  <c r="D555" i="8"/>
  <c r="B555" i="8"/>
  <c r="AK554" i="8"/>
  <c r="AJ554" i="8"/>
  <c r="AI554" i="8"/>
  <c r="AH554" i="8"/>
  <c r="AG554" i="8"/>
  <c r="AF554" i="8"/>
  <c r="AE554" i="8"/>
  <c r="AD554" i="8"/>
  <c r="AC554" i="8"/>
  <c r="AB554" i="8"/>
  <c r="AA554" i="8"/>
  <c r="Z554" i="8"/>
  <c r="Y554" i="8"/>
  <c r="X554" i="8"/>
  <c r="W554" i="8"/>
  <c r="V554" i="8"/>
  <c r="U554" i="8"/>
  <c r="T554" i="8"/>
  <c r="S554" i="8"/>
  <c r="R554" i="8"/>
  <c r="Q554" i="8"/>
  <c r="P554" i="8"/>
  <c r="O554" i="8"/>
  <c r="N554" i="8"/>
  <c r="M554" i="8"/>
  <c r="L554" i="8"/>
  <c r="K554" i="8"/>
  <c r="J554" i="8"/>
  <c r="I554" i="8"/>
  <c r="H554" i="8"/>
  <c r="G554" i="8"/>
  <c r="F554" i="8"/>
  <c r="E554" i="8"/>
  <c r="D554" i="8"/>
  <c r="B554" i="8"/>
  <c r="AK553" i="8"/>
  <c r="AJ553" i="8"/>
  <c r="AI553" i="8"/>
  <c r="AH553" i="8"/>
  <c r="AG553" i="8"/>
  <c r="AF553" i="8"/>
  <c r="AE553" i="8"/>
  <c r="AD553" i="8"/>
  <c r="AC553" i="8"/>
  <c r="AB553" i="8"/>
  <c r="AA553" i="8"/>
  <c r="Z553" i="8"/>
  <c r="Y553" i="8"/>
  <c r="X553" i="8"/>
  <c r="W553" i="8"/>
  <c r="V553" i="8"/>
  <c r="U553" i="8"/>
  <c r="T553" i="8"/>
  <c r="S553" i="8"/>
  <c r="R553" i="8"/>
  <c r="Q553" i="8"/>
  <c r="P553" i="8"/>
  <c r="O553" i="8"/>
  <c r="N553" i="8"/>
  <c r="M553" i="8"/>
  <c r="L553" i="8"/>
  <c r="K553" i="8"/>
  <c r="J553" i="8"/>
  <c r="I553" i="8"/>
  <c r="H553" i="8"/>
  <c r="G553" i="8"/>
  <c r="F553" i="8"/>
  <c r="E553" i="8"/>
  <c r="D553" i="8"/>
  <c r="B553" i="8"/>
  <c r="AK552" i="8"/>
  <c r="AJ552" i="8"/>
  <c r="AI552" i="8"/>
  <c r="AH552" i="8"/>
  <c r="AG552" i="8"/>
  <c r="AF552" i="8"/>
  <c r="AE552" i="8"/>
  <c r="AD552" i="8"/>
  <c r="AC552" i="8"/>
  <c r="AB552" i="8"/>
  <c r="AA552" i="8"/>
  <c r="Z552" i="8"/>
  <c r="Y552" i="8"/>
  <c r="X552" i="8"/>
  <c r="W552" i="8"/>
  <c r="V552" i="8"/>
  <c r="U552" i="8"/>
  <c r="T552" i="8"/>
  <c r="S552" i="8"/>
  <c r="R552" i="8"/>
  <c r="Q552" i="8"/>
  <c r="P552" i="8"/>
  <c r="O552" i="8"/>
  <c r="N552" i="8"/>
  <c r="M552" i="8"/>
  <c r="L552" i="8"/>
  <c r="K552" i="8"/>
  <c r="J552" i="8"/>
  <c r="I552" i="8"/>
  <c r="H552" i="8"/>
  <c r="G552" i="8"/>
  <c r="F552" i="8"/>
  <c r="E552" i="8"/>
  <c r="D552" i="8"/>
  <c r="B552" i="8"/>
  <c r="AK551" i="8"/>
  <c r="AJ551" i="8"/>
  <c r="AI551" i="8"/>
  <c r="AH551" i="8"/>
  <c r="AG551" i="8"/>
  <c r="AF551" i="8"/>
  <c r="AE551" i="8"/>
  <c r="AD551" i="8"/>
  <c r="AC551" i="8"/>
  <c r="AB551" i="8"/>
  <c r="AA551" i="8"/>
  <c r="Z551" i="8"/>
  <c r="Y551" i="8"/>
  <c r="X551" i="8"/>
  <c r="W551" i="8"/>
  <c r="V551" i="8"/>
  <c r="U551" i="8"/>
  <c r="T551" i="8"/>
  <c r="S551" i="8"/>
  <c r="R551" i="8"/>
  <c r="Q551" i="8"/>
  <c r="P551" i="8"/>
  <c r="O551" i="8"/>
  <c r="N551" i="8"/>
  <c r="M551" i="8"/>
  <c r="L551" i="8"/>
  <c r="K551" i="8"/>
  <c r="J551" i="8"/>
  <c r="I551" i="8"/>
  <c r="H551" i="8"/>
  <c r="G551" i="8"/>
  <c r="F551" i="8"/>
  <c r="E551" i="8"/>
  <c r="D551" i="8"/>
  <c r="B551" i="8"/>
  <c r="AK550" i="8"/>
  <c r="AJ550" i="8"/>
  <c r="AI550" i="8"/>
  <c r="AH550" i="8"/>
  <c r="AG550" i="8"/>
  <c r="AF550" i="8"/>
  <c r="AE550" i="8"/>
  <c r="AD550" i="8"/>
  <c r="AC550" i="8"/>
  <c r="AB550" i="8"/>
  <c r="AA550" i="8"/>
  <c r="Z550" i="8"/>
  <c r="Y550" i="8"/>
  <c r="X550" i="8"/>
  <c r="W550" i="8"/>
  <c r="V550" i="8"/>
  <c r="U550" i="8"/>
  <c r="T550" i="8"/>
  <c r="S550" i="8"/>
  <c r="R550" i="8"/>
  <c r="Q550" i="8"/>
  <c r="P550" i="8"/>
  <c r="O550" i="8"/>
  <c r="N550" i="8"/>
  <c r="M550" i="8"/>
  <c r="L550" i="8"/>
  <c r="K550" i="8"/>
  <c r="J550" i="8"/>
  <c r="I550" i="8"/>
  <c r="H550" i="8"/>
  <c r="G550" i="8"/>
  <c r="F550" i="8"/>
  <c r="E550" i="8"/>
  <c r="D550" i="8"/>
  <c r="B550" i="8"/>
  <c r="AK549" i="8"/>
  <c r="AJ549" i="8"/>
  <c r="AI549" i="8"/>
  <c r="AH549" i="8"/>
  <c r="AG549" i="8"/>
  <c r="AF549" i="8"/>
  <c r="AE549" i="8"/>
  <c r="AD549" i="8"/>
  <c r="AC549" i="8"/>
  <c r="AB549" i="8"/>
  <c r="AA549" i="8"/>
  <c r="Z549" i="8"/>
  <c r="Y549" i="8"/>
  <c r="X549" i="8"/>
  <c r="W549" i="8"/>
  <c r="V549" i="8"/>
  <c r="U549" i="8"/>
  <c r="T549" i="8"/>
  <c r="S549" i="8"/>
  <c r="R549" i="8"/>
  <c r="Q549" i="8"/>
  <c r="P549" i="8"/>
  <c r="O549" i="8"/>
  <c r="N549" i="8"/>
  <c r="M549" i="8"/>
  <c r="L549" i="8"/>
  <c r="K549" i="8"/>
  <c r="J549" i="8"/>
  <c r="I549" i="8"/>
  <c r="H549" i="8"/>
  <c r="G549" i="8"/>
  <c r="F549" i="8"/>
  <c r="E549" i="8"/>
  <c r="D549" i="8"/>
  <c r="B549" i="8"/>
  <c r="AK548" i="8"/>
  <c r="AJ548" i="8"/>
  <c r="AI548" i="8"/>
  <c r="AH548" i="8"/>
  <c r="AG548" i="8"/>
  <c r="AF548" i="8"/>
  <c r="AE548" i="8"/>
  <c r="AD548" i="8"/>
  <c r="AC548" i="8"/>
  <c r="AB548" i="8"/>
  <c r="AA548" i="8"/>
  <c r="Z548" i="8"/>
  <c r="Y548" i="8"/>
  <c r="X548" i="8"/>
  <c r="W548" i="8"/>
  <c r="V548" i="8"/>
  <c r="U548" i="8"/>
  <c r="T548" i="8"/>
  <c r="S548" i="8"/>
  <c r="R548" i="8"/>
  <c r="Q548" i="8"/>
  <c r="P548" i="8"/>
  <c r="O548" i="8"/>
  <c r="N548" i="8"/>
  <c r="M548" i="8"/>
  <c r="L548" i="8"/>
  <c r="K548" i="8"/>
  <c r="J548" i="8"/>
  <c r="I548" i="8"/>
  <c r="H548" i="8"/>
  <c r="G548" i="8"/>
  <c r="F548" i="8"/>
  <c r="E548" i="8"/>
  <c r="D548" i="8"/>
  <c r="B548" i="8"/>
  <c r="AK547" i="8"/>
  <c r="AJ547" i="8"/>
  <c r="AI547" i="8"/>
  <c r="AH547" i="8"/>
  <c r="AG547" i="8"/>
  <c r="AF547" i="8"/>
  <c r="AE547" i="8"/>
  <c r="AD547" i="8"/>
  <c r="AC547" i="8"/>
  <c r="AB547" i="8"/>
  <c r="AA547" i="8"/>
  <c r="Z547" i="8"/>
  <c r="Y547" i="8"/>
  <c r="X547" i="8"/>
  <c r="W547" i="8"/>
  <c r="V547" i="8"/>
  <c r="U547" i="8"/>
  <c r="T547" i="8"/>
  <c r="S547" i="8"/>
  <c r="R547" i="8"/>
  <c r="Q547" i="8"/>
  <c r="P547" i="8"/>
  <c r="O547" i="8"/>
  <c r="N547" i="8"/>
  <c r="M547" i="8"/>
  <c r="L547" i="8"/>
  <c r="K547" i="8"/>
  <c r="J547" i="8"/>
  <c r="I547" i="8"/>
  <c r="H547" i="8"/>
  <c r="G547" i="8"/>
  <c r="F547" i="8"/>
  <c r="E547" i="8"/>
  <c r="D547" i="8"/>
  <c r="B547" i="8"/>
  <c r="AK546" i="8"/>
  <c r="AJ546" i="8"/>
  <c r="AI546" i="8"/>
  <c r="AH546" i="8"/>
  <c r="AG546" i="8"/>
  <c r="AF546" i="8"/>
  <c r="AE546" i="8"/>
  <c r="AD546" i="8"/>
  <c r="AC546" i="8"/>
  <c r="AB546" i="8"/>
  <c r="AA546" i="8"/>
  <c r="Z546" i="8"/>
  <c r="Y546" i="8"/>
  <c r="X546" i="8"/>
  <c r="W546" i="8"/>
  <c r="V546" i="8"/>
  <c r="U546" i="8"/>
  <c r="T546" i="8"/>
  <c r="S546" i="8"/>
  <c r="R546" i="8"/>
  <c r="Q546" i="8"/>
  <c r="P546" i="8"/>
  <c r="O546" i="8"/>
  <c r="N546" i="8"/>
  <c r="M546" i="8"/>
  <c r="L546" i="8"/>
  <c r="K546" i="8"/>
  <c r="J546" i="8"/>
  <c r="I546" i="8"/>
  <c r="H546" i="8"/>
  <c r="G546" i="8"/>
  <c r="F546" i="8"/>
  <c r="E546" i="8"/>
  <c r="D546" i="8"/>
  <c r="B546" i="8"/>
  <c r="AK545" i="8"/>
  <c r="AJ545" i="8"/>
  <c r="AI545" i="8"/>
  <c r="AH545" i="8"/>
  <c r="AG545" i="8"/>
  <c r="AF545" i="8"/>
  <c r="AE545" i="8"/>
  <c r="AD545" i="8"/>
  <c r="AC545" i="8"/>
  <c r="AB545" i="8"/>
  <c r="AA545" i="8"/>
  <c r="Z545" i="8"/>
  <c r="Y545" i="8"/>
  <c r="X545" i="8"/>
  <c r="W545" i="8"/>
  <c r="V545" i="8"/>
  <c r="U545" i="8"/>
  <c r="T545" i="8"/>
  <c r="S545" i="8"/>
  <c r="R545" i="8"/>
  <c r="Q545" i="8"/>
  <c r="P545" i="8"/>
  <c r="O545" i="8"/>
  <c r="N545" i="8"/>
  <c r="M545" i="8"/>
  <c r="L545" i="8"/>
  <c r="K545" i="8"/>
  <c r="J545" i="8"/>
  <c r="I545" i="8"/>
  <c r="H545" i="8"/>
  <c r="G545" i="8"/>
  <c r="F545" i="8"/>
  <c r="E545" i="8"/>
  <c r="D545" i="8"/>
  <c r="B545" i="8"/>
  <c r="AK544" i="8"/>
  <c r="AJ544" i="8"/>
  <c r="AI544" i="8"/>
  <c r="AH544" i="8"/>
  <c r="AG544" i="8"/>
  <c r="AF544" i="8"/>
  <c r="AE544" i="8"/>
  <c r="AD544" i="8"/>
  <c r="AC544" i="8"/>
  <c r="AB544" i="8"/>
  <c r="AA544" i="8"/>
  <c r="Z544" i="8"/>
  <c r="Y544" i="8"/>
  <c r="X544" i="8"/>
  <c r="W544" i="8"/>
  <c r="V544" i="8"/>
  <c r="U544" i="8"/>
  <c r="T544" i="8"/>
  <c r="S544" i="8"/>
  <c r="R544" i="8"/>
  <c r="Q544" i="8"/>
  <c r="P544" i="8"/>
  <c r="O544" i="8"/>
  <c r="N544" i="8"/>
  <c r="M544" i="8"/>
  <c r="L544" i="8"/>
  <c r="K544" i="8"/>
  <c r="J544" i="8"/>
  <c r="I544" i="8"/>
  <c r="H544" i="8"/>
  <c r="G544" i="8"/>
  <c r="F544" i="8"/>
  <c r="E544" i="8"/>
  <c r="D544" i="8"/>
  <c r="B544" i="8"/>
  <c r="AK543" i="8"/>
  <c r="AJ543" i="8"/>
  <c r="AI543" i="8"/>
  <c r="AH543" i="8"/>
  <c r="AG543" i="8"/>
  <c r="AF543" i="8"/>
  <c r="AE543" i="8"/>
  <c r="AD543" i="8"/>
  <c r="AC543" i="8"/>
  <c r="AB543" i="8"/>
  <c r="AA543" i="8"/>
  <c r="Z543" i="8"/>
  <c r="Y543" i="8"/>
  <c r="X543" i="8"/>
  <c r="W543" i="8"/>
  <c r="V543" i="8"/>
  <c r="U543" i="8"/>
  <c r="T543" i="8"/>
  <c r="S543" i="8"/>
  <c r="R543" i="8"/>
  <c r="Q543" i="8"/>
  <c r="P543" i="8"/>
  <c r="O543" i="8"/>
  <c r="N543" i="8"/>
  <c r="M543" i="8"/>
  <c r="L543" i="8"/>
  <c r="K543" i="8"/>
  <c r="J543" i="8"/>
  <c r="I543" i="8"/>
  <c r="H543" i="8"/>
  <c r="G543" i="8"/>
  <c r="F543" i="8"/>
  <c r="E543" i="8"/>
  <c r="D543" i="8"/>
  <c r="B543" i="8"/>
  <c r="AK542" i="8"/>
  <c r="AJ542" i="8"/>
  <c r="AI542" i="8"/>
  <c r="AH542" i="8"/>
  <c r="AG542" i="8"/>
  <c r="AF542" i="8"/>
  <c r="AE542" i="8"/>
  <c r="AD542" i="8"/>
  <c r="AC542" i="8"/>
  <c r="AB542" i="8"/>
  <c r="AA542" i="8"/>
  <c r="Z542" i="8"/>
  <c r="Y542" i="8"/>
  <c r="X542" i="8"/>
  <c r="W542" i="8"/>
  <c r="V542" i="8"/>
  <c r="U542" i="8"/>
  <c r="T542" i="8"/>
  <c r="S542" i="8"/>
  <c r="R542" i="8"/>
  <c r="Q542" i="8"/>
  <c r="P542" i="8"/>
  <c r="O542" i="8"/>
  <c r="N542" i="8"/>
  <c r="M542" i="8"/>
  <c r="L542" i="8"/>
  <c r="K542" i="8"/>
  <c r="J542" i="8"/>
  <c r="I542" i="8"/>
  <c r="H542" i="8"/>
  <c r="G542" i="8"/>
  <c r="F542" i="8"/>
  <c r="E542" i="8"/>
  <c r="D542" i="8"/>
  <c r="B542" i="8"/>
  <c r="AK541" i="8"/>
  <c r="AJ541" i="8"/>
  <c r="AI541" i="8"/>
  <c r="AH541" i="8"/>
  <c r="AG541" i="8"/>
  <c r="AF541" i="8"/>
  <c r="AE541" i="8"/>
  <c r="AD541" i="8"/>
  <c r="AC541" i="8"/>
  <c r="AB541" i="8"/>
  <c r="AA541" i="8"/>
  <c r="Z541" i="8"/>
  <c r="Y541" i="8"/>
  <c r="X541" i="8"/>
  <c r="W541" i="8"/>
  <c r="V541" i="8"/>
  <c r="U541" i="8"/>
  <c r="T541" i="8"/>
  <c r="S541" i="8"/>
  <c r="R541" i="8"/>
  <c r="Q541" i="8"/>
  <c r="P541" i="8"/>
  <c r="O541" i="8"/>
  <c r="N541" i="8"/>
  <c r="M541" i="8"/>
  <c r="L541" i="8"/>
  <c r="K541" i="8"/>
  <c r="J541" i="8"/>
  <c r="I541" i="8"/>
  <c r="H541" i="8"/>
  <c r="G541" i="8"/>
  <c r="F541" i="8"/>
  <c r="E541" i="8"/>
  <c r="D541" i="8"/>
  <c r="B541" i="8"/>
  <c r="AK540" i="8"/>
  <c r="AJ540" i="8"/>
  <c r="AI540" i="8"/>
  <c r="AH540" i="8"/>
  <c r="AG540" i="8"/>
  <c r="AF540" i="8"/>
  <c r="AE540" i="8"/>
  <c r="AD540" i="8"/>
  <c r="AC540" i="8"/>
  <c r="AB540" i="8"/>
  <c r="AA540" i="8"/>
  <c r="Z540" i="8"/>
  <c r="Y540" i="8"/>
  <c r="X540" i="8"/>
  <c r="W540" i="8"/>
  <c r="V540" i="8"/>
  <c r="U540" i="8"/>
  <c r="T540" i="8"/>
  <c r="S540" i="8"/>
  <c r="R540" i="8"/>
  <c r="Q540" i="8"/>
  <c r="P540" i="8"/>
  <c r="O540" i="8"/>
  <c r="N540" i="8"/>
  <c r="M540" i="8"/>
  <c r="L540" i="8"/>
  <c r="K540" i="8"/>
  <c r="J540" i="8"/>
  <c r="I540" i="8"/>
  <c r="H540" i="8"/>
  <c r="G540" i="8"/>
  <c r="F540" i="8"/>
  <c r="E540" i="8"/>
  <c r="D540" i="8"/>
  <c r="B540" i="8"/>
  <c r="AK539" i="8"/>
  <c r="AJ539" i="8"/>
  <c r="AI539" i="8"/>
  <c r="AH539" i="8"/>
  <c r="AG539" i="8"/>
  <c r="AF539" i="8"/>
  <c r="AE539" i="8"/>
  <c r="AD539" i="8"/>
  <c r="AC539" i="8"/>
  <c r="AB539" i="8"/>
  <c r="AA539" i="8"/>
  <c r="Z539" i="8"/>
  <c r="Y539" i="8"/>
  <c r="X539" i="8"/>
  <c r="W539" i="8"/>
  <c r="V539" i="8"/>
  <c r="U539" i="8"/>
  <c r="T539" i="8"/>
  <c r="S539" i="8"/>
  <c r="R539" i="8"/>
  <c r="Q539" i="8"/>
  <c r="P539" i="8"/>
  <c r="O539" i="8"/>
  <c r="N539" i="8"/>
  <c r="M539" i="8"/>
  <c r="L539" i="8"/>
  <c r="K539" i="8"/>
  <c r="J539" i="8"/>
  <c r="I539" i="8"/>
  <c r="H539" i="8"/>
  <c r="G539" i="8"/>
  <c r="F539" i="8"/>
  <c r="E539" i="8"/>
  <c r="D539" i="8"/>
  <c r="B539" i="8"/>
  <c r="AK538" i="8"/>
  <c r="AJ538" i="8"/>
  <c r="AI538" i="8"/>
  <c r="AH538" i="8"/>
  <c r="AG538" i="8"/>
  <c r="AF538" i="8"/>
  <c r="AE538" i="8"/>
  <c r="AD538" i="8"/>
  <c r="AC538" i="8"/>
  <c r="AB538" i="8"/>
  <c r="AA538" i="8"/>
  <c r="Z538" i="8"/>
  <c r="Y538" i="8"/>
  <c r="X538" i="8"/>
  <c r="W538" i="8"/>
  <c r="V538" i="8"/>
  <c r="U538" i="8"/>
  <c r="T538" i="8"/>
  <c r="S538" i="8"/>
  <c r="R538" i="8"/>
  <c r="Q538" i="8"/>
  <c r="P538" i="8"/>
  <c r="O538" i="8"/>
  <c r="N538" i="8"/>
  <c r="M538" i="8"/>
  <c r="L538" i="8"/>
  <c r="K538" i="8"/>
  <c r="J538" i="8"/>
  <c r="I538" i="8"/>
  <c r="H538" i="8"/>
  <c r="G538" i="8"/>
  <c r="F538" i="8"/>
  <c r="E538" i="8"/>
  <c r="D538" i="8"/>
  <c r="B538" i="8"/>
  <c r="AK537" i="8"/>
  <c r="AJ537" i="8"/>
  <c r="AI537" i="8"/>
  <c r="AH537" i="8"/>
  <c r="AG537" i="8"/>
  <c r="AF537" i="8"/>
  <c r="AE537" i="8"/>
  <c r="AD537" i="8"/>
  <c r="AC537" i="8"/>
  <c r="AB537" i="8"/>
  <c r="AA537" i="8"/>
  <c r="Z537" i="8"/>
  <c r="Y537" i="8"/>
  <c r="X537" i="8"/>
  <c r="W537" i="8"/>
  <c r="V537" i="8"/>
  <c r="U537" i="8"/>
  <c r="T537" i="8"/>
  <c r="S537" i="8"/>
  <c r="R537" i="8"/>
  <c r="Q537" i="8"/>
  <c r="P537" i="8"/>
  <c r="O537" i="8"/>
  <c r="N537" i="8"/>
  <c r="M537" i="8"/>
  <c r="L537" i="8"/>
  <c r="K537" i="8"/>
  <c r="J537" i="8"/>
  <c r="I537" i="8"/>
  <c r="H537" i="8"/>
  <c r="G537" i="8"/>
  <c r="F537" i="8"/>
  <c r="E537" i="8"/>
  <c r="D537" i="8"/>
  <c r="B537" i="8"/>
  <c r="AK536" i="8"/>
  <c r="AJ536" i="8"/>
  <c r="AI536" i="8"/>
  <c r="AH536" i="8"/>
  <c r="AG536" i="8"/>
  <c r="AF536" i="8"/>
  <c r="AE536" i="8"/>
  <c r="AD536" i="8"/>
  <c r="AC536" i="8"/>
  <c r="AB536" i="8"/>
  <c r="AA536" i="8"/>
  <c r="Z536" i="8"/>
  <c r="Y536" i="8"/>
  <c r="X536" i="8"/>
  <c r="W536" i="8"/>
  <c r="V536" i="8"/>
  <c r="U536" i="8"/>
  <c r="T536" i="8"/>
  <c r="S536" i="8"/>
  <c r="R536" i="8"/>
  <c r="Q536" i="8"/>
  <c r="P536" i="8"/>
  <c r="O536" i="8"/>
  <c r="N536" i="8"/>
  <c r="M536" i="8"/>
  <c r="L536" i="8"/>
  <c r="K536" i="8"/>
  <c r="J536" i="8"/>
  <c r="I536" i="8"/>
  <c r="H536" i="8"/>
  <c r="G536" i="8"/>
  <c r="F536" i="8"/>
  <c r="E536" i="8"/>
  <c r="D536" i="8"/>
  <c r="B536" i="8"/>
  <c r="AK535" i="8"/>
  <c r="AJ535" i="8"/>
  <c r="AI535" i="8"/>
  <c r="AH535" i="8"/>
  <c r="AG535" i="8"/>
  <c r="AF535" i="8"/>
  <c r="AE535" i="8"/>
  <c r="AD535" i="8"/>
  <c r="AC535" i="8"/>
  <c r="AB535" i="8"/>
  <c r="AA535" i="8"/>
  <c r="Z535" i="8"/>
  <c r="Y535" i="8"/>
  <c r="X535" i="8"/>
  <c r="W535" i="8"/>
  <c r="V535" i="8"/>
  <c r="U535" i="8"/>
  <c r="T535" i="8"/>
  <c r="S535" i="8"/>
  <c r="R535" i="8"/>
  <c r="Q535" i="8"/>
  <c r="P535" i="8"/>
  <c r="O535" i="8"/>
  <c r="N535" i="8"/>
  <c r="M535" i="8"/>
  <c r="L535" i="8"/>
  <c r="K535" i="8"/>
  <c r="J535" i="8"/>
  <c r="I535" i="8"/>
  <c r="H535" i="8"/>
  <c r="G535" i="8"/>
  <c r="F535" i="8"/>
  <c r="E535" i="8"/>
  <c r="D535" i="8"/>
  <c r="B535" i="8"/>
  <c r="AK534" i="8"/>
  <c r="AJ534" i="8"/>
  <c r="AI534" i="8"/>
  <c r="AH534" i="8"/>
  <c r="AG534" i="8"/>
  <c r="AF534" i="8"/>
  <c r="AE534" i="8"/>
  <c r="AD534" i="8"/>
  <c r="AC534" i="8"/>
  <c r="AB534" i="8"/>
  <c r="AA534" i="8"/>
  <c r="Z534" i="8"/>
  <c r="Y534" i="8"/>
  <c r="X534" i="8"/>
  <c r="W534" i="8"/>
  <c r="V534" i="8"/>
  <c r="U534" i="8"/>
  <c r="T534" i="8"/>
  <c r="S534" i="8"/>
  <c r="R534" i="8"/>
  <c r="Q534" i="8"/>
  <c r="P534" i="8"/>
  <c r="O534" i="8"/>
  <c r="N534" i="8"/>
  <c r="M534" i="8"/>
  <c r="L534" i="8"/>
  <c r="K534" i="8"/>
  <c r="J534" i="8"/>
  <c r="I534" i="8"/>
  <c r="H534" i="8"/>
  <c r="G534" i="8"/>
  <c r="F534" i="8"/>
  <c r="E534" i="8"/>
  <c r="D534" i="8"/>
  <c r="B534" i="8"/>
  <c r="AK533" i="8"/>
  <c r="AJ533" i="8"/>
  <c r="AI533" i="8"/>
  <c r="AH533" i="8"/>
  <c r="AG533" i="8"/>
  <c r="AF533" i="8"/>
  <c r="AE533" i="8"/>
  <c r="AD533" i="8"/>
  <c r="AC533" i="8"/>
  <c r="AB533" i="8"/>
  <c r="AA533" i="8"/>
  <c r="Z533" i="8"/>
  <c r="Y533" i="8"/>
  <c r="X533" i="8"/>
  <c r="W533" i="8"/>
  <c r="V533" i="8"/>
  <c r="U533" i="8"/>
  <c r="T533" i="8"/>
  <c r="S533" i="8"/>
  <c r="R533" i="8"/>
  <c r="Q533" i="8"/>
  <c r="P533" i="8"/>
  <c r="O533" i="8"/>
  <c r="N533" i="8"/>
  <c r="M533" i="8"/>
  <c r="L533" i="8"/>
  <c r="K533" i="8"/>
  <c r="J533" i="8"/>
  <c r="I533" i="8"/>
  <c r="H533" i="8"/>
  <c r="G533" i="8"/>
  <c r="F533" i="8"/>
  <c r="E533" i="8"/>
  <c r="D533" i="8"/>
  <c r="B533" i="8"/>
  <c r="AK532" i="8"/>
  <c r="AJ532" i="8"/>
  <c r="AI532" i="8"/>
  <c r="AH532" i="8"/>
  <c r="AG532" i="8"/>
  <c r="AF532" i="8"/>
  <c r="AE532" i="8"/>
  <c r="AD532" i="8"/>
  <c r="AC532" i="8"/>
  <c r="AB532" i="8"/>
  <c r="AA532" i="8"/>
  <c r="Z532" i="8"/>
  <c r="Y532" i="8"/>
  <c r="X532" i="8"/>
  <c r="W532" i="8"/>
  <c r="V532" i="8"/>
  <c r="U532" i="8"/>
  <c r="T532" i="8"/>
  <c r="S532" i="8"/>
  <c r="R532" i="8"/>
  <c r="Q532" i="8"/>
  <c r="P532" i="8"/>
  <c r="O532" i="8"/>
  <c r="N532" i="8"/>
  <c r="M532" i="8"/>
  <c r="L532" i="8"/>
  <c r="K532" i="8"/>
  <c r="J532" i="8"/>
  <c r="I532" i="8"/>
  <c r="H532" i="8"/>
  <c r="G532" i="8"/>
  <c r="F532" i="8"/>
  <c r="E532" i="8"/>
  <c r="D532" i="8"/>
  <c r="B532" i="8"/>
  <c r="AK531" i="8"/>
  <c r="AJ531" i="8"/>
  <c r="AI531" i="8"/>
  <c r="AH531" i="8"/>
  <c r="AG531" i="8"/>
  <c r="AF531" i="8"/>
  <c r="AE531" i="8"/>
  <c r="AD531" i="8"/>
  <c r="AC531" i="8"/>
  <c r="AB531" i="8"/>
  <c r="AA531" i="8"/>
  <c r="Z531" i="8"/>
  <c r="Y531" i="8"/>
  <c r="X531" i="8"/>
  <c r="W531" i="8"/>
  <c r="V531" i="8"/>
  <c r="U531" i="8"/>
  <c r="T531" i="8"/>
  <c r="S531" i="8"/>
  <c r="R531" i="8"/>
  <c r="Q531" i="8"/>
  <c r="P531" i="8"/>
  <c r="O531" i="8"/>
  <c r="N531" i="8"/>
  <c r="M531" i="8"/>
  <c r="L531" i="8"/>
  <c r="K531" i="8"/>
  <c r="J531" i="8"/>
  <c r="I531" i="8"/>
  <c r="H531" i="8"/>
  <c r="G531" i="8"/>
  <c r="F531" i="8"/>
  <c r="E531" i="8"/>
  <c r="D531" i="8"/>
  <c r="B531" i="8"/>
  <c r="AK530" i="8"/>
  <c r="AJ530" i="8"/>
  <c r="AI530" i="8"/>
  <c r="AH530" i="8"/>
  <c r="AG530" i="8"/>
  <c r="AF530" i="8"/>
  <c r="AE530" i="8"/>
  <c r="AD530" i="8"/>
  <c r="AC530" i="8"/>
  <c r="AB530" i="8"/>
  <c r="AA530" i="8"/>
  <c r="Z530" i="8"/>
  <c r="Y530" i="8"/>
  <c r="X530" i="8"/>
  <c r="W530" i="8"/>
  <c r="V530" i="8"/>
  <c r="U530" i="8"/>
  <c r="T530" i="8"/>
  <c r="S530" i="8"/>
  <c r="R530" i="8"/>
  <c r="Q530" i="8"/>
  <c r="P530" i="8"/>
  <c r="O530" i="8"/>
  <c r="N530" i="8"/>
  <c r="M530" i="8"/>
  <c r="L530" i="8"/>
  <c r="K530" i="8"/>
  <c r="J530" i="8"/>
  <c r="I530" i="8"/>
  <c r="H530" i="8"/>
  <c r="G530" i="8"/>
  <c r="F530" i="8"/>
  <c r="E530" i="8"/>
  <c r="D530" i="8"/>
  <c r="B530" i="8"/>
  <c r="AK529" i="8"/>
  <c r="AJ529" i="8"/>
  <c r="AI529" i="8"/>
  <c r="AH529" i="8"/>
  <c r="AG529" i="8"/>
  <c r="AF529" i="8"/>
  <c r="AE529" i="8"/>
  <c r="AD529" i="8"/>
  <c r="AC529" i="8"/>
  <c r="AB529" i="8"/>
  <c r="AA529" i="8"/>
  <c r="Z529" i="8"/>
  <c r="Y529" i="8"/>
  <c r="X529" i="8"/>
  <c r="W529" i="8"/>
  <c r="V529" i="8"/>
  <c r="U529" i="8"/>
  <c r="T529" i="8"/>
  <c r="S529" i="8"/>
  <c r="R529" i="8"/>
  <c r="Q529" i="8"/>
  <c r="P529" i="8"/>
  <c r="O529" i="8"/>
  <c r="N529" i="8"/>
  <c r="M529" i="8"/>
  <c r="L529" i="8"/>
  <c r="K529" i="8"/>
  <c r="J529" i="8"/>
  <c r="I529" i="8"/>
  <c r="H529" i="8"/>
  <c r="G529" i="8"/>
  <c r="F529" i="8"/>
  <c r="E529" i="8"/>
  <c r="D529" i="8"/>
  <c r="B529" i="8"/>
  <c r="AK528" i="8"/>
  <c r="AJ528" i="8"/>
  <c r="AI528" i="8"/>
  <c r="AH528" i="8"/>
  <c r="AG528" i="8"/>
  <c r="AF528" i="8"/>
  <c r="AE528" i="8"/>
  <c r="AD528" i="8"/>
  <c r="AC528" i="8"/>
  <c r="AB528" i="8"/>
  <c r="AA528" i="8"/>
  <c r="Z528" i="8"/>
  <c r="Y528" i="8"/>
  <c r="X528" i="8"/>
  <c r="W528" i="8"/>
  <c r="V528" i="8"/>
  <c r="U528" i="8"/>
  <c r="T528" i="8"/>
  <c r="S528" i="8"/>
  <c r="R528" i="8"/>
  <c r="Q528" i="8"/>
  <c r="P528" i="8"/>
  <c r="O528" i="8"/>
  <c r="N528" i="8"/>
  <c r="M528" i="8"/>
  <c r="L528" i="8"/>
  <c r="K528" i="8"/>
  <c r="J528" i="8"/>
  <c r="I528" i="8"/>
  <c r="H528" i="8"/>
  <c r="G528" i="8"/>
  <c r="F528" i="8"/>
  <c r="E528" i="8"/>
  <c r="D528" i="8"/>
  <c r="B528" i="8"/>
  <c r="AK527" i="8"/>
  <c r="AJ527" i="8"/>
  <c r="AI527" i="8"/>
  <c r="AH527" i="8"/>
  <c r="AG527" i="8"/>
  <c r="AF527" i="8"/>
  <c r="AE527" i="8"/>
  <c r="AD527" i="8"/>
  <c r="AC527" i="8"/>
  <c r="AB527" i="8"/>
  <c r="AA527" i="8"/>
  <c r="Z527" i="8"/>
  <c r="Y527" i="8"/>
  <c r="X527" i="8"/>
  <c r="W527" i="8"/>
  <c r="V527" i="8"/>
  <c r="U527" i="8"/>
  <c r="T527" i="8"/>
  <c r="S527" i="8"/>
  <c r="R527" i="8"/>
  <c r="Q527" i="8"/>
  <c r="P527" i="8"/>
  <c r="O527" i="8"/>
  <c r="N527" i="8"/>
  <c r="M527" i="8"/>
  <c r="L527" i="8"/>
  <c r="K527" i="8"/>
  <c r="J527" i="8"/>
  <c r="I527" i="8"/>
  <c r="H527" i="8"/>
  <c r="G527" i="8"/>
  <c r="F527" i="8"/>
  <c r="E527" i="8"/>
  <c r="D527" i="8"/>
  <c r="B527" i="8"/>
  <c r="AK526" i="8"/>
  <c r="AJ526" i="8"/>
  <c r="AI526" i="8"/>
  <c r="AH526" i="8"/>
  <c r="AG526" i="8"/>
  <c r="AF526" i="8"/>
  <c r="AE526" i="8"/>
  <c r="AD526" i="8"/>
  <c r="AC526" i="8"/>
  <c r="AB526" i="8"/>
  <c r="AA526" i="8"/>
  <c r="Z526" i="8"/>
  <c r="Y526" i="8"/>
  <c r="X526" i="8"/>
  <c r="W526" i="8"/>
  <c r="V526" i="8"/>
  <c r="U526" i="8"/>
  <c r="T526" i="8"/>
  <c r="S526" i="8"/>
  <c r="R526" i="8"/>
  <c r="Q526" i="8"/>
  <c r="P526" i="8"/>
  <c r="O526" i="8"/>
  <c r="N526" i="8"/>
  <c r="M526" i="8"/>
  <c r="L526" i="8"/>
  <c r="K526" i="8"/>
  <c r="J526" i="8"/>
  <c r="I526" i="8"/>
  <c r="H526" i="8"/>
  <c r="G526" i="8"/>
  <c r="F526" i="8"/>
  <c r="E526" i="8"/>
  <c r="D526" i="8"/>
  <c r="B526" i="8"/>
  <c r="AK525" i="8"/>
  <c r="AJ525" i="8"/>
  <c r="AI525" i="8"/>
  <c r="AH525" i="8"/>
  <c r="AG525" i="8"/>
  <c r="AF525" i="8"/>
  <c r="AE525" i="8"/>
  <c r="AD525" i="8"/>
  <c r="AC525" i="8"/>
  <c r="AB525" i="8"/>
  <c r="AA525" i="8"/>
  <c r="Z525" i="8"/>
  <c r="Y525" i="8"/>
  <c r="X525" i="8"/>
  <c r="W525" i="8"/>
  <c r="V525" i="8"/>
  <c r="U525" i="8"/>
  <c r="T525" i="8"/>
  <c r="S525" i="8"/>
  <c r="R525" i="8"/>
  <c r="Q525" i="8"/>
  <c r="P525" i="8"/>
  <c r="O525" i="8"/>
  <c r="N525" i="8"/>
  <c r="M525" i="8"/>
  <c r="L525" i="8"/>
  <c r="K525" i="8"/>
  <c r="J525" i="8"/>
  <c r="I525" i="8"/>
  <c r="H525" i="8"/>
  <c r="G525" i="8"/>
  <c r="F525" i="8"/>
  <c r="E525" i="8"/>
  <c r="D525" i="8"/>
  <c r="B525" i="8"/>
  <c r="AK524" i="8"/>
  <c r="AJ524" i="8"/>
  <c r="AI524" i="8"/>
  <c r="AH524" i="8"/>
  <c r="AG524" i="8"/>
  <c r="AF524" i="8"/>
  <c r="AE524" i="8"/>
  <c r="AD524" i="8"/>
  <c r="AC524" i="8"/>
  <c r="AB524" i="8"/>
  <c r="AA524" i="8"/>
  <c r="Z524" i="8"/>
  <c r="Y524" i="8"/>
  <c r="X524" i="8"/>
  <c r="W524" i="8"/>
  <c r="V524" i="8"/>
  <c r="U524" i="8"/>
  <c r="T524" i="8"/>
  <c r="S524" i="8"/>
  <c r="R524" i="8"/>
  <c r="Q524" i="8"/>
  <c r="P524" i="8"/>
  <c r="O524" i="8"/>
  <c r="N524" i="8"/>
  <c r="M524" i="8"/>
  <c r="L524" i="8"/>
  <c r="K524" i="8"/>
  <c r="J524" i="8"/>
  <c r="I524" i="8"/>
  <c r="H524" i="8"/>
  <c r="G524" i="8"/>
  <c r="F524" i="8"/>
  <c r="E524" i="8"/>
  <c r="D524" i="8"/>
  <c r="B524" i="8"/>
  <c r="AK523" i="8"/>
  <c r="AJ523" i="8"/>
  <c r="AI523" i="8"/>
  <c r="AH523" i="8"/>
  <c r="AG523" i="8"/>
  <c r="AF523" i="8"/>
  <c r="AE523" i="8"/>
  <c r="AD523" i="8"/>
  <c r="AC523" i="8"/>
  <c r="AB523" i="8"/>
  <c r="AA523" i="8"/>
  <c r="Z523" i="8"/>
  <c r="Y523" i="8"/>
  <c r="X523" i="8"/>
  <c r="W523" i="8"/>
  <c r="V523" i="8"/>
  <c r="U523" i="8"/>
  <c r="T523" i="8"/>
  <c r="S523" i="8"/>
  <c r="R523" i="8"/>
  <c r="Q523" i="8"/>
  <c r="P523" i="8"/>
  <c r="O523" i="8"/>
  <c r="N523" i="8"/>
  <c r="M523" i="8"/>
  <c r="L523" i="8"/>
  <c r="K523" i="8"/>
  <c r="J523" i="8"/>
  <c r="I523" i="8"/>
  <c r="H523" i="8"/>
  <c r="G523" i="8"/>
  <c r="F523" i="8"/>
  <c r="E523" i="8"/>
  <c r="D523" i="8"/>
  <c r="B523" i="8"/>
  <c r="AK522" i="8"/>
  <c r="AJ522" i="8"/>
  <c r="AI522" i="8"/>
  <c r="AH522" i="8"/>
  <c r="AG522" i="8"/>
  <c r="AF522" i="8"/>
  <c r="AE522" i="8"/>
  <c r="AD522" i="8"/>
  <c r="AC522" i="8"/>
  <c r="AB522" i="8"/>
  <c r="AA522" i="8"/>
  <c r="Z522" i="8"/>
  <c r="Y522" i="8"/>
  <c r="X522" i="8"/>
  <c r="W522" i="8"/>
  <c r="V522" i="8"/>
  <c r="U522" i="8"/>
  <c r="T522" i="8"/>
  <c r="S522" i="8"/>
  <c r="R522" i="8"/>
  <c r="Q522" i="8"/>
  <c r="P522" i="8"/>
  <c r="O522" i="8"/>
  <c r="N522" i="8"/>
  <c r="M522" i="8"/>
  <c r="L522" i="8"/>
  <c r="K522" i="8"/>
  <c r="J522" i="8"/>
  <c r="I522" i="8"/>
  <c r="H522" i="8"/>
  <c r="G522" i="8"/>
  <c r="F522" i="8"/>
  <c r="E522" i="8"/>
  <c r="D522" i="8"/>
  <c r="B522" i="8"/>
  <c r="AK521" i="8"/>
  <c r="AJ521" i="8"/>
  <c r="AI521" i="8"/>
  <c r="AH521" i="8"/>
  <c r="AG521" i="8"/>
  <c r="AF521" i="8"/>
  <c r="AE521" i="8"/>
  <c r="AD521" i="8"/>
  <c r="AC521" i="8"/>
  <c r="AB521" i="8"/>
  <c r="AA521" i="8"/>
  <c r="Z521" i="8"/>
  <c r="Y521" i="8"/>
  <c r="X521" i="8"/>
  <c r="W521" i="8"/>
  <c r="V521" i="8"/>
  <c r="U521" i="8"/>
  <c r="T521" i="8"/>
  <c r="S521" i="8"/>
  <c r="R521" i="8"/>
  <c r="Q521" i="8"/>
  <c r="P521" i="8"/>
  <c r="O521" i="8"/>
  <c r="N521" i="8"/>
  <c r="M521" i="8"/>
  <c r="L521" i="8"/>
  <c r="K521" i="8"/>
  <c r="J521" i="8"/>
  <c r="I521" i="8"/>
  <c r="H521" i="8"/>
  <c r="G521" i="8"/>
  <c r="F521" i="8"/>
  <c r="E521" i="8"/>
  <c r="D521" i="8"/>
  <c r="B521" i="8"/>
  <c r="AK520" i="8"/>
  <c r="AJ520" i="8"/>
  <c r="AI520" i="8"/>
  <c r="AH520" i="8"/>
  <c r="AG520" i="8"/>
  <c r="AF520" i="8"/>
  <c r="AE520" i="8"/>
  <c r="AD520" i="8"/>
  <c r="AC520" i="8"/>
  <c r="AB520" i="8"/>
  <c r="AA520" i="8"/>
  <c r="Z520" i="8"/>
  <c r="Y520" i="8"/>
  <c r="X520" i="8"/>
  <c r="W520" i="8"/>
  <c r="V520" i="8"/>
  <c r="U520" i="8"/>
  <c r="T520" i="8"/>
  <c r="S520" i="8"/>
  <c r="R520" i="8"/>
  <c r="Q520" i="8"/>
  <c r="P520" i="8"/>
  <c r="O520" i="8"/>
  <c r="N520" i="8"/>
  <c r="M520" i="8"/>
  <c r="L520" i="8"/>
  <c r="K520" i="8"/>
  <c r="J520" i="8"/>
  <c r="I520" i="8"/>
  <c r="H520" i="8"/>
  <c r="G520" i="8"/>
  <c r="F520" i="8"/>
  <c r="E520" i="8"/>
  <c r="D520" i="8"/>
  <c r="B520" i="8"/>
  <c r="AK519" i="8"/>
  <c r="AJ519" i="8"/>
  <c r="AI519" i="8"/>
  <c r="AH519" i="8"/>
  <c r="AG519" i="8"/>
  <c r="AF519" i="8"/>
  <c r="AE519" i="8"/>
  <c r="AD519" i="8"/>
  <c r="AC519" i="8"/>
  <c r="AB519" i="8"/>
  <c r="AA519" i="8"/>
  <c r="Z519" i="8"/>
  <c r="Y519" i="8"/>
  <c r="X519" i="8"/>
  <c r="W519" i="8"/>
  <c r="V519" i="8"/>
  <c r="U519" i="8"/>
  <c r="T519" i="8"/>
  <c r="S519" i="8"/>
  <c r="R519" i="8"/>
  <c r="Q519" i="8"/>
  <c r="P519" i="8"/>
  <c r="O519" i="8"/>
  <c r="N519" i="8"/>
  <c r="M519" i="8"/>
  <c r="L519" i="8"/>
  <c r="K519" i="8"/>
  <c r="J519" i="8"/>
  <c r="I519" i="8"/>
  <c r="H519" i="8"/>
  <c r="G519" i="8"/>
  <c r="F519" i="8"/>
  <c r="E519" i="8"/>
  <c r="D519" i="8"/>
  <c r="B519" i="8"/>
  <c r="AK518" i="8"/>
  <c r="AJ518" i="8"/>
  <c r="AI518" i="8"/>
  <c r="AH518" i="8"/>
  <c r="AG518" i="8"/>
  <c r="AF518" i="8"/>
  <c r="AE518" i="8"/>
  <c r="AD518" i="8"/>
  <c r="AC518" i="8"/>
  <c r="AB518" i="8"/>
  <c r="AA518" i="8"/>
  <c r="Z518" i="8"/>
  <c r="Y518" i="8"/>
  <c r="X518" i="8"/>
  <c r="W518" i="8"/>
  <c r="V518" i="8"/>
  <c r="U518" i="8"/>
  <c r="T518" i="8"/>
  <c r="S518" i="8"/>
  <c r="R518" i="8"/>
  <c r="Q518" i="8"/>
  <c r="P518" i="8"/>
  <c r="O518" i="8"/>
  <c r="N518" i="8"/>
  <c r="M518" i="8"/>
  <c r="L518" i="8"/>
  <c r="K518" i="8"/>
  <c r="J518" i="8"/>
  <c r="I518" i="8"/>
  <c r="H518" i="8"/>
  <c r="G518" i="8"/>
  <c r="F518" i="8"/>
  <c r="E518" i="8"/>
  <c r="D518" i="8"/>
  <c r="B518" i="8"/>
  <c r="AK517" i="8"/>
  <c r="AJ517" i="8"/>
  <c r="AI517" i="8"/>
  <c r="AH517" i="8"/>
  <c r="AG517" i="8"/>
  <c r="AF517" i="8"/>
  <c r="AE517" i="8"/>
  <c r="AD517" i="8"/>
  <c r="AC517" i="8"/>
  <c r="AB517" i="8"/>
  <c r="AA517" i="8"/>
  <c r="Z517" i="8"/>
  <c r="Y517" i="8"/>
  <c r="X517" i="8"/>
  <c r="W517" i="8"/>
  <c r="V517" i="8"/>
  <c r="U517" i="8"/>
  <c r="T517" i="8"/>
  <c r="S517" i="8"/>
  <c r="R517" i="8"/>
  <c r="Q517" i="8"/>
  <c r="P517" i="8"/>
  <c r="O517" i="8"/>
  <c r="N517" i="8"/>
  <c r="M517" i="8"/>
  <c r="L517" i="8"/>
  <c r="K517" i="8"/>
  <c r="J517" i="8"/>
  <c r="I517" i="8"/>
  <c r="H517" i="8"/>
  <c r="G517" i="8"/>
  <c r="F517" i="8"/>
  <c r="E517" i="8"/>
  <c r="D517" i="8"/>
  <c r="B517" i="8"/>
  <c r="AK516" i="8"/>
  <c r="AJ516" i="8"/>
  <c r="AI516" i="8"/>
  <c r="AH516" i="8"/>
  <c r="AG516" i="8"/>
  <c r="AF516" i="8"/>
  <c r="AE516" i="8"/>
  <c r="AD516" i="8"/>
  <c r="AC516" i="8"/>
  <c r="AB516" i="8"/>
  <c r="AA516" i="8"/>
  <c r="Z516" i="8"/>
  <c r="Y516" i="8"/>
  <c r="X516" i="8"/>
  <c r="W516" i="8"/>
  <c r="V516" i="8"/>
  <c r="U516" i="8"/>
  <c r="T516" i="8"/>
  <c r="S516" i="8"/>
  <c r="R516" i="8"/>
  <c r="Q516" i="8"/>
  <c r="P516" i="8"/>
  <c r="O516" i="8"/>
  <c r="N516" i="8"/>
  <c r="M516" i="8"/>
  <c r="L516" i="8"/>
  <c r="K516" i="8"/>
  <c r="J516" i="8"/>
  <c r="I516" i="8"/>
  <c r="H516" i="8"/>
  <c r="G516" i="8"/>
  <c r="F516" i="8"/>
  <c r="E516" i="8"/>
  <c r="D516" i="8"/>
  <c r="B516" i="8"/>
  <c r="AK515" i="8"/>
  <c r="AJ515" i="8"/>
  <c r="AI515" i="8"/>
  <c r="AH515" i="8"/>
  <c r="AG515" i="8"/>
  <c r="AF515" i="8"/>
  <c r="AE515" i="8"/>
  <c r="AD515" i="8"/>
  <c r="AC515" i="8"/>
  <c r="AB515" i="8"/>
  <c r="AA515" i="8"/>
  <c r="Z515" i="8"/>
  <c r="Y515" i="8"/>
  <c r="X515" i="8"/>
  <c r="W515" i="8"/>
  <c r="V515" i="8"/>
  <c r="U515" i="8"/>
  <c r="T515" i="8"/>
  <c r="S515" i="8"/>
  <c r="R515" i="8"/>
  <c r="Q515" i="8"/>
  <c r="P515" i="8"/>
  <c r="O515" i="8"/>
  <c r="N515" i="8"/>
  <c r="M515" i="8"/>
  <c r="L515" i="8"/>
  <c r="K515" i="8"/>
  <c r="J515" i="8"/>
  <c r="I515" i="8"/>
  <c r="H515" i="8"/>
  <c r="G515" i="8"/>
  <c r="F515" i="8"/>
  <c r="E515" i="8"/>
  <c r="D515" i="8"/>
  <c r="B515" i="8"/>
  <c r="AK514" i="8"/>
  <c r="AJ514" i="8"/>
  <c r="AI514" i="8"/>
  <c r="AH514" i="8"/>
  <c r="AG514" i="8"/>
  <c r="AF514" i="8"/>
  <c r="AE514" i="8"/>
  <c r="AD514" i="8"/>
  <c r="AC514" i="8"/>
  <c r="AB514" i="8"/>
  <c r="AA514" i="8"/>
  <c r="Z514" i="8"/>
  <c r="Y514" i="8"/>
  <c r="X514" i="8"/>
  <c r="W514" i="8"/>
  <c r="V514" i="8"/>
  <c r="U514" i="8"/>
  <c r="T514" i="8"/>
  <c r="S514" i="8"/>
  <c r="R514" i="8"/>
  <c r="Q514" i="8"/>
  <c r="P514" i="8"/>
  <c r="O514" i="8"/>
  <c r="N514" i="8"/>
  <c r="M514" i="8"/>
  <c r="L514" i="8"/>
  <c r="K514" i="8"/>
  <c r="J514" i="8"/>
  <c r="I514" i="8"/>
  <c r="H514" i="8"/>
  <c r="G514" i="8"/>
  <c r="F514" i="8"/>
  <c r="E514" i="8"/>
  <c r="D514" i="8"/>
  <c r="B514" i="8"/>
  <c r="AK513" i="8"/>
  <c r="AJ513" i="8"/>
  <c r="AI513" i="8"/>
  <c r="AH513" i="8"/>
  <c r="AG513" i="8"/>
  <c r="AF513" i="8"/>
  <c r="AE513" i="8"/>
  <c r="AD513" i="8"/>
  <c r="AC513" i="8"/>
  <c r="AB513" i="8"/>
  <c r="AA513" i="8"/>
  <c r="Z513" i="8"/>
  <c r="Y513" i="8"/>
  <c r="X513" i="8"/>
  <c r="W513" i="8"/>
  <c r="V513" i="8"/>
  <c r="U513" i="8"/>
  <c r="T513" i="8"/>
  <c r="S513" i="8"/>
  <c r="R513" i="8"/>
  <c r="Q513" i="8"/>
  <c r="P513" i="8"/>
  <c r="O513" i="8"/>
  <c r="N513" i="8"/>
  <c r="M513" i="8"/>
  <c r="L513" i="8"/>
  <c r="K513" i="8"/>
  <c r="J513" i="8"/>
  <c r="I513" i="8"/>
  <c r="H513" i="8"/>
  <c r="G513" i="8"/>
  <c r="F513" i="8"/>
  <c r="E513" i="8"/>
  <c r="D513" i="8"/>
  <c r="B513" i="8"/>
  <c r="AK512" i="8"/>
  <c r="AJ512" i="8"/>
  <c r="AI512" i="8"/>
  <c r="AH512" i="8"/>
  <c r="AG512" i="8"/>
  <c r="AF512" i="8"/>
  <c r="AE512" i="8"/>
  <c r="AD512" i="8"/>
  <c r="AC512" i="8"/>
  <c r="AB512" i="8"/>
  <c r="AA512" i="8"/>
  <c r="Z512" i="8"/>
  <c r="Y512" i="8"/>
  <c r="X512" i="8"/>
  <c r="W512" i="8"/>
  <c r="V512" i="8"/>
  <c r="U512" i="8"/>
  <c r="T512" i="8"/>
  <c r="S512" i="8"/>
  <c r="R512" i="8"/>
  <c r="Q512" i="8"/>
  <c r="P512" i="8"/>
  <c r="O512" i="8"/>
  <c r="N512" i="8"/>
  <c r="M512" i="8"/>
  <c r="L512" i="8"/>
  <c r="K512" i="8"/>
  <c r="J512" i="8"/>
  <c r="I512" i="8"/>
  <c r="H512" i="8"/>
  <c r="G512" i="8"/>
  <c r="F512" i="8"/>
  <c r="E512" i="8"/>
  <c r="D512" i="8"/>
  <c r="B512" i="8"/>
  <c r="AK511" i="8"/>
  <c r="AJ511" i="8"/>
  <c r="AI511" i="8"/>
  <c r="AH511" i="8"/>
  <c r="AG511" i="8"/>
  <c r="AF511" i="8"/>
  <c r="AE511" i="8"/>
  <c r="AD511" i="8"/>
  <c r="AC511" i="8"/>
  <c r="AB511" i="8"/>
  <c r="AA511" i="8"/>
  <c r="Z511" i="8"/>
  <c r="Y511" i="8"/>
  <c r="X511" i="8"/>
  <c r="W511" i="8"/>
  <c r="V511" i="8"/>
  <c r="U511" i="8"/>
  <c r="T511" i="8"/>
  <c r="S511" i="8"/>
  <c r="R511" i="8"/>
  <c r="Q511" i="8"/>
  <c r="P511" i="8"/>
  <c r="O511" i="8"/>
  <c r="N511" i="8"/>
  <c r="M511" i="8"/>
  <c r="L511" i="8"/>
  <c r="K511" i="8"/>
  <c r="J511" i="8"/>
  <c r="I511" i="8"/>
  <c r="H511" i="8"/>
  <c r="G511" i="8"/>
  <c r="F511" i="8"/>
  <c r="E511" i="8"/>
  <c r="D511" i="8"/>
  <c r="B511" i="8"/>
  <c r="AK510" i="8"/>
  <c r="AJ510" i="8"/>
  <c r="AI510" i="8"/>
  <c r="AH510" i="8"/>
  <c r="AG510" i="8"/>
  <c r="AF510" i="8"/>
  <c r="AE510" i="8"/>
  <c r="AD510" i="8"/>
  <c r="AC510" i="8"/>
  <c r="AB510" i="8"/>
  <c r="AA510" i="8"/>
  <c r="Z510" i="8"/>
  <c r="Y510" i="8"/>
  <c r="X510" i="8"/>
  <c r="W510" i="8"/>
  <c r="V510" i="8"/>
  <c r="U510" i="8"/>
  <c r="T510" i="8"/>
  <c r="S510" i="8"/>
  <c r="R510" i="8"/>
  <c r="Q510" i="8"/>
  <c r="P510" i="8"/>
  <c r="O510" i="8"/>
  <c r="N510" i="8"/>
  <c r="M510" i="8"/>
  <c r="L510" i="8"/>
  <c r="K510" i="8"/>
  <c r="J510" i="8"/>
  <c r="I510" i="8"/>
  <c r="H510" i="8"/>
  <c r="G510" i="8"/>
  <c r="F510" i="8"/>
  <c r="E510" i="8"/>
  <c r="D510" i="8"/>
  <c r="B510" i="8"/>
  <c r="AK509" i="8"/>
  <c r="AJ509" i="8"/>
  <c r="AI509" i="8"/>
  <c r="AH509" i="8"/>
  <c r="AG509" i="8"/>
  <c r="AF509" i="8"/>
  <c r="AE509" i="8"/>
  <c r="AD509" i="8"/>
  <c r="AC509" i="8"/>
  <c r="AB509" i="8"/>
  <c r="AA509" i="8"/>
  <c r="Z509" i="8"/>
  <c r="Y509" i="8"/>
  <c r="X509" i="8"/>
  <c r="W509" i="8"/>
  <c r="V509" i="8"/>
  <c r="U509" i="8"/>
  <c r="T509" i="8"/>
  <c r="S509" i="8"/>
  <c r="R509" i="8"/>
  <c r="Q509" i="8"/>
  <c r="P509" i="8"/>
  <c r="O509" i="8"/>
  <c r="N509" i="8"/>
  <c r="M509" i="8"/>
  <c r="L509" i="8"/>
  <c r="K509" i="8"/>
  <c r="J509" i="8"/>
  <c r="I509" i="8"/>
  <c r="H509" i="8"/>
  <c r="G509" i="8"/>
  <c r="F509" i="8"/>
  <c r="E509" i="8"/>
  <c r="D509" i="8"/>
  <c r="B509" i="8"/>
  <c r="AK508" i="8"/>
  <c r="AJ508" i="8"/>
  <c r="AI508" i="8"/>
  <c r="AH508" i="8"/>
  <c r="AG508" i="8"/>
  <c r="AF508" i="8"/>
  <c r="AE508" i="8"/>
  <c r="AD508" i="8"/>
  <c r="AC508" i="8"/>
  <c r="AB508" i="8"/>
  <c r="AA508" i="8"/>
  <c r="Z508" i="8"/>
  <c r="Y508" i="8"/>
  <c r="X508" i="8"/>
  <c r="W508" i="8"/>
  <c r="V508" i="8"/>
  <c r="U508" i="8"/>
  <c r="T508" i="8"/>
  <c r="S508" i="8"/>
  <c r="R508" i="8"/>
  <c r="Q508" i="8"/>
  <c r="P508" i="8"/>
  <c r="O508" i="8"/>
  <c r="N508" i="8"/>
  <c r="M508" i="8"/>
  <c r="L508" i="8"/>
  <c r="K508" i="8"/>
  <c r="J508" i="8"/>
  <c r="I508" i="8"/>
  <c r="H508" i="8"/>
  <c r="G508" i="8"/>
  <c r="F508" i="8"/>
  <c r="E508" i="8"/>
  <c r="D508" i="8"/>
  <c r="B508" i="8"/>
  <c r="AK507" i="8"/>
  <c r="AJ507" i="8"/>
  <c r="AI507" i="8"/>
  <c r="AH507" i="8"/>
  <c r="AG507" i="8"/>
  <c r="AF507" i="8"/>
  <c r="AE507" i="8"/>
  <c r="AD507" i="8"/>
  <c r="AC507" i="8"/>
  <c r="AB507" i="8"/>
  <c r="AA507" i="8"/>
  <c r="Z507" i="8"/>
  <c r="Y507" i="8"/>
  <c r="X507" i="8"/>
  <c r="W507" i="8"/>
  <c r="V507" i="8"/>
  <c r="U507" i="8"/>
  <c r="T507" i="8"/>
  <c r="S507" i="8"/>
  <c r="R507" i="8"/>
  <c r="Q507" i="8"/>
  <c r="P507" i="8"/>
  <c r="O507" i="8"/>
  <c r="N507" i="8"/>
  <c r="M507" i="8"/>
  <c r="L507" i="8"/>
  <c r="K507" i="8"/>
  <c r="J507" i="8"/>
  <c r="I507" i="8"/>
  <c r="H507" i="8"/>
  <c r="G507" i="8"/>
  <c r="F507" i="8"/>
  <c r="E507" i="8"/>
  <c r="D507" i="8"/>
  <c r="B507" i="8"/>
  <c r="AK506" i="8"/>
  <c r="AJ506" i="8"/>
  <c r="AI506" i="8"/>
  <c r="AH506" i="8"/>
  <c r="AG506" i="8"/>
  <c r="AF506" i="8"/>
  <c r="AE506" i="8"/>
  <c r="AD506" i="8"/>
  <c r="AC506" i="8"/>
  <c r="AB506" i="8"/>
  <c r="AA506" i="8"/>
  <c r="Z506" i="8"/>
  <c r="Y506" i="8"/>
  <c r="X506" i="8"/>
  <c r="W506" i="8"/>
  <c r="V506" i="8"/>
  <c r="U506" i="8"/>
  <c r="T506" i="8"/>
  <c r="S506" i="8"/>
  <c r="R506" i="8"/>
  <c r="Q506" i="8"/>
  <c r="P506" i="8"/>
  <c r="O506" i="8"/>
  <c r="N506" i="8"/>
  <c r="M506" i="8"/>
  <c r="L506" i="8"/>
  <c r="K506" i="8"/>
  <c r="J506" i="8"/>
  <c r="I506" i="8"/>
  <c r="H506" i="8"/>
  <c r="G506" i="8"/>
  <c r="F506" i="8"/>
  <c r="E506" i="8"/>
  <c r="D506" i="8"/>
  <c r="B506" i="8"/>
  <c r="AK505" i="8"/>
  <c r="AJ505" i="8"/>
  <c r="AI505" i="8"/>
  <c r="AH505" i="8"/>
  <c r="AG505" i="8"/>
  <c r="AF505" i="8"/>
  <c r="AE505" i="8"/>
  <c r="AD505" i="8"/>
  <c r="AC505" i="8"/>
  <c r="AB505" i="8"/>
  <c r="AA505" i="8"/>
  <c r="Z505" i="8"/>
  <c r="Y505" i="8"/>
  <c r="X505" i="8"/>
  <c r="W505" i="8"/>
  <c r="V505" i="8"/>
  <c r="U505" i="8"/>
  <c r="T505" i="8"/>
  <c r="S505" i="8"/>
  <c r="R505" i="8"/>
  <c r="Q505" i="8"/>
  <c r="P505" i="8"/>
  <c r="O505" i="8"/>
  <c r="N505" i="8"/>
  <c r="M505" i="8"/>
  <c r="L505" i="8"/>
  <c r="K505" i="8"/>
  <c r="J505" i="8"/>
  <c r="I505" i="8"/>
  <c r="H505" i="8"/>
  <c r="G505" i="8"/>
  <c r="F505" i="8"/>
  <c r="E505" i="8"/>
  <c r="D505" i="8"/>
  <c r="B505" i="8"/>
  <c r="AK504" i="8"/>
  <c r="AJ504" i="8"/>
  <c r="AI504" i="8"/>
  <c r="AH504" i="8"/>
  <c r="AG504" i="8"/>
  <c r="AF504" i="8"/>
  <c r="AE504" i="8"/>
  <c r="AD504" i="8"/>
  <c r="AC504" i="8"/>
  <c r="AB504" i="8"/>
  <c r="AA504" i="8"/>
  <c r="Z504" i="8"/>
  <c r="Y504" i="8"/>
  <c r="X504" i="8"/>
  <c r="W504" i="8"/>
  <c r="V504" i="8"/>
  <c r="U504" i="8"/>
  <c r="T504" i="8"/>
  <c r="S504" i="8"/>
  <c r="R504" i="8"/>
  <c r="Q504" i="8"/>
  <c r="P504" i="8"/>
  <c r="O504" i="8"/>
  <c r="N504" i="8"/>
  <c r="M504" i="8"/>
  <c r="L504" i="8"/>
  <c r="K504" i="8"/>
  <c r="J504" i="8"/>
  <c r="I504" i="8"/>
  <c r="H504" i="8"/>
  <c r="G504" i="8"/>
  <c r="F504" i="8"/>
  <c r="E504" i="8"/>
  <c r="D504" i="8"/>
  <c r="B504" i="8"/>
  <c r="AK503" i="8"/>
  <c r="AJ503" i="8"/>
  <c r="AI503" i="8"/>
  <c r="AH503" i="8"/>
  <c r="AG503" i="8"/>
  <c r="AF503" i="8"/>
  <c r="AE503" i="8"/>
  <c r="AD503" i="8"/>
  <c r="AC503" i="8"/>
  <c r="AB503" i="8"/>
  <c r="AA503" i="8"/>
  <c r="Z503" i="8"/>
  <c r="Y503" i="8"/>
  <c r="X503" i="8"/>
  <c r="W503" i="8"/>
  <c r="V503" i="8"/>
  <c r="U503" i="8"/>
  <c r="T503" i="8"/>
  <c r="S503" i="8"/>
  <c r="R503" i="8"/>
  <c r="Q503" i="8"/>
  <c r="P503" i="8"/>
  <c r="O503" i="8"/>
  <c r="N503" i="8"/>
  <c r="M503" i="8"/>
  <c r="L503" i="8"/>
  <c r="K503" i="8"/>
  <c r="J503" i="8"/>
  <c r="I503" i="8"/>
  <c r="H503" i="8"/>
  <c r="G503" i="8"/>
  <c r="F503" i="8"/>
  <c r="E503" i="8"/>
  <c r="D503" i="8"/>
  <c r="B503" i="8"/>
  <c r="AK502" i="8"/>
  <c r="AJ502" i="8"/>
  <c r="AI502" i="8"/>
  <c r="AH502" i="8"/>
  <c r="AG502" i="8"/>
  <c r="AF502" i="8"/>
  <c r="AE502" i="8"/>
  <c r="AD502" i="8"/>
  <c r="AC502" i="8"/>
  <c r="AB502" i="8"/>
  <c r="AA502" i="8"/>
  <c r="Z502" i="8"/>
  <c r="Y502" i="8"/>
  <c r="X502" i="8"/>
  <c r="W502" i="8"/>
  <c r="V502" i="8"/>
  <c r="U502" i="8"/>
  <c r="T502" i="8"/>
  <c r="S502" i="8"/>
  <c r="R502" i="8"/>
  <c r="Q502" i="8"/>
  <c r="P502" i="8"/>
  <c r="O502" i="8"/>
  <c r="N502" i="8"/>
  <c r="M502" i="8"/>
  <c r="L502" i="8"/>
  <c r="K502" i="8"/>
  <c r="J502" i="8"/>
  <c r="I502" i="8"/>
  <c r="H502" i="8"/>
  <c r="G502" i="8"/>
  <c r="F502" i="8"/>
  <c r="E502" i="8"/>
  <c r="D502" i="8"/>
  <c r="B502" i="8"/>
  <c r="AK501" i="8"/>
  <c r="AJ501" i="8"/>
  <c r="AI501" i="8"/>
  <c r="AH501" i="8"/>
  <c r="AG501" i="8"/>
  <c r="AF501" i="8"/>
  <c r="AE501" i="8"/>
  <c r="AD501" i="8"/>
  <c r="AC501" i="8"/>
  <c r="AB501" i="8"/>
  <c r="AA501" i="8"/>
  <c r="Z501" i="8"/>
  <c r="Y501" i="8"/>
  <c r="X501" i="8"/>
  <c r="W501" i="8"/>
  <c r="V501" i="8"/>
  <c r="U501" i="8"/>
  <c r="T501" i="8"/>
  <c r="S501" i="8"/>
  <c r="R501" i="8"/>
  <c r="Q501" i="8"/>
  <c r="P501" i="8"/>
  <c r="O501" i="8"/>
  <c r="N501" i="8"/>
  <c r="M501" i="8"/>
  <c r="L501" i="8"/>
  <c r="K501" i="8"/>
  <c r="J501" i="8"/>
  <c r="I501" i="8"/>
  <c r="H501" i="8"/>
  <c r="G501" i="8"/>
  <c r="F501" i="8"/>
  <c r="E501" i="8"/>
  <c r="D501" i="8"/>
  <c r="B501" i="8"/>
  <c r="AK500" i="8"/>
  <c r="AJ500" i="8"/>
  <c r="AI500" i="8"/>
  <c r="AH500" i="8"/>
  <c r="AG500" i="8"/>
  <c r="AF500" i="8"/>
  <c r="AE500" i="8"/>
  <c r="AD500" i="8"/>
  <c r="AC500" i="8"/>
  <c r="AB500" i="8"/>
  <c r="AA500" i="8"/>
  <c r="Z500" i="8"/>
  <c r="Y500" i="8"/>
  <c r="X500" i="8"/>
  <c r="W500" i="8"/>
  <c r="V500" i="8"/>
  <c r="U500" i="8"/>
  <c r="T500" i="8"/>
  <c r="S500" i="8"/>
  <c r="R500" i="8"/>
  <c r="Q500" i="8"/>
  <c r="P500" i="8"/>
  <c r="O500" i="8"/>
  <c r="N500" i="8"/>
  <c r="M500" i="8"/>
  <c r="L500" i="8"/>
  <c r="K500" i="8"/>
  <c r="J500" i="8"/>
  <c r="I500" i="8"/>
  <c r="H500" i="8"/>
  <c r="G500" i="8"/>
  <c r="F500" i="8"/>
  <c r="E500" i="8"/>
  <c r="D500" i="8"/>
  <c r="B500" i="8"/>
  <c r="AK499" i="8"/>
  <c r="AJ499" i="8"/>
  <c r="AI499" i="8"/>
  <c r="AH499" i="8"/>
  <c r="AG499" i="8"/>
  <c r="AF499" i="8"/>
  <c r="AE499" i="8"/>
  <c r="AD499" i="8"/>
  <c r="AC499" i="8"/>
  <c r="AB499" i="8"/>
  <c r="AA499" i="8"/>
  <c r="Z499" i="8"/>
  <c r="Y499" i="8"/>
  <c r="X499" i="8"/>
  <c r="W499" i="8"/>
  <c r="V499" i="8"/>
  <c r="U499" i="8"/>
  <c r="T499" i="8"/>
  <c r="S499" i="8"/>
  <c r="R499" i="8"/>
  <c r="Q499" i="8"/>
  <c r="P499" i="8"/>
  <c r="O499" i="8"/>
  <c r="N499" i="8"/>
  <c r="M499" i="8"/>
  <c r="L499" i="8"/>
  <c r="K499" i="8"/>
  <c r="J499" i="8"/>
  <c r="I499" i="8"/>
  <c r="H499" i="8"/>
  <c r="G499" i="8"/>
  <c r="F499" i="8"/>
  <c r="E499" i="8"/>
  <c r="D499" i="8"/>
  <c r="B499" i="8"/>
  <c r="AK498" i="8"/>
  <c r="AJ498" i="8"/>
  <c r="AI498" i="8"/>
  <c r="AH498" i="8"/>
  <c r="AG498" i="8"/>
  <c r="AF498" i="8"/>
  <c r="AE498" i="8"/>
  <c r="AD498" i="8"/>
  <c r="AC498" i="8"/>
  <c r="AB498" i="8"/>
  <c r="AA498" i="8"/>
  <c r="Z498" i="8"/>
  <c r="Y498" i="8"/>
  <c r="X498" i="8"/>
  <c r="W498" i="8"/>
  <c r="V498" i="8"/>
  <c r="U498" i="8"/>
  <c r="T498" i="8"/>
  <c r="S498" i="8"/>
  <c r="R498" i="8"/>
  <c r="Q498" i="8"/>
  <c r="P498" i="8"/>
  <c r="O498" i="8"/>
  <c r="N498" i="8"/>
  <c r="M498" i="8"/>
  <c r="L498" i="8"/>
  <c r="K498" i="8"/>
  <c r="J498" i="8"/>
  <c r="I498" i="8"/>
  <c r="H498" i="8"/>
  <c r="G498" i="8"/>
  <c r="F498" i="8"/>
  <c r="E498" i="8"/>
  <c r="D498" i="8"/>
  <c r="B498" i="8"/>
  <c r="AK497" i="8"/>
  <c r="AJ497" i="8"/>
  <c r="AI497" i="8"/>
  <c r="AH497" i="8"/>
  <c r="AG497" i="8"/>
  <c r="AF497" i="8"/>
  <c r="AE497" i="8"/>
  <c r="AD497" i="8"/>
  <c r="AC497" i="8"/>
  <c r="AB497" i="8"/>
  <c r="AA497" i="8"/>
  <c r="Z497" i="8"/>
  <c r="Y497" i="8"/>
  <c r="X497" i="8"/>
  <c r="W497" i="8"/>
  <c r="V497" i="8"/>
  <c r="U497" i="8"/>
  <c r="T497" i="8"/>
  <c r="S497" i="8"/>
  <c r="R497" i="8"/>
  <c r="Q497" i="8"/>
  <c r="P497" i="8"/>
  <c r="O497" i="8"/>
  <c r="N497" i="8"/>
  <c r="M497" i="8"/>
  <c r="L497" i="8"/>
  <c r="K497" i="8"/>
  <c r="J497" i="8"/>
  <c r="I497" i="8"/>
  <c r="H497" i="8"/>
  <c r="G497" i="8"/>
  <c r="F497" i="8"/>
  <c r="E497" i="8"/>
  <c r="D497" i="8"/>
  <c r="B497" i="8"/>
  <c r="AK496" i="8"/>
  <c r="AJ496" i="8"/>
  <c r="AI496" i="8"/>
  <c r="AH496" i="8"/>
  <c r="AG496" i="8"/>
  <c r="AF496" i="8"/>
  <c r="AE496" i="8"/>
  <c r="AD496" i="8"/>
  <c r="AC496" i="8"/>
  <c r="AB496" i="8"/>
  <c r="AA496" i="8"/>
  <c r="Z496" i="8"/>
  <c r="Y496" i="8"/>
  <c r="X496" i="8"/>
  <c r="W496" i="8"/>
  <c r="V496" i="8"/>
  <c r="U496" i="8"/>
  <c r="T496" i="8"/>
  <c r="S496" i="8"/>
  <c r="R496" i="8"/>
  <c r="Q496" i="8"/>
  <c r="P496" i="8"/>
  <c r="O496" i="8"/>
  <c r="N496" i="8"/>
  <c r="M496" i="8"/>
  <c r="L496" i="8"/>
  <c r="K496" i="8"/>
  <c r="J496" i="8"/>
  <c r="I496" i="8"/>
  <c r="H496" i="8"/>
  <c r="G496" i="8"/>
  <c r="F496" i="8"/>
  <c r="E496" i="8"/>
  <c r="D496" i="8"/>
  <c r="B496" i="8"/>
  <c r="AK495" i="8"/>
  <c r="AJ495" i="8"/>
  <c r="AI495" i="8"/>
  <c r="AH495" i="8"/>
  <c r="AG495" i="8"/>
  <c r="AF495" i="8"/>
  <c r="AE495" i="8"/>
  <c r="AD495" i="8"/>
  <c r="AC495" i="8"/>
  <c r="AB495" i="8"/>
  <c r="AA495" i="8"/>
  <c r="Z495" i="8"/>
  <c r="Y495" i="8"/>
  <c r="X495" i="8"/>
  <c r="W495" i="8"/>
  <c r="V495" i="8"/>
  <c r="U495" i="8"/>
  <c r="T495" i="8"/>
  <c r="S495" i="8"/>
  <c r="R495" i="8"/>
  <c r="Q495" i="8"/>
  <c r="P495" i="8"/>
  <c r="O495" i="8"/>
  <c r="N495" i="8"/>
  <c r="M495" i="8"/>
  <c r="L495" i="8"/>
  <c r="K495" i="8"/>
  <c r="J495" i="8"/>
  <c r="I495" i="8"/>
  <c r="H495" i="8"/>
  <c r="G495" i="8"/>
  <c r="F495" i="8"/>
  <c r="E495" i="8"/>
  <c r="D495" i="8"/>
  <c r="B495" i="8"/>
  <c r="AK494" i="8"/>
  <c r="AJ494" i="8"/>
  <c r="AI494" i="8"/>
  <c r="AH494" i="8"/>
  <c r="AG494" i="8"/>
  <c r="AF494" i="8"/>
  <c r="AE494" i="8"/>
  <c r="AD494" i="8"/>
  <c r="AC494" i="8"/>
  <c r="AB494" i="8"/>
  <c r="AA494" i="8"/>
  <c r="Z494" i="8"/>
  <c r="Y494" i="8"/>
  <c r="X494" i="8"/>
  <c r="W494" i="8"/>
  <c r="V494" i="8"/>
  <c r="U494" i="8"/>
  <c r="T494" i="8"/>
  <c r="S494" i="8"/>
  <c r="R494" i="8"/>
  <c r="Q494" i="8"/>
  <c r="P494" i="8"/>
  <c r="O494" i="8"/>
  <c r="N494" i="8"/>
  <c r="M494" i="8"/>
  <c r="L494" i="8"/>
  <c r="K494" i="8"/>
  <c r="J494" i="8"/>
  <c r="I494" i="8"/>
  <c r="H494" i="8"/>
  <c r="G494" i="8"/>
  <c r="F494" i="8"/>
  <c r="E494" i="8"/>
  <c r="D494" i="8"/>
  <c r="B494" i="8"/>
  <c r="AK493" i="8"/>
  <c r="AJ493" i="8"/>
  <c r="AI493" i="8"/>
  <c r="AH493" i="8"/>
  <c r="AG493" i="8"/>
  <c r="AF493" i="8"/>
  <c r="AE493" i="8"/>
  <c r="AD493" i="8"/>
  <c r="AC493" i="8"/>
  <c r="AB493" i="8"/>
  <c r="AA493" i="8"/>
  <c r="Z493" i="8"/>
  <c r="Y493" i="8"/>
  <c r="X493" i="8"/>
  <c r="W493" i="8"/>
  <c r="V493" i="8"/>
  <c r="U493" i="8"/>
  <c r="T493" i="8"/>
  <c r="S493" i="8"/>
  <c r="R493" i="8"/>
  <c r="Q493" i="8"/>
  <c r="P493" i="8"/>
  <c r="O493" i="8"/>
  <c r="N493" i="8"/>
  <c r="M493" i="8"/>
  <c r="L493" i="8"/>
  <c r="K493" i="8"/>
  <c r="J493" i="8"/>
  <c r="I493" i="8"/>
  <c r="H493" i="8"/>
  <c r="G493" i="8"/>
  <c r="F493" i="8"/>
  <c r="E493" i="8"/>
  <c r="D493" i="8"/>
  <c r="B493" i="8"/>
  <c r="AK492" i="8"/>
  <c r="AJ492" i="8"/>
  <c r="AI492" i="8"/>
  <c r="AH492" i="8"/>
  <c r="AG492" i="8"/>
  <c r="AF492" i="8"/>
  <c r="AE492" i="8"/>
  <c r="AD492" i="8"/>
  <c r="AC492" i="8"/>
  <c r="AB492" i="8"/>
  <c r="AA492" i="8"/>
  <c r="Z492" i="8"/>
  <c r="Y492" i="8"/>
  <c r="X492" i="8"/>
  <c r="W492" i="8"/>
  <c r="V492" i="8"/>
  <c r="U492" i="8"/>
  <c r="T492" i="8"/>
  <c r="S492" i="8"/>
  <c r="R492" i="8"/>
  <c r="Q492" i="8"/>
  <c r="P492" i="8"/>
  <c r="O492" i="8"/>
  <c r="N492" i="8"/>
  <c r="M492" i="8"/>
  <c r="L492" i="8"/>
  <c r="K492" i="8"/>
  <c r="J492" i="8"/>
  <c r="I492" i="8"/>
  <c r="H492" i="8"/>
  <c r="G492" i="8"/>
  <c r="F492" i="8"/>
  <c r="E492" i="8"/>
  <c r="D492" i="8"/>
  <c r="B492" i="8"/>
  <c r="AK491" i="8"/>
  <c r="AJ491" i="8"/>
  <c r="AI491" i="8"/>
  <c r="AH491" i="8"/>
  <c r="AG491" i="8"/>
  <c r="AF491" i="8"/>
  <c r="AE491" i="8"/>
  <c r="AD491" i="8"/>
  <c r="AC491" i="8"/>
  <c r="AB491" i="8"/>
  <c r="AA491" i="8"/>
  <c r="Z491" i="8"/>
  <c r="Y491" i="8"/>
  <c r="X491" i="8"/>
  <c r="W491" i="8"/>
  <c r="V491" i="8"/>
  <c r="U491" i="8"/>
  <c r="T491" i="8"/>
  <c r="S491" i="8"/>
  <c r="R491" i="8"/>
  <c r="Q491" i="8"/>
  <c r="P491" i="8"/>
  <c r="O491" i="8"/>
  <c r="N491" i="8"/>
  <c r="M491" i="8"/>
  <c r="L491" i="8"/>
  <c r="K491" i="8"/>
  <c r="J491" i="8"/>
  <c r="I491" i="8"/>
  <c r="H491" i="8"/>
  <c r="G491" i="8"/>
  <c r="F491" i="8"/>
  <c r="E491" i="8"/>
  <c r="D491" i="8"/>
  <c r="B491" i="8"/>
  <c r="AK490" i="8"/>
  <c r="AJ490" i="8"/>
  <c r="AI490" i="8"/>
  <c r="AH490" i="8"/>
  <c r="AG490" i="8"/>
  <c r="AF490" i="8"/>
  <c r="AE490" i="8"/>
  <c r="AD490" i="8"/>
  <c r="AC490" i="8"/>
  <c r="AB490" i="8"/>
  <c r="AA490" i="8"/>
  <c r="Z490" i="8"/>
  <c r="Y490" i="8"/>
  <c r="X490" i="8"/>
  <c r="W490" i="8"/>
  <c r="V490" i="8"/>
  <c r="U490" i="8"/>
  <c r="T490" i="8"/>
  <c r="S490" i="8"/>
  <c r="R490" i="8"/>
  <c r="Q490" i="8"/>
  <c r="P490" i="8"/>
  <c r="O490" i="8"/>
  <c r="N490" i="8"/>
  <c r="M490" i="8"/>
  <c r="L490" i="8"/>
  <c r="K490" i="8"/>
  <c r="J490" i="8"/>
  <c r="I490" i="8"/>
  <c r="H490" i="8"/>
  <c r="G490" i="8"/>
  <c r="F490" i="8"/>
  <c r="E490" i="8"/>
  <c r="D490" i="8"/>
  <c r="B490" i="8"/>
  <c r="AK489" i="8"/>
  <c r="AJ489" i="8"/>
  <c r="AI489" i="8"/>
  <c r="AH489" i="8"/>
  <c r="AG489" i="8"/>
  <c r="AF489" i="8"/>
  <c r="AE489" i="8"/>
  <c r="AD489" i="8"/>
  <c r="AC489" i="8"/>
  <c r="AB489" i="8"/>
  <c r="AA489" i="8"/>
  <c r="Z489" i="8"/>
  <c r="Y489" i="8"/>
  <c r="X489" i="8"/>
  <c r="W489" i="8"/>
  <c r="V489" i="8"/>
  <c r="U489" i="8"/>
  <c r="T489" i="8"/>
  <c r="S489" i="8"/>
  <c r="R489" i="8"/>
  <c r="Q489" i="8"/>
  <c r="P489" i="8"/>
  <c r="O489" i="8"/>
  <c r="N489" i="8"/>
  <c r="M489" i="8"/>
  <c r="L489" i="8"/>
  <c r="K489" i="8"/>
  <c r="J489" i="8"/>
  <c r="I489" i="8"/>
  <c r="H489" i="8"/>
  <c r="G489" i="8"/>
  <c r="F489" i="8"/>
  <c r="E489" i="8"/>
  <c r="D489" i="8"/>
  <c r="B489" i="8"/>
  <c r="AK488" i="8"/>
  <c r="AJ488" i="8"/>
  <c r="AI488" i="8"/>
  <c r="AH488" i="8"/>
  <c r="AG488" i="8"/>
  <c r="AF488" i="8"/>
  <c r="AE488" i="8"/>
  <c r="AD488" i="8"/>
  <c r="AC488" i="8"/>
  <c r="AB488" i="8"/>
  <c r="AA488" i="8"/>
  <c r="Z488" i="8"/>
  <c r="Y488" i="8"/>
  <c r="X488" i="8"/>
  <c r="W488" i="8"/>
  <c r="V488" i="8"/>
  <c r="U488" i="8"/>
  <c r="T488" i="8"/>
  <c r="S488" i="8"/>
  <c r="R488" i="8"/>
  <c r="Q488" i="8"/>
  <c r="P488" i="8"/>
  <c r="O488" i="8"/>
  <c r="N488" i="8"/>
  <c r="M488" i="8"/>
  <c r="L488" i="8"/>
  <c r="K488" i="8"/>
  <c r="J488" i="8"/>
  <c r="I488" i="8"/>
  <c r="H488" i="8"/>
  <c r="G488" i="8"/>
  <c r="F488" i="8"/>
  <c r="E488" i="8"/>
  <c r="D488" i="8"/>
  <c r="B488" i="8"/>
  <c r="AK487" i="8"/>
  <c r="AJ487" i="8"/>
  <c r="AI487" i="8"/>
  <c r="AH487" i="8"/>
  <c r="AG487" i="8"/>
  <c r="AF487" i="8"/>
  <c r="AE487" i="8"/>
  <c r="AD487" i="8"/>
  <c r="AC487" i="8"/>
  <c r="AB487" i="8"/>
  <c r="AA487" i="8"/>
  <c r="Z487" i="8"/>
  <c r="Y487" i="8"/>
  <c r="X487" i="8"/>
  <c r="W487" i="8"/>
  <c r="V487" i="8"/>
  <c r="U487" i="8"/>
  <c r="T487" i="8"/>
  <c r="S487" i="8"/>
  <c r="R487" i="8"/>
  <c r="Q487" i="8"/>
  <c r="P487" i="8"/>
  <c r="O487" i="8"/>
  <c r="N487" i="8"/>
  <c r="M487" i="8"/>
  <c r="L487" i="8"/>
  <c r="K487" i="8"/>
  <c r="J487" i="8"/>
  <c r="I487" i="8"/>
  <c r="H487" i="8"/>
  <c r="G487" i="8"/>
  <c r="F487" i="8"/>
  <c r="E487" i="8"/>
  <c r="D487" i="8"/>
  <c r="B487" i="8"/>
  <c r="AK486" i="8"/>
  <c r="AJ486" i="8"/>
  <c r="AI486" i="8"/>
  <c r="AH486" i="8"/>
  <c r="AG486" i="8"/>
  <c r="AF486" i="8"/>
  <c r="AE486" i="8"/>
  <c r="AD486" i="8"/>
  <c r="AC486" i="8"/>
  <c r="AB486" i="8"/>
  <c r="AA486" i="8"/>
  <c r="Z486" i="8"/>
  <c r="Y486" i="8"/>
  <c r="X486" i="8"/>
  <c r="W486" i="8"/>
  <c r="V486" i="8"/>
  <c r="U486" i="8"/>
  <c r="T486" i="8"/>
  <c r="S486" i="8"/>
  <c r="R486" i="8"/>
  <c r="Q486" i="8"/>
  <c r="P486" i="8"/>
  <c r="O486" i="8"/>
  <c r="N486" i="8"/>
  <c r="M486" i="8"/>
  <c r="L486" i="8"/>
  <c r="K486" i="8"/>
  <c r="J486" i="8"/>
  <c r="I486" i="8"/>
  <c r="H486" i="8"/>
  <c r="G486" i="8"/>
  <c r="F486" i="8"/>
  <c r="E486" i="8"/>
  <c r="D486" i="8"/>
  <c r="B486" i="8"/>
  <c r="AK485" i="8"/>
  <c r="AJ485" i="8"/>
  <c r="AI485" i="8"/>
  <c r="AH485" i="8"/>
  <c r="AG485" i="8"/>
  <c r="AF485" i="8"/>
  <c r="AE485" i="8"/>
  <c r="AD485" i="8"/>
  <c r="AC485" i="8"/>
  <c r="AB485" i="8"/>
  <c r="AA485" i="8"/>
  <c r="Z485" i="8"/>
  <c r="Y485" i="8"/>
  <c r="X485" i="8"/>
  <c r="W485" i="8"/>
  <c r="V485" i="8"/>
  <c r="U485" i="8"/>
  <c r="T485" i="8"/>
  <c r="S485" i="8"/>
  <c r="R485" i="8"/>
  <c r="Q485" i="8"/>
  <c r="P485" i="8"/>
  <c r="O485" i="8"/>
  <c r="N485" i="8"/>
  <c r="M485" i="8"/>
  <c r="L485" i="8"/>
  <c r="K485" i="8"/>
  <c r="J485" i="8"/>
  <c r="I485" i="8"/>
  <c r="H485" i="8"/>
  <c r="G485" i="8"/>
  <c r="F485" i="8"/>
  <c r="E485" i="8"/>
  <c r="D485" i="8"/>
  <c r="B485" i="8"/>
  <c r="AK484" i="8"/>
  <c r="AJ484" i="8"/>
  <c r="AI484" i="8"/>
  <c r="AH484" i="8"/>
  <c r="AG484" i="8"/>
  <c r="AF484" i="8"/>
  <c r="AE484" i="8"/>
  <c r="AD484" i="8"/>
  <c r="AC484" i="8"/>
  <c r="AB484" i="8"/>
  <c r="AA484" i="8"/>
  <c r="Z484" i="8"/>
  <c r="Y484" i="8"/>
  <c r="X484" i="8"/>
  <c r="W484" i="8"/>
  <c r="V484" i="8"/>
  <c r="U484" i="8"/>
  <c r="T484" i="8"/>
  <c r="S484" i="8"/>
  <c r="R484" i="8"/>
  <c r="Q484" i="8"/>
  <c r="P484" i="8"/>
  <c r="O484" i="8"/>
  <c r="N484" i="8"/>
  <c r="M484" i="8"/>
  <c r="L484" i="8"/>
  <c r="K484" i="8"/>
  <c r="J484" i="8"/>
  <c r="I484" i="8"/>
  <c r="H484" i="8"/>
  <c r="G484" i="8"/>
  <c r="F484" i="8"/>
  <c r="E484" i="8"/>
  <c r="D484" i="8"/>
  <c r="B484" i="8"/>
  <c r="AK483" i="8"/>
  <c r="AJ483" i="8"/>
  <c r="AI483" i="8"/>
  <c r="AH483" i="8"/>
  <c r="AG483" i="8"/>
  <c r="AF483" i="8"/>
  <c r="AE483" i="8"/>
  <c r="AD483" i="8"/>
  <c r="AC483" i="8"/>
  <c r="AB483" i="8"/>
  <c r="AA483" i="8"/>
  <c r="Z483" i="8"/>
  <c r="Y483" i="8"/>
  <c r="X483" i="8"/>
  <c r="W483" i="8"/>
  <c r="V483" i="8"/>
  <c r="U483" i="8"/>
  <c r="T483" i="8"/>
  <c r="S483" i="8"/>
  <c r="R483" i="8"/>
  <c r="Q483" i="8"/>
  <c r="P483" i="8"/>
  <c r="O483" i="8"/>
  <c r="N483" i="8"/>
  <c r="M483" i="8"/>
  <c r="L483" i="8"/>
  <c r="K483" i="8"/>
  <c r="J483" i="8"/>
  <c r="I483" i="8"/>
  <c r="H483" i="8"/>
  <c r="G483" i="8"/>
  <c r="F483" i="8"/>
  <c r="E483" i="8"/>
  <c r="D483" i="8"/>
  <c r="B483" i="8"/>
  <c r="AK482" i="8"/>
  <c r="AJ482" i="8"/>
  <c r="AI482" i="8"/>
  <c r="AH482" i="8"/>
  <c r="AG482" i="8"/>
  <c r="AF482" i="8"/>
  <c r="AE482" i="8"/>
  <c r="AD482" i="8"/>
  <c r="AC482" i="8"/>
  <c r="AB482" i="8"/>
  <c r="AA482" i="8"/>
  <c r="Z482" i="8"/>
  <c r="Y482" i="8"/>
  <c r="X482" i="8"/>
  <c r="W482" i="8"/>
  <c r="V482" i="8"/>
  <c r="U482" i="8"/>
  <c r="T482" i="8"/>
  <c r="S482" i="8"/>
  <c r="R482" i="8"/>
  <c r="Q482" i="8"/>
  <c r="P482" i="8"/>
  <c r="O482" i="8"/>
  <c r="N482" i="8"/>
  <c r="M482" i="8"/>
  <c r="L482" i="8"/>
  <c r="K482" i="8"/>
  <c r="J482" i="8"/>
  <c r="I482" i="8"/>
  <c r="H482" i="8"/>
  <c r="G482" i="8"/>
  <c r="F482" i="8"/>
  <c r="E482" i="8"/>
  <c r="D482" i="8"/>
  <c r="B482" i="8"/>
  <c r="AK481" i="8"/>
  <c r="AJ481" i="8"/>
  <c r="AI481" i="8"/>
  <c r="AH481" i="8"/>
  <c r="AG481" i="8"/>
  <c r="AF481" i="8"/>
  <c r="AE481" i="8"/>
  <c r="AD481" i="8"/>
  <c r="AC481" i="8"/>
  <c r="AB481" i="8"/>
  <c r="AA481" i="8"/>
  <c r="Z481" i="8"/>
  <c r="Y481" i="8"/>
  <c r="X481" i="8"/>
  <c r="W481" i="8"/>
  <c r="V481" i="8"/>
  <c r="U481" i="8"/>
  <c r="T481" i="8"/>
  <c r="S481" i="8"/>
  <c r="R481" i="8"/>
  <c r="Q481" i="8"/>
  <c r="P481" i="8"/>
  <c r="O481" i="8"/>
  <c r="N481" i="8"/>
  <c r="M481" i="8"/>
  <c r="L481" i="8"/>
  <c r="K481" i="8"/>
  <c r="J481" i="8"/>
  <c r="I481" i="8"/>
  <c r="H481" i="8"/>
  <c r="G481" i="8"/>
  <c r="F481" i="8"/>
  <c r="E481" i="8"/>
  <c r="D481" i="8"/>
  <c r="B481" i="8"/>
  <c r="AK480" i="8"/>
  <c r="AJ480" i="8"/>
  <c r="AI480" i="8"/>
  <c r="AH480" i="8"/>
  <c r="AG480" i="8"/>
  <c r="AF480" i="8"/>
  <c r="AE480" i="8"/>
  <c r="AD480" i="8"/>
  <c r="AC480" i="8"/>
  <c r="AB480" i="8"/>
  <c r="AA480" i="8"/>
  <c r="Z480" i="8"/>
  <c r="Y480" i="8"/>
  <c r="X480" i="8"/>
  <c r="W480" i="8"/>
  <c r="V480" i="8"/>
  <c r="U480" i="8"/>
  <c r="T480" i="8"/>
  <c r="S480" i="8"/>
  <c r="R480" i="8"/>
  <c r="Q480" i="8"/>
  <c r="P480" i="8"/>
  <c r="O480" i="8"/>
  <c r="N480" i="8"/>
  <c r="M480" i="8"/>
  <c r="L480" i="8"/>
  <c r="K480" i="8"/>
  <c r="J480" i="8"/>
  <c r="I480" i="8"/>
  <c r="H480" i="8"/>
  <c r="G480" i="8"/>
  <c r="F480" i="8"/>
  <c r="E480" i="8"/>
  <c r="D480" i="8"/>
  <c r="B480" i="8"/>
  <c r="AK479" i="8"/>
  <c r="AJ479" i="8"/>
  <c r="AI479" i="8"/>
  <c r="AH479" i="8"/>
  <c r="AG479" i="8"/>
  <c r="AF479" i="8"/>
  <c r="AE479" i="8"/>
  <c r="AD479" i="8"/>
  <c r="AC479" i="8"/>
  <c r="AB479" i="8"/>
  <c r="AA479" i="8"/>
  <c r="Z479" i="8"/>
  <c r="Y479" i="8"/>
  <c r="X479" i="8"/>
  <c r="W479" i="8"/>
  <c r="V479" i="8"/>
  <c r="U479" i="8"/>
  <c r="T479" i="8"/>
  <c r="S479" i="8"/>
  <c r="R479" i="8"/>
  <c r="Q479" i="8"/>
  <c r="P479" i="8"/>
  <c r="O479" i="8"/>
  <c r="N479" i="8"/>
  <c r="M479" i="8"/>
  <c r="L479" i="8"/>
  <c r="K479" i="8"/>
  <c r="J479" i="8"/>
  <c r="I479" i="8"/>
  <c r="H479" i="8"/>
  <c r="G479" i="8"/>
  <c r="F479" i="8"/>
  <c r="E479" i="8"/>
  <c r="D479" i="8"/>
  <c r="B479" i="8"/>
  <c r="AK478" i="8"/>
  <c r="AJ478" i="8"/>
  <c r="AI478" i="8"/>
  <c r="AH478" i="8"/>
  <c r="AG478" i="8"/>
  <c r="AF478" i="8"/>
  <c r="AE478" i="8"/>
  <c r="AD478" i="8"/>
  <c r="AC478" i="8"/>
  <c r="AB478" i="8"/>
  <c r="AA478" i="8"/>
  <c r="Z478" i="8"/>
  <c r="Y478" i="8"/>
  <c r="X478" i="8"/>
  <c r="W478" i="8"/>
  <c r="V478" i="8"/>
  <c r="U478" i="8"/>
  <c r="T478" i="8"/>
  <c r="S478" i="8"/>
  <c r="R478" i="8"/>
  <c r="Q478" i="8"/>
  <c r="P478" i="8"/>
  <c r="O478" i="8"/>
  <c r="N478" i="8"/>
  <c r="M478" i="8"/>
  <c r="L478" i="8"/>
  <c r="K478" i="8"/>
  <c r="J478" i="8"/>
  <c r="I478" i="8"/>
  <c r="H478" i="8"/>
  <c r="G478" i="8"/>
  <c r="F478" i="8"/>
  <c r="E478" i="8"/>
  <c r="D478" i="8"/>
  <c r="B478" i="8"/>
  <c r="AK477" i="8"/>
  <c r="AJ477" i="8"/>
  <c r="AI477" i="8"/>
  <c r="AH477" i="8"/>
  <c r="AG477" i="8"/>
  <c r="AF477" i="8"/>
  <c r="AE477" i="8"/>
  <c r="AD477" i="8"/>
  <c r="AC477" i="8"/>
  <c r="AB477" i="8"/>
  <c r="AA477" i="8"/>
  <c r="Z477" i="8"/>
  <c r="Y477" i="8"/>
  <c r="X477" i="8"/>
  <c r="W477" i="8"/>
  <c r="V477" i="8"/>
  <c r="U477" i="8"/>
  <c r="T477" i="8"/>
  <c r="S477" i="8"/>
  <c r="R477" i="8"/>
  <c r="Q477" i="8"/>
  <c r="P477" i="8"/>
  <c r="O477" i="8"/>
  <c r="N477" i="8"/>
  <c r="M477" i="8"/>
  <c r="L477" i="8"/>
  <c r="K477" i="8"/>
  <c r="J477" i="8"/>
  <c r="I477" i="8"/>
  <c r="H477" i="8"/>
  <c r="G477" i="8"/>
  <c r="F477" i="8"/>
  <c r="E477" i="8"/>
  <c r="D477" i="8"/>
  <c r="B477" i="8"/>
  <c r="AK476" i="8"/>
  <c r="AJ476" i="8"/>
  <c r="AI476" i="8"/>
  <c r="AH476" i="8"/>
  <c r="AG476" i="8"/>
  <c r="AF476" i="8"/>
  <c r="AE476" i="8"/>
  <c r="AD476" i="8"/>
  <c r="AC476" i="8"/>
  <c r="AB476" i="8"/>
  <c r="AA476" i="8"/>
  <c r="Z476" i="8"/>
  <c r="Y476" i="8"/>
  <c r="X476" i="8"/>
  <c r="W476" i="8"/>
  <c r="V476" i="8"/>
  <c r="U476" i="8"/>
  <c r="T476" i="8"/>
  <c r="S476" i="8"/>
  <c r="R476" i="8"/>
  <c r="Q476" i="8"/>
  <c r="P476" i="8"/>
  <c r="O476" i="8"/>
  <c r="N476" i="8"/>
  <c r="M476" i="8"/>
  <c r="L476" i="8"/>
  <c r="K476" i="8"/>
  <c r="J476" i="8"/>
  <c r="I476" i="8"/>
  <c r="H476" i="8"/>
  <c r="G476" i="8"/>
  <c r="F476" i="8"/>
  <c r="E476" i="8"/>
  <c r="D476" i="8"/>
  <c r="B476" i="8"/>
  <c r="AK475" i="8"/>
  <c r="AJ475" i="8"/>
  <c r="AI475" i="8"/>
  <c r="AH475" i="8"/>
  <c r="AG475" i="8"/>
  <c r="AF475" i="8"/>
  <c r="AE475" i="8"/>
  <c r="AD475" i="8"/>
  <c r="AC475" i="8"/>
  <c r="AB475" i="8"/>
  <c r="AA475" i="8"/>
  <c r="Z475" i="8"/>
  <c r="Y475" i="8"/>
  <c r="X475" i="8"/>
  <c r="W475" i="8"/>
  <c r="V475" i="8"/>
  <c r="U475" i="8"/>
  <c r="T475" i="8"/>
  <c r="S475" i="8"/>
  <c r="R475" i="8"/>
  <c r="Q475" i="8"/>
  <c r="P475" i="8"/>
  <c r="O475" i="8"/>
  <c r="N475" i="8"/>
  <c r="M475" i="8"/>
  <c r="L475" i="8"/>
  <c r="K475" i="8"/>
  <c r="J475" i="8"/>
  <c r="I475" i="8"/>
  <c r="H475" i="8"/>
  <c r="G475" i="8"/>
  <c r="F475" i="8"/>
  <c r="E475" i="8"/>
  <c r="D475" i="8"/>
  <c r="B475" i="8"/>
  <c r="AK474" i="8"/>
  <c r="AJ474" i="8"/>
  <c r="AI474" i="8"/>
  <c r="AH474" i="8"/>
  <c r="AG474" i="8"/>
  <c r="AF474" i="8"/>
  <c r="AE474" i="8"/>
  <c r="AD474" i="8"/>
  <c r="AC474" i="8"/>
  <c r="AB474" i="8"/>
  <c r="AA474" i="8"/>
  <c r="Z474" i="8"/>
  <c r="Y474" i="8"/>
  <c r="X474" i="8"/>
  <c r="W474" i="8"/>
  <c r="V474" i="8"/>
  <c r="U474" i="8"/>
  <c r="T474" i="8"/>
  <c r="S474" i="8"/>
  <c r="R474" i="8"/>
  <c r="Q474" i="8"/>
  <c r="P474" i="8"/>
  <c r="O474" i="8"/>
  <c r="N474" i="8"/>
  <c r="M474" i="8"/>
  <c r="L474" i="8"/>
  <c r="K474" i="8"/>
  <c r="J474" i="8"/>
  <c r="I474" i="8"/>
  <c r="H474" i="8"/>
  <c r="G474" i="8"/>
  <c r="F474" i="8"/>
  <c r="E474" i="8"/>
  <c r="D474" i="8"/>
  <c r="B474" i="8"/>
  <c r="AK473" i="8"/>
  <c r="AJ473" i="8"/>
  <c r="AI473" i="8"/>
  <c r="AH473" i="8"/>
  <c r="AG473" i="8"/>
  <c r="AF473" i="8"/>
  <c r="AE473" i="8"/>
  <c r="AD473" i="8"/>
  <c r="AC473" i="8"/>
  <c r="AB473" i="8"/>
  <c r="AA473" i="8"/>
  <c r="Z473" i="8"/>
  <c r="Y473" i="8"/>
  <c r="X473" i="8"/>
  <c r="W473" i="8"/>
  <c r="V473" i="8"/>
  <c r="U473" i="8"/>
  <c r="T473" i="8"/>
  <c r="S473" i="8"/>
  <c r="R473" i="8"/>
  <c r="Q473" i="8"/>
  <c r="P473" i="8"/>
  <c r="O473" i="8"/>
  <c r="N473" i="8"/>
  <c r="M473" i="8"/>
  <c r="L473" i="8"/>
  <c r="K473" i="8"/>
  <c r="J473" i="8"/>
  <c r="I473" i="8"/>
  <c r="H473" i="8"/>
  <c r="G473" i="8"/>
  <c r="F473" i="8"/>
  <c r="E473" i="8"/>
  <c r="D473" i="8"/>
  <c r="B473" i="8"/>
  <c r="AK472" i="8"/>
  <c r="AJ472" i="8"/>
  <c r="AI472" i="8"/>
  <c r="AH472" i="8"/>
  <c r="AG472" i="8"/>
  <c r="AF472" i="8"/>
  <c r="AE472" i="8"/>
  <c r="AD472" i="8"/>
  <c r="AC472" i="8"/>
  <c r="AB472" i="8"/>
  <c r="AA472" i="8"/>
  <c r="Z472" i="8"/>
  <c r="Y472" i="8"/>
  <c r="X472" i="8"/>
  <c r="W472" i="8"/>
  <c r="V472" i="8"/>
  <c r="U472" i="8"/>
  <c r="T472" i="8"/>
  <c r="S472" i="8"/>
  <c r="R472" i="8"/>
  <c r="Q472" i="8"/>
  <c r="P472" i="8"/>
  <c r="O472" i="8"/>
  <c r="N472" i="8"/>
  <c r="M472" i="8"/>
  <c r="L472" i="8"/>
  <c r="K472" i="8"/>
  <c r="J472" i="8"/>
  <c r="I472" i="8"/>
  <c r="H472" i="8"/>
  <c r="G472" i="8"/>
  <c r="F472" i="8"/>
  <c r="E472" i="8"/>
  <c r="D472" i="8"/>
  <c r="B472" i="8"/>
  <c r="AK471" i="8"/>
  <c r="AJ471" i="8"/>
  <c r="AI471" i="8"/>
  <c r="AH471" i="8"/>
  <c r="AG471" i="8"/>
  <c r="AF471" i="8"/>
  <c r="AE471" i="8"/>
  <c r="AD471" i="8"/>
  <c r="AC471" i="8"/>
  <c r="AB471" i="8"/>
  <c r="AA471" i="8"/>
  <c r="Z471" i="8"/>
  <c r="Y471" i="8"/>
  <c r="X471" i="8"/>
  <c r="W471" i="8"/>
  <c r="V471" i="8"/>
  <c r="U471" i="8"/>
  <c r="T471" i="8"/>
  <c r="S471" i="8"/>
  <c r="R471" i="8"/>
  <c r="Q471" i="8"/>
  <c r="P471" i="8"/>
  <c r="O471" i="8"/>
  <c r="N471" i="8"/>
  <c r="M471" i="8"/>
  <c r="L471" i="8"/>
  <c r="K471" i="8"/>
  <c r="J471" i="8"/>
  <c r="I471" i="8"/>
  <c r="H471" i="8"/>
  <c r="G471" i="8"/>
  <c r="F471" i="8"/>
  <c r="E471" i="8"/>
  <c r="D471" i="8"/>
  <c r="B471" i="8"/>
  <c r="AK470" i="8"/>
  <c r="AJ470" i="8"/>
  <c r="AI470" i="8"/>
  <c r="AH470" i="8"/>
  <c r="AG470" i="8"/>
  <c r="AF470" i="8"/>
  <c r="AE470" i="8"/>
  <c r="AD470" i="8"/>
  <c r="AC470" i="8"/>
  <c r="AB470" i="8"/>
  <c r="AA470" i="8"/>
  <c r="Z470" i="8"/>
  <c r="Y470" i="8"/>
  <c r="X470" i="8"/>
  <c r="W470" i="8"/>
  <c r="V470" i="8"/>
  <c r="U470" i="8"/>
  <c r="T470" i="8"/>
  <c r="S470" i="8"/>
  <c r="R470" i="8"/>
  <c r="Q470" i="8"/>
  <c r="P470" i="8"/>
  <c r="O470" i="8"/>
  <c r="N470" i="8"/>
  <c r="M470" i="8"/>
  <c r="L470" i="8"/>
  <c r="K470" i="8"/>
  <c r="J470" i="8"/>
  <c r="I470" i="8"/>
  <c r="H470" i="8"/>
  <c r="G470" i="8"/>
  <c r="F470" i="8"/>
  <c r="E470" i="8"/>
  <c r="D470" i="8"/>
  <c r="B470" i="8"/>
  <c r="AK469" i="8"/>
  <c r="AJ469" i="8"/>
  <c r="AI469" i="8"/>
  <c r="AH469" i="8"/>
  <c r="AG469" i="8"/>
  <c r="AF469" i="8"/>
  <c r="AE469" i="8"/>
  <c r="AD469" i="8"/>
  <c r="AC469" i="8"/>
  <c r="AB469" i="8"/>
  <c r="AA469" i="8"/>
  <c r="Z469" i="8"/>
  <c r="Y469" i="8"/>
  <c r="X469" i="8"/>
  <c r="W469" i="8"/>
  <c r="V469" i="8"/>
  <c r="U469" i="8"/>
  <c r="T469" i="8"/>
  <c r="S469" i="8"/>
  <c r="R469" i="8"/>
  <c r="Q469" i="8"/>
  <c r="P469" i="8"/>
  <c r="O469" i="8"/>
  <c r="N469" i="8"/>
  <c r="M469" i="8"/>
  <c r="L469" i="8"/>
  <c r="K469" i="8"/>
  <c r="J469" i="8"/>
  <c r="I469" i="8"/>
  <c r="H469" i="8"/>
  <c r="G469" i="8"/>
  <c r="F469" i="8"/>
  <c r="E469" i="8"/>
  <c r="D469" i="8"/>
  <c r="B469" i="8"/>
  <c r="AK468" i="8"/>
  <c r="AJ468" i="8"/>
  <c r="AI468" i="8"/>
  <c r="AH468" i="8"/>
  <c r="AG468" i="8"/>
  <c r="AF468" i="8"/>
  <c r="AE468" i="8"/>
  <c r="AD468" i="8"/>
  <c r="AC468" i="8"/>
  <c r="AB468" i="8"/>
  <c r="AA468" i="8"/>
  <c r="Z468" i="8"/>
  <c r="Y468" i="8"/>
  <c r="X468" i="8"/>
  <c r="W468" i="8"/>
  <c r="V468" i="8"/>
  <c r="U468" i="8"/>
  <c r="T468" i="8"/>
  <c r="S468" i="8"/>
  <c r="R468" i="8"/>
  <c r="Q468" i="8"/>
  <c r="P468" i="8"/>
  <c r="O468" i="8"/>
  <c r="N468" i="8"/>
  <c r="M468" i="8"/>
  <c r="L468" i="8"/>
  <c r="K468" i="8"/>
  <c r="J468" i="8"/>
  <c r="I468" i="8"/>
  <c r="H468" i="8"/>
  <c r="G468" i="8"/>
  <c r="F468" i="8"/>
  <c r="E468" i="8"/>
  <c r="D468" i="8"/>
  <c r="B468" i="8"/>
  <c r="AK467" i="8"/>
  <c r="AJ467" i="8"/>
  <c r="AI467" i="8"/>
  <c r="AH467" i="8"/>
  <c r="AG467" i="8"/>
  <c r="AF467" i="8"/>
  <c r="AE467" i="8"/>
  <c r="AD467" i="8"/>
  <c r="AC467" i="8"/>
  <c r="AB467" i="8"/>
  <c r="AA467" i="8"/>
  <c r="Z467" i="8"/>
  <c r="Y467" i="8"/>
  <c r="X467" i="8"/>
  <c r="W467" i="8"/>
  <c r="V467" i="8"/>
  <c r="U467" i="8"/>
  <c r="T467" i="8"/>
  <c r="S467" i="8"/>
  <c r="R467" i="8"/>
  <c r="Q467" i="8"/>
  <c r="P467" i="8"/>
  <c r="O467" i="8"/>
  <c r="N467" i="8"/>
  <c r="M467" i="8"/>
  <c r="L467" i="8"/>
  <c r="K467" i="8"/>
  <c r="J467" i="8"/>
  <c r="I467" i="8"/>
  <c r="H467" i="8"/>
  <c r="G467" i="8"/>
  <c r="F467" i="8"/>
  <c r="E467" i="8"/>
  <c r="D467" i="8"/>
  <c r="B467" i="8"/>
  <c r="AK466" i="8"/>
  <c r="AJ466" i="8"/>
  <c r="AI466" i="8"/>
  <c r="AH466" i="8"/>
  <c r="AG466" i="8"/>
  <c r="AF466" i="8"/>
  <c r="AE466" i="8"/>
  <c r="AD466" i="8"/>
  <c r="AC466" i="8"/>
  <c r="AB466" i="8"/>
  <c r="AA466" i="8"/>
  <c r="Z466" i="8"/>
  <c r="Y466" i="8"/>
  <c r="X466" i="8"/>
  <c r="W466" i="8"/>
  <c r="V466" i="8"/>
  <c r="U466" i="8"/>
  <c r="T466" i="8"/>
  <c r="S466" i="8"/>
  <c r="R466" i="8"/>
  <c r="Q466" i="8"/>
  <c r="P466" i="8"/>
  <c r="O466" i="8"/>
  <c r="N466" i="8"/>
  <c r="M466" i="8"/>
  <c r="L466" i="8"/>
  <c r="K466" i="8"/>
  <c r="J466" i="8"/>
  <c r="I466" i="8"/>
  <c r="H466" i="8"/>
  <c r="G466" i="8"/>
  <c r="F466" i="8"/>
  <c r="E466" i="8"/>
  <c r="D466" i="8"/>
  <c r="B466" i="8"/>
  <c r="AK465" i="8"/>
  <c r="AJ465" i="8"/>
  <c r="AI465" i="8"/>
  <c r="AH465" i="8"/>
  <c r="AG465" i="8"/>
  <c r="AF465" i="8"/>
  <c r="AE465" i="8"/>
  <c r="AD465" i="8"/>
  <c r="AC465" i="8"/>
  <c r="AB465" i="8"/>
  <c r="AA465" i="8"/>
  <c r="Z465" i="8"/>
  <c r="Y465" i="8"/>
  <c r="X465" i="8"/>
  <c r="W465" i="8"/>
  <c r="V465" i="8"/>
  <c r="U465" i="8"/>
  <c r="T465" i="8"/>
  <c r="S465" i="8"/>
  <c r="R465" i="8"/>
  <c r="Q465" i="8"/>
  <c r="P465" i="8"/>
  <c r="O465" i="8"/>
  <c r="N465" i="8"/>
  <c r="M465" i="8"/>
  <c r="L465" i="8"/>
  <c r="K465" i="8"/>
  <c r="J465" i="8"/>
  <c r="I465" i="8"/>
  <c r="H465" i="8"/>
  <c r="G465" i="8"/>
  <c r="F465" i="8"/>
  <c r="E465" i="8"/>
  <c r="D465" i="8"/>
  <c r="B465" i="8"/>
  <c r="AK464" i="8"/>
  <c r="AJ464" i="8"/>
  <c r="AI464" i="8"/>
  <c r="AH464" i="8"/>
  <c r="AG464" i="8"/>
  <c r="AF464" i="8"/>
  <c r="AE464" i="8"/>
  <c r="AD464" i="8"/>
  <c r="AC464" i="8"/>
  <c r="AB464" i="8"/>
  <c r="AA464" i="8"/>
  <c r="Z464" i="8"/>
  <c r="Y464" i="8"/>
  <c r="X464" i="8"/>
  <c r="W464" i="8"/>
  <c r="V464" i="8"/>
  <c r="U464" i="8"/>
  <c r="T464" i="8"/>
  <c r="S464" i="8"/>
  <c r="R464" i="8"/>
  <c r="Q464" i="8"/>
  <c r="P464" i="8"/>
  <c r="O464" i="8"/>
  <c r="N464" i="8"/>
  <c r="M464" i="8"/>
  <c r="L464" i="8"/>
  <c r="K464" i="8"/>
  <c r="J464" i="8"/>
  <c r="I464" i="8"/>
  <c r="H464" i="8"/>
  <c r="G464" i="8"/>
  <c r="F464" i="8"/>
  <c r="E464" i="8"/>
  <c r="D464" i="8"/>
  <c r="B464" i="8"/>
  <c r="AK463" i="8"/>
  <c r="AJ463" i="8"/>
  <c r="AI463" i="8"/>
  <c r="AH463" i="8"/>
  <c r="AG463" i="8"/>
  <c r="AF463" i="8"/>
  <c r="AE463" i="8"/>
  <c r="AD463" i="8"/>
  <c r="AC463" i="8"/>
  <c r="AB463" i="8"/>
  <c r="AA463" i="8"/>
  <c r="Z463" i="8"/>
  <c r="Y463" i="8"/>
  <c r="X463" i="8"/>
  <c r="W463" i="8"/>
  <c r="V463" i="8"/>
  <c r="U463" i="8"/>
  <c r="T463" i="8"/>
  <c r="S463" i="8"/>
  <c r="R463" i="8"/>
  <c r="Q463" i="8"/>
  <c r="P463" i="8"/>
  <c r="O463" i="8"/>
  <c r="N463" i="8"/>
  <c r="M463" i="8"/>
  <c r="L463" i="8"/>
  <c r="K463" i="8"/>
  <c r="J463" i="8"/>
  <c r="I463" i="8"/>
  <c r="H463" i="8"/>
  <c r="G463" i="8"/>
  <c r="F463" i="8"/>
  <c r="E463" i="8"/>
  <c r="D463" i="8"/>
  <c r="B463" i="8"/>
  <c r="AK462" i="8"/>
  <c r="AJ462" i="8"/>
  <c r="AI462" i="8"/>
  <c r="AH462" i="8"/>
  <c r="AG462" i="8"/>
  <c r="AF462" i="8"/>
  <c r="AE462" i="8"/>
  <c r="AD462" i="8"/>
  <c r="AC462" i="8"/>
  <c r="AB462" i="8"/>
  <c r="AA462" i="8"/>
  <c r="Z462" i="8"/>
  <c r="Y462" i="8"/>
  <c r="X462" i="8"/>
  <c r="W462" i="8"/>
  <c r="V462" i="8"/>
  <c r="U462" i="8"/>
  <c r="T462" i="8"/>
  <c r="S462" i="8"/>
  <c r="R462" i="8"/>
  <c r="Q462" i="8"/>
  <c r="P462" i="8"/>
  <c r="O462" i="8"/>
  <c r="N462" i="8"/>
  <c r="M462" i="8"/>
  <c r="L462" i="8"/>
  <c r="K462" i="8"/>
  <c r="J462" i="8"/>
  <c r="I462" i="8"/>
  <c r="H462" i="8"/>
  <c r="G462" i="8"/>
  <c r="F462" i="8"/>
  <c r="E462" i="8"/>
  <c r="D462" i="8"/>
  <c r="B462" i="8"/>
  <c r="AK461" i="8"/>
  <c r="AJ461" i="8"/>
  <c r="AI461" i="8"/>
  <c r="AH461" i="8"/>
  <c r="AG461" i="8"/>
  <c r="AF461" i="8"/>
  <c r="AE461" i="8"/>
  <c r="AD461" i="8"/>
  <c r="AC461" i="8"/>
  <c r="AB461" i="8"/>
  <c r="AA461" i="8"/>
  <c r="Z461" i="8"/>
  <c r="Y461" i="8"/>
  <c r="X461" i="8"/>
  <c r="W461" i="8"/>
  <c r="V461" i="8"/>
  <c r="U461" i="8"/>
  <c r="T461" i="8"/>
  <c r="S461" i="8"/>
  <c r="R461" i="8"/>
  <c r="Q461" i="8"/>
  <c r="P461" i="8"/>
  <c r="O461" i="8"/>
  <c r="N461" i="8"/>
  <c r="M461" i="8"/>
  <c r="L461" i="8"/>
  <c r="K461" i="8"/>
  <c r="J461" i="8"/>
  <c r="I461" i="8"/>
  <c r="H461" i="8"/>
  <c r="G461" i="8"/>
  <c r="F461" i="8"/>
  <c r="E461" i="8"/>
  <c r="D461" i="8"/>
  <c r="B461" i="8"/>
  <c r="AK460" i="8"/>
  <c r="AJ460" i="8"/>
  <c r="AI460" i="8"/>
  <c r="AH460" i="8"/>
  <c r="AG460" i="8"/>
  <c r="AF460" i="8"/>
  <c r="AE460" i="8"/>
  <c r="AD460" i="8"/>
  <c r="AC460" i="8"/>
  <c r="AB460" i="8"/>
  <c r="AA460" i="8"/>
  <c r="Z460" i="8"/>
  <c r="Y460" i="8"/>
  <c r="X460" i="8"/>
  <c r="W460" i="8"/>
  <c r="V460" i="8"/>
  <c r="U460" i="8"/>
  <c r="T460" i="8"/>
  <c r="S460" i="8"/>
  <c r="R460" i="8"/>
  <c r="Q460" i="8"/>
  <c r="P460" i="8"/>
  <c r="O460" i="8"/>
  <c r="N460" i="8"/>
  <c r="M460" i="8"/>
  <c r="L460" i="8"/>
  <c r="K460" i="8"/>
  <c r="J460" i="8"/>
  <c r="I460" i="8"/>
  <c r="H460" i="8"/>
  <c r="G460" i="8"/>
  <c r="F460" i="8"/>
  <c r="E460" i="8"/>
  <c r="D460" i="8"/>
  <c r="B460" i="8"/>
  <c r="AK459" i="8"/>
  <c r="AJ459" i="8"/>
  <c r="AI459" i="8"/>
  <c r="AH459" i="8"/>
  <c r="AG459" i="8"/>
  <c r="AF459" i="8"/>
  <c r="AE459" i="8"/>
  <c r="AD459" i="8"/>
  <c r="AC459" i="8"/>
  <c r="AB459" i="8"/>
  <c r="AA459" i="8"/>
  <c r="Z459" i="8"/>
  <c r="Y459" i="8"/>
  <c r="X459" i="8"/>
  <c r="W459" i="8"/>
  <c r="V459" i="8"/>
  <c r="U459" i="8"/>
  <c r="T459" i="8"/>
  <c r="S459" i="8"/>
  <c r="R459" i="8"/>
  <c r="Q459" i="8"/>
  <c r="P459" i="8"/>
  <c r="O459" i="8"/>
  <c r="N459" i="8"/>
  <c r="M459" i="8"/>
  <c r="L459" i="8"/>
  <c r="K459" i="8"/>
  <c r="J459" i="8"/>
  <c r="I459" i="8"/>
  <c r="H459" i="8"/>
  <c r="G459" i="8"/>
  <c r="F459" i="8"/>
  <c r="E459" i="8"/>
  <c r="D459" i="8"/>
  <c r="B459" i="8"/>
  <c r="AK458" i="8"/>
  <c r="AJ458" i="8"/>
  <c r="AI458" i="8"/>
  <c r="AH458" i="8"/>
  <c r="AG458" i="8"/>
  <c r="AF458" i="8"/>
  <c r="AE458" i="8"/>
  <c r="AD458" i="8"/>
  <c r="AC458" i="8"/>
  <c r="AB458" i="8"/>
  <c r="AA458" i="8"/>
  <c r="Z458" i="8"/>
  <c r="Y458" i="8"/>
  <c r="X458" i="8"/>
  <c r="W458" i="8"/>
  <c r="V458" i="8"/>
  <c r="U458" i="8"/>
  <c r="T458" i="8"/>
  <c r="S458" i="8"/>
  <c r="R458" i="8"/>
  <c r="Q458" i="8"/>
  <c r="P458" i="8"/>
  <c r="O458" i="8"/>
  <c r="N458" i="8"/>
  <c r="M458" i="8"/>
  <c r="L458" i="8"/>
  <c r="K458" i="8"/>
  <c r="J458" i="8"/>
  <c r="I458" i="8"/>
  <c r="H458" i="8"/>
  <c r="G458" i="8"/>
  <c r="F458" i="8"/>
  <c r="E458" i="8"/>
  <c r="D458" i="8"/>
  <c r="B458" i="8"/>
  <c r="AK457" i="8"/>
  <c r="AJ457" i="8"/>
  <c r="AI457" i="8"/>
  <c r="AH457" i="8"/>
  <c r="AG457" i="8"/>
  <c r="AF457" i="8"/>
  <c r="AE457" i="8"/>
  <c r="AD457" i="8"/>
  <c r="AC457" i="8"/>
  <c r="AB457" i="8"/>
  <c r="AA457" i="8"/>
  <c r="Z457" i="8"/>
  <c r="Y457" i="8"/>
  <c r="X457" i="8"/>
  <c r="W457" i="8"/>
  <c r="V457" i="8"/>
  <c r="U457" i="8"/>
  <c r="T457" i="8"/>
  <c r="S457" i="8"/>
  <c r="R457" i="8"/>
  <c r="Q457" i="8"/>
  <c r="P457" i="8"/>
  <c r="O457" i="8"/>
  <c r="N457" i="8"/>
  <c r="M457" i="8"/>
  <c r="L457" i="8"/>
  <c r="K457" i="8"/>
  <c r="J457" i="8"/>
  <c r="I457" i="8"/>
  <c r="H457" i="8"/>
  <c r="G457" i="8"/>
  <c r="F457" i="8"/>
  <c r="E457" i="8"/>
  <c r="D457" i="8"/>
  <c r="B457" i="8"/>
  <c r="AK456" i="8"/>
  <c r="AJ456" i="8"/>
  <c r="AI456" i="8"/>
  <c r="AH456" i="8"/>
  <c r="AG456" i="8"/>
  <c r="AF456" i="8"/>
  <c r="AE456" i="8"/>
  <c r="AD456" i="8"/>
  <c r="AC456" i="8"/>
  <c r="AB456" i="8"/>
  <c r="AA456" i="8"/>
  <c r="Z456" i="8"/>
  <c r="Y456" i="8"/>
  <c r="X456" i="8"/>
  <c r="W456" i="8"/>
  <c r="V456" i="8"/>
  <c r="U456" i="8"/>
  <c r="T456" i="8"/>
  <c r="S456" i="8"/>
  <c r="R456" i="8"/>
  <c r="Q456" i="8"/>
  <c r="P456" i="8"/>
  <c r="O456" i="8"/>
  <c r="N456" i="8"/>
  <c r="M456" i="8"/>
  <c r="L456" i="8"/>
  <c r="K456" i="8"/>
  <c r="J456" i="8"/>
  <c r="I456" i="8"/>
  <c r="H456" i="8"/>
  <c r="G456" i="8"/>
  <c r="F456" i="8"/>
  <c r="E456" i="8"/>
  <c r="D456" i="8"/>
  <c r="B456" i="8"/>
  <c r="AK455" i="8"/>
  <c r="AJ455" i="8"/>
  <c r="AI455" i="8"/>
  <c r="AH455" i="8"/>
  <c r="AG455" i="8"/>
  <c r="AF455" i="8"/>
  <c r="AE455" i="8"/>
  <c r="AD455" i="8"/>
  <c r="AC455" i="8"/>
  <c r="AB455" i="8"/>
  <c r="AA455" i="8"/>
  <c r="Z455" i="8"/>
  <c r="Y455" i="8"/>
  <c r="X455" i="8"/>
  <c r="W455" i="8"/>
  <c r="V455" i="8"/>
  <c r="U455" i="8"/>
  <c r="T455" i="8"/>
  <c r="S455" i="8"/>
  <c r="R455" i="8"/>
  <c r="Q455" i="8"/>
  <c r="P455" i="8"/>
  <c r="O455" i="8"/>
  <c r="N455" i="8"/>
  <c r="M455" i="8"/>
  <c r="L455" i="8"/>
  <c r="K455" i="8"/>
  <c r="J455" i="8"/>
  <c r="I455" i="8"/>
  <c r="H455" i="8"/>
  <c r="G455" i="8"/>
  <c r="F455" i="8"/>
  <c r="E455" i="8"/>
  <c r="D455" i="8"/>
  <c r="B455" i="8"/>
  <c r="AK454" i="8"/>
  <c r="AJ454" i="8"/>
  <c r="AI454" i="8"/>
  <c r="AH454" i="8"/>
  <c r="AG454" i="8"/>
  <c r="AF454" i="8"/>
  <c r="AE454" i="8"/>
  <c r="AD454" i="8"/>
  <c r="AC454" i="8"/>
  <c r="AB454" i="8"/>
  <c r="AA454" i="8"/>
  <c r="Z454" i="8"/>
  <c r="Y454" i="8"/>
  <c r="X454" i="8"/>
  <c r="W454" i="8"/>
  <c r="V454" i="8"/>
  <c r="U454" i="8"/>
  <c r="T454" i="8"/>
  <c r="S454" i="8"/>
  <c r="R454" i="8"/>
  <c r="Q454" i="8"/>
  <c r="P454" i="8"/>
  <c r="O454" i="8"/>
  <c r="N454" i="8"/>
  <c r="M454" i="8"/>
  <c r="L454" i="8"/>
  <c r="K454" i="8"/>
  <c r="J454" i="8"/>
  <c r="I454" i="8"/>
  <c r="H454" i="8"/>
  <c r="G454" i="8"/>
  <c r="F454" i="8"/>
  <c r="E454" i="8"/>
  <c r="D454" i="8"/>
  <c r="B454" i="8"/>
  <c r="AK453" i="8"/>
  <c r="AJ453" i="8"/>
  <c r="AI453" i="8"/>
  <c r="AH453" i="8"/>
  <c r="AG453" i="8"/>
  <c r="AF453" i="8"/>
  <c r="AE453" i="8"/>
  <c r="AD453" i="8"/>
  <c r="AC453" i="8"/>
  <c r="AB453" i="8"/>
  <c r="AA453" i="8"/>
  <c r="Z453" i="8"/>
  <c r="Y453" i="8"/>
  <c r="X453" i="8"/>
  <c r="W453" i="8"/>
  <c r="V453" i="8"/>
  <c r="U453" i="8"/>
  <c r="T453" i="8"/>
  <c r="S453" i="8"/>
  <c r="R453" i="8"/>
  <c r="Q453" i="8"/>
  <c r="P453" i="8"/>
  <c r="O453" i="8"/>
  <c r="N453" i="8"/>
  <c r="M453" i="8"/>
  <c r="L453" i="8"/>
  <c r="K453" i="8"/>
  <c r="J453" i="8"/>
  <c r="I453" i="8"/>
  <c r="H453" i="8"/>
  <c r="G453" i="8"/>
  <c r="F453" i="8"/>
  <c r="E453" i="8"/>
  <c r="D453" i="8"/>
  <c r="B453" i="8"/>
  <c r="AK452" i="8"/>
  <c r="AJ452" i="8"/>
  <c r="AI452" i="8"/>
  <c r="AH452" i="8"/>
  <c r="AG452" i="8"/>
  <c r="AF452" i="8"/>
  <c r="AE452" i="8"/>
  <c r="AD452" i="8"/>
  <c r="AC452" i="8"/>
  <c r="AB452" i="8"/>
  <c r="AA452" i="8"/>
  <c r="Z452" i="8"/>
  <c r="Y452" i="8"/>
  <c r="X452" i="8"/>
  <c r="W452" i="8"/>
  <c r="V452" i="8"/>
  <c r="U452" i="8"/>
  <c r="T452" i="8"/>
  <c r="S452" i="8"/>
  <c r="R452" i="8"/>
  <c r="Q452" i="8"/>
  <c r="P452" i="8"/>
  <c r="O452" i="8"/>
  <c r="N452" i="8"/>
  <c r="M452" i="8"/>
  <c r="L452" i="8"/>
  <c r="K452" i="8"/>
  <c r="J452" i="8"/>
  <c r="I452" i="8"/>
  <c r="H452" i="8"/>
  <c r="G452" i="8"/>
  <c r="F452" i="8"/>
  <c r="E452" i="8"/>
  <c r="D452" i="8"/>
  <c r="B452" i="8"/>
  <c r="AK451" i="8"/>
  <c r="AJ451" i="8"/>
  <c r="AI451" i="8"/>
  <c r="AH451" i="8"/>
  <c r="AG451" i="8"/>
  <c r="AF451" i="8"/>
  <c r="AE451" i="8"/>
  <c r="AD451" i="8"/>
  <c r="AC451" i="8"/>
  <c r="AB451" i="8"/>
  <c r="AA451" i="8"/>
  <c r="Z451" i="8"/>
  <c r="Y451" i="8"/>
  <c r="X451" i="8"/>
  <c r="W451" i="8"/>
  <c r="V451" i="8"/>
  <c r="U451" i="8"/>
  <c r="T451" i="8"/>
  <c r="S451" i="8"/>
  <c r="R451" i="8"/>
  <c r="Q451" i="8"/>
  <c r="P451" i="8"/>
  <c r="O451" i="8"/>
  <c r="N451" i="8"/>
  <c r="M451" i="8"/>
  <c r="L451" i="8"/>
  <c r="K451" i="8"/>
  <c r="J451" i="8"/>
  <c r="I451" i="8"/>
  <c r="H451" i="8"/>
  <c r="G451" i="8"/>
  <c r="F451" i="8"/>
  <c r="E451" i="8"/>
  <c r="D451" i="8"/>
  <c r="B451" i="8"/>
  <c r="AK450" i="8"/>
  <c r="AJ450" i="8"/>
  <c r="AI450" i="8"/>
  <c r="AH450" i="8"/>
  <c r="AG450" i="8"/>
  <c r="AF450" i="8"/>
  <c r="AE450" i="8"/>
  <c r="AD450" i="8"/>
  <c r="AC450" i="8"/>
  <c r="AB450" i="8"/>
  <c r="AA450" i="8"/>
  <c r="Z450" i="8"/>
  <c r="Y450" i="8"/>
  <c r="X450" i="8"/>
  <c r="W450" i="8"/>
  <c r="V450" i="8"/>
  <c r="U450" i="8"/>
  <c r="T450" i="8"/>
  <c r="S450" i="8"/>
  <c r="R450" i="8"/>
  <c r="Q450" i="8"/>
  <c r="P450" i="8"/>
  <c r="O450" i="8"/>
  <c r="N450" i="8"/>
  <c r="M450" i="8"/>
  <c r="L450" i="8"/>
  <c r="K450" i="8"/>
  <c r="J450" i="8"/>
  <c r="I450" i="8"/>
  <c r="H450" i="8"/>
  <c r="G450" i="8"/>
  <c r="F450" i="8"/>
  <c r="E450" i="8"/>
  <c r="D450" i="8"/>
  <c r="B450" i="8"/>
  <c r="AK449" i="8"/>
  <c r="AJ449" i="8"/>
  <c r="AI449" i="8"/>
  <c r="AH449" i="8"/>
  <c r="AG449" i="8"/>
  <c r="AF449" i="8"/>
  <c r="AE449" i="8"/>
  <c r="AD449" i="8"/>
  <c r="AC449" i="8"/>
  <c r="AB449" i="8"/>
  <c r="AA449" i="8"/>
  <c r="Z449" i="8"/>
  <c r="Y449" i="8"/>
  <c r="X449" i="8"/>
  <c r="W449" i="8"/>
  <c r="V449" i="8"/>
  <c r="U449" i="8"/>
  <c r="T449" i="8"/>
  <c r="S449" i="8"/>
  <c r="R449" i="8"/>
  <c r="Q449" i="8"/>
  <c r="P449" i="8"/>
  <c r="O449" i="8"/>
  <c r="N449" i="8"/>
  <c r="M449" i="8"/>
  <c r="L449" i="8"/>
  <c r="K449" i="8"/>
  <c r="J449" i="8"/>
  <c r="I449" i="8"/>
  <c r="H449" i="8"/>
  <c r="G449" i="8"/>
  <c r="F449" i="8"/>
  <c r="E449" i="8"/>
  <c r="D449" i="8"/>
  <c r="B449" i="8"/>
  <c r="AK448" i="8"/>
  <c r="AJ448" i="8"/>
  <c r="AI448" i="8"/>
  <c r="AH448" i="8"/>
  <c r="AG448" i="8"/>
  <c r="AF448" i="8"/>
  <c r="AE448" i="8"/>
  <c r="AD448" i="8"/>
  <c r="AC448" i="8"/>
  <c r="AB448" i="8"/>
  <c r="AA448" i="8"/>
  <c r="Z448" i="8"/>
  <c r="Y448" i="8"/>
  <c r="X448" i="8"/>
  <c r="W448" i="8"/>
  <c r="V448" i="8"/>
  <c r="U448" i="8"/>
  <c r="T448" i="8"/>
  <c r="S448" i="8"/>
  <c r="R448" i="8"/>
  <c r="Q448" i="8"/>
  <c r="P448" i="8"/>
  <c r="O448" i="8"/>
  <c r="N448" i="8"/>
  <c r="M448" i="8"/>
  <c r="L448" i="8"/>
  <c r="K448" i="8"/>
  <c r="J448" i="8"/>
  <c r="I448" i="8"/>
  <c r="H448" i="8"/>
  <c r="G448" i="8"/>
  <c r="F448" i="8"/>
  <c r="E448" i="8"/>
  <c r="D448" i="8"/>
  <c r="B448" i="8"/>
  <c r="AK447" i="8"/>
  <c r="AJ447" i="8"/>
  <c r="AI447" i="8"/>
  <c r="AH447" i="8"/>
  <c r="AG447" i="8"/>
  <c r="AF447" i="8"/>
  <c r="AE447" i="8"/>
  <c r="AD447" i="8"/>
  <c r="AC447" i="8"/>
  <c r="AB447" i="8"/>
  <c r="AA447" i="8"/>
  <c r="Z447" i="8"/>
  <c r="Y447" i="8"/>
  <c r="X447" i="8"/>
  <c r="W447" i="8"/>
  <c r="V447" i="8"/>
  <c r="U447" i="8"/>
  <c r="T447" i="8"/>
  <c r="S447" i="8"/>
  <c r="R447" i="8"/>
  <c r="Q447" i="8"/>
  <c r="P447" i="8"/>
  <c r="O447" i="8"/>
  <c r="N447" i="8"/>
  <c r="M447" i="8"/>
  <c r="L447" i="8"/>
  <c r="K447" i="8"/>
  <c r="J447" i="8"/>
  <c r="I447" i="8"/>
  <c r="H447" i="8"/>
  <c r="G447" i="8"/>
  <c r="F447" i="8"/>
  <c r="E447" i="8"/>
  <c r="D447" i="8"/>
  <c r="B447" i="8"/>
  <c r="AK446" i="8"/>
  <c r="AJ446" i="8"/>
  <c r="AI446" i="8"/>
  <c r="AH446" i="8"/>
  <c r="AG446" i="8"/>
  <c r="AF446" i="8"/>
  <c r="AE446" i="8"/>
  <c r="AD446" i="8"/>
  <c r="AC446" i="8"/>
  <c r="AB446" i="8"/>
  <c r="AA446" i="8"/>
  <c r="Z446" i="8"/>
  <c r="Y446" i="8"/>
  <c r="X446" i="8"/>
  <c r="W446" i="8"/>
  <c r="V446" i="8"/>
  <c r="U446" i="8"/>
  <c r="T446" i="8"/>
  <c r="S446" i="8"/>
  <c r="R446" i="8"/>
  <c r="Q446" i="8"/>
  <c r="P446" i="8"/>
  <c r="O446" i="8"/>
  <c r="N446" i="8"/>
  <c r="M446" i="8"/>
  <c r="L446" i="8"/>
  <c r="K446" i="8"/>
  <c r="J446" i="8"/>
  <c r="I446" i="8"/>
  <c r="H446" i="8"/>
  <c r="G446" i="8"/>
  <c r="F446" i="8"/>
  <c r="E446" i="8"/>
  <c r="D446" i="8"/>
  <c r="B446" i="8"/>
  <c r="AK445" i="8"/>
  <c r="AJ445" i="8"/>
  <c r="AI445" i="8"/>
  <c r="AH445" i="8"/>
  <c r="AG445" i="8"/>
  <c r="AF445" i="8"/>
  <c r="AE445" i="8"/>
  <c r="AD445" i="8"/>
  <c r="AC445" i="8"/>
  <c r="AB445" i="8"/>
  <c r="AA445" i="8"/>
  <c r="Z445" i="8"/>
  <c r="Y445" i="8"/>
  <c r="X445" i="8"/>
  <c r="W445" i="8"/>
  <c r="V445" i="8"/>
  <c r="U445" i="8"/>
  <c r="T445" i="8"/>
  <c r="S445" i="8"/>
  <c r="R445" i="8"/>
  <c r="Q445" i="8"/>
  <c r="P445" i="8"/>
  <c r="O445" i="8"/>
  <c r="N445" i="8"/>
  <c r="M445" i="8"/>
  <c r="L445" i="8"/>
  <c r="K445" i="8"/>
  <c r="J445" i="8"/>
  <c r="I445" i="8"/>
  <c r="H445" i="8"/>
  <c r="G445" i="8"/>
  <c r="F445" i="8"/>
  <c r="E445" i="8"/>
  <c r="D445" i="8"/>
  <c r="B445" i="8"/>
  <c r="AK444" i="8"/>
  <c r="AJ444" i="8"/>
  <c r="AI444" i="8"/>
  <c r="AH444" i="8"/>
  <c r="AG444" i="8"/>
  <c r="AF444" i="8"/>
  <c r="AE444" i="8"/>
  <c r="AD444" i="8"/>
  <c r="AC444" i="8"/>
  <c r="AB444" i="8"/>
  <c r="AA444" i="8"/>
  <c r="Z444" i="8"/>
  <c r="Y444" i="8"/>
  <c r="X444" i="8"/>
  <c r="W444" i="8"/>
  <c r="V444" i="8"/>
  <c r="U444" i="8"/>
  <c r="T444" i="8"/>
  <c r="S444" i="8"/>
  <c r="R444" i="8"/>
  <c r="Q444" i="8"/>
  <c r="P444" i="8"/>
  <c r="O444" i="8"/>
  <c r="N444" i="8"/>
  <c r="M444" i="8"/>
  <c r="L444" i="8"/>
  <c r="K444" i="8"/>
  <c r="J444" i="8"/>
  <c r="I444" i="8"/>
  <c r="H444" i="8"/>
  <c r="G444" i="8"/>
  <c r="F444" i="8"/>
  <c r="E444" i="8"/>
  <c r="D444" i="8"/>
  <c r="B444" i="8"/>
  <c r="AK443" i="8"/>
  <c r="AJ443" i="8"/>
  <c r="AI443" i="8"/>
  <c r="AH443" i="8"/>
  <c r="AG443" i="8"/>
  <c r="AF443" i="8"/>
  <c r="AE443" i="8"/>
  <c r="AD443" i="8"/>
  <c r="AC443" i="8"/>
  <c r="AB443" i="8"/>
  <c r="AA443" i="8"/>
  <c r="Z443" i="8"/>
  <c r="Y443" i="8"/>
  <c r="X443" i="8"/>
  <c r="W443" i="8"/>
  <c r="V443" i="8"/>
  <c r="U443" i="8"/>
  <c r="T443" i="8"/>
  <c r="S443" i="8"/>
  <c r="R443" i="8"/>
  <c r="Q443" i="8"/>
  <c r="P443" i="8"/>
  <c r="O443" i="8"/>
  <c r="N443" i="8"/>
  <c r="M443" i="8"/>
  <c r="L443" i="8"/>
  <c r="K443" i="8"/>
  <c r="J443" i="8"/>
  <c r="I443" i="8"/>
  <c r="H443" i="8"/>
  <c r="G443" i="8"/>
  <c r="F443" i="8"/>
  <c r="E443" i="8"/>
  <c r="D443" i="8"/>
  <c r="B443" i="8"/>
  <c r="AK442" i="8"/>
  <c r="AJ442" i="8"/>
  <c r="AI442" i="8"/>
  <c r="AH442" i="8"/>
  <c r="AG442" i="8"/>
  <c r="AF442" i="8"/>
  <c r="AE442" i="8"/>
  <c r="AD442" i="8"/>
  <c r="AC442" i="8"/>
  <c r="AB442" i="8"/>
  <c r="AA442" i="8"/>
  <c r="Z442" i="8"/>
  <c r="Y442" i="8"/>
  <c r="X442" i="8"/>
  <c r="W442" i="8"/>
  <c r="V442" i="8"/>
  <c r="U442" i="8"/>
  <c r="T442" i="8"/>
  <c r="S442" i="8"/>
  <c r="R442" i="8"/>
  <c r="Q442" i="8"/>
  <c r="P442" i="8"/>
  <c r="O442" i="8"/>
  <c r="N442" i="8"/>
  <c r="M442" i="8"/>
  <c r="L442" i="8"/>
  <c r="K442" i="8"/>
  <c r="J442" i="8"/>
  <c r="I442" i="8"/>
  <c r="H442" i="8"/>
  <c r="G442" i="8"/>
  <c r="F442" i="8"/>
  <c r="E442" i="8"/>
  <c r="D442" i="8"/>
  <c r="B442" i="8"/>
  <c r="AK441" i="8"/>
  <c r="AJ441" i="8"/>
  <c r="AI441" i="8"/>
  <c r="AH441" i="8"/>
  <c r="AG441" i="8"/>
  <c r="AF441" i="8"/>
  <c r="AE441" i="8"/>
  <c r="AD441" i="8"/>
  <c r="AC441" i="8"/>
  <c r="AB441" i="8"/>
  <c r="AA441" i="8"/>
  <c r="Z441" i="8"/>
  <c r="Y441" i="8"/>
  <c r="X441" i="8"/>
  <c r="W441" i="8"/>
  <c r="V441" i="8"/>
  <c r="U441" i="8"/>
  <c r="T441" i="8"/>
  <c r="S441" i="8"/>
  <c r="R441" i="8"/>
  <c r="Q441" i="8"/>
  <c r="P441" i="8"/>
  <c r="O441" i="8"/>
  <c r="N441" i="8"/>
  <c r="M441" i="8"/>
  <c r="L441" i="8"/>
  <c r="K441" i="8"/>
  <c r="J441" i="8"/>
  <c r="I441" i="8"/>
  <c r="H441" i="8"/>
  <c r="G441" i="8"/>
  <c r="F441" i="8"/>
  <c r="E441" i="8"/>
  <c r="D441" i="8"/>
  <c r="B441" i="8"/>
  <c r="AK440" i="8"/>
  <c r="AJ440" i="8"/>
  <c r="AI440" i="8"/>
  <c r="AH440" i="8"/>
  <c r="AG440" i="8"/>
  <c r="AF440" i="8"/>
  <c r="AE440" i="8"/>
  <c r="AD440" i="8"/>
  <c r="AC440" i="8"/>
  <c r="AB440" i="8"/>
  <c r="AA440" i="8"/>
  <c r="Z440" i="8"/>
  <c r="Y440" i="8"/>
  <c r="X440" i="8"/>
  <c r="W440" i="8"/>
  <c r="V440" i="8"/>
  <c r="U440" i="8"/>
  <c r="T440" i="8"/>
  <c r="S440" i="8"/>
  <c r="R440" i="8"/>
  <c r="Q440" i="8"/>
  <c r="P440" i="8"/>
  <c r="O440" i="8"/>
  <c r="N440" i="8"/>
  <c r="M440" i="8"/>
  <c r="L440" i="8"/>
  <c r="K440" i="8"/>
  <c r="J440" i="8"/>
  <c r="I440" i="8"/>
  <c r="H440" i="8"/>
  <c r="G440" i="8"/>
  <c r="F440" i="8"/>
  <c r="E440" i="8"/>
  <c r="D440" i="8"/>
  <c r="B440" i="8"/>
  <c r="AK439" i="8"/>
  <c r="AJ439" i="8"/>
  <c r="AI439" i="8"/>
  <c r="AH439" i="8"/>
  <c r="AG439" i="8"/>
  <c r="AF439" i="8"/>
  <c r="AE439" i="8"/>
  <c r="AD439" i="8"/>
  <c r="AC439" i="8"/>
  <c r="AB439" i="8"/>
  <c r="AA439" i="8"/>
  <c r="Z439" i="8"/>
  <c r="Y439" i="8"/>
  <c r="X439" i="8"/>
  <c r="W439" i="8"/>
  <c r="V439" i="8"/>
  <c r="U439" i="8"/>
  <c r="T439" i="8"/>
  <c r="S439" i="8"/>
  <c r="R439" i="8"/>
  <c r="Q439" i="8"/>
  <c r="P439" i="8"/>
  <c r="O439" i="8"/>
  <c r="N439" i="8"/>
  <c r="M439" i="8"/>
  <c r="L439" i="8"/>
  <c r="K439" i="8"/>
  <c r="J439" i="8"/>
  <c r="I439" i="8"/>
  <c r="H439" i="8"/>
  <c r="G439" i="8"/>
  <c r="F439" i="8"/>
  <c r="E439" i="8"/>
  <c r="D439" i="8"/>
  <c r="B439" i="8"/>
  <c r="AK438" i="8"/>
  <c r="AJ438" i="8"/>
  <c r="AI438" i="8"/>
  <c r="AH438" i="8"/>
  <c r="AG438" i="8"/>
  <c r="AF438" i="8"/>
  <c r="AE438" i="8"/>
  <c r="AD438" i="8"/>
  <c r="AC438" i="8"/>
  <c r="AB438" i="8"/>
  <c r="AA438" i="8"/>
  <c r="Z438" i="8"/>
  <c r="Y438" i="8"/>
  <c r="X438" i="8"/>
  <c r="W438" i="8"/>
  <c r="V438" i="8"/>
  <c r="U438" i="8"/>
  <c r="T438" i="8"/>
  <c r="S438" i="8"/>
  <c r="R438" i="8"/>
  <c r="Q438" i="8"/>
  <c r="P438" i="8"/>
  <c r="O438" i="8"/>
  <c r="N438" i="8"/>
  <c r="M438" i="8"/>
  <c r="L438" i="8"/>
  <c r="K438" i="8"/>
  <c r="J438" i="8"/>
  <c r="I438" i="8"/>
  <c r="H438" i="8"/>
  <c r="G438" i="8"/>
  <c r="F438" i="8"/>
  <c r="E438" i="8"/>
  <c r="D438" i="8"/>
  <c r="B438" i="8"/>
  <c r="AK437" i="8"/>
  <c r="AJ437" i="8"/>
  <c r="AI437" i="8"/>
  <c r="AH437" i="8"/>
  <c r="AG437" i="8"/>
  <c r="AF437" i="8"/>
  <c r="AE437" i="8"/>
  <c r="AD437" i="8"/>
  <c r="AC437" i="8"/>
  <c r="AB437" i="8"/>
  <c r="AA437" i="8"/>
  <c r="Z437" i="8"/>
  <c r="Y437" i="8"/>
  <c r="X437" i="8"/>
  <c r="W437" i="8"/>
  <c r="V437" i="8"/>
  <c r="U437" i="8"/>
  <c r="T437" i="8"/>
  <c r="S437" i="8"/>
  <c r="R437" i="8"/>
  <c r="Q437" i="8"/>
  <c r="P437" i="8"/>
  <c r="O437" i="8"/>
  <c r="N437" i="8"/>
  <c r="M437" i="8"/>
  <c r="L437" i="8"/>
  <c r="K437" i="8"/>
  <c r="J437" i="8"/>
  <c r="I437" i="8"/>
  <c r="H437" i="8"/>
  <c r="G437" i="8"/>
  <c r="F437" i="8"/>
  <c r="E437" i="8"/>
  <c r="D437" i="8"/>
  <c r="B437" i="8"/>
  <c r="AK436" i="8"/>
  <c r="AJ436" i="8"/>
  <c r="AI436" i="8"/>
  <c r="AH436" i="8"/>
  <c r="AG436" i="8"/>
  <c r="AF436" i="8"/>
  <c r="AE436" i="8"/>
  <c r="AD436" i="8"/>
  <c r="AC436" i="8"/>
  <c r="AB436" i="8"/>
  <c r="AA436" i="8"/>
  <c r="Z436" i="8"/>
  <c r="Y436" i="8"/>
  <c r="X436" i="8"/>
  <c r="W436" i="8"/>
  <c r="V436" i="8"/>
  <c r="U436" i="8"/>
  <c r="T436" i="8"/>
  <c r="S436" i="8"/>
  <c r="R436" i="8"/>
  <c r="Q436" i="8"/>
  <c r="P436" i="8"/>
  <c r="O436" i="8"/>
  <c r="N436" i="8"/>
  <c r="M436" i="8"/>
  <c r="L436" i="8"/>
  <c r="K436" i="8"/>
  <c r="J436" i="8"/>
  <c r="I436" i="8"/>
  <c r="H436" i="8"/>
  <c r="G436" i="8"/>
  <c r="F436" i="8"/>
  <c r="E436" i="8"/>
  <c r="D436" i="8"/>
  <c r="B436" i="8"/>
  <c r="AK435" i="8"/>
  <c r="AJ435" i="8"/>
  <c r="AI435" i="8"/>
  <c r="AH435" i="8"/>
  <c r="AG435" i="8"/>
  <c r="AF435" i="8"/>
  <c r="AE435" i="8"/>
  <c r="AD435" i="8"/>
  <c r="AC435" i="8"/>
  <c r="AB435" i="8"/>
  <c r="AA435" i="8"/>
  <c r="Z435" i="8"/>
  <c r="Y435" i="8"/>
  <c r="X435" i="8"/>
  <c r="W435" i="8"/>
  <c r="V435" i="8"/>
  <c r="U435" i="8"/>
  <c r="T435" i="8"/>
  <c r="S435" i="8"/>
  <c r="R435" i="8"/>
  <c r="Q435" i="8"/>
  <c r="P435" i="8"/>
  <c r="O435" i="8"/>
  <c r="N435" i="8"/>
  <c r="M435" i="8"/>
  <c r="L435" i="8"/>
  <c r="K435" i="8"/>
  <c r="J435" i="8"/>
  <c r="I435" i="8"/>
  <c r="H435" i="8"/>
  <c r="G435" i="8"/>
  <c r="F435" i="8"/>
  <c r="E435" i="8"/>
  <c r="D435" i="8"/>
  <c r="B435" i="8"/>
  <c r="AK434" i="8"/>
  <c r="AJ434" i="8"/>
  <c r="AI434" i="8"/>
  <c r="AH434" i="8"/>
  <c r="AG434" i="8"/>
  <c r="AF434" i="8"/>
  <c r="AE434" i="8"/>
  <c r="AD434" i="8"/>
  <c r="AC434" i="8"/>
  <c r="AB434" i="8"/>
  <c r="AA434" i="8"/>
  <c r="Z434" i="8"/>
  <c r="Y434" i="8"/>
  <c r="X434" i="8"/>
  <c r="W434" i="8"/>
  <c r="V434" i="8"/>
  <c r="U434" i="8"/>
  <c r="T434" i="8"/>
  <c r="S434" i="8"/>
  <c r="R434" i="8"/>
  <c r="Q434" i="8"/>
  <c r="P434" i="8"/>
  <c r="O434" i="8"/>
  <c r="N434" i="8"/>
  <c r="M434" i="8"/>
  <c r="L434" i="8"/>
  <c r="K434" i="8"/>
  <c r="J434" i="8"/>
  <c r="I434" i="8"/>
  <c r="H434" i="8"/>
  <c r="G434" i="8"/>
  <c r="F434" i="8"/>
  <c r="E434" i="8"/>
  <c r="D434" i="8"/>
  <c r="B434" i="8"/>
  <c r="AK433" i="8"/>
  <c r="AJ433" i="8"/>
  <c r="AI433" i="8"/>
  <c r="AH433" i="8"/>
  <c r="AG433" i="8"/>
  <c r="AF433" i="8"/>
  <c r="AE433" i="8"/>
  <c r="AD433" i="8"/>
  <c r="AC433" i="8"/>
  <c r="AB433" i="8"/>
  <c r="AA433" i="8"/>
  <c r="Z433" i="8"/>
  <c r="Y433" i="8"/>
  <c r="X433" i="8"/>
  <c r="W433" i="8"/>
  <c r="V433" i="8"/>
  <c r="U433" i="8"/>
  <c r="T433" i="8"/>
  <c r="S433" i="8"/>
  <c r="R433" i="8"/>
  <c r="Q433" i="8"/>
  <c r="P433" i="8"/>
  <c r="O433" i="8"/>
  <c r="N433" i="8"/>
  <c r="M433" i="8"/>
  <c r="L433" i="8"/>
  <c r="K433" i="8"/>
  <c r="J433" i="8"/>
  <c r="I433" i="8"/>
  <c r="H433" i="8"/>
  <c r="G433" i="8"/>
  <c r="F433" i="8"/>
  <c r="E433" i="8"/>
  <c r="D433" i="8"/>
  <c r="B433" i="8"/>
  <c r="AK432" i="8"/>
  <c r="AJ432" i="8"/>
  <c r="AI432" i="8"/>
  <c r="AH432" i="8"/>
  <c r="AG432" i="8"/>
  <c r="AF432" i="8"/>
  <c r="AE432" i="8"/>
  <c r="AD432" i="8"/>
  <c r="AC432" i="8"/>
  <c r="AB432" i="8"/>
  <c r="AA432" i="8"/>
  <c r="Z432" i="8"/>
  <c r="Y432" i="8"/>
  <c r="X432" i="8"/>
  <c r="W432" i="8"/>
  <c r="V432" i="8"/>
  <c r="U432" i="8"/>
  <c r="T432" i="8"/>
  <c r="S432" i="8"/>
  <c r="R432" i="8"/>
  <c r="Q432" i="8"/>
  <c r="P432" i="8"/>
  <c r="O432" i="8"/>
  <c r="N432" i="8"/>
  <c r="M432" i="8"/>
  <c r="L432" i="8"/>
  <c r="K432" i="8"/>
  <c r="J432" i="8"/>
  <c r="I432" i="8"/>
  <c r="H432" i="8"/>
  <c r="G432" i="8"/>
  <c r="F432" i="8"/>
  <c r="E432" i="8"/>
  <c r="D432" i="8"/>
  <c r="B432" i="8"/>
  <c r="AK431" i="8"/>
  <c r="AJ431" i="8"/>
  <c r="AI431" i="8"/>
  <c r="AH431" i="8"/>
  <c r="AG431" i="8"/>
  <c r="AF431" i="8"/>
  <c r="AE431" i="8"/>
  <c r="AD431" i="8"/>
  <c r="AC431" i="8"/>
  <c r="AB431" i="8"/>
  <c r="AA431" i="8"/>
  <c r="Z431" i="8"/>
  <c r="Y431" i="8"/>
  <c r="X431" i="8"/>
  <c r="W431" i="8"/>
  <c r="V431" i="8"/>
  <c r="U431" i="8"/>
  <c r="T431" i="8"/>
  <c r="S431" i="8"/>
  <c r="R431" i="8"/>
  <c r="Q431" i="8"/>
  <c r="P431" i="8"/>
  <c r="O431" i="8"/>
  <c r="N431" i="8"/>
  <c r="M431" i="8"/>
  <c r="L431" i="8"/>
  <c r="K431" i="8"/>
  <c r="J431" i="8"/>
  <c r="I431" i="8"/>
  <c r="H431" i="8"/>
  <c r="G431" i="8"/>
  <c r="F431" i="8"/>
  <c r="E431" i="8"/>
  <c r="D431" i="8"/>
  <c r="B431" i="8"/>
  <c r="AK430" i="8"/>
  <c r="AJ430" i="8"/>
  <c r="AI430" i="8"/>
  <c r="AH430" i="8"/>
  <c r="AG430" i="8"/>
  <c r="AF430" i="8"/>
  <c r="AE430" i="8"/>
  <c r="AD430" i="8"/>
  <c r="AC430" i="8"/>
  <c r="AB430" i="8"/>
  <c r="AA430" i="8"/>
  <c r="Z430" i="8"/>
  <c r="Y430" i="8"/>
  <c r="X430" i="8"/>
  <c r="W430" i="8"/>
  <c r="V430" i="8"/>
  <c r="U430" i="8"/>
  <c r="T430" i="8"/>
  <c r="S430" i="8"/>
  <c r="R430" i="8"/>
  <c r="Q430" i="8"/>
  <c r="P430" i="8"/>
  <c r="O430" i="8"/>
  <c r="N430" i="8"/>
  <c r="M430" i="8"/>
  <c r="L430" i="8"/>
  <c r="K430" i="8"/>
  <c r="J430" i="8"/>
  <c r="I430" i="8"/>
  <c r="H430" i="8"/>
  <c r="G430" i="8"/>
  <c r="F430" i="8"/>
  <c r="E430" i="8"/>
  <c r="D430" i="8"/>
  <c r="B430" i="8"/>
  <c r="AK429" i="8"/>
  <c r="AJ429" i="8"/>
  <c r="AI429" i="8"/>
  <c r="AH429" i="8"/>
  <c r="AG429" i="8"/>
  <c r="AF429" i="8"/>
  <c r="AE429" i="8"/>
  <c r="AD429" i="8"/>
  <c r="AC429" i="8"/>
  <c r="AB429" i="8"/>
  <c r="AA429" i="8"/>
  <c r="Z429" i="8"/>
  <c r="Y429" i="8"/>
  <c r="X429" i="8"/>
  <c r="W429" i="8"/>
  <c r="V429" i="8"/>
  <c r="U429" i="8"/>
  <c r="T429" i="8"/>
  <c r="S429" i="8"/>
  <c r="R429" i="8"/>
  <c r="Q429" i="8"/>
  <c r="P429" i="8"/>
  <c r="O429" i="8"/>
  <c r="N429" i="8"/>
  <c r="M429" i="8"/>
  <c r="L429" i="8"/>
  <c r="K429" i="8"/>
  <c r="J429" i="8"/>
  <c r="I429" i="8"/>
  <c r="H429" i="8"/>
  <c r="G429" i="8"/>
  <c r="F429" i="8"/>
  <c r="E429" i="8"/>
  <c r="D429" i="8"/>
  <c r="B429" i="8"/>
  <c r="AK428" i="8"/>
  <c r="AJ428" i="8"/>
  <c r="AI428" i="8"/>
  <c r="AH428" i="8"/>
  <c r="AG428" i="8"/>
  <c r="AF428" i="8"/>
  <c r="AE428" i="8"/>
  <c r="AD428" i="8"/>
  <c r="AC428" i="8"/>
  <c r="AB428" i="8"/>
  <c r="AA428" i="8"/>
  <c r="Z428" i="8"/>
  <c r="Y428" i="8"/>
  <c r="X428" i="8"/>
  <c r="W428" i="8"/>
  <c r="V428" i="8"/>
  <c r="U428" i="8"/>
  <c r="T428" i="8"/>
  <c r="S428" i="8"/>
  <c r="R428" i="8"/>
  <c r="Q428" i="8"/>
  <c r="P428" i="8"/>
  <c r="O428" i="8"/>
  <c r="N428" i="8"/>
  <c r="M428" i="8"/>
  <c r="L428" i="8"/>
  <c r="K428" i="8"/>
  <c r="J428" i="8"/>
  <c r="I428" i="8"/>
  <c r="H428" i="8"/>
  <c r="G428" i="8"/>
  <c r="F428" i="8"/>
  <c r="E428" i="8"/>
  <c r="D428" i="8"/>
  <c r="B428" i="8"/>
  <c r="AK427" i="8"/>
  <c r="AJ427" i="8"/>
  <c r="AI427" i="8"/>
  <c r="AH427" i="8"/>
  <c r="AG427" i="8"/>
  <c r="AF427" i="8"/>
  <c r="AE427" i="8"/>
  <c r="AD427" i="8"/>
  <c r="AC427" i="8"/>
  <c r="AB427" i="8"/>
  <c r="AA427" i="8"/>
  <c r="Z427" i="8"/>
  <c r="Y427" i="8"/>
  <c r="X427" i="8"/>
  <c r="W427" i="8"/>
  <c r="V427" i="8"/>
  <c r="U427" i="8"/>
  <c r="T427" i="8"/>
  <c r="S427" i="8"/>
  <c r="R427" i="8"/>
  <c r="Q427" i="8"/>
  <c r="P427" i="8"/>
  <c r="O427" i="8"/>
  <c r="N427" i="8"/>
  <c r="M427" i="8"/>
  <c r="L427" i="8"/>
  <c r="K427" i="8"/>
  <c r="J427" i="8"/>
  <c r="I427" i="8"/>
  <c r="H427" i="8"/>
  <c r="G427" i="8"/>
  <c r="F427" i="8"/>
  <c r="E427" i="8"/>
  <c r="D427" i="8"/>
  <c r="B427" i="8"/>
  <c r="AK426" i="8"/>
  <c r="AJ426" i="8"/>
  <c r="AI426" i="8"/>
  <c r="AH426" i="8"/>
  <c r="AG426" i="8"/>
  <c r="AF426" i="8"/>
  <c r="AE426" i="8"/>
  <c r="AD426" i="8"/>
  <c r="AC426" i="8"/>
  <c r="AB426" i="8"/>
  <c r="AA426" i="8"/>
  <c r="Z426" i="8"/>
  <c r="Y426" i="8"/>
  <c r="X426" i="8"/>
  <c r="W426" i="8"/>
  <c r="V426" i="8"/>
  <c r="U426" i="8"/>
  <c r="T426" i="8"/>
  <c r="S426" i="8"/>
  <c r="R426" i="8"/>
  <c r="Q426" i="8"/>
  <c r="P426" i="8"/>
  <c r="O426" i="8"/>
  <c r="N426" i="8"/>
  <c r="M426" i="8"/>
  <c r="L426" i="8"/>
  <c r="K426" i="8"/>
  <c r="J426" i="8"/>
  <c r="I426" i="8"/>
  <c r="H426" i="8"/>
  <c r="G426" i="8"/>
  <c r="F426" i="8"/>
  <c r="E426" i="8"/>
  <c r="D426" i="8"/>
  <c r="B426" i="8"/>
  <c r="AK425" i="8"/>
  <c r="AJ425" i="8"/>
  <c r="AI425" i="8"/>
  <c r="AH425" i="8"/>
  <c r="AG425" i="8"/>
  <c r="AF425" i="8"/>
  <c r="AE425" i="8"/>
  <c r="AD425" i="8"/>
  <c r="AC425" i="8"/>
  <c r="AB425" i="8"/>
  <c r="AA425" i="8"/>
  <c r="Z425" i="8"/>
  <c r="Y425" i="8"/>
  <c r="X425" i="8"/>
  <c r="W425" i="8"/>
  <c r="V425" i="8"/>
  <c r="U425" i="8"/>
  <c r="T425" i="8"/>
  <c r="S425" i="8"/>
  <c r="R425" i="8"/>
  <c r="Q425" i="8"/>
  <c r="P425" i="8"/>
  <c r="O425" i="8"/>
  <c r="N425" i="8"/>
  <c r="M425" i="8"/>
  <c r="L425" i="8"/>
  <c r="K425" i="8"/>
  <c r="J425" i="8"/>
  <c r="I425" i="8"/>
  <c r="H425" i="8"/>
  <c r="G425" i="8"/>
  <c r="F425" i="8"/>
  <c r="E425" i="8"/>
  <c r="D425" i="8"/>
  <c r="B425" i="8"/>
  <c r="AK424" i="8"/>
  <c r="AJ424" i="8"/>
  <c r="AI424" i="8"/>
  <c r="AH424" i="8"/>
  <c r="AG424" i="8"/>
  <c r="AF424" i="8"/>
  <c r="AE424" i="8"/>
  <c r="AD424" i="8"/>
  <c r="AC424" i="8"/>
  <c r="AB424" i="8"/>
  <c r="AA424" i="8"/>
  <c r="Z424" i="8"/>
  <c r="Y424" i="8"/>
  <c r="X424" i="8"/>
  <c r="W424" i="8"/>
  <c r="V424" i="8"/>
  <c r="U424" i="8"/>
  <c r="T424" i="8"/>
  <c r="S424" i="8"/>
  <c r="R424" i="8"/>
  <c r="Q424" i="8"/>
  <c r="P424" i="8"/>
  <c r="O424" i="8"/>
  <c r="N424" i="8"/>
  <c r="M424" i="8"/>
  <c r="L424" i="8"/>
  <c r="K424" i="8"/>
  <c r="J424" i="8"/>
  <c r="I424" i="8"/>
  <c r="H424" i="8"/>
  <c r="G424" i="8"/>
  <c r="F424" i="8"/>
  <c r="E424" i="8"/>
  <c r="D424" i="8"/>
  <c r="B424" i="8"/>
  <c r="AK423" i="8"/>
  <c r="AJ423" i="8"/>
  <c r="AI423" i="8"/>
  <c r="AH423" i="8"/>
  <c r="AG423" i="8"/>
  <c r="AF423" i="8"/>
  <c r="AE423" i="8"/>
  <c r="AD423" i="8"/>
  <c r="AC423" i="8"/>
  <c r="AB423" i="8"/>
  <c r="AA423" i="8"/>
  <c r="Z423" i="8"/>
  <c r="Y423" i="8"/>
  <c r="X423" i="8"/>
  <c r="W423" i="8"/>
  <c r="V423" i="8"/>
  <c r="U423" i="8"/>
  <c r="T423" i="8"/>
  <c r="S423" i="8"/>
  <c r="R423" i="8"/>
  <c r="Q423" i="8"/>
  <c r="P423" i="8"/>
  <c r="O423" i="8"/>
  <c r="N423" i="8"/>
  <c r="M423" i="8"/>
  <c r="L423" i="8"/>
  <c r="K423" i="8"/>
  <c r="J423" i="8"/>
  <c r="I423" i="8"/>
  <c r="H423" i="8"/>
  <c r="G423" i="8"/>
  <c r="F423" i="8"/>
  <c r="E423" i="8"/>
  <c r="D423" i="8"/>
  <c r="B423" i="8"/>
  <c r="AK422" i="8"/>
  <c r="AJ422" i="8"/>
  <c r="AI422" i="8"/>
  <c r="AH422" i="8"/>
  <c r="AG422" i="8"/>
  <c r="AF422" i="8"/>
  <c r="AE422" i="8"/>
  <c r="AD422" i="8"/>
  <c r="AC422" i="8"/>
  <c r="AB422" i="8"/>
  <c r="AA422" i="8"/>
  <c r="Z422" i="8"/>
  <c r="Y422" i="8"/>
  <c r="X422" i="8"/>
  <c r="W422" i="8"/>
  <c r="V422" i="8"/>
  <c r="U422" i="8"/>
  <c r="T422" i="8"/>
  <c r="S422" i="8"/>
  <c r="R422" i="8"/>
  <c r="Q422" i="8"/>
  <c r="P422" i="8"/>
  <c r="O422" i="8"/>
  <c r="N422" i="8"/>
  <c r="M422" i="8"/>
  <c r="L422" i="8"/>
  <c r="K422" i="8"/>
  <c r="J422" i="8"/>
  <c r="I422" i="8"/>
  <c r="H422" i="8"/>
  <c r="G422" i="8"/>
  <c r="F422" i="8"/>
  <c r="E422" i="8"/>
  <c r="D422" i="8"/>
  <c r="B422"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E421" i="8"/>
  <c r="D421" i="8"/>
  <c r="B421" i="8"/>
  <c r="AK420" i="8"/>
  <c r="AJ420" i="8"/>
  <c r="AI420" i="8"/>
  <c r="AH420" i="8"/>
  <c r="AG420" i="8"/>
  <c r="AF420" i="8"/>
  <c r="AE420" i="8"/>
  <c r="AD420" i="8"/>
  <c r="AC420" i="8"/>
  <c r="AB420" i="8"/>
  <c r="AA420" i="8"/>
  <c r="Z420" i="8"/>
  <c r="Y420" i="8"/>
  <c r="X420" i="8"/>
  <c r="W420" i="8"/>
  <c r="V420" i="8"/>
  <c r="U420" i="8"/>
  <c r="T420" i="8"/>
  <c r="S420" i="8"/>
  <c r="R420" i="8"/>
  <c r="Q420" i="8"/>
  <c r="P420" i="8"/>
  <c r="O420" i="8"/>
  <c r="N420" i="8"/>
  <c r="M420" i="8"/>
  <c r="L420" i="8"/>
  <c r="K420" i="8"/>
  <c r="J420" i="8"/>
  <c r="I420" i="8"/>
  <c r="H420" i="8"/>
  <c r="G420" i="8"/>
  <c r="F420" i="8"/>
  <c r="E420" i="8"/>
  <c r="D420" i="8"/>
  <c r="B420" i="8"/>
  <c r="AK419" i="8"/>
  <c r="AJ419" i="8"/>
  <c r="AI419" i="8"/>
  <c r="AH419" i="8"/>
  <c r="AG419" i="8"/>
  <c r="AF419" i="8"/>
  <c r="AE419" i="8"/>
  <c r="AD419" i="8"/>
  <c r="AC419" i="8"/>
  <c r="AB419" i="8"/>
  <c r="AA419" i="8"/>
  <c r="Z419" i="8"/>
  <c r="Y419" i="8"/>
  <c r="X419" i="8"/>
  <c r="W419" i="8"/>
  <c r="V419" i="8"/>
  <c r="U419" i="8"/>
  <c r="T419" i="8"/>
  <c r="S419" i="8"/>
  <c r="R419" i="8"/>
  <c r="Q419" i="8"/>
  <c r="P419" i="8"/>
  <c r="O419" i="8"/>
  <c r="N419" i="8"/>
  <c r="M419" i="8"/>
  <c r="L419" i="8"/>
  <c r="K419" i="8"/>
  <c r="J419" i="8"/>
  <c r="I419" i="8"/>
  <c r="H419" i="8"/>
  <c r="G419" i="8"/>
  <c r="F419" i="8"/>
  <c r="E419" i="8"/>
  <c r="D419" i="8"/>
  <c r="B419" i="8"/>
  <c r="AK418" i="8"/>
  <c r="AJ418" i="8"/>
  <c r="AI418" i="8"/>
  <c r="AH418" i="8"/>
  <c r="AG418" i="8"/>
  <c r="AF418" i="8"/>
  <c r="AE418" i="8"/>
  <c r="AD418" i="8"/>
  <c r="AC418" i="8"/>
  <c r="AB418" i="8"/>
  <c r="AA418" i="8"/>
  <c r="Z418" i="8"/>
  <c r="Y418" i="8"/>
  <c r="X418" i="8"/>
  <c r="W418" i="8"/>
  <c r="V418" i="8"/>
  <c r="U418" i="8"/>
  <c r="T418" i="8"/>
  <c r="S418" i="8"/>
  <c r="R418" i="8"/>
  <c r="Q418" i="8"/>
  <c r="P418" i="8"/>
  <c r="O418" i="8"/>
  <c r="N418" i="8"/>
  <c r="M418" i="8"/>
  <c r="L418" i="8"/>
  <c r="K418" i="8"/>
  <c r="J418" i="8"/>
  <c r="I418" i="8"/>
  <c r="H418" i="8"/>
  <c r="G418" i="8"/>
  <c r="F418" i="8"/>
  <c r="E418" i="8"/>
  <c r="D418" i="8"/>
  <c r="B418" i="8"/>
  <c r="AK417" i="8"/>
  <c r="AJ417" i="8"/>
  <c r="AI417" i="8"/>
  <c r="AH417" i="8"/>
  <c r="AG417" i="8"/>
  <c r="AF417" i="8"/>
  <c r="AE417" i="8"/>
  <c r="AD417" i="8"/>
  <c r="AC417" i="8"/>
  <c r="AB417" i="8"/>
  <c r="AA417" i="8"/>
  <c r="Z417" i="8"/>
  <c r="Y417" i="8"/>
  <c r="X417" i="8"/>
  <c r="W417" i="8"/>
  <c r="V417" i="8"/>
  <c r="U417" i="8"/>
  <c r="T417" i="8"/>
  <c r="S417" i="8"/>
  <c r="R417" i="8"/>
  <c r="Q417" i="8"/>
  <c r="P417" i="8"/>
  <c r="O417" i="8"/>
  <c r="N417" i="8"/>
  <c r="M417" i="8"/>
  <c r="L417" i="8"/>
  <c r="K417" i="8"/>
  <c r="J417" i="8"/>
  <c r="I417" i="8"/>
  <c r="H417" i="8"/>
  <c r="G417" i="8"/>
  <c r="F417" i="8"/>
  <c r="E417" i="8"/>
  <c r="D417" i="8"/>
  <c r="B417" i="8"/>
  <c r="AK416" i="8"/>
  <c r="AJ416" i="8"/>
  <c r="AI416" i="8"/>
  <c r="AH416" i="8"/>
  <c r="AG416" i="8"/>
  <c r="AF416" i="8"/>
  <c r="AE416" i="8"/>
  <c r="AD416" i="8"/>
  <c r="AC416" i="8"/>
  <c r="AB416" i="8"/>
  <c r="AA416" i="8"/>
  <c r="Z416" i="8"/>
  <c r="Y416" i="8"/>
  <c r="X416" i="8"/>
  <c r="W416" i="8"/>
  <c r="V416" i="8"/>
  <c r="U416" i="8"/>
  <c r="T416" i="8"/>
  <c r="S416" i="8"/>
  <c r="R416" i="8"/>
  <c r="Q416" i="8"/>
  <c r="P416" i="8"/>
  <c r="O416" i="8"/>
  <c r="N416" i="8"/>
  <c r="M416" i="8"/>
  <c r="L416" i="8"/>
  <c r="K416" i="8"/>
  <c r="J416" i="8"/>
  <c r="I416" i="8"/>
  <c r="H416" i="8"/>
  <c r="G416" i="8"/>
  <c r="F416" i="8"/>
  <c r="E416" i="8"/>
  <c r="D416" i="8"/>
  <c r="B416" i="8"/>
  <c r="AK415" i="8"/>
  <c r="AJ415" i="8"/>
  <c r="AI415" i="8"/>
  <c r="AH415" i="8"/>
  <c r="AG415" i="8"/>
  <c r="AF415" i="8"/>
  <c r="AE415" i="8"/>
  <c r="AD415" i="8"/>
  <c r="AC415" i="8"/>
  <c r="AB415" i="8"/>
  <c r="AA415" i="8"/>
  <c r="Z415" i="8"/>
  <c r="Y415" i="8"/>
  <c r="X415" i="8"/>
  <c r="W415" i="8"/>
  <c r="V415" i="8"/>
  <c r="U415" i="8"/>
  <c r="T415" i="8"/>
  <c r="S415" i="8"/>
  <c r="R415" i="8"/>
  <c r="Q415" i="8"/>
  <c r="P415" i="8"/>
  <c r="O415" i="8"/>
  <c r="N415" i="8"/>
  <c r="M415" i="8"/>
  <c r="L415" i="8"/>
  <c r="K415" i="8"/>
  <c r="J415" i="8"/>
  <c r="I415" i="8"/>
  <c r="H415" i="8"/>
  <c r="G415" i="8"/>
  <c r="F415" i="8"/>
  <c r="E415" i="8"/>
  <c r="D415" i="8"/>
  <c r="B415" i="8"/>
  <c r="AK414" i="8"/>
  <c r="AJ414" i="8"/>
  <c r="AI414" i="8"/>
  <c r="AH414" i="8"/>
  <c r="AG414" i="8"/>
  <c r="AF414" i="8"/>
  <c r="AE414" i="8"/>
  <c r="AD414" i="8"/>
  <c r="AC414" i="8"/>
  <c r="AB414" i="8"/>
  <c r="AA414" i="8"/>
  <c r="Z414" i="8"/>
  <c r="Y414" i="8"/>
  <c r="X414" i="8"/>
  <c r="W414" i="8"/>
  <c r="V414" i="8"/>
  <c r="U414" i="8"/>
  <c r="T414" i="8"/>
  <c r="S414" i="8"/>
  <c r="R414" i="8"/>
  <c r="Q414" i="8"/>
  <c r="P414" i="8"/>
  <c r="O414" i="8"/>
  <c r="N414" i="8"/>
  <c r="M414" i="8"/>
  <c r="L414" i="8"/>
  <c r="K414" i="8"/>
  <c r="J414" i="8"/>
  <c r="I414" i="8"/>
  <c r="H414" i="8"/>
  <c r="G414" i="8"/>
  <c r="F414" i="8"/>
  <c r="E414" i="8"/>
  <c r="D414" i="8"/>
  <c r="B414" i="8"/>
  <c r="AK413" i="8"/>
  <c r="AJ413" i="8"/>
  <c r="AI413" i="8"/>
  <c r="AH413" i="8"/>
  <c r="AG413" i="8"/>
  <c r="AF413" i="8"/>
  <c r="AE413" i="8"/>
  <c r="AD413" i="8"/>
  <c r="AC413" i="8"/>
  <c r="AB413" i="8"/>
  <c r="AA413" i="8"/>
  <c r="Z413" i="8"/>
  <c r="Y413" i="8"/>
  <c r="X413" i="8"/>
  <c r="W413" i="8"/>
  <c r="V413" i="8"/>
  <c r="U413" i="8"/>
  <c r="T413" i="8"/>
  <c r="S413" i="8"/>
  <c r="R413" i="8"/>
  <c r="Q413" i="8"/>
  <c r="P413" i="8"/>
  <c r="O413" i="8"/>
  <c r="N413" i="8"/>
  <c r="M413" i="8"/>
  <c r="L413" i="8"/>
  <c r="K413" i="8"/>
  <c r="J413" i="8"/>
  <c r="I413" i="8"/>
  <c r="H413" i="8"/>
  <c r="G413" i="8"/>
  <c r="F413" i="8"/>
  <c r="E413" i="8"/>
  <c r="D413" i="8"/>
  <c r="B413" i="8"/>
  <c r="AK412" i="8"/>
  <c r="AJ412" i="8"/>
  <c r="AI412" i="8"/>
  <c r="AH412" i="8"/>
  <c r="AG412" i="8"/>
  <c r="AF412" i="8"/>
  <c r="AE412" i="8"/>
  <c r="AD412" i="8"/>
  <c r="AC412" i="8"/>
  <c r="AB412" i="8"/>
  <c r="AA412" i="8"/>
  <c r="Z412" i="8"/>
  <c r="Y412" i="8"/>
  <c r="X412" i="8"/>
  <c r="W412" i="8"/>
  <c r="V412" i="8"/>
  <c r="U412" i="8"/>
  <c r="T412" i="8"/>
  <c r="S412" i="8"/>
  <c r="R412" i="8"/>
  <c r="Q412" i="8"/>
  <c r="P412" i="8"/>
  <c r="O412" i="8"/>
  <c r="N412" i="8"/>
  <c r="M412" i="8"/>
  <c r="L412" i="8"/>
  <c r="K412" i="8"/>
  <c r="J412" i="8"/>
  <c r="I412" i="8"/>
  <c r="H412" i="8"/>
  <c r="G412" i="8"/>
  <c r="F412" i="8"/>
  <c r="E412" i="8"/>
  <c r="D412" i="8"/>
  <c r="B412" i="8"/>
  <c r="AK411" i="8"/>
  <c r="AJ411" i="8"/>
  <c r="AI411" i="8"/>
  <c r="AH411" i="8"/>
  <c r="AG411" i="8"/>
  <c r="AF411" i="8"/>
  <c r="AE411" i="8"/>
  <c r="AD411" i="8"/>
  <c r="AC411" i="8"/>
  <c r="AB411" i="8"/>
  <c r="AA411" i="8"/>
  <c r="Z411" i="8"/>
  <c r="Y411" i="8"/>
  <c r="X411" i="8"/>
  <c r="W411" i="8"/>
  <c r="V411" i="8"/>
  <c r="U411" i="8"/>
  <c r="T411" i="8"/>
  <c r="S411" i="8"/>
  <c r="R411" i="8"/>
  <c r="Q411" i="8"/>
  <c r="P411" i="8"/>
  <c r="O411" i="8"/>
  <c r="N411" i="8"/>
  <c r="M411" i="8"/>
  <c r="L411" i="8"/>
  <c r="K411" i="8"/>
  <c r="J411" i="8"/>
  <c r="I411" i="8"/>
  <c r="H411" i="8"/>
  <c r="G411" i="8"/>
  <c r="F411" i="8"/>
  <c r="E411" i="8"/>
  <c r="D411" i="8"/>
  <c r="B411" i="8"/>
  <c r="AK410" i="8"/>
  <c r="AJ410" i="8"/>
  <c r="AI410" i="8"/>
  <c r="AH410" i="8"/>
  <c r="AG410" i="8"/>
  <c r="AF410" i="8"/>
  <c r="AE410" i="8"/>
  <c r="AD410" i="8"/>
  <c r="AC410" i="8"/>
  <c r="AB410" i="8"/>
  <c r="AA410" i="8"/>
  <c r="Z410" i="8"/>
  <c r="Y410" i="8"/>
  <c r="X410" i="8"/>
  <c r="W410" i="8"/>
  <c r="V410" i="8"/>
  <c r="U410" i="8"/>
  <c r="T410" i="8"/>
  <c r="S410" i="8"/>
  <c r="R410" i="8"/>
  <c r="Q410" i="8"/>
  <c r="P410" i="8"/>
  <c r="O410" i="8"/>
  <c r="N410" i="8"/>
  <c r="M410" i="8"/>
  <c r="L410" i="8"/>
  <c r="K410" i="8"/>
  <c r="J410" i="8"/>
  <c r="I410" i="8"/>
  <c r="H410" i="8"/>
  <c r="G410" i="8"/>
  <c r="F410" i="8"/>
  <c r="E410" i="8"/>
  <c r="D410" i="8"/>
  <c r="B410" i="8"/>
  <c r="AK409" i="8"/>
  <c r="AJ409" i="8"/>
  <c r="AI409" i="8"/>
  <c r="AH409" i="8"/>
  <c r="AG409" i="8"/>
  <c r="AF409" i="8"/>
  <c r="AE409" i="8"/>
  <c r="AD409" i="8"/>
  <c r="AC409" i="8"/>
  <c r="AB409" i="8"/>
  <c r="AA409" i="8"/>
  <c r="Z409" i="8"/>
  <c r="Y409" i="8"/>
  <c r="X409" i="8"/>
  <c r="W409" i="8"/>
  <c r="V409" i="8"/>
  <c r="U409" i="8"/>
  <c r="T409" i="8"/>
  <c r="S409" i="8"/>
  <c r="R409" i="8"/>
  <c r="Q409" i="8"/>
  <c r="P409" i="8"/>
  <c r="O409" i="8"/>
  <c r="N409" i="8"/>
  <c r="M409" i="8"/>
  <c r="L409" i="8"/>
  <c r="K409" i="8"/>
  <c r="J409" i="8"/>
  <c r="I409" i="8"/>
  <c r="H409" i="8"/>
  <c r="G409" i="8"/>
  <c r="F409" i="8"/>
  <c r="E409" i="8"/>
  <c r="D409" i="8"/>
  <c r="B409"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E408" i="8"/>
  <c r="D408" i="8"/>
  <c r="B408" i="8"/>
  <c r="AK407" i="8"/>
  <c r="AJ407" i="8"/>
  <c r="AI407" i="8"/>
  <c r="AH407" i="8"/>
  <c r="AG407" i="8"/>
  <c r="AF407" i="8"/>
  <c r="AE407" i="8"/>
  <c r="AD407" i="8"/>
  <c r="AC407" i="8"/>
  <c r="AB407" i="8"/>
  <c r="AA407" i="8"/>
  <c r="Z407" i="8"/>
  <c r="Y407" i="8"/>
  <c r="X407" i="8"/>
  <c r="W407" i="8"/>
  <c r="V407" i="8"/>
  <c r="U407" i="8"/>
  <c r="T407" i="8"/>
  <c r="S407" i="8"/>
  <c r="R407" i="8"/>
  <c r="Q407" i="8"/>
  <c r="P407" i="8"/>
  <c r="O407" i="8"/>
  <c r="N407" i="8"/>
  <c r="M407" i="8"/>
  <c r="L407" i="8"/>
  <c r="K407" i="8"/>
  <c r="J407" i="8"/>
  <c r="I407" i="8"/>
  <c r="H407" i="8"/>
  <c r="G407" i="8"/>
  <c r="F407" i="8"/>
  <c r="E407" i="8"/>
  <c r="D407" i="8"/>
  <c r="B407" i="8"/>
  <c r="AK406" i="8"/>
  <c r="AJ406" i="8"/>
  <c r="AI406" i="8"/>
  <c r="AH406" i="8"/>
  <c r="AG406" i="8"/>
  <c r="AF406" i="8"/>
  <c r="AE406" i="8"/>
  <c r="AD406" i="8"/>
  <c r="AC406" i="8"/>
  <c r="AB406" i="8"/>
  <c r="AA406" i="8"/>
  <c r="Z406" i="8"/>
  <c r="Y406" i="8"/>
  <c r="X406" i="8"/>
  <c r="W406" i="8"/>
  <c r="V406" i="8"/>
  <c r="U406" i="8"/>
  <c r="T406" i="8"/>
  <c r="S406" i="8"/>
  <c r="R406" i="8"/>
  <c r="Q406" i="8"/>
  <c r="P406" i="8"/>
  <c r="O406" i="8"/>
  <c r="N406" i="8"/>
  <c r="M406" i="8"/>
  <c r="L406" i="8"/>
  <c r="K406" i="8"/>
  <c r="J406" i="8"/>
  <c r="I406" i="8"/>
  <c r="H406" i="8"/>
  <c r="G406" i="8"/>
  <c r="F406" i="8"/>
  <c r="E406" i="8"/>
  <c r="D406" i="8"/>
  <c r="B406" i="8"/>
  <c r="AK405" i="8"/>
  <c r="AJ405" i="8"/>
  <c r="AI405" i="8"/>
  <c r="AH405" i="8"/>
  <c r="AG405" i="8"/>
  <c r="AF405" i="8"/>
  <c r="AE405" i="8"/>
  <c r="AD405" i="8"/>
  <c r="AC405" i="8"/>
  <c r="AB405" i="8"/>
  <c r="AA405" i="8"/>
  <c r="Z405" i="8"/>
  <c r="Y405" i="8"/>
  <c r="X405" i="8"/>
  <c r="W405" i="8"/>
  <c r="V405" i="8"/>
  <c r="U405" i="8"/>
  <c r="T405" i="8"/>
  <c r="S405" i="8"/>
  <c r="R405" i="8"/>
  <c r="Q405" i="8"/>
  <c r="P405" i="8"/>
  <c r="O405" i="8"/>
  <c r="N405" i="8"/>
  <c r="M405" i="8"/>
  <c r="L405" i="8"/>
  <c r="K405" i="8"/>
  <c r="J405" i="8"/>
  <c r="I405" i="8"/>
  <c r="H405" i="8"/>
  <c r="G405" i="8"/>
  <c r="F405" i="8"/>
  <c r="E405" i="8"/>
  <c r="D405" i="8"/>
  <c r="B405" i="8"/>
  <c r="AK404" i="8"/>
  <c r="AJ404" i="8"/>
  <c r="AI404" i="8"/>
  <c r="AH404" i="8"/>
  <c r="AG404" i="8"/>
  <c r="AF404" i="8"/>
  <c r="AE404" i="8"/>
  <c r="AD404" i="8"/>
  <c r="AC404" i="8"/>
  <c r="AB404" i="8"/>
  <c r="AA404" i="8"/>
  <c r="Z404" i="8"/>
  <c r="Y404" i="8"/>
  <c r="X404" i="8"/>
  <c r="W404" i="8"/>
  <c r="V404" i="8"/>
  <c r="U404" i="8"/>
  <c r="T404" i="8"/>
  <c r="S404" i="8"/>
  <c r="R404" i="8"/>
  <c r="Q404" i="8"/>
  <c r="P404" i="8"/>
  <c r="O404" i="8"/>
  <c r="N404" i="8"/>
  <c r="M404" i="8"/>
  <c r="L404" i="8"/>
  <c r="K404" i="8"/>
  <c r="J404" i="8"/>
  <c r="I404" i="8"/>
  <c r="H404" i="8"/>
  <c r="G404" i="8"/>
  <c r="F404" i="8"/>
  <c r="E404" i="8"/>
  <c r="D404" i="8"/>
  <c r="B404" i="8"/>
  <c r="AK403" i="8"/>
  <c r="AJ403" i="8"/>
  <c r="AI403" i="8"/>
  <c r="AH403" i="8"/>
  <c r="AG403" i="8"/>
  <c r="AF403" i="8"/>
  <c r="AE403" i="8"/>
  <c r="AD403" i="8"/>
  <c r="AC403" i="8"/>
  <c r="AB403" i="8"/>
  <c r="AA403" i="8"/>
  <c r="Z403" i="8"/>
  <c r="Y403" i="8"/>
  <c r="X403" i="8"/>
  <c r="W403" i="8"/>
  <c r="V403" i="8"/>
  <c r="U403" i="8"/>
  <c r="T403" i="8"/>
  <c r="S403" i="8"/>
  <c r="R403" i="8"/>
  <c r="Q403" i="8"/>
  <c r="P403" i="8"/>
  <c r="O403" i="8"/>
  <c r="N403" i="8"/>
  <c r="M403" i="8"/>
  <c r="L403" i="8"/>
  <c r="K403" i="8"/>
  <c r="J403" i="8"/>
  <c r="I403" i="8"/>
  <c r="H403" i="8"/>
  <c r="G403" i="8"/>
  <c r="F403" i="8"/>
  <c r="E403" i="8"/>
  <c r="D403" i="8"/>
  <c r="B403" i="8"/>
  <c r="AK402" i="8"/>
  <c r="AJ402" i="8"/>
  <c r="AI402" i="8"/>
  <c r="AH402" i="8"/>
  <c r="AG402" i="8"/>
  <c r="AF402" i="8"/>
  <c r="AE402" i="8"/>
  <c r="AD402" i="8"/>
  <c r="AC402" i="8"/>
  <c r="AB402" i="8"/>
  <c r="AA402" i="8"/>
  <c r="Z402" i="8"/>
  <c r="Y402" i="8"/>
  <c r="X402" i="8"/>
  <c r="W402" i="8"/>
  <c r="V402" i="8"/>
  <c r="U402" i="8"/>
  <c r="T402" i="8"/>
  <c r="S402" i="8"/>
  <c r="R402" i="8"/>
  <c r="Q402" i="8"/>
  <c r="P402" i="8"/>
  <c r="O402" i="8"/>
  <c r="N402" i="8"/>
  <c r="M402" i="8"/>
  <c r="L402" i="8"/>
  <c r="K402" i="8"/>
  <c r="J402" i="8"/>
  <c r="I402" i="8"/>
  <c r="H402" i="8"/>
  <c r="G402" i="8"/>
  <c r="F402" i="8"/>
  <c r="E402" i="8"/>
  <c r="D402" i="8"/>
  <c r="B402" i="8"/>
  <c r="AK401" i="8"/>
  <c r="AJ401" i="8"/>
  <c r="AI401" i="8"/>
  <c r="AH401" i="8"/>
  <c r="AG401" i="8"/>
  <c r="AF401" i="8"/>
  <c r="AE401" i="8"/>
  <c r="AD401" i="8"/>
  <c r="AC401" i="8"/>
  <c r="AB401" i="8"/>
  <c r="AA401" i="8"/>
  <c r="Z401" i="8"/>
  <c r="Y401" i="8"/>
  <c r="X401" i="8"/>
  <c r="W401" i="8"/>
  <c r="V401" i="8"/>
  <c r="U401" i="8"/>
  <c r="T401" i="8"/>
  <c r="S401" i="8"/>
  <c r="R401" i="8"/>
  <c r="Q401" i="8"/>
  <c r="P401" i="8"/>
  <c r="O401" i="8"/>
  <c r="N401" i="8"/>
  <c r="M401" i="8"/>
  <c r="L401" i="8"/>
  <c r="K401" i="8"/>
  <c r="J401" i="8"/>
  <c r="I401" i="8"/>
  <c r="H401" i="8"/>
  <c r="G401" i="8"/>
  <c r="F401" i="8"/>
  <c r="E401" i="8"/>
  <c r="D401" i="8"/>
  <c r="B401" i="8"/>
  <c r="AK400" i="8"/>
  <c r="AJ400" i="8"/>
  <c r="AI400" i="8"/>
  <c r="AH400" i="8"/>
  <c r="AG400" i="8"/>
  <c r="AF400" i="8"/>
  <c r="AE400" i="8"/>
  <c r="AD400" i="8"/>
  <c r="AC400" i="8"/>
  <c r="AB400" i="8"/>
  <c r="AA400" i="8"/>
  <c r="Z400" i="8"/>
  <c r="Y400" i="8"/>
  <c r="X400" i="8"/>
  <c r="W400" i="8"/>
  <c r="V400" i="8"/>
  <c r="U400" i="8"/>
  <c r="T400" i="8"/>
  <c r="S400" i="8"/>
  <c r="R400" i="8"/>
  <c r="Q400" i="8"/>
  <c r="P400" i="8"/>
  <c r="O400" i="8"/>
  <c r="N400" i="8"/>
  <c r="M400" i="8"/>
  <c r="L400" i="8"/>
  <c r="K400" i="8"/>
  <c r="J400" i="8"/>
  <c r="I400" i="8"/>
  <c r="H400" i="8"/>
  <c r="G400" i="8"/>
  <c r="F400" i="8"/>
  <c r="E400" i="8"/>
  <c r="D400" i="8"/>
  <c r="B400"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E399" i="8"/>
  <c r="D399" i="8"/>
  <c r="B399" i="8"/>
  <c r="AK398" i="8"/>
  <c r="AJ398" i="8"/>
  <c r="AI398" i="8"/>
  <c r="AH398" i="8"/>
  <c r="AG398" i="8"/>
  <c r="AF398" i="8"/>
  <c r="AE398" i="8"/>
  <c r="AD398" i="8"/>
  <c r="AC398" i="8"/>
  <c r="AB398" i="8"/>
  <c r="AA398" i="8"/>
  <c r="Z398" i="8"/>
  <c r="Y398" i="8"/>
  <c r="X398" i="8"/>
  <c r="W398" i="8"/>
  <c r="V398" i="8"/>
  <c r="U398" i="8"/>
  <c r="T398" i="8"/>
  <c r="S398" i="8"/>
  <c r="R398" i="8"/>
  <c r="Q398" i="8"/>
  <c r="P398" i="8"/>
  <c r="O398" i="8"/>
  <c r="N398" i="8"/>
  <c r="M398" i="8"/>
  <c r="L398" i="8"/>
  <c r="K398" i="8"/>
  <c r="J398" i="8"/>
  <c r="I398" i="8"/>
  <c r="H398" i="8"/>
  <c r="G398" i="8"/>
  <c r="F398" i="8"/>
  <c r="E398" i="8"/>
  <c r="D398" i="8"/>
  <c r="B398" i="8"/>
  <c r="AK397" i="8"/>
  <c r="AJ397" i="8"/>
  <c r="AI397" i="8"/>
  <c r="AH397" i="8"/>
  <c r="AG397" i="8"/>
  <c r="AF397" i="8"/>
  <c r="AE397" i="8"/>
  <c r="AD397" i="8"/>
  <c r="AC397" i="8"/>
  <c r="AB397" i="8"/>
  <c r="AA397" i="8"/>
  <c r="Z397" i="8"/>
  <c r="Y397" i="8"/>
  <c r="X397" i="8"/>
  <c r="W397" i="8"/>
  <c r="V397" i="8"/>
  <c r="U397" i="8"/>
  <c r="T397" i="8"/>
  <c r="S397" i="8"/>
  <c r="R397" i="8"/>
  <c r="Q397" i="8"/>
  <c r="P397" i="8"/>
  <c r="O397" i="8"/>
  <c r="N397" i="8"/>
  <c r="M397" i="8"/>
  <c r="L397" i="8"/>
  <c r="K397" i="8"/>
  <c r="J397" i="8"/>
  <c r="I397" i="8"/>
  <c r="H397" i="8"/>
  <c r="G397" i="8"/>
  <c r="F397" i="8"/>
  <c r="E397" i="8"/>
  <c r="D397" i="8"/>
  <c r="B397" i="8"/>
  <c r="AK396" i="8"/>
  <c r="AJ396" i="8"/>
  <c r="AI396" i="8"/>
  <c r="AH396" i="8"/>
  <c r="AG396" i="8"/>
  <c r="AF396" i="8"/>
  <c r="AE396" i="8"/>
  <c r="AD396" i="8"/>
  <c r="AC396" i="8"/>
  <c r="AB396" i="8"/>
  <c r="AA396" i="8"/>
  <c r="Z396" i="8"/>
  <c r="Y396" i="8"/>
  <c r="X396" i="8"/>
  <c r="W396" i="8"/>
  <c r="V396" i="8"/>
  <c r="U396" i="8"/>
  <c r="T396" i="8"/>
  <c r="S396" i="8"/>
  <c r="R396" i="8"/>
  <c r="Q396" i="8"/>
  <c r="P396" i="8"/>
  <c r="O396" i="8"/>
  <c r="N396" i="8"/>
  <c r="M396" i="8"/>
  <c r="L396" i="8"/>
  <c r="K396" i="8"/>
  <c r="J396" i="8"/>
  <c r="I396" i="8"/>
  <c r="H396" i="8"/>
  <c r="G396" i="8"/>
  <c r="F396" i="8"/>
  <c r="E396" i="8"/>
  <c r="D396" i="8"/>
  <c r="B396" i="8"/>
  <c r="AK395" i="8"/>
  <c r="AJ395" i="8"/>
  <c r="AI395" i="8"/>
  <c r="AH395" i="8"/>
  <c r="AG395" i="8"/>
  <c r="AF395" i="8"/>
  <c r="AE395" i="8"/>
  <c r="AD395" i="8"/>
  <c r="AC395" i="8"/>
  <c r="AB395" i="8"/>
  <c r="AA395" i="8"/>
  <c r="Z395" i="8"/>
  <c r="Y395" i="8"/>
  <c r="X395" i="8"/>
  <c r="W395" i="8"/>
  <c r="V395" i="8"/>
  <c r="U395" i="8"/>
  <c r="T395" i="8"/>
  <c r="S395" i="8"/>
  <c r="R395" i="8"/>
  <c r="Q395" i="8"/>
  <c r="P395" i="8"/>
  <c r="O395" i="8"/>
  <c r="N395" i="8"/>
  <c r="M395" i="8"/>
  <c r="L395" i="8"/>
  <c r="K395" i="8"/>
  <c r="J395" i="8"/>
  <c r="I395" i="8"/>
  <c r="H395" i="8"/>
  <c r="G395" i="8"/>
  <c r="F395" i="8"/>
  <c r="E395" i="8"/>
  <c r="D395" i="8"/>
  <c r="B395" i="8"/>
  <c r="AK394" i="8"/>
  <c r="AJ394" i="8"/>
  <c r="AI394" i="8"/>
  <c r="AH394" i="8"/>
  <c r="AG394" i="8"/>
  <c r="AF394" i="8"/>
  <c r="AE394" i="8"/>
  <c r="AD394" i="8"/>
  <c r="AC394" i="8"/>
  <c r="AB394" i="8"/>
  <c r="AA394" i="8"/>
  <c r="Z394" i="8"/>
  <c r="Y394" i="8"/>
  <c r="X394" i="8"/>
  <c r="W394" i="8"/>
  <c r="V394" i="8"/>
  <c r="U394" i="8"/>
  <c r="T394" i="8"/>
  <c r="S394" i="8"/>
  <c r="R394" i="8"/>
  <c r="Q394" i="8"/>
  <c r="P394" i="8"/>
  <c r="O394" i="8"/>
  <c r="N394" i="8"/>
  <c r="M394" i="8"/>
  <c r="L394" i="8"/>
  <c r="K394" i="8"/>
  <c r="J394" i="8"/>
  <c r="I394" i="8"/>
  <c r="H394" i="8"/>
  <c r="G394" i="8"/>
  <c r="F394" i="8"/>
  <c r="E394" i="8"/>
  <c r="D394" i="8"/>
  <c r="B394" i="8"/>
  <c r="AK393" i="8"/>
  <c r="AJ393" i="8"/>
  <c r="AI393" i="8"/>
  <c r="AH393" i="8"/>
  <c r="AG393" i="8"/>
  <c r="AF393" i="8"/>
  <c r="AE393" i="8"/>
  <c r="AD393" i="8"/>
  <c r="AC393" i="8"/>
  <c r="AB393" i="8"/>
  <c r="AA393" i="8"/>
  <c r="Z393" i="8"/>
  <c r="Y393" i="8"/>
  <c r="X393" i="8"/>
  <c r="W393" i="8"/>
  <c r="V393" i="8"/>
  <c r="U393" i="8"/>
  <c r="T393" i="8"/>
  <c r="S393" i="8"/>
  <c r="R393" i="8"/>
  <c r="Q393" i="8"/>
  <c r="P393" i="8"/>
  <c r="O393" i="8"/>
  <c r="N393" i="8"/>
  <c r="M393" i="8"/>
  <c r="L393" i="8"/>
  <c r="K393" i="8"/>
  <c r="J393" i="8"/>
  <c r="I393" i="8"/>
  <c r="H393" i="8"/>
  <c r="G393" i="8"/>
  <c r="F393" i="8"/>
  <c r="E393" i="8"/>
  <c r="D393" i="8"/>
  <c r="B393" i="8"/>
  <c r="AK392" i="8"/>
  <c r="AJ392" i="8"/>
  <c r="AI392" i="8"/>
  <c r="AH392" i="8"/>
  <c r="AG392" i="8"/>
  <c r="AF392" i="8"/>
  <c r="AE392" i="8"/>
  <c r="AD392" i="8"/>
  <c r="AC392" i="8"/>
  <c r="AB392" i="8"/>
  <c r="AA392" i="8"/>
  <c r="Z392" i="8"/>
  <c r="Y392" i="8"/>
  <c r="X392" i="8"/>
  <c r="W392" i="8"/>
  <c r="V392" i="8"/>
  <c r="U392" i="8"/>
  <c r="T392" i="8"/>
  <c r="S392" i="8"/>
  <c r="R392" i="8"/>
  <c r="Q392" i="8"/>
  <c r="P392" i="8"/>
  <c r="O392" i="8"/>
  <c r="N392" i="8"/>
  <c r="M392" i="8"/>
  <c r="L392" i="8"/>
  <c r="K392" i="8"/>
  <c r="J392" i="8"/>
  <c r="I392" i="8"/>
  <c r="H392" i="8"/>
  <c r="G392" i="8"/>
  <c r="F392" i="8"/>
  <c r="E392" i="8"/>
  <c r="D392" i="8"/>
  <c r="B392" i="8"/>
  <c r="AK391" i="8"/>
  <c r="AJ391" i="8"/>
  <c r="AI391" i="8"/>
  <c r="AH391" i="8"/>
  <c r="AG391" i="8"/>
  <c r="AF391" i="8"/>
  <c r="AE391" i="8"/>
  <c r="AD391" i="8"/>
  <c r="AC391" i="8"/>
  <c r="AB391" i="8"/>
  <c r="AA391" i="8"/>
  <c r="Z391" i="8"/>
  <c r="Y391" i="8"/>
  <c r="X391" i="8"/>
  <c r="W391" i="8"/>
  <c r="V391" i="8"/>
  <c r="U391" i="8"/>
  <c r="T391" i="8"/>
  <c r="S391" i="8"/>
  <c r="R391" i="8"/>
  <c r="Q391" i="8"/>
  <c r="P391" i="8"/>
  <c r="O391" i="8"/>
  <c r="N391" i="8"/>
  <c r="M391" i="8"/>
  <c r="L391" i="8"/>
  <c r="K391" i="8"/>
  <c r="J391" i="8"/>
  <c r="I391" i="8"/>
  <c r="H391" i="8"/>
  <c r="G391" i="8"/>
  <c r="F391" i="8"/>
  <c r="E391" i="8"/>
  <c r="D391" i="8"/>
  <c r="B391" i="8"/>
  <c r="AK390" i="8"/>
  <c r="AJ390" i="8"/>
  <c r="AI390" i="8"/>
  <c r="AH390" i="8"/>
  <c r="AG390" i="8"/>
  <c r="AF390" i="8"/>
  <c r="AE390" i="8"/>
  <c r="AD390" i="8"/>
  <c r="AC390" i="8"/>
  <c r="AB390" i="8"/>
  <c r="AA390" i="8"/>
  <c r="Z390" i="8"/>
  <c r="Y390" i="8"/>
  <c r="X390" i="8"/>
  <c r="W390" i="8"/>
  <c r="V390" i="8"/>
  <c r="U390" i="8"/>
  <c r="T390" i="8"/>
  <c r="S390" i="8"/>
  <c r="R390" i="8"/>
  <c r="Q390" i="8"/>
  <c r="P390" i="8"/>
  <c r="O390" i="8"/>
  <c r="N390" i="8"/>
  <c r="M390" i="8"/>
  <c r="L390" i="8"/>
  <c r="K390" i="8"/>
  <c r="J390" i="8"/>
  <c r="I390" i="8"/>
  <c r="H390" i="8"/>
  <c r="G390" i="8"/>
  <c r="F390" i="8"/>
  <c r="E390" i="8"/>
  <c r="D390" i="8"/>
  <c r="B390" i="8"/>
  <c r="AK389" i="8"/>
  <c r="AJ389" i="8"/>
  <c r="AI389" i="8"/>
  <c r="AH389" i="8"/>
  <c r="AG389" i="8"/>
  <c r="AF389" i="8"/>
  <c r="AE389" i="8"/>
  <c r="AD389" i="8"/>
  <c r="AC389" i="8"/>
  <c r="AB389" i="8"/>
  <c r="AA389" i="8"/>
  <c r="Z389" i="8"/>
  <c r="Y389" i="8"/>
  <c r="X389" i="8"/>
  <c r="W389" i="8"/>
  <c r="V389" i="8"/>
  <c r="U389" i="8"/>
  <c r="T389" i="8"/>
  <c r="S389" i="8"/>
  <c r="R389" i="8"/>
  <c r="Q389" i="8"/>
  <c r="P389" i="8"/>
  <c r="O389" i="8"/>
  <c r="N389" i="8"/>
  <c r="M389" i="8"/>
  <c r="L389" i="8"/>
  <c r="K389" i="8"/>
  <c r="J389" i="8"/>
  <c r="I389" i="8"/>
  <c r="H389" i="8"/>
  <c r="G389" i="8"/>
  <c r="F389" i="8"/>
  <c r="E389" i="8"/>
  <c r="D389" i="8"/>
  <c r="B389" i="8"/>
  <c r="AK388" i="8"/>
  <c r="AJ388" i="8"/>
  <c r="AI388" i="8"/>
  <c r="AH388" i="8"/>
  <c r="AG388" i="8"/>
  <c r="AF388" i="8"/>
  <c r="AE388" i="8"/>
  <c r="AD388" i="8"/>
  <c r="AC388" i="8"/>
  <c r="AB388" i="8"/>
  <c r="AA388" i="8"/>
  <c r="Z388" i="8"/>
  <c r="Y388" i="8"/>
  <c r="X388" i="8"/>
  <c r="W388" i="8"/>
  <c r="V388" i="8"/>
  <c r="U388" i="8"/>
  <c r="T388" i="8"/>
  <c r="S388" i="8"/>
  <c r="R388" i="8"/>
  <c r="Q388" i="8"/>
  <c r="P388" i="8"/>
  <c r="O388" i="8"/>
  <c r="N388" i="8"/>
  <c r="M388" i="8"/>
  <c r="L388" i="8"/>
  <c r="K388" i="8"/>
  <c r="J388" i="8"/>
  <c r="I388" i="8"/>
  <c r="H388" i="8"/>
  <c r="G388" i="8"/>
  <c r="F388" i="8"/>
  <c r="E388" i="8"/>
  <c r="D388" i="8"/>
  <c r="B388" i="8"/>
  <c r="AK387" i="8"/>
  <c r="AJ387" i="8"/>
  <c r="AI387" i="8"/>
  <c r="AH387" i="8"/>
  <c r="AG387" i="8"/>
  <c r="AF387" i="8"/>
  <c r="AE387" i="8"/>
  <c r="AD387" i="8"/>
  <c r="AC387" i="8"/>
  <c r="AB387" i="8"/>
  <c r="AA387" i="8"/>
  <c r="Z387" i="8"/>
  <c r="Y387" i="8"/>
  <c r="X387" i="8"/>
  <c r="W387" i="8"/>
  <c r="V387" i="8"/>
  <c r="U387" i="8"/>
  <c r="T387" i="8"/>
  <c r="S387" i="8"/>
  <c r="R387" i="8"/>
  <c r="Q387" i="8"/>
  <c r="P387" i="8"/>
  <c r="O387" i="8"/>
  <c r="N387" i="8"/>
  <c r="M387" i="8"/>
  <c r="L387" i="8"/>
  <c r="K387" i="8"/>
  <c r="J387" i="8"/>
  <c r="I387" i="8"/>
  <c r="H387" i="8"/>
  <c r="G387" i="8"/>
  <c r="F387" i="8"/>
  <c r="E387" i="8"/>
  <c r="D387" i="8"/>
  <c r="B387" i="8"/>
  <c r="AK386" i="8"/>
  <c r="AJ386" i="8"/>
  <c r="AI386" i="8"/>
  <c r="AH386" i="8"/>
  <c r="AG386" i="8"/>
  <c r="AF386" i="8"/>
  <c r="AE386" i="8"/>
  <c r="AD386" i="8"/>
  <c r="AC386" i="8"/>
  <c r="AB386" i="8"/>
  <c r="AA386" i="8"/>
  <c r="Z386" i="8"/>
  <c r="Y386" i="8"/>
  <c r="X386" i="8"/>
  <c r="W386" i="8"/>
  <c r="V386" i="8"/>
  <c r="U386" i="8"/>
  <c r="T386" i="8"/>
  <c r="S386" i="8"/>
  <c r="R386" i="8"/>
  <c r="Q386" i="8"/>
  <c r="P386" i="8"/>
  <c r="O386" i="8"/>
  <c r="N386" i="8"/>
  <c r="M386" i="8"/>
  <c r="L386" i="8"/>
  <c r="K386" i="8"/>
  <c r="J386" i="8"/>
  <c r="I386" i="8"/>
  <c r="H386" i="8"/>
  <c r="G386" i="8"/>
  <c r="F386" i="8"/>
  <c r="E386" i="8"/>
  <c r="D386" i="8"/>
  <c r="B386"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E385" i="8"/>
  <c r="D385" i="8"/>
  <c r="B385" i="8"/>
  <c r="AK384" i="8"/>
  <c r="AJ384" i="8"/>
  <c r="AI384" i="8"/>
  <c r="AH384" i="8"/>
  <c r="AG384" i="8"/>
  <c r="AF384" i="8"/>
  <c r="AE384" i="8"/>
  <c r="AD384" i="8"/>
  <c r="AC384" i="8"/>
  <c r="AB384" i="8"/>
  <c r="AA384" i="8"/>
  <c r="Z384" i="8"/>
  <c r="Y384" i="8"/>
  <c r="X384" i="8"/>
  <c r="W384" i="8"/>
  <c r="V384" i="8"/>
  <c r="U384" i="8"/>
  <c r="T384" i="8"/>
  <c r="S384" i="8"/>
  <c r="R384" i="8"/>
  <c r="Q384" i="8"/>
  <c r="P384" i="8"/>
  <c r="O384" i="8"/>
  <c r="N384" i="8"/>
  <c r="M384" i="8"/>
  <c r="L384" i="8"/>
  <c r="K384" i="8"/>
  <c r="J384" i="8"/>
  <c r="I384" i="8"/>
  <c r="H384" i="8"/>
  <c r="G384" i="8"/>
  <c r="F384" i="8"/>
  <c r="E384" i="8"/>
  <c r="D384" i="8"/>
  <c r="B384" i="8"/>
  <c r="AK383" i="8"/>
  <c r="AJ383" i="8"/>
  <c r="AI383" i="8"/>
  <c r="AH383" i="8"/>
  <c r="AG383" i="8"/>
  <c r="AF383" i="8"/>
  <c r="AE383" i="8"/>
  <c r="AD383" i="8"/>
  <c r="AC383" i="8"/>
  <c r="AB383" i="8"/>
  <c r="AA383" i="8"/>
  <c r="Z383" i="8"/>
  <c r="Y383" i="8"/>
  <c r="X383" i="8"/>
  <c r="W383" i="8"/>
  <c r="V383" i="8"/>
  <c r="U383" i="8"/>
  <c r="T383" i="8"/>
  <c r="S383" i="8"/>
  <c r="R383" i="8"/>
  <c r="Q383" i="8"/>
  <c r="P383" i="8"/>
  <c r="O383" i="8"/>
  <c r="N383" i="8"/>
  <c r="M383" i="8"/>
  <c r="L383" i="8"/>
  <c r="K383" i="8"/>
  <c r="J383" i="8"/>
  <c r="I383" i="8"/>
  <c r="H383" i="8"/>
  <c r="G383" i="8"/>
  <c r="F383" i="8"/>
  <c r="E383" i="8"/>
  <c r="D383" i="8"/>
  <c r="B383" i="8"/>
  <c r="AK382" i="8"/>
  <c r="AJ382" i="8"/>
  <c r="AI382" i="8"/>
  <c r="AH382" i="8"/>
  <c r="AG382" i="8"/>
  <c r="AF382" i="8"/>
  <c r="AE382" i="8"/>
  <c r="AD382" i="8"/>
  <c r="AC382" i="8"/>
  <c r="AB382" i="8"/>
  <c r="AA382" i="8"/>
  <c r="Z382" i="8"/>
  <c r="Y382" i="8"/>
  <c r="X382" i="8"/>
  <c r="W382" i="8"/>
  <c r="V382" i="8"/>
  <c r="U382" i="8"/>
  <c r="T382" i="8"/>
  <c r="S382" i="8"/>
  <c r="R382" i="8"/>
  <c r="Q382" i="8"/>
  <c r="P382" i="8"/>
  <c r="O382" i="8"/>
  <c r="N382" i="8"/>
  <c r="M382" i="8"/>
  <c r="L382" i="8"/>
  <c r="K382" i="8"/>
  <c r="J382" i="8"/>
  <c r="I382" i="8"/>
  <c r="H382" i="8"/>
  <c r="G382" i="8"/>
  <c r="F382" i="8"/>
  <c r="E382" i="8"/>
  <c r="D382" i="8"/>
  <c r="B382" i="8"/>
  <c r="AK381" i="8"/>
  <c r="AJ381" i="8"/>
  <c r="AI381" i="8"/>
  <c r="AH381" i="8"/>
  <c r="AG381" i="8"/>
  <c r="AF381" i="8"/>
  <c r="AE381" i="8"/>
  <c r="AD381" i="8"/>
  <c r="AC381" i="8"/>
  <c r="AB381" i="8"/>
  <c r="AA381" i="8"/>
  <c r="Z381" i="8"/>
  <c r="Y381" i="8"/>
  <c r="X381" i="8"/>
  <c r="W381" i="8"/>
  <c r="V381" i="8"/>
  <c r="U381" i="8"/>
  <c r="T381" i="8"/>
  <c r="S381" i="8"/>
  <c r="R381" i="8"/>
  <c r="Q381" i="8"/>
  <c r="P381" i="8"/>
  <c r="O381" i="8"/>
  <c r="N381" i="8"/>
  <c r="M381" i="8"/>
  <c r="L381" i="8"/>
  <c r="K381" i="8"/>
  <c r="J381" i="8"/>
  <c r="I381" i="8"/>
  <c r="H381" i="8"/>
  <c r="G381" i="8"/>
  <c r="F381" i="8"/>
  <c r="E381" i="8"/>
  <c r="D381" i="8"/>
  <c r="B381" i="8"/>
  <c r="AK380" i="8"/>
  <c r="AJ380" i="8"/>
  <c r="AI380" i="8"/>
  <c r="AH380" i="8"/>
  <c r="AG380" i="8"/>
  <c r="AF380" i="8"/>
  <c r="AE380" i="8"/>
  <c r="AD380" i="8"/>
  <c r="AC380" i="8"/>
  <c r="AB380" i="8"/>
  <c r="AA380" i="8"/>
  <c r="Z380" i="8"/>
  <c r="Y380" i="8"/>
  <c r="X380" i="8"/>
  <c r="W380" i="8"/>
  <c r="V380" i="8"/>
  <c r="U380" i="8"/>
  <c r="T380" i="8"/>
  <c r="S380" i="8"/>
  <c r="R380" i="8"/>
  <c r="Q380" i="8"/>
  <c r="P380" i="8"/>
  <c r="O380" i="8"/>
  <c r="N380" i="8"/>
  <c r="M380" i="8"/>
  <c r="L380" i="8"/>
  <c r="K380" i="8"/>
  <c r="J380" i="8"/>
  <c r="I380" i="8"/>
  <c r="H380" i="8"/>
  <c r="G380" i="8"/>
  <c r="F380" i="8"/>
  <c r="E380" i="8"/>
  <c r="D380" i="8"/>
  <c r="B380" i="8"/>
  <c r="AK379" i="8"/>
  <c r="AJ379" i="8"/>
  <c r="AI379" i="8"/>
  <c r="AH379" i="8"/>
  <c r="AG379" i="8"/>
  <c r="AF379" i="8"/>
  <c r="AE379" i="8"/>
  <c r="AD379" i="8"/>
  <c r="AC379" i="8"/>
  <c r="AB379" i="8"/>
  <c r="AA379" i="8"/>
  <c r="Z379" i="8"/>
  <c r="Y379" i="8"/>
  <c r="X379" i="8"/>
  <c r="W379" i="8"/>
  <c r="V379" i="8"/>
  <c r="U379" i="8"/>
  <c r="T379" i="8"/>
  <c r="S379" i="8"/>
  <c r="R379" i="8"/>
  <c r="Q379" i="8"/>
  <c r="P379" i="8"/>
  <c r="O379" i="8"/>
  <c r="N379" i="8"/>
  <c r="M379" i="8"/>
  <c r="L379" i="8"/>
  <c r="K379" i="8"/>
  <c r="J379" i="8"/>
  <c r="I379" i="8"/>
  <c r="H379" i="8"/>
  <c r="G379" i="8"/>
  <c r="F379" i="8"/>
  <c r="E379" i="8"/>
  <c r="D379" i="8"/>
  <c r="B379" i="8"/>
  <c r="AK378" i="8"/>
  <c r="AJ378" i="8"/>
  <c r="AI378" i="8"/>
  <c r="AH378" i="8"/>
  <c r="AG378" i="8"/>
  <c r="AF378" i="8"/>
  <c r="AE378" i="8"/>
  <c r="AD378" i="8"/>
  <c r="AC378" i="8"/>
  <c r="AB378" i="8"/>
  <c r="AA378" i="8"/>
  <c r="Z378" i="8"/>
  <c r="Y378" i="8"/>
  <c r="X378" i="8"/>
  <c r="W378" i="8"/>
  <c r="V378" i="8"/>
  <c r="U378" i="8"/>
  <c r="T378" i="8"/>
  <c r="S378" i="8"/>
  <c r="R378" i="8"/>
  <c r="Q378" i="8"/>
  <c r="P378" i="8"/>
  <c r="O378" i="8"/>
  <c r="N378" i="8"/>
  <c r="M378" i="8"/>
  <c r="L378" i="8"/>
  <c r="K378" i="8"/>
  <c r="J378" i="8"/>
  <c r="I378" i="8"/>
  <c r="H378" i="8"/>
  <c r="G378" i="8"/>
  <c r="F378" i="8"/>
  <c r="E378" i="8"/>
  <c r="D378" i="8"/>
  <c r="B378" i="8"/>
  <c r="AK377" i="8"/>
  <c r="AJ377" i="8"/>
  <c r="AI377" i="8"/>
  <c r="AH377" i="8"/>
  <c r="AG377" i="8"/>
  <c r="AF377" i="8"/>
  <c r="AE377" i="8"/>
  <c r="AD377" i="8"/>
  <c r="AC377" i="8"/>
  <c r="AB377" i="8"/>
  <c r="AA377" i="8"/>
  <c r="Z377" i="8"/>
  <c r="Y377" i="8"/>
  <c r="X377" i="8"/>
  <c r="W377" i="8"/>
  <c r="V377" i="8"/>
  <c r="U377" i="8"/>
  <c r="T377" i="8"/>
  <c r="S377" i="8"/>
  <c r="R377" i="8"/>
  <c r="Q377" i="8"/>
  <c r="P377" i="8"/>
  <c r="O377" i="8"/>
  <c r="N377" i="8"/>
  <c r="M377" i="8"/>
  <c r="L377" i="8"/>
  <c r="K377" i="8"/>
  <c r="J377" i="8"/>
  <c r="I377" i="8"/>
  <c r="H377" i="8"/>
  <c r="G377" i="8"/>
  <c r="F377" i="8"/>
  <c r="E377" i="8"/>
  <c r="D377" i="8"/>
  <c r="B377" i="8"/>
  <c r="AK376" i="8"/>
  <c r="AJ376" i="8"/>
  <c r="AI376" i="8"/>
  <c r="AH376" i="8"/>
  <c r="AG376" i="8"/>
  <c r="AF376" i="8"/>
  <c r="AE376" i="8"/>
  <c r="AD376" i="8"/>
  <c r="AC376" i="8"/>
  <c r="AB376" i="8"/>
  <c r="AA376" i="8"/>
  <c r="Z376" i="8"/>
  <c r="Y376" i="8"/>
  <c r="X376" i="8"/>
  <c r="W376" i="8"/>
  <c r="V376" i="8"/>
  <c r="U376" i="8"/>
  <c r="T376" i="8"/>
  <c r="S376" i="8"/>
  <c r="R376" i="8"/>
  <c r="Q376" i="8"/>
  <c r="P376" i="8"/>
  <c r="O376" i="8"/>
  <c r="N376" i="8"/>
  <c r="M376" i="8"/>
  <c r="L376" i="8"/>
  <c r="K376" i="8"/>
  <c r="J376" i="8"/>
  <c r="I376" i="8"/>
  <c r="H376" i="8"/>
  <c r="G376" i="8"/>
  <c r="F376" i="8"/>
  <c r="E376" i="8"/>
  <c r="D376" i="8"/>
  <c r="B376" i="8"/>
  <c r="AK375" i="8"/>
  <c r="AJ375" i="8"/>
  <c r="AI375" i="8"/>
  <c r="AH375" i="8"/>
  <c r="AG375" i="8"/>
  <c r="AF375" i="8"/>
  <c r="AE375" i="8"/>
  <c r="AD375" i="8"/>
  <c r="AC375" i="8"/>
  <c r="AB375" i="8"/>
  <c r="AA375" i="8"/>
  <c r="Z375" i="8"/>
  <c r="Y375" i="8"/>
  <c r="X375" i="8"/>
  <c r="W375" i="8"/>
  <c r="V375" i="8"/>
  <c r="U375" i="8"/>
  <c r="T375" i="8"/>
  <c r="S375" i="8"/>
  <c r="R375" i="8"/>
  <c r="Q375" i="8"/>
  <c r="P375" i="8"/>
  <c r="O375" i="8"/>
  <c r="N375" i="8"/>
  <c r="M375" i="8"/>
  <c r="L375" i="8"/>
  <c r="K375" i="8"/>
  <c r="J375" i="8"/>
  <c r="I375" i="8"/>
  <c r="H375" i="8"/>
  <c r="G375" i="8"/>
  <c r="F375" i="8"/>
  <c r="E375" i="8"/>
  <c r="D375" i="8"/>
  <c r="B375" i="8"/>
  <c r="AK374" i="8"/>
  <c r="AJ374" i="8"/>
  <c r="AI374" i="8"/>
  <c r="AH374" i="8"/>
  <c r="AG374" i="8"/>
  <c r="AF374" i="8"/>
  <c r="AE374" i="8"/>
  <c r="AD374" i="8"/>
  <c r="AC374" i="8"/>
  <c r="AB374" i="8"/>
  <c r="AA374" i="8"/>
  <c r="Z374" i="8"/>
  <c r="Y374" i="8"/>
  <c r="X374" i="8"/>
  <c r="W374" i="8"/>
  <c r="V374" i="8"/>
  <c r="U374" i="8"/>
  <c r="T374" i="8"/>
  <c r="S374" i="8"/>
  <c r="R374" i="8"/>
  <c r="Q374" i="8"/>
  <c r="P374" i="8"/>
  <c r="O374" i="8"/>
  <c r="N374" i="8"/>
  <c r="M374" i="8"/>
  <c r="L374" i="8"/>
  <c r="K374" i="8"/>
  <c r="J374" i="8"/>
  <c r="I374" i="8"/>
  <c r="H374" i="8"/>
  <c r="G374" i="8"/>
  <c r="F374" i="8"/>
  <c r="E374" i="8"/>
  <c r="D374" i="8"/>
  <c r="B374" i="8"/>
  <c r="AK373" i="8"/>
  <c r="AJ373" i="8"/>
  <c r="AI373" i="8"/>
  <c r="AH373" i="8"/>
  <c r="AG373" i="8"/>
  <c r="AF373" i="8"/>
  <c r="AE373" i="8"/>
  <c r="AD373" i="8"/>
  <c r="AC373" i="8"/>
  <c r="AB373" i="8"/>
  <c r="AA373" i="8"/>
  <c r="Z373" i="8"/>
  <c r="Y373" i="8"/>
  <c r="X373" i="8"/>
  <c r="W373" i="8"/>
  <c r="V373" i="8"/>
  <c r="U373" i="8"/>
  <c r="T373" i="8"/>
  <c r="S373" i="8"/>
  <c r="R373" i="8"/>
  <c r="Q373" i="8"/>
  <c r="P373" i="8"/>
  <c r="O373" i="8"/>
  <c r="N373" i="8"/>
  <c r="M373" i="8"/>
  <c r="L373" i="8"/>
  <c r="K373" i="8"/>
  <c r="J373" i="8"/>
  <c r="I373" i="8"/>
  <c r="H373" i="8"/>
  <c r="G373" i="8"/>
  <c r="F373" i="8"/>
  <c r="E373" i="8"/>
  <c r="D373" i="8"/>
  <c r="B373" i="8"/>
  <c r="AK372" i="8"/>
  <c r="AJ372" i="8"/>
  <c r="AI372" i="8"/>
  <c r="AH372" i="8"/>
  <c r="AG372" i="8"/>
  <c r="AF372" i="8"/>
  <c r="AE372" i="8"/>
  <c r="AD372" i="8"/>
  <c r="AC372" i="8"/>
  <c r="AB372" i="8"/>
  <c r="AA372" i="8"/>
  <c r="Z372" i="8"/>
  <c r="Y372" i="8"/>
  <c r="X372" i="8"/>
  <c r="W372" i="8"/>
  <c r="V372" i="8"/>
  <c r="U372" i="8"/>
  <c r="T372" i="8"/>
  <c r="S372" i="8"/>
  <c r="R372" i="8"/>
  <c r="Q372" i="8"/>
  <c r="P372" i="8"/>
  <c r="O372" i="8"/>
  <c r="N372" i="8"/>
  <c r="M372" i="8"/>
  <c r="L372" i="8"/>
  <c r="K372" i="8"/>
  <c r="J372" i="8"/>
  <c r="I372" i="8"/>
  <c r="H372" i="8"/>
  <c r="G372" i="8"/>
  <c r="F372" i="8"/>
  <c r="E372" i="8"/>
  <c r="D372" i="8"/>
  <c r="B372"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E371" i="8"/>
  <c r="D371" i="8"/>
  <c r="B371" i="8"/>
  <c r="AK370" i="8"/>
  <c r="AJ370" i="8"/>
  <c r="AI370" i="8"/>
  <c r="AH370" i="8"/>
  <c r="AG370" i="8"/>
  <c r="AF370" i="8"/>
  <c r="AE370" i="8"/>
  <c r="AD370" i="8"/>
  <c r="AC370" i="8"/>
  <c r="AB370" i="8"/>
  <c r="AA370" i="8"/>
  <c r="Z370" i="8"/>
  <c r="Y370" i="8"/>
  <c r="X370" i="8"/>
  <c r="W370" i="8"/>
  <c r="V370" i="8"/>
  <c r="U370" i="8"/>
  <c r="T370" i="8"/>
  <c r="S370" i="8"/>
  <c r="R370" i="8"/>
  <c r="Q370" i="8"/>
  <c r="P370" i="8"/>
  <c r="O370" i="8"/>
  <c r="N370" i="8"/>
  <c r="M370" i="8"/>
  <c r="L370" i="8"/>
  <c r="K370" i="8"/>
  <c r="J370" i="8"/>
  <c r="I370" i="8"/>
  <c r="H370" i="8"/>
  <c r="G370" i="8"/>
  <c r="F370" i="8"/>
  <c r="E370" i="8"/>
  <c r="D370" i="8"/>
  <c r="B370" i="8"/>
  <c r="AK369" i="8"/>
  <c r="AJ369" i="8"/>
  <c r="AI369" i="8"/>
  <c r="AH369" i="8"/>
  <c r="AG369" i="8"/>
  <c r="AF369" i="8"/>
  <c r="AE369" i="8"/>
  <c r="AD369" i="8"/>
  <c r="AC369" i="8"/>
  <c r="AB369" i="8"/>
  <c r="AA369" i="8"/>
  <c r="Z369" i="8"/>
  <c r="Y369" i="8"/>
  <c r="X369" i="8"/>
  <c r="W369" i="8"/>
  <c r="V369" i="8"/>
  <c r="U369" i="8"/>
  <c r="T369" i="8"/>
  <c r="S369" i="8"/>
  <c r="R369" i="8"/>
  <c r="Q369" i="8"/>
  <c r="P369" i="8"/>
  <c r="O369" i="8"/>
  <c r="N369" i="8"/>
  <c r="M369" i="8"/>
  <c r="L369" i="8"/>
  <c r="K369" i="8"/>
  <c r="J369" i="8"/>
  <c r="I369" i="8"/>
  <c r="H369" i="8"/>
  <c r="G369" i="8"/>
  <c r="F369" i="8"/>
  <c r="E369" i="8"/>
  <c r="D369" i="8"/>
  <c r="B369" i="8"/>
  <c r="AK368" i="8"/>
  <c r="AJ368" i="8"/>
  <c r="AI368" i="8"/>
  <c r="AH368" i="8"/>
  <c r="AG368" i="8"/>
  <c r="AF368" i="8"/>
  <c r="AE368" i="8"/>
  <c r="AD368" i="8"/>
  <c r="AC368" i="8"/>
  <c r="AB368" i="8"/>
  <c r="AA368" i="8"/>
  <c r="Z368" i="8"/>
  <c r="Y368" i="8"/>
  <c r="X368" i="8"/>
  <c r="W368" i="8"/>
  <c r="V368" i="8"/>
  <c r="U368" i="8"/>
  <c r="T368" i="8"/>
  <c r="S368" i="8"/>
  <c r="R368" i="8"/>
  <c r="Q368" i="8"/>
  <c r="P368" i="8"/>
  <c r="O368" i="8"/>
  <c r="N368" i="8"/>
  <c r="M368" i="8"/>
  <c r="L368" i="8"/>
  <c r="K368" i="8"/>
  <c r="J368" i="8"/>
  <c r="I368" i="8"/>
  <c r="H368" i="8"/>
  <c r="G368" i="8"/>
  <c r="F368" i="8"/>
  <c r="E368" i="8"/>
  <c r="D368" i="8"/>
  <c r="B368" i="8"/>
  <c r="AK367" i="8"/>
  <c r="AJ367" i="8"/>
  <c r="AI367" i="8"/>
  <c r="AH367" i="8"/>
  <c r="AG367" i="8"/>
  <c r="AF367" i="8"/>
  <c r="AE367" i="8"/>
  <c r="AD367" i="8"/>
  <c r="AC367" i="8"/>
  <c r="AB367" i="8"/>
  <c r="AA367" i="8"/>
  <c r="Z367" i="8"/>
  <c r="Y367" i="8"/>
  <c r="X367" i="8"/>
  <c r="W367" i="8"/>
  <c r="V367" i="8"/>
  <c r="U367" i="8"/>
  <c r="T367" i="8"/>
  <c r="S367" i="8"/>
  <c r="R367" i="8"/>
  <c r="Q367" i="8"/>
  <c r="P367" i="8"/>
  <c r="O367" i="8"/>
  <c r="N367" i="8"/>
  <c r="M367" i="8"/>
  <c r="L367" i="8"/>
  <c r="K367" i="8"/>
  <c r="J367" i="8"/>
  <c r="I367" i="8"/>
  <c r="H367" i="8"/>
  <c r="G367" i="8"/>
  <c r="F367" i="8"/>
  <c r="E367" i="8"/>
  <c r="D367" i="8"/>
  <c r="B367" i="8"/>
  <c r="AK366" i="8"/>
  <c r="AJ366" i="8"/>
  <c r="AI366" i="8"/>
  <c r="AH366" i="8"/>
  <c r="AG366" i="8"/>
  <c r="AF366" i="8"/>
  <c r="AE366" i="8"/>
  <c r="AD366" i="8"/>
  <c r="AC366" i="8"/>
  <c r="AB366" i="8"/>
  <c r="AA366" i="8"/>
  <c r="Z366" i="8"/>
  <c r="Y366" i="8"/>
  <c r="X366" i="8"/>
  <c r="W366" i="8"/>
  <c r="V366" i="8"/>
  <c r="U366" i="8"/>
  <c r="T366" i="8"/>
  <c r="S366" i="8"/>
  <c r="R366" i="8"/>
  <c r="Q366" i="8"/>
  <c r="P366" i="8"/>
  <c r="O366" i="8"/>
  <c r="N366" i="8"/>
  <c r="M366" i="8"/>
  <c r="L366" i="8"/>
  <c r="K366" i="8"/>
  <c r="J366" i="8"/>
  <c r="I366" i="8"/>
  <c r="H366" i="8"/>
  <c r="G366" i="8"/>
  <c r="F366" i="8"/>
  <c r="E366" i="8"/>
  <c r="D366" i="8"/>
  <c r="B366" i="8"/>
  <c r="AK365" i="8"/>
  <c r="AJ365" i="8"/>
  <c r="AI365" i="8"/>
  <c r="AH365" i="8"/>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H365" i="8"/>
  <c r="G365" i="8"/>
  <c r="F365" i="8"/>
  <c r="E365" i="8"/>
  <c r="D365" i="8"/>
  <c r="B365" i="8"/>
  <c r="AK364" i="8"/>
  <c r="AJ364" i="8"/>
  <c r="AI364" i="8"/>
  <c r="AH364" i="8"/>
  <c r="AG364" i="8"/>
  <c r="AF364" i="8"/>
  <c r="AE364" i="8"/>
  <c r="AD364" i="8"/>
  <c r="AC364" i="8"/>
  <c r="AB364" i="8"/>
  <c r="AA364" i="8"/>
  <c r="Z364" i="8"/>
  <c r="Y364" i="8"/>
  <c r="X364" i="8"/>
  <c r="W364" i="8"/>
  <c r="V364" i="8"/>
  <c r="U364" i="8"/>
  <c r="T364" i="8"/>
  <c r="S364" i="8"/>
  <c r="R364" i="8"/>
  <c r="Q364" i="8"/>
  <c r="P364" i="8"/>
  <c r="O364" i="8"/>
  <c r="N364" i="8"/>
  <c r="M364" i="8"/>
  <c r="L364" i="8"/>
  <c r="K364" i="8"/>
  <c r="J364" i="8"/>
  <c r="I364" i="8"/>
  <c r="H364" i="8"/>
  <c r="G364" i="8"/>
  <c r="F364" i="8"/>
  <c r="E364" i="8"/>
  <c r="D364" i="8"/>
  <c r="B364" i="8"/>
  <c r="AK363" i="8"/>
  <c r="AJ363" i="8"/>
  <c r="AI363" i="8"/>
  <c r="AH363" i="8"/>
  <c r="AG363" i="8"/>
  <c r="AF363" i="8"/>
  <c r="AE363" i="8"/>
  <c r="AD363" i="8"/>
  <c r="AC363" i="8"/>
  <c r="AB363" i="8"/>
  <c r="AA363" i="8"/>
  <c r="Z363" i="8"/>
  <c r="Y363" i="8"/>
  <c r="X363" i="8"/>
  <c r="W363" i="8"/>
  <c r="V363" i="8"/>
  <c r="U363" i="8"/>
  <c r="T363" i="8"/>
  <c r="S363" i="8"/>
  <c r="R363" i="8"/>
  <c r="Q363" i="8"/>
  <c r="P363" i="8"/>
  <c r="O363" i="8"/>
  <c r="N363" i="8"/>
  <c r="M363" i="8"/>
  <c r="L363" i="8"/>
  <c r="K363" i="8"/>
  <c r="J363" i="8"/>
  <c r="I363" i="8"/>
  <c r="H363" i="8"/>
  <c r="G363" i="8"/>
  <c r="F363" i="8"/>
  <c r="E363" i="8"/>
  <c r="D363" i="8"/>
  <c r="B363" i="8"/>
  <c r="AK362" i="8"/>
  <c r="AJ362" i="8"/>
  <c r="AI362" i="8"/>
  <c r="AH362" i="8"/>
  <c r="AG362" i="8"/>
  <c r="AF362" i="8"/>
  <c r="AE362" i="8"/>
  <c r="AD362" i="8"/>
  <c r="AC362" i="8"/>
  <c r="AB362" i="8"/>
  <c r="AA362" i="8"/>
  <c r="Z362" i="8"/>
  <c r="Y362" i="8"/>
  <c r="X362" i="8"/>
  <c r="W362" i="8"/>
  <c r="V362" i="8"/>
  <c r="U362" i="8"/>
  <c r="T362" i="8"/>
  <c r="S362" i="8"/>
  <c r="R362" i="8"/>
  <c r="Q362" i="8"/>
  <c r="P362" i="8"/>
  <c r="O362" i="8"/>
  <c r="N362" i="8"/>
  <c r="M362" i="8"/>
  <c r="L362" i="8"/>
  <c r="K362" i="8"/>
  <c r="J362" i="8"/>
  <c r="I362" i="8"/>
  <c r="H362" i="8"/>
  <c r="G362" i="8"/>
  <c r="F362" i="8"/>
  <c r="E362" i="8"/>
  <c r="D362" i="8"/>
  <c r="B362" i="8"/>
  <c r="AK361" i="8"/>
  <c r="AJ361" i="8"/>
  <c r="AI361" i="8"/>
  <c r="AH361" i="8"/>
  <c r="AG361" i="8"/>
  <c r="AF361" i="8"/>
  <c r="AE361" i="8"/>
  <c r="AD361" i="8"/>
  <c r="AC361" i="8"/>
  <c r="AB361" i="8"/>
  <c r="AA361" i="8"/>
  <c r="Z361" i="8"/>
  <c r="Y361" i="8"/>
  <c r="X361" i="8"/>
  <c r="W361" i="8"/>
  <c r="V361" i="8"/>
  <c r="U361" i="8"/>
  <c r="T361" i="8"/>
  <c r="S361" i="8"/>
  <c r="R361" i="8"/>
  <c r="Q361" i="8"/>
  <c r="P361" i="8"/>
  <c r="O361" i="8"/>
  <c r="N361" i="8"/>
  <c r="M361" i="8"/>
  <c r="L361" i="8"/>
  <c r="K361" i="8"/>
  <c r="J361" i="8"/>
  <c r="I361" i="8"/>
  <c r="H361" i="8"/>
  <c r="G361" i="8"/>
  <c r="F361" i="8"/>
  <c r="E361" i="8"/>
  <c r="D361" i="8"/>
  <c r="B361" i="8"/>
  <c r="AK360" i="8"/>
  <c r="AJ360" i="8"/>
  <c r="AI360" i="8"/>
  <c r="AH360" i="8"/>
  <c r="AG360" i="8"/>
  <c r="AF360" i="8"/>
  <c r="AE360" i="8"/>
  <c r="AD360" i="8"/>
  <c r="AC360" i="8"/>
  <c r="AB360" i="8"/>
  <c r="AA360" i="8"/>
  <c r="Z360" i="8"/>
  <c r="Y360" i="8"/>
  <c r="X360" i="8"/>
  <c r="W360" i="8"/>
  <c r="V360" i="8"/>
  <c r="U360" i="8"/>
  <c r="T360" i="8"/>
  <c r="S360" i="8"/>
  <c r="R360" i="8"/>
  <c r="Q360" i="8"/>
  <c r="P360" i="8"/>
  <c r="O360" i="8"/>
  <c r="N360" i="8"/>
  <c r="M360" i="8"/>
  <c r="L360" i="8"/>
  <c r="K360" i="8"/>
  <c r="J360" i="8"/>
  <c r="I360" i="8"/>
  <c r="H360" i="8"/>
  <c r="G360" i="8"/>
  <c r="F360" i="8"/>
  <c r="E360" i="8"/>
  <c r="D360" i="8"/>
  <c r="B360" i="8"/>
  <c r="AK359" i="8"/>
  <c r="AJ359" i="8"/>
  <c r="AI359" i="8"/>
  <c r="AH359" i="8"/>
  <c r="AG359" i="8"/>
  <c r="AF359" i="8"/>
  <c r="AE359" i="8"/>
  <c r="AD359" i="8"/>
  <c r="AC359" i="8"/>
  <c r="AB359" i="8"/>
  <c r="AA359" i="8"/>
  <c r="Z359" i="8"/>
  <c r="Y359" i="8"/>
  <c r="X359" i="8"/>
  <c r="W359" i="8"/>
  <c r="V359" i="8"/>
  <c r="U359" i="8"/>
  <c r="T359" i="8"/>
  <c r="S359" i="8"/>
  <c r="R359" i="8"/>
  <c r="Q359" i="8"/>
  <c r="P359" i="8"/>
  <c r="O359" i="8"/>
  <c r="N359" i="8"/>
  <c r="M359" i="8"/>
  <c r="L359" i="8"/>
  <c r="K359" i="8"/>
  <c r="J359" i="8"/>
  <c r="I359" i="8"/>
  <c r="H359" i="8"/>
  <c r="G359" i="8"/>
  <c r="F359" i="8"/>
  <c r="E359" i="8"/>
  <c r="D359" i="8"/>
  <c r="B359" i="8"/>
  <c r="AK358" i="8"/>
  <c r="AJ358" i="8"/>
  <c r="AI358" i="8"/>
  <c r="AH358" i="8"/>
  <c r="AG358" i="8"/>
  <c r="AF358" i="8"/>
  <c r="AE358" i="8"/>
  <c r="AD358" i="8"/>
  <c r="AC358" i="8"/>
  <c r="AB358" i="8"/>
  <c r="AA358" i="8"/>
  <c r="Z358" i="8"/>
  <c r="Y358" i="8"/>
  <c r="X358" i="8"/>
  <c r="W358" i="8"/>
  <c r="V358" i="8"/>
  <c r="U358" i="8"/>
  <c r="T358" i="8"/>
  <c r="S358" i="8"/>
  <c r="R358" i="8"/>
  <c r="Q358" i="8"/>
  <c r="P358" i="8"/>
  <c r="O358" i="8"/>
  <c r="N358" i="8"/>
  <c r="M358" i="8"/>
  <c r="L358" i="8"/>
  <c r="K358" i="8"/>
  <c r="J358" i="8"/>
  <c r="I358" i="8"/>
  <c r="H358" i="8"/>
  <c r="G358" i="8"/>
  <c r="F358" i="8"/>
  <c r="E358" i="8"/>
  <c r="D358" i="8"/>
  <c r="B358" i="8"/>
  <c r="AK357" i="8"/>
  <c r="AJ357" i="8"/>
  <c r="AI357" i="8"/>
  <c r="AH357" i="8"/>
  <c r="AG357" i="8"/>
  <c r="AF357" i="8"/>
  <c r="AE357" i="8"/>
  <c r="AD357" i="8"/>
  <c r="AC357" i="8"/>
  <c r="AB357" i="8"/>
  <c r="AA357" i="8"/>
  <c r="Z357" i="8"/>
  <c r="Y357" i="8"/>
  <c r="X357" i="8"/>
  <c r="W357" i="8"/>
  <c r="V357" i="8"/>
  <c r="U357" i="8"/>
  <c r="T357" i="8"/>
  <c r="S357" i="8"/>
  <c r="R357" i="8"/>
  <c r="Q357" i="8"/>
  <c r="P357" i="8"/>
  <c r="O357" i="8"/>
  <c r="N357" i="8"/>
  <c r="M357" i="8"/>
  <c r="L357" i="8"/>
  <c r="K357" i="8"/>
  <c r="J357" i="8"/>
  <c r="I357" i="8"/>
  <c r="H357" i="8"/>
  <c r="G357" i="8"/>
  <c r="F357" i="8"/>
  <c r="E357" i="8"/>
  <c r="D357" i="8"/>
  <c r="B357" i="8"/>
  <c r="AK356" i="8"/>
  <c r="AJ356" i="8"/>
  <c r="AI356" i="8"/>
  <c r="AH356" i="8"/>
  <c r="AG356" i="8"/>
  <c r="AF356" i="8"/>
  <c r="AE356" i="8"/>
  <c r="AD356" i="8"/>
  <c r="AC356" i="8"/>
  <c r="AB356" i="8"/>
  <c r="AA356" i="8"/>
  <c r="Z356" i="8"/>
  <c r="Y356" i="8"/>
  <c r="X356" i="8"/>
  <c r="W356" i="8"/>
  <c r="V356" i="8"/>
  <c r="U356" i="8"/>
  <c r="T356" i="8"/>
  <c r="S356" i="8"/>
  <c r="R356" i="8"/>
  <c r="Q356" i="8"/>
  <c r="P356" i="8"/>
  <c r="O356" i="8"/>
  <c r="N356" i="8"/>
  <c r="M356" i="8"/>
  <c r="L356" i="8"/>
  <c r="K356" i="8"/>
  <c r="J356" i="8"/>
  <c r="I356" i="8"/>
  <c r="H356" i="8"/>
  <c r="G356" i="8"/>
  <c r="F356" i="8"/>
  <c r="E356" i="8"/>
  <c r="D356" i="8"/>
  <c r="B356" i="8"/>
  <c r="AK355" i="8"/>
  <c r="AJ355" i="8"/>
  <c r="AI355" i="8"/>
  <c r="AH355" i="8"/>
  <c r="AG355" i="8"/>
  <c r="AF355" i="8"/>
  <c r="AE355" i="8"/>
  <c r="AD355" i="8"/>
  <c r="AC355" i="8"/>
  <c r="AB355" i="8"/>
  <c r="AA355" i="8"/>
  <c r="Z355" i="8"/>
  <c r="Y355" i="8"/>
  <c r="X355" i="8"/>
  <c r="W355" i="8"/>
  <c r="V355" i="8"/>
  <c r="U355" i="8"/>
  <c r="T355" i="8"/>
  <c r="S355" i="8"/>
  <c r="R355" i="8"/>
  <c r="Q355" i="8"/>
  <c r="P355" i="8"/>
  <c r="O355" i="8"/>
  <c r="N355" i="8"/>
  <c r="M355" i="8"/>
  <c r="L355" i="8"/>
  <c r="K355" i="8"/>
  <c r="J355" i="8"/>
  <c r="I355" i="8"/>
  <c r="H355" i="8"/>
  <c r="G355" i="8"/>
  <c r="F355" i="8"/>
  <c r="E355" i="8"/>
  <c r="D355" i="8"/>
  <c r="B355" i="8"/>
  <c r="AK354" i="8"/>
  <c r="AJ354" i="8"/>
  <c r="AI354" i="8"/>
  <c r="AH354" i="8"/>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H354" i="8"/>
  <c r="G354" i="8"/>
  <c r="F354" i="8"/>
  <c r="E354" i="8"/>
  <c r="D354" i="8"/>
  <c r="B354" i="8"/>
  <c r="AK353" i="8"/>
  <c r="AJ353" i="8"/>
  <c r="AI353" i="8"/>
  <c r="AH353" i="8"/>
  <c r="AG353" i="8"/>
  <c r="AF353" i="8"/>
  <c r="AE353" i="8"/>
  <c r="AD353" i="8"/>
  <c r="AC353" i="8"/>
  <c r="AB353" i="8"/>
  <c r="AA353" i="8"/>
  <c r="Z353" i="8"/>
  <c r="Y353" i="8"/>
  <c r="X353" i="8"/>
  <c r="W353" i="8"/>
  <c r="V353" i="8"/>
  <c r="U353" i="8"/>
  <c r="T353" i="8"/>
  <c r="S353" i="8"/>
  <c r="R353" i="8"/>
  <c r="Q353" i="8"/>
  <c r="P353" i="8"/>
  <c r="O353" i="8"/>
  <c r="N353" i="8"/>
  <c r="M353" i="8"/>
  <c r="L353" i="8"/>
  <c r="K353" i="8"/>
  <c r="J353" i="8"/>
  <c r="I353" i="8"/>
  <c r="H353" i="8"/>
  <c r="G353" i="8"/>
  <c r="F353" i="8"/>
  <c r="E353" i="8"/>
  <c r="D353" i="8"/>
  <c r="B353" i="8"/>
  <c r="AK352" i="8"/>
  <c r="AJ352" i="8"/>
  <c r="AI352" i="8"/>
  <c r="AH352" i="8"/>
  <c r="AG352" i="8"/>
  <c r="AF352" i="8"/>
  <c r="AE352" i="8"/>
  <c r="AD352" i="8"/>
  <c r="AC352" i="8"/>
  <c r="AB352" i="8"/>
  <c r="AA352" i="8"/>
  <c r="Z352" i="8"/>
  <c r="Y352" i="8"/>
  <c r="X352" i="8"/>
  <c r="W352" i="8"/>
  <c r="V352" i="8"/>
  <c r="U352" i="8"/>
  <c r="T352" i="8"/>
  <c r="S352" i="8"/>
  <c r="R352" i="8"/>
  <c r="Q352" i="8"/>
  <c r="P352" i="8"/>
  <c r="O352" i="8"/>
  <c r="N352" i="8"/>
  <c r="M352" i="8"/>
  <c r="L352" i="8"/>
  <c r="K352" i="8"/>
  <c r="J352" i="8"/>
  <c r="I352" i="8"/>
  <c r="H352" i="8"/>
  <c r="G352" i="8"/>
  <c r="F352" i="8"/>
  <c r="E352" i="8"/>
  <c r="D352" i="8"/>
  <c r="B352" i="8"/>
  <c r="AK351" i="8"/>
  <c r="AJ351" i="8"/>
  <c r="AI351" i="8"/>
  <c r="AH351" i="8"/>
  <c r="AG351" i="8"/>
  <c r="AF351" i="8"/>
  <c r="AE351" i="8"/>
  <c r="AD351" i="8"/>
  <c r="AC351" i="8"/>
  <c r="AB351" i="8"/>
  <c r="AA351" i="8"/>
  <c r="Z351" i="8"/>
  <c r="Y351" i="8"/>
  <c r="X351" i="8"/>
  <c r="W351" i="8"/>
  <c r="V351" i="8"/>
  <c r="U351" i="8"/>
  <c r="T351" i="8"/>
  <c r="S351" i="8"/>
  <c r="R351" i="8"/>
  <c r="Q351" i="8"/>
  <c r="P351" i="8"/>
  <c r="O351" i="8"/>
  <c r="N351" i="8"/>
  <c r="M351" i="8"/>
  <c r="L351" i="8"/>
  <c r="K351" i="8"/>
  <c r="J351" i="8"/>
  <c r="I351" i="8"/>
  <c r="H351" i="8"/>
  <c r="G351" i="8"/>
  <c r="F351" i="8"/>
  <c r="E351" i="8"/>
  <c r="D351" i="8"/>
  <c r="B351" i="8"/>
  <c r="AK350" i="8"/>
  <c r="AJ350" i="8"/>
  <c r="AI350" i="8"/>
  <c r="AH350" i="8"/>
  <c r="AG350" i="8"/>
  <c r="AF350" i="8"/>
  <c r="AE350" i="8"/>
  <c r="AD350" i="8"/>
  <c r="AC350" i="8"/>
  <c r="AB350" i="8"/>
  <c r="AA350" i="8"/>
  <c r="Z350" i="8"/>
  <c r="Y350" i="8"/>
  <c r="X350" i="8"/>
  <c r="W350" i="8"/>
  <c r="V350" i="8"/>
  <c r="U350" i="8"/>
  <c r="T350" i="8"/>
  <c r="S350" i="8"/>
  <c r="R350" i="8"/>
  <c r="Q350" i="8"/>
  <c r="P350" i="8"/>
  <c r="O350" i="8"/>
  <c r="N350" i="8"/>
  <c r="M350" i="8"/>
  <c r="L350" i="8"/>
  <c r="K350" i="8"/>
  <c r="J350" i="8"/>
  <c r="I350" i="8"/>
  <c r="H350" i="8"/>
  <c r="G350" i="8"/>
  <c r="F350" i="8"/>
  <c r="E350" i="8"/>
  <c r="D350" i="8"/>
  <c r="B350" i="8"/>
  <c r="AK349" i="8"/>
  <c r="AJ349" i="8"/>
  <c r="AI349" i="8"/>
  <c r="AH349" i="8"/>
  <c r="AG349" i="8"/>
  <c r="AF349" i="8"/>
  <c r="AE349" i="8"/>
  <c r="AD349" i="8"/>
  <c r="AC349" i="8"/>
  <c r="AB349" i="8"/>
  <c r="AA349" i="8"/>
  <c r="Z349" i="8"/>
  <c r="Y349" i="8"/>
  <c r="X349" i="8"/>
  <c r="W349" i="8"/>
  <c r="V349" i="8"/>
  <c r="U349" i="8"/>
  <c r="T349" i="8"/>
  <c r="S349" i="8"/>
  <c r="R349" i="8"/>
  <c r="Q349" i="8"/>
  <c r="P349" i="8"/>
  <c r="O349" i="8"/>
  <c r="N349" i="8"/>
  <c r="M349" i="8"/>
  <c r="L349" i="8"/>
  <c r="K349" i="8"/>
  <c r="J349" i="8"/>
  <c r="I349" i="8"/>
  <c r="H349" i="8"/>
  <c r="G349" i="8"/>
  <c r="F349" i="8"/>
  <c r="E349" i="8"/>
  <c r="D349" i="8"/>
  <c r="B349" i="8"/>
  <c r="AK348" i="8"/>
  <c r="AJ348" i="8"/>
  <c r="AI348" i="8"/>
  <c r="AH348" i="8"/>
  <c r="AG348" i="8"/>
  <c r="AF348" i="8"/>
  <c r="AE348" i="8"/>
  <c r="AD348" i="8"/>
  <c r="AC348" i="8"/>
  <c r="AB348" i="8"/>
  <c r="AA348" i="8"/>
  <c r="Z348" i="8"/>
  <c r="Y348" i="8"/>
  <c r="X348" i="8"/>
  <c r="W348" i="8"/>
  <c r="V348" i="8"/>
  <c r="U348" i="8"/>
  <c r="T348" i="8"/>
  <c r="S348" i="8"/>
  <c r="R348" i="8"/>
  <c r="Q348" i="8"/>
  <c r="P348" i="8"/>
  <c r="O348" i="8"/>
  <c r="N348" i="8"/>
  <c r="M348" i="8"/>
  <c r="L348" i="8"/>
  <c r="K348" i="8"/>
  <c r="J348" i="8"/>
  <c r="I348" i="8"/>
  <c r="H348" i="8"/>
  <c r="G348" i="8"/>
  <c r="F348" i="8"/>
  <c r="E348" i="8"/>
  <c r="D348" i="8"/>
  <c r="B348" i="8"/>
  <c r="AK347" i="8"/>
  <c r="AJ347" i="8"/>
  <c r="AI347" i="8"/>
  <c r="AH347" i="8"/>
  <c r="AG347" i="8"/>
  <c r="AF347" i="8"/>
  <c r="AE347" i="8"/>
  <c r="AD347" i="8"/>
  <c r="AC347" i="8"/>
  <c r="AB347" i="8"/>
  <c r="AA347" i="8"/>
  <c r="Z347" i="8"/>
  <c r="Y347" i="8"/>
  <c r="X347" i="8"/>
  <c r="W347" i="8"/>
  <c r="V347" i="8"/>
  <c r="U347" i="8"/>
  <c r="T347" i="8"/>
  <c r="S347" i="8"/>
  <c r="R347" i="8"/>
  <c r="Q347" i="8"/>
  <c r="P347" i="8"/>
  <c r="O347" i="8"/>
  <c r="N347" i="8"/>
  <c r="M347" i="8"/>
  <c r="L347" i="8"/>
  <c r="K347" i="8"/>
  <c r="J347" i="8"/>
  <c r="I347" i="8"/>
  <c r="H347" i="8"/>
  <c r="G347" i="8"/>
  <c r="F347" i="8"/>
  <c r="E347" i="8"/>
  <c r="D347" i="8"/>
  <c r="B347" i="8"/>
  <c r="AK346" i="8"/>
  <c r="AJ346" i="8"/>
  <c r="AI346" i="8"/>
  <c r="AH346" i="8"/>
  <c r="AG346" i="8"/>
  <c r="AF346" i="8"/>
  <c r="AE346" i="8"/>
  <c r="AD346" i="8"/>
  <c r="AC346" i="8"/>
  <c r="AB346" i="8"/>
  <c r="AA346" i="8"/>
  <c r="Z346" i="8"/>
  <c r="Y346" i="8"/>
  <c r="X346" i="8"/>
  <c r="W346" i="8"/>
  <c r="V346" i="8"/>
  <c r="U346" i="8"/>
  <c r="T346" i="8"/>
  <c r="S346" i="8"/>
  <c r="R346" i="8"/>
  <c r="Q346" i="8"/>
  <c r="P346" i="8"/>
  <c r="O346" i="8"/>
  <c r="N346" i="8"/>
  <c r="M346" i="8"/>
  <c r="L346" i="8"/>
  <c r="K346" i="8"/>
  <c r="J346" i="8"/>
  <c r="I346" i="8"/>
  <c r="H346" i="8"/>
  <c r="G346" i="8"/>
  <c r="F346" i="8"/>
  <c r="E346" i="8"/>
  <c r="D346" i="8"/>
  <c r="B346" i="8"/>
  <c r="AK345" i="8"/>
  <c r="AJ345" i="8"/>
  <c r="AI345" i="8"/>
  <c r="AH345" i="8"/>
  <c r="AG345" i="8"/>
  <c r="AF345" i="8"/>
  <c r="AE345" i="8"/>
  <c r="AD345" i="8"/>
  <c r="AC345" i="8"/>
  <c r="AB345" i="8"/>
  <c r="AA345" i="8"/>
  <c r="Z345" i="8"/>
  <c r="Y345" i="8"/>
  <c r="X345" i="8"/>
  <c r="W345" i="8"/>
  <c r="V345" i="8"/>
  <c r="U345" i="8"/>
  <c r="T345" i="8"/>
  <c r="S345" i="8"/>
  <c r="R345" i="8"/>
  <c r="Q345" i="8"/>
  <c r="P345" i="8"/>
  <c r="O345" i="8"/>
  <c r="N345" i="8"/>
  <c r="M345" i="8"/>
  <c r="L345" i="8"/>
  <c r="K345" i="8"/>
  <c r="J345" i="8"/>
  <c r="I345" i="8"/>
  <c r="H345" i="8"/>
  <c r="G345" i="8"/>
  <c r="F345" i="8"/>
  <c r="E345" i="8"/>
  <c r="D345" i="8"/>
  <c r="B345" i="8"/>
  <c r="AK344" i="8"/>
  <c r="AJ344" i="8"/>
  <c r="AI344" i="8"/>
  <c r="AH344" i="8"/>
  <c r="AG344" i="8"/>
  <c r="AF344" i="8"/>
  <c r="AE344" i="8"/>
  <c r="AD344" i="8"/>
  <c r="AC344" i="8"/>
  <c r="AB344" i="8"/>
  <c r="AA344" i="8"/>
  <c r="Z344" i="8"/>
  <c r="Y344" i="8"/>
  <c r="X344" i="8"/>
  <c r="W344" i="8"/>
  <c r="V344" i="8"/>
  <c r="U344" i="8"/>
  <c r="T344" i="8"/>
  <c r="S344" i="8"/>
  <c r="R344" i="8"/>
  <c r="Q344" i="8"/>
  <c r="P344" i="8"/>
  <c r="O344" i="8"/>
  <c r="N344" i="8"/>
  <c r="M344" i="8"/>
  <c r="L344" i="8"/>
  <c r="K344" i="8"/>
  <c r="J344" i="8"/>
  <c r="I344" i="8"/>
  <c r="H344" i="8"/>
  <c r="G344" i="8"/>
  <c r="F344" i="8"/>
  <c r="E344" i="8"/>
  <c r="D344" i="8"/>
  <c r="B344" i="8"/>
  <c r="AK343" i="8"/>
  <c r="AJ343" i="8"/>
  <c r="AI343" i="8"/>
  <c r="AH343" i="8"/>
  <c r="AG343" i="8"/>
  <c r="AF343" i="8"/>
  <c r="AE343" i="8"/>
  <c r="AD343" i="8"/>
  <c r="AC343" i="8"/>
  <c r="AB343" i="8"/>
  <c r="AA343" i="8"/>
  <c r="Z343" i="8"/>
  <c r="Y343" i="8"/>
  <c r="X343" i="8"/>
  <c r="W343" i="8"/>
  <c r="V343" i="8"/>
  <c r="U343" i="8"/>
  <c r="T343" i="8"/>
  <c r="S343" i="8"/>
  <c r="R343" i="8"/>
  <c r="Q343" i="8"/>
  <c r="P343" i="8"/>
  <c r="O343" i="8"/>
  <c r="N343" i="8"/>
  <c r="M343" i="8"/>
  <c r="L343" i="8"/>
  <c r="K343" i="8"/>
  <c r="J343" i="8"/>
  <c r="I343" i="8"/>
  <c r="H343" i="8"/>
  <c r="G343" i="8"/>
  <c r="F343" i="8"/>
  <c r="E343" i="8"/>
  <c r="D343" i="8"/>
  <c r="B343" i="8"/>
  <c r="AK342" i="8"/>
  <c r="AJ342" i="8"/>
  <c r="AI342" i="8"/>
  <c r="AH342" i="8"/>
  <c r="AG342" i="8"/>
  <c r="AF342" i="8"/>
  <c r="AE342" i="8"/>
  <c r="AD342" i="8"/>
  <c r="AC342" i="8"/>
  <c r="AB342" i="8"/>
  <c r="AA342" i="8"/>
  <c r="Z342" i="8"/>
  <c r="Y342" i="8"/>
  <c r="X342" i="8"/>
  <c r="W342" i="8"/>
  <c r="V342" i="8"/>
  <c r="U342" i="8"/>
  <c r="T342" i="8"/>
  <c r="S342" i="8"/>
  <c r="R342" i="8"/>
  <c r="Q342" i="8"/>
  <c r="P342" i="8"/>
  <c r="O342" i="8"/>
  <c r="N342" i="8"/>
  <c r="M342" i="8"/>
  <c r="L342" i="8"/>
  <c r="K342" i="8"/>
  <c r="J342" i="8"/>
  <c r="I342" i="8"/>
  <c r="H342" i="8"/>
  <c r="G342" i="8"/>
  <c r="F342" i="8"/>
  <c r="E342" i="8"/>
  <c r="D342" i="8"/>
  <c r="B342" i="8"/>
  <c r="AK341" i="8"/>
  <c r="AJ341" i="8"/>
  <c r="AI341" i="8"/>
  <c r="AH341" i="8"/>
  <c r="AG341" i="8"/>
  <c r="AF341" i="8"/>
  <c r="AE341" i="8"/>
  <c r="AD341" i="8"/>
  <c r="AC341" i="8"/>
  <c r="AB341" i="8"/>
  <c r="AA341" i="8"/>
  <c r="Z341" i="8"/>
  <c r="Y341" i="8"/>
  <c r="X341" i="8"/>
  <c r="W341" i="8"/>
  <c r="V341" i="8"/>
  <c r="U341" i="8"/>
  <c r="T341" i="8"/>
  <c r="S341" i="8"/>
  <c r="R341" i="8"/>
  <c r="Q341" i="8"/>
  <c r="P341" i="8"/>
  <c r="O341" i="8"/>
  <c r="N341" i="8"/>
  <c r="M341" i="8"/>
  <c r="L341" i="8"/>
  <c r="K341" i="8"/>
  <c r="J341" i="8"/>
  <c r="I341" i="8"/>
  <c r="H341" i="8"/>
  <c r="G341" i="8"/>
  <c r="F341" i="8"/>
  <c r="E341" i="8"/>
  <c r="D341" i="8"/>
  <c r="B341" i="8"/>
  <c r="AK340" i="8"/>
  <c r="AJ340" i="8"/>
  <c r="AI340" i="8"/>
  <c r="AH340" i="8"/>
  <c r="AG340" i="8"/>
  <c r="AF340" i="8"/>
  <c r="AE340" i="8"/>
  <c r="AD340" i="8"/>
  <c r="AC340" i="8"/>
  <c r="AB340" i="8"/>
  <c r="AA340" i="8"/>
  <c r="Z340" i="8"/>
  <c r="Y340" i="8"/>
  <c r="X340" i="8"/>
  <c r="W340" i="8"/>
  <c r="V340" i="8"/>
  <c r="U340" i="8"/>
  <c r="T340" i="8"/>
  <c r="S340" i="8"/>
  <c r="R340" i="8"/>
  <c r="Q340" i="8"/>
  <c r="P340" i="8"/>
  <c r="O340" i="8"/>
  <c r="N340" i="8"/>
  <c r="M340" i="8"/>
  <c r="L340" i="8"/>
  <c r="K340" i="8"/>
  <c r="J340" i="8"/>
  <c r="I340" i="8"/>
  <c r="H340" i="8"/>
  <c r="G340" i="8"/>
  <c r="F340" i="8"/>
  <c r="E340" i="8"/>
  <c r="D340" i="8"/>
  <c r="B340" i="8"/>
  <c r="AK339" i="8"/>
  <c r="AJ339" i="8"/>
  <c r="AI339" i="8"/>
  <c r="AH339" i="8"/>
  <c r="AG339" i="8"/>
  <c r="AF339" i="8"/>
  <c r="AE339" i="8"/>
  <c r="AD339" i="8"/>
  <c r="AC339" i="8"/>
  <c r="AB339" i="8"/>
  <c r="AA339" i="8"/>
  <c r="Z339" i="8"/>
  <c r="Y339" i="8"/>
  <c r="X339" i="8"/>
  <c r="W339" i="8"/>
  <c r="V339" i="8"/>
  <c r="U339" i="8"/>
  <c r="T339" i="8"/>
  <c r="S339" i="8"/>
  <c r="R339" i="8"/>
  <c r="Q339" i="8"/>
  <c r="P339" i="8"/>
  <c r="O339" i="8"/>
  <c r="N339" i="8"/>
  <c r="M339" i="8"/>
  <c r="L339" i="8"/>
  <c r="K339" i="8"/>
  <c r="J339" i="8"/>
  <c r="I339" i="8"/>
  <c r="H339" i="8"/>
  <c r="G339" i="8"/>
  <c r="F339" i="8"/>
  <c r="E339" i="8"/>
  <c r="D339" i="8"/>
  <c r="B339" i="8"/>
  <c r="AK338" i="8"/>
  <c r="AJ338" i="8"/>
  <c r="AI338" i="8"/>
  <c r="AH338" i="8"/>
  <c r="AG338" i="8"/>
  <c r="AF338" i="8"/>
  <c r="AE338" i="8"/>
  <c r="AD338" i="8"/>
  <c r="AC338" i="8"/>
  <c r="AB338" i="8"/>
  <c r="AA338" i="8"/>
  <c r="Z338" i="8"/>
  <c r="Y338" i="8"/>
  <c r="X338" i="8"/>
  <c r="W338" i="8"/>
  <c r="V338" i="8"/>
  <c r="U338" i="8"/>
  <c r="T338" i="8"/>
  <c r="S338" i="8"/>
  <c r="R338" i="8"/>
  <c r="Q338" i="8"/>
  <c r="P338" i="8"/>
  <c r="O338" i="8"/>
  <c r="N338" i="8"/>
  <c r="M338" i="8"/>
  <c r="L338" i="8"/>
  <c r="K338" i="8"/>
  <c r="J338" i="8"/>
  <c r="I338" i="8"/>
  <c r="H338" i="8"/>
  <c r="G338" i="8"/>
  <c r="F338" i="8"/>
  <c r="E338" i="8"/>
  <c r="D338" i="8"/>
  <c r="B338" i="8"/>
  <c r="AK337" i="8"/>
  <c r="AJ337" i="8"/>
  <c r="AI337" i="8"/>
  <c r="AH337" i="8"/>
  <c r="AG337" i="8"/>
  <c r="AF337" i="8"/>
  <c r="AE337" i="8"/>
  <c r="AD337" i="8"/>
  <c r="AC337" i="8"/>
  <c r="AB337" i="8"/>
  <c r="AA337" i="8"/>
  <c r="Z337" i="8"/>
  <c r="Y337" i="8"/>
  <c r="X337" i="8"/>
  <c r="W337" i="8"/>
  <c r="V337" i="8"/>
  <c r="U337" i="8"/>
  <c r="T337" i="8"/>
  <c r="S337" i="8"/>
  <c r="R337" i="8"/>
  <c r="Q337" i="8"/>
  <c r="P337" i="8"/>
  <c r="O337" i="8"/>
  <c r="N337" i="8"/>
  <c r="M337" i="8"/>
  <c r="L337" i="8"/>
  <c r="K337" i="8"/>
  <c r="J337" i="8"/>
  <c r="I337" i="8"/>
  <c r="H337" i="8"/>
  <c r="G337" i="8"/>
  <c r="F337" i="8"/>
  <c r="E337" i="8"/>
  <c r="D337" i="8"/>
  <c r="B337" i="8"/>
  <c r="AK336" i="8"/>
  <c r="AJ336" i="8"/>
  <c r="AI336" i="8"/>
  <c r="AH336" i="8"/>
  <c r="AG336" i="8"/>
  <c r="AF336" i="8"/>
  <c r="AE336" i="8"/>
  <c r="AD336" i="8"/>
  <c r="AC336" i="8"/>
  <c r="AB336" i="8"/>
  <c r="AA336" i="8"/>
  <c r="Z336" i="8"/>
  <c r="Y336" i="8"/>
  <c r="X336" i="8"/>
  <c r="W336" i="8"/>
  <c r="V336" i="8"/>
  <c r="U336" i="8"/>
  <c r="T336" i="8"/>
  <c r="S336" i="8"/>
  <c r="R336" i="8"/>
  <c r="Q336" i="8"/>
  <c r="P336" i="8"/>
  <c r="O336" i="8"/>
  <c r="N336" i="8"/>
  <c r="M336" i="8"/>
  <c r="L336" i="8"/>
  <c r="K336" i="8"/>
  <c r="J336" i="8"/>
  <c r="I336" i="8"/>
  <c r="H336" i="8"/>
  <c r="G336" i="8"/>
  <c r="F336" i="8"/>
  <c r="E336" i="8"/>
  <c r="D336" i="8"/>
  <c r="B336" i="8"/>
  <c r="AK335" i="8"/>
  <c r="AJ335" i="8"/>
  <c r="AI335" i="8"/>
  <c r="AH335" i="8"/>
  <c r="AG335" i="8"/>
  <c r="AF335" i="8"/>
  <c r="AE335" i="8"/>
  <c r="AD335" i="8"/>
  <c r="AC335" i="8"/>
  <c r="AB335" i="8"/>
  <c r="AA335" i="8"/>
  <c r="Z335" i="8"/>
  <c r="Y335" i="8"/>
  <c r="X335" i="8"/>
  <c r="W335" i="8"/>
  <c r="V335" i="8"/>
  <c r="U335" i="8"/>
  <c r="T335" i="8"/>
  <c r="S335" i="8"/>
  <c r="R335" i="8"/>
  <c r="Q335" i="8"/>
  <c r="P335" i="8"/>
  <c r="O335" i="8"/>
  <c r="N335" i="8"/>
  <c r="M335" i="8"/>
  <c r="L335" i="8"/>
  <c r="K335" i="8"/>
  <c r="J335" i="8"/>
  <c r="I335" i="8"/>
  <c r="H335" i="8"/>
  <c r="G335" i="8"/>
  <c r="F335" i="8"/>
  <c r="E335" i="8"/>
  <c r="D335" i="8"/>
  <c r="B335" i="8"/>
  <c r="AK334" i="8"/>
  <c r="AJ334" i="8"/>
  <c r="AI334" i="8"/>
  <c r="AH334" i="8"/>
  <c r="AG334" i="8"/>
  <c r="AF334" i="8"/>
  <c r="AE334" i="8"/>
  <c r="AD334" i="8"/>
  <c r="AC334" i="8"/>
  <c r="AB334" i="8"/>
  <c r="AA334" i="8"/>
  <c r="Z334" i="8"/>
  <c r="Y334" i="8"/>
  <c r="X334" i="8"/>
  <c r="W334" i="8"/>
  <c r="V334" i="8"/>
  <c r="U334" i="8"/>
  <c r="T334" i="8"/>
  <c r="S334" i="8"/>
  <c r="R334" i="8"/>
  <c r="Q334" i="8"/>
  <c r="P334" i="8"/>
  <c r="O334" i="8"/>
  <c r="N334" i="8"/>
  <c r="M334" i="8"/>
  <c r="L334" i="8"/>
  <c r="K334" i="8"/>
  <c r="J334" i="8"/>
  <c r="I334" i="8"/>
  <c r="H334" i="8"/>
  <c r="G334" i="8"/>
  <c r="F334" i="8"/>
  <c r="E334" i="8"/>
  <c r="D334" i="8"/>
  <c r="B334" i="8"/>
  <c r="AK333" i="8"/>
  <c r="AJ333" i="8"/>
  <c r="AI333" i="8"/>
  <c r="AH333" i="8"/>
  <c r="AG333" i="8"/>
  <c r="AF333" i="8"/>
  <c r="AE333" i="8"/>
  <c r="AD333" i="8"/>
  <c r="AC333" i="8"/>
  <c r="AB333" i="8"/>
  <c r="AA333" i="8"/>
  <c r="Z333" i="8"/>
  <c r="Y333" i="8"/>
  <c r="X333" i="8"/>
  <c r="W333" i="8"/>
  <c r="V333" i="8"/>
  <c r="U333" i="8"/>
  <c r="T333" i="8"/>
  <c r="S333" i="8"/>
  <c r="R333" i="8"/>
  <c r="Q333" i="8"/>
  <c r="P333" i="8"/>
  <c r="O333" i="8"/>
  <c r="N333" i="8"/>
  <c r="M333" i="8"/>
  <c r="L333" i="8"/>
  <c r="K333" i="8"/>
  <c r="J333" i="8"/>
  <c r="I333" i="8"/>
  <c r="H333" i="8"/>
  <c r="G333" i="8"/>
  <c r="F333" i="8"/>
  <c r="E333" i="8"/>
  <c r="D333" i="8"/>
  <c r="B333" i="8"/>
  <c r="AK332" i="8"/>
  <c r="AJ332" i="8"/>
  <c r="AI332" i="8"/>
  <c r="AH332" i="8"/>
  <c r="AG332" i="8"/>
  <c r="AF332" i="8"/>
  <c r="AE332" i="8"/>
  <c r="AD332"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B332" i="8"/>
  <c r="AK331" i="8"/>
  <c r="AJ331" i="8"/>
  <c r="AI331" i="8"/>
  <c r="AH331" i="8"/>
  <c r="AG331" i="8"/>
  <c r="AF331" i="8"/>
  <c r="AE331" i="8"/>
  <c r="AD331" i="8"/>
  <c r="AC331" i="8"/>
  <c r="AB331" i="8"/>
  <c r="AA331" i="8"/>
  <c r="Z331" i="8"/>
  <c r="Y331" i="8"/>
  <c r="X331" i="8"/>
  <c r="W331" i="8"/>
  <c r="V331" i="8"/>
  <c r="U331" i="8"/>
  <c r="T331" i="8"/>
  <c r="S331" i="8"/>
  <c r="R331" i="8"/>
  <c r="Q331" i="8"/>
  <c r="P331" i="8"/>
  <c r="O331" i="8"/>
  <c r="N331" i="8"/>
  <c r="M331" i="8"/>
  <c r="L331" i="8"/>
  <c r="K331" i="8"/>
  <c r="J331" i="8"/>
  <c r="I331" i="8"/>
  <c r="H331" i="8"/>
  <c r="G331" i="8"/>
  <c r="F331" i="8"/>
  <c r="E331" i="8"/>
  <c r="D331" i="8"/>
  <c r="B331" i="8"/>
  <c r="AK330" i="8"/>
  <c r="AJ330" i="8"/>
  <c r="AI330" i="8"/>
  <c r="AH330" i="8"/>
  <c r="AG330" i="8"/>
  <c r="AF330" i="8"/>
  <c r="AE330" i="8"/>
  <c r="AD330" i="8"/>
  <c r="AC330" i="8"/>
  <c r="AB330" i="8"/>
  <c r="AA330" i="8"/>
  <c r="Z330" i="8"/>
  <c r="Y330" i="8"/>
  <c r="X330" i="8"/>
  <c r="W330" i="8"/>
  <c r="V330" i="8"/>
  <c r="U330" i="8"/>
  <c r="T330" i="8"/>
  <c r="S330" i="8"/>
  <c r="R330" i="8"/>
  <c r="Q330" i="8"/>
  <c r="P330" i="8"/>
  <c r="O330" i="8"/>
  <c r="N330" i="8"/>
  <c r="M330" i="8"/>
  <c r="L330" i="8"/>
  <c r="K330" i="8"/>
  <c r="J330" i="8"/>
  <c r="I330" i="8"/>
  <c r="H330" i="8"/>
  <c r="G330" i="8"/>
  <c r="F330" i="8"/>
  <c r="E330" i="8"/>
  <c r="D330" i="8"/>
  <c r="B330"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E329" i="8"/>
  <c r="D329" i="8"/>
  <c r="B329" i="8"/>
  <c r="AK328" i="8"/>
  <c r="AJ328" i="8"/>
  <c r="AI328" i="8"/>
  <c r="AH328" i="8"/>
  <c r="AG328" i="8"/>
  <c r="AF328" i="8"/>
  <c r="AE328" i="8"/>
  <c r="AD328" i="8"/>
  <c r="AC328" i="8"/>
  <c r="AB328" i="8"/>
  <c r="AA328" i="8"/>
  <c r="Z328" i="8"/>
  <c r="Y328" i="8"/>
  <c r="X328" i="8"/>
  <c r="W328" i="8"/>
  <c r="V328" i="8"/>
  <c r="U328" i="8"/>
  <c r="T328" i="8"/>
  <c r="S328" i="8"/>
  <c r="R328" i="8"/>
  <c r="Q328" i="8"/>
  <c r="P328" i="8"/>
  <c r="O328" i="8"/>
  <c r="N328" i="8"/>
  <c r="M328" i="8"/>
  <c r="L328" i="8"/>
  <c r="K328" i="8"/>
  <c r="J328" i="8"/>
  <c r="I328" i="8"/>
  <c r="H328" i="8"/>
  <c r="G328" i="8"/>
  <c r="F328" i="8"/>
  <c r="E328" i="8"/>
  <c r="D328" i="8"/>
  <c r="B328" i="8"/>
  <c r="AK327" i="8"/>
  <c r="AJ327" i="8"/>
  <c r="AI327" i="8"/>
  <c r="AH327" i="8"/>
  <c r="AG327" i="8"/>
  <c r="AF327" i="8"/>
  <c r="AE327" i="8"/>
  <c r="AD327" i="8"/>
  <c r="AC327" i="8"/>
  <c r="AB327" i="8"/>
  <c r="AA327" i="8"/>
  <c r="Z327" i="8"/>
  <c r="Y327" i="8"/>
  <c r="X327" i="8"/>
  <c r="W327" i="8"/>
  <c r="V327" i="8"/>
  <c r="U327" i="8"/>
  <c r="T327" i="8"/>
  <c r="S327" i="8"/>
  <c r="R327" i="8"/>
  <c r="Q327" i="8"/>
  <c r="P327" i="8"/>
  <c r="O327" i="8"/>
  <c r="N327" i="8"/>
  <c r="M327" i="8"/>
  <c r="L327" i="8"/>
  <c r="K327" i="8"/>
  <c r="J327" i="8"/>
  <c r="I327" i="8"/>
  <c r="H327" i="8"/>
  <c r="G327" i="8"/>
  <c r="F327" i="8"/>
  <c r="E327" i="8"/>
  <c r="D327" i="8"/>
  <c r="B327" i="8"/>
  <c r="AK326" i="8"/>
  <c r="AJ326" i="8"/>
  <c r="AI326" i="8"/>
  <c r="AH326" i="8"/>
  <c r="AG326" i="8"/>
  <c r="AF326" i="8"/>
  <c r="AE326" i="8"/>
  <c r="AD326" i="8"/>
  <c r="AC326" i="8"/>
  <c r="AB326" i="8"/>
  <c r="AA326" i="8"/>
  <c r="Z326" i="8"/>
  <c r="Y326" i="8"/>
  <c r="X326" i="8"/>
  <c r="W326" i="8"/>
  <c r="V326" i="8"/>
  <c r="U326" i="8"/>
  <c r="T326" i="8"/>
  <c r="S326" i="8"/>
  <c r="R326" i="8"/>
  <c r="Q326" i="8"/>
  <c r="P326" i="8"/>
  <c r="O326" i="8"/>
  <c r="N326" i="8"/>
  <c r="M326" i="8"/>
  <c r="L326" i="8"/>
  <c r="K326" i="8"/>
  <c r="J326" i="8"/>
  <c r="I326" i="8"/>
  <c r="H326" i="8"/>
  <c r="G326" i="8"/>
  <c r="F326" i="8"/>
  <c r="E326" i="8"/>
  <c r="D326" i="8"/>
  <c r="B326" i="8"/>
  <c r="AK325" i="8"/>
  <c r="AJ325" i="8"/>
  <c r="AI325" i="8"/>
  <c r="AH325" i="8"/>
  <c r="AG325" i="8"/>
  <c r="AF325" i="8"/>
  <c r="AE325" i="8"/>
  <c r="AD325" i="8"/>
  <c r="AC325" i="8"/>
  <c r="AB325" i="8"/>
  <c r="AA325" i="8"/>
  <c r="Z325" i="8"/>
  <c r="Y325" i="8"/>
  <c r="X325" i="8"/>
  <c r="W325" i="8"/>
  <c r="V325" i="8"/>
  <c r="U325" i="8"/>
  <c r="T325" i="8"/>
  <c r="S325" i="8"/>
  <c r="R325" i="8"/>
  <c r="Q325" i="8"/>
  <c r="P325" i="8"/>
  <c r="O325" i="8"/>
  <c r="N325" i="8"/>
  <c r="M325" i="8"/>
  <c r="L325" i="8"/>
  <c r="K325" i="8"/>
  <c r="J325" i="8"/>
  <c r="I325" i="8"/>
  <c r="H325" i="8"/>
  <c r="G325" i="8"/>
  <c r="F325" i="8"/>
  <c r="E325" i="8"/>
  <c r="D325" i="8"/>
  <c r="B325" i="8"/>
  <c r="AK324" i="8"/>
  <c r="AJ324" i="8"/>
  <c r="AI324" i="8"/>
  <c r="AH324" i="8"/>
  <c r="AG324" i="8"/>
  <c r="AF324" i="8"/>
  <c r="AE324" i="8"/>
  <c r="AD324" i="8"/>
  <c r="AC324" i="8"/>
  <c r="AB324" i="8"/>
  <c r="AA324" i="8"/>
  <c r="Z324" i="8"/>
  <c r="Y324" i="8"/>
  <c r="X324" i="8"/>
  <c r="W324" i="8"/>
  <c r="V324" i="8"/>
  <c r="U324" i="8"/>
  <c r="T324" i="8"/>
  <c r="S324" i="8"/>
  <c r="R324" i="8"/>
  <c r="Q324" i="8"/>
  <c r="P324" i="8"/>
  <c r="O324" i="8"/>
  <c r="N324" i="8"/>
  <c r="M324" i="8"/>
  <c r="L324" i="8"/>
  <c r="K324" i="8"/>
  <c r="J324" i="8"/>
  <c r="I324" i="8"/>
  <c r="H324" i="8"/>
  <c r="G324" i="8"/>
  <c r="F324" i="8"/>
  <c r="E324" i="8"/>
  <c r="D324" i="8"/>
  <c r="B324" i="8"/>
  <c r="AK323" i="8"/>
  <c r="AJ323" i="8"/>
  <c r="AI323" i="8"/>
  <c r="AH323" i="8"/>
  <c r="AG323" i="8"/>
  <c r="AF323" i="8"/>
  <c r="AE323" i="8"/>
  <c r="AD323" i="8"/>
  <c r="AC323" i="8"/>
  <c r="AB323" i="8"/>
  <c r="AA323" i="8"/>
  <c r="Z323" i="8"/>
  <c r="Y323" i="8"/>
  <c r="X323" i="8"/>
  <c r="W323" i="8"/>
  <c r="V323" i="8"/>
  <c r="U323" i="8"/>
  <c r="T323" i="8"/>
  <c r="S323" i="8"/>
  <c r="R323" i="8"/>
  <c r="Q323" i="8"/>
  <c r="P323" i="8"/>
  <c r="O323" i="8"/>
  <c r="N323" i="8"/>
  <c r="M323" i="8"/>
  <c r="L323" i="8"/>
  <c r="K323" i="8"/>
  <c r="J323" i="8"/>
  <c r="I323" i="8"/>
  <c r="H323" i="8"/>
  <c r="G323" i="8"/>
  <c r="F323" i="8"/>
  <c r="E323" i="8"/>
  <c r="D323" i="8"/>
  <c r="B323" i="8"/>
  <c r="AK322" i="8"/>
  <c r="AJ322" i="8"/>
  <c r="AI322" i="8"/>
  <c r="AH322" i="8"/>
  <c r="AG322" i="8"/>
  <c r="AF322" i="8"/>
  <c r="AE322" i="8"/>
  <c r="AD322" i="8"/>
  <c r="AC322" i="8"/>
  <c r="AB322" i="8"/>
  <c r="AA322" i="8"/>
  <c r="Z322" i="8"/>
  <c r="Y322" i="8"/>
  <c r="X322" i="8"/>
  <c r="W322" i="8"/>
  <c r="V322" i="8"/>
  <c r="U322" i="8"/>
  <c r="T322" i="8"/>
  <c r="S322" i="8"/>
  <c r="R322" i="8"/>
  <c r="Q322" i="8"/>
  <c r="P322" i="8"/>
  <c r="O322" i="8"/>
  <c r="N322" i="8"/>
  <c r="M322" i="8"/>
  <c r="L322" i="8"/>
  <c r="K322" i="8"/>
  <c r="J322" i="8"/>
  <c r="I322" i="8"/>
  <c r="H322" i="8"/>
  <c r="G322" i="8"/>
  <c r="F322" i="8"/>
  <c r="E322" i="8"/>
  <c r="D322" i="8"/>
  <c r="B322" i="8"/>
  <c r="AK321" i="8"/>
  <c r="AJ321" i="8"/>
  <c r="AI321" i="8"/>
  <c r="AH321" i="8"/>
  <c r="AG321" i="8"/>
  <c r="AF321" i="8"/>
  <c r="AE321" i="8"/>
  <c r="AD321" i="8"/>
  <c r="AC321" i="8"/>
  <c r="AB321" i="8"/>
  <c r="AA321" i="8"/>
  <c r="Z321" i="8"/>
  <c r="Y321" i="8"/>
  <c r="X321" i="8"/>
  <c r="W321" i="8"/>
  <c r="V321" i="8"/>
  <c r="U321" i="8"/>
  <c r="T321" i="8"/>
  <c r="S321" i="8"/>
  <c r="R321" i="8"/>
  <c r="Q321" i="8"/>
  <c r="P321" i="8"/>
  <c r="O321" i="8"/>
  <c r="N321" i="8"/>
  <c r="M321" i="8"/>
  <c r="L321" i="8"/>
  <c r="K321" i="8"/>
  <c r="J321" i="8"/>
  <c r="I321" i="8"/>
  <c r="H321" i="8"/>
  <c r="G321" i="8"/>
  <c r="F321" i="8"/>
  <c r="E321" i="8"/>
  <c r="D321" i="8"/>
  <c r="B321" i="8"/>
  <c r="AK320" i="8"/>
  <c r="AJ320" i="8"/>
  <c r="AI320" i="8"/>
  <c r="AH320" i="8"/>
  <c r="AG320" i="8"/>
  <c r="AF320" i="8"/>
  <c r="AE320" i="8"/>
  <c r="AD320" i="8"/>
  <c r="AC320" i="8"/>
  <c r="AB320" i="8"/>
  <c r="AA320" i="8"/>
  <c r="Z320" i="8"/>
  <c r="Y320" i="8"/>
  <c r="X320" i="8"/>
  <c r="W320" i="8"/>
  <c r="V320" i="8"/>
  <c r="U320" i="8"/>
  <c r="T320" i="8"/>
  <c r="S320" i="8"/>
  <c r="R320" i="8"/>
  <c r="Q320" i="8"/>
  <c r="P320" i="8"/>
  <c r="O320" i="8"/>
  <c r="N320" i="8"/>
  <c r="M320" i="8"/>
  <c r="L320" i="8"/>
  <c r="K320" i="8"/>
  <c r="J320" i="8"/>
  <c r="I320" i="8"/>
  <c r="H320" i="8"/>
  <c r="G320" i="8"/>
  <c r="F320" i="8"/>
  <c r="E320" i="8"/>
  <c r="D320" i="8"/>
  <c r="B320" i="8"/>
  <c r="AK319" i="8"/>
  <c r="AJ319" i="8"/>
  <c r="AI319" i="8"/>
  <c r="AH319" i="8"/>
  <c r="AG319" i="8"/>
  <c r="AF319" i="8"/>
  <c r="AE319" i="8"/>
  <c r="AD319" i="8"/>
  <c r="AC319" i="8"/>
  <c r="AB319" i="8"/>
  <c r="AA319" i="8"/>
  <c r="Z319" i="8"/>
  <c r="Y319" i="8"/>
  <c r="X319" i="8"/>
  <c r="W319" i="8"/>
  <c r="V319" i="8"/>
  <c r="U319" i="8"/>
  <c r="T319" i="8"/>
  <c r="S319" i="8"/>
  <c r="R319" i="8"/>
  <c r="Q319" i="8"/>
  <c r="P319" i="8"/>
  <c r="O319" i="8"/>
  <c r="N319" i="8"/>
  <c r="M319" i="8"/>
  <c r="L319" i="8"/>
  <c r="K319" i="8"/>
  <c r="J319" i="8"/>
  <c r="I319" i="8"/>
  <c r="H319" i="8"/>
  <c r="G319" i="8"/>
  <c r="F319" i="8"/>
  <c r="E319" i="8"/>
  <c r="D319" i="8"/>
  <c r="B319" i="8"/>
  <c r="AK318" i="8"/>
  <c r="AJ318" i="8"/>
  <c r="AI318" i="8"/>
  <c r="AH318" i="8"/>
  <c r="AG318" i="8"/>
  <c r="AF318" i="8"/>
  <c r="AE318" i="8"/>
  <c r="AD318" i="8"/>
  <c r="AC318" i="8"/>
  <c r="AB318" i="8"/>
  <c r="AA318" i="8"/>
  <c r="Z318" i="8"/>
  <c r="Y318" i="8"/>
  <c r="X318" i="8"/>
  <c r="W318" i="8"/>
  <c r="V318" i="8"/>
  <c r="U318" i="8"/>
  <c r="T318" i="8"/>
  <c r="S318" i="8"/>
  <c r="R318" i="8"/>
  <c r="Q318" i="8"/>
  <c r="P318" i="8"/>
  <c r="O318" i="8"/>
  <c r="N318" i="8"/>
  <c r="M318" i="8"/>
  <c r="L318" i="8"/>
  <c r="K318" i="8"/>
  <c r="J318" i="8"/>
  <c r="I318" i="8"/>
  <c r="H318" i="8"/>
  <c r="G318" i="8"/>
  <c r="F318" i="8"/>
  <c r="E318" i="8"/>
  <c r="D318" i="8"/>
  <c r="B318" i="8"/>
  <c r="AK317" i="8"/>
  <c r="AJ317" i="8"/>
  <c r="AI317" i="8"/>
  <c r="AH317" i="8"/>
  <c r="AG317" i="8"/>
  <c r="AF317" i="8"/>
  <c r="AE317" i="8"/>
  <c r="AD317" i="8"/>
  <c r="AC317" i="8"/>
  <c r="AB317" i="8"/>
  <c r="AA317" i="8"/>
  <c r="Z317" i="8"/>
  <c r="Y317" i="8"/>
  <c r="X317" i="8"/>
  <c r="W317" i="8"/>
  <c r="V317" i="8"/>
  <c r="U317" i="8"/>
  <c r="T317" i="8"/>
  <c r="S317" i="8"/>
  <c r="R317" i="8"/>
  <c r="Q317" i="8"/>
  <c r="P317" i="8"/>
  <c r="O317" i="8"/>
  <c r="N317" i="8"/>
  <c r="M317" i="8"/>
  <c r="L317" i="8"/>
  <c r="K317" i="8"/>
  <c r="J317" i="8"/>
  <c r="I317" i="8"/>
  <c r="H317" i="8"/>
  <c r="G317" i="8"/>
  <c r="F317" i="8"/>
  <c r="E317" i="8"/>
  <c r="D317" i="8"/>
  <c r="B317" i="8"/>
  <c r="AK316" i="8"/>
  <c r="AJ316" i="8"/>
  <c r="AI316" i="8"/>
  <c r="AH316" i="8"/>
  <c r="AG316" i="8"/>
  <c r="AF316" i="8"/>
  <c r="AE316" i="8"/>
  <c r="AD316" i="8"/>
  <c r="AC316" i="8"/>
  <c r="AB316" i="8"/>
  <c r="AA316" i="8"/>
  <c r="Z316" i="8"/>
  <c r="Y316" i="8"/>
  <c r="X316" i="8"/>
  <c r="W316" i="8"/>
  <c r="V316" i="8"/>
  <c r="U316" i="8"/>
  <c r="T316" i="8"/>
  <c r="S316" i="8"/>
  <c r="R316" i="8"/>
  <c r="Q316" i="8"/>
  <c r="P316" i="8"/>
  <c r="O316" i="8"/>
  <c r="N316" i="8"/>
  <c r="M316" i="8"/>
  <c r="L316" i="8"/>
  <c r="K316" i="8"/>
  <c r="J316" i="8"/>
  <c r="I316" i="8"/>
  <c r="H316" i="8"/>
  <c r="G316" i="8"/>
  <c r="F316" i="8"/>
  <c r="E316" i="8"/>
  <c r="D316" i="8"/>
  <c r="B316" i="8"/>
  <c r="AK315" i="8"/>
  <c r="AJ315" i="8"/>
  <c r="AI315" i="8"/>
  <c r="AH315" i="8"/>
  <c r="AG315" i="8"/>
  <c r="AF315" i="8"/>
  <c r="AE315" i="8"/>
  <c r="AD315" i="8"/>
  <c r="AC315" i="8"/>
  <c r="AB315" i="8"/>
  <c r="AA315" i="8"/>
  <c r="Z315" i="8"/>
  <c r="Y315" i="8"/>
  <c r="X315" i="8"/>
  <c r="W315" i="8"/>
  <c r="V315" i="8"/>
  <c r="U315" i="8"/>
  <c r="T315" i="8"/>
  <c r="S315" i="8"/>
  <c r="R315" i="8"/>
  <c r="Q315" i="8"/>
  <c r="P315" i="8"/>
  <c r="O315" i="8"/>
  <c r="N315" i="8"/>
  <c r="M315" i="8"/>
  <c r="L315" i="8"/>
  <c r="K315" i="8"/>
  <c r="J315" i="8"/>
  <c r="I315" i="8"/>
  <c r="H315" i="8"/>
  <c r="G315" i="8"/>
  <c r="F315" i="8"/>
  <c r="E315" i="8"/>
  <c r="D315" i="8"/>
  <c r="B315" i="8"/>
  <c r="AK314" i="8"/>
  <c r="AJ314" i="8"/>
  <c r="AI314" i="8"/>
  <c r="AH314" i="8"/>
  <c r="AG314" i="8"/>
  <c r="AF314" i="8"/>
  <c r="AE314" i="8"/>
  <c r="AD314"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B314" i="8"/>
  <c r="AK313" i="8"/>
  <c r="AJ313" i="8"/>
  <c r="AI313" i="8"/>
  <c r="AH313" i="8"/>
  <c r="AG313" i="8"/>
  <c r="AF313" i="8"/>
  <c r="AE313" i="8"/>
  <c r="AD313" i="8"/>
  <c r="AC313" i="8"/>
  <c r="AB313" i="8"/>
  <c r="AA313" i="8"/>
  <c r="Z313" i="8"/>
  <c r="Y313" i="8"/>
  <c r="X313" i="8"/>
  <c r="W313" i="8"/>
  <c r="V313" i="8"/>
  <c r="U313" i="8"/>
  <c r="T313" i="8"/>
  <c r="S313" i="8"/>
  <c r="R313" i="8"/>
  <c r="Q313" i="8"/>
  <c r="P313" i="8"/>
  <c r="O313" i="8"/>
  <c r="N313" i="8"/>
  <c r="M313" i="8"/>
  <c r="L313" i="8"/>
  <c r="K313" i="8"/>
  <c r="J313" i="8"/>
  <c r="I313" i="8"/>
  <c r="H313" i="8"/>
  <c r="G313" i="8"/>
  <c r="F313" i="8"/>
  <c r="E313" i="8"/>
  <c r="D313" i="8"/>
  <c r="B313" i="8"/>
  <c r="AK312" i="8"/>
  <c r="AJ312" i="8"/>
  <c r="AI312" i="8"/>
  <c r="AH312" i="8"/>
  <c r="AG312" i="8"/>
  <c r="AF312" i="8"/>
  <c r="AE312" i="8"/>
  <c r="AD312" i="8"/>
  <c r="AC312" i="8"/>
  <c r="AB312" i="8"/>
  <c r="AA312" i="8"/>
  <c r="Z312" i="8"/>
  <c r="Y312" i="8"/>
  <c r="X312" i="8"/>
  <c r="W312" i="8"/>
  <c r="V312" i="8"/>
  <c r="U312" i="8"/>
  <c r="T312" i="8"/>
  <c r="S312" i="8"/>
  <c r="R312" i="8"/>
  <c r="Q312" i="8"/>
  <c r="P312" i="8"/>
  <c r="O312" i="8"/>
  <c r="N312" i="8"/>
  <c r="M312" i="8"/>
  <c r="L312" i="8"/>
  <c r="K312" i="8"/>
  <c r="J312" i="8"/>
  <c r="I312" i="8"/>
  <c r="H312" i="8"/>
  <c r="G312" i="8"/>
  <c r="F312" i="8"/>
  <c r="E312" i="8"/>
  <c r="D312" i="8"/>
  <c r="B312" i="8"/>
  <c r="AK311" i="8"/>
  <c r="AJ311" i="8"/>
  <c r="AI311" i="8"/>
  <c r="AH311" i="8"/>
  <c r="AG311" i="8"/>
  <c r="AF311" i="8"/>
  <c r="AE311" i="8"/>
  <c r="AD311" i="8"/>
  <c r="AC311" i="8"/>
  <c r="AB311" i="8"/>
  <c r="AA311" i="8"/>
  <c r="Z311" i="8"/>
  <c r="Y311" i="8"/>
  <c r="X311" i="8"/>
  <c r="W311" i="8"/>
  <c r="V311" i="8"/>
  <c r="U311" i="8"/>
  <c r="T311" i="8"/>
  <c r="S311" i="8"/>
  <c r="R311" i="8"/>
  <c r="Q311" i="8"/>
  <c r="P311" i="8"/>
  <c r="O311" i="8"/>
  <c r="N311" i="8"/>
  <c r="M311" i="8"/>
  <c r="L311" i="8"/>
  <c r="K311" i="8"/>
  <c r="J311" i="8"/>
  <c r="I311" i="8"/>
  <c r="H311" i="8"/>
  <c r="G311" i="8"/>
  <c r="F311" i="8"/>
  <c r="E311" i="8"/>
  <c r="D311" i="8"/>
  <c r="B311" i="8"/>
  <c r="AK310" i="8"/>
  <c r="AJ310" i="8"/>
  <c r="AI310" i="8"/>
  <c r="AH310" i="8"/>
  <c r="AG310" i="8"/>
  <c r="AF310" i="8"/>
  <c r="AE310" i="8"/>
  <c r="AD310" i="8"/>
  <c r="AC310" i="8"/>
  <c r="AB310" i="8"/>
  <c r="AA310" i="8"/>
  <c r="Z310" i="8"/>
  <c r="Y310" i="8"/>
  <c r="X310" i="8"/>
  <c r="W310" i="8"/>
  <c r="V310" i="8"/>
  <c r="U310" i="8"/>
  <c r="T310" i="8"/>
  <c r="S310" i="8"/>
  <c r="R310" i="8"/>
  <c r="Q310" i="8"/>
  <c r="P310" i="8"/>
  <c r="O310" i="8"/>
  <c r="N310" i="8"/>
  <c r="M310" i="8"/>
  <c r="L310" i="8"/>
  <c r="K310" i="8"/>
  <c r="J310" i="8"/>
  <c r="I310" i="8"/>
  <c r="H310" i="8"/>
  <c r="G310" i="8"/>
  <c r="F310" i="8"/>
  <c r="E310" i="8"/>
  <c r="D310" i="8"/>
  <c r="B310" i="8"/>
  <c r="AK309" i="8"/>
  <c r="AJ309" i="8"/>
  <c r="AI309" i="8"/>
  <c r="AH309" i="8"/>
  <c r="AG309" i="8"/>
  <c r="AF309" i="8"/>
  <c r="AE309" i="8"/>
  <c r="AD309" i="8"/>
  <c r="AC309" i="8"/>
  <c r="AB309" i="8"/>
  <c r="AA309" i="8"/>
  <c r="Z309" i="8"/>
  <c r="Y309" i="8"/>
  <c r="X309" i="8"/>
  <c r="W309" i="8"/>
  <c r="V309" i="8"/>
  <c r="U309" i="8"/>
  <c r="T309" i="8"/>
  <c r="S309" i="8"/>
  <c r="R309" i="8"/>
  <c r="Q309" i="8"/>
  <c r="P309" i="8"/>
  <c r="O309" i="8"/>
  <c r="N309" i="8"/>
  <c r="M309" i="8"/>
  <c r="L309" i="8"/>
  <c r="K309" i="8"/>
  <c r="J309" i="8"/>
  <c r="I309" i="8"/>
  <c r="H309" i="8"/>
  <c r="G309" i="8"/>
  <c r="F309" i="8"/>
  <c r="E309" i="8"/>
  <c r="D309" i="8"/>
  <c r="B309" i="8"/>
  <c r="AK308" i="8"/>
  <c r="AJ308" i="8"/>
  <c r="AI308" i="8"/>
  <c r="AH308" i="8"/>
  <c r="AG308" i="8"/>
  <c r="AF308" i="8"/>
  <c r="AE308" i="8"/>
  <c r="AD308" i="8"/>
  <c r="AC308" i="8"/>
  <c r="AB308" i="8"/>
  <c r="AA308" i="8"/>
  <c r="Z308" i="8"/>
  <c r="Y308" i="8"/>
  <c r="X308" i="8"/>
  <c r="W308" i="8"/>
  <c r="V308" i="8"/>
  <c r="U308" i="8"/>
  <c r="T308" i="8"/>
  <c r="S308" i="8"/>
  <c r="R308" i="8"/>
  <c r="Q308" i="8"/>
  <c r="P308" i="8"/>
  <c r="O308" i="8"/>
  <c r="N308" i="8"/>
  <c r="M308" i="8"/>
  <c r="L308" i="8"/>
  <c r="K308" i="8"/>
  <c r="J308" i="8"/>
  <c r="I308" i="8"/>
  <c r="H308" i="8"/>
  <c r="G308" i="8"/>
  <c r="F308" i="8"/>
  <c r="E308" i="8"/>
  <c r="D308" i="8"/>
  <c r="B308" i="8"/>
  <c r="AK307" i="8"/>
  <c r="AJ307" i="8"/>
  <c r="AI307" i="8"/>
  <c r="AH307" i="8"/>
  <c r="AG307" i="8"/>
  <c r="AF307" i="8"/>
  <c r="AE307" i="8"/>
  <c r="AD307" i="8"/>
  <c r="AC307" i="8"/>
  <c r="AB307" i="8"/>
  <c r="AA307" i="8"/>
  <c r="Z307" i="8"/>
  <c r="Y307" i="8"/>
  <c r="X307" i="8"/>
  <c r="W307" i="8"/>
  <c r="V307" i="8"/>
  <c r="U307" i="8"/>
  <c r="T307" i="8"/>
  <c r="S307" i="8"/>
  <c r="R307" i="8"/>
  <c r="Q307" i="8"/>
  <c r="P307" i="8"/>
  <c r="O307" i="8"/>
  <c r="N307" i="8"/>
  <c r="M307" i="8"/>
  <c r="L307" i="8"/>
  <c r="K307" i="8"/>
  <c r="J307" i="8"/>
  <c r="I307" i="8"/>
  <c r="H307" i="8"/>
  <c r="G307" i="8"/>
  <c r="F307" i="8"/>
  <c r="E307" i="8"/>
  <c r="D307" i="8"/>
  <c r="B307" i="8"/>
  <c r="AK306" i="8"/>
  <c r="AJ306" i="8"/>
  <c r="AI306" i="8"/>
  <c r="AH306" i="8"/>
  <c r="AG306" i="8"/>
  <c r="AF306" i="8"/>
  <c r="AE306" i="8"/>
  <c r="AD306" i="8"/>
  <c r="AC306" i="8"/>
  <c r="AB306" i="8"/>
  <c r="AA306" i="8"/>
  <c r="Z306" i="8"/>
  <c r="Y306" i="8"/>
  <c r="X306" i="8"/>
  <c r="W306" i="8"/>
  <c r="V306" i="8"/>
  <c r="U306" i="8"/>
  <c r="T306" i="8"/>
  <c r="S306" i="8"/>
  <c r="R306" i="8"/>
  <c r="Q306" i="8"/>
  <c r="P306" i="8"/>
  <c r="O306" i="8"/>
  <c r="N306" i="8"/>
  <c r="M306" i="8"/>
  <c r="L306" i="8"/>
  <c r="K306" i="8"/>
  <c r="J306" i="8"/>
  <c r="I306" i="8"/>
  <c r="H306" i="8"/>
  <c r="G306" i="8"/>
  <c r="F306" i="8"/>
  <c r="E306" i="8"/>
  <c r="D306" i="8"/>
  <c r="B306" i="8"/>
  <c r="AK305" i="8"/>
  <c r="AJ305" i="8"/>
  <c r="AI305" i="8"/>
  <c r="AH305" i="8"/>
  <c r="AG305" i="8"/>
  <c r="AF305" i="8"/>
  <c r="AE305" i="8"/>
  <c r="AD305" i="8"/>
  <c r="AC305" i="8"/>
  <c r="AB305" i="8"/>
  <c r="AA305" i="8"/>
  <c r="Z305" i="8"/>
  <c r="Y305" i="8"/>
  <c r="X305" i="8"/>
  <c r="W305" i="8"/>
  <c r="V305" i="8"/>
  <c r="U305" i="8"/>
  <c r="T305" i="8"/>
  <c r="S305" i="8"/>
  <c r="R305" i="8"/>
  <c r="Q305" i="8"/>
  <c r="P305" i="8"/>
  <c r="O305" i="8"/>
  <c r="N305" i="8"/>
  <c r="M305" i="8"/>
  <c r="L305" i="8"/>
  <c r="K305" i="8"/>
  <c r="J305" i="8"/>
  <c r="I305" i="8"/>
  <c r="H305" i="8"/>
  <c r="G305" i="8"/>
  <c r="F305" i="8"/>
  <c r="E305" i="8"/>
  <c r="D305" i="8"/>
  <c r="B305" i="8"/>
  <c r="AK304" i="8"/>
  <c r="AJ304" i="8"/>
  <c r="AI304" i="8"/>
  <c r="AH304" i="8"/>
  <c r="AG304" i="8"/>
  <c r="AF304" i="8"/>
  <c r="AE304" i="8"/>
  <c r="AD304" i="8"/>
  <c r="AC304" i="8"/>
  <c r="AB304" i="8"/>
  <c r="AA304" i="8"/>
  <c r="Z304" i="8"/>
  <c r="Y304" i="8"/>
  <c r="X304" i="8"/>
  <c r="W304" i="8"/>
  <c r="V304" i="8"/>
  <c r="U304" i="8"/>
  <c r="T304" i="8"/>
  <c r="S304" i="8"/>
  <c r="R304" i="8"/>
  <c r="Q304" i="8"/>
  <c r="P304" i="8"/>
  <c r="O304" i="8"/>
  <c r="N304" i="8"/>
  <c r="M304" i="8"/>
  <c r="L304" i="8"/>
  <c r="K304" i="8"/>
  <c r="J304" i="8"/>
  <c r="I304" i="8"/>
  <c r="H304" i="8"/>
  <c r="G304" i="8"/>
  <c r="F304" i="8"/>
  <c r="E304" i="8"/>
  <c r="D304" i="8"/>
  <c r="B304" i="8"/>
  <c r="AK303" i="8"/>
  <c r="AJ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E303" i="8"/>
  <c r="D303" i="8"/>
  <c r="B303" i="8"/>
  <c r="AK302" i="8"/>
  <c r="AJ302" i="8"/>
  <c r="AI302" i="8"/>
  <c r="AH302" i="8"/>
  <c r="AG302" i="8"/>
  <c r="AF302" i="8"/>
  <c r="AE302" i="8"/>
  <c r="AD302"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B302" i="8"/>
  <c r="AK301" i="8"/>
  <c r="AJ301" i="8"/>
  <c r="AI301" i="8"/>
  <c r="AH301" i="8"/>
  <c r="AG301" i="8"/>
  <c r="AF301" i="8"/>
  <c r="AE301" i="8"/>
  <c r="AD301" i="8"/>
  <c r="AC301" i="8"/>
  <c r="AB301" i="8"/>
  <c r="AA301" i="8"/>
  <c r="Z301" i="8"/>
  <c r="Y301" i="8"/>
  <c r="X301" i="8"/>
  <c r="W301" i="8"/>
  <c r="V301" i="8"/>
  <c r="U301" i="8"/>
  <c r="T301" i="8"/>
  <c r="S301" i="8"/>
  <c r="R301" i="8"/>
  <c r="Q301" i="8"/>
  <c r="P301" i="8"/>
  <c r="O301" i="8"/>
  <c r="N301" i="8"/>
  <c r="M301" i="8"/>
  <c r="L301" i="8"/>
  <c r="K301" i="8"/>
  <c r="J301" i="8"/>
  <c r="I301" i="8"/>
  <c r="H301" i="8"/>
  <c r="G301" i="8"/>
  <c r="F301" i="8"/>
  <c r="E301" i="8"/>
  <c r="D301" i="8"/>
  <c r="B301" i="8"/>
  <c r="AK300" i="8"/>
  <c r="AJ300" i="8"/>
  <c r="AI300" i="8"/>
  <c r="AH300" i="8"/>
  <c r="AG300" i="8"/>
  <c r="AF300" i="8"/>
  <c r="AE300" i="8"/>
  <c r="AD300"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B300" i="8"/>
  <c r="AK299" i="8"/>
  <c r="AJ299" i="8"/>
  <c r="AI299" i="8"/>
  <c r="AH299" i="8"/>
  <c r="AG299" i="8"/>
  <c r="AF299" i="8"/>
  <c r="AE299" i="8"/>
  <c r="AD299"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B299" i="8"/>
  <c r="AK298" i="8"/>
  <c r="AJ298" i="8"/>
  <c r="AI298" i="8"/>
  <c r="AH298" i="8"/>
  <c r="AG298" i="8"/>
  <c r="AF298" i="8"/>
  <c r="AE298" i="8"/>
  <c r="AD298"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B298" i="8"/>
  <c r="AK297" i="8"/>
  <c r="AJ297" i="8"/>
  <c r="AI297" i="8"/>
  <c r="AH297" i="8"/>
  <c r="AG297" i="8"/>
  <c r="AF297" i="8"/>
  <c r="AE297" i="8"/>
  <c r="AD297"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B297" i="8"/>
  <c r="AK296" i="8"/>
  <c r="AJ296" i="8"/>
  <c r="AI296" i="8"/>
  <c r="AH296" i="8"/>
  <c r="AG296" i="8"/>
  <c r="AF296" i="8"/>
  <c r="AE296" i="8"/>
  <c r="AD296"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B296" i="8"/>
  <c r="AK295" i="8"/>
  <c r="AJ295" i="8"/>
  <c r="AI295" i="8"/>
  <c r="AH295" i="8"/>
  <c r="AG295" i="8"/>
  <c r="AF295" i="8"/>
  <c r="AE295" i="8"/>
  <c r="AD295"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B295" i="8"/>
  <c r="AK294" i="8"/>
  <c r="AJ294" i="8"/>
  <c r="AI294" i="8"/>
  <c r="AH294" i="8"/>
  <c r="AG294" i="8"/>
  <c r="AF294" i="8"/>
  <c r="AE294" i="8"/>
  <c r="AD294"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B294" i="8"/>
  <c r="AK293" i="8"/>
  <c r="AJ293" i="8"/>
  <c r="AI293" i="8"/>
  <c r="AH293" i="8"/>
  <c r="AG293" i="8"/>
  <c r="AF293" i="8"/>
  <c r="AE293" i="8"/>
  <c r="AD293"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B293" i="8"/>
  <c r="AK292" i="8"/>
  <c r="AJ292" i="8"/>
  <c r="AI292" i="8"/>
  <c r="AH292" i="8"/>
  <c r="AG292" i="8"/>
  <c r="AF292" i="8"/>
  <c r="AE292" i="8"/>
  <c r="AD292"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B292" i="8"/>
  <c r="AK291" i="8"/>
  <c r="AJ291" i="8"/>
  <c r="AI291" i="8"/>
  <c r="AH291" i="8"/>
  <c r="AG291" i="8"/>
  <c r="AF291" i="8"/>
  <c r="AE291" i="8"/>
  <c r="AD291"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B291" i="8"/>
  <c r="AK290" i="8"/>
  <c r="AJ290" i="8"/>
  <c r="AI290" i="8"/>
  <c r="AH290" i="8"/>
  <c r="AG290" i="8"/>
  <c r="AF290" i="8"/>
  <c r="AE290" i="8"/>
  <c r="AD290"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B290" i="8"/>
  <c r="AK289" i="8"/>
  <c r="AJ289" i="8"/>
  <c r="AI289" i="8"/>
  <c r="AH289" i="8"/>
  <c r="AG289" i="8"/>
  <c r="AF289" i="8"/>
  <c r="AE289" i="8"/>
  <c r="AD289"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B289" i="8"/>
  <c r="AK288" i="8"/>
  <c r="AJ288" i="8"/>
  <c r="AI288" i="8"/>
  <c r="AH288" i="8"/>
  <c r="AG288" i="8"/>
  <c r="AF288" i="8"/>
  <c r="AE288" i="8"/>
  <c r="AD288"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B288" i="8"/>
  <c r="AK287" i="8"/>
  <c r="AJ287" i="8"/>
  <c r="AI287" i="8"/>
  <c r="AH287" i="8"/>
  <c r="AG287" i="8"/>
  <c r="AF287" i="8"/>
  <c r="AE287" i="8"/>
  <c r="AD287"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B287" i="8"/>
  <c r="AK286" i="8"/>
  <c r="AJ286" i="8"/>
  <c r="AI286" i="8"/>
  <c r="AH286" i="8"/>
  <c r="AG286" i="8"/>
  <c r="AF286" i="8"/>
  <c r="AE286" i="8"/>
  <c r="AD286"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B286" i="8"/>
  <c r="AK285" i="8"/>
  <c r="AJ285" i="8"/>
  <c r="AI285" i="8"/>
  <c r="AH285" i="8"/>
  <c r="AG285" i="8"/>
  <c r="AF285" i="8"/>
  <c r="AE285" i="8"/>
  <c r="AD285"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B285" i="8"/>
  <c r="AK284" i="8"/>
  <c r="AJ284" i="8"/>
  <c r="AI284" i="8"/>
  <c r="AH284" i="8"/>
  <c r="AG284" i="8"/>
  <c r="AF284" i="8"/>
  <c r="AE284" i="8"/>
  <c r="AD284"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B284"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B283" i="8"/>
  <c r="AK282" i="8"/>
  <c r="AJ282" i="8"/>
  <c r="AI282" i="8"/>
  <c r="AH282" i="8"/>
  <c r="AG282" i="8"/>
  <c r="AF282" i="8"/>
  <c r="AE282" i="8"/>
  <c r="AD282"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B282" i="8"/>
  <c r="AK281" i="8"/>
  <c r="AJ281" i="8"/>
  <c r="AI281" i="8"/>
  <c r="AH281" i="8"/>
  <c r="AG281" i="8"/>
  <c r="AF281" i="8"/>
  <c r="AE281" i="8"/>
  <c r="AD281"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B281" i="8"/>
  <c r="AK280" i="8"/>
  <c r="AJ280" i="8"/>
  <c r="AI280" i="8"/>
  <c r="AH280" i="8"/>
  <c r="AG280" i="8"/>
  <c r="AF280" i="8"/>
  <c r="AE280" i="8"/>
  <c r="AD280"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B280" i="8"/>
  <c r="AK279" i="8"/>
  <c r="AJ279" i="8"/>
  <c r="AI279" i="8"/>
  <c r="AH279" i="8"/>
  <c r="AG279" i="8"/>
  <c r="AF279" i="8"/>
  <c r="AE279" i="8"/>
  <c r="AD279"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B279" i="8"/>
  <c r="AK278" i="8"/>
  <c r="AJ278" i="8"/>
  <c r="AI278" i="8"/>
  <c r="AH278" i="8"/>
  <c r="AG278" i="8"/>
  <c r="AF278" i="8"/>
  <c r="AE278" i="8"/>
  <c r="AD278"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B278" i="8"/>
  <c r="AK277" i="8"/>
  <c r="AJ277" i="8"/>
  <c r="AI277" i="8"/>
  <c r="AH277" i="8"/>
  <c r="AG277" i="8"/>
  <c r="AF277" i="8"/>
  <c r="AE277" i="8"/>
  <c r="AD277"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B277" i="8"/>
  <c r="AK276" i="8"/>
  <c r="AJ276" i="8"/>
  <c r="AI276" i="8"/>
  <c r="AH276" i="8"/>
  <c r="AG276" i="8"/>
  <c r="AF276" i="8"/>
  <c r="AE276" i="8"/>
  <c r="AD276"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B276" i="8"/>
  <c r="AK275" i="8"/>
  <c r="AJ275" i="8"/>
  <c r="AI275" i="8"/>
  <c r="AH275" i="8"/>
  <c r="AG275" i="8"/>
  <c r="AF275" i="8"/>
  <c r="AE275" i="8"/>
  <c r="AD275"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B275" i="8"/>
  <c r="AK274" i="8"/>
  <c r="AJ274" i="8"/>
  <c r="AI274" i="8"/>
  <c r="AH274" i="8"/>
  <c r="AG274" i="8"/>
  <c r="AF274" i="8"/>
  <c r="AE274" i="8"/>
  <c r="AD274"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B274" i="8"/>
  <c r="AK273" i="8"/>
  <c r="AJ273" i="8"/>
  <c r="AI273" i="8"/>
  <c r="AH273" i="8"/>
  <c r="AG273" i="8"/>
  <c r="AF273" i="8"/>
  <c r="AE273" i="8"/>
  <c r="AD273"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B273" i="8"/>
  <c r="AK272" i="8"/>
  <c r="AJ272" i="8"/>
  <c r="AI272" i="8"/>
  <c r="AH272" i="8"/>
  <c r="AG272" i="8"/>
  <c r="AF272" i="8"/>
  <c r="AE272" i="8"/>
  <c r="AD272"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B272" i="8"/>
  <c r="AK271" i="8"/>
  <c r="AJ271" i="8"/>
  <c r="AI271" i="8"/>
  <c r="AH271" i="8"/>
  <c r="AG271" i="8"/>
  <c r="AF271" i="8"/>
  <c r="AE271" i="8"/>
  <c r="AD271"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B271"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B270" i="8"/>
  <c r="AK269" i="8"/>
  <c r="AJ269" i="8"/>
  <c r="AI269" i="8"/>
  <c r="AH269" i="8"/>
  <c r="AG269" i="8"/>
  <c r="AF269" i="8"/>
  <c r="AE269" i="8"/>
  <c r="AD269"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B269" i="8"/>
  <c r="AK268" i="8"/>
  <c r="AJ268" i="8"/>
  <c r="AI268" i="8"/>
  <c r="AH268" i="8"/>
  <c r="AG268" i="8"/>
  <c r="AF268" i="8"/>
  <c r="AE268" i="8"/>
  <c r="AD268"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B268" i="8"/>
  <c r="AK267" i="8"/>
  <c r="AJ267" i="8"/>
  <c r="AI267" i="8"/>
  <c r="AH267" i="8"/>
  <c r="AG267" i="8"/>
  <c r="AF267" i="8"/>
  <c r="AE267" i="8"/>
  <c r="AD267"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B267" i="8"/>
  <c r="AK266" i="8"/>
  <c r="AJ266" i="8"/>
  <c r="AI266" i="8"/>
  <c r="AH266" i="8"/>
  <c r="AG266" i="8"/>
  <c r="AF266" i="8"/>
  <c r="AE266" i="8"/>
  <c r="AD266"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B266" i="8"/>
  <c r="AK265" i="8"/>
  <c r="AJ265" i="8"/>
  <c r="AI265" i="8"/>
  <c r="AH265" i="8"/>
  <c r="AG265" i="8"/>
  <c r="AF265" i="8"/>
  <c r="AE265" i="8"/>
  <c r="AD265"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B265" i="8"/>
  <c r="AK264" i="8"/>
  <c r="AJ264" i="8"/>
  <c r="AI264" i="8"/>
  <c r="AH264" i="8"/>
  <c r="AG264" i="8"/>
  <c r="AF264" i="8"/>
  <c r="AE264" i="8"/>
  <c r="AD264"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B264" i="8"/>
  <c r="AK263" i="8"/>
  <c r="AJ263" i="8"/>
  <c r="AI263" i="8"/>
  <c r="AH263" i="8"/>
  <c r="AG263" i="8"/>
  <c r="AF263" i="8"/>
  <c r="AE263" i="8"/>
  <c r="AD263"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B263" i="8"/>
  <c r="AK262" i="8"/>
  <c r="AJ262" i="8"/>
  <c r="AI262" i="8"/>
  <c r="AH262" i="8"/>
  <c r="AG262" i="8"/>
  <c r="AF262" i="8"/>
  <c r="AE262" i="8"/>
  <c r="AD262"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B262"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B261" i="8"/>
  <c r="AK260" i="8"/>
  <c r="AJ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B260" i="8"/>
  <c r="AK259" i="8"/>
  <c r="AJ259" i="8"/>
  <c r="AI259" i="8"/>
  <c r="AH259" i="8"/>
  <c r="AG259" i="8"/>
  <c r="AF259" i="8"/>
  <c r="AE259" i="8"/>
  <c r="AD259"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B259" i="8"/>
  <c r="AK258" i="8"/>
  <c r="AJ258" i="8"/>
  <c r="AI258" i="8"/>
  <c r="AH258" i="8"/>
  <c r="AG258" i="8"/>
  <c r="AF258" i="8"/>
  <c r="AE258" i="8"/>
  <c r="AD258"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B258" i="8"/>
  <c r="AK257" i="8"/>
  <c r="AJ257" i="8"/>
  <c r="AI257" i="8"/>
  <c r="AH257" i="8"/>
  <c r="AG257" i="8"/>
  <c r="AF257" i="8"/>
  <c r="AE257" i="8"/>
  <c r="AD257"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B257" i="8"/>
  <c r="AK256" i="8"/>
  <c r="AJ256" i="8"/>
  <c r="AI256" i="8"/>
  <c r="AH256" i="8"/>
  <c r="AG256" i="8"/>
  <c r="AF256" i="8"/>
  <c r="AE256" i="8"/>
  <c r="AD256"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B256" i="8"/>
  <c r="AK255" i="8"/>
  <c r="AJ255" i="8"/>
  <c r="AI255" i="8"/>
  <c r="AH255" i="8"/>
  <c r="AG255" i="8"/>
  <c r="AF255" i="8"/>
  <c r="AE255" i="8"/>
  <c r="AD255"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B255" i="8"/>
  <c r="AK254" i="8"/>
  <c r="AJ254" i="8"/>
  <c r="AI254" i="8"/>
  <c r="AH254" i="8"/>
  <c r="AG254" i="8"/>
  <c r="AF254" i="8"/>
  <c r="AE254" i="8"/>
  <c r="AD254"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B254" i="8"/>
  <c r="AK253" i="8"/>
  <c r="AJ253" i="8"/>
  <c r="AI253" i="8"/>
  <c r="AH253" i="8"/>
  <c r="AG253" i="8"/>
  <c r="AF253" i="8"/>
  <c r="AE253" i="8"/>
  <c r="AD253"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B253" i="8"/>
  <c r="AK252" i="8"/>
  <c r="AJ252" i="8"/>
  <c r="AI252" i="8"/>
  <c r="AH252" i="8"/>
  <c r="AG252" i="8"/>
  <c r="AF252" i="8"/>
  <c r="AE252" i="8"/>
  <c r="AD252"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B252"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B251" i="8"/>
  <c r="AK250" i="8"/>
  <c r="AJ250" i="8"/>
  <c r="AI250" i="8"/>
  <c r="AH250" i="8"/>
  <c r="AG250" i="8"/>
  <c r="AF250" i="8"/>
  <c r="AE250" i="8"/>
  <c r="AD250"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B250" i="8"/>
  <c r="AK249" i="8"/>
  <c r="AJ249" i="8"/>
  <c r="AI249" i="8"/>
  <c r="AH249" i="8"/>
  <c r="AG249" i="8"/>
  <c r="AF249" i="8"/>
  <c r="AE249" i="8"/>
  <c r="AD249"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B249" i="8"/>
  <c r="AK248" i="8"/>
  <c r="AJ248" i="8"/>
  <c r="AI248" i="8"/>
  <c r="AH248" i="8"/>
  <c r="AG248" i="8"/>
  <c r="AF248" i="8"/>
  <c r="AE248" i="8"/>
  <c r="AD248"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B248"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B247" i="8"/>
  <c r="AK246" i="8"/>
  <c r="AJ246" i="8"/>
  <c r="AI246" i="8"/>
  <c r="AH246" i="8"/>
  <c r="AG246" i="8"/>
  <c r="AF246" i="8"/>
  <c r="AE246" i="8"/>
  <c r="AD246"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B246" i="8"/>
  <c r="AK245" i="8"/>
  <c r="AJ245" i="8"/>
  <c r="AI245" i="8"/>
  <c r="AH245" i="8"/>
  <c r="AG245" i="8"/>
  <c r="AF245" i="8"/>
  <c r="AE245" i="8"/>
  <c r="AD245"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B245" i="8"/>
  <c r="AK244" i="8"/>
  <c r="AJ244" i="8"/>
  <c r="AI244" i="8"/>
  <c r="AH244" i="8"/>
  <c r="AG244" i="8"/>
  <c r="AF244" i="8"/>
  <c r="AE244" i="8"/>
  <c r="AD244"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B244" i="8"/>
  <c r="AK243" i="8"/>
  <c r="AJ243" i="8"/>
  <c r="AI243" i="8"/>
  <c r="AH243" i="8"/>
  <c r="AG243" i="8"/>
  <c r="AF243" i="8"/>
  <c r="AE243" i="8"/>
  <c r="AD243"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B243" i="8"/>
  <c r="AK242" i="8"/>
  <c r="AJ242" i="8"/>
  <c r="AI242" i="8"/>
  <c r="AH242" i="8"/>
  <c r="AG242" i="8"/>
  <c r="AF242" i="8"/>
  <c r="AE242" i="8"/>
  <c r="AD242"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B242" i="8"/>
  <c r="AK241" i="8"/>
  <c r="AJ241" i="8"/>
  <c r="AI241" i="8"/>
  <c r="AH241" i="8"/>
  <c r="AG241" i="8"/>
  <c r="AF241" i="8"/>
  <c r="AE241" i="8"/>
  <c r="AD241"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B241" i="8"/>
  <c r="AK240" i="8"/>
  <c r="AJ240" i="8"/>
  <c r="AI240" i="8"/>
  <c r="AH240" i="8"/>
  <c r="AG240" i="8"/>
  <c r="AF240" i="8"/>
  <c r="AE240" i="8"/>
  <c r="AD240"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B240" i="8"/>
  <c r="AK239" i="8"/>
  <c r="AJ239" i="8"/>
  <c r="AI239" i="8"/>
  <c r="AH239" i="8"/>
  <c r="AG239" i="8"/>
  <c r="AF239" i="8"/>
  <c r="AE239" i="8"/>
  <c r="AD239"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B239" i="8"/>
  <c r="AK238" i="8"/>
  <c r="AJ238" i="8"/>
  <c r="AI238" i="8"/>
  <c r="AH238" i="8"/>
  <c r="AG238" i="8"/>
  <c r="AF238" i="8"/>
  <c r="AE238" i="8"/>
  <c r="AD238"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B238" i="8"/>
  <c r="AK237" i="8"/>
  <c r="AJ237" i="8"/>
  <c r="AI237" i="8"/>
  <c r="AH237" i="8"/>
  <c r="AG237" i="8"/>
  <c r="AF237" i="8"/>
  <c r="AE237" i="8"/>
  <c r="AD237"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B237" i="8"/>
  <c r="AK236" i="8"/>
  <c r="AJ236" i="8"/>
  <c r="AI236" i="8"/>
  <c r="AH236" i="8"/>
  <c r="AG236" i="8"/>
  <c r="AF236" i="8"/>
  <c r="AE236" i="8"/>
  <c r="AD236"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B236" i="8"/>
  <c r="AK235" i="8"/>
  <c r="AJ235" i="8"/>
  <c r="AI235" i="8"/>
  <c r="AH235" i="8"/>
  <c r="AG235" i="8"/>
  <c r="AF235" i="8"/>
  <c r="AE235" i="8"/>
  <c r="AD235"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B235" i="8"/>
  <c r="AK234" i="8"/>
  <c r="AJ234" i="8"/>
  <c r="AI234" i="8"/>
  <c r="AH234" i="8"/>
  <c r="AG234" i="8"/>
  <c r="AF234" i="8"/>
  <c r="AE234" i="8"/>
  <c r="AD234"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B234"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B233" i="8"/>
  <c r="AK232" i="8"/>
  <c r="AJ232" i="8"/>
  <c r="AI232" i="8"/>
  <c r="AH232" i="8"/>
  <c r="AG232" i="8"/>
  <c r="AF232" i="8"/>
  <c r="AE232" i="8"/>
  <c r="AD232"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B232" i="8"/>
  <c r="AK231" i="8"/>
  <c r="AJ231" i="8"/>
  <c r="AI231" i="8"/>
  <c r="AH231" i="8"/>
  <c r="AG231" i="8"/>
  <c r="AF231" i="8"/>
  <c r="AE231" i="8"/>
  <c r="AD231"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B231" i="8"/>
  <c r="AK230" i="8"/>
  <c r="AJ230" i="8"/>
  <c r="AI230" i="8"/>
  <c r="AH230" i="8"/>
  <c r="AG230" i="8"/>
  <c r="AF230" i="8"/>
  <c r="AE230" i="8"/>
  <c r="AD230"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B230" i="8"/>
  <c r="AK229" i="8"/>
  <c r="AJ229" i="8"/>
  <c r="AI229" i="8"/>
  <c r="AH229" i="8"/>
  <c r="AG229" i="8"/>
  <c r="AF229" i="8"/>
  <c r="AE229" i="8"/>
  <c r="AD229"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B229" i="8"/>
  <c r="AK228" i="8"/>
  <c r="AJ228" i="8"/>
  <c r="AI228" i="8"/>
  <c r="AH228" i="8"/>
  <c r="AG228" i="8"/>
  <c r="AF228" i="8"/>
  <c r="AE228" i="8"/>
  <c r="AD228"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B228" i="8"/>
  <c r="AK227" i="8"/>
  <c r="AJ227" i="8"/>
  <c r="AI227" i="8"/>
  <c r="AH227" i="8"/>
  <c r="AG227" i="8"/>
  <c r="AF227" i="8"/>
  <c r="AE227" i="8"/>
  <c r="AD227"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B227" i="8"/>
  <c r="AK226" i="8"/>
  <c r="AJ226" i="8"/>
  <c r="AI226" i="8"/>
  <c r="AH226" i="8"/>
  <c r="AG226" i="8"/>
  <c r="AF226" i="8"/>
  <c r="AE226" i="8"/>
  <c r="AD226"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B226" i="8"/>
  <c r="AK225" i="8"/>
  <c r="AJ225" i="8"/>
  <c r="AI225" i="8"/>
  <c r="AH225" i="8"/>
  <c r="AG225" i="8"/>
  <c r="AF225" i="8"/>
  <c r="AE225" i="8"/>
  <c r="AD225"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B225" i="8"/>
  <c r="AK224" i="8"/>
  <c r="AJ224" i="8"/>
  <c r="AI224" i="8"/>
  <c r="AH224" i="8"/>
  <c r="AG224" i="8"/>
  <c r="AF224" i="8"/>
  <c r="AE224" i="8"/>
  <c r="AD224"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B224" i="8"/>
  <c r="AK223" i="8"/>
  <c r="AJ223" i="8"/>
  <c r="AI223" i="8"/>
  <c r="AH223" i="8"/>
  <c r="AG223" i="8"/>
  <c r="AF223" i="8"/>
  <c r="AE223" i="8"/>
  <c r="AD223"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B223" i="8"/>
  <c r="AK222" i="8"/>
  <c r="AJ222" i="8"/>
  <c r="AI222" i="8"/>
  <c r="AH222" i="8"/>
  <c r="AG222" i="8"/>
  <c r="AF222" i="8"/>
  <c r="AE222" i="8"/>
  <c r="AD222"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B222" i="8"/>
  <c r="AK221" i="8"/>
  <c r="AJ221" i="8"/>
  <c r="AI221" i="8"/>
  <c r="AH221" i="8"/>
  <c r="AG221" i="8"/>
  <c r="AF221" i="8"/>
  <c r="AE221" i="8"/>
  <c r="AD221"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B221"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B220" i="8"/>
  <c r="AK219" i="8"/>
  <c r="AJ219" i="8"/>
  <c r="AI219" i="8"/>
  <c r="AH219" i="8"/>
  <c r="AG219" i="8"/>
  <c r="AF219" i="8"/>
  <c r="AE219" i="8"/>
  <c r="AD219"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B219"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B218" i="8"/>
  <c r="AK217" i="8"/>
  <c r="AJ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B217" i="8"/>
  <c r="AK216" i="8"/>
  <c r="AJ216" i="8"/>
  <c r="AI216" i="8"/>
  <c r="AH216" i="8"/>
  <c r="AG216" i="8"/>
  <c r="AF216" i="8"/>
  <c r="AE216" i="8"/>
  <c r="AD216"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B216"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B215" i="8"/>
  <c r="AK214" i="8"/>
  <c r="AJ214" i="8"/>
  <c r="AI214" i="8"/>
  <c r="AH214" i="8"/>
  <c r="AG214" i="8"/>
  <c r="AF214" i="8"/>
  <c r="AE214" i="8"/>
  <c r="AD214"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B214" i="8"/>
  <c r="AK213" i="8"/>
  <c r="AJ213" i="8"/>
  <c r="AI213" i="8"/>
  <c r="AH213" i="8"/>
  <c r="AG213" i="8"/>
  <c r="AF213" i="8"/>
  <c r="AE213" i="8"/>
  <c r="AD213"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B213" i="8"/>
  <c r="AK212" i="8"/>
  <c r="AJ212" i="8"/>
  <c r="AI212" i="8"/>
  <c r="AH212" i="8"/>
  <c r="AG212" i="8"/>
  <c r="AF212" i="8"/>
  <c r="AE212" i="8"/>
  <c r="AD212"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B212" i="8"/>
  <c r="AK211" i="8"/>
  <c r="AJ211" i="8"/>
  <c r="AI211" i="8"/>
  <c r="AH211" i="8"/>
  <c r="AG211" i="8"/>
  <c r="AF211" i="8"/>
  <c r="AE211" i="8"/>
  <c r="AD211"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B211" i="8"/>
  <c r="AK210" i="8"/>
  <c r="AJ210" i="8"/>
  <c r="AI210" i="8"/>
  <c r="AH210" i="8"/>
  <c r="AG210" i="8"/>
  <c r="AF210" i="8"/>
  <c r="AE210" i="8"/>
  <c r="AD210"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B210" i="8"/>
  <c r="AK209" i="8"/>
  <c r="AJ209" i="8"/>
  <c r="AI209" i="8"/>
  <c r="AH209" i="8"/>
  <c r="AG209" i="8"/>
  <c r="AF209" i="8"/>
  <c r="AE209" i="8"/>
  <c r="AD209"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B209" i="8"/>
  <c r="AK208" i="8"/>
  <c r="AJ208" i="8"/>
  <c r="AI208" i="8"/>
  <c r="AH208" i="8"/>
  <c r="AG208" i="8"/>
  <c r="AF208" i="8"/>
  <c r="AE208" i="8"/>
  <c r="AD208"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B208" i="8"/>
  <c r="AK207" i="8"/>
  <c r="AJ207" i="8"/>
  <c r="AI207" i="8"/>
  <c r="AH207" i="8"/>
  <c r="AG207" i="8"/>
  <c r="AF207" i="8"/>
  <c r="AE207" i="8"/>
  <c r="AD207"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B207" i="8"/>
  <c r="AK206" i="8"/>
  <c r="AJ206" i="8"/>
  <c r="AI206" i="8"/>
  <c r="AH206" i="8"/>
  <c r="AG206" i="8"/>
  <c r="AF206" i="8"/>
  <c r="AE206" i="8"/>
  <c r="AD206"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B206" i="8"/>
  <c r="AK205" i="8"/>
  <c r="AJ205" i="8"/>
  <c r="AI205" i="8"/>
  <c r="AH205" i="8"/>
  <c r="AG205" i="8"/>
  <c r="AF205" i="8"/>
  <c r="AE205" i="8"/>
  <c r="AD205"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B205" i="8"/>
  <c r="AK204" i="8"/>
  <c r="AJ204" i="8"/>
  <c r="AI204" i="8"/>
  <c r="AH204" i="8"/>
  <c r="AG204" i="8"/>
  <c r="AF204" i="8"/>
  <c r="AE204" i="8"/>
  <c r="AD204"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B204" i="8"/>
  <c r="AK203" i="8"/>
  <c r="AJ203" i="8"/>
  <c r="AI203" i="8"/>
  <c r="AH203" i="8"/>
  <c r="AG203" i="8"/>
  <c r="AF203" i="8"/>
  <c r="AE203" i="8"/>
  <c r="AD203"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B203"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B202" i="8"/>
  <c r="AK201" i="8"/>
  <c r="AJ201" i="8"/>
  <c r="AI201" i="8"/>
  <c r="AH201" i="8"/>
  <c r="AG201" i="8"/>
  <c r="AF201" i="8"/>
  <c r="AE201" i="8"/>
  <c r="AD201"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B201" i="8"/>
  <c r="AK200" i="8"/>
  <c r="AJ200" i="8"/>
  <c r="AI200" i="8"/>
  <c r="AH200" i="8"/>
  <c r="AG200" i="8"/>
  <c r="AF200" i="8"/>
  <c r="AE200" i="8"/>
  <c r="AD200"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B200" i="8"/>
  <c r="AK199" i="8"/>
  <c r="AJ199" i="8"/>
  <c r="AI199" i="8"/>
  <c r="AH199" i="8"/>
  <c r="AG199" i="8"/>
  <c r="AF199" i="8"/>
  <c r="AE199" i="8"/>
  <c r="AD199"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B199" i="8"/>
  <c r="AK198" i="8"/>
  <c r="AJ198" i="8"/>
  <c r="AI198" i="8"/>
  <c r="AH198" i="8"/>
  <c r="AG198" i="8"/>
  <c r="AF198" i="8"/>
  <c r="AE198" i="8"/>
  <c r="AD198"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B198" i="8"/>
  <c r="AK197" i="8"/>
  <c r="AJ197" i="8"/>
  <c r="AI197" i="8"/>
  <c r="AH197" i="8"/>
  <c r="AG197" i="8"/>
  <c r="AF197" i="8"/>
  <c r="AE197" i="8"/>
  <c r="AD197"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B197" i="8"/>
  <c r="AK196" i="8"/>
  <c r="AJ196" i="8"/>
  <c r="AI196" i="8"/>
  <c r="AH196" i="8"/>
  <c r="AG196" i="8"/>
  <c r="AF196" i="8"/>
  <c r="AE196" i="8"/>
  <c r="AD196"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B196" i="8"/>
  <c r="AK195" i="8"/>
  <c r="AJ195" i="8"/>
  <c r="AI195" i="8"/>
  <c r="AH195" i="8"/>
  <c r="AG195" i="8"/>
  <c r="AF195" i="8"/>
  <c r="AE195" i="8"/>
  <c r="AD195"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B195" i="8"/>
  <c r="AK194" i="8"/>
  <c r="AJ194" i="8"/>
  <c r="AI194" i="8"/>
  <c r="AH194" i="8"/>
  <c r="AG194" i="8"/>
  <c r="AF194" i="8"/>
  <c r="AE194" i="8"/>
  <c r="AD194"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B194"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B193" i="8"/>
  <c r="AK192" i="8"/>
  <c r="AJ192" i="8"/>
  <c r="AI192" i="8"/>
  <c r="AH192" i="8"/>
  <c r="AG192" i="8"/>
  <c r="AF192" i="8"/>
  <c r="AE192" i="8"/>
  <c r="AD192"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B192" i="8"/>
  <c r="AK191" i="8"/>
  <c r="AJ191" i="8"/>
  <c r="AI191" i="8"/>
  <c r="AH191" i="8"/>
  <c r="AG191" i="8"/>
  <c r="AF191" i="8"/>
  <c r="AE191" i="8"/>
  <c r="AD191"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B191" i="8"/>
  <c r="AK190" i="8"/>
  <c r="AJ190" i="8"/>
  <c r="AI190" i="8"/>
  <c r="AH190" i="8"/>
  <c r="AG190" i="8"/>
  <c r="AF190" i="8"/>
  <c r="AE190" i="8"/>
  <c r="AD190"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B190"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B189" i="8"/>
  <c r="AK188" i="8"/>
  <c r="AJ188" i="8"/>
  <c r="AI188" i="8"/>
  <c r="AH188" i="8"/>
  <c r="AG188" i="8"/>
  <c r="AF188" i="8"/>
  <c r="AE188" i="8"/>
  <c r="AD188"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B188" i="8"/>
  <c r="AK187" i="8"/>
  <c r="AJ187" i="8"/>
  <c r="AI187" i="8"/>
  <c r="AH187" i="8"/>
  <c r="AG187" i="8"/>
  <c r="AF187" i="8"/>
  <c r="AE187" i="8"/>
  <c r="AD187"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B187" i="8"/>
  <c r="AK186" i="8"/>
  <c r="AJ186" i="8"/>
  <c r="AI186" i="8"/>
  <c r="AH186" i="8"/>
  <c r="AG186" i="8"/>
  <c r="AF186" i="8"/>
  <c r="AE186" i="8"/>
  <c r="AD186"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B186" i="8"/>
  <c r="AK185" i="8"/>
  <c r="AJ185" i="8"/>
  <c r="AI185" i="8"/>
  <c r="AH185" i="8"/>
  <c r="AG185" i="8"/>
  <c r="AF185" i="8"/>
  <c r="AE185" i="8"/>
  <c r="AD185"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B185"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B184" i="8"/>
  <c r="AK183" i="8"/>
  <c r="AJ183" i="8"/>
  <c r="AI183" i="8"/>
  <c r="AH183" i="8"/>
  <c r="AG183" i="8"/>
  <c r="AF183" i="8"/>
  <c r="AE183" i="8"/>
  <c r="AD183" i="8"/>
  <c r="AC183" i="8"/>
  <c r="AB183" i="8"/>
  <c r="AA183" i="8"/>
  <c r="Z183" i="8"/>
  <c r="Y183" i="8"/>
  <c r="X183" i="8"/>
  <c r="W183" i="8"/>
  <c r="V183" i="8"/>
  <c r="U183" i="8"/>
  <c r="T183" i="8"/>
  <c r="S183" i="8"/>
  <c r="R183" i="8"/>
  <c r="Q183" i="8"/>
  <c r="P183" i="8"/>
  <c r="O183" i="8"/>
  <c r="N183" i="8"/>
  <c r="M183" i="8"/>
  <c r="L183" i="8"/>
  <c r="K183" i="8"/>
  <c r="J183" i="8"/>
  <c r="I183" i="8"/>
  <c r="H183" i="8"/>
  <c r="G183" i="8"/>
  <c r="F183" i="8"/>
  <c r="E183" i="8"/>
  <c r="D183" i="8"/>
  <c r="B183" i="8"/>
  <c r="AK182" i="8"/>
  <c r="AJ182" i="8"/>
  <c r="AI182" i="8"/>
  <c r="AH182" i="8"/>
  <c r="AG182" i="8"/>
  <c r="AF182" i="8"/>
  <c r="AE182" i="8"/>
  <c r="AD182"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B182" i="8"/>
  <c r="AK181" i="8"/>
  <c r="AJ181" i="8"/>
  <c r="AI181" i="8"/>
  <c r="AH181" i="8"/>
  <c r="AG181" i="8"/>
  <c r="AF181" i="8"/>
  <c r="AE181" i="8"/>
  <c r="AD181"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B181" i="8"/>
  <c r="AK180" i="8"/>
  <c r="AJ180" i="8"/>
  <c r="AI180" i="8"/>
  <c r="AH180" i="8"/>
  <c r="AG180" i="8"/>
  <c r="AF180" i="8"/>
  <c r="AE180" i="8"/>
  <c r="AD180"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B180"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B179" i="8"/>
  <c r="AK178" i="8"/>
  <c r="AJ178" i="8"/>
  <c r="AI178" i="8"/>
  <c r="AH178" i="8"/>
  <c r="AG178" i="8"/>
  <c r="AF178" i="8"/>
  <c r="AE178" i="8"/>
  <c r="AD178"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B178" i="8"/>
  <c r="AK177" i="8"/>
  <c r="AJ177" i="8"/>
  <c r="AI177" i="8"/>
  <c r="AH177" i="8"/>
  <c r="AG177" i="8"/>
  <c r="AF177" i="8"/>
  <c r="AE177" i="8"/>
  <c r="AD177"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B177" i="8"/>
  <c r="AK176" i="8"/>
  <c r="AJ176" i="8"/>
  <c r="AI176" i="8"/>
  <c r="AH176" i="8"/>
  <c r="AG176" i="8"/>
  <c r="AF176" i="8"/>
  <c r="AE176" i="8"/>
  <c r="AD176"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B176" i="8"/>
  <c r="AK175" i="8"/>
  <c r="AJ175" i="8"/>
  <c r="AI175" i="8"/>
  <c r="AH175" i="8"/>
  <c r="AG175" i="8"/>
  <c r="AF175"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B175" i="8"/>
  <c r="AK174" i="8"/>
  <c r="AJ174" i="8"/>
  <c r="AI174" i="8"/>
  <c r="AH174" i="8"/>
  <c r="AG174" i="8"/>
  <c r="AF174" i="8"/>
  <c r="AE174" i="8"/>
  <c r="AD174"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B174" i="8"/>
  <c r="AK173" i="8"/>
  <c r="AJ173" i="8"/>
  <c r="AI173" i="8"/>
  <c r="AH173" i="8"/>
  <c r="AG173" i="8"/>
  <c r="AF173" i="8"/>
  <c r="AE173" i="8"/>
  <c r="AD173"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B173"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B172" i="8"/>
  <c r="AK171" i="8"/>
  <c r="AJ171" i="8"/>
  <c r="AI171" i="8"/>
  <c r="AH171" i="8"/>
  <c r="AG171" i="8"/>
  <c r="AF171" i="8"/>
  <c r="AE171" i="8"/>
  <c r="AD171"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B171" i="8"/>
  <c r="AK170" i="8"/>
  <c r="AJ170" i="8"/>
  <c r="AI170" i="8"/>
  <c r="AH170" i="8"/>
  <c r="AG170" i="8"/>
  <c r="AF170" i="8"/>
  <c r="AE170" i="8"/>
  <c r="AD170"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B170"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B169" i="8"/>
  <c r="AK168" i="8"/>
  <c r="AJ168" i="8"/>
  <c r="AI168" i="8"/>
  <c r="AH168" i="8"/>
  <c r="AG168" i="8"/>
  <c r="AF168" i="8"/>
  <c r="AE168" i="8"/>
  <c r="AD168"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B168" i="8"/>
  <c r="AK167" i="8"/>
  <c r="AJ167" i="8"/>
  <c r="AI167" i="8"/>
  <c r="AH167" i="8"/>
  <c r="AG167" i="8"/>
  <c r="AF167" i="8"/>
  <c r="AE167" i="8"/>
  <c r="AD167"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B167" i="8"/>
  <c r="AK166" i="8"/>
  <c r="AJ166" i="8"/>
  <c r="AI166" i="8"/>
  <c r="AH166" i="8"/>
  <c r="AG166" i="8"/>
  <c r="AF166" i="8"/>
  <c r="AE166" i="8"/>
  <c r="AD166"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B166"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B165" i="8"/>
  <c r="AK164" i="8"/>
  <c r="AJ164" i="8"/>
  <c r="AI164" i="8"/>
  <c r="AH164" i="8"/>
  <c r="AG164" i="8"/>
  <c r="AF164" i="8"/>
  <c r="AE164" i="8"/>
  <c r="AD164"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B164" i="8"/>
  <c r="AK163" i="8"/>
  <c r="AJ163" i="8"/>
  <c r="AI163" i="8"/>
  <c r="AH163" i="8"/>
  <c r="AG163" i="8"/>
  <c r="AF163" i="8"/>
  <c r="AE163" i="8"/>
  <c r="AD163"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B163"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B162" i="8"/>
  <c r="AK161" i="8"/>
  <c r="AJ161" i="8"/>
  <c r="AI161" i="8"/>
  <c r="AH161" i="8"/>
  <c r="AG161" i="8"/>
  <c r="AF161" i="8"/>
  <c r="AE161" i="8"/>
  <c r="AD161"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B161" i="8"/>
  <c r="AK160" i="8"/>
  <c r="AJ160" i="8"/>
  <c r="AI160" i="8"/>
  <c r="AH160" i="8"/>
  <c r="AG160" i="8"/>
  <c r="AF160" i="8"/>
  <c r="AE160" i="8"/>
  <c r="AD160"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B160" i="8"/>
  <c r="AK159" i="8"/>
  <c r="AJ159" i="8"/>
  <c r="AI159" i="8"/>
  <c r="AH159" i="8"/>
  <c r="AG159" i="8"/>
  <c r="AF159" i="8"/>
  <c r="AE159" i="8"/>
  <c r="AD159"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B159" i="8"/>
  <c r="AK158" i="8"/>
  <c r="AJ158" i="8"/>
  <c r="AI158" i="8"/>
  <c r="AH158" i="8"/>
  <c r="AG158" i="8"/>
  <c r="AF158" i="8"/>
  <c r="AE158" i="8"/>
  <c r="AD158"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B158" i="8"/>
  <c r="AK157" i="8"/>
  <c r="AJ157" i="8"/>
  <c r="AI157" i="8"/>
  <c r="AH157" i="8"/>
  <c r="AG157" i="8"/>
  <c r="AF157" i="8"/>
  <c r="AE157" i="8"/>
  <c r="AD157"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B157" i="8"/>
  <c r="AK156" i="8"/>
  <c r="AJ156" i="8"/>
  <c r="AI156" i="8"/>
  <c r="AH156" i="8"/>
  <c r="AG156" i="8"/>
  <c r="AF156" i="8"/>
  <c r="AE156" i="8"/>
  <c r="AD156"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B156" i="8"/>
  <c r="AK155" i="8"/>
  <c r="AJ155" i="8"/>
  <c r="AI155" i="8"/>
  <c r="AH155" i="8"/>
  <c r="AG155" i="8"/>
  <c r="AF155" i="8"/>
  <c r="AE155" i="8"/>
  <c r="AD155"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B155" i="8"/>
  <c r="AK154" i="8"/>
  <c r="AJ154" i="8"/>
  <c r="AI154" i="8"/>
  <c r="AH154" i="8"/>
  <c r="AG154" i="8"/>
  <c r="AF154" i="8"/>
  <c r="AE154" i="8"/>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B154" i="8"/>
  <c r="AK153" i="8"/>
  <c r="AJ153" i="8"/>
  <c r="AI153" i="8"/>
  <c r="AH153" i="8"/>
  <c r="AG153" i="8"/>
  <c r="AF153" i="8"/>
  <c r="AE153" i="8"/>
  <c r="AD153"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B153" i="8"/>
  <c r="AK152" i="8"/>
  <c r="AJ152" i="8"/>
  <c r="AI152" i="8"/>
  <c r="AH152" i="8"/>
  <c r="AG152" i="8"/>
  <c r="AF152" i="8"/>
  <c r="AE152"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B152" i="8"/>
  <c r="AK151" i="8"/>
  <c r="AJ151" i="8"/>
  <c r="AI151" i="8"/>
  <c r="AH151" i="8"/>
  <c r="AG151" i="8"/>
  <c r="AF151" i="8"/>
  <c r="AE151" i="8"/>
  <c r="AD151"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B151" i="8"/>
  <c r="AK150" i="8"/>
  <c r="AJ150" i="8"/>
  <c r="AI150" i="8"/>
  <c r="AH150" i="8"/>
  <c r="AG150" i="8"/>
  <c r="AF150" i="8"/>
  <c r="AE150" i="8"/>
  <c r="AD150"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B150"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B149" i="8"/>
  <c r="AK148" i="8"/>
  <c r="AJ148" i="8"/>
  <c r="AI148" i="8"/>
  <c r="AH148" i="8"/>
  <c r="AG148" i="8"/>
  <c r="AF148" i="8"/>
  <c r="AE148" i="8"/>
  <c r="AD148"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B148"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B147" i="8"/>
  <c r="AK146" i="8"/>
  <c r="AJ146" i="8"/>
  <c r="AI146" i="8"/>
  <c r="AH146" i="8"/>
  <c r="AG146" i="8"/>
  <c r="AF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B146" i="8"/>
  <c r="AK145" i="8"/>
  <c r="AJ145" i="8"/>
  <c r="AI145" i="8"/>
  <c r="AH145" i="8"/>
  <c r="AG145" i="8"/>
  <c r="AF145" i="8"/>
  <c r="AE145" i="8"/>
  <c r="AD145" i="8"/>
  <c r="AC145" i="8"/>
  <c r="AB145" i="8"/>
  <c r="AA145" i="8"/>
  <c r="Z145" i="8"/>
  <c r="Y145" i="8"/>
  <c r="X145" i="8"/>
  <c r="W145" i="8"/>
  <c r="V145" i="8"/>
  <c r="U145" i="8"/>
  <c r="T145" i="8"/>
  <c r="S145" i="8"/>
  <c r="R145" i="8"/>
  <c r="Q145" i="8"/>
  <c r="P145" i="8"/>
  <c r="O145" i="8"/>
  <c r="N145" i="8"/>
  <c r="M145" i="8"/>
  <c r="L145" i="8"/>
  <c r="K145" i="8"/>
  <c r="J145" i="8"/>
  <c r="I145" i="8"/>
  <c r="H145" i="8"/>
  <c r="G145" i="8"/>
  <c r="F145" i="8"/>
  <c r="E145" i="8"/>
  <c r="D145" i="8"/>
  <c r="B145" i="8"/>
  <c r="AK144" i="8"/>
  <c r="AJ144" i="8"/>
  <c r="AI144" i="8"/>
  <c r="AH144" i="8"/>
  <c r="AG144" i="8"/>
  <c r="AF144" i="8"/>
  <c r="AE144" i="8"/>
  <c r="AD144" i="8"/>
  <c r="AC144" i="8"/>
  <c r="AB144" i="8"/>
  <c r="AA144" i="8"/>
  <c r="Z144" i="8"/>
  <c r="Y144" i="8"/>
  <c r="X144" i="8"/>
  <c r="W144" i="8"/>
  <c r="V144" i="8"/>
  <c r="U144" i="8"/>
  <c r="T144" i="8"/>
  <c r="S144" i="8"/>
  <c r="R144" i="8"/>
  <c r="Q144" i="8"/>
  <c r="P144" i="8"/>
  <c r="O144" i="8"/>
  <c r="N144" i="8"/>
  <c r="M144" i="8"/>
  <c r="L144" i="8"/>
  <c r="K144" i="8"/>
  <c r="J144" i="8"/>
  <c r="I144" i="8"/>
  <c r="H144" i="8"/>
  <c r="G144" i="8"/>
  <c r="F144" i="8"/>
  <c r="E144" i="8"/>
  <c r="D144" i="8"/>
  <c r="B144" i="8"/>
  <c r="AK143" i="8"/>
  <c r="AJ143" i="8"/>
  <c r="AI143" i="8"/>
  <c r="AH143" i="8"/>
  <c r="AG143" i="8"/>
  <c r="AF143" i="8"/>
  <c r="AE143" i="8"/>
  <c r="AD143" i="8"/>
  <c r="AC143" i="8"/>
  <c r="AB143" i="8"/>
  <c r="AA143" i="8"/>
  <c r="Z143" i="8"/>
  <c r="Y143" i="8"/>
  <c r="X143" i="8"/>
  <c r="W143" i="8"/>
  <c r="V143" i="8"/>
  <c r="U143" i="8"/>
  <c r="T143" i="8"/>
  <c r="S143" i="8"/>
  <c r="R143" i="8"/>
  <c r="Q143" i="8"/>
  <c r="P143" i="8"/>
  <c r="O143" i="8"/>
  <c r="N143" i="8"/>
  <c r="M143" i="8"/>
  <c r="L143" i="8"/>
  <c r="K143" i="8"/>
  <c r="J143" i="8"/>
  <c r="I143" i="8"/>
  <c r="H143" i="8"/>
  <c r="G143" i="8"/>
  <c r="F143" i="8"/>
  <c r="E143" i="8"/>
  <c r="D143" i="8"/>
  <c r="B143" i="8"/>
  <c r="AK142" i="8"/>
  <c r="AJ142" i="8"/>
  <c r="AI142" i="8"/>
  <c r="AH142" i="8"/>
  <c r="AG142" i="8"/>
  <c r="AF142" i="8"/>
  <c r="AE142" i="8"/>
  <c r="AD142"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B142" i="8"/>
  <c r="AK141" i="8"/>
  <c r="AJ141" i="8"/>
  <c r="AI141" i="8"/>
  <c r="AH141" i="8"/>
  <c r="AG141" i="8"/>
  <c r="AF141" i="8"/>
  <c r="AE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B141" i="8"/>
  <c r="AK140" i="8"/>
  <c r="AJ140" i="8"/>
  <c r="AI140" i="8"/>
  <c r="AH140" i="8"/>
  <c r="AG140" i="8"/>
  <c r="AF140" i="8"/>
  <c r="AE140" i="8"/>
  <c r="AD140"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B140" i="8"/>
  <c r="AK139" i="8"/>
  <c r="AJ139" i="8"/>
  <c r="AI139" i="8"/>
  <c r="AH139" i="8"/>
  <c r="AG139" i="8"/>
  <c r="AF139" i="8"/>
  <c r="AE139" i="8"/>
  <c r="AD139"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B139" i="8"/>
  <c r="AK138" i="8"/>
  <c r="AJ138" i="8"/>
  <c r="AI138" i="8"/>
  <c r="AH138" i="8"/>
  <c r="AG138" i="8"/>
  <c r="AF138" i="8"/>
  <c r="AE138" i="8"/>
  <c r="AD138"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B138"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B137" i="8"/>
  <c r="AK136" i="8"/>
  <c r="AJ136" i="8"/>
  <c r="AI136" i="8"/>
  <c r="AH136" i="8"/>
  <c r="AG136" i="8"/>
  <c r="AF136" i="8"/>
  <c r="AE136" i="8"/>
  <c r="AD136"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B136" i="8"/>
  <c r="AK135" i="8"/>
  <c r="AJ135" i="8"/>
  <c r="AI135" i="8"/>
  <c r="AH135" i="8"/>
  <c r="AG135" i="8"/>
  <c r="AF135" i="8"/>
  <c r="AE135" i="8"/>
  <c r="AD135"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B135"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B134" i="8"/>
  <c r="AK133" i="8"/>
  <c r="AJ133" i="8"/>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B133" i="8"/>
  <c r="AK132" i="8"/>
  <c r="AJ132" i="8"/>
  <c r="AI132" i="8"/>
  <c r="AH132" i="8"/>
  <c r="AG132" i="8"/>
  <c r="AF132" i="8"/>
  <c r="AE132" i="8"/>
  <c r="AD132"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B132"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B131" i="8"/>
  <c r="AK130" i="8"/>
  <c r="AJ130" i="8"/>
  <c r="AI130" i="8"/>
  <c r="AH130" i="8"/>
  <c r="AG130" i="8"/>
  <c r="AF130" i="8"/>
  <c r="AE130" i="8"/>
  <c r="AD130"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B130" i="8"/>
  <c r="AK129" i="8"/>
  <c r="AJ129" i="8"/>
  <c r="AI129" i="8"/>
  <c r="AH129" i="8"/>
  <c r="AG129" i="8"/>
  <c r="AF129" i="8"/>
  <c r="AE129" i="8"/>
  <c r="AD129"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B129" i="8"/>
  <c r="AK128" i="8"/>
  <c r="AJ128" i="8"/>
  <c r="AI128" i="8"/>
  <c r="AH128" i="8"/>
  <c r="AG128" i="8"/>
  <c r="AF128" i="8"/>
  <c r="AE128" i="8"/>
  <c r="AD128"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B128"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B127"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B126"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B125" i="8"/>
  <c r="AK124" i="8"/>
  <c r="AJ124" i="8"/>
  <c r="AI124" i="8"/>
  <c r="AH124" i="8"/>
  <c r="AG124" i="8"/>
  <c r="AF124"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B124" i="8"/>
  <c r="AK123" i="8"/>
  <c r="AJ123" i="8"/>
  <c r="AI123" i="8"/>
  <c r="AH123" i="8"/>
  <c r="AG123" i="8"/>
  <c r="AF123" i="8"/>
  <c r="AE123" i="8"/>
  <c r="AD123"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B123" i="8"/>
  <c r="AK122" i="8"/>
  <c r="AJ122" i="8"/>
  <c r="AI122" i="8"/>
  <c r="AH122" i="8"/>
  <c r="AG122" i="8"/>
  <c r="AF122" i="8"/>
  <c r="AE122" i="8"/>
  <c r="AD122"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B122" i="8"/>
  <c r="AK121" i="8"/>
  <c r="AJ121" i="8"/>
  <c r="AI121" i="8"/>
  <c r="AH121" i="8"/>
  <c r="AG121" i="8"/>
  <c r="AF121" i="8"/>
  <c r="AE121" i="8"/>
  <c r="AD121"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B121" i="8"/>
  <c r="AK120" i="8"/>
  <c r="AJ120" i="8"/>
  <c r="AI120" i="8"/>
  <c r="AH120" i="8"/>
  <c r="AG120" i="8"/>
  <c r="AF120" i="8"/>
  <c r="AE120" i="8"/>
  <c r="AD120"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B120"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B119"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B118" i="8"/>
  <c r="AK117" i="8"/>
  <c r="AJ117" i="8"/>
  <c r="AI117" i="8"/>
  <c r="AH117" i="8"/>
  <c r="AG117" i="8"/>
  <c r="AF117" i="8"/>
  <c r="AE117" i="8"/>
  <c r="AD117"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B117" i="8"/>
  <c r="AK116" i="8"/>
  <c r="AJ116" i="8"/>
  <c r="AI116" i="8"/>
  <c r="AH116" i="8"/>
  <c r="AG116" i="8"/>
  <c r="AF116" i="8"/>
  <c r="AE116" i="8"/>
  <c r="AD116"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B116" i="8"/>
  <c r="AK115" i="8"/>
  <c r="AJ115" i="8"/>
  <c r="AI115" i="8"/>
  <c r="AH115" i="8"/>
  <c r="AG115" i="8"/>
  <c r="AF115" i="8"/>
  <c r="AE115" i="8"/>
  <c r="AD115"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B115"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B114" i="8"/>
  <c r="AK113" i="8"/>
  <c r="AJ113" i="8"/>
  <c r="AI113" i="8"/>
  <c r="AH113" i="8"/>
  <c r="AG113" i="8"/>
  <c r="AF113" i="8"/>
  <c r="AE113" i="8"/>
  <c r="AD113"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B112"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B111" i="8"/>
  <c r="AK110" i="8"/>
  <c r="AJ110" i="8"/>
  <c r="AI110" i="8"/>
  <c r="AH110" i="8"/>
  <c r="AG110" i="8"/>
  <c r="AF110" i="8"/>
  <c r="AE110" i="8"/>
  <c r="AD110"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B110" i="8"/>
  <c r="AK109" i="8"/>
  <c r="AJ109" i="8"/>
  <c r="AI109" i="8"/>
  <c r="AH109" i="8"/>
  <c r="AG109" i="8"/>
  <c r="AF109" i="8"/>
  <c r="AE109" i="8"/>
  <c r="AD109"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B109" i="8"/>
  <c r="AK108" i="8"/>
  <c r="AJ108" i="8"/>
  <c r="AI108" i="8"/>
  <c r="AH108" i="8"/>
  <c r="AG108" i="8"/>
  <c r="AF108" i="8"/>
  <c r="AE108" i="8"/>
  <c r="AD108"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B108" i="8"/>
  <c r="AK107" i="8"/>
  <c r="AJ107" i="8"/>
  <c r="AI107" i="8"/>
  <c r="AH107" i="8"/>
  <c r="AG107" i="8"/>
  <c r="AF107" i="8"/>
  <c r="AE107" i="8"/>
  <c r="AD107" i="8"/>
  <c r="AC107" i="8"/>
  <c r="AB107" i="8"/>
  <c r="AA107" i="8"/>
  <c r="Z107" i="8"/>
  <c r="Y107" i="8"/>
  <c r="X107" i="8"/>
  <c r="W107" i="8"/>
  <c r="V107" i="8"/>
  <c r="U107" i="8"/>
  <c r="T107" i="8"/>
  <c r="S107" i="8"/>
  <c r="R107" i="8"/>
  <c r="Q107" i="8"/>
  <c r="P107" i="8"/>
  <c r="O107" i="8"/>
  <c r="N107" i="8"/>
  <c r="M107" i="8"/>
  <c r="L107" i="8"/>
  <c r="K107" i="8"/>
  <c r="J107" i="8"/>
  <c r="I107" i="8"/>
  <c r="H107" i="8"/>
  <c r="G107" i="8"/>
  <c r="F107" i="8"/>
  <c r="E107" i="8"/>
  <c r="D107" i="8"/>
  <c r="B107"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106" i="8"/>
  <c r="D106" i="8"/>
  <c r="B106" i="8"/>
  <c r="AK105" i="8"/>
  <c r="AJ105" i="8"/>
  <c r="AI105" i="8"/>
  <c r="AH105" i="8"/>
  <c r="AG105" i="8"/>
  <c r="AF105" i="8"/>
  <c r="AE105" i="8"/>
  <c r="AD105" i="8"/>
  <c r="AC105" i="8"/>
  <c r="AB105" i="8"/>
  <c r="AA105" i="8"/>
  <c r="Z105" i="8"/>
  <c r="Y105" i="8"/>
  <c r="X105" i="8"/>
  <c r="W105" i="8"/>
  <c r="V105" i="8"/>
  <c r="U105" i="8"/>
  <c r="T105" i="8"/>
  <c r="S105" i="8"/>
  <c r="R105" i="8"/>
  <c r="Q105" i="8"/>
  <c r="P105" i="8"/>
  <c r="O105" i="8"/>
  <c r="N105" i="8"/>
  <c r="M105" i="8"/>
  <c r="L105" i="8"/>
  <c r="K105" i="8"/>
  <c r="J105" i="8"/>
  <c r="I105" i="8"/>
  <c r="H105" i="8"/>
  <c r="G105" i="8"/>
  <c r="F105" i="8"/>
  <c r="E105" i="8"/>
  <c r="D105" i="8"/>
  <c r="B105" i="8"/>
  <c r="AK104" i="8"/>
  <c r="AJ104" i="8"/>
  <c r="AI104" i="8"/>
  <c r="AH104" i="8"/>
  <c r="AG104" i="8"/>
  <c r="AF104" i="8"/>
  <c r="AE104" i="8"/>
  <c r="AD104" i="8"/>
  <c r="AC104" i="8"/>
  <c r="AB104" i="8"/>
  <c r="AA104" i="8"/>
  <c r="Z104" i="8"/>
  <c r="Y104" i="8"/>
  <c r="X104" i="8"/>
  <c r="W104" i="8"/>
  <c r="V104" i="8"/>
  <c r="U104" i="8"/>
  <c r="T104" i="8"/>
  <c r="S104" i="8"/>
  <c r="R104" i="8"/>
  <c r="Q104" i="8"/>
  <c r="P104" i="8"/>
  <c r="O104" i="8"/>
  <c r="N104" i="8"/>
  <c r="M104" i="8"/>
  <c r="L104" i="8"/>
  <c r="K104" i="8"/>
  <c r="J104" i="8"/>
  <c r="I104" i="8"/>
  <c r="H104" i="8"/>
  <c r="G104" i="8"/>
  <c r="F104" i="8"/>
  <c r="E104" i="8"/>
  <c r="D104" i="8"/>
  <c r="B104" i="8"/>
  <c r="AK103" i="8"/>
  <c r="AJ103" i="8"/>
  <c r="AI103" i="8"/>
  <c r="AH103" i="8"/>
  <c r="AG103" i="8"/>
  <c r="AF103" i="8"/>
  <c r="AE103" i="8"/>
  <c r="AD103"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B103"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B102" i="8"/>
  <c r="AK101" i="8"/>
  <c r="AJ101" i="8"/>
  <c r="AI101" i="8"/>
  <c r="AH101" i="8"/>
  <c r="AG101" i="8"/>
  <c r="AF101" i="8"/>
  <c r="AE101" i="8"/>
  <c r="AD101"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B101"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B100" i="8"/>
  <c r="AK99" i="8"/>
  <c r="AJ99" i="8"/>
  <c r="AI99" i="8"/>
  <c r="AH99" i="8"/>
  <c r="AG99" i="8"/>
  <c r="AF99" i="8"/>
  <c r="AE99" i="8"/>
  <c r="AD99" i="8"/>
  <c r="AC99" i="8"/>
  <c r="AB99" i="8"/>
  <c r="AA99" i="8"/>
  <c r="Z99" i="8"/>
  <c r="Y99" i="8"/>
  <c r="X99" i="8"/>
  <c r="W99" i="8"/>
  <c r="V99" i="8"/>
  <c r="U99" i="8"/>
  <c r="T99" i="8"/>
  <c r="S99" i="8"/>
  <c r="R99" i="8"/>
  <c r="Q99" i="8"/>
  <c r="P99" i="8"/>
  <c r="O99" i="8"/>
  <c r="N99" i="8"/>
  <c r="M99" i="8"/>
  <c r="L99" i="8"/>
  <c r="K99" i="8"/>
  <c r="J99" i="8"/>
  <c r="I99" i="8"/>
  <c r="H99" i="8"/>
  <c r="G99" i="8"/>
  <c r="F99" i="8"/>
  <c r="E99" i="8"/>
  <c r="D99" i="8"/>
  <c r="B99"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D98" i="8"/>
  <c r="B98"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D97" i="8"/>
  <c r="B97"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D96" i="8"/>
  <c r="B96"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D95" i="8"/>
  <c r="B95"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D94" i="8"/>
  <c r="B94"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D93" i="8"/>
  <c r="B93"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D92" i="8"/>
  <c r="B92"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D91" i="8"/>
  <c r="B91"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D90" i="8"/>
  <c r="B90"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D89" i="8"/>
  <c r="B89"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D88" i="8"/>
  <c r="B88"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D87" i="8"/>
  <c r="B87"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D86" i="8"/>
  <c r="B86"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D85" i="8"/>
  <c r="B85"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D84" i="8"/>
  <c r="B84"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D83" i="8"/>
  <c r="B83"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D82" i="8"/>
  <c r="B82" i="8"/>
  <c r="AK81" i="8"/>
  <c r="AJ81" i="8"/>
  <c r="AI81" i="8"/>
  <c r="AH81" i="8"/>
  <c r="AG81" i="8"/>
  <c r="AF81" i="8"/>
  <c r="AE81" i="8"/>
  <c r="AD81" i="8"/>
  <c r="AC81" i="8"/>
  <c r="AB81" i="8"/>
  <c r="AA81" i="8"/>
  <c r="Z81" i="8"/>
  <c r="Y81" i="8"/>
  <c r="X81" i="8"/>
  <c r="W81" i="8"/>
  <c r="V81" i="8"/>
  <c r="U81" i="8"/>
  <c r="T81" i="8"/>
  <c r="S81" i="8"/>
  <c r="R81" i="8"/>
  <c r="Q81" i="8"/>
  <c r="P81" i="8"/>
  <c r="O81" i="8"/>
  <c r="N81" i="8"/>
  <c r="M81" i="8"/>
  <c r="L81" i="8"/>
  <c r="K81" i="8"/>
  <c r="J81" i="8"/>
  <c r="I81" i="8"/>
  <c r="H81" i="8"/>
  <c r="G81" i="8"/>
  <c r="F81" i="8"/>
  <c r="E81" i="8"/>
  <c r="D81" i="8"/>
  <c r="B81" i="8"/>
  <c r="AK80" i="8"/>
  <c r="AJ80" i="8"/>
  <c r="AI80" i="8"/>
  <c r="AH80" i="8"/>
  <c r="AG80" i="8"/>
  <c r="AF80"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D80" i="8"/>
  <c r="B80"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E79" i="8"/>
  <c r="D79" i="8"/>
  <c r="B79"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G78" i="8"/>
  <c r="F78" i="8"/>
  <c r="E78" i="8"/>
  <c r="D78" i="8"/>
  <c r="B78" i="8"/>
  <c r="AK77" i="8"/>
  <c r="AJ77" i="8"/>
  <c r="AI77" i="8"/>
  <c r="AH77" i="8"/>
  <c r="AG77" i="8"/>
  <c r="AF77" i="8"/>
  <c r="AE77" i="8"/>
  <c r="AD77" i="8"/>
  <c r="AC77" i="8"/>
  <c r="AB77" i="8"/>
  <c r="AA77" i="8"/>
  <c r="Z77" i="8"/>
  <c r="Y77" i="8"/>
  <c r="X77" i="8"/>
  <c r="W77" i="8"/>
  <c r="V77" i="8"/>
  <c r="U77" i="8"/>
  <c r="T77" i="8"/>
  <c r="S77" i="8"/>
  <c r="R77" i="8"/>
  <c r="Q77" i="8"/>
  <c r="P77" i="8"/>
  <c r="O77" i="8"/>
  <c r="N77" i="8"/>
  <c r="M77" i="8"/>
  <c r="L77" i="8"/>
  <c r="K77" i="8"/>
  <c r="J77" i="8"/>
  <c r="I77" i="8"/>
  <c r="H77" i="8"/>
  <c r="G77" i="8"/>
  <c r="F77" i="8"/>
  <c r="E77" i="8"/>
  <c r="D77" i="8"/>
  <c r="B77"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G76" i="8"/>
  <c r="F76" i="8"/>
  <c r="E76" i="8"/>
  <c r="D76" i="8"/>
  <c r="B76" i="8"/>
  <c r="AK75" i="8"/>
  <c r="AJ75" i="8"/>
  <c r="AI75" i="8"/>
  <c r="AH75" i="8"/>
  <c r="AG75" i="8"/>
  <c r="AF75" i="8"/>
  <c r="AE75" i="8"/>
  <c r="AD75" i="8"/>
  <c r="AC75" i="8"/>
  <c r="AB75" i="8"/>
  <c r="AA75" i="8"/>
  <c r="Z75" i="8"/>
  <c r="Y75" i="8"/>
  <c r="X75" i="8"/>
  <c r="W75" i="8"/>
  <c r="V75" i="8"/>
  <c r="U75" i="8"/>
  <c r="T75" i="8"/>
  <c r="S75" i="8"/>
  <c r="R75" i="8"/>
  <c r="Q75" i="8"/>
  <c r="P75" i="8"/>
  <c r="O75" i="8"/>
  <c r="N75" i="8"/>
  <c r="M75" i="8"/>
  <c r="L75" i="8"/>
  <c r="K75" i="8"/>
  <c r="J75" i="8"/>
  <c r="I75" i="8"/>
  <c r="H75" i="8"/>
  <c r="G75" i="8"/>
  <c r="F75" i="8"/>
  <c r="E75" i="8"/>
  <c r="D75" i="8"/>
  <c r="B75" i="8"/>
  <c r="AK74" i="8"/>
  <c r="AJ74" i="8"/>
  <c r="AI74" i="8"/>
  <c r="AH74" i="8"/>
  <c r="AG74" i="8"/>
  <c r="AF74" i="8"/>
  <c r="AE74" i="8"/>
  <c r="AD74" i="8"/>
  <c r="AC74" i="8"/>
  <c r="AB74" i="8"/>
  <c r="AA74" i="8"/>
  <c r="Z74" i="8"/>
  <c r="Y74" i="8"/>
  <c r="X74" i="8"/>
  <c r="W74" i="8"/>
  <c r="V74" i="8"/>
  <c r="U74" i="8"/>
  <c r="T74" i="8"/>
  <c r="S74" i="8"/>
  <c r="R74" i="8"/>
  <c r="Q74" i="8"/>
  <c r="P74" i="8"/>
  <c r="O74" i="8"/>
  <c r="N74" i="8"/>
  <c r="M74" i="8"/>
  <c r="L74" i="8"/>
  <c r="K74" i="8"/>
  <c r="J74" i="8"/>
  <c r="I74" i="8"/>
  <c r="H74" i="8"/>
  <c r="G74" i="8"/>
  <c r="F74" i="8"/>
  <c r="E74" i="8"/>
  <c r="D74" i="8"/>
  <c r="B74"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G73" i="8"/>
  <c r="F73" i="8"/>
  <c r="E73" i="8"/>
  <c r="D73" i="8"/>
  <c r="B73" i="8"/>
  <c r="AK72" i="8"/>
  <c r="AJ72" i="8"/>
  <c r="AI72" i="8"/>
  <c r="AH72" i="8"/>
  <c r="AG72" i="8"/>
  <c r="AF72" i="8"/>
  <c r="AE72" i="8"/>
  <c r="AD72" i="8"/>
  <c r="AC72" i="8"/>
  <c r="AB72" i="8"/>
  <c r="AA72" i="8"/>
  <c r="Z72" i="8"/>
  <c r="Y72" i="8"/>
  <c r="X72" i="8"/>
  <c r="W72" i="8"/>
  <c r="V72" i="8"/>
  <c r="U72" i="8"/>
  <c r="T72" i="8"/>
  <c r="S72" i="8"/>
  <c r="R72" i="8"/>
  <c r="Q72" i="8"/>
  <c r="P72" i="8"/>
  <c r="O72" i="8"/>
  <c r="N72" i="8"/>
  <c r="M72" i="8"/>
  <c r="L72" i="8"/>
  <c r="K72" i="8"/>
  <c r="J72" i="8"/>
  <c r="I72" i="8"/>
  <c r="H72" i="8"/>
  <c r="G72" i="8"/>
  <c r="F72" i="8"/>
  <c r="E72" i="8"/>
  <c r="D72" i="8"/>
  <c r="B72"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B71"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G70" i="8"/>
  <c r="F70" i="8"/>
  <c r="E70" i="8"/>
  <c r="D70" i="8"/>
  <c r="B70" i="8"/>
  <c r="AK69" i="8"/>
  <c r="AJ69" i="8"/>
  <c r="AI69" i="8"/>
  <c r="AH69" i="8"/>
  <c r="AG69" i="8"/>
  <c r="AF69" i="8"/>
  <c r="AE69" i="8"/>
  <c r="AD69" i="8"/>
  <c r="AC69" i="8"/>
  <c r="AB69" i="8"/>
  <c r="AA69" i="8"/>
  <c r="Z69" i="8"/>
  <c r="Y69" i="8"/>
  <c r="X69" i="8"/>
  <c r="W69" i="8"/>
  <c r="V69" i="8"/>
  <c r="U69" i="8"/>
  <c r="T69" i="8"/>
  <c r="S69" i="8"/>
  <c r="R69" i="8"/>
  <c r="Q69" i="8"/>
  <c r="P69" i="8"/>
  <c r="O69" i="8"/>
  <c r="N69" i="8"/>
  <c r="M69" i="8"/>
  <c r="L69" i="8"/>
  <c r="K69" i="8"/>
  <c r="J69" i="8"/>
  <c r="I69" i="8"/>
  <c r="H69" i="8"/>
  <c r="G69" i="8"/>
  <c r="F69" i="8"/>
  <c r="E69" i="8"/>
  <c r="D69" i="8"/>
  <c r="B69"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B68"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B67"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B66" i="8"/>
  <c r="AK65" i="8"/>
  <c r="AJ65" i="8"/>
  <c r="AI65" i="8"/>
  <c r="AH65" i="8"/>
  <c r="AG65" i="8"/>
  <c r="AF65" i="8"/>
  <c r="AE65" i="8"/>
  <c r="AD65" i="8"/>
  <c r="AC65" i="8"/>
  <c r="AB65" i="8"/>
  <c r="AA65" i="8"/>
  <c r="Z65" i="8"/>
  <c r="Y65" i="8"/>
  <c r="X65" i="8"/>
  <c r="W65" i="8"/>
  <c r="V65" i="8"/>
  <c r="U65" i="8"/>
  <c r="T65" i="8"/>
  <c r="S65" i="8"/>
  <c r="R65" i="8"/>
  <c r="Q65" i="8"/>
  <c r="P65" i="8"/>
  <c r="O65" i="8"/>
  <c r="N65" i="8"/>
  <c r="M65" i="8"/>
  <c r="L65" i="8"/>
  <c r="K65" i="8"/>
  <c r="J65" i="8"/>
  <c r="I65" i="8"/>
  <c r="H65" i="8"/>
  <c r="G65" i="8"/>
  <c r="F65" i="8"/>
  <c r="E65" i="8"/>
  <c r="D65" i="8"/>
  <c r="B65"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G64" i="8"/>
  <c r="F64" i="8"/>
  <c r="E64" i="8"/>
  <c r="D64" i="8"/>
  <c r="B64"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H63" i="8"/>
  <c r="G63" i="8"/>
  <c r="F63" i="8"/>
  <c r="E63" i="8"/>
  <c r="D63" i="8"/>
  <c r="B63" i="8"/>
  <c r="AK62" i="8"/>
  <c r="AJ62" i="8"/>
  <c r="AI62" i="8"/>
  <c r="AH62" i="8"/>
  <c r="AG62" i="8"/>
  <c r="AF62" i="8"/>
  <c r="AE62" i="8"/>
  <c r="AD62" i="8"/>
  <c r="AC62" i="8"/>
  <c r="AB62" i="8"/>
  <c r="AA62" i="8"/>
  <c r="Z62" i="8"/>
  <c r="Y62" i="8"/>
  <c r="X62" i="8"/>
  <c r="W62" i="8"/>
  <c r="V62" i="8"/>
  <c r="U62" i="8"/>
  <c r="T62" i="8"/>
  <c r="S62" i="8"/>
  <c r="R62" i="8"/>
  <c r="Q62" i="8"/>
  <c r="P62" i="8"/>
  <c r="O62" i="8"/>
  <c r="N62" i="8"/>
  <c r="M62" i="8"/>
  <c r="L62" i="8"/>
  <c r="K62" i="8"/>
  <c r="J62" i="8"/>
  <c r="I62" i="8"/>
  <c r="H62" i="8"/>
  <c r="G62" i="8"/>
  <c r="F62" i="8"/>
  <c r="E62" i="8"/>
  <c r="D62" i="8"/>
  <c r="B62" i="8"/>
  <c r="AK61" i="8"/>
  <c r="AJ61" i="8"/>
  <c r="AI61" i="8"/>
  <c r="AH61" i="8"/>
  <c r="AG61" i="8"/>
  <c r="AF61" i="8"/>
  <c r="AE61" i="8"/>
  <c r="AD61" i="8"/>
  <c r="AC61" i="8"/>
  <c r="AB61" i="8"/>
  <c r="AA61" i="8"/>
  <c r="Z61" i="8"/>
  <c r="Y61" i="8"/>
  <c r="X61" i="8"/>
  <c r="W61" i="8"/>
  <c r="V61" i="8"/>
  <c r="U61" i="8"/>
  <c r="T61" i="8"/>
  <c r="S61" i="8"/>
  <c r="R61" i="8"/>
  <c r="Q61" i="8"/>
  <c r="P61" i="8"/>
  <c r="O61" i="8"/>
  <c r="N61" i="8"/>
  <c r="M61" i="8"/>
  <c r="L61" i="8"/>
  <c r="K61" i="8"/>
  <c r="J61" i="8"/>
  <c r="I61" i="8"/>
  <c r="H61" i="8"/>
  <c r="G61" i="8"/>
  <c r="F61" i="8"/>
  <c r="E61" i="8"/>
  <c r="D61" i="8"/>
  <c r="B61"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60" i="8"/>
  <c r="B60" i="8"/>
  <c r="AK59" i="8"/>
  <c r="AJ59" i="8"/>
  <c r="AI59" i="8"/>
  <c r="AH59" i="8"/>
  <c r="AG59" i="8"/>
  <c r="AF59" i="8"/>
  <c r="AE59" i="8"/>
  <c r="AD59" i="8"/>
  <c r="AC59" i="8"/>
  <c r="AB59" i="8"/>
  <c r="AA59" i="8"/>
  <c r="Z59" i="8"/>
  <c r="Y59" i="8"/>
  <c r="X59" i="8"/>
  <c r="W59" i="8"/>
  <c r="V59" i="8"/>
  <c r="U59" i="8"/>
  <c r="T59" i="8"/>
  <c r="S59" i="8"/>
  <c r="R59" i="8"/>
  <c r="Q59" i="8"/>
  <c r="P59" i="8"/>
  <c r="O59" i="8"/>
  <c r="N59" i="8"/>
  <c r="M59" i="8"/>
  <c r="L59" i="8"/>
  <c r="K59" i="8"/>
  <c r="J59" i="8"/>
  <c r="I59" i="8"/>
  <c r="H59" i="8"/>
  <c r="G59" i="8"/>
  <c r="F59" i="8"/>
  <c r="E59" i="8"/>
  <c r="D59" i="8"/>
  <c r="B59"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G58" i="8"/>
  <c r="F58" i="8"/>
  <c r="E58" i="8"/>
  <c r="D58" i="8"/>
  <c r="B58"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E57" i="8"/>
  <c r="D57" i="8"/>
  <c r="B57"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G56" i="8"/>
  <c r="F56" i="8"/>
  <c r="E56" i="8"/>
  <c r="D56" i="8"/>
  <c r="B56" i="8"/>
  <c r="AK55" i="8"/>
  <c r="AJ55" i="8"/>
  <c r="AI55" i="8"/>
  <c r="AH55" i="8"/>
  <c r="AG55" i="8"/>
  <c r="AF55" i="8"/>
  <c r="AE55" i="8"/>
  <c r="AD55" i="8"/>
  <c r="AC55" i="8"/>
  <c r="AB55" i="8"/>
  <c r="AA55" i="8"/>
  <c r="Z55" i="8"/>
  <c r="Y55" i="8"/>
  <c r="X55" i="8"/>
  <c r="W55" i="8"/>
  <c r="V55" i="8"/>
  <c r="U55" i="8"/>
  <c r="T55" i="8"/>
  <c r="S55" i="8"/>
  <c r="R55" i="8"/>
  <c r="Q55" i="8"/>
  <c r="P55" i="8"/>
  <c r="O55" i="8"/>
  <c r="N55" i="8"/>
  <c r="M55" i="8"/>
  <c r="L55" i="8"/>
  <c r="K55" i="8"/>
  <c r="J55" i="8"/>
  <c r="I55" i="8"/>
  <c r="H55" i="8"/>
  <c r="G55" i="8"/>
  <c r="F55" i="8"/>
  <c r="E55" i="8"/>
  <c r="D55" i="8"/>
  <c r="B55" i="8"/>
  <c r="AK54" i="8"/>
  <c r="AJ54" i="8"/>
  <c r="AI54" i="8"/>
  <c r="AH54" i="8"/>
  <c r="AG54" i="8"/>
  <c r="AF54" i="8"/>
  <c r="AE54" i="8"/>
  <c r="AD54" i="8"/>
  <c r="AC54" i="8"/>
  <c r="AB54" i="8"/>
  <c r="AA54" i="8"/>
  <c r="Z54" i="8"/>
  <c r="Y54" i="8"/>
  <c r="X54" i="8"/>
  <c r="W54" i="8"/>
  <c r="V54" i="8"/>
  <c r="U54" i="8"/>
  <c r="T54" i="8"/>
  <c r="S54" i="8"/>
  <c r="R54" i="8"/>
  <c r="Q54" i="8"/>
  <c r="P54" i="8"/>
  <c r="O54" i="8"/>
  <c r="N54" i="8"/>
  <c r="M54" i="8"/>
  <c r="L54" i="8"/>
  <c r="K54" i="8"/>
  <c r="J54" i="8"/>
  <c r="I54" i="8"/>
  <c r="H54" i="8"/>
  <c r="G54" i="8"/>
  <c r="F54" i="8"/>
  <c r="E54" i="8"/>
  <c r="D54" i="8"/>
  <c r="B54" i="8"/>
  <c r="AK53" i="8"/>
  <c r="AJ53" i="8"/>
  <c r="AI53" i="8"/>
  <c r="AH53" i="8"/>
  <c r="AG53" i="8"/>
  <c r="AF53" i="8"/>
  <c r="AE53" i="8"/>
  <c r="AD53" i="8"/>
  <c r="AC53" i="8"/>
  <c r="AB53" i="8"/>
  <c r="AA53" i="8"/>
  <c r="Z53" i="8"/>
  <c r="Y53" i="8"/>
  <c r="X53" i="8"/>
  <c r="W53" i="8"/>
  <c r="V53" i="8"/>
  <c r="U53" i="8"/>
  <c r="T53" i="8"/>
  <c r="S53" i="8"/>
  <c r="R53" i="8"/>
  <c r="Q53" i="8"/>
  <c r="P53" i="8"/>
  <c r="O53" i="8"/>
  <c r="N53" i="8"/>
  <c r="M53" i="8"/>
  <c r="L53" i="8"/>
  <c r="K53" i="8"/>
  <c r="J53" i="8"/>
  <c r="I53" i="8"/>
  <c r="H53" i="8"/>
  <c r="G53" i="8"/>
  <c r="F53" i="8"/>
  <c r="E53" i="8"/>
  <c r="D53" i="8"/>
  <c r="B53" i="8"/>
  <c r="AK52" i="8"/>
  <c r="AJ52" i="8"/>
  <c r="AI52" i="8"/>
  <c r="AH52" i="8"/>
  <c r="AG52" i="8"/>
  <c r="AF52" i="8"/>
  <c r="AE52" i="8"/>
  <c r="AD52" i="8"/>
  <c r="AC52" i="8"/>
  <c r="AB52" i="8"/>
  <c r="AA52" i="8"/>
  <c r="Z52" i="8"/>
  <c r="Y52" i="8"/>
  <c r="X52" i="8"/>
  <c r="W52" i="8"/>
  <c r="V52" i="8"/>
  <c r="U52" i="8"/>
  <c r="T52" i="8"/>
  <c r="S52" i="8"/>
  <c r="R52" i="8"/>
  <c r="Q52" i="8"/>
  <c r="P52" i="8"/>
  <c r="O52" i="8"/>
  <c r="N52" i="8"/>
  <c r="M52" i="8"/>
  <c r="L52" i="8"/>
  <c r="K52" i="8"/>
  <c r="J52" i="8"/>
  <c r="I52" i="8"/>
  <c r="H52" i="8"/>
  <c r="G52" i="8"/>
  <c r="F52" i="8"/>
  <c r="E52" i="8"/>
  <c r="D52" i="8"/>
  <c r="B52"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G51" i="8"/>
  <c r="F51" i="8"/>
  <c r="E51" i="8"/>
  <c r="D51" i="8"/>
  <c r="B51"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B50" i="8"/>
  <c r="AK49" i="8"/>
  <c r="AJ49" i="8"/>
  <c r="AI49" i="8"/>
  <c r="AH49" i="8"/>
  <c r="AG49" i="8"/>
  <c r="AF49" i="8"/>
  <c r="AE49" i="8"/>
  <c r="AD49" i="8"/>
  <c r="AC49" i="8"/>
  <c r="AB49" i="8"/>
  <c r="AA49" i="8"/>
  <c r="Z49" i="8"/>
  <c r="Y49" i="8"/>
  <c r="X49" i="8"/>
  <c r="W49" i="8"/>
  <c r="V49" i="8"/>
  <c r="U49" i="8"/>
  <c r="T49" i="8"/>
  <c r="S49" i="8"/>
  <c r="R49" i="8"/>
  <c r="Q49" i="8"/>
  <c r="P49" i="8"/>
  <c r="O49" i="8"/>
  <c r="N49" i="8"/>
  <c r="M49" i="8"/>
  <c r="L49" i="8"/>
  <c r="K49" i="8"/>
  <c r="J49" i="8"/>
  <c r="I49" i="8"/>
  <c r="H49" i="8"/>
  <c r="G49" i="8"/>
  <c r="F49" i="8"/>
  <c r="E49" i="8"/>
  <c r="D49" i="8"/>
  <c r="B49"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G48" i="8"/>
  <c r="F48" i="8"/>
  <c r="E48" i="8"/>
  <c r="D48" i="8"/>
  <c r="B48" i="8"/>
  <c r="AK47" i="8"/>
  <c r="AJ47" i="8"/>
  <c r="AI47" i="8"/>
  <c r="AH47" i="8"/>
  <c r="AG47" i="8"/>
  <c r="AF47" i="8"/>
  <c r="AE47" i="8"/>
  <c r="AD47" i="8"/>
  <c r="AC47" i="8"/>
  <c r="AB47" i="8"/>
  <c r="AA47" i="8"/>
  <c r="Z47" i="8"/>
  <c r="Y47" i="8"/>
  <c r="X47" i="8"/>
  <c r="W47" i="8"/>
  <c r="V47" i="8"/>
  <c r="U47" i="8"/>
  <c r="T47" i="8"/>
  <c r="S47" i="8"/>
  <c r="R47" i="8"/>
  <c r="Q47" i="8"/>
  <c r="P47" i="8"/>
  <c r="O47" i="8"/>
  <c r="N47" i="8"/>
  <c r="M47" i="8"/>
  <c r="L47" i="8"/>
  <c r="K47" i="8"/>
  <c r="J47" i="8"/>
  <c r="I47" i="8"/>
  <c r="H47" i="8"/>
  <c r="G47" i="8"/>
  <c r="F47" i="8"/>
  <c r="E47" i="8"/>
  <c r="D47" i="8"/>
  <c r="B47" i="8"/>
  <c r="AK46" i="8"/>
  <c r="AJ46" i="8"/>
  <c r="AI46" i="8"/>
  <c r="AH46" i="8"/>
  <c r="AG46" i="8"/>
  <c r="AF46" i="8"/>
  <c r="AE46" i="8"/>
  <c r="AD46" i="8"/>
  <c r="AC46" i="8"/>
  <c r="AB46" i="8"/>
  <c r="AA46" i="8"/>
  <c r="Z46" i="8"/>
  <c r="Y46" i="8"/>
  <c r="X46" i="8"/>
  <c r="W46" i="8"/>
  <c r="V46" i="8"/>
  <c r="U46" i="8"/>
  <c r="T46" i="8"/>
  <c r="S46" i="8"/>
  <c r="R46" i="8"/>
  <c r="Q46" i="8"/>
  <c r="P46" i="8"/>
  <c r="O46" i="8"/>
  <c r="N46" i="8"/>
  <c r="M46" i="8"/>
  <c r="L46" i="8"/>
  <c r="K46" i="8"/>
  <c r="J46" i="8"/>
  <c r="I46" i="8"/>
  <c r="H46" i="8"/>
  <c r="G46" i="8"/>
  <c r="F46" i="8"/>
  <c r="E46" i="8"/>
  <c r="D46" i="8"/>
  <c r="B46"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E45" i="8"/>
  <c r="D45" i="8"/>
  <c r="B45"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H44" i="8"/>
  <c r="G44" i="8"/>
  <c r="F44" i="8"/>
  <c r="E44" i="8"/>
  <c r="D44" i="8"/>
  <c r="B44"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B43" i="8"/>
  <c r="AK42" i="8"/>
  <c r="AJ42" i="8"/>
  <c r="AI42" i="8"/>
  <c r="AH42" i="8"/>
  <c r="AG42" i="8"/>
  <c r="AF42" i="8"/>
  <c r="AE42" i="8"/>
  <c r="AD42" i="8"/>
  <c r="AC42" i="8"/>
  <c r="AB42" i="8"/>
  <c r="AA42" i="8"/>
  <c r="Z42" i="8"/>
  <c r="Y42" i="8"/>
  <c r="X42" i="8"/>
  <c r="W42" i="8"/>
  <c r="V42" i="8"/>
  <c r="U42" i="8"/>
  <c r="T42" i="8"/>
  <c r="S42" i="8"/>
  <c r="R42" i="8"/>
  <c r="Q42" i="8"/>
  <c r="P42" i="8"/>
  <c r="O42" i="8"/>
  <c r="N42" i="8"/>
  <c r="M42" i="8"/>
  <c r="L42" i="8"/>
  <c r="K42" i="8"/>
  <c r="J42" i="8"/>
  <c r="I42" i="8"/>
  <c r="H42" i="8"/>
  <c r="G42" i="8"/>
  <c r="F42" i="8"/>
  <c r="E42" i="8"/>
  <c r="D42" i="8"/>
  <c r="B42"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B41"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H40" i="8"/>
  <c r="G40" i="8"/>
  <c r="F40" i="8"/>
  <c r="E40" i="8"/>
  <c r="D40" i="8"/>
  <c r="B40"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H39" i="8"/>
  <c r="G39" i="8"/>
  <c r="F39" i="8"/>
  <c r="E39" i="8"/>
  <c r="D39" i="8"/>
  <c r="B39"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H38" i="8"/>
  <c r="G38" i="8"/>
  <c r="F38" i="8"/>
  <c r="E38" i="8"/>
  <c r="D38" i="8"/>
  <c r="B38"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B37"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B36"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I35" i="8"/>
  <c r="H35" i="8"/>
  <c r="G35" i="8"/>
  <c r="F35" i="8"/>
  <c r="E35" i="8"/>
  <c r="D35" i="8"/>
  <c r="B35"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B34"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B33"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H32" i="8"/>
  <c r="G32" i="8"/>
  <c r="F32" i="8"/>
  <c r="E32" i="8"/>
  <c r="D32" i="8"/>
  <c r="B32"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B31"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B30"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D29" i="8"/>
  <c r="B29"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B28"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G27" i="8"/>
  <c r="F27" i="8"/>
  <c r="E27" i="8"/>
  <c r="D27" i="8"/>
  <c r="B27"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H26" i="8"/>
  <c r="G26" i="8"/>
  <c r="F26" i="8"/>
  <c r="E26" i="8"/>
  <c r="D26" i="8"/>
  <c r="B26" i="8"/>
  <c r="AK25" i="8"/>
  <c r="AJ25" i="8"/>
  <c r="AI25" i="8"/>
  <c r="AH25" i="8"/>
  <c r="AG25" i="8"/>
  <c r="AF25" i="8"/>
  <c r="AE25" i="8"/>
  <c r="AD25" i="8"/>
  <c r="AC25" i="8"/>
  <c r="AB25" i="8"/>
  <c r="AA25" i="8"/>
  <c r="Z25" i="8"/>
  <c r="Y25" i="8"/>
  <c r="X25" i="8"/>
  <c r="W25" i="8"/>
  <c r="V25" i="8"/>
  <c r="U25" i="8"/>
  <c r="T25" i="8"/>
  <c r="S25" i="8"/>
  <c r="R25" i="8"/>
  <c r="Q25" i="8"/>
  <c r="P25" i="8"/>
  <c r="O25" i="8"/>
  <c r="N25" i="8"/>
  <c r="M25" i="8"/>
  <c r="L25" i="8"/>
  <c r="K25" i="8"/>
  <c r="J25" i="8"/>
  <c r="I25" i="8"/>
  <c r="H25" i="8"/>
  <c r="G25" i="8"/>
  <c r="F25" i="8"/>
  <c r="E25" i="8"/>
  <c r="D25" i="8"/>
  <c r="B25"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D24" i="8"/>
  <c r="B24"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D23" i="8"/>
  <c r="B23"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B22"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1" i="8"/>
  <c r="B21"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D20" i="8"/>
  <c r="B20"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D19" i="8"/>
  <c r="B19"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B18"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B17"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B16"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B15"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B14"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G13" i="8"/>
  <c r="F13" i="8"/>
  <c r="E13" i="8"/>
  <c r="D13" i="8"/>
  <c r="B13" i="8"/>
  <c r="AK12" i="8"/>
  <c r="AJ12" i="8"/>
  <c r="AI12" i="8"/>
  <c r="AH12" i="8"/>
  <c r="AG12"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B12"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B11" i="8"/>
  <c r="AL613" i="8"/>
  <c r="H87" i="21"/>
  <c r="H86" i="21"/>
  <c r="H85" i="21"/>
  <c r="H84" i="21"/>
  <c r="H83" i="21"/>
  <c r="H82" i="21"/>
  <c r="H81" i="21"/>
  <c r="H80" i="21"/>
  <c r="H79" i="21"/>
  <c r="H78" i="21"/>
  <c r="H77" i="21"/>
  <c r="H76" i="21"/>
  <c r="H75" i="21"/>
  <c r="H74" i="21"/>
  <c r="H73" i="21"/>
  <c r="H72" i="21"/>
  <c r="H71" i="21"/>
  <c r="H70" i="21"/>
  <c r="H69" i="21"/>
  <c r="H68" i="21"/>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G89" i="21"/>
  <c r="F89" i="21"/>
  <c r="E89" i="21"/>
  <c r="D89" i="21"/>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M360" i="16"/>
  <c r="J360" i="16"/>
  <c r="L360" i="16"/>
  <c r="K360" i="16"/>
  <c r="I360" i="16"/>
  <c r="H360" i="16"/>
  <c r="A6" i="16"/>
  <c r="A4" i="16"/>
  <c r="AL127" i="8" l="1"/>
  <c r="AL226" i="8"/>
  <c r="AL344" i="8"/>
  <c r="AL12" i="8"/>
  <c r="AL20" i="8"/>
  <c r="AL28" i="8"/>
  <c r="F615" i="8"/>
  <c r="N615" i="8"/>
  <c r="V615" i="8"/>
  <c r="AD615" i="8"/>
  <c r="AL38" i="8"/>
  <c r="AL53" i="8"/>
  <c r="AL82" i="8"/>
  <c r="AL92" i="8"/>
  <c r="AL110" i="8"/>
  <c r="AL144" i="8"/>
  <c r="AL154" i="8"/>
  <c r="AL168" i="8"/>
  <c r="AL189" i="8"/>
  <c r="AL200" i="8"/>
  <c r="AL212" i="8"/>
  <c r="Q615" i="8"/>
  <c r="S615" i="8"/>
  <c r="AA615" i="8"/>
  <c r="AI615" i="8"/>
  <c r="AL17" i="8"/>
  <c r="AL19" i="8"/>
  <c r="AL25" i="8"/>
  <c r="AL27" i="8"/>
  <c r="AL33" i="8"/>
  <c r="AL37" i="8"/>
  <c r="AL41" i="8"/>
  <c r="AL52" i="8"/>
  <c r="AL70" i="8"/>
  <c r="AL72" i="8"/>
  <c r="AL77" i="8"/>
  <c r="AL78" i="8"/>
  <c r="AG615" i="8"/>
  <c r="K615" i="8"/>
  <c r="D615" i="8"/>
  <c r="L615" i="8"/>
  <c r="T615" i="8"/>
  <c r="AB615" i="8"/>
  <c r="AJ615" i="8"/>
  <c r="E615" i="8"/>
  <c r="M615" i="8"/>
  <c r="U615" i="8"/>
  <c r="AC615" i="8"/>
  <c r="AK615" i="8"/>
  <c r="G615" i="8"/>
  <c r="O615" i="8"/>
  <c r="W615" i="8"/>
  <c r="AE615" i="8"/>
  <c r="AL13" i="8"/>
  <c r="AL15" i="8"/>
  <c r="AL18" i="8"/>
  <c r="AL21" i="8"/>
  <c r="AL23" i="8"/>
  <c r="AL29" i="8"/>
  <c r="AL31" i="8"/>
  <c r="H615" i="8"/>
  <c r="P615" i="8"/>
  <c r="X615" i="8"/>
  <c r="AF615" i="8"/>
  <c r="AL32" i="8"/>
  <c r="I615" i="8"/>
  <c r="Y615" i="8"/>
  <c r="J615" i="8"/>
  <c r="R615" i="8"/>
  <c r="Z615" i="8"/>
  <c r="AH615" i="8"/>
  <c r="AL14" i="8"/>
  <c r="AL16" i="8"/>
  <c r="AL22" i="8"/>
  <c r="AL24" i="8"/>
  <c r="AL26" i="8"/>
  <c r="AL34" i="8"/>
  <c r="AL36" i="8"/>
  <c r="AL39" i="8"/>
  <c r="AL42" i="8"/>
  <c r="AL47" i="8"/>
  <c r="AL48" i="8"/>
  <c r="AL51" i="8"/>
  <c r="AL54" i="8"/>
  <c r="AL55" i="8"/>
  <c r="AL68" i="8"/>
  <c r="AL83" i="8"/>
  <c r="AL84" i="8"/>
  <c r="AL85" i="8"/>
  <c r="AL86" i="8"/>
  <c r="AL87" i="8"/>
  <c r="AL88" i="8"/>
  <c r="AL91" i="8"/>
  <c r="AL93" i="8"/>
  <c r="AL94" i="8"/>
  <c r="AL95" i="8"/>
  <c r="AL96" i="8"/>
  <c r="AL97" i="8"/>
  <c r="AL100" i="8"/>
  <c r="AL107" i="8"/>
  <c r="AL111" i="8"/>
  <c r="AL113" i="8"/>
  <c r="AL116" i="8"/>
  <c r="AL118" i="8"/>
  <c r="AL122" i="8"/>
  <c r="AL123" i="8"/>
  <c r="AL126" i="8"/>
  <c r="AL128" i="8"/>
  <c r="AL129" i="8"/>
  <c r="AL135" i="8"/>
  <c r="AL136" i="8"/>
  <c r="AL137" i="8"/>
  <c r="AL138" i="8"/>
  <c r="AL139" i="8"/>
  <c r="AL146" i="8"/>
  <c r="AL147" i="8"/>
  <c r="AL148" i="8"/>
  <c r="AL149" i="8"/>
  <c r="AL150" i="8"/>
  <c r="AL151" i="8"/>
  <c r="AL153" i="8"/>
  <c r="AL155" i="8"/>
  <c r="AL157" i="8"/>
  <c r="AL159" i="8"/>
  <c r="AL163" i="8"/>
  <c r="AL164" i="8"/>
  <c r="AL166" i="8"/>
  <c r="AL167" i="8"/>
  <c r="AL170" i="8"/>
  <c r="AL171" i="8"/>
  <c r="AL172" i="8"/>
  <c r="AL174" i="8"/>
  <c r="AL184" i="8"/>
  <c r="AL185" i="8"/>
  <c r="AL186" i="8"/>
  <c r="AL190" i="8"/>
  <c r="AL191" i="8"/>
  <c r="AL192" i="8"/>
  <c r="AL195" i="8"/>
  <c r="AL196" i="8"/>
  <c r="AL197" i="8"/>
  <c r="AL199" i="8"/>
  <c r="AL202" i="8"/>
  <c r="AL204" i="8"/>
  <c r="AL205" i="8"/>
  <c r="AL206" i="8"/>
  <c r="AL207" i="8"/>
  <c r="AL208" i="8"/>
  <c r="AL211" i="8"/>
  <c r="AL213" i="8"/>
  <c r="AL215" i="8"/>
  <c r="AL220" i="8"/>
  <c r="AL221" i="8"/>
  <c r="AL222" i="8"/>
  <c r="AL223" i="8"/>
  <c r="AL224" i="8"/>
  <c r="AL227" i="8"/>
  <c r="AL235" i="8"/>
  <c r="AL236" i="8"/>
  <c r="AL238" i="8"/>
  <c r="AL299" i="8"/>
  <c r="AL338" i="8"/>
  <c r="AL339" i="8"/>
  <c r="AL464" i="8"/>
  <c r="AL606" i="8"/>
  <c r="AL611" i="8"/>
  <c r="B155" i="9"/>
  <c r="B153" i="9"/>
  <c r="B152" i="9"/>
  <c r="B26" i="9"/>
  <c r="C39" i="3" l="1"/>
  <c r="F39" i="3"/>
  <c r="F37" i="3"/>
  <c r="F36" i="3"/>
  <c r="F34" i="3"/>
  <c r="F33" i="3"/>
  <c r="F32" i="3"/>
  <c r="F31" i="3"/>
  <c r="F30" i="3"/>
  <c r="F29" i="3"/>
  <c r="F28" i="3"/>
  <c r="F25" i="3"/>
  <c r="F24" i="3"/>
  <c r="F23" i="3"/>
  <c r="F21" i="3"/>
  <c r="C37" i="3"/>
  <c r="C36" i="3"/>
  <c r="C35" i="3"/>
  <c r="C33" i="3"/>
  <c r="C32" i="3"/>
  <c r="C31" i="3"/>
  <c r="C30" i="3"/>
  <c r="C29" i="3"/>
  <c r="C28" i="3"/>
  <c r="C27" i="3"/>
  <c r="C26" i="3"/>
  <c r="A9" i="18" l="1"/>
  <c r="AL612" i="8"/>
  <c r="AL610" i="8"/>
  <c r="AL609" i="8"/>
  <c r="AL608" i="8"/>
  <c r="AL607" i="8"/>
  <c r="AL605" i="8"/>
  <c r="AL604" i="8"/>
  <c r="AL603" i="8"/>
  <c r="AL602" i="8"/>
  <c r="AL601" i="8"/>
  <c r="AL600" i="8"/>
  <c r="AL599" i="8"/>
  <c r="AL598" i="8"/>
  <c r="AL597" i="8"/>
  <c r="AL596" i="8"/>
  <c r="AL595" i="8"/>
  <c r="AL594" i="8"/>
  <c r="AL593" i="8"/>
  <c r="AL592" i="8"/>
  <c r="AL591" i="8"/>
  <c r="AL590" i="8"/>
  <c r="AL589" i="8"/>
  <c r="AL588" i="8"/>
  <c r="AL587" i="8"/>
  <c r="AL586" i="8"/>
  <c r="AL585" i="8"/>
  <c r="AL584" i="8"/>
  <c r="AL583" i="8"/>
  <c r="AL582" i="8"/>
  <c r="AL581" i="8"/>
  <c r="AL580" i="8"/>
  <c r="AL579" i="8"/>
  <c r="AL578" i="8"/>
  <c r="AL577" i="8"/>
  <c r="AL576" i="8"/>
  <c r="AL575" i="8"/>
  <c r="AL574" i="8"/>
  <c r="AL573" i="8"/>
  <c r="AL572" i="8"/>
  <c r="AL571" i="8"/>
  <c r="AL570" i="8"/>
  <c r="AL569" i="8"/>
  <c r="AL568" i="8"/>
  <c r="AL567" i="8"/>
  <c r="AL566" i="8"/>
  <c r="AL565" i="8"/>
  <c r="AL564" i="8"/>
  <c r="AL563" i="8"/>
  <c r="AL562" i="8"/>
  <c r="AL561" i="8"/>
  <c r="AL560" i="8"/>
  <c r="AL559" i="8"/>
  <c r="AL558" i="8"/>
  <c r="AL557" i="8"/>
  <c r="AL556" i="8"/>
  <c r="AL555" i="8"/>
  <c r="AL554" i="8"/>
  <c r="AL553" i="8"/>
  <c r="AL552" i="8"/>
  <c r="AL551" i="8"/>
  <c r="AL550" i="8"/>
  <c r="AL549" i="8"/>
  <c r="AL548" i="8"/>
  <c r="AL547" i="8"/>
  <c r="AL546" i="8"/>
  <c r="AL545" i="8"/>
  <c r="AL544" i="8"/>
  <c r="AL543" i="8"/>
  <c r="AL542" i="8"/>
  <c r="AL541" i="8"/>
  <c r="AL540" i="8"/>
  <c r="AL539" i="8"/>
  <c r="AL538" i="8"/>
  <c r="AL537" i="8"/>
  <c r="AL536" i="8"/>
  <c r="AL535" i="8"/>
  <c r="AL534" i="8"/>
  <c r="AL533" i="8"/>
  <c r="AL532" i="8"/>
  <c r="AL531" i="8"/>
  <c r="AL530" i="8"/>
  <c r="AL529" i="8"/>
  <c r="AL528" i="8"/>
  <c r="AL527" i="8"/>
  <c r="AL526" i="8"/>
  <c r="AL525" i="8"/>
  <c r="AL524" i="8"/>
  <c r="AL523" i="8"/>
  <c r="AL522" i="8"/>
  <c r="AL521" i="8"/>
  <c r="AL520" i="8"/>
  <c r="AL519" i="8"/>
  <c r="AL518" i="8"/>
  <c r="AL517" i="8"/>
  <c r="AL516" i="8"/>
  <c r="AL515" i="8"/>
  <c r="AL514" i="8"/>
  <c r="AL513" i="8"/>
  <c r="AL512" i="8"/>
  <c r="AL511" i="8"/>
  <c r="AL510" i="8"/>
  <c r="AL509" i="8"/>
  <c r="AL508" i="8"/>
  <c r="AL507" i="8"/>
  <c r="AL506" i="8"/>
  <c r="AL505" i="8"/>
  <c r="AL504" i="8"/>
  <c r="AL503" i="8"/>
  <c r="AL502" i="8"/>
  <c r="AL501" i="8"/>
  <c r="AL500" i="8"/>
  <c r="AL499" i="8"/>
  <c r="AL498" i="8"/>
  <c r="AL497" i="8"/>
  <c r="AL496" i="8"/>
  <c r="AL495" i="8"/>
  <c r="AL494" i="8"/>
  <c r="AL493" i="8"/>
  <c r="AL492" i="8"/>
  <c r="AL491" i="8"/>
  <c r="AL490" i="8"/>
  <c r="AL489" i="8"/>
  <c r="AL488" i="8"/>
  <c r="AL487" i="8"/>
  <c r="AL486" i="8"/>
  <c r="AL485" i="8"/>
  <c r="AL484" i="8"/>
  <c r="AL483" i="8"/>
  <c r="AL482" i="8"/>
  <c r="AL481" i="8"/>
  <c r="AL480" i="8"/>
  <c r="AL479" i="8"/>
  <c r="AL478" i="8"/>
  <c r="AL477" i="8"/>
  <c r="AL476" i="8"/>
  <c r="AL475" i="8"/>
  <c r="AL474" i="8"/>
  <c r="AL473" i="8"/>
  <c r="AL472" i="8"/>
  <c r="AL471" i="8"/>
  <c r="AL470" i="8"/>
  <c r="AL469" i="8"/>
  <c r="AL468" i="8"/>
  <c r="AL467" i="8"/>
  <c r="AL466" i="8"/>
  <c r="AL465" i="8"/>
  <c r="AL463" i="8"/>
  <c r="AL462" i="8"/>
  <c r="AL461" i="8"/>
  <c r="AL460" i="8"/>
  <c r="AL459" i="8"/>
  <c r="AL458" i="8"/>
  <c r="AL457" i="8"/>
  <c r="AL456" i="8"/>
  <c r="AL455" i="8"/>
  <c r="AL454" i="8"/>
  <c r="AL453" i="8"/>
  <c r="AL452" i="8"/>
  <c r="AL451" i="8"/>
  <c r="AL450" i="8"/>
  <c r="AL449" i="8"/>
  <c r="AL448" i="8"/>
  <c r="AL447" i="8"/>
  <c r="AL446" i="8"/>
  <c r="AL445" i="8"/>
  <c r="AL444" i="8"/>
  <c r="AL443" i="8"/>
  <c r="AL442" i="8"/>
  <c r="AL441" i="8"/>
  <c r="AL440" i="8"/>
  <c r="AL439" i="8"/>
  <c r="AL438" i="8"/>
  <c r="AL437" i="8"/>
  <c r="AL436" i="8"/>
  <c r="AL435" i="8"/>
  <c r="AL434" i="8"/>
  <c r="AL433" i="8"/>
  <c r="AL432" i="8"/>
  <c r="AL431" i="8"/>
  <c r="AL430" i="8"/>
  <c r="AL429" i="8"/>
  <c r="AL428" i="8"/>
  <c r="AL427" i="8"/>
  <c r="AL426" i="8"/>
  <c r="AL425" i="8"/>
  <c r="AL424" i="8"/>
  <c r="AL423" i="8"/>
  <c r="AL422" i="8"/>
  <c r="AL421" i="8"/>
  <c r="AL420" i="8"/>
  <c r="AL419" i="8"/>
  <c r="AL418" i="8"/>
  <c r="AL417" i="8"/>
  <c r="AL416" i="8"/>
  <c r="AL415" i="8"/>
  <c r="AL414" i="8"/>
  <c r="AL413" i="8"/>
  <c r="AL412" i="8"/>
  <c r="AL411" i="8"/>
  <c r="AL410" i="8"/>
  <c r="AL409" i="8"/>
  <c r="AL408" i="8"/>
  <c r="AL407" i="8"/>
  <c r="AL406" i="8"/>
  <c r="AL405" i="8"/>
  <c r="AL404" i="8"/>
  <c r="AL403" i="8"/>
  <c r="AL402" i="8"/>
  <c r="AL401" i="8"/>
  <c r="AL400" i="8"/>
  <c r="AL399" i="8"/>
  <c r="AL398" i="8"/>
  <c r="AL397" i="8"/>
  <c r="AL396" i="8"/>
  <c r="AL395" i="8"/>
  <c r="AL394" i="8"/>
  <c r="AL393" i="8"/>
  <c r="AL392" i="8"/>
  <c r="AL391" i="8"/>
  <c r="AL390" i="8"/>
  <c r="AL389" i="8"/>
  <c r="AL388" i="8"/>
  <c r="AL387" i="8"/>
  <c r="AL386" i="8"/>
  <c r="AL385" i="8"/>
  <c r="AL384" i="8"/>
  <c r="AL383" i="8"/>
  <c r="AL382" i="8"/>
  <c r="AL381" i="8"/>
  <c r="AL380" i="8"/>
  <c r="AL379" i="8"/>
  <c r="AL378" i="8"/>
  <c r="AL377" i="8"/>
  <c r="AL376" i="8"/>
  <c r="AL375" i="8"/>
  <c r="AL374" i="8"/>
  <c r="AL373" i="8"/>
  <c r="AL372" i="8"/>
  <c r="AL371" i="8"/>
  <c r="AL370" i="8"/>
  <c r="AL369" i="8"/>
  <c r="AL368" i="8"/>
  <c r="AL367" i="8"/>
  <c r="AL366" i="8"/>
  <c r="AL365" i="8"/>
  <c r="AL364" i="8"/>
  <c r="AL363" i="8"/>
  <c r="AL362" i="8"/>
  <c r="AL361" i="8"/>
  <c r="AL360" i="8"/>
  <c r="AL359" i="8"/>
  <c r="AL358" i="8"/>
  <c r="AL357" i="8"/>
  <c r="AL356" i="8"/>
  <c r="AL355" i="8"/>
  <c r="AL354" i="8"/>
  <c r="AL353" i="8"/>
  <c r="AL352" i="8"/>
  <c r="AL351" i="8"/>
  <c r="AL350" i="8"/>
  <c r="AL349" i="8"/>
  <c r="AL348" i="8"/>
  <c r="AL347" i="8"/>
  <c r="AL346" i="8"/>
  <c r="AL345" i="8"/>
  <c r="AL343" i="8"/>
  <c r="AL342" i="8"/>
  <c r="AL341" i="8"/>
  <c r="AL340" i="8"/>
  <c r="AL337" i="8"/>
  <c r="AL336" i="8"/>
  <c r="AL335" i="8"/>
  <c r="AL334" i="8"/>
  <c r="AL333" i="8"/>
  <c r="AL332" i="8"/>
  <c r="AL331" i="8"/>
  <c r="AL330" i="8"/>
  <c r="AL329" i="8"/>
  <c r="AL328" i="8"/>
  <c r="AL327" i="8"/>
  <c r="AL326" i="8"/>
  <c r="AL325" i="8"/>
  <c r="AL324" i="8"/>
  <c r="AL323" i="8"/>
  <c r="AL322" i="8"/>
  <c r="AL321" i="8"/>
  <c r="AL320" i="8"/>
  <c r="AL319" i="8"/>
  <c r="AL318" i="8"/>
  <c r="AL317" i="8"/>
  <c r="AL316" i="8"/>
  <c r="AL315" i="8"/>
  <c r="AL314" i="8"/>
  <c r="AL313" i="8"/>
  <c r="AL312" i="8"/>
  <c r="AL311" i="8"/>
  <c r="AL310" i="8"/>
  <c r="AL309" i="8"/>
  <c r="AL308" i="8"/>
  <c r="AL307" i="8"/>
  <c r="AL306" i="8"/>
  <c r="AL305" i="8"/>
  <c r="AL304" i="8"/>
  <c r="AL303" i="8"/>
  <c r="AL302" i="8"/>
  <c r="AL301" i="8"/>
  <c r="AL300" i="8"/>
  <c r="AL298" i="8"/>
  <c r="AL297" i="8"/>
  <c r="AL296" i="8"/>
  <c r="AL295" i="8"/>
  <c r="AL294" i="8"/>
  <c r="AL293" i="8"/>
  <c r="AL292" i="8"/>
  <c r="AL291" i="8"/>
  <c r="AL290" i="8"/>
  <c r="AL289" i="8"/>
  <c r="AL288" i="8"/>
  <c r="AL287" i="8"/>
  <c r="AL286" i="8"/>
  <c r="AL285" i="8"/>
  <c r="AL284" i="8"/>
  <c r="AL283" i="8"/>
  <c r="AL282" i="8"/>
  <c r="AL281" i="8"/>
  <c r="AL280" i="8"/>
  <c r="AL279" i="8"/>
  <c r="AL278" i="8"/>
  <c r="AL277" i="8"/>
  <c r="AL276" i="8"/>
  <c r="AL275" i="8"/>
  <c r="AL274" i="8"/>
  <c r="AL273" i="8"/>
  <c r="AL272" i="8"/>
  <c r="AL271" i="8"/>
  <c r="AL270" i="8"/>
  <c r="AL269" i="8"/>
  <c r="AL268" i="8"/>
  <c r="AL267" i="8"/>
  <c r="AL266" i="8"/>
  <c r="AL265" i="8"/>
  <c r="AL264" i="8"/>
  <c r="AL263" i="8"/>
  <c r="AL262" i="8"/>
  <c r="AL261" i="8"/>
  <c r="AL260" i="8"/>
  <c r="AL259" i="8"/>
  <c r="AL258" i="8"/>
  <c r="AL257" i="8"/>
  <c r="AL256" i="8"/>
  <c r="AL255" i="8"/>
  <c r="AL254" i="8"/>
  <c r="AL253" i="8"/>
  <c r="AL252" i="8"/>
  <c r="AL251" i="8"/>
  <c r="AL250" i="8"/>
  <c r="AL249" i="8"/>
  <c r="AL248" i="8"/>
  <c r="AL247" i="8"/>
  <c r="AL246" i="8"/>
  <c r="AL245" i="8"/>
  <c r="AL244" i="8"/>
  <c r="AL243" i="8"/>
  <c r="AL242" i="8"/>
  <c r="AL241" i="8"/>
  <c r="AL240" i="8"/>
  <c r="AL239" i="8"/>
  <c r="AL237" i="8"/>
  <c r="AL234" i="8"/>
  <c r="AL233" i="8"/>
  <c r="AL232" i="8"/>
  <c r="AL231" i="8"/>
  <c r="AL230" i="8"/>
  <c r="AL229" i="8"/>
  <c r="AL228" i="8"/>
  <c r="AL225" i="8"/>
  <c r="AL219" i="8"/>
  <c r="AL218" i="8"/>
  <c r="AL217" i="8"/>
  <c r="AL216" i="8"/>
  <c r="AL214" i="8"/>
  <c r="AL210" i="8"/>
  <c r="AL209" i="8"/>
  <c r="AL203" i="8"/>
  <c r="AL201" i="8"/>
  <c r="AL198" i="8"/>
  <c r="AL194" i="8"/>
  <c r="AL193" i="8"/>
  <c r="AL188" i="8"/>
  <c r="AL187" i="8"/>
  <c r="AL183" i="8"/>
  <c r="AL182" i="8"/>
  <c r="AL181" i="8"/>
  <c r="AL180" i="8"/>
  <c r="AL179" i="8"/>
  <c r="AL178" i="8"/>
  <c r="AL177" i="8"/>
  <c r="AL176" i="8"/>
  <c r="AL175" i="8"/>
  <c r="AL173" i="8"/>
  <c r="AL169" i="8"/>
  <c r="AL165" i="8"/>
  <c r="AL162" i="8"/>
  <c r="AL161" i="8"/>
  <c r="AL160" i="8"/>
  <c r="AL158" i="8"/>
  <c r="AL156" i="8"/>
  <c r="AL152" i="8"/>
  <c r="AL145" i="8"/>
  <c r="AL143" i="8"/>
  <c r="AL142" i="8"/>
  <c r="AL141" i="8"/>
  <c r="AL140" i="8"/>
  <c r="AL134" i="8"/>
  <c r="AL133" i="8"/>
  <c r="AL132" i="8"/>
  <c r="AL131" i="8"/>
  <c r="AL130" i="8"/>
  <c r="AL125" i="8"/>
  <c r="AL124" i="8"/>
  <c r="AL121" i="8"/>
  <c r="AL120" i="8"/>
  <c r="AL119" i="8"/>
  <c r="AL117" i="8"/>
  <c r="AL115" i="8"/>
  <c r="AL114" i="8"/>
  <c r="AL112" i="8"/>
  <c r="AL109" i="8"/>
  <c r="AL108" i="8"/>
  <c r="AL106" i="8"/>
  <c r="AL105" i="8"/>
  <c r="AL104" i="8"/>
  <c r="AL103" i="8"/>
  <c r="AL102" i="8"/>
  <c r="AL101" i="8"/>
  <c r="AL99" i="8"/>
  <c r="AL98" i="8"/>
  <c r="AL90" i="8"/>
  <c r="AL89" i="8"/>
  <c r="AL81" i="8"/>
  <c r="AL80" i="8"/>
  <c r="AL79" i="8"/>
  <c r="AL76" i="8"/>
  <c r="AL75" i="8"/>
  <c r="AL74" i="8"/>
  <c r="AL73" i="8"/>
  <c r="AL71" i="8"/>
  <c r="AL69" i="8"/>
  <c r="AL67" i="8"/>
  <c r="AL66" i="8"/>
  <c r="AL65" i="8"/>
  <c r="AL64" i="8"/>
  <c r="AL63" i="8"/>
  <c r="AL62" i="8"/>
  <c r="AL61" i="8"/>
  <c r="AL60" i="8"/>
  <c r="AL59" i="8"/>
  <c r="AL58" i="8"/>
  <c r="AL57" i="8"/>
  <c r="AL56" i="8"/>
  <c r="AL50" i="8"/>
  <c r="AL49" i="8"/>
  <c r="AL46" i="8"/>
  <c r="AL45" i="8"/>
  <c r="AL44" i="8"/>
  <c r="AL43" i="8"/>
  <c r="AL40" i="8"/>
  <c r="AL35" i="8"/>
  <c r="AL30" i="8"/>
  <c r="A4" i="21" l="1"/>
  <c r="I86" i="21" l="1"/>
  <c r="A6" i="21" l="1"/>
  <c r="A3" i="21"/>
  <c r="A2" i="21"/>
  <c r="A1" i="21"/>
  <c r="M11" i="20" l="1"/>
  <c r="J11" i="20"/>
  <c r="H11" i="20"/>
  <c r="A2" i="20"/>
  <c r="L11" i="20"/>
  <c r="K11" i="20"/>
  <c r="I11" i="20"/>
  <c r="A6" i="20"/>
  <c r="A4" i="20"/>
  <c r="A1" i="20"/>
  <c r="A6" i="19"/>
  <c r="A4" i="19"/>
  <c r="A2" i="19"/>
  <c r="A1" i="19"/>
  <c r="AI616" i="18"/>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C22" i="3" l="1"/>
  <c r="C24" i="3"/>
  <c r="C25" i="3"/>
  <c r="C38" i="3"/>
  <c r="C21" i="3"/>
  <c r="AH16" i="3" l="1"/>
  <c r="B203" i="9"/>
  <c r="B151" i="9"/>
  <c r="AL11" i="8" l="1"/>
  <c r="AL615" i="8" s="1"/>
  <c r="B606" i="9" l="1"/>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7" i="9"/>
  <c r="B16" i="9"/>
  <c r="B15" i="9"/>
  <c r="B14" i="9"/>
  <c r="B13" i="9"/>
  <c r="B12" i="9"/>
  <c r="B11" i="9"/>
  <c r="B10" i="9"/>
  <c r="B9" i="9"/>
  <c r="B8" i="9"/>
  <c r="B7" i="9"/>
  <c r="B6" i="9"/>
  <c r="B5" i="9"/>
  <c r="B4" i="9"/>
  <c r="B3" i="9"/>
  <c r="B2" i="9"/>
  <c r="F12" i="3" l="1"/>
  <c r="B154" i="9"/>
  <c r="B156" i="9"/>
</calcChain>
</file>

<file path=xl/comments1.xml><?xml version="1.0" encoding="utf-8"?>
<comments xmlns="http://schemas.openxmlformats.org/spreadsheetml/2006/main">
  <authors>
    <author>Eusebio Wilson Callisaya Fernandez</author>
  </authors>
  <commentList>
    <comment ref="H14" authorId="0" shapeId="0">
      <text>
        <r>
          <rPr>
            <b/>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si tuviera varias Códigos de Operación</t>
        </r>
      </text>
    </comment>
  </commentList>
</comments>
</file>

<file path=xl/comments4.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Filtrar por "TIPO OP.", si tuviera varios Códigos de Operación.</t>
        </r>
      </text>
    </comment>
  </commentList>
</comments>
</file>

<file path=xl/comments5.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6.xml><?xml version="1.0" encoding="utf-8"?>
<comments xmlns="http://schemas.openxmlformats.org/spreadsheetml/2006/main">
  <authors>
    <author>Eusebio Wilson Callisaya Fernandez</author>
  </authors>
  <commentList>
    <comment ref="A8" authorId="0" shapeId="0">
      <text>
        <r>
          <rPr>
            <b/>
            <sz val="9"/>
            <color indexed="10"/>
            <rFont val="Tahoma"/>
            <family val="2"/>
          </rPr>
          <t>SEGUIR LOS PASOS EN ORDEN:</t>
        </r>
        <r>
          <rPr>
            <b/>
            <sz val="9"/>
            <color indexed="81"/>
            <rFont val="Tahoma"/>
            <family val="2"/>
          </rPr>
          <t xml:space="preserve">
1° Filtrar por su Codigo Institucional
2° Verificar si corresponde a su D.A.</t>
        </r>
      </text>
    </comment>
  </commentList>
</comments>
</file>

<file path=xl/comments7.xml><?xml version="1.0" encoding="utf-8"?>
<comments xmlns="http://schemas.openxmlformats.org/spreadsheetml/2006/main">
  <authors>
    <author>Eusebio Wilson Callisaya Fernandez</author>
  </authors>
  <commentList>
    <comment ref="A9" authorId="0" shapeId="0">
      <text>
        <r>
          <rPr>
            <b/>
            <sz val="9"/>
            <color indexed="10"/>
            <rFont val="Tahoma"/>
            <family val="2"/>
          </rPr>
          <t>SEGUIR LOS PASOS EN ORDEN</t>
        </r>
        <r>
          <rPr>
            <b/>
            <sz val="9"/>
            <color indexed="81"/>
            <rFont val="Tahoma"/>
            <family val="2"/>
          </rPr>
          <t xml:space="preserve">
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<sst xmlns="http://schemas.openxmlformats.org/spreadsheetml/2006/main" count="38963" uniqueCount="14074">
  <si>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</si>
  <si>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</si>
  <si>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</si>
  <si>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</si>
  <si>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</si>
  <si>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</si>
  <si>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</si>
  <si>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</si>
  <si>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</si>
  <si>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</si>
  <si>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</si>
  <si>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</si>
  <si>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</si>
  <si>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</si>
  <si>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</si>
  <si>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</si>
  <si>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</si>
  <si>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</si>
  <si>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</si>
  <si>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</si>
  <si>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</si>
  <si>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</si>
  <si>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</si>
  <si>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</si>
  <si>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</si>
  <si>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</si>
  <si>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</si>
  <si>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</si>
  <si>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</si>
  <si>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</si>
  <si>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</si>
  <si>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</si>
  <si>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</si>
  <si>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</si>
  <si>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</si>
  <si>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</si>
  <si>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</si>
  <si>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</si>
  <si>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</si>
  <si>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</si>
  <si>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</si>
  <si>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</si>
  <si>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FECHA</t>
  </si>
  <si>
    <t>Nro. DOC.</t>
  </si>
  <si>
    <t>GLOSA</t>
  </si>
  <si>
    <t>DÉBITOS</t>
  </si>
  <si>
    <t>CRÉDITOS</t>
  </si>
  <si>
    <t>IMPORTE</t>
  </si>
  <si>
    <t>Estado Actual</t>
  </si>
  <si>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</si>
  <si>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</si>
  <si>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</si>
  <si>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</si>
  <si>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</si>
  <si>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</si>
  <si>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</si>
  <si>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</si>
  <si>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</si>
  <si>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</si>
  <si>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</si>
  <si>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</si>
  <si>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</si>
  <si>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</si>
  <si>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</si>
  <si>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</si>
  <si>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</si>
  <si>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</si>
  <si>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</si>
  <si>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</si>
  <si>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</si>
  <si>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</si>
  <si>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</si>
  <si>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</si>
  <si>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</si>
  <si>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</si>
  <si>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</si>
  <si>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</si>
  <si>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</si>
  <si>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</si>
  <si>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</si>
  <si>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</si>
  <si>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</si>
  <si>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</si>
  <si>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</si>
  <si>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</si>
  <si>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</si>
  <si>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</si>
  <si>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</si>
  <si>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</si>
  <si>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</si>
  <si>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</si>
  <si>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</si>
  <si>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</si>
  <si>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</si>
  <si>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</si>
  <si>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</si>
  <si>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</si>
  <si>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</si>
  <si>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</si>
  <si>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</si>
  <si>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</si>
  <si>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</si>
  <si>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</si>
  <si>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</si>
  <si>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</si>
  <si>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</si>
  <si>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</si>
  <si>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</si>
  <si>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</si>
  <si>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</si>
  <si>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</si>
  <si>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</si>
  <si>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</si>
  <si>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</si>
  <si>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</si>
  <si>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</si>
  <si>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</si>
  <si>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</si>
  <si>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</si>
  <si>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</si>
  <si>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</si>
  <si>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</si>
  <si>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</si>
  <si>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</si>
  <si>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</si>
  <si>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</si>
  <si>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</si>
  <si>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</si>
  <si>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</si>
  <si>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</si>
  <si>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</si>
  <si>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</si>
  <si>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</si>
  <si>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</si>
  <si>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</si>
  <si>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</si>
  <si>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</si>
  <si>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</si>
  <si>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</si>
  <si>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</si>
  <si>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</si>
  <si>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</si>
  <si>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</si>
  <si>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</si>
  <si>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</si>
  <si>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</si>
  <si>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</si>
  <si>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</si>
  <si>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</si>
  <si>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</si>
  <si>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</si>
  <si>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</si>
  <si>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</si>
  <si>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</si>
  <si>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</si>
  <si>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</si>
  <si>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</si>
  <si>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</si>
  <si>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</si>
  <si>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</si>
  <si>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</si>
  <si>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</si>
  <si>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</si>
  <si>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</si>
  <si>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</si>
  <si>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</si>
  <si>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</si>
  <si>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</si>
  <si>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</si>
  <si>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</si>
  <si>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</si>
  <si>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</si>
  <si>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</si>
  <si>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</si>
  <si>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</si>
  <si>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</si>
  <si>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</si>
  <si>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</si>
  <si>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</si>
  <si>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</si>
  <si>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</si>
  <si>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</si>
  <si>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</si>
  <si>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</si>
  <si>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</si>
  <si>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</si>
  <si>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</si>
  <si>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</si>
  <si>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</si>
  <si>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</si>
  <si>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</si>
  <si>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</si>
  <si>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</si>
  <si>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</si>
  <si>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</si>
  <si>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</si>
  <si>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</si>
  <si>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</si>
  <si>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</si>
  <si>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</si>
  <si>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</si>
  <si>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</si>
  <si>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</si>
  <si>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</si>
  <si>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</si>
  <si>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</si>
  <si>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</si>
  <si>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</si>
  <si>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</si>
  <si>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</si>
  <si>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</si>
  <si>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</si>
  <si>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</si>
  <si>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</si>
  <si>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Empresa de Correos de Bolivia</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</si>
  <si>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</si>
  <si>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</si>
  <si>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</si>
  <si>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</si>
  <si>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</si>
  <si>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</si>
  <si>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</si>
  <si>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</si>
  <si>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</si>
  <si>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</si>
  <si>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</si>
  <si>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</si>
  <si>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</si>
  <si>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</si>
  <si>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</si>
  <si>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</si>
  <si>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</si>
  <si>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</si>
  <si>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</si>
  <si>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</si>
  <si>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</si>
  <si>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</si>
  <si>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</si>
  <si>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</si>
  <si>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</si>
  <si>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</si>
  <si>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</si>
  <si>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</si>
  <si>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</si>
  <si>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</si>
  <si>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</si>
  <si>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</si>
  <si>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</si>
  <si>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</si>
  <si>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</si>
  <si>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</si>
  <si>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</si>
  <si>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</si>
  <si>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</si>
  <si>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</si>
  <si>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</si>
  <si>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</si>
  <si>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</si>
  <si>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</si>
  <si>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</si>
  <si>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</si>
  <si>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</si>
  <si>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</si>
  <si>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</si>
  <si>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</si>
  <si>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</si>
  <si>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</si>
  <si>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</si>
  <si>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</si>
  <si>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</si>
  <si>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</si>
  <si>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</si>
  <si>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</si>
  <si>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</si>
  <si>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</si>
  <si>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</si>
  <si>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</si>
  <si>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</si>
  <si>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</si>
  <si>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</si>
  <si>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</si>
  <si>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</si>
  <si>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</si>
  <si>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</si>
  <si>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</si>
  <si>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</si>
  <si>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</si>
  <si>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</si>
  <si>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</si>
  <si>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</si>
  <si>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</si>
  <si>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</si>
  <si>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</si>
  <si>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</si>
  <si>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</si>
  <si>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</si>
  <si>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</si>
  <si>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</si>
  <si>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</si>
  <si>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</si>
  <si>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</si>
  <si>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</si>
  <si>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</si>
  <si>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</si>
  <si>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</si>
  <si>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</si>
  <si>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</si>
  <si>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</si>
  <si>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</si>
  <si>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</si>
  <si>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</si>
  <si>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</si>
  <si>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</si>
  <si>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</si>
  <si>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</si>
  <si>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</si>
  <si>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</si>
  <si>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</si>
  <si>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</si>
  <si>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</si>
  <si>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</si>
  <si>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</si>
  <si>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</si>
  <si>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</si>
  <si>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</si>
  <si>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</si>
  <si>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</si>
  <si>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</si>
  <si>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</si>
  <si>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</si>
  <si>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</si>
  <si>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</si>
  <si>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</si>
  <si>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</si>
  <si>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</si>
  <si>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</si>
  <si>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</si>
  <si>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</si>
  <si>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</si>
  <si>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</si>
  <si>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</si>
  <si>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</si>
  <si>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</si>
  <si>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</si>
  <si>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</si>
  <si>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</si>
  <si>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</si>
  <si>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</si>
  <si>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</si>
  <si>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</si>
  <si>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</si>
  <si>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</si>
  <si>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</si>
  <si>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</si>
  <si>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</si>
  <si>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</si>
  <si>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</si>
  <si>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</si>
  <si>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</si>
  <si>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</si>
  <si>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</si>
  <si>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</si>
  <si>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</si>
  <si>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</si>
  <si>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</si>
  <si>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</si>
  <si>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</si>
  <si>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</si>
  <si>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</si>
  <si>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</si>
  <si>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</si>
  <si>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</si>
  <si>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</si>
  <si>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</si>
  <si>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</si>
  <si>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</si>
  <si>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</si>
  <si>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</si>
  <si>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</si>
  <si>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</si>
  <si>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</si>
  <si>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</si>
  <si>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</si>
  <si>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</si>
  <si>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</si>
  <si>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</si>
  <si>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</si>
  <si>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</si>
  <si>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</si>
  <si>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</si>
  <si>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</si>
  <si>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</si>
  <si>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</si>
  <si>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</si>
  <si>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</si>
  <si>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</si>
  <si>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</si>
  <si>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</si>
  <si>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</si>
  <si>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</si>
  <si>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</si>
  <si>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</si>
  <si>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</si>
  <si>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</si>
  <si>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</si>
  <si>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</si>
  <si>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</si>
  <si>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</si>
  <si>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</si>
  <si>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</si>
  <si>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</si>
  <si>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</si>
  <si>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</si>
  <si>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</si>
  <si>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</si>
  <si>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</si>
  <si>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</si>
  <si>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</si>
  <si>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</si>
  <si>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</si>
  <si>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</si>
  <si>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</si>
  <si>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</si>
  <si>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</si>
  <si>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</si>
  <si>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</si>
  <si>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</si>
  <si>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</si>
  <si>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</si>
  <si>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</si>
  <si>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</si>
  <si>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</si>
  <si>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</si>
  <si>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</si>
  <si>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</si>
  <si>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</si>
  <si>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</si>
  <si>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</si>
  <si>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</si>
  <si>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</si>
  <si>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</si>
  <si>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</si>
  <si>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</si>
  <si>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</si>
  <si>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</si>
  <si>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</si>
  <si>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</si>
  <si>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</si>
  <si>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</si>
  <si>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</si>
  <si>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</si>
  <si>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</si>
  <si>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</si>
  <si>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</si>
  <si>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</si>
  <si>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</si>
  <si>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</si>
  <si>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</si>
  <si>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</si>
  <si>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</si>
  <si>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</si>
  <si>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</si>
  <si>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</si>
  <si>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</si>
  <si>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</si>
  <si>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</si>
  <si>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</si>
  <si>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</si>
  <si>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</si>
  <si>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</si>
  <si>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</si>
  <si>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</si>
  <si>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</si>
  <si>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</si>
  <si>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</si>
  <si>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</si>
  <si>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</si>
  <si>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</si>
  <si>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</si>
  <si>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</si>
  <si>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</si>
  <si>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</si>
  <si>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</si>
  <si>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</si>
  <si>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</si>
  <si>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</si>
  <si>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</si>
  <si>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</si>
  <si>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</si>
  <si>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</si>
  <si>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</si>
  <si>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</si>
  <si>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</si>
  <si>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</si>
  <si>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</si>
  <si>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</si>
  <si>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</si>
  <si>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</si>
  <si>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</si>
  <si>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</si>
  <si>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</si>
  <si>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</si>
  <si>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</si>
  <si>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</si>
  <si>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</si>
  <si>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</si>
  <si>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</si>
  <si>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</si>
  <si>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</si>
  <si>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</si>
  <si>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</si>
  <si>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</si>
  <si>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</si>
  <si>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</si>
  <si>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</si>
  <si>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</si>
  <si>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</si>
  <si>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</si>
  <si>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</si>
  <si>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</si>
  <si>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</si>
  <si>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</si>
  <si>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</si>
  <si>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</si>
  <si>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</si>
  <si>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</si>
  <si>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</si>
  <si>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</si>
  <si>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</si>
  <si>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</si>
  <si>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</si>
  <si>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</si>
  <si>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</si>
  <si>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</si>
  <si>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</si>
  <si>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</si>
  <si>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</si>
  <si>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</si>
  <si>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</si>
  <si>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</si>
  <si>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</si>
  <si>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</si>
  <si>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</si>
  <si>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</si>
  <si>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</si>
  <si>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</si>
  <si>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</si>
  <si>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</si>
  <si>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</si>
  <si>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</si>
  <si>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</si>
  <si>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</si>
  <si>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</si>
  <si>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</si>
  <si>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</si>
  <si>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</si>
  <si>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</si>
  <si>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</si>
  <si>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</si>
  <si>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</si>
  <si>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</si>
  <si>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</si>
  <si>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</si>
  <si>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</si>
  <si>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</si>
  <si>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</si>
  <si>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</si>
  <si>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</si>
  <si>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</si>
  <si>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</si>
  <si>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</si>
  <si>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</si>
  <si>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</si>
  <si>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</si>
  <si>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</si>
  <si>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</si>
  <si>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</si>
  <si>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</si>
  <si>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</si>
  <si>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</si>
  <si>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</si>
  <si>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</si>
  <si>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</si>
  <si>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</si>
  <si>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</si>
  <si>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</si>
  <si>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</si>
  <si>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</si>
  <si>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</si>
  <si>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</si>
  <si>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</si>
  <si>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</si>
  <si>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</si>
  <si>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</si>
  <si>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</si>
  <si>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</si>
  <si>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</si>
  <si>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</si>
  <si>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</si>
  <si>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</si>
  <si>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</si>
  <si>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</si>
  <si>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</si>
  <si>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</si>
  <si>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</si>
  <si>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</si>
  <si>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</si>
  <si>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</si>
  <si>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</si>
  <si>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</si>
  <si>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</si>
  <si>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</si>
  <si>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</si>
  <si>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</si>
  <si>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</si>
  <si>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</si>
  <si>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</si>
  <si>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</si>
  <si>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</si>
  <si>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</si>
  <si>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</si>
  <si>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</si>
  <si>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</si>
  <si>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</si>
  <si>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</si>
  <si>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</si>
  <si>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</si>
  <si>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</si>
  <si>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</si>
  <si>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</si>
  <si>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</si>
  <si>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</si>
  <si>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</si>
  <si>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</si>
  <si>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</si>
  <si>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</si>
  <si>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</si>
  <si>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</si>
  <si>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</si>
  <si>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</si>
  <si>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QUE AFECTAN A LA CUENTA UNICA DEL TESORO (CUT) EN DOLARES AMERICANOS No. 5970034001</t>
  </si>
  <si>
    <t>AREA DE CONCILIACION Y RECOLECCION DE DATOS</t>
  </si>
  <si>
    <t>Nro Doc</t>
  </si>
  <si>
    <t>Prev.</t>
  </si>
  <si>
    <t>CDT</t>
  </si>
  <si>
    <t>DA</t>
  </si>
  <si>
    <t>Nro. 
TRL</t>
  </si>
  <si>
    <t>Nro. 
LIBRETA</t>
  </si>
  <si>
    <t>CRÉDITO</t>
  </si>
  <si>
    <t>DÉBITO</t>
  </si>
  <si>
    <t>Sin  nombre</t>
  </si>
  <si>
    <t>NO IDENTIFICADO</t>
  </si>
  <si>
    <t>TRANSFERENCIAS ENTRE LIBRETAS - NO CONTABILIZABLES Y EXCEPCIONALES</t>
  </si>
  <si>
    <t>TOTAL</t>
  </si>
  <si>
    <t>TOTALES</t>
  </si>
  <si>
    <t>DETALLE DE OPERACIONES SIN REGULARIZACIÓN POR ENTIDADES</t>
  </si>
  <si>
    <t>(EXPRESADO EN BOLIVIANOS)</t>
  </si>
  <si>
    <t>CUT Bs</t>
  </si>
  <si>
    <t>CUT $US</t>
  </si>
  <si>
    <t>COD.</t>
  </si>
  <si>
    <t>RESP.</t>
  </si>
  <si>
    <t>TOTAL PENDIENTES</t>
  </si>
  <si>
    <t>TIPO OP.</t>
  </si>
  <si>
    <t>DEBITO USD</t>
  </si>
  <si>
    <t>CRÉDITO USD</t>
  </si>
  <si>
    <t>TOTAL USD</t>
  </si>
  <si>
    <t>DEBITO BS</t>
  </si>
  <si>
    <t>CREDITO BS</t>
  </si>
  <si>
    <t>TOTAL BS</t>
  </si>
  <si>
    <t>ESTADO ACTUAL</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</si>
  <si>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</si>
  <si>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</si>
  <si>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</si>
  <si>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</si>
  <si>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</si>
  <si>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</si>
  <si>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</si>
  <si>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</si>
  <si>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</si>
  <si>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</si>
  <si>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</si>
  <si>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</si>
  <si>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</si>
  <si>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</si>
  <si>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</si>
  <si>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</si>
  <si>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</si>
  <si>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</si>
  <si>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</si>
  <si>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</si>
  <si>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</si>
  <si>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</si>
  <si>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</si>
  <si>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</si>
  <si>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</si>
  <si>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</si>
  <si>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</si>
  <si>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</si>
  <si>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</si>
  <si>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</si>
  <si>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</si>
  <si>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</si>
  <si>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</si>
  <si>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</si>
  <si>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</si>
  <si>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</si>
  <si>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</si>
  <si>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</si>
  <si>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</si>
  <si>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</si>
  <si>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</si>
  <si>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</si>
  <si>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</si>
  <si>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</si>
  <si>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</si>
  <si>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</si>
  <si>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</si>
  <si>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</si>
  <si>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</si>
  <si>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</si>
  <si>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</si>
  <si>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</si>
  <si>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</si>
  <si>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</si>
  <si>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</si>
  <si>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</si>
  <si>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</si>
  <si>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</si>
  <si>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</si>
  <si>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</si>
  <si>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</si>
  <si>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</si>
  <si>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</si>
  <si>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</si>
  <si>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</si>
  <si>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</si>
  <si>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</si>
  <si>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</si>
  <si>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</si>
  <si>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</si>
  <si>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</si>
  <si>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</si>
  <si>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</si>
  <si>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</si>
  <si>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</si>
  <si>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</si>
  <si>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</si>
  <si>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</si>
  <si>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</si>
  <si>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</si>
  <si>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</si>
  <si>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</si>
  <si>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</si>
  <si>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</si>
  <si>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</si>
  <si>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</si>
  <si>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</si>
  <si>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</si>
  <si>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</si>
  <si>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</si>
  <si>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</si>
  <si>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</si>
  <si>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</si>
  <si>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</si>
  <si>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</si>
  <si>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</si>
  <si>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</si>
  <si>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</si>
  <si>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</si>
  <si>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</si>
  <si>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</si>
  <si>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</si>
  <si>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</si>
  <si>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</si>
  <si>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</si>
  <si>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</si>
  <si>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</si>
  <si>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</si>
  <si>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</si>
  <si>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</si>
  <si>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</si>
  <si>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</si>
  <si>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</si>
  <si>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</si>
  <si>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</si>
  <si>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</si>
  <si>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</si>
  <si>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</si>
  <si>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</si>
  <si>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</si>
  <si>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</si>
  <si>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</si>
  <si>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</si>
  <si>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</si>
  <si>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</si>
  <si>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</si>
  <si>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</si>
  <si>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</si>
  <si>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</si>
  <si>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</si>
  <si>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</si>
  <si>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</si>
  <si>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</si>
  <si>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</si>
  <si>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</si>
  <si>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</si>
  <si>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</si>
  <si>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</si>
  <si>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</si>
  <si>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</si>
  <si>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</si>
  <si>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</si>
  <si>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</si>
  <si>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</si>
  <si>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</si>
  <si>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</si>
  <si>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</si>
  <si>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</si>
  <si>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</si>
  <si>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</si>
  <si>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</si>
  <si>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</si>
  <si>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</si>
  <si>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</si>
  <si>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</si>
  <si>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</si>
  <si>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</si>
  <si>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</si>
  <si>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</si>
  <si>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</si>
  <si>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</si>
  <si>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</si>
  <si>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</si>
  <si>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</si>
  <si>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</si>
  <si>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</si>
  <si>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</si>
  <si>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</si>
  <si>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</si>
  <si>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</si>
  <si>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</si>
  <si>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</si>
  <si>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</si>
  <si>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</si>
  <si>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</si>
  <si>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</si>
  <si>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</si>
  <si>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</si>
  <si>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</si>
  <si>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</si>
  <si>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</si>
  <si>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</si>
  <si>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</si>
  <si>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</si>
  <si>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</si>
  <si>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</si>
  <si>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</si>
  <si>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</si>
  <si>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</si>
  <si>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</si>
  <si>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</si>
  <si>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</si>
  <si>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</si>
  <si>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</si>
  <si>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</si>
  <si>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</si>
  <si>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</si>
  <si>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</si>
  <si>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</si>
  <si>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</si>
  <si>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</si>
  <si>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</si>
  <si>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</si>
  <si>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</si>
  <si>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</si>
  <si>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</si>
  <si>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</si>
  <si>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</si>
  <si>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</si>
  <si>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</si>
  <si>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</si>
  <si>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</si>
  <si>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</si>
  <si>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</si>
  <si>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</si>
  <si>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</si>
  <si>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</si>
  <si>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</si>
  <si>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</si>
  <si>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</si>
  <si>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</si>
  <si>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</si>
  <si>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</si>
  <si>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</si>
  <si>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</si>
  <si>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</si>
  <si>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</si>
  <si>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</si>
  <si>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</si>
  <si>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</si>
  <si>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</si>
  <si>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</si>
  <si>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</si>
  <si>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</si>
  <si>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</si>
  <si>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</si>
  <si>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</si>
  <si>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</si>
  <si>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</si>
  <si>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</si>
  <si>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</si>
  <si>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</si>
  <si>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</si>
  <si>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</si>
  <si>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</si>
  <si>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</si>
  <si>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</si>
  <si>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</si>
  <si>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</si>
  <si>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</si>
  <si>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</si>
  <si>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</si>
  <si>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</si>
  <si>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</si>
  <si>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</si>
  <si>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</si>
  <si>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</si>
  <si>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</si>
  <si>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</si>
  <si>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</si>
  <si>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</si>
  <si>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</si>
  <si>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</si>
  <si>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</si>
  <si>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</si>
  <si>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</si>
  <si>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</si>
  <si>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</si>
  <si>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</si>
  <si>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</si>
  <si>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</si>
  <si>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</si>
  <si>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</si>
  <si>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</si>
  <si>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</si>
  <si>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</si>
  <si>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</si>
  <si>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</si>
  <si>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</si>
  <si>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</si>
  <si>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</si>
  <si>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</si>
  <si>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</si>
  <si>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</si>
  <si>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</si>
  <si>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</si>
  <si>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</si>
  <si>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</si>
  <si>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</si>
  <si>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</si>
  <si>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</si>
  <si>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</si>
  <si>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</si>
  <si>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</si>
  <si>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</si>
  <si>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</si>
  <si>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</si>
  <si>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</si>
  <si>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</si>
  <si>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</si>
  <si>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</si>
  <si>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</si>
  <si>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</si>
  <si>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</si>
  <si>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</si>
  <si>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</si>
  <si>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</si>
  <si>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</si>
  <si>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</si>
  <si>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</si>
  <si>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</si>
  <si>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</si>
  <si>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</si>
  <si>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</si>
  <si>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</si>
  <si>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</si>
  <si>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</si>
  <si>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</si>
  <si>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</si>
  <si>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</si>
  <si>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</si>
  <si>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</si>
  <si>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</si>
  <si>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</si>
  <si>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</si>
  <si>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</si>
  <si>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</si>
  <si>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</si>
  <si>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</si>
  <si>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</si>
  <si>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</si>
  <si>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</si>
  <si>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</si>
  <si>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</si>
  <si>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</si>
  <si>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</si>
  <si>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</si>
  <si>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</si>
  <si>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</si>
  <si>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</si>
  <si>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</si>
  <si>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</si>
  <si>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</si>
  <si>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</si>
  <si>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</si>
  <si>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</si>
  <si>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</si>
  <si>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</si>
  <si>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</si>
  <si>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</si>
  <si>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</si>
  <si>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</si>
  <si>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</si>
  <si>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</si>
  <si>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</si>
  <si>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</si>
  <si>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</si>
  <si>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</si>
  <si>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</si>
  <si>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</si>
  <si>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</si>
  <si>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</si>
  <si>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</si>
  <si>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</si>
  <si>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</si>
  <si>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</si>
  <si>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</si>
  <si>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</si>
  <si>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</si>
  <si>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</si>
  <si>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</si>
  <si>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</si>
  <si>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</si>
  <si>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</si>
  <si>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</si>
  <si>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</si>
  <si>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</si>
  <si>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</si>
  <si>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</si>
  <si>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</si>
  <si>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</si>
  <si>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</si>
  <si>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</si>
  <si>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</si>
  <si>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</si>
  <si>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</si>
  <si>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</si>
  <si>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</si>
  <si>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</si>
  <si>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</si>
  <si>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</si>
  <si>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</si>
  <si>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</si>
  <si>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</si>
  <si>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</si>
  <si>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</si>
  <si>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</si>
  <si>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</si>
  <si>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</si>
  <si>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</si>
  <si>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</si>
  <si>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</si>
  <si>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</si>
  <si>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</si>
  <si>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</si>
  <si>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</si>
  <si>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</si>
  <si>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</si>
  <si>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</si>
  <si>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</si>
  <si>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</si>
  <si>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</si>
  <si>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</si>
  <si>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</si>
  <si>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</si>
  <si>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</si>
  <si>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</si>
  <si>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</si>
  <si>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</si>
  <si>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</si>
  <si>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</si>
  <si>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</si>
  <si>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</si>
  <si>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</si>
  <si>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</si>
  <si>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</si>
  <si>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</si>
  <si>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</si>
  <si>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</si>
  <si>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</si>
  <si>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</si>
  <si>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</si>
  <si>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</si>
  <si>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</si>
  <si>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</si>
  <si>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</si>
  <si>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</si>
  <si>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</si>
  <si>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</si>
  <si>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</si>
  <si>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</si>
  <si>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</si>
  <si>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</si>
  <si>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</si>
  <si>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</si>
  <si>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</si>
  <si>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</si>
  <si>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</si>
  <si>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</si>
  <si>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</si>
  <si>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</si>
  <si>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</si>
  <si>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</si>
  <si>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</si>
  <si>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</si>
  <si>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</si>
  <si>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</si>
  <si>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</si>
  <si>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</si>
  <si>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</si>
  <si>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</si>
  <si>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</si>
  <si>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</si>
  <si>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</si>
  <si>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</si>
  <si>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</si>
  <si>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</si>
  <si>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</si>
  <si>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</si>
  <si>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</si>
  <si>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</si>
  <si>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</si>
  <si>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</si>
  <si>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</si>
  <si>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</si>
  <si>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</si>
  <si>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</si>
  <si>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</si>
  <si>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</si>
  <si>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</si>
  <si>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</si>
  <si>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</si>
  <si>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</si>
  <si>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</si>
  <si>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</si>
  <si>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</si>
  <si>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</si>
  <si>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</si>
  <si>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</si>
  <si>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</si>
  <si>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</si>
  <si>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</si>
  <si>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</si>
  <si>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</si>
  <si>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</si>
  <si>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</si>
  <si>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</si>
  <si>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</si>
  <si>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</si>
  <si>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</si>
  <si>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</si>
  <si>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</si>
  <si>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</si>
  <si>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</si>
  <si>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</si>
  <si>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</si>
  <si>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</si>
  <si>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</si>
  <si>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</si>
  <si>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</si>
  <si>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</si>
  <si>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</si>
  <si>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</si>
  <si>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</si>
  <si>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</si>
  <si>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</si>
  <si>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</si>
  <si>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</si>
  <si>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</si>
  <si>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</si>
  <si>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</si>
  <si>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</si>
  <si>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</si>
  <si>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</si>
  <si>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</si>
  <si>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</si>
  <si>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</si>
  <si>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</si>
  <si>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</si>
  <si>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</si>
  <si>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</si>
  <si>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</si>
  <si>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</si>
  <si>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</si>
  <si>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</si>
  <si>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</si>
  <si>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</si>
  <si>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</si>
  <si>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</si>
  <si>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</si>
  <si>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</si>
  <si>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</si>
  <si>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</si>
  <si>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</si>
  <si>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</si>
  <si>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</si>
  <si>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</si>
  <si>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</si>
  <si>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</si>
  <si>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</si>
  <si>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</si>
  <si>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</si>
  <si>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</si>
  <si>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</si>
  <si>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</si>
  <si>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</si>
  <si>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</si>
  <si>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</si>
  <si>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</si>
  <si>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</si>
  <si>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</si>
  <si>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</si>
  <si>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</si>
  <si>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</si>
  <si>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</si>
  <si>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</si>
  <si>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</si>
  <si>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</si>
  <si>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</si>
  <si>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</si>
  <si>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</si>
  <si>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</si>
  <si>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</si>
  <si>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</si>
  <si>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</si>
  <si>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</si>
  <si>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</si>
  <si>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</si>
  <si>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</si>
  <si>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</si>
  <si>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</si>
  <si>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</si>
  <si>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</si>
  <si>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</si>
  <si>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</si>
  <si>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</si>
  <si>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</si>
  <si>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</si>
  <si>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</si>
  <si>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</si>
  <si>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</si>
  <si>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</si>
  <si>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</si>
  <si>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Lic. Gonzalo Mondaca Michel</t>
  </si>
  <si>
    <t>Jefe de la Unidad de Contabilidad y Cuentas Fiscales
Dirección General de Contabilidad Fiscal
Ministerio de Economía y Finanzas Publicas</t>
  </si>
  <si>
    <t>MINISTERIO DE GOBIERNO</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</si>
  <si>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</si>
  <si>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</si>
  <si>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</si>
  <si>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</si>
  <si>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</si>
  <si>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</si>
  <si>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</si>
  <si>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</si>
  <si>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</si>
  <si>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Nro.
Prev.</t>
  </si>
  <si>
    <t>TFD</t>
  </si>
  <si>
    <t>TRL Bs
Crédito</t>
  </si>
  <si>
    <t>TRL Bs
Débito</t>
  </si>
  <si>
    <t>TRL USD
Débito</t>
  </si>
  <si>
    <t>Fondo De Desarrollo Indigena</t>
  </si>
  <si>
    <t>COBRO POR COMISIONES ALADI Nro: 000001/2009</t>
  </si>
  <si>
    <t>COBRO DE UTILES DE ESCRITORIO Nro: 000001/2009</t>
  </si>
  <si>
    <t>Empresa Estratégica Boliviana de Construcción y Conservación de Infraestructura Civil</t>
  </si>
  <si>
    <t>TRL USD
Crédito</t>
  </si>
  <si>
    <t>Lic. Gonzalo Calisaya Gomez</t>
  </si>
  <si>
    <t>Director General de Contabilidad Fiscal
Viceministerio de Presupuesto y Contabilidad Fiscal
Ministerio de Economía y Finanzas Publicas</t>
  </si>
  <si>
    <t>Unidad De Liquidación Fondo Des. Pueblos Indígenas, Originarios Y Com.Campesinas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</si>
  <si>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</si>
  <si>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</si>
  <si>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</si>
  <si>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</si>
  <si>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</si>
  <si>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</si>
  <si>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</si>
  <si>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</si>
  <si>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</si>
  <si>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</si>
  <si>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</si>
  <si>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</si>
  <si>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</si>
  <si>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</si>
  <si>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</si>
  <si>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</si>
  <si>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</si>
  <si>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</si>
  <si>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</si>
  <si>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</si>
  <si>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</si>
  <si>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</si>
  <si>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</si>
  <si>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GRACOS</t>
  </si>
  <si>
    <t>CONTABILIZACION ORDENES DE TRANSFERENCIA GRACOS</t>
  </si>
  <si>
    <t>COBRO COSTOS DE PAPELERIA SEGUN TRANSFERENCIA DEL EXTERIOR POR ORDEN DE HOGAS S.A. LIB. 00513062001 YPFB-OPERACIONES PLANTA DE SEPARACION DE LIQUIDOS RIO GRANDE</t>
  </si>
  <si>
    <t>COBRO COSTOS DE PAPELERIA SEGUN TRANSFERENCIA DEL EXTERIOR POR ORDEN DE LIMA GAS S.A. LIB. 00513062001 YPFB-OPERACIONES PLANTA DE SEPARACION DE LIQUIDOS RIO GRANDE</t>
  </si>
  <si>
    <t>COBRO COSTOS DE PAPELERIA SEGUN TRANSFERENCIA DEL EXTERIOR POR ORDEN DE CORPORACION PETROLERA S.A. LIB. 00513062001 YPFB-OPERACIONES PLANTA DE SEPARACION DE LIQUIDOS RIO GRANDE</t>
  </si>
  <si>
    <t>'TRANSFERENCIA DE FONDOS||S/G. NOTA CITE: MH/VTCP/DGT/UO/OB NO.1844/2008 DE F.21-10-2008 DEL MIN.DE HACIENDA S/G. DETALLE ADJUNTO. DEBITO DE LA LIBRETA NO.00990201001, REPOSICION UTILES DE ESCRITORIO.</t>
  </si>
  <si>
    <t>COBRO COSTOS DE PAPELERIA SEGUN TRANSFERENCIA DEL EXTERIOR POR ORDEN DE LIMA GAS S.A. (PERU) LIB. 00513062001 YPFB-OPERACIONES PLANTA DE SEPARACION DE LIQUIDOS RIO GRANDE</t>
  </si>
  <si>
    <t>De: 00099024113 Transferencia en cumplimiento al DS N0913 de 15/06/2011 y el Convenio Interinstitucional de Financiamiento UPRE-CIF-006/2015, suscrito entre la UPRE y el GAM de San Pedro de Buena Vista proyecto Construccion Bloque de Aulas y Cancha Multifuncional con Tinglado U.E. Toracari, correspo</t>
  </si>
  <si>
    <t>De: 00099024113 Transferencia en cumplimiento al DS N0913 de 15/06/2011 y el Convenio Intergubernativo de Financiamiento UPRE-CIF-IG/068/2015, suscrito entre la UPRE y el GAM de San Agustin proyecto Construccion Bateria de Banos Unidad Educativa Cerro Gordo Union Progreso, correspondiente al pago de</t>
  </si>
  <si>
    <t>De: 00099024113 Transferencia en cumplimiento al DS N0913 de 15/06/2011 y el Convenio Intergubernativo de Financiamiento UPRE-CIF-IG/210/2016, suscrito entre la UPRE y el GAM de Cajuata proyecto Construccion Tinglado Polifuncional Unidad Educativa Agua Rica Luz de Kollasuyo - Cajuata, correspondient</t>
  </si>
  <si>
    <t>De: 00099024113 Transferencia en cumplimiento al DS N0913 de 15/06/2011 y el Convenio Intergubernativo de Financiamiento UPRE-CIF-IG 270/2015, suscrito entre la UPRE y el GAM de Incahuasi proyecto Ampliacion Unidad Educativa Nacional Junin (Bloque Nuevo) Municipio de Incahuasi, correspondiente al pa</t>
  </si>
  <si>
    <t>De: 00099024113 Transferencia en cumplimiento al DS N0913 de 15/06/2011 y el Convenio Intergubernativo de Financiamiento UPRE-CIF-IG 454/2015, suscrito entre la UPRE y el GAM de Huacaraje proyecto Construccion Tinglado Metalico Unidad Educativa Juan Antonio Velarde Guerra Comunidad La Embrolla - Hua</t>
  </si>
  <si>
    <t>De: 00099024113 Transferencia en cumplimiento al DS N0913 de 15/06/2011 y el Convenio Intergubernativo de Financiamiento UPRE-CIF-IG 451/2015, suscrito entre la UPRE y el GAM de Huacaraje proyecto Construccion Tinglado Metalico en la Unidad Educativa Fabian Mercado Rapu de Huacaraje, correspondiente</t>
  </si>
  <si>
    <t>De: 00099024113 Transferencia en cumplimiento al DS N0913 de 15/06/2011 y el Convenio Interinstitucional de Financiamiento UPRE-CIF-146/2015, suscrito entre la UPRE y el GAM de Uriondo proyecto Restauracion Iglesia Nuestra Senora de la Inmaculada Concepcion del Valle de la Concepcion, correspondient</t>
  </si>
  <si>
    <t>De: 00099024113 Transferencia en cumplimiento al DS N0913 de 15/06/2011 y el Convenio Intergubernativo de Financiamiento UPRE-CIF-IG 268/2015, suscrito entre la UPRE y el GAM de San Lucas proyecto Construccion Tinglado Cancha Polifuncional U.E. Eduardo Abaroa San Lucas, correspondiente al pago de la</t>
  </si>
  <si>
    <t>DEPOSITOS ADUANEROS BOLIVIANOS  "DAB"</t>
  </si>
  <si>
    <t>ORGANO JUDICIAL "OJ"</t>
  </si>
  <si>
    <t>SERVICIO NACIONAL DE AREAS PROTEGIDAS "SERNAP"</t>
  </si>
  <si>
    <t>AUTORIDAD JURISDICCIONAL ADMINISTRATIVA MINERA "AJAM"</t>
  </si>
  <si>
    <t>FONDO NACIONAL DE DESARROLLO FORESTAL " FONABOSQUE"</t>
  </si>
  <si>
    <t>INSTITUTO NACIONAL DE ESTADISTICA "INE"</t>
  </si>
  <si>
    <t>AUTORIDAD DE SUPERVISION DEL SISTEMA FINANCIERO "ASFI"</t>
  </si>
  <si>
    <t>FONDO NACIONAL DE INVERSION PRODUCTIVA Y SOCIAL "FPS"</t>
  </si>
  <si>
    <t>AGENCIA PARA EL DESARROLLO DE LAS MACROREGIONES Y ZONAS FRONTERIZAS "ADEMAF"</t>
  </si>
  <si>
    <t>INSTITUTO DEL SEGURO AGRARIO     "INSA"</t>
  </si>
  <si>
    <t xml:space="preserve">MINISTERIO DE DEPÒRTES </t>
  </si>
  <si>
    <t>SERVICIO DE IMPUESTOS NACIONALES "SIN"</t>
  </si>
  <si>
    <t>AUTORIDAD GENERAL DE IMPUGNACION TRIBUTARIA "AGIT"</t>
  </si>
  <si>
    <t>00099021001 DEPOSITO DE EFECTIVO, DEPOSITANTE: SANDRA BEATRIZ DORIA MEDINA RIVERA, CONCEPTO: EXCESO DE HABERES ENERO 2016, CUENTA DE DEPOSITO: CUENTA UNICA DEL TESORO</t>
  </si>
  <si>
    <t>AGENCIA NACIONAL DE HIDROCARBUROS "ANH"</t>
  </si>
  <si>
    <t>ADUANA NACIONAL                                "AN"</t>
  </si>
  <si>
    <t>LOTERIA NACIONAL DE BENEFICIENCIA Y SALUBRIDAD "LONABOL"</t>
  </si>
  <si>
    <t>MINISTERIO DE JUSTICIA                 "MJUST"</t>
  </si>
  <si>
    <t>BOLIVIANA DE AVIACION                     "BOA"</t>
  </si>
  <si>
    <t>SERVICIO AL MEJORAMIENTO DE LA NAVEGACION AMAZONICA "SEMENA"</t>
  </si>
  <si>
    <t>SERVICIO GEOLOGICO MINERO "SERGEOMIN"</t>
  </si>
  <si>
    <t>EMPRESA DE CORREOS DE BOLIVIA " ECOBOL"</t>
  </si>
  <si>
    <t>UNIDAD DE INVESTIGACIONES FINANCIERAS  "UIF"</t>
  </si>
  <si>
    <t>00526012001 DEPOSITO DE EFECTIVO, DEPOSITANTE: DAVID ALIAGA - BOLIVIA TV, CONCEPTO: DEVOLUCIÓN, CUENTA DE DEPOSITO: CUENTA UNICA DEL TESORO</t>
  </si>
  <si>
    <t>00526012001 DEPOSITO DE EFECTIVO, DEPOSITANTE: CELSO MAMANI - BOLIVIA TV, CONCEPTO: DEVOLUCIÓN, CUENTA DE DEPOSITO: CUENTA UNICA DEL TESORO</t>
  </si>
  <si>
    <t>AGENCIA BOLIVIANA ESPACIAL            "ABE"</t>
  </si>
  <si>
    <t>DEFENSORIA DEL PUEBLO                      "DP"</t>
  </si>
  <si>
    <t>00099021001 DEPOSITO DE EFECTIVO, DEPOSITANTE: BRAULIO QUISPE BARRERA, CONCEPTO: DEVOLUCION POR COBRO INDEBIDO, CUENTA DE DEPOSITO: CUENTA UNICA DEL TESORO</t>
  </si>
  <si>
    <t>00099021001 DEPOSITO DE EFECTIVO, DEPOSITANTE: AYDA ROSMINDA MEDRANO AVERANGA, CONCEPTO: DOBLE PERCEPCIÓN, CUENTA DE DEPOSITO: CUENTA UNICA DEL TESORO</t>
  </si>
  <si>
    <t>INSTITUCION PUBLICA DESCONCENTRADA  DE PESCA Y ACUICULTURA   "PACU"</t>
  </si>
  <si>
    <t>EMPRESA PUBLICA NACIONAL ESTRATEGICA LACTEOS BOLIVIA  "LACTEOSBOL"</t>
  </si>
  <si>
    <t>Dirección General de Credito Publico</t>
  </si>
  <si>
    <t>RESPUESTA A DEBITOS Nro:000001/2009, por operación de importación a través del CPCR-ALADI.</t>
  </si>
  <si>
    <t>01</t>
  </si>
  <si>
    <t>02</t>
  </si>
  <si>
    <t>00099021001</t>
  </si>
  <si>
    <t>Total $us</t>
  </si>
  <si>
    <t>Total Bs</t>
  </si>
  <si>
    <t>Conservatorio Plurinacional de Musica</t>
  </si>
  <si>
    <t xml:space="preserve">Servicio Geológico Minero </t>
  </si>
  <si>
    <t>Empresa Estatal de Transporte por Cable "Mi teleférico"</t>
  </si>
  <si>
    <t>Empresa Estatal "Boliviana de Turismo"</t>
  </si>
  <si>
    <t>Dirección General de Administración y Finanzas Territoriales</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</si>
  <si>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</si>
  <si>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</si>
  <si>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</si>
  <si>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</si>
  <si>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</si>
  <si>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</si>
  <si>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</si>
  <si>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</si>
  <si>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</si>
  <si>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</si>
  <si>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</si>
  <si>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</si>
  <si>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</si>
  <si>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</si>
  <si>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</si>
  <si>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MINISTERIO DE RELACIONES EXTERIORES</t>
  </si>
  <si>
    <t>GESTORA PÚBLICA DE LA SEGURIDAD SOCIAL DE LARGO PLAZO</t>
  </si>
  <si>
    <t>UCCF</t>
  </si>
  <si>
    <t>Area de Conciliaciones</t>
  </si>
  <si>
    <t xml:space="preserve">Ministerio de Desarrollo Rural y Tierras </t>
  </si>
  <si>
    <t>RETIRO TOTAL DE RECURSOS CAPTADOS EN LA FECHA</t>
  </si>
  <si>
    <t>MINISTERIO DE DESARROLLO RURAL Y TIERRAS</t>
  </si>
  <si>
    <t>00099021001 DEPOSITO DE EFECTIVO, DEPOSITANTE: LUCRECIA VELARDE VDA. DE FLORES, CONCEPTO: PARA DEPARTAMENTO DE SENASIR, CUENTA DE DEPOSITO: CUENTA UNICA DEL TESORO</t>
  </si>
  <si>
    <t>DIRECCION DEPARTAMENTAL DE EDUCACION LA PAZ "DDE-LPZ"</t>
  </si>
  <si>
    <t>SERVICIO NACIONAL DE REGISTRO Y CONTROL DE LA  COMERCIALIZACION DE MINERALES Y METALES "SENARECOM"</t>
  </si>
  <si>
    <t>YACIMIENTOS PETROLÍFEROS FISCALES BOLIVIANOS</t>
  </si>
  <si>
    <t>ADMINISTRADORA BOLIVIANA DE CARRETERAS</t>
  </si>
  <si>
    <t>ADMINISTRACIÓN DE AEROPUERTOS Y SERVICIOS AUXILIARES A LA NAVEGACIÓN AÉREA</t>
  </si>
  <si>
    <t>DIRECCIÓN GENERAL DE AERONÁUTICA CIVIL</t>
  </si>
  <si>
    <t>INSTITUTO NACIONAL DE INNOVACIÓN AGROPECUARIA Y FORESTAL</t>
  </si>
  <si>
    <t>EMPRESA AZUCARERA SAN BUENAVENTURA</t>
  </si>
  <si>
    <t>FONDO NACIONAL DE INVERSIÓN PRODUCTIVA Y SOCIAL</t>
  </si>
  <si>
    <t>SERVICIO GENERAL DE IDENTIFICACIÓN PERSONAL</t>
  </si>
  <si>
    <t>MINISTERIO DE SALUD</t>
  </si>
  <si>
    <t>MINISTERIO DE ECONOMÍA Y FINANZAS PÚBLICAS</t>
  </si>
  <si>
    <t>ÓRGANO ELECTORAL PLURINACIONAL</t>
  </si>
  <si>
    <t>MINISTERIO DE EDUCACIÓN</t>
  </si>
  <si>
    <t>VIPFE - RECON</t>
  </si>
  <si>
    <t>MINISTERIO DE CULTURAS Y TURISMO</t>
  </si>
  <si>
    <t>MINISTERIO DE LA PRESIDENCIA</t>
  </si>
  <si>
    <t>MINISTERIO DE MEDIO AMBIENTE Y AGUA</t>
  </si>
  <si>
    <t>EMPRESA BOLIVIANA DE TURISMO</t>
  </si>
  <si>
    <t>BOLIVIA TV</t>
  </si>
  <si>
    <t>MINISTERIO DE DEFENSA</t>
  </si>
  <si>
    <t>MINISTERIO DE PLANIFICACIÓN DEL DESARROLLO</t>
  </si>
  <si>
    <t>SERVICIO DE DESARROLLO DE LAS EMPRESAS PUBLICAS PRODUCTIVAS</t>
  </si>
  <si>
    <t>ADMINISTRACION DE SERVICIOS PORTUARIOS BOLIVIA</t>
  </si>
  <si>
    <t>AUTORIDAD DE REGULACIÓN Y FISCALIZACIÓN DE TELECOMUNICACIONES Y TRANSPORTES</t>
  </si>
  <si>
    <t>SERVICIO NACIONAL PARA LA SOSTENIBILIDAD DE SERVICIOS EN SANEAMIENTO BÁSICO</t>
  </si>
  <si>
    <t>VICEPRESIDENCIA DEL ESTADO PLURINACIONAL</t>
  </si>
  <si>
    <t>ASAMBLEA LEGISLATIVA PLURINACIONAL</t>
  </si>
  <si>
    <t>EMPRESA PÚBLICA QUIPUS</t>
  </si>
  <si>
    <t>MINISTERIO DE DESARROLLO PRODUCTIVO Y ECONOMÍA PLURAL</t>
  </si>
  <si>
    <t>MINISTERIO DE MINERÍA Y METALURGIA</t>
  </si>
  <si>
    <t>DIRECCIÓN ESTRATÉGICA DE REIVINDICACIÓN MARÍTIMA</t>
  </si>
  <si>
    <t>De: 00099024113 Transferencia en cumplimiento al DS N0913 de 15/06/2011 y el Convenio Intergubernativo de Financiamiento UPRE-CIF-IG/399/2015, suscrito entre la UPRE y el GAM de Curahuara de Carangas proyecto Construccion Graderias Campo Deportivo Cabo Sabino Valiente Curahuara de Carangas, correspo</t>
  </si>
  <si>
    <t>AGENCIA ESTATAL DE VIVIENDA</t>
  </si>
  <si>
    <t>COBRO COSTOS DE PAPELERIA SEGUN TRANSFERENCIA DEL EXTERIOR POR ORDEN DE CONSULADO GENL DE BOLIVIA EN HOUSTON REF.: GESTORIA CONSULAR LIB. 00010011102 MIN.RELACIONES EXTERIORES - GESTORIA CONSULAR LEY Nº 3108</t>
  </si>
  <si>
    <t>COBRO COSTOS DE PAPELERIA SEGUN TRANSFERENCIA DEL EXTERIOR POR ORDEN DE LIB. 00513012007 YPFB - RECURSOS NACIONALIZACIÓN</t>
  </si>
  <si>
    <t>De: 00099024113 Transferencia en cumplimiento al DS N0913 de 15/06/2011 y el Convenio Intergubernativo de Financiamiento UPRE-CIF-IG/053/2015, suscrito entre la UPRE y el GAM de San Pedro de Buena Vista proyecto Construccion Internado Unidad Educativa Sacana, correspondiente al pago de la planilla N</t>
  </si>
  <si>
    <t>De: 00099024113 Transferencia en cumplimiento al DS N0913 de 15/06/2011 y el Convenio Intergubernativo de Financiamiento UPRE-CIF-IG/047/2016, suscrito entre la UPRE y el GAM de Mairana proyecto Construccion Tinglado y Graderia U.E. Fanny Velasco Nunez - Mairana, correspondiente al pago de la planil</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</si>
  <si>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al</t>
  </si>
  <si>
    <t>COBRO COSTOS DE PAPELERIA SEGUN TRANSFERENCIA DEL EXTERIOR POR ORDEN DE GAS CORONA S.A.E.C.A. REF.: ANTICIPO SEGUN CONTRATO LIB. 00513062001 YPFB-OPERACIONES PLANTA DE SEPARACION DE LIQUIDOS RIO GRANDE</t>
  </si>
  <si>
    <t>De: 00099024113 Transferencia en cumplimiento al DS N0913 de 15/06/2011 y el Convenio Intergubernativo de Financiamiento UPRE-CIF-IG/271/2016, suscrito entre la UPRE y el GAM Tiraque, Proyecto Const. Bloque de Aulas y Bateria de Banos U.E. Isabel Torrico Arnez Cobija, correspondiente al pago de la p</t>
  </si>
  <si>
    <t>FONDO DE DESARROLLO DEL SISTEMA FINANCIERO Y APOYO AL SECTOR PRODUCTIVO</t>
  </si>
  <si>
    <t>De: 00099024113 Transferencia en cumplimiento al DS N0913 de 15/06/2011 y el Convenio Intergubernativo de Financiamiento UPRE-CIF-IG/180/2016, suscrito entre la UPRE y el GAM de Filadelfia proyecto Construccion Coliseo Municipal de Filadelfia Juan Evo Morales Ayma  Municipio Filadelfia, correspondie</t>
  </si>
  <si>
    <t>De: 00099024113 Transferencia en cumplimiento al DS N0913 de 15/06/2011 y el Convenio Intergubernativo de Financiamiento UPRE-CIF-IG 254/2015, suscrito entre la UPRE y el GAM Yamparaez, Proyecto Construccion Centro de Salud con Internacion Sotomayor - Yamparaez, correspondiente al pago de la planill</t>
  </si>
  <si>
    <t>Crédito por Dividendo de Títulos Valores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</si>
  <si>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Segunda de la Ley Nº614).</t>
    </r>
  </si>
  <si>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</si>
  <si>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</si>
  <si>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</si>
  <si>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</si>
  <si>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</si>
  <si>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</si>
  <si>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FONDO DE DESARROLLO INDÍGENA</t>
  </si>
  <si>
    <t>De: 00099024113 Transferencia en cumplimiento al DS N0913 de 15/06/2011 y el Convenio Intergubernativo de Financiamiento UPRE-CIF-IG/391/2015, suscrito entre la UPRE y el GAM Caracollo, Proyecto Construccion Nucleo Educativo Gral. Rene Bernal Escalante - Canohuma Municipio de Caracollo, correspondie</t>
  </si>
  <si>
    <t>De: 00099024113 Transferencia en cumplimiento al DS N0913 de 15/06/2011 y el Convenio Intergubernativo de Financiamiento UPRE-CIF-IG/138/2016, suscrito entre la UPRE y el GAM de Challapata proyecto Construccion Sede Social Municipal (Asociacion de Usuarios del Sistema Nacional de Riego N 2 Tacagua)</t>
  </si>
  <si>
    <t>De: 00099024113 Transferencia en cumplimiento al DS N0913 de 15/06/2011 y el Convenio Intergubernativo de Financiamiento UPRE-CIF-IG/093/2016, suscrito entre la UPRE y el GAM Gutierrez, Proyecto Const. Cancha, Graderia y Tinglado Comunidad San Miguel de Positos, correspondiente al pago de la planill</t>
  </si>
  <si>
    <t>De: 00099024113 Transferencia en cumplimiento al DS N0913 de 15/06/2011 y el Convenio Intergubernativo de Financiamiento UPRE-CIF-IG 452/2015, suscrito entre la UPRE y el GAM de Huacaraje proyecto Construccion Tinglado Metalico Unidad Educativa Juan Antonio Velarde Justiniano Comunidad El Carmen - H</t>
  </si>
  <si>
    <t>COBRO COSTOS DE PAPELERIA SEGUN TRANSFERENCIA DEL EXTERIOR POR ORDEN DE CONSULADO GENERAL DEL ESTADO PLURINACIONAL DE BOLIVIA-NEW YORK LIB. 00010011102 MIN.RELACIONES EXTERIORES - GESTORIA CONSULAR LEY Nº 3108</t>
  </si>
  <si>
    <t>De: 00099024113 Transferencia en cumplimiento al DS N0913 de 15/06/2011 y el Convenio Intergubernativo de Financiamiento UPRE-CIF-IG/214/2015, suscrito entre la UPRE y el GAM Villa Vaca Guzman, Proyecto Construccion Pavimento Rigido Barrio German Busch - Muyupampa, correspondiente al pago de la plan</t>
  </si>
  <si>
    <t>COBRO COSTOS DE PAPELERIA SEGUN TRANSFERENCIA DEL EXTERIOR POR ORDEN DE CONSULADO DE BOLIVIA EN MADRID REF:GESTORIA CONSULAR LIB. 00010011102 MIN.RELACIONES EXTERIORES - GESTORIA CONSULAR LEY Nº 3108</t>
  </si>
  <si>
    <t>De: 00099024113 Transferencia en cumplimiento al DS N0913 de 15/06/2011 y el Convenio Intergubernativo de Financiamiento UPRE-CIF-IG/463/2016, suscrito entre la UPRE y el GAM de Huanuni proyecto Construccion Tinglado Mas Graderias Unidad Educativa Venezuela, correspondiente al pago de la planilla N</t>
  </si>
  <si>
    <t>CONSEJO NACIONAL DE VIVIENDA POLICIAL</t>
  </si>
  <si>
    <t>De: 00099024113 Transferencia en cumplimiento al DS N0913 de 15/06/2011 y el Convenio Intergubernativo de Financiamiento UPRE-CIF-IG/320/2015, suscrito entre la UPRE y el GAM Potosi, Proyecto Construccion Bloque Aulas, Direcciones, Biblioteca y Cancha U.E. Don Bosco B, correspondiente al pago de la</t>
  </si>
  <si>
    <t>De: 00099024113 Transferencia en cumplimiento al DS N0913 de 15/06/2011 y el Convenio Intergubernativo de Financiamiento UPRE-CIF-IG/468/2015, suscrito entre la UPRE y el GAM Warnes, Proyecto Construccion de Guarderia Modelo Evo Morales Warnes, correspondiente al pago de la planilla N2, segun la UPR</t>
  </si>
  <si>
    <t>COBRO COSTOS DE PAPELERIA SEGUN TRANSFERENCIA DEL EXTERIOR POR ORDEN DE GAS TOTAL S.A. (PARAGUAY) REF.: A CUENTA S/CONTRATO NO.63 AJUSTE DE PRECIO POR GLP LIB. 00513062001 YPFB-OPERACIONES PLANTA DE SEPARACION DE LIQUIDOS RIO GRANDE</t>
  </si>
  <si>
    <t>COBRO COSTOS DE PAPELERIA SEGUN TRANSFERENCIA DEL EXTERIOR POR ORDEN DE EMBASSY OF BOLIVIA (TOKYO JAPAN) REF.: SECCION CONSULAR LIB. 00010011102 MIN.RELACIONES EXTERIORES - GESTORIA CONSULAR LEY Nº 3108</t>
  </si>
  <si>
    <t>00099021001 DEPOSITO DE EFECTIVO, DEPOSITANTE: VITALIANO MOLINA ERGUETA, CONCEPTO: DEVOLUCION COBRO INDEBIDO, CUENTA DE DEPOSITO: CUENTA UNICA DEL TESORO</t>
  </si>
  <si>
    <t>00526012001 DEPOSITO DE EFECTIVO, DEPOSITANTE: HERNAN SILVESTRE VILA, CONCEPTO: DEVOLUCION DE VIATICOS, CUENTA DE DEPOSITO: CUENTA UNICA DEL TESORO</t>
  </si>
  <si>
    <t>TRIBUNAL CONSTITUCIONAL PLURINACIONAL  "OEP"</t>
  </si>
  <si>
    <t>EMPRESA ESTATAL "BOLIVIANA DE TURISMO"   "BOLTUR"</t>
  </si>
  <si>
    <t>SERVICIO NACIONAL TEXTIL         "SENATEX"</t>
  </si>
  <si>
    <t>N° Cpbte 
BCB</t>
  </si>
  <si>
    <t>04</t>
  </si>
  <si>
    <t>10</t>
  </si>
  <si>
    <t>00574012002</t>
  </si>
  <si>
    <t>00046024204</t>
  </si>
  <si>
    <t>00290014101</t>
  </si>
  <si>
    <t>17</t>
  </si>
  <si>
    <t>00287100001</t>
  </si>
  <si>
    <t>00660012002</t>
  </si>
  <si>
    <t>00292012001</t>
  </si>
  <si>
    <t>Empresa Pública Nacional Estratégica Cartones de Bolivia</t>
  </si>
  <si>
    <t>00574012003</t>
  </si>
  <si>
    <t>5.9.3</t>
  </si>
  <si>
    <t>5.9.4</t>
  </si>
  <si>
    <t>5.9.7</t>
  </si>
  <si>
    <t>5.9.8</t>
  </si>
  <si>
    <t>00526012001 DEPOSITO DE EFECTIVO, DEPOSITANTE: JUAN SEBASTIAN QUISPE VELARDE, CONCEPTO: DEVOLUCION DE FONDOS EN AVANCE, CUENTA DE DEPOSITO: CUENTA UNICA DEL TESORO</t>
  </si>
  <si>
    <t>INSTITUCION PUBLICA DESCONCENTRADA SOBERANIA ALIMENTARIA "SOBAL"</t>
  </si>
  <si>
    <t>EMPRESA DE APOYO A LA PRODUCCION DE ALIMENTOS " EMAPA"</t>
  </si>
  <si>
    <t>00526012001 DEPOSITO DE EFECTIVO, DEPOSITANTE: BOLIVIA TV DANIEL TICONA MAMANI, CONCEPTO: DEVOLUCION DE PASAJES, CUENTA DE DEPOSITO: CUENTA UNICA DEL TESORO</t>
  </si>
  <si>
    <t>AUTORIDAD DE FISCALIZACION DE EMPRESAS  "AEMP"</t>
  </si>
  <si>
    <t>INSTITUTO PLURINACIONAL DE  ESTUDIO DE LENGUAS Y CULTURAS  "ILPEC"</t>
  </si>
  <si>
    <t>VÍAS BOLIVIA</t>
  </si>
  <si>
    <t>CENTRAL DE ABASTECIMIENTO Y SUMINISTROS DE SALUD</t>
  </si>
  <si>
    <t>COBRO COSTOS DE PAPELERIA SEGUN TRANSFERENCIA DEL EXTERIOR POR ORDEN DE LIB. 00010011102 MIN.RELACIONES EXTERIORES - GESTORIA CONSULAR LEY Nº 3108</t>
  </si>
  <si>
    <t>De: 00099024113 Transferencia en cumplimiento al DS N0913 de 15/06/2011 y el Convenio Intergubernativo de Financiamiento UPRE-CIF-IG/187/2016, suscrito entre la UPRE y el GAM de Coroico proyecto Construccion de Graderias con Cubierta y Vestidores para Cancha de Futbol Cruz Loma Coroico, correspondie</t>
  </si>
  <si>
    <t>De: 00099024113 Transferencia en cumplimiento al DS N0913 de 15/06/2011 y el Convenio Interinstitucional de Financiamiento UPRE-CIF-362/2014, suscrito entre la UPRE y el GAM de Cajuata proyecto Construccion 8 Aulas y Vivienda para Maestros U.E. Moxacoca - Cajuata, correspondiente al pago de la plani</t>
  </si>
  <si>
    <t>COBRO COSTOS DE PAPELERIA SEGUN TRANSFERENCIA DEL EXTERIOR POR ORDEN DE CONSULADO DE BOLIVIA EN MADRID REF.: GESTORIA CONSULAR LIB. 00010011102 MIN.RELACIONES EXTERIORES - GESTORIA CONSULAR LEY Nº 3108</t>
  </si>
  <si>
    <t>||REGISTRO COBRO COMISION AVISO ENMIENDA CARTA DE CREDITO STANDBY BS220.- Y EMISION CBTE. CONTABLE BS50.- REF.: 40GA-G21704-4DGN (BCB:SB-R-2016-23) CGO. LIB. N°00513012007 YPFB RECURSOS DE NACIONALIZACION</t>
  </si>
  <si>
    <t>COBRO COSTOS DE PAPELERIA SEGUN TRANSFERENCIA DEL EXTERIOR POR ORDEN DE ENERGIA ARGENTINA S.A. LIB. 00513012007 YPFB - RECURSOS NACIONALIZACIÓN</t>
  </si>
  <si>
    <t>MINISTERIO DE COMUNICACIÓN</t>
  </si>
  <si>
    <t>COBRO COSTOS DE PAPELERIA SEGUN TRANSFERENCIA DEL EXTERIOR POR ORDEN DE CONSULADO GENERAL DE BOLIVIA EN BARCELONA REF.: GESTORIA CONSULAR LIB. 00010011102 MIN.RELACIONES EXTERIORES - GESTORIA CONSULAR LEY Nº 3108</t>
  </si>
  <si>
    <t>AGENCIA PARA EL DESARROLLO DE LA SOCIEDAD DE LA INFORMACIÓN EN BOLIVIA</t>
  </si>
  <si>
    <t>AGENCIA BOLIVIANA DE ENERGIA NUCLEAR</t>
  </si>
  <si>
    <t>MINISTERIO DE OBRAS PÚBLICAS, SERVICIOS Y VIVIENDA</t>
  </si>
  <si>
    <t>COBRO COSTOS DE PAPELERIA SEGUN TRANSFERENCIA DEL EXTERIOR POR ORDEN DE PETROLEOS PARAGUAYOS LIB. 00513062001 YPFB-OPERACIONES PLANTA DE SEPARACION DE LIQUIDOS RIO GRANDE</t>
  </si>
  <si>
    <t>A:00099021001 Transferencia que efectuamos a requerimiento de la Unidad de Administracion e Informacion Salarial segun notas CITE: MEFP/VTCP/DGPOT/UAIS/Nos.7615 y 0379/2016 y en virtud a los informes Tecnico No. INF.VPE/SG/DGAA/RH No.0024-216 y el Informe Legal No. 064/2016, de la Vicepresidencia de</t>
  </si>
  <si>
    <t>Ministerio de Planificacion del Desarrollo</t>
  </si>
  <si>
    <t>00078028003</t>
  </si>
  <si>
    <t>00290044101</t>
  </si>
  <si>
    <t>00099014102</t>
  </si>
  <si>
    <t>00078028002</t>
  </si>
  <si>
    <t>00287102001</t>
  </si>
  <si>
    <t>00222012001</t>
  </si>
  <si>
    <t>00010011102</t>
  </si>
  <si>
    <t xml:space="preserve">De: 00010011102 A:00099021001 TRANSFERENCIA DE RECURSOS A SOLICITUD DEL MINISTERIO DE RELACIONES </t>
  </si>
  <si>
    <t>00015011101</t>
  </si>
  <si>
    <t xml:space="preserve">De: 00099014102 A:00015011101 TRANSFERENCIA DE RECURSOS A SOLICITUD DEL MINISTERIO DE GOBIERNO S/G NOTA </t>
  </si>
  <si>
    <t>00015028003</t>
  </si>
  <si>
    <t xml:space="preserve">De: 00025018007 A:00015028003 TRANSFERENCIA A SOLICITUD DEL MINISTERIO DE LA PRESIDENCIA S/G NOTA </t>
  </si>
  <si>
    <t>00016018010</t>
  </si>
  <si>
    <t xml:space="preserve">De: 00099018025 A:00016018010 TRANSFERENCIA A SOLICITUD DEL MINISTERIO DE PLANIFICACION DEL </t>
  </si>
  <si>
    <t xml:space="preserve">De: 00099018025 A:00016018010  TRANSFERENCIA DE RECURSOS A SOLICITUD DEL MINISTERIO DE PLANIFICACIÓN DEL </t>
  </si>
  <si>
    <t>00020028001</t>
  </si>
  <si>
    <t xml:space="preserve">De: 00025018007 A:00020028001 TRANSFERENCIA DE RECURSOS A SOLICITUD DEL MINISTERIO DE LA PRESIDENCIA S/G </t>
  </si>
  <si>
    <t>00020018013</t>
  </si>
  <si>
    <t xml:space="preserve">De: 00066021002 A:00020018013 TRANSFERENCIA DE RECURSOS A SOLICITUD DEL MINISTERIO DE PLANIFICACION DEL </t>
  </si>
  <si>
    <t>00025018007</t>
  </si>
  <si>
    <t xml:space="preserve">De: 00025018007 A:00086018050 TRANSFERENCIA DE RECURSOS A SOLICITUD DEL MINISTERIO DE LA PRESIDENCIA S/G </t>
  </si>
  <si>
    <t>00025178001</t>
  </si>
  <si>
    <t>De: 00051018013 A:00025178001 Transferencia de acuerdo a procedimiento según Nota MEFP/VPCF/DGCF/UCCF N°</t>
  </si>
  <si>
    <t xml:space="preserve">De: 00249014201 A:00046024204 TRANSFERENCIA DE RECURSOS A SOLICITUD DE CEASS S/G NOTA </t>
  </si>
  <si>
    <t>00051018013</t>
  </si>
  <si>
    <t>00066021002</t>
  </si>
  <si>
    <t>00066018013</t>
  </si>
  <si>
    <t>De: 00099018027 A:00066018013 TRANSFERENCIA DE RECURSOS A SOLICITUD DEL VIPFE S/G NOTA  MPDD-VIPFE-DGGFE-</t>
  </si>
  <si>
    <t xml:space="preserve">De: 00078028003 A:00085028002 TRANS. A SOL. DEL MIN. DE ENERGÍAS-PROGRAMA DE ELECTRICIDAD PARA VIVIR CON </t>
  </si>
  <si>
    <t>00078024401</t>
  </si>
  <si>
    <t xml:space="preserve">De: 00078024401 A:00085024401 TRANS. A SOL. DEL MIN. DE ENERGÍAS-PROGRAMA DE ELECTRICIDAD PARA VIVIR CON </t>
  </si>
  <si>
    <t>00078024101</t>
  </si>
  <si>
    <t xml:space="preserve">De: 00078024101 A:00085024101 TRANS. A SOL. DEL MIN. DE ENERGÍAS-PROGRAMA DE ELECTRICIDAD PARA VIVIR CON </t>
  </si>
  <si>
    <t>00078027002</t>
  </si>
  <si>
    <t xml:space="preserve">De: 00078027002 A:00085027002 TRANS. A SOL. DEL MIN. DE ENERGÍAS-PROGRAMA DE ELECTRICIDAD PARA VIVIR CON </t>
  </si>
  <si>
    <t xml:space="preserve">De: 00078028002 A:00085028001 TRANS. A SOL. DEL MIN. DE ENERGÍAS-PROGRAMA DE ELECTRICIDAD PARA VIVIR CON </t>
  </si>
  <si>
    <t>00078027004</t>
  </si>
  <si>
    <t xml:space="preserve">De: 00078027004 A:00085027001 TRANS. A SOL. DEL MIN. DE ENERGÍAS-PROGRAMA DE ELECTRICIDAD PARA VIVIR CON </t>
  </si>
  <si>
    <t>00085028002</t>
  </si>
  <si>
    <t>00085024401</t>
  </si>
  <si>
    <t>00085024101</t>
  </si>
  <si>
    <t>00085027002</t>
  </si>
  <si>
    <t>00085028001</t>
  </si>
  <si>
    <t>00085027001</t>
  </si>
  <si>
    <t>00086018050</t>
  </si>
  <si>
    <t>00086018007</t>
  </si>
  <si>
    <t xml:space="preserve">De: 00213014401 A:00086018007 TRANSFERENCIA DE RECURSOS A SOLICITUD DEL SERVICIO NACIONAL DE </t>
  </si>
  <si>
    <t>00213014401</t>
  </si>
  <si>
    <t xml:space="preserve">De: 00099014102 A:00222012001 TRANSFERENCIA DE RECURSOS A SOLICITUD DEL INSTITUTO NACIONAL DE INNOVACION </t>
  </si>
  <si>
    <t xml:space="preserve">De: 00099014102 A:00222012001 TRANSFERENCIA DE RECURSOS A SOLICITUD DEL INSTITUTO NACIONAL DE INNOVACIÓN </t>
  </si>
  <si>
    <t>00249014201</t>
  </si>
  <si>
    <t xml:space="preserve">De: 00099021001 A:00287100001 TRANSFERENCIA DE RECURSOS A SOLICITUD DEL FONDO NACIONAL DE INVERSION </t>
  </si>
  <si>
    <t xml:space="preserve">De: 00099014102 A:00287102001 TRANSFERENCIA A SOLICITUD DEL FONDO DE INVERSIÓN PRODUCTIVA Y SOCIAL S/G </t>
  </si>
  <si>
    <t xml:space="preserve">De: 00290014101 A:00099021001 DEVOLUCION DE RECURSOS A SOLICITUD DE IMPUESTOS NACIONALES S/G </t>
  </si>
  <si>
    <t xml:space="preserve">De: 00290044101 A:00099021001 TRANSFERENCIA DE RECURSOS A SOLICITUD DE IMPUESTOS NACIONALES S/G NOTA </t>
  </si>
  <si>
    <t>00290104101</t>
  </si>
  <si>
    <t xml:space="preserve">De: 00290104101 A:00099021001 TRANSFERENCIA DE RECURSOS A SOLICITUD DE IMPUESTOS NACIONALES S/G NOTA </t>
  </si>
  <si>
    <t xml:space="preserve">De: 00099014102 A:00292012001 TRANSFERENCIA DE RECURSOS A SOLICITUD DE VIAS BOLIVIA S/G NOTA </t>
  </si>
  <si>
    <t xml:space="preserve">De: 00099014102 A:00292012001 TRANSFERNCIA DE RECURSOS A SOLICITUD DE VIAS BOLIVIA S/G CITE </t>
  </si>
  <si>
    <t xml:space="preserve">De: 00099014102 A:00293014201 TRANSFERENCIA DE RECURSOS A SOLICITUD DE LA FUNDACION CULTURAL DEL BANCO </t>
  </si>
  <si>
    <t>00342012001</t>
  </si>
  <si>
    <t xml:space="preserve">De: 00099014102 A:00342012001 TRANSFERENCIA DE RECURSOS A SOLICITUD DE LA AGENCIA ESTATAL DE VIVIENDA S/G </t>
  </si>
  <si>
    <t>00572012001</t>
  </si>
  <si>
    <t xml:space="preserve">De: 00099014102 A:00572012001 TRANSFERENCIA DE RECURSOS A SOLICITUD DE EMAPA S/G NOTA EMAPA/GAF/UF </t>
  </si>
  <si>
    <t xml:space="preserve">De: 00099014102 A:00572012001 TRANSFERENCIA DE RECURSOS A SOLICITUD DE EMAPA S/G NOTA EMAPA/GAF/UF Nº </t>
  </si>
  <si>
    <t xml:space="preserve">De: 00099014102 A:00572012001 TRANSFERENCIA A SOLICITUD DE EMAPA S/G NOTA EMAPA/GAF/UF Nº134/16 Y </t>
  </si>
  <si>
    <t xml:space="preserve">De: 00099014102 A:00572012001 TRANSFERENCIA A SOLICITUD DE EMAPA S/G NOTA EMAPA/GAF/UF Nº085/16 Y </t>
  </si>
  <si>
    <t xml:space="preserve">De: 00099014102 A:00572012001 TRANSFERENCIA DE RECURSOS A SOLICITUD DELA EMPRESA DE APOYO A LA </t>
  </si>
  <si>
    <t xml:space="preserve">De: 00099014102 A:00574012003 TRANSFERENCIA POR DEVOLUCION DE APORTES PATRONALES DE PROVIVIENDA </t>
  </si>
  <si>
    <t xml:space="preserve">De: 00099014102 A:00574012002 TRANSFERENCIA DE RECURSOS A SOLICITUD DE SEDEM/GG/LB/2016-1804 Y </t>
  </si>
  <si>
    <t xml:space="preserve">De: 00099014102 A:00574012003 TRANSFERENCIA DE RECURSOS A SOLICITUD DE SEDEM/GG/LB/2016-1804 Y </t>
  </si>
  <si>
    <t>De: 00099014102 A:00660012002 TRANSFERENCIA DE RECURSOS A SOLICITUD DEL ÓRGANO JUDICIAL S/G NOTA Cie: Of.</t>
  </si>
  <si>
    <t xml:space="preserve">De: 00099014102 A:00660012002 TRANSFERENCIA DE RECURSOS A SOLICITUD DEL ÓRGANO JUDICIAL S/G NOTA </t>
  </si>
  <si>
    <t>De: 00099014102 A:00660012002 TRANSFERENCIA DE RECURSOS A SOLICITUD DEL ORGANO JUDICIAL S/G NOTA Of.UNID.</t>
  </si>
  <si>
    <t>De: 00099014102 A:00660012002 TRASFERENCIA DE RECURSOS A SOLICITUD DEL ORGANO JUDICIAL S/G NOTA Of.UNID.</t>
  </si>
  <si>
    <t xml:space="preserve">De: 00099014102 A:00660012002 TRANSFERENCIA DE RECURSOS A SOLICITUD DEL ORGANO JUDICIAL MEDIANTE NOTA Nº </t>
  </si>
  <si>
    <t>00099018027</t>
  </si>
  <si>
    <t>00099018025</t>
  </si>
  <si>
    <t>PAGO A CAF PRÉSTAMO CFA007894 VCTO. 03-ene-2017 POR CUENTA DE TGN , NTI. 008705 VALOR 03-ene-2017 CAPITAL USD 641.703,15 INTERESES USD 183.800,76 CTA. 5970 LIBRETA 00099021001 CUENTA UNICA DEL TESORO EN DOLARES AMERICANOS</t>
  </si>
  <si>
    <t>NO_CONCILIADO</t>
  </si>
  <si>
    <t>TRANSFERENCIA ENTRE CUENTAS DEL T.G.N. ME DE FECHA 6/1/2017 SEGUN NOTA MH/VTCP/DGT/UO/No.107/07 DE FECHA 14-05-2007, GOM/SOMA-E No 180/2007 DE FECHA 15-11-2007 y SOSP DOSP 115/2008 LIBRETA 00099021001 TGN-RECURSOS ORDINARIOS-DOLARES AMERICANOS (5970)</t>
  </si>
  <si>
    <t>TRANSFERENCIA RECIBIDA DEL EXTERIOR SEGÚN MENSAJES SWIFT Nos. 00212 - 00190 (REM.EXT.) DE FECHA 06-01-2017 POR DESEMBOLSO DE FIDA PRÉSTAMO I-858-BO PROG.INCLUSION ECO.CMDD RURAL WA 12 LIBRETA N° 00047257001 MDRYT - USD - PROGRAMA ACCESOS - FIDA</t>
  </si>
  <si>
    <t xml:space="preserve">Yacimientos Petroliferos Fiscales Bolivianos </t>
  </si>
  <si>
    <t>NUMERO DE LIBRETACUT: 100000004713299 OPERACIÓN E46 TRANSFERENCIA DEL SISTEMA FINANCIERO POR CUENTA DE TERCEROS A LA CUT EN DOLARES AMERICANOS ABONO A LA CUENTA N. 6777 PARA POSTERIOR ABONO A LA LIBRETA CUT N. 100000004713299 A NOMBRE DE YPFB COMERCIALIZ</t>
  </si>
  <si>
    <t>'TRANSFERENCIA'||RECIBIDA DEL EXTERIOR POR DESEMBOLSO DEL FIDA REF.: IFAD LN 2000000391, REPL SPA. EXP. 1 JAN TO 24 NOV 2016 LIBRETA N° 00047258001 PAR US MDRYT PROGRAMA ACCESOS ASAP FIDA S/G SWIFT 00211 DEL 06-01-2017</t>
  </si>
  <si>
    <t>PAGO A BID PRÉSTAMO 3487/BL-BO VCTO. 06-ene-2017 POR CUENTA DE TGN , NTI. 008785 VALOR 06-ene-2017 INTERESES USD 2.338.401,31 CTA. 5970 RECURSOS ORDINARIOS DOLARES AMERICANOS- CUENTA UNICA DEL TESORO LIB. 00099021001</t>
  </si>
  <si>
    <t>PAGO A BID PRÉSTAMO 3487/BL-BO VCTO. 06-ene-2017 POR CUENTA DE TGN , NTI. 008784 VALOR 06-ene-2017 INTERESES USD 35.829,88 CTA. 5970 RECURSOS ORDINARIOS DOLARES AMERICANOS- CUENTA UNICA DEL TESORO LIB. 00099021001</t>
  </si>
  <si>
    <t>TRANSFERENCIA RECIBIDA DEL EXTERIOR SEGÚN MENSAJES SWIFT Nos. 00212 - 00190 (REM.EXT.) DE FECHA 06-01-2017 POR DESEMBOLSO DE FIDA PRÉSTAMO I-858-BO PROG.INCLUSION ECO.CMDD RURAL WA 12 LIBRETA N° 00047257001 MDRYT - USD - PROGRAMA ACCESOS - FIDA REF.: UTILES DE ESCRITORIO</t>
  </si>
  <si>
    <t>'TRANSFERENCIA'||RECIBIDA DEL EXTERIOR POR DESEMBOLSO DEL FIDA REF.: IFAD LN 2000000391, REPL SPA. EXP. 1 JAN TO 24 NOV 2016 LIBRETA N° 00047258001 PAR US MDRYT PROGRAMA ACCESOS ASAP FIDA REF.: UTILES DE ESCRITORIO</t>
  </si>
  <si>
    <t>PAGO A CAF PRÉSTAMO CFA008604 VCTO. 09-ene-2017 POR CUENTA DE TGN , NTI. 008753 VALOR 09-ene-2017 INTERESES USD 588.808,25 COMISIONES USD 167.732,48 CTA. 5970 CUENTA UNICA DEL TESORO DOLARES AMERICANOS LIB. 00099021001</t>
  </si>
  <si>
    <t>PAGO A CAF PRÉSTAMO CFA008606 VCTO. 09-ene-2017 POR CUENTA DE TGN , NTI. 008757 VALOR 09-ene-2017 INTERESES USD 140.701,26 COMISIONES USD 109.771,06 CTA. 5970 CUENTA UNICA DEL TESORO DOLARES AMERICANOS LIB. 00099021001</t>
  </si>
  <si>
    <t>TRANSFERENCIA RECIBIDA DEL EXTERIOR SEGÚN MENSAJES SWIFT Nos. 00391-00390 (REM.EXT.) DE FECHA 11-01-2017 POR DESEMBOLSO DE FIDA PRÉSTAMO E-7-BO RFB/LN E-7-BO DESEMBOLSO N° 10 LIBRETA N° 00047257002 MDRYT UEP USD - ACCESOS FDO.FIDUCIARIO ESPAÑA</t>
  </si>
  <si>
    <t>PAGO A FONPLATA PRÉSTAMO BOL 24/2014 VCTO. 11-ene-2017 POR CUENTA DE TGN , NTI. 008727 VALOR 11-ene-2017 INTERESES USD 208.821,78 COMISIONES USD 457,56 CTA. 5970 CUENTA UNICA DEL TESORO DOLARES AMERICANOS LIB. 00099021001</t>
  </si>
  <si>
    <t>TRANSFERENCIA RECIBIDA DEL EXTERIOR SEGÚN MENSAJES SWIFT Nos. 00391-00390 (REM.EXT.) DE FECHA 11-01-2017 POR DESEMBOLSO DE FIDA PRÉSTAMO E-7-BO RFB/LN E-7-BO DESEMBOLSO N° 10 LIBRETA N° 00047257002 MDRYT UEP USD - ACCESOS FDO.FIDUCIARIO ESPAÑA REF.: UTILES DE ESCRITORIO</t>
  </si>
  <si>
    <t>AJUSTE COMPLEMENTARIO POR REVALORIZACION SALDOS DE ACTIVOS DE RESERVA Y OBLIGACIONES MONEDA EXTRANJERA (DOLARES) Saldo MO = -402189887.67 ;Bs/Mo: 6.86000000000 ;Saldo Bs: -2759022629.39</t>
  </si>
  <si>
    <t>PAGO PRÉSTAMO BID 611-SF-BO VCTO. 16-01-2017 POR CUENTA DE TRANSREDES S.A. SEGÚN NOTA TSC-009/2017 DE FECHA 11-01-2017, VALOR 16-01-2017 CAPITAL USD 67.220,73 INTERESES USD 20.776,81 LIBRETA 00099021001 RECURSOS ORDINARIOS DOLARES AMERICANOS - 5970 (ALIVIO MDRI)</t>
  </si>
  <si>
    <t>DEBITO ADICIONAL POR PAGO SALDO PRÉSTAMO BID 611-SF-BO VCTO. 16-01-2017 POR CUENTA DE TRANSREDES S.A. SEGÚN NOTA TSC-009/2017 DE FECHA 11-01-2017, VALOR 16-01-2017 INTERESES USD 490,61 LIBRETA 00099021001 RECURSOS ORDINARIOS DOLARES AMERICANOS - 5970 (ALIVIO MDRI)</t>
  </si>
  <si>
    <t>||TRANSFERENCIA DE FONDOS SG. NOTA DEL MINISTERIO DE ECONOMIA Y FINANZAS PUBLCAS CITE: MEFP/VTCP/DGCP/UODP-59/2017 RECIBIDA EN LA FECHA REF: TRANSF. PAGO CUOTA PARTE DEL CREDITO IDA 3507/BO A CARGO DEL FNDR VCTO. 15-01-17 (TRAM-TSO-364) ABONO EN LA LIB. N°00099021001 TESORO GENERAL DE LA NACION RECURSOS ORDINARIOS ME</t>
  </si>
  <si>
    <t>||COMISIONES QUE COBRA EL NORDEA BANK AB-STOCKOLM POR EL PAGO DEL PTMO. BID 931-SF-BO VCTO. 9-12-2016 LIB.00099021001 TGN-RECURSOS ORDINARIOS-DOLARES AMERICANOS (5970)S/G LIQ.8652 DEL 2/12/2016 DEL MEFP</t>
  </si>
  <si>
    <t>TRANSFERENCIA RECIBIDA DEL EXTERIOR SEGÚN MENSAJES SWIFT Nos. 00738 - 00737 (REM.EXT.) DE FECHA 17-01-2017 POR DESEMBOLSO DE FONPLATA PRÉSTAMO BOL 23/2014 RFB-GAF-BOL-004-2017 DESEMB. N° 5 LIBRETA N° 00291014348 ABC-US-BOL23/2014 CONST CARR NAZACARA HITO IV SN ANDRES MACH</t>
  </si>
  <si>
    <t>AJUSTE COMPLEMENTARIO POR REVALORIZACION SALDOS DE ACTIVOS DE RESERVA Y OBLIGACIONES MONEDA EXTRANJERA (DOLARES) Saldo MO = -396645814.86 ;Bs/Mo: 6.86000000000 ;Saldo Bs: -2720990289.95</t>
  </si>
  <si>
    <t>PAGO A IDA PRÉSTAMO 5592-BO VCTO. 15-ene-2017 POR CUENTA DE TGN , NTI. 008864 VALOR 17-ene-2017 INTERESES USD 887.343,47 CTA. 5970 CUENTA UNICA DEL TESORO DOLARES AMERICANOS LIB. 00099021001</t>
  </si>
  <si>
    <t>PAGO A IDA PRÉSTAMO 5003-BO VCTO. 15-ene-2017 POR CUENTA DE TGN , NTI. 008848 VALOR 17-ene-2017 CAPITAL USD 548.965,23 INTERESES USD 304.827,21 CTA. 5970 CUENTA UNICA DEL TESORO DOLARES AMERICANOS LIB. 00099021001</t>
  </si>
  <si>
    <t>PAGO A IDA PRÉSTAMO 5004-BO VCTO. 15-ene-2017 POR CUENTA DE TGN , NTI. 008745 VALOR 17-ene-2017 CAPITAL USD 562.464,37 INTERESES USD 308.969,21 CTA. 5970 CUENTA UNICA DEL TESORO DOLARES AMERICANOS LIB. 00099021001</t>
  </si>
  <si>
    <t>PAGO A BIRF PRÉSTAMO 8552-BO VCTO. 15-ene-2017 POR CUENTA DE TGN , NTI. 008749 VALOR 17-ene-2017 INTERESES USD 4.752,50 COMISIONES USD 285.233,10 CTA. 5970 CUENTA UNICA DEL TESORO DOLARES AMERICANOS LIB. 00099021001</t>
  </si>
  <si>
    <t>PAGO A BIRF PRÉSTAMO BIRF 8469 VCTO. 15-ene-2017 POR CUENTA DE TGN , NTI. 008728 VALOR 17-ene-2017 INTERESES USD 1.190.888,90 CTA. 5970 CUENTA UNICA DEL TESORO DOLARES AMERICANOS LIB. 00099021001</t>
  </si>
  <si>
    <t>PAGO A OPEP PRÉSTAMO 1653-P VCTO. 15-ene-2017 POR CUENTA DE TGN , NTI. 008800 VALOR 17-ene-2017 INTERESES USD 2.714,32 CTA. 5970 CUENTA UNICA DEL TESORO DOLARES AMERICANOS LIB. 00099021001</t>
  </si>
  <si>
    <t>PAGO A OPEP PRÉSTAMO 749-P VCTO. 15-ene-2017 POR CUENTA DE TGN , NTI. 008754 VALOR 17-ene-2017 CAPITAL USD 138.880,00 INTERESES USD 34.723,20 CTA. 5970 CUENTA UNICA DEL TESORO DOLARES AMERICANOS LIB. 00099021001</t>
  </si>
  <si>
    <t>PAGO A OPEP PRÉSTAMO 529-P VCTO. 15-ene-2017 POR CUENTA DE TGN , NTI. 008722 VALOR 17-ene-2017 CAPITAL USD 30.156,00 INTERESES USD 3.015,52 CTA. 5970 CUENTA UNICA DEL TESORO DOLARES AMERICANOS LIB. 00099021001</t>
  </si>
  <si>
    <t>PAGO A OPEP PRÉSTAMO 519-P VCTO. 15-ene-2017 POR CUENTA DE TGN , NTI. 008724 VALOR 17-ene-2017 CAPITAL USD 35.255,00 INTERESES USD 3.526,06 CTA. 5970 CUENTA UNICA DEL TESORO DOLARES AMERICANOS LIB. 00099021001</t>
  </si>
  <si>
    <t>PAGO A OPEP PRÉSTAMO 463-P VCTO. 15-ene-2017 POR CUENTA DE TGN , NTI. 008723 VALOR 17-ene-2017 CAPITAL USD 22.209,00 INTERESES USD 2.220,98 CTA. 5970 CUENTA UNICA DEL TESORO DOLARES AMERICANOS LIB. 00099021001</t>
  </si>
  <si>
    <t>PAGO A BID PRÉSTAMO 3536/BL-BO VCTO. 15-ene-2017 POR CUENTA DE TGN , NTI. 008736 VALOR 17-ene-2017 INTERESES USD 2.857,85 COMISIONES USD 246.003,08 CTA. 5970 CUENTA UNICA DEL TESORO DOLARES AMERICANOS LIB. 00099021001</t>
  </si>
  <si>
    <t>PAGO A BID PRÉSTAMO 3536/BL-BO VCTO. 15-ene-2017 POR CUENTA DE TGN , NTI. 008737 VALOR 17-ene-2017 INTERESES USD 83,47 CTA. 5970 CUENTA UNICA DEL TESORO DOLARES AMERICANOS LIB. 00099021001</t>
  </si>
  <si>
    <t>PAGO A CAF PRÉSTAMO CFA002762 VCTO. 17-ene-2017 POR CUENTA DE TGN , NTI. 008768 VALOR 17-ene-2017 CAPITAL USD 12.220,53 INTERESES USD 1.180,30 CTA. 5970 CUENTA UNICA DEL TESORO DOLARES AMERICANOS LIB. 00099021001</t>
  </si>
  <si>
    <t>PAGO A IDA PRÉSTAMO 5591-BO VCTO. 15-ene-2017 POR CUENTA DE TGN , NTI. 008862 VALOR 17-ene-2017 INTERESES USD 55.583,51 CTA. 5970 CUENTA UNICA DEL TESORO DOLARES AMERICANOS LIB. 00099021001</t>
  </si>
  <si>
    <t>00099021001 DEPOSITO DE EFECTIVO, DEPOSITANTE: MARIA ASUNCION EUGENIA ORRELLANA MEDRANO, CONCEPTO: DEVOLUCION REFRIGERIOS BERGAMO, CUENTA DE DEPOSITO: CUENTA UNICA DEL TESORO EN DOLARES AMERICANOS</t>
  </si>
  <si>
    <t>PAGO A BID PRÉSTAMO 2460/BL-BO VCTO. 19-ene-2017 POR CUENTA DE TGN , NTI. 008924 VALOR 19-ene-2017 INTERESES USD 70.772,56 COMISIONES USD 1.437,69 CTA. 5970 CUENTA UNICA DEL TESORO DOLARES AMERICANOS LIB. 00099021001</t>
  </si>
  <si>
    <t>PAGO A BID PRÉSTAMO 2460/BL-BO VCTO. 19-ene-2017 POR CUENTA DE TGN , NTI. 008922 VALOR 19-ene-2017 INTERESES USD 1.821,11 CTA. 5970 CUENTA UNICA DEL TESORO DOLARES AMERICANOS LIB. 00099021001</t>
  </si>
  <si>
    <t>'TRANSFERENCIA'||DEL EXTERIOR POR DESEMBOLSO DE GAVI ALLIANCE REF.: GAVI CASH DISB. REQUEST 2016-214 HSS2016 BOLIVIA 1617-BOL-10A-Y LIB. 00046058005 MS-USD-FORTAL.SISTEMA DE SALUD E INMUNIZACION NIVEL NACIONAL(GAV-FSSI) REF.:UT. ESC</t>
  </si>
  <si>
    <t>PAGO A EXIMBANK CHINA POPUL PRÉSTAMO PCB(2015)8 TOT(350) VCTO. 21-ene-2017 POR CUENTA DE TGN , NTI. 008755 VALOR 20-ene-2017 INTERESES USD 1.510.026,67 COMISIONES USD 503.342,22 CTA. 5970 CUENTA UNICA DEL TESORO DOLARES AMERICANOS LIB. 00099021001</t>
  </si>
  <si>
    <t>PAGO PRÉSTAMO BID 518-SF-BO VCTO. 20-ene-2017 POR CUENTA DE TGN , NTI. 008730 VALOR 20-ene-2017 CAPITAL USD 41.040,37 INTERESES USD 1.231,21 CTA. 5970 CUENTA UNICA DEL TESORO DOLARES AMERICANOS LIB. 00099021001</t>
  </si>
  <si>
    <t>||COMPLEMENTO A NUESTRO COMPROBANTE CONTABLE G 0360520 DE LA FECHA, PAGO AL EXIMBANK CHINA PRÉSTAMO PCB (2015) 8 (350) POR CUENTA DEL TGN, COBRO DE COMISIONES DEL BANQUERO USD 20.- CORRESPONDIENTES AL VCTO. DEL 21/07/2016 Y 21/01/2017 SEGÚN MENSAJE DEL EXIMBANK CHINA RECIBIDO EL 15/08/2016 CTA. 5970 CUENTA UNICA DEL TESORO EN DÓLARES AMERICANOS LIB. 00099021001</t>
  </si>
  <si>
    <t>'TRANSFERENCIA'||DE FONDOS DEL EXTERIOR POR DESEMBOLSO DEL BID REF.: ATN-OC-13889-BO REQ. 0006, OPS0201702361A LIBRETA N°0015018001 MIN.GOB.USD APOYO AL FORTALECIMIENTO ONSC (REM.EXT) SWIFT N°00907 DE 24-01-2017</t>
  </si>
  <si>
    <t>PAGO A BID PRÉSTAMO 3181/BL-BO VCTO. 23-ene-2017 POR CUENTA DE TGN , NTI. 008787 VALOR 24-ene-2017 INTERESES USD 26.653,54 CTA. 5970 CUENTA UNICA DEL TESORO DOLARES AMERICANOS LIB. 00099021001</t>
  </si>
  <si>
    <t>PAGO A BID PRÉSTAMO 3181/BL-BO VCTO. 23-ene-2017 POR CUENTA DE TGN , NTI. 008786 VALOR 24-ene-2017 INTERESES USD 1.850.821,61 CTA. 5970 CUENTA UNICA DEL TESORO DOLARES AMERICANOS LIB. 00099021001</t>
  </si>
  <si>
    <t>'TRANSFERENCIA'||DE FONDOS DEL EXTERIOR POR DESEMBOLSO DEL BID REF.: ATN-OC-13889-BO REQ. 0006, OPS0201702361A LIBRETA N°0015018001 MIN.GOB.USD APOYO AL FORTALECIMIENTO ONSC REF: UTILES DE ESCRITORIO</t>
  </si>
  <si>
    <t>PAGO A BID PRÉSTAMO 1098-SF-BO VCTO. 25-ene-2017 POR CUENTA DE TGN , NTI. 008788 VALOR 25-ene-2017 CAPITAL USD 123.951,36 INTERESES USD 63.583,35 CTA. 5970 CUENTA UNICA DEL TESORO DOLARES AMERICANOS LIB. 00099021001</t>
  </si>
  <si>
    <t>00099021001 DEP.DE CHEQ.AJENOS,RET.DE CAM.,CONCEPTO: FONDESIF - DEVOLUCION ASISTENCIA TECNICA 16TA CUOTA,DEP.: FUNDACION SARTAWI , PROCEDENCIA: BANCO UNION S.A., CHEQUE: 102, FECHA DE EMISION:25/01/2017</t>
  </si>
  <si>
    <t>PAGO A CAF PRÉSTAMO CFA006532 VCTO. 26-ene-2017 POR CUENTA DE TGN , NTI. 008770 VALOR 26-ene-2017 CAPITAL USD 1.053.595,08 INTERESES USD 322.378,74 CTA. 5970 CUENTA UNICA DEL TESORO DOLARES AMERICANOS LIB. 00099021001</t>
  </si>
  <si>
    <t>PAGO A CAF PRÉSTAMO CFA006536 VCTO. 26-ene-2017 POR CUENTA DE TGN , NTI. 008772 VALOR 26-ene-2017 CAPITAL USD 2.033.448,43 INTERESES USD 672.081,27 COMISIONES USD 12.009,98 CTA. 5970 CUENTA UNICA DEL TESORO DOLARES AMERICANOS LIB. 00099021001</t>
  </si>
  <si>
    <t>PAGO A CAF PRÉSTAMO CFA006534 VCTO. 26-ene-2017 POR CUENTA DE TGN , NTI. 008771 VALOR 26-ene-2017 CAPITAL USD 791.607,14 INTERESES USD 242.215,74 CTA. 5970 CUENTA UNICA DEL TESORO DOLARES AMERICANOS LIB. 00099021001</t>
  </si>
  <si>
    <t>PAGO A CAF PRÉSTAMO CFA005544 VCTO. 27-ene-2017 POR CUENTA DE TGN , NTI. 008777 VALOR 27-ene-2017 CAPITAL USD 9.318,46 INTERESES USD 2.105,79 CTA. 5970 CUENTA UNICA DEL TESORO DOLARES AMERICANOS LIB. 00099021001</t>
  </si>
  <si>
    <t>PAGO A BID PRÉSTAMO 3060/BL-BO VCTO. 28-ene-2017 POR CUENTA DE TGN , NTI. 008731 VALOR 30-ene-2017 INTERESES USD 643.678,43 COMISIONES USD 23.992,00 CTA. 5970 CUENTA UNICA DEL TESORO DOLARES AMERICANOS LIB. 00099021001</t>
  </si>
  <si>
    <t>PAGO A BID PRÉSTAMO 2450/BL-BO VCTO. 28-ene-2017 POR CUENTA DE TGN , NTI. 008790 VALOR 30-ene-2017 INTERESES USD 223.924,71 COMISIONES USD 3.974,51 CTA. 5970 CUENTA UNICA DEL TESORO DOLARES AMERICANOS LIB. 00099021001</t>
  </si>
  <si>
    <t>PAGO A BID PRÉSTAMO 2450/BL-BO VCTO. 28-ene-2017 POR CUENTA DE TGN , NTI. 008789 VALOR 30-ene-2017 INTERESES USD 6.692,33 CTA. 5970 CUENTA UNICA DEL TESORO DOLARES AMERICANOS LIB. 00099021001</t>
  </si>
  <si>
    <t>PAGO A BID PRÉSTAMO 3060/BL-BO VCTO. 28-ene-2017 POR CUENTA DE TGN , NTI. 008732 VALOR 30-ene-2017 INTERESES USD 11.334,62 CTA. 5970 CUENTA UNICA DEL TESORO DOLARES AMERICANOS LIB. 00099021001</t>
  </si>
  <si>
    <t>PAGO A CAF PRÉSTAMO CFA003145 VCTO. 31-ene-2017 POR CUENTA DE TGN , NTI. 008778 VALOR 31-ene-2017 CAPITAL USD 841.465,71 INTERESES USD 120.517,17 CTA. 5970 CUENTA UNICA DEL TESORO DOLARES AMERICANOS LIB. 00099021001</t>
  </si>
  <si>
    <t>'TRANSFERENCIA'||RECIBIDA DEL EXTERIOR POR DESEMBOLSO DEL BIRF REF.: CTPS109060030005 TF 16494 001 MPD-DGAA-005 LIB.00066018004 MPD-GRANT TF016494$US-PROG.FORT.CAP.PLAN.INV.GEST.FID Y AD SWIFT N°01441 DE LA FECHA</t>
  </si>
  <si>
    <t>'TRANSFERENCIA'||RECIBIDA DEL EXTERIOR POR DESEMBOLSO DEL BIRF REF.: CTPS109060030005 TF 16494 001 MPD-DGAA-005 LIB.00066018004 MPD-GRANT TF016494$US-PROG.FORT.CAP.PLAN.INV.GEST.FID Y AD REF.:UTILES DE ESCRITORIO</t>
  </si>
  <si>
    <t>PAGO A CAF PRÉSTAMO CFA008832 VCTO. 03-feb-2017 POR CUENTA DE TGN , NTI. 009004 VALOR 03-feb-2017 INTERESES USD 471.585,64 COMISIONES USD 75.908,74 CTA. 5970 CUENTA UNICA DEL TESORO DOLARES AMERICANOS LIB. 00099021001</t>
  </si>
  <si>
    <t>PAGO A CAF PRÉSTAMO CFA008839 VCTO. 03-feb-2017 POR CUENTA DE TGN , NTI. 008911 VALOR 03-feb-2017 INTERESES USD 99.573,97 COMISIONES USD 26.095,36 CTA. 5970 CUENTA UNICA DEL TESORO DOLARES AMERICANOS LIB. 00099021001</t>
  </si>
  <si>
    <t>PAGO A CAF PRÉSTAMO CFA008814 VCTO. 03-feb-2017 POR CUENTA DE TGN , NTI. 008910 VALOR 03-feb-2017 INTERESES USD 45.189,45 COMISIONES USD 107.112,91 CTA. 5970 CUENTA UNICA DEL TESORO DOLARES AMERICANOS LIB. 00099021001</t>
  </si>
  <si>
    <t>PAGO A BID PRÉSTAMO 1118-SF-BO VCTO. 06-feb-2017 POR CUENTA DE TGN , NTI. 008908 VALOR 06-feb-2017 CAPITAL USD 15.104,97 INTERESES USD 8.053,69 CTA. 5970 CUENTA UNICA DEL TESORO DOLARES AMERICANOS LIB. 00099021001</t>
  </si>
  <si>
    <t>PAGO A BID PRÉSTAMO 1075-SF-BO-8 VCTO. 06-feb-2017 POR CUENTA DE TGN , NTI. 008966 VALOR 06-feb-2017 CAPITAL USD 49.509,68 INTERESES USD 26.397,67 CTA. 5970 CUENTA UNICA DEL TESORO DOLARES AMERICANOS LIB. 00099021001</t>
  </si>
  <si>
    <t>AJUSTE COMPLEMENTARIO POR REVALORIZACION SALDOS DE ACTIVOS DE RESERVA Y OBLIGACIONES MONEDA EXTRANJERA (DOLARES) Saldo MO = -377388314.67 ;Bs/Mo: 6.86000000000 ;Saldo Bs: -2588883838.63</t>
  </si>
  <si>
    <t>TRANSFERENCIA RECIBIDA DEL EXTERIOR SEGÚN MENSAJES SWIFT Nos. 01712-01711 (REM.EXT.) DE FECHA 08-02-2017 POR DESEMBOLSO DE CAF PRÉSTAMO CFA007725 PREV. DESASTRES NAT. BOLIVIA SOLICITUD ULTIMO DESEMBOLSO LIBRETA N° 00086017006 MMAYA SUS VRHR IMPL.PROG.PREV.DESASTRES NAT.BOLIVIA</t>
  </si>
  <si>
    <t>'TRANSFERENCIA'||RECIBIDA DEL EXTERIOR POR DESMEBOLSO DEL BID, REF.: ATN-FM-15060-BO REQ. 0003 OPS0201703682A (REMESAS DEL EXTERIOR) LIBRETA N° 00086048002-US ACTUAL ESTRATEGIA DE BIODEVERSIDAD (REM.EXT) SWFT N° 01688 DE 08-02-2017</t>
  </si>
  <si>
    <t>PAGO PRÉSTAMO BID 939-SF-BO VCTO. 08-feb-2017 POR CUENTA DE BANCO DE DESARROLLO , VALOR 08-feb-2017 CAPITAL USD 651.382,87 INTERESES USD 183.490,35 LIBRETA 00099021001 RECURSOS ORDINARIOS DOLARES AMERICANOS (5970) . MDRI</t>
  </si>
  <si>
    <t>PAGO A CAF PRÉSTAMO CFA008296 VCTO. 08-feb-2017 POR CUENTA DE TGN , NTI. 008913 VALOR 08-feb-2017 CAPITAL USD 202.484,20 INTERESES USD 40.287,16 COMISIONES USD 39.543,99 CTA. 5970 CUENTA UNICA DEL TESORO DOLARES AMERICANOS LIB. 00099021001</t>
  </si>
  <si>
    <t>TRANSFERENCIA RECIBIDA DEL EXTERIOR SEGÚN MENSAJES SWIFT Nos. 01712-01711 (REM.EXT.) DE FECHA 08-02-2017 POR DESEMBOLSO DE CAF PRÉSTAMO CFA007725 PREV. DESASTRES NAT. BOLIVIA SOLICITUD ULTIMO DESEMBOLSO LIBRETA N° 00086017006 MMAYA SUS VRHR IMPL.PROG.PREV.DESASTRES NAT.BOLIVIA REF.: UTILES DE ESCRITORIO</t>
  </si>
  <si>
    <t>PAGO A CAF PRÉSTAMO CFA008239 VCTO. 08-feb-2017 POR CUENTA DE TGN , NTI. 008914 VALOR 08-feb-2017 INTERESES USD 356.062,34 COMISIONES USD 92.202,38 CTA. 5970 CUENTA UNICA DEL TESORO DOLARES AMERICANOS LIB. 00099021001</t>
  </si>
  <si>
    <t>'TRANSFERENCIA'||RECIBIDA DEL EXTERIOR POR DESMEBOLSO DEL BID, REF.: ATN-FM-15060-BO REQ. 0003 OPS0201703682A (REMESAS DEL EXTERIOR) LIBRETA N° 00086048002-US ACTUAL ESTRATEGIA DE BIODEVERSIDAD REF.: UTILES DE ESCRITORIO</t>
  </si>
  <si>
    <t>AJUSTE COMPLEMENTARIO POR REVALORIZACION SALDOS DE ACTIVOS DE RESERVA Y OBLIGACIONES MONEDA EXTRANJERA (DOLARES) Saldo MO = -374582044.11 ;Bs/Mo: 6.86000000000 ;Saldo Bs: -2569632822.60</t>
  </si>
  <si>
    <t>PAGO A FONPLATA PRÉSTAMO BOL 19/2011 VCTO. 09-feb-2017 POR CUENTA DE TGN , NTI. 008889 VALOR 09-feb-2017 CAPITAL USD 1.974.994,01 INTERESES USD 813.017,01 COMISIONES USD 18.259,54 CTA. 5970 CUENTA UNICA DEL TESORO DOLARES AMERICANOS LIB. 00099021001</t>
  </si>
  <si>
    <t>AJUSTE COMPLEMENTARIO POR REVALORIZACION SALDOS DE ACTIVOS DE RESERVA Y OBLIGACIONES MONEDA EXTRANJERA (DOLARES) Saldo MO = -373275130.72 ;Bs/Mo: 6.86000000000 ;Saldo Bs: -2560667396.73</t>
  </si>
  <si>
    <t>PAGO A BEI PRÉSTAMO FIN 82800 VCTO. 10-feb-2017 POR CUENTA DE TGN , NTI. 008841 VALOR 10-feb-2017 COMISIONES USD 29.376,09 CTA. 5970 CUENTA UNICA DEL TESORO DOLARES AMERICANOS LIB. 00099021001</t>
  </si>
  <si>
    <t>PAGO A AFD PRÉSTAMO CBO-1006-01-F VCTO. 10-feb-2017 POR CUENTA DE TGN , NTI. 008960 VALOR 10-feb-2017 COMISIONES EUR 153.333,33 CTA. 5970 CUENTA UNICA DEL TESORO DOLARES AMERICANOS LIB. 00099021001</t>
  </si>
  <si>
    <t>PAGO A BID PRÉSTAMO 2317/BL-BO VCTO. 10-feb-2017 POR CUENTA DE TGN , NTI. 008876 VALOR 10-feb-2017 CAPITAL USD 437.500,00 INTERESES USD 582.057,94 CTA. 5970 CUENTA UNICA DEL TESORO DOLARES AMERICANOS LIB. 00099021001</t>
  </si>
  <si>
    <t>PAGO A BID PRÉSTAMO 2317/BL-BO VCTO. 10-feb-2017 POR CUENTA DE TGN , NTI. 008877 VALOR 10-feb-2017 INTERESES USD 11.318,21 CTA. 5970 CUENTA UNICA DEL TESORO DOLARES AMERICANOS LIB. 00099021001</t>
  </si>
  <si>
    <t>TRANSFERENCIA RECIBIDA DEL EXTERIOR SEGÚN MENSAJES SWIFT Nos. 01952-01950 (REM.EXT.) DE FECHA 13-02-2017 POR DESEMBOLSO DE FONPLATA PRÉSTAMO BOL 22/2014 GAF-BOL-012-2017 DESEMB. N° 6 LIBRETA N° 000291014349 ABC-US-BOL22/2014 PROY. PUENTE MARIPOSAS PUENTE CHIMORE</t>
  </si>
  <si>
    <t>TRANSFERENCIA RECIBIDA DEL EXTERIOR SEGÚN MENSAJES SWIFT Nos. 01953-01951 (REM.EXT.) DE FECHA 13-02-2017 POR DESEMBOLSO DE FONPLATA PRÉSTAMO BOL 21/2014 GAF-BOL 011-2017 DESEMB. N° 6 LIBRETA N° 00291014347 ABC-$US-BOL21/2014 DOBLE VIA MONTERO CRISTALMAYU PTE MARIPOS</t>
  </si>
  <si>
    <t>PAGO A CAF PRÉSTAMO CFA007142 VCTO. 13-feb-2017 POR CUENTA DE TGN , NTI. 009014 VALOR 13-feb-2017 CAPITAL USD 4.808.706,72 INTERESES USD 1.714.775,54 COMISIONES USD 30.106,28 CTA. 5970 CUENTA UNICA DEL TESORO DOLARES AMERICANOS LIB. 00099021001</t>
  </si>
  <si>
    <t>PAGO A CAF PRÉSTAMO CFA007151 VCTO. 13-feb-2017 POR CUENTA DE TGN , NTI. 008971 VALOR 13-feb-2017 CAPITAL USD 1.018.252,42 INTERESES USD 329.036,25 COMISIONES USD 4.066,93 CTA. 5970 CUENTA UNICA DEL TESORO DOLARES AMERICANOS LIB. 00099021001</t>
  </si>
  <si>
    <t>TRANSFERENCIA RECIBIDA DEL EXTERIOR SEGÚN MENSAJES SWIFT Nos. 02160-02154 (REM.EXT.) DE FECHA 15-02-2017 POR DESEMBOLSO DE IDA PRÉSTAMO 4923-BO 001 ABC022 AC52152 LIBRETA N° 00291014336 ABC-US AIF 4923 CARRET. NAC. E INFRAESTRUCTURA AEROPORTUARIA</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</si>
  <si>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 POR DIFERENCIAL CAMBIARIO</t>
  </si>
  <si>
    <t>AJUSTE COMPLEMENTARIO POR REVALORIZACION SALDOS DE ACTIVOS DE RESERVA Y OBLIGACIONES MONEDA EXTRANJERA (DOLARES) Saldo MO = -364453939.43 ;Bs/Mo: 6.86000000000 ;Saldo Bs: -2500154024.48</t>
  </si>
  <si>
    <t>PAGO A IDA PRÉSTAMO 4067-0-BO VCTO. 15-feb-2017 POR CUENTA DE TGN , NTI. 008821 VALOR 15-feb-2017 CAPITAL USD 167.472,51 INTERESES USD 46.623,91 CTA. 5970 CUENTA UNICA DEL TESORO DOLARES AMERICANOS LIB. 00099021001</t>
  </si>
  <si>
    <t>PAGO A IDA PRÉSTAMO 4068-BO VCTO. 15-feb-2017 POR CUENTA DE TGN , NTI. 008822 VALOR 15-feb-2017 CAPITAL USD 316.515,86 INTERESES USD 88.117,25 CTA. 5970 CUENTA UNICA DEL TESORO DOLARES AMERICANOS LIB. 00099021001</t>
  </si>
  <si>
    <t>PAGO A IDA PRÉSTAMO 4366-BO VCTO. 15-feb-2017 POR CUENTA DE TGN , NTI. 008901 VALOR 15-feb-2017 INTERESES USD 46.578,12 CTA. 5970 CUENTA UNICA DEL TESORO DOLARES AMERICANOS LIB. 00099021001</t>
  </si>
  <si>
    <t>PAGO A IDA PRÉSTAMO 4377-BO VCTO. 15-feb-2017 POR CUENTA DE TGN , NTI. 008827 VALOR 15-feb-2017 INTERESES USD 16.682,53 CTA. 5970 CUENTA UNICA DEL TESORO DOLARES AMERICANOS LIB. 00099021001</t>
  </si>
  <si>
    <t>PAGO A IDA PRÉSTAMO 4378-BO VCTO. 15-feb-2017 POR CUENTA DE TGN , NTI. 008824 VALOR 15-feb-2017 INTERESES USD 60.797,89 CTA. 5970 CUENTA UNICA DEL TESORO DOLARES AMERICANOS LIB. 00099021001</t>
  </si>
  <si>
    <t>PAGO A IDA PRÉSTAMO 4379-BO VCTO. 15-feb-2017 POR CUENTA DE TGN , NTI. 008828 VALOR 15-feb-2017 INTERESES USD 31.534,88 CTA. 5970 CUENTA UNICA DEL TESORO DOLARES AMERICANOS LIB. 00099021001</t>
  </si>
  <si>
    <t>PAGO A IDA PRÉSTAMO 4396-BO VCTO. 15-feb-2017 POR CUENTA DE TGN , NTI. 008825 VALOR 15-feb-2017 INTERESES USD 39.380,88 CTA. 5970 CUENTA UNICA DEL TESORO DOLARES AMERICANOS LIB. 00099021001</t>
  </si>
  <si>
    <t>PAGO A IDA PRÉSTAMO 4382-BO VCTO. 15-feb-2017 POR CUENTA DE TGN , NTI. 008902 VALOR 15-feb-2017 INTERESES USD 34.043,26 CTA. 5970 CUENTA UNICA DEL TESORO DOLARES AMERICANOS LIB. 00099021001</t>
  </si>
  <si>
    <t>PAGO A IDA PRÉSTAMO 4440-BO VCTO. 15-feb-2017 POR CUENTA DE TGN , NTI. 008829 VALOR 15-feb-2017 INTERESES USD 11.850,21 CTA. 5970 CUENTA UNICA DEL TESORO DOLARES AMERICANOS LIB. 00099021001</t>
  </si>
  <si>
    <t>PAGO A IDA PRÉSTAMO 4558-BO VCTO. 15-feb-2017 POR CUENTA DE TGN , NTI. 008826 VALOR 15-feb-2017 INTERESES USD 99.076,57 CTA. 5970 CUENTA UNICA DEL TESORO DOLARES AMERICANOS LIB. 00099021001</t>
  </si>
  <si>
    <t>PAGO A IDA PRÉSTAMO 5170-BO VCTO. 15-feb-2017 POR CUENTA DE TGN , NTI. 008840 VALOR 15-feb-2017 INTERESES USD 323.660,37 CTA. 5970 CUENTA UNICA DEL TESORO DOLARES AMERICANOS LIB. 00099021001</t>
  </si>
  <si>
    <t>PAGO A BIRF PRÉSTAMO BIRF 7214-BO VCTO. 15-feb-2017 POR CUENTA DE TGN , NTI. 008865 VALOR 15-feb-2017 CAPITAL USD 4.170,00 INTERESES USD 617,20 CTA. 5970 CUENTA UNICA DEL TESORO DOLARES AMERICANOS LIB. 00099021001</t>
  </si>
  <si>
    <t>PAGO A IDA PRÉSTAMO 3842-BO VCTO. 15-feb-2017 POR CUENTA DE TGN , NTI. 008818 VALOR 15-feb-2017 CAPITAL USD 75.236,48 INTERESES USD 3.313,37 CTA. 5970 CUENTA UNICA DEL TESORO DOLARES AMERICANOS LIB. 00099021001</t>
  </si>
  <si>
    <t>PAGO A IDA PRÉSTAMO 3854-BO VCTO. 15-feb-2017 POR CUENTA DE TGN , NTI. 008819 VALOR 15-feb-2017 CAPITAL USD 435.550,42 INTERESES USD 19.181,62 CTA. 5970 CUENTA UNICA DEL TESORO DOLARES AMERICANOS LIB. 00099021001</t>
  </si>
  <si>
    <t>PAGO A IDA PRÉSTAMO 3942-BO VCTO. 15-feb-2017 POR CUENTA DE TGN , NTI. 008820 VALOR 15-feb-2017 CAPITAL USD 1.152.210,79 INTERESES USD 55.029,42 CTA. 5970 CUENTA UNICA DEL TESORO DOLARES AMERICANOS LIB. 00099021001</t>
  </si>
  <si>
    <t>PAGO A IDA PRÉSTAMO 3788-BO VCTO. 15-feb-2017 POR CUENTA DE TGN , NTI. 008817 VALOR 15-feb-2017 CAPITAL USD 905.077,21 INTERESES USD 36.492,68 CTA. 5970 CUENTA UNICA DEL TESORO DOLARES AMERICANOS LIB. 00099021001</t>
  </si>
  <si>
    <t>PAGO A IDA PRÉSTAMO 3630-BO VCTO. 15-feb-2017 POR CUENTA DE TGN , NTI. 008816 VALOR 15-feb-2017 CAPITAL USD 754.022,30 INTERESES USD 193.088,43 CTA. 5970 CUENTA UNICA DEL TESORO DOLARES AMERICANOS LIB. 00099021001</t>
  </si>
  <si>
    <t>PAGO A IDA PRÉSTAMO 3245-BO VCTO. 15-feb-2017 POR CUENTA DE TGN , NTI. 008815 VALOR 15-feb-2017 CAPITAL USD 150.756,47 INTERESES USD 46.457,19 CTA. 5970 CUENTA UNICA DEL TESORO DOLARES AMERICANOS LIB. 00099021001</t>
  </si>
  <si>
    <t>PAGO A IDA PRÉSTAMO 3108-BO VCTO. 15-feb-2017 POR CUENTA DE TGN , NTI. 008813 VALOR 15-feb-2017 CAPITAL USD 31.574,19 INTERESES USD 9.494,94 CTA. 5970 CUENTA UNICA DEL TESORO DOLARES AMERICANOS LIB. 00099021001</t>
  </si>
  <si>
    <t>PAGO A IDA PRÉSTAMO 3096-BO VCTO. 15-feb-2017 POR CUENTA DE TGN , NTI. 008812 VALOR 15-feb-2017 CAPITAL USD 64.724,40 INTERESES USD 19.463,87 CTA. 5970 CUENTA UNICA DEL TESORO DOLARES AMERICANOS LIB. 00099021001</t>
  </si>
  <si>
    <t>PAGO A IDA PRÉSTAMO 3065-BO VCTO. 15-feb-2017 POR CUENTA DE TGN , NTI. 008811 VALOR 15-feb-2017 CAPITAL USD 313.132,09 INTERESES USD 94.164,86 CTA. 5970 CUENTA UNICA DEL TESORO DOLARES AMERICANOS LIB. 00099021001</t>
  </si>
  <si>
    <t>PAGO A BID PRÉSTAMO 3599/BL-BO VCTO. 15-feb-2017 POR CUENTA DE TGN , NTI. 008885 VALOR 15-feb-2017 INTERESES USD 2.815,89 COMISIONES USD 124.103,21 CTA. 5970 CUENTA UNICA DEL TESORO DOLARES AMERICANOS LIB. 00099021001</t>
  </si>
  <si>
    <t>PAGO A BID PRÉSTAMO 3599/BL-BO VCTO. 15-feb-2017 POR CUENTA DE TGN , NTI. 008888 VALOR 15-feb-2017 INTERESES USD 82,24 CTA. 5970 CUENTA UNICA DEL TESORO DOLARES AMERICANOS LIB. 00099021001</t>
  </si>
  <si>
    <t>PAGO A IDA PRÉSTAMO 3235-BO VCTO. 15-feb-2017 POR CUENTA DE TGN , NTI. 008814 VALOR 15-feb-2017 CAPITAL USD 327.103,74 INTERESES USD 100.799,52 CTA. 5970 CUENTA UNICA DEL TESORO DOLARES AMERICANOS LIB. 00099021001</t>
  </si>
  <si>
    <t>PAGO A OPEP PRÉSTAMO 714-P VCTO. 16-feb-2017 POR CUENTA DE TGN , NTI. 008844 VALOR 16-feb-2017 CAPITAL USD 105.263,00 INTERESES USD 10.526,36 CTA. 5970 CUENTA UNICA DEL TESORO DOLARES AMERICANOS LIB. 00099021001</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</si>
  <si>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 POR DIFERENCIAL CAMBIARIO</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</si>
  <si>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 POR DIFERENCIAL CAMBIARIO</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</si>
  <si>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 POR DIFERENCIAL CAMBIARIO</t>
  </si>
  <si>
    <t>AJUSTE COMPLEMENTARIO POR REVALORIZACION SALDOS DE ACTIVOS DE RESERVA Y OBLIGACIONES MONEDA EXTRANJERA (DOLARES) Saldo MO = -363716621.27 ;Bs/Mo: 6.86000000000 ;Saldo Bs: -2495096021.89</t>
  </si>
  <si>
    <t>PAGO A CAF PRÉSTAMO CFA009277 VCTO. 17-feb-2017 POR CUENTA DE TGN , NTI. 009012 VALOR 17-feb-2017 COMISIONES USD 307.688,89 CTA. 5970 CUENTA UNICA DEL TESORO DOLARES AMERICANOS LIB. 00099021001</t>
  </si>
  <si>
    <t>AJUSTE COMPLEMENTARIO POR REVALORIZACION SALDOS DE ACTIVOS DE RESERVA Y OBLIGACIONES MONEDA EXTRANJERA (DOLARES) Saldo MO = -362764773.96 ;Bs/Mo: 6.86000000000 ;Saldo Bs: -2488566349.36</t>
  </si>
  <si>
    <t>PAGO PRÉSTAMO BID 485-SF-BO VCTO. 18-feb-2017 POR CUENTA DE TGN , NTI. 008847 VALOR 20-feb-2017 CAPITAL USD 49.787,14 INTERESES USD 497,87 CTA. 5970 CUENTA UNICA DEL TESORO DOLARES AMERICANOS LIB. 00099021001</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</si>
  <si>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 POR DIFERENCIAL CAMBIARIO</t>
  </si>
  <si>
    <t>TRANSFERENCIA RECIBIDA DEL EXTERIOR SEGÚN MENSAJES SWIFT Nos. 02448-02430 (REM.EXT.) DE FECHA 21-02-2017 POR DESEMBOLSO DE CAF PRÉSTAMO CFA008237 PROG.INFRAEST.RURAL SANTA CRUZ SOLICITUD DESEM. 6 LIBRETA N° 00990307020 PAR-CAF 8237-USD-PROG.INFRAESTRUCTURA RURAL - GADSC</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</si>
  <si>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 POR DIFERENCIAL CAMBIARIO</t>
  </si>
  <si>
    <t>||TRANSFERENCIA POR COBRO DE COMISION QUE EFECTUA EL BANK OF TOKYO-MITSUBISHI UFJ. LTD POR PAGO DEL PRESTAMO BV-P5 VCTO. 20-02-2017, SEGUN SWIFT N° 02418 DEL 21-02-2017 LIBRETA N° 00099021001 RECURSOS ORDINARIOS DOLARES AMERICANOS 5970, REF.: COMISIONES BANCARIAS</t>
  </si>
  <si>
    <t>PAGO A CAF PRÉSTAMO CFA004986 VCTO. 21-feb-2017 POR CUENTA DE TGN , NTI. 008967 VALOR 21-feb-2017 CAPITAL USD 1.852.395,24 INTERESES USD 337.494,90 CTA. 5970 CUENTA UNICA DEL TESORO DOLARES AMERICANOS LIB. 00099021001</t>
  </si>
  <si>
    <t>PAGO A CAF PRÉSTAMO CFA004987 VCTO. 21-feb-2017 POR CUENTA DE TGN , NTI. 008968 VALOR 21-feb-2017 CAPITAL USD 5.925.892,86 INTERESES USD 1.572.495,92 CTA. 5970 CUENTA UNICA DEL TESORO DOLARES AMERICANOS LIB. 00099021001</t>
  </si>
  <si>
    <t>PAGO A CAF PRÉSTAMO CFA004990 VCTO. 21-feb-2017 POR CUENTA DE TGN , NTI. 008969 VALOR 21-feb-2017 CAPITAL USD 1.633.928,56 INTERESES USD 433.579,56 CTA. 5970 CUENTA UNICA DEL TESORO DOLARES AMERICANOS LIB. 00099021001</t>
  </si>
  <si>
    <t>PAGO A CAF PRÉSTAMO CFA004991 VCTO. 21-feb-2017 POR CUENTA DE TGN , NTI. 008970 VALOR 21-feb-2017 CAPITAL USD 1.368.750,00 INTERESES USD 363.211,73 CTA. 5970 CUENTA UNICA DEL TESORO DOLARES AMERICANOS LIB. 00099021001</t>
  </si>
  <si>
    <t>PAGO A CAF PRÉSTAMO CFA009272 VCTO. 21-feb-2017 POR CUENTA DE TGN , NTI. 009009 VALOR 21-feb-2017 INTERESES USD 298.133,40 COMISIONES USD 121.850,83 CTA. 5970 CUENTA UNICA DEL TESORO DOLARES AMERICANOS LIB. 00099021001</t>
  </si>
  <si>
    <t>PAGO A PRIV PRÉSTAMO US29731QAB32 VCTO. 22-feb-2017 POR CUENTA DE TGN , NTI. 008938 VALOR 21-feb-2017 INTERESES USD 14.875.000,00 CTA. 5970 CUENTA UNICA DEL TESORO DOLARES AMERICANOS LIB. 00099021001</t>
  </si>
  <si>
    <t>PAGO A JICA PRÉSTAMO BV-P5 VCTO. 20-feb-2017 POR CUENTA DE TGN , NTI. 008983 VALOR 21-feb-2017 INTERESES JPY 1.772,00 COMISIONES JPY 1.240.028,00 CTA. 5970 CUENTA UNICA DEL TESORO DOLARES AMERICANOS LIB. 00099021001</t>
  </si>
  <si>
    <t>PAGO A EXIMBANK COREA PRÉSTAMO EDCF BOL NO. 2 VCTO. 20-feb-2017 POR CUENTA DE TGN , NTI. 009139 VALOR 21-feb-2017 INTERESES KRW 13.985.180,00 CTA. 5970 CUENTA UNICA DEL TESORO DOLARES AMERICANOS LIB. 00099021001</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</si>
  <si>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 POR DIFERENCIAL CAMBIARIO</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</si>
  <si>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 POR DIFERENCIAL CAMBIARIO</t>
  </si>
  <si>
    <t>00099021001 DEP.DE CHEQ.AJENOS,RET.DE CAM.,CONCEPTO: FONDESIF-DEVOLUCION ASISTENCIA TECNICA 17MA CUOTA,DEP.: FUNDACION SARTAWI , PROCEDENCIA: BANCO UNION S.A., CHEQUE: 107, FECHA DE EMISION:22/02/2017</t>
  </si>
  <si>
    <t>||TRANSFERENCIA EFECTUADA POR EL TESORO GENERAL DE LA NACION PARA ABONO EN LA CUT M/E.</t>
  </si>
  <si>
    <t>||TRANSFERENCIA EFECTUADA POR EL TESORO GENERAL DE LA NACION PARA ABONO EN LA CUT M/E</t>
  </si>
  <si>
    <t>PAGO A OPEP PRÉSTAMO 766-H VCTO. 28-feb-2017 POR CUENTA DE TGN , NTI. 008845 VALOR 24-feb-2017 CAPITAL USD 157.750,00 INTERESES USD 1.568,72 CTA. 5970 CUENTA UNICA DEL TESORO DOLARES AMERICANOS LIB. 00099021001</t>
  </si>
  <si>
    <t>PAGO A BID PRÉSTAMO 3091/BL-BO VCTO. 27-feb-2017 POR CUENTA DE TGN , NTI. 008973 VALOR 24-feb-2017 INTERESES USD 83.546,38 COMISIONES USD 40.745,19 CTA. 5970 CUENTA UNICA DEL TESORO DOLARES AMERICANOS LIB. 00099021001</t>
  </si>
  <si>
    <t>PAGO A BID PRÉSTAMO 3091/BL-BO VCTO. 27-feb-2017 POR CUENTA DE TGN , NTI. 008974 VALOR 24-feb-2017 INTERESES USD 2.454,22 CTA. 5970 CUENTA UNICA DEL TESORO DOLARES AMERICANOS LIB. 00099021001</t>
  </si>
  <si>
    <t>AJUSTE COMPLEMENTARIO POR REVALORIZACION SALDOS DE ACTIVOS DE RESERVA Y OBLIGACIONES MONEDA EXTRANJERA (DOLARES) Saldo MO = -448678371.99 ;Bs/Mo: 6.86000000000 ;Saldo Bs: -3077933631.84</t>
  </si>
  <si>
    <t>||TRANSFERENCIA DE EXTERIOR SEGUN SWIFT NO.2696 Y NO.2689 A F/DEL TESORO GENERAL DE LA NACION POR ORDEN DE UNITED NATIONS (NEW YORK) PARA ABNO A LA CUT EN MONEDA EXTRANJERA</t>
  </si>
  <si>
    <t>PAGO A CAF PRÉSTAMO CFA003747 VCTO. 01-mar-2017 POR CUENTA DE TGN , NTI. 009073 VALOR 01-mar-2017 CAPITAL USD 91.089,62 INTERESES USD 18.500,55 CTA. 5970 CUENTA UNICA DEL TESORO DOLARES AMERICANOS LIB. 00099021001</t>
  </si>
  <si>
    <t>PAGO A BID PRÉSTAMO 2252/BL-BO VCTO. 01-mar-2017 POR CUENTA DE TGN , NTI. 009044 VALOR 01-mar-2017 INTERESES USD 7.323,39 CTA. 5970 CUENTA UNICA DEL TESORO DOLARES AMERICANOS LIB. 00099021001</t>
  </si>
  <si>
    <t>PAGO A BID PRÉSTAMO 2252/BL-BO VCTO. 01-mar-2017 POR CUENTA DE TGN , NTI. 009061 VALOR 01-mar-2017 CAPITAL USD 287.688,49 INTERESES USD 298.524,70 CTA. 5970 CUENTA UNICA DEL TESORO DOLARES AMERICANOS LIB. 00099021001</t>
  </si>
  <si>
    <t>AJUSTE COMPLEMENTARIO POR REVALORIZACION SALDOS DE ACTIVOS DE RESERVA Y OBLIGACIONES MONEDA EXTRANJERA (DOLARES) Saldo MO = -448480351.03 ;Bs/Mo: 6.86000000000 ;Saldo Bs: -3076575208.06</t>
  </si>
  <si>
    <t>PAGO A CAF PRÉSTAMO CFA003565 VCTO. 06-mar-2017 POR CUENTA DE TGN , NTI. 009007 VALOR 06-mar-2017 CAPITAL USD 1.576.299,16 INTERESES USD 367.733,08 CTA. 5970 CUENTA UNICA DEL TESORO DOLARES AMERICANOS LIB. 00099021001</t>
  </si>
  <si>
    <t>PAGO A PROEX BRASIL PRÉSTAMO CONV. CRED. 04.03.09 VCTO. 06-mar-2017 POR CUENTA DE TGN , NTI. 009083 VALOR 06-mar-2017 CAPITAL USD 1.134.818,69 INTERESES USD 285.280,81 CTA. 5970 CUENTA UNICA DEL TESORO DOLARES AMERICANOS LIB. 00099021001</t>
  </si>
  <si>
    <t>PAGO PRÉSTAMO BID 126-TF-BO VCTO. 06-mar-2017 POR CUENTA DE TGN , NTI. 009103 VALOR 06-mar-2017 CAPITAL USD 66.666,66 INTERESES USD 7.666,66 CTA. 5970 CUENTA UNICA DEL TESORO DOLARES AMERICANOS LIB. 00099021001</t>
  </si>
  <si>
    <t>NTE</t>
  </si>
  <si>
    <t>De: 00291012001 TRANSFERENCIA A SOLICITUD DE LA ADMINISTRADORA BOLIVIANA DE CARRETERAS S/G NOTA ABC/GNAF/SAF/ATE/2017-0519 PAGO DEL CERTIFICADO 47 (DEVOLUCION DE RETENCIONES) CORRESPONDIENTE AL TRAMO VILLA TUNARI ISINUTA A LA EMPRESA BOLIVIANA DE CONSTRUCCION.</t>
  </si>
  <si>
    <t>AJUSTE COMPLEMENTARIO POR REVALORIZACION SALDOS DE ACTIVOS DE RESERVA Y OBLIGACIONES MONEDA EXTRANJERA (DOLARES) Saldo MO = -444561392.00 ;Bs/Mo: 6.86000000000 ;Saldo Bs: -3049691149.11</t>
  </si>
  <si>
    <t>TRANSFERENCIA RECIBIDA DEL EXTERIOR SEGÚN MENSAJES SWIFT Nos. 03071-03070 (REM.EXT.) DE FECHA 07-03-2017 POR DESEMBOLSO DE IDA PRÉSTAMO 5168-BO 001 GAMLP 02-2017 AC77270 LIBRETA N° 00099037014 PAR-IDA 5168 - USD - PROY. INFRAESTRUCTURA URBANA - GAMLP</t>
  </si>
  <si>
    <t>TRANSFERENCIA RECIBIDA DEL EXTERIOR SEGÚN MENSAJES SWIFT Nos. 03127-03125 (REM.EXT.) DE FECHA 07-03-2017 POR DESEMBOLSO DE CAF PRÉSTAMO CFA008239 CARRETERA PADILLA-EL SALTO SOLICITUD DE DESEMBOLSO NRO.13 LIBRETA N° 00291014341 ABC-USD-CAF 8239 CARRETERA PADILLA EL SALTO</t>
  </si>
  <si>
    <t>||SEGUN NOTA DEL MINISTERIO DE MEDIO AMBIENTE Y AGUA CITE: MMAYA/DGAA/CITE N° 129/2017 RECIBIDA EN LA FECHA REF: REGULARIZACION DEL COMPROBANTE CONTABLE N°0881334 SEGUN MENSAJES SWIFT NROS 03029 Y 03043 DE F. 06-03-17 ABONO EN LA LIBRETA N° 00086018017 MMAYA SUS ONUDI PLAN IMP. ESTOCOLMO COP'S</t>
  </si>
  <si>
    <t>TRANSFERENCIA RECIBIDA DEL EXTERIOR SEGÚN MENSAJES SWIFT Nos. 03396-03394 (REM.EXT.) DE FECHA 10-03-2017 POR DESEMBOLSO DE CAF PRÉSTAMO CFA008785 PROGRAMA MI RIEGO LIBRETA N° 00287104314 FPS - U$ - MI RIEGO CAF</t>
  </si>
  <si>
    <t>PAGO A BID PRÉSTAMO 995-SF-BO VCTO. 10-mar-2017 POR CUENTA DE TGN , NTI. 009105 VALOR 10-mar-2017 CAPITAL USD 20.063,30 INTERESES USD 8.343,07 CTA. 5970 CUENTA UNICA DEL TESORO DOLARES AMERICANOS LIB. 00099021001</t>
  </si>
  <si>
    <t>PAGO A BID PRÉSTAMO 1075-SF-BO-5 VCTO. 10-mar-2017 POR CUENTA DE TGN , NTI. 009106 VALOR 10-mar-2017 CAPITAL USD 109.129,53 INTERESES USD 45.380,14 CTA. 5970 CUENTA UNICA DEL TESORO DOLARES AMERICANOS LIB. 00099021001</t>
  </si>
  <si>
    <t>PAGO A BID PRÉSTAMO 993-SF-BO VCTO. 10-mar-2017 POR CUENTA DE TGN , NTI. 009038 VALOR 10-mar-2017 CAPITAL USD 4.862,68 INTERESES USD 2.022,09 CTA. 5970 CUENTA UNICA DEL TESORO DOLARES AMERICANOS LIB. 00099021001</t>
  </si>
  <si>
    <t>PAGO A ICO ESPAÑA PRÉSTAMO 01020038.0 VCTO. 10-mar-2017 POR CUENTA DE TGN , NTI. 009084 VALOR 10-mar-2017 CAPITAL EUR 195.791,12 INTERESES EUR 6.890,76 CTA. 5970 CUENTA UNICA DEL TESORO DOLARES AMERICANOS LIB. 00099021001</t>
  </si>
  <si>
    <t>TRANSFERENCIA RECIBIDA DEL EXTERIOR SEGÚN MENSAJES SWIFT Nos. 03410-03401 (REM.EXT.) DE FECHA 13-03-2017 POR DESEMBOLSO DE IDA PRÉSTAMO 5168-BO 001 12 GAMEA AC83006 LIBRETA N° 00099037013 IDA 5168 - USD - PROY. INFRAESTRCUTURA URBANA - GAMEA</t>
  </si>
  <si>
    <t>'TRANSFERENCIA'||RECIBIDA DEL EXTERIOR POR DESEMBOLSO DEL BID, REF: GRT-WS-12956-BO-2 REQ. 0020 OPS0201708938A (REM. EXT.) LIBRETA ° 00225028001 SENASBA US PROG. RURAL FECASALC (REM.EXT.) S/G SWIFT N° 03640 Y 03635</t>
  </si>
  <si>
    <t>PAGO A OPEP PRÉSTAMO 1287-P VCTO. 15-mar-2017 POR CUENTA DE TGN , NTI. 009003 VALOR 15-mar-2017 CAPITAL USD 498.180,00 INTERESES USD 250.364,91 CTA. 5970 CUENTA UNICA DEL TESORO DOLARES AMERICANOS LIB. 00099021001</t>
  </si>
  <si>
    <t>PAGO A BID PRÉSTAMO 3699/BL-BO VCTO. 15-mar-2017 POR CUENTA DE TGN , NTI. 009058 VALOR 15-mar-2017 INTERESES USD 12.255,89 COMISIONES USD 297.317,46 CTA. 5970 CUENTA UNICA DEL TESORO DOLARES AMERICANOS LIB. 00099021001</t>
  </si>
  <si>
    <t>PAGO A FONPLATA PRÉSTAMO BOL 25/2015 VCTO. 15-mar-2017 POR CUENTA DE TGN , NTI. 009101 VALOR 15-mar-2017 INTERESES USD 8.982,73 COMISIONES USD 14.365,75 CTA. 5970 CUENTA UNICA DEL TESORO DOLARES AMERICANOS LIB. 00099021001</t>
  </si>
  <si>
    <t>PAGO A IDA PRÉSTAMO 5454-BO VCTO. 15-mar-2017 POR CUENTA DE TGN , NTI. 009005 VALOR 15-mar-2017 INTERESES USD 3.934,62 CTA. 5970 CUENTA UNICA DEL TESORO DOLARES AMERICANOS LIB. 00099021001</t>
  </si>
  <si>
    <t>PAGO A BID PRÉSTAMO 3699/BL-BO VCTO. 15-mar-2017 POR CUENTA DE TGN , NTI. 009063 VALOR 15-mar-2017 INTERESES USD 252,66 CTA. 5970 CUENTA UNICA DEL TESORO DOLARES AMERICANOS LIB. 00099021001</t>
  </si>
  <si>
    <t>PAGO A FONPLATA PRÉSTAMO BOL 23/2014 VCTO. 15-mar-2017 POR CUENTA DE TGN , NTI. 009082 VALOR 15-mar-2017 INTERESES USD 154.308,22 COMISIONES USD 41.804,50 CTA. 5970 CUENTA UNICA DEL TESORO DOLARES AMERICANOS LIB. 00099021001</t>
  </si>
  <si>
    <t>PAGO A OPEP PRÉSTAMO 654-P VCTO. 15-mar-2017 POR CUENTA DE TGN , NTI. 009001 VALOR 15-mar-2017 CAPITAL USD 91.760,00 INTERESES USD 9.173,20 CTA. 5970 CUENTA UNICA DEL TESORO DOLARES AMERICANOS LIB. 00099021001</t>
  </si>
  <si>
    <t>AJUSTE COMPLEMENTARIO POR REVALORIZACION SALDOS DE ACTIVOS DE RESERVA Y OBLIGACIONES MONEDA EXTRANJERA (DOLARES) Saldo MO = -441230338.51 ;Bs/Mo: 6.86000000000 ;Saldo Bs: -3026840122.19</t>
  </si>
  <si>
    <t>PAGO A OPEP PRÉSTAMO 1527-P VCTO. 15-mar-2017 POR CUENTA DE TGN , NTI. 009002 VALOR 15-mar-2017 INTERESES USD 292.055,86 CTA. 5970 CUENTA UNICA DEL TESORO DOLARES AMERICANOS LIB. 00099021001</t>
  </si>
  <si>
    <t>AJUSTE COMPLEMENTARIO POR REVALORIZACION SALDOS DE ACTIVOS DE RESERVA Y OBLIGACIONES MONEDA EXTRANJERA (DOLARES) Saldo MO = -442698753.52 ;Bs/Mo: 6.86000000000 ;Saldo Bs: -3036913449.14</t>
  </si>
  <si>
    <t>TRANSFERENCIA RECIBIDA DEL EXTERIOR SEGÚN MENSAJES SWIFT Nos. 3693 - 3683 (REM.EXT.) DE FECHA 16-03-2017 POR DESEMBOLSO DE FONPLATA PRÉSTAMO BOL 23/2014 GAF-BOL- 018 -2017 DESEMB. N° 6 LIBRETA N° 00291014348 ABC-US-BOL23/2014 CONST CARR NAZACARA HITO IV SN ANDRES MACH</t>
  </si>
  <si>
    <t>PAGO A BID PRÉSTAMO 3540/BL-BO VCTO. 15-mar-2017 POR CUENTA DE TGN , NTI. 009109 VALOR 15-mar-2017 COMISIONES USD 353.627,15 CTA. 5970 CUENTA UNICA DEL TESORO DOLARES AMERICANOS LIB. 00099021001</t>
  </si>
  <si>
    <t>PAGO A BID PRÉSTAMO 2365/BL-BO VCTO. 17-mar-2017 POR CUENTA DE TGN , NTI. 009062 VALOR 17-mar-2017 CAPITAL USD 270.703,61 INTERESES USD 242.763,07 COMISIONES USD 3.220,25 CTA. 5970 CUENTA UNICA DEL TESORO DOLARES AMERICANOS LIB. 00099021001</t>
  </si>
  <si>
    <t>PAGO A BID PRÉSTAMO 2365/BL-BO VCTO. 17-mar-2017 POR CUENTA DE TGN , NTI. 009081 VALOR 17-mar-2017 INTERESES USD 6.736,40 CTA. 5970 CUENTA UNICA DEL TESORO DOLARES AMERICANOS LIB. 00099021001</t>
  </si>
  <si>
    <t>PAGO A BID PRÉSTAMO 1075-SF-BO-7 VCTO. 17-mar-2017 POR CUENTA DE TGN , NTI. 009111 VALOR 17-mar-2017 CAPITAL USD 158.333,33 INTERESES USD 70.551,31 CTA. 5970 CUENTA UNICA DEL TESORO DOLARES AMERICANOS LIB. 00099021001</t>
  </si>
  <si>
    <t>PAGO A BID PRÉSTAMO 1031-SF-BO VCTO. 17-mar-2017 POR CUENTA DE TGN , NTI. 009110 VALOR 17-mar-2017 CAPITAL USD 271.548,30 INTERESES USD 120.998,45 CTA. 5970 CUENTA UNICA DEL TESORO DOLARES AMERICANOS LIB. 00099021001</t>
  </si>
  <si>
    <t>'TRANSFERENCIA'||DEL EXTERIOR SEGUN MENSAJE SWIFT N°03836 Y NOTA MEFP/VTCP/DGCP/UEPS-385/2017 DE LA FECHA POR LA EMISION DE BONOS SOBERANOS (REMEXT) LIBRETA N° 00099037011 TGN BONOS SOBERANOS</t>
  </si>
  <si>
    <t>PAGO A BID PRÉSTAMO 1075-SF-BO VCTO. 18-mar-2017 POR CUENTA DE TGN , NTI. 009113 VALOR 20-mar-2017 CAPITAL USD 42.027,62 INTERESES USD 20.391,90 CTA. 5970 CUENTA UNICA DEL TESORO DOLARES AMERICANOS LIB. 00099021001</t>
  </si>
  <si>
    <t>PAGO A BID PRÉSTAMO 2771/BL-BO VCTO. 20-mar-2017 POR CUENTA DE TGN , NTI. 008985 VALOR 20-mar-2017 INTERESES USD 19.309,66 CTA. 5970 CUENTA UNICA DEL TESORO DOLARES AMERICANOS LIB. 00099021001</t>
  </si>
  <si>
    <t>PAGO A BID PRÉSTAMO 2771/BL-BO VCTO. 20-mar-2017 POR CUENTA DE TGN , NTI. 009114 VALOR 20-mar-2017 INTERESES USD 1.268.108,98 CTA. 5970 CUENTA UNICA DEL TESORO DOLARES AMERICANOS LIB. 00099021001</t>
  </si>
  <si>
    <t>A:00291012001 Transferencia de recursos en virtud al Art 17 y 18 del Reglamento Especifico para la Administracion de Cuentas Corrientes Fiscales, Operaciones, Servicios Financieros y Sistema de Pagos del Tesoro (RM 153), y las notas CITE: ABC/GNAF/SAF/ATE/2017-0639 y 0648 de la Administradora Bolivi</t>
  </si>
  <si>
    <t>TRANSFERENCIA RECIBIDA DEL EXTERIOR SEGÚN MENSAJES SWIFT Nos. 03915-03913 (REM.EXT.) DE FECHA 21-03-2017 POR DESEMBOLSO DE CAF PRÉSTAMO CFA009344 PROG.MAS INV.P/ RIEGO FASE IV SOLIC. DESEMB. FONDO ROTATORIO 4 LIBRETA N° 00287104316 FPS-USD-MIAGUA CAF FASE IV</t>
  </si>
  <si>
    <t>PAGO A BID PRÉSTAMO 2719/BL-BO VCTO. 21-mar-2017 POR CUENTA DE TGN , NTI. 008987 VALOR 21-mar-2017 INTERESES USD 2.874,86 CTA. 5970 CUENTA UNICA DEL TESORO DOLARES AMERICANOS LIB. 00099021001</t>
  </si>
  <si>
    <t>PAGO A BID PRÉSTAMO 2719/BL-BO VCTO. 21-mar-2017 POR CUENTA DE TGN , NTI. 009107 VALOR 21-mar-2017 INTERESES USD 158.383,48 COMISIONES USD 16.611,31 CTA. 5970 CUENTA UNICA DEL TESORO DOLARES AMERICANOS LIB. 00099021001</t>
  </si>
  <si>
    <t>PAGO A BID PRÉSTAMO 2614/BL-BO VCTO. 21-mar-2017 POR CUENTA DE TGN , NTI. 008989 VALOR 21-mar-2017 INTERESES USD 5.179,48 CTA. 5970 CUENTA UNICA DEL TESORO DOLARES AMERICANOS LIB. 00099021001</t>
  </si>
  <si>
    <t>PAGO A CAF PRÉSTAMO CFA008340 VCTO. 21-mar-2017 POR CUENTA DE TGN , NTI. 009148 VALOR 21-mar-2017 INTERESES USD 279.735,17 COMISIONES USD 95.059,44 CTA. 5970 CUENTA UNICA DEL TESORO DOLARES AMERICANOS LIB. 00099021001</t>
  </si>
  <si>
    <t>PAGO A CAF PRÉSTAMO CFA004274 VCTO. 21-mar-2017 POR CUENTA DE TGN , NTI. 009074 VALOR 21-mar-2017 CAPITAL USD 750.000,00 INTERESES USD 160.354,69 CTA. 5970 CUENTA UNICA DEL TESORO DOLARES AMERICANOS LIB. 00099021001</t>
  </si>
  <si>
    <t>PAGO A CAF PRÉSTAMO CFA004295 VCTO. 21-mar-2017 POR CUENTA DE TGN , NTI. 009075 VALOR 21-mar-2017 CAPITAL USD 2.532.249,49 INTERESES USD 541.410,77 CTA. 5970 CUENTA UNICA DEL TESORO DOLARES AMERICANOS LIB. 00099021001</t>
  </si>
  <si>
    <t>PAGO A EXIMBANK CHINA POPUL PRÉSTAMO 2004 04 114A VCTO. 21-mar-2017 POR CUENTA DE TGN , NTI. 008992 VALOR 21-mar-2017 CAPITAL RMY 1.910.703,24 INTERESES RMY 326.693,01 CTA. 5970 CUENTA UNICA DEL TESORO DOLARES AMERICANOS LIB. 00099021001</t>
  </si>
  <si>
    <t>PAGO A EXIMBANK CHINA POPUL PRÉSTAMO GCL (2009) 43 (294) VCTO. 21-mar-2017 POR CUENTA DE TGN , NTI. 009037 VALOR 21-mar-2017 CAPITAL RMY 9.043.802,00 INTERESES RMY 2.637.342,26 CTA. 5970 CUENTA UNICA DEL TESORO DOLARES AMERICANOS LIB. 00099021001</t>
  </si>
  <si>
    <t>PAGO A EXIMBANK CHINA POPUL PRÉSTAMO GCL (2011) 41 (391) VCTO. 21-mar-2017 POR CUENTA DE TGN , NTI. 008998 VALOR 21-mar-2017 INTERESES RMY 7.204.140,94 CTA. 5970 CUENTA UNICA DEL TESORO DOLARES AMERICANOS LIB. 00099021001</t>
  </si>
  <si>
    <t>PAGO A EXIMBANK CHINA POPUL PRÉSTAMO GCL NO.(2007)13(184) VCTO. 21-mar-2017 SEGÚN NOTA MEFP/VTCP/DGCP/UODP-265/2017 DE FECHA 20-03-2017 DEL MEFP, NTI. 009036 VALOR 21-mar-2017 CAPITAL RMY 12.168.507,60 INTERESES RMY 2.814.374,30 CTA. 5970 CUENTA UNICA DEL TESORO DOLARES AMERICANOS</t>
  </si>
  <si>
    <t>PAGO A EXIMBANK COREA PRÉSTAMO EDCF NO. BOL-1 VCTO. 20-mar-2017 POR CUENTA DE TGN , NTI. 009096 VALOR 21-mar-2017 CAPITAL KRW 593.825.000,00 INTERESES KRW 213.490.460,00 CTA. 5970 CUENTA UNICA DEL TESORO DOLARES AMERICANOS LIB. 00099021001</t>
  </si>
  <si>
    <t>AJUSTE COMPLEMENTARIO POR REVALORIZACION SALDOS DE ACTIVOS DE RESERVA Y OBLIGACIONES MONEDA EXTRANJERA (DOLARES) Saldo MO = -1420185292.79 ;Bs/Mo: 6.86000000000 ;Saldo Bs: -9742471108.55</t>
  </si>
  <si>
    <t>PAGO A BID PRÉSTAMO 2614/BL-BO VCTO. 21-mar-2017 POR CUENTA DE TGN , NTI. 009112 VALOR 21-mar-2017 INTERESES USD 184.917,96 COMISIONES USD 33.908,50 CTA. 5970 CUENTA UNICA DEL TESORO DOLARES AMERICANOS LIB. 00099021001</t>
  </si>
  <si>
    <t>PAGO A BID PRÉSTAMO 2786/BL-BO VCTO. 22-mar-2017 POR CUENTA DE TGN , NTI. 009134 VALOR 22-mar-2017 INTERESES USD 187.260,27 COMISIONES USD 198.177,34 CTA. 5970 CUENTA UNICA DEL TESORO DOLARES AMERICANOS LIB. 00099021001</t>
  </si>
  <si>
    <t>PAGO A BID PRÉSTAMO 2786/BL-BO VCTO. 22-mar-2017 POR CUENTA DE TGN , NTI. 009115 VALOR 22-mar-2017 INTERESES USD 5.431,03 CTA. 5970 CUENTA UNICA DEL TESORO DOLARES AMERICANOS LIB. 00099021001</t>
  </si>
  <si>
    <t>TRANSFERENCIA ENTRE CUENTAS DEL T.G.N. ME DE FECHA 23/3/2017 SEGUN NOTA MH/VTCP/DGT/UO/No.107/07 DE FECHA 14-05-2007, GOM/SOMA-E No 180/2007 DE FECHA 15-11-2007 y SOSP DOSP 115/2008 LIBRETA 00099021001 TGN-RECURSOS ORDINARIOS-DOLARES AMERICANOS (5970)</t>
  </si>
  <si>
    <t>PAGO A CAF PRÉSTAMO CFA007725 VCTO. 23-mar-2017 POR CUENTA DE TGN , NTI. 009147 VALOR 23-mar-2017 CAPITAL USD 1.150.162,59 INTERESES USD 315.540,62 COMISIONES USD 975,81 CTA. 5970 CUENTA UNICA DEL TESORO DOLARES AMERICANOS LIB. 00099021001</t>
  </si>
  <si>
    <t>PAGO A BID PRÉSTAMO 964-SF-BO VCTO. 23-mar-2017 POR CUENTA DE TGN , NTI. 009093 VALOR 23-mar-2017 CAPITAL USD 13.593,49 INTERESES USD 5.249,95 CTA. 5970 CUENTA UNICA DEL TESORO DOLARES AMERICANOS LIB. 00099021001</t>
  </si>
  <si>
    <t>PAGO PRÉSTAMO BID 815-SF-BO VCTO. 23-mar-2017 POR CUENTA DE TGN , NTI. 009041 VALOR 23-mar-2017 CAPITAL USD 52.524,13 INTERESES USD 12.080,55 CTA. 5970 CUENTA UNICA DEL TESORO DOLARES AMERICANOS LIB. 00099021001</t>
  </si>
  <si>
    <t>||COBRO COMISION DE PAGO DEL BANK OF TOKYO-MITSUBISHI UFJ LTD. REF.: PAGO PTMO.BID 964/SF-BO VCTO. 23-03-2017 POR CUENTA DEL MEFP COD.LIQ. 9093 LIBRETA N°00099021001 TGN-RECURSOS ORDINARIOS-DOLARES AMERICANOS (5970)</t>
  </si>
  <si>
    <t>TRANSFERENCIA RECIBIDA DEL EXTERIOR SEGÚN MENSAJES SWIFT Nos. 04106-04094 (REM.EXT.) DE FECHA 24-03-2017 POR DESEMBOLSO DE CAF PRÉSTAMO CFA007840 TUNEL INCAHUASI SOLICITUD DE DESEMBOLSO NRO. 9 LIBRETA N° 00291014338 ABC-USD CFA 7840 PROY. CONSTRUCCION DEL TUNEL DE INCAHUASI</t>
  </si>
  <si>
    <t>TRANSFERENCIA RECIBIDA DEL EXTERIOR SEGÚN MENSAJES SWIFT Nos. 04105-04093 (REM.EXT.) DE FECHA 24-03-2017 POR DESEMBOLSO DE CAF PRÉSTAMO CFA006993 PROG.AGUA Y RIEGO BOLIVIA LIBRETA N° 00860704301 MMAYA-SUS-PROGRAMA AGUA Y RIEGO PARA BOLIVIA-CAF-VRHR</t>
  </si>
  <si>
    <t>AJUSTE COMPLEMENTARIO POR REVALORIZACION SALDOS DE ACTIVOS DE RESERVA Y OBLIGACIONES MONEDA EXTRANJERA (DOLARES) Saldo MO = -1443945326.45 ;Bs/Mo: 6.86000000000 ;Saldo Bs: -9905464939.44</t>
  </si>
  <si>
    <t>TRANSFERENCIA RECIBIDA DEL EXTERIOR SEGÚN MENSAJES SWIFT Nos. 04107-04095 (REM.EXT.) DE FECHA 24-03-2017 POR DESEMBOLSO DE BID PRÉSTAMO 2786/BL-BO REQ 0020 OPS0201710452A LIBRETA N° 00291014335 ABC-USD BL-BO 2786 DOBLE VIA MONTERO YAPACANI</t>
  </si>
  <si>
    <t>||RECUPERACION DEL PRESTAMO GCL NO. (2007) 13 (184) VCTO. 21-03-2017 DE EXIMBANK CHINA SEGUN NOTAS MEFP/VTCP/DGCP/UODP-274/2017 Y MEFP/VTCP/DGCP/UODP-274/2017 DE FECHAS 22-03-2017 Y 23-03-2017 DEL MEFP LIBRETA NO. 00099021001 TGN - RECURSOS ORDINARIOS - DOLARES AMERICANOS</t>
  </si>
  <si>
    <t>TRANSFERENCIA ENTRE CUENTAS DEL T.G.N. ME DE FECHA 24/3/2017 SEGUN NOTA MH/VTCP/DGT/UO/No.107/07 DE FECHA 14-05-2007, GOM/SOMA-E No 180/2007 DE FECHA 15-11-2007 y SOSP DOSP 115/2008 LIBRETA 00099021001 TGN-RECURSOS ORDINARIOS-DOLARES AMERICANOS (5970)</t>
  </si>
  <si>
    <t>PAGO A BID PRÉSTAMO 709-SF-BO VCTO. 24-03-2017 POR CUENTA DE YPFB TRANSPORTE SEGÚN NOTA TSC-068/2017 DE FECHA 13-03-2017 Y SWIFT N° 4073 DE FECHA 23/03/2017, VALOR 24-03-2017 CAPITAL USD 597.421,06 INTERESES USD 159.085,46 LIBRETA 00099021001 TGN-RECURSOS ORDINARIOS - DOLARES AMERICANOS (5970) ALIVIO MDRI</t>
  </si>
  <si>
    <t>TRANSFERENCIA RECIBIDA DEL EXTERIOR SEGÚN MENSAJES SWIFT Nos. 04108-04096 (REM.EXT.) DE FECHA 24-03-2017 POR DESEMBOLSO DE BID PRÉSTAMO 2786/BL-BO REQ 0020 OPS0201710452A LIBRETA N° 00291014335 ABC-USD BL-BO 2786 DOBLE VIA MONTERO YAPACANI</t>
  </si>
  <si>
    <t>TRANSFERENCIA RECIBIDA DEL EXTERIOR SEGÚN MENSAJES SWIFT Nos. 04104-04092 (REM.EXT.) DE FECHA 24-03-2017 POR DESEMBOLSO DE CAF PRÉSTAMO CFA008340 CONST.DOBLEVIA MONTERO-CRISTAL SOLICITUD DESEMBOLSO NRO 11 LIBRETA N° 00291014342 ABC-US-CAF 8340 PROY MONTERO TR II PTE YAPACANI PTE ICHILO</t>
  </si>
  <si>
    <t>PAGO PRÉSTAMO BID 122-TF-BO VCTO. 24-mar-2017 POR CUENTA DE TGN , NTI. 009102 VALOR 24-mar-2017 CAPITAL USD 35.000,00 INTERESES USD 787,50 CTA. 5970 CUENTA UNICA DEL TESORO DOLARES AMERICANOS LIB. 00099021001</t>
  </si>
  <si>
    <t>TRANSFERENCIA RECIBIDA DEL EXTERIOR SEGÚN MENSAJES SWIFT Nos. 04105-04093 (REM.EXT.) DE FECHA 24-03-2017 POR DESEMBOLSO DE CAF PRÉSTAMO CFA006993 PROG.AGUA Y RIEGO BOLIVIA LIBRETA N° 00860704301 MMAYA-SUS-PROGRAMA AGUA Y RIEGO PARA BOLIVIA-CAF-VRHR REF.: UTILES DE ESCRITORIO</t>
  </si>
  <si>
    <t>PAGO PRÉSTAMO BID 549-SF-BO VCTO. 24-mar-2017 POR CUENTA DE TGN , NTI. 008990 VALOR 24-mar-2017 CAPITAL USD 23.991,66 INTERESES USD 959,67 CTA. 5970 CUENTA UNICA DEL TESORO DOLARES AMERICANOS LIB. 00099021001</t>
  </si>
  <si>
    <t>PAGO PRÉSTAMO BID 733-SF-BO VCTO. 24-mar-2017 POR CUENTA DE TGN , NTI. 009095 VALOR 24-mar-2017 CAPITAL USD 21.666,67 INTERESES USD 3.250,00 CTA. 5970 CUENTA UNICA DEL TESORO DOLARES AMERICANOS LIB. 00099021001</t>
  </si>
  <si>
    <t>TRANSFERENCIA RECIBIDA DEL EXTERIOR SEGÚN MENSAJES SWIFT Nos. 04172-04164 (REM.EXT.) DE FECHA 27-03-2017 POR DESEMBOLSO DE BID PRÉSTAMO 3540/BL-BO REQ 0001 OPS0201710810A LIBRETA N° 00291014362 USD-AB-BID 3540/BL-BO PROG.DE INFRAESTRUC.VIAL DE APOYO AL DESARROLLO Y GESTION RVF II</t>
  </si>
  <si>
    <t>Servicio Nacional del Sistema de Reparto</t>
  </si>
  <si>
    <t>00099021001 DEPOSITO DE EFECTIVO, DEPOSITANTE: SONIA JUANA LIMA VDA DE VERA, CONCEPTO: SENASIR, CUENTA DE DEPOSITO: CUENTA UNICA DEL TESORO EN DOLARES AMERICANOS</t>
  </si>
  <si>
    <t>TRANSFERENCIA RECIBIDA DEL EXTERIOR SEGÚN MENSAJES SWIFT Nos. 04171-04163 (REM.EXT.) DE FECHA 27-03-2017 POR DESEMBOLSO DE BID PRÉSTAMO 3540/BL-BO REQ 0001 OPS0201710810A LIBRETA N° 00291014362 USD-AB-BID 3540/BL-BO PROG.DE INFRAESTRUC.VIAL DE APOYO AL DESARROLLO Y GESTION RVF II</t>
  </si>
  <si>
    <t>PAGO A BID PRÉSTAMO 2057/BL-BO VCTO. 27-mar-2017 POR CUENTA DE TGN , NTI. 009119 VALOR 27-mar-2017 INTERESES USD 12.230,96 CTA. 5970 CUENTA UNICA DEL TESORO DOLARES AMERICANOS LIB. 00099021001</t>
  </si>
  <si>
    <t>PAGO A BID PRÉSTAMO 2057/BL-BO VCTO. 27-mar-2017 POR CUENTA DE TGN , NTI. 009123 VALOR 27-mar-2017 CAPITAL USD 479.246,28 INTERESES USD 279.163,81 CTA. 5970 CUENTA UNICA DEL TESORO DOLARES AMERICANOS LIB. 00099021001</t>
  </si>
  <si>
    <t>PAGO A BID PRÉSTAMO 2082/BL - BO VCTO. 27-mar-2017 POR CUENTA DE TGN , NTI. 009126 VALOR 27-mar-2017 CAPITAL USD 233.766,57 INTERESES USD 136.170,42 CTA. 5970 CUENTA UNICA DEL TESORO DOLARES AMERICANOS LIB. 00099021001</t>
  </si>
  <si>
    <t>PAGO A BID PRÉSTAMO 2082/ BL-BO VCTO. 27-mar-2017 POR CUENTA DE TGN , NTI. 009127 VALOR 27-mar-2017 INTERESES USD 5.953,10 CTA. 5970 CUENTA UNICA DEL TESORO DOLARES AMERICANOS LIB. 00099021001</t>
  </si>
  <si>
    <t>PAGO A BID PRÉSTAMO 2498/BL-BO VCTO. 26-mar-2017 POR CUENTA DE TGN , NTI. 009118 VALOR 27-mar-2017 INTERESES USD 5.167,84 CTA. 5970 CUENTA UNICA DEL TESORO DOLARES AMERICANOS LIB. 00099021001</t>
  </si>
  <si>
    <t>PAGO A BID PRÉSTAMO 2498/BL-BO VCTO. 26-mar-2017 POR CUENTA DE TGN , NTI. 009121 VALOR 27-mar-2017 INTERESES USD 164.915,69 COMISIONES USD 3.265,76 CTA. 5970 CUENTA UNICA DEL TESORO DOLARES AMERICANOS LIB. 00099021001</t>
  </si>
  <si>
    <t>PAGO A BID PRÉSTAMO 1038 SF-BO VCTO. 27-mar-2017 POR CUENTA DE TGN , NTI. 009034 VALOR 27-mar-2017 CAPITAL USD 3.907,46 INTERESES USD 1.780,08 CTA. 5970 CUENTA UNICA DEL TESORO DOLARES AMERICANOS LIB. 00099021001</t>
  </si>
  <si>
    <t>PAGO A BID PRÉSTAMO 2061/BL-BO VCTO. 27-mar-2017 POR CUENTA DE TGN , NTI. 009056 VALOR 27-mar-2017 INTERESES USD 3.713,79 CTA. 5970 CUENTA UNICA DEL TESORO DOLARES AMERICANOS LIB. 00099021001</t>
  </si>
  <si>
    <t>PAGO A BID PRÉSTAMO 2061/BL-BO VCTO. 27-mar-2017 POR CUENTA DE TGN , NTI. 009055 VALOR 27-mar-2017 CAPITAL USD 145.833,33 INTERESES USD 84.948,79 CTA. 5970 CUENTA UNICA DEL TESORO DOLARES AMERICANOS LIB. 00099021001</t>
  </si>
  <si>
    <t>PAGO A BID PRÉSTAMO 1039-SF-BO VCTO. 27-mar-2017 POR CUENTA DE TGN , NTI. 009094 VALOR 27-mar-2017 CAPITAL USD 263.572,48 INTERESES USD 120.072,57 CTA. 5970 CUENTA UNICA DEL TESORO DOLARES AMERICANOS LIB. 00099021001</t>
  </si>
  <si>
    <t>PAGO A CAF PRÉSTAMO CFA003805 VCTO. 27-mar-2017 POR CUENTA DE TGN , NTI. 009078 VALOR 27-mar-2017 CAPITAL USD 2.687.382,37 INTERESES USD 608.695,84 CTA. 5970 CUENTA UNICA DEL TESORO DOLARES AMERICANOS LIB. 00099021001</t>
  </si>
  <si>
    <t>PAGO A CAF PRÉSTAMO CFA003807 VCTO. 27-mar-2017 POR CUENTA DE TGN , NTI. 009079 VALOR 27-mar-2017 CAPITAL USD 4.380.611,57 INTERESES USD 992.214,60 CTA. 5970 CUENTA UNICA DEL TESORO DOLARES AMERICANOS LIB. 00099021001</t>
  </si>
  <si>
    <t>PAGO A CAF PRÉSTAMO CFA004616 VCTO. 27-mar-2017 POR CUENTA DE TGN , NTI. 009080 VALOR 27-mar-2017 CAPITAL USD 971.372,93 INTERESES USD 145.690,54 CTA. 5970 CUENTA UNICA DEL TESORO DOLARES AMERICANOS LIB. 00099021001</t>
  </si>
  <si>
    <t>||RECUPERACION DEL PRESTAMO GCL NO. (2007) 13 (184), VCTO. 21/03/2017 DEL EXIMBANK CHINA SEGUN NOTAS MEFP/VTCP/DGCP/UODP-274/2017 Y MEFP/VTCP/DGCP/UODP-275/2017 DE FECHAS 22/03/2017 Y 23/03/2017 DEL MEFP. LIBRETA N° 00099021001 TGN RECURSOS ORDINARIOS - DOLARES AMERICANOS</t>
  </si>
  <si>
    <t>'TRANSFERENCIA'||DE FONDOS POR DESEMBOLSO DEL BID REF.: GRT-FM-12228-BO REQ. 0021 OPS0201708082A (REMESAS DEL EXTERIOR) LIB.00086068001 MMAYA US-VMA.BID CONSERV.USO SOST.TIERRA Y ECO.SIST. ANDIN.SWIFT 4301 DE 29-03-17</t>
  </si>
  <si>
    <t>PAGO A BID PRÉSTAMO 1050-SF-BO VCTO. 29-mar-2017 POR CUENTA DE TGN , NTI. 009092 VALOR 29-mar-2017 CAPITAL USD 411.095,74 INTERESES USD 191.355,01 CTA. 5970 CUENTA UNICA DEL TESORO DOLARES AMERICANOS LIB. 00099021001</t>
  </si>
  <si>
    <t>'TRANSFERENCIA'||DE FONDOS POR DESEMBOLSO DEL BID REF.: GRT-FM-12228-BO REQ. 0021 OPS0201708082A (REMESAS DEL EXTERIOR) LIB.00086068001 MMAYA US-VMA.BID CONSERV.USO SOST.TIERRA Y ECO.SIST. ANDIN.REF:UTILES DE ESCRITORIO</t>
  </si>
  <si>
    <t>NUMERO DE LIBRETACUT: 05850102001 OPERACIÓN E46 TRANSFERENCIA DEL SISTEMA FINANCIERO POR CUENTA DE TERCEROS A LA CUT EN DOLARES AMERICANOS TRANF. FONDOS ABE P-VENTA DE SERVICIOS DE COMUNICACION A SOLICTUD DE YPFB TRANSPORTE SA</t>
  </si>
  <si>
    <t>00099021001 DEP.DE CHEQ.AJENOS,RET.DE CAM.,CONCEPTO: DEPÓSITO A CUENTA,DEP.: FUNDACIÓN SARTAWI , PROCEDENCIA: BANCO UNION S.A., CHEQUE: 121, FECHA DE EMISION:29/03/2017</t>
  </si>
  <si>
    <t>||DEVOLUCION DE FONDOS EN DEMASIA SEGUN SOL. 4294-1980 MINISTERIO DE DEFENSA EN FECHA 28/03/2017 EN COMPLEMENTO A COMPROBANTE S 883631 DE LA FECHA REF.PAGO DE LA 5TA CUOTA CORRESP. AL 10% DEL CONTRATO NO.024/13 POR COMPRA DE SEIS HELICOPTEROS SUPER PUMA ABONO LIBRETA 00099021001 TGN-RECURSOS ORDINARIOS</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</si>
  <si>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 POR DIFERENCIAL CAMBIARIO</t>
  </si>
  <si>
    <t>PAGO A NATIXIS FRANCIA PRÉSTAMO 651-OB1 VCTO. 31-mar-2017 POR CUENTA DE TGN , NTI. 009085 VALOR 31-mar-2017 CAPITAL EUR 28.324,00 INTERESES EUR 565,88 CTA. 5970 CUENTA UNICA DEL TESORO DOLARES AMERICANOS LIB. 00099021001</t>
  </si>
  <si>
    <t>J03181790002</t>
  </si>
  <si>
    <t>S08775540004</t>
  </si>
  <si>
    <t>||RESPUESTA A DEBITO DEL BANQUERO POR COBRO COMISIÓN SEGUN SWIFT 00888 DE LA FECHA. REF.: TRANSFRENCIA SEG. SOLICITUD 1291 DE LA VICEPRESIDENCIA  EUROS 2.026,74 LIBRETA 00099021001 TGN-RECURSOS ORDINARIOS. REF.: UTILES DE ESCRITORIO</t>
  </si>
  <si>
    <t>S08775540001</t>
  </si>
  <si>
    <t>||RESPUESTA A DEBITO DEL BANQUERO POR COBRO COMISIÓN SEGUN SWIFT 00888 DE LA FECHA. REF.: TRANSFRENCIA SEG. SOLICITUD 1291 DE LA VICEPRESIDENCIA  EUROS 2.026,74 LIBRETA 00099021001 TGN-RECURSOS ORDINARIOS</t>
  </si>
  <si>
    <t>G03915280004</t>
  </si>
  <si>
    <t>VENTA DE DIVISAS CON TRANSFERENCIA DE FONDOS A SOLICITUD DE VICEPRESIDENCIA DEL ESTADO SEGUN SOLICITUD 1784 REF: PAGO A UNIVERSIDAD NACIONAL AUTONOMA DE MEXICO POR ALQUILER DE STAND PARA BOLIVIA EN LA FERIA INTERNACIONAL DEL LIBRO EN EL PALACIO DE MINERÍA FILPM" LIB. 00099021001 TGN-RECURSOS ORDINARIOS (3987)</t>
  </si>
  <si>
    <t>G03478730001</t>
  </si>
  <si>
    <t>COBRO COSTOS DE PAPELERIA SEGUN TRANSFERENCIA DEL EXTERIOR POR ORDEN DE CONSULADO GERAL DA BOLIVIA-RIO DE JANIERO-BRAZILC LIB. 00010011102 MIN.RELACIONES EXTERIORES - GESTORIA CONSULAR LEY Nº 3108</t>
  </si>
  <si>
    <t>G03481130001</t>
  </si>
  <si>
    <t>COBRO COSTOS DE PAPELERIA SEGUN TRANSFERENCIA DEL EXTERIOR POR ORDEN DE CONSULADO GENERAL DE BOLIVIA-GENEVE. REF.:GESTORIA CONSULAR DICIEMBRE LIB. 00010011102 MIN.RELACIONES EXTERIORES - GESTORIA CONSULAR LEY Nº 3108</t>
  </si>
  <si>
    <t>G03490340001</t>
  </si>
  <si>
    <t>COBRO COSTOS DE PAPELERIA SEGUN TRANSFERENCIA DEL EXTERIOR POR ORDEN DE CONSULADO DE BOLIVIA EN MURCIA REF.: GESTORIA CONSULAR DICIEMBRE 2016 LIB. 00010011102 MIN.RELACIONES EXTERIORES - GESTORIA CONSULAR LEY Nº 3108</t>
  </si>
  <si>
    <t>G03506730001</t>
  </si>
  <si>
    <t>COBRO COSTOS DE PAPELERIA SEGUN TRANSFERENCIA DEL EXTERIOR POR ORDEN DE CONSULADO DE BOLIVIA EN VALENCIA REF.: GESTORIA CONSULAR LIB. 00010011102 MIN.RELACIONES EXTERIORES - GESTORIA CONSULAR LEY Nº 3108</t>
  </si>
  <si>
    <t>S08764010003</t>
  </si>
  <si>
    <t>||TRANSF. DE FONDOS DEL EXTERIOR  SEGUN SWIFT NO. 00208 DEL 05/01/2017 A F/ MIN.RR.EE.  ORDENANTE CONSULADO DE BOLIVIA EN MENDOZA REF:GESTORIA CONSULAR DIC-2016 CGO.LIBRETA 00010011102 MIN.RELACIONES EXTERIORES-GESTORIA CONSULAR LEY NO.3108 (UT.ESCRIT.)</t>
  </si>
  <si>
    <t>G03506670001</t>
  </si>
  <si>
    <t>COBRO COSTOS DE PAPELERIA SEGUN TRANSFERENCIA DEL EXTERIOR POR ORDEN DE EMBAJADA DE BOLIVIA EN BERLIN REF.: RECAUDACION GESTORIA CONSULAR DICIEMBRE 2016 LIB. 00010011102 MIN.RELACIONES EXTERIORES - GESTORIA CONSULAR LEY Nº 3108</t>
  </si>
  <si>
    <t>G03501800001</t>
  </si>
  <si>
    <t>COBRO COSTOS DE PAPELERIA SEGUN TRANSFERENCIA DEL EXTERIOR POR ORDEN DE BOLIVIAN CONSULATE LONDON REF.: GESTORIA CONSULAR DICIEMBRE 2016 LIB. 00010011102 MIN.RELACIONES EXTERIORES - GESTORIA CONSULAR LEY Nº 3108</t>
  </si>
  <si>
    <t>G03500760001</t>
  </si>
  <si>
    <t>COBRO COSTOS DE PAPELERIA SEGUN TRANSFERENCIA DEL EXTERIOR POR ORDEN DE CONSULATE OF BOLIVIA (S-GRAVENHAGE) REF.: RECAUDACION GESTORIA CONSULAR AGO-DIC 2016 MAS SALDOS SUPERAVITARIOS GEST 2016 LIB. 00010011102 MIN.RELACIONES EXTERIORES - GESTORIA CONSULAR LEY Nº 3108</t>
  </si>
  <si>
    <t>G03500740001</t>
  </si>
  <si>
    <t>COBRO COSTOS DE PAPELERIA SEGUN TRANSFERENCIA DEL EXTERIOR POR ORDEN DE CONSULADO GENERAL DE BOLIVIA-GENEVE.REF.:REVERSION SALDOS 31.12.16 EQ.CHF 2.840,53 LIB. 00010011102 MIN.RELACIONES EXTERIORES - GESTORIA CONSULAR LEY Nº 3108</t>
  </si>
  <si>
    <t>G03511880001</t>
  </si>
  <si>
    <t>COBRO COSTOS DE PAPELERIA SEGUN TRANSFERENCIA DEL EXTERIOR POR ORDEN DE CONSULADO DE BOLIVIA EN MURCIA REF.:DEVOLUCION SALDOS SUPERAVITARIOS DE GESTORIA CONSULAR 2016 LIB. 00010011102 MIN.RELACIONES EXTERIORES - GESTORIA CONSULAR LEY Nº 3108</t>
  </si>
  <si>
    <t>G03521870001</t>
  </si>
  <si>
    <t>COBRO COSTOS DE PAPELERIA SEGUN TRANSFERENCIA DEL EXTERIOR POR ORDEN DE CONSULADO GENERAL DE BOLIVIA-SANTIAGO CHILE REF:GESTORIA CONSULAR MES DE DICIEMBRE LIB. 00010011102 MIN.RELACIONES EXTERIORES - GESTORIA CONSULAR LEY Nº 3108</t>
  </si>
  <si>
    <t>G03521830001</t>
  </si>
  <si>
    <t>COBRO COSTOS DE PAPELERIA SEGUN TRANSFERENCIA DEL EXTERIOR POR ORDEN DE VICECONSULADO DEL EST. PLURINACIONAL DE BOLIVIA EN PILAR REF.: SERVICIOS DEL GOBIERNO LIB. 00010011102 MIN.RELACIONES EXTERIORES - GESTORIA CONSULAR LEY Nº 3108</t>
  </si>
  <si>
    <t>G03521780001</t>
  </si>
  <si>
    <t>COBRO COSTOS DE PAPELERIA SEGUN TRANSFERENCIA DEL EXTERIOR POR ORDEN DE CONSULADO DE BOLIVIA-ANTOFAGASTA REF.GESTORIA CONSULAR LIB. 00010011102 MIN.RELACIONES EXTERIORES - GESTORIA CONSULAR LEY Nº 3108</t>
  </si>
  <si>
    <t>G03521710001</t>
  </si>
  <si>
    <t>COBRO COSTOS DE PAPELERIA SEGUN TRANSFERENCIA DEL EXTERIOR POR ORDEN DE CONSULADO GERAL DA BOLIVIA REF.: OPTSP2-495077-17 LIB. 00010011102 MIN.RELACIONES EXTERIORES - GESTORIA CONSULAR LEY Nº 3108</t>
  </si>
  <si>
    <t>G03521170001</t>
  </si>
  <si>
    <t>G03521190001</t>
  </si>
  <si>
    <t>COBRO COSTOS DE PAPELERIA SEGUN TRANSFERENCIA DEL EXTERIOR POR ORDEN DE CONSULADO GENERAL DE BOLIVIA -PERU REF:GESTORIA CONSULAR DICIEMBRE 2016 LIB. 00010011102 MIN.RELACIONES EXTERIORES - GESTORIA CONSULAR LEY Nº 3108</t>
  </si>
  <si>
    <t>G03521400001</t>
  </si>
  <si>
    <t>G03521670001</t>
  </si>
  <si>
    <t>COBRO COSTOS DE PAPELERIA SEGUN TRANSFERENCIA DEL EXTERIOR POR ORDEN DE CONSULADO DE BOLIVIA EN SALTA-ARGENTINA.REF.:RECAUDACION GESTION CONSULAR 2016 LIB. 00010011102 MIN.RELACIONES EXTERIORES - GESTORIA CONSULAR LEY Nº 3108</t>
  </si>
  <si>
    <t>G03521690001</t>
  </si>
  <si>
    <t>COBRO COSTOS DE PAPELERIA SEGUN TRANSFERENCIA DEL EXTERIOR POR ORDEN DE CONSULADO DE BOLIVIA (ARICA CHILE) REF.: GESTORIA CONSULAR DICIEMBRE 2016 LIB. 00010011102 MIN.RELACIONES EXTERIORES - GESTORIA CONSULAR LEY Nº 3108</t>
  </si>
  <si>
    <t>S08768570001</t>
  </si>
  <si>
    <t>||PAGO SERVICIO DE INVESTIGACION DEL BANQUERO POR INSTRUCCION DE PAGO A CUENTA CERRADA SEG. SOLICITUD NO.002789 -1252 DEL MIN.RR.EE. DEL 5/12/2016.REF.: PAGO HABERES SERV.DIPLOMATICO EXTERIOR NOV/2016| LIBRETA 00099021001 TGN-RECURSOS ORDINARIOS</t>
  </si>
  <si>
    <t>G03535600001</t>
  </si>
  <si>
    <t>COBRO COSTOS DE PAPELERIA SEGUN TRANSFERENCIA DEL EXTERIOR POR ORDEN DE CONSULATE GENERAL-LOS ANGELES CA REF.GESTORIA CONSULAR LIB. 00010011102 MIN.RELACIONES EXTERIORES - GESTORIA CONSULAR LEY Nº 3108</t>
  </si>
  <si>
    <t>G03534460001</t>
  </si>
  <si>
    <t>G03534440001</t>
  </si>
  <si>
    <t>G03529270001</t>
  </si>
  <si>
    <t>COBRO COSTOS DE PAPELERIA SEGUN TRANSFERENCIA DEL EXTERIOR POR ORDEN DE CONSULADO GERAL DA BOLIVIA-CACERES BRASIL REF:GESTORIA CONSULAR NOV.Y DIC. LIB. 00010011102 MIN.RELACIONES EXTERIORES - GESTORIA CONSULAR LEY Nº 3108</t>
  </si>
  <si>
    <t>G03529350007</t>
  </si>
  <si>
    <t>VENTA DE DIVISAS CON TRANSFERENCIA DE FONDOS A SOLICITUD DE MINISTERIO DE RELACIONES EXTERIORES SEGUN SOLICITUD 1498 REF: REMISIÓN DE RECURSOS PARA EL PAGO DE GASTOS FUNERARTIOS Y REPATRIACIÓN A FAVOR DE LOS CONSULADOS DE BOLIVIA EN CACERES, LIMA, MILAN Y CALAMA, S/G GM-DGAJ-UGJ-NI-1583-1584-1578 Y LIB. 00010011102 MIN.RELACIONES EXTERIORES - GESTORIA CONSULAR LEY Nº 3108</t>
  </si>
  <si>
    <t>G03529370004</t>
  </si>
  <si>
    <t>VENTA DE DIVISAS CON TRANSFERENCIA DE FONDOS A SOLICITUD DE MINISTERIO DE RELACIONES EXTERIORES SEGUN SOLICITUD 1497 REF: REMESA ADICIONAL PARA PAGO POR LA PROVISIÓN DE COMBUSTIBLE PARA AERONAVE DE LA FUERZA AÉREA BOLIVIANA PARA TRASLADO DE DEL SEÑOR MINISTRO DE RELACIONES EXTERIORES; SG GM-DGAA-UFI LIB. 00099021001 TGN-RECURSOS ORDINARIOS (3987)</t>
  </si>
  <si>
    <t>G03529380005</t>
  </si>
  <si>
    <t>VENTA DE DIVISAS CON TRANSFERENCIA DE FONDOS A SOLICITUD DE MINISTERIO DE RELACIONES EXTERIORES SEGUN SOLICITUD 1496 REF: PAGO DE HABERES DE LOS CONSULADOS DE MURCIA Y VALENCIA (AUXILIARES II) CORRESPONDIENTE AL MES DE DICIEMBRE, S/G PLANILLA 121603. LIB. 00010011102 MIN.RELACIONES EXTERIORES - GESTORIA CONSULAR LEY Nº 3108</t>
  </si>
  <si>
    <t>G03529390004</t>
  </si>
  <si>
    <t>VENTA DE DIVISAS CON TRANSFERENCIA DE FONDOS A SOLICITUD DE MINISTERIO DE RELACIONES EXTERIORES SEGUN SOLICITUD 1495 REF: PAGO DE HABERES DE EMIPAS MADRID-ESPAÑA CORRESPONDIENTE AL MES DE DICIEMBRE, S/G PLANILLA 121605. LIB. 00099021001 TGN-RECURSOS ORDINARIOS (3987)</t>
  </si>
  <si>
    <t>G03529400009</t>
  </si>
  <si>
    <t>VENTA DE DIVISAS CON TRANSFERENCIA DE FONDOS A SOLICITUD DE MINISTERIO DE RELACIONES EXTERIORES SEGUN SOLICITUD 1501 REF: REMISION DE RECURSOS PARA EL PAGO DE GASTOS FUNERARIOS, DE REPATRIACION DE RESTOS MORTALES, TASAS AEROPORTUARIAS Y ASISTENCIA CONSULAR A FAVOR DE LA EMBAJADA EN ECUADOR Y LOS CON LIB. 00010011102 MIN.RELACIONES EXTERIORES - GESTORIA CONSULAR LEY Nº 3108</t>
  </si>
  <si>
    <t>G03529410074</t>
  </si>
  <si>
    <t>VENTA DE DIVISAS CON TRANSFERENCIA DE FONDOS A SOLICITUD DE MINISTERIO DE RELACIONES EXTERIORES SEGUN SOLICITUD 1494 REF: PAGO DE HABERES DEL SERVICIO DIPLOMATICO Y CONSULAR CORRESPONDIENTE AL MES DE DICIEMBRE SEGÚN PLANILLA 121602. LIB. 00099021001 TGN-RECURSOS ORDINARIOS (3987)</t>
  </si>
  <si>
    <t>G03544770001</t>
  </si>
  <si>
    <t>COBRO COSTOS DE PAPELERIA SEGUN TRANSFERENCIA DEL EXTERIOR POR ORDEN DE CONSULADO GENERAL DEL ESTADO, FL MIAMI REF.: RECAUDACIONES DE GESTORIA CONSULAR DICIEMBRE 2016 LIB. 00010011102 MIN.RELACIONES EXTERIORES - GESTORIA CONSULAR LEY Nº 3108</t>
  </si>
  <si>
    <t>G03539170001</t>
  </si>
  <si>
    <t>COBRO COSTOS DE PAPELERIA SEGUN TRANSFERENCIA DEL EXTERIOR POR ORDEN DE GESTORIA CONSULAR DICEMBRE 2016 - SUECIA LIB. 00010011102 MIN.RELACIONES EXTERIORES - GESTORIA CONSULAR LEY Nº 3108</t>
  </si>
  <si>
    <t>G03539150001</t>
  </si>
  <si>
    <t>COBRO COSTOS DE PAPELERIA SEGUN TRANSFERENCIA DEL EXTERIOR POR ORDEN DE CONSULADO GENERAL DE BOLIVIA EN MILAN REF.: RECAUDACIONES GESTORIA CONSULAR DIC. 2016 LIB. 00010011102 MIN.RELACIONES EXTERIORES - GESTORIA CONSULAR LEY Nº 3108</t>
  </si>
  <si>
    <t>G03548420001</t>
  </si>
  <si>
    <t>COBRO COSTOS DE PAPELERIA SEGUN TRANSFERENCIA DEL EXTERIOR POR ORDEN DE CONSULADO DE BOLIVIA EN BILBAO REF.: GESTORIA CONSULAR LIB. 00010011102 MIN.RELACIONES EXTERIORES - GESTORIA CONSULAR LEY Nº 3108</t>
  </si>
  <si>
    <t>G03548440001</t>
  </si>
  <si>
    <t>COBRO COSTOS DE PAPELERIA SEGUN TRANSFERENCIA DEL EXTERIOR POR ORDEN DE CONSULADO GENERAL DE BOLIVIA EN BARCELONA. LIB. 00010011102 MIN.RELACIONES EXTERIORES - GESTORIA CONSULAR LEY Nº 3108</t>
  </si>
  <si>
    <t>G03554590001</t>
  </si>
  <si>
    <t>COBRO COSTOS DE PAPELERIA SEGUN TRANSFERENCIA DEL EXTERIOR POR ORDEN DE EMBASSY OF BOLIVIA SECCION CONSULAR-TOKYO JAPON LIB. 00010011102 MIN.RELACIONES EXTERIORES - GESTORIA CONSULAR LEY Nº 3108</t>
  </si>
  <si>
    <t>G03556680001</t>
  </si>
  <si>
    <t>COBRO COSTOS DE PAPELERIA SEGUN TRANSFERENCIA DEL EXTERIOR POR ORDEN DE CONSULADO GENERAL DE BOLIVIA-BUENOS AIRES LIB. 00010011102 MIN.RELACIONES EXTERIORES - GESTORIA CONSULAR LEY Nº 3108</t>
  </si>
  <si>
    <t>G03577100001</t>
  </si>
  <si>
    <t>COBRO COSTOS DE PAPELERIA SEGUN TRANSFERENCIA DEL EXTERIOR POR ORDEN DE CONSULADO DE BOLIVIA EN SEVILLA REF.: DEVOLUCION DE SALDOS 2016 LIB. 00010011102 MIN.RELACIONES EXTERIORES - GESTORIA CONSULAR LEY Nº 3108</t>
  </si>
  <si>
    <t>G03577140001</t>
  </si>
  <si>
    <t>COBRO COSTOS DE PAPELERIA SEGUN TRANSFERENCIA DEL EXTERIOR POR ORDEN DE CONSULADO DEL ESTADO PLURINACIONAL DE BOLIVIA-COMODORO RIVADAVIA ARGENTINA LIB. 00010011102 MIN.RELACIONES EXTERIORES - GESTORIA CONSULAR LEY Nº 3108</t>
  </si>
  <si>
    <t>G03569590001</t>
  </si>
  <si>
    <t>COBRO COSTOS DE PAPELERIA SEGUN TRANSFERENCIA DEL EXTERIOR POR ORDEN DE CONSULADO DE BOLIVIA EN SEVILLA REF.: RECAUDACION GESTORIA DICIEMBRE 2016 Y DEVOLUCION DE SALDOS 2016 LIB. 00010011102 MIN.RELACIONES EXTERIORES - GESTORIA CONSULAR LEY Nº 3108</t>
  </si>
  <si>
    <t>G03569630004</t>
  </si>
  <si>
    <t>VENTA DE DIVISAS CON TRANSFERENCIA DE FONDOS A SOLICITUD DE MINISTERIO DE RELACIONES EXTERIORES SEGUN SOLICITUD 1514 REF: REMISION DE RECURSOS PARA EL PAGO DE GASTOS DE INSTALACION A FAVOR DE LOS SEORES: EDUARDO LEON, RENE FERNANDEZ, INEZ CARRASCO, CERLA CARDONA,  RICARDO MIRANDA Y PEDRO INCHAUSTE; LIB. 00099021001 TGN-RECURSOS ORDINARIOS (3987)</t>
  </si>
  <si>
    <t>G03569640004</t>
  </si>
  <si>
    <t>VENTA DE DIVISAS CON TRANSFERENCIA DE FONDOS A SOLICITUD DE MINISTERIO DE RELACIONES EXTERIORES SEGUN SOLICITUD 1515 REF: REMESA ADICIONAL A FAVOR DE LA MISION ANTE NACIONES UNIDAS EN NUEVA YORK- E.E.U.U., PARA LA PARTICIPACION DEL ESTADO PLURINACIONAL DE BOLIVIA COMO MIENBRO NO PERMANENTE DEL CONSE LIB. 00099021001 TGN-RECURSOS ORDINARIOS (3987)</t>
  </si>
  <si>
    <t>G03569650004</t>
  </si>
  <si>
    <t>VENTA DE DIVISAS CON TRANSFERENCIA DE FONDOS A SOLICITUD DE MINISTERIO DE RELACIONES EXTERIORES SEGUN SOLICITUD 1516 REF: REMISION DE RECURSOS PARA EL PAGO DE GASTOS DE INSTALACION A FAVOR DE LA SEÑORA LUCIA CARMINA MEDINA SAUCEDO, CON EL CARGO DE AGENTE CONSULAR DEL CONSULADO DE BOLIVIA EN SANTIAGO LIB. 00099021001 TGN-RECURSOS ORDINARIOS (3987)</t>
  </si>
  <si>
    <t>G03569670004</t>
  </si>
  <si>
    <t>VENTA DE DIVISAS CON TRANSFERENCIA DE FONDOS A SOLICITUD DE MINISTERIO DE RELACIONES EXTERIORES SEGUN SOLICITUD 1517 REF: PAGO PARA LA COMPRA DE 4.500 PASAPORTES EN BLANCO A FAVOR DEL CENTRO EMISOR DE PASAPORTES DE WASHINGTN - ESTADOS UNIDOS; S/G NOTA INTERNA GM-DGAA-UAD-AL-NI-001/2017DE LA UNIDAD F LIB. 00010011102 MIN.RELACIONES EXTERIORES - GESTORIA CONSULAR LEY Nº 3108</t>
  </si>
  <si>
    <t>G03569680004</t>
  </si>
  <si>
    <t>VENTA DE DIVISAS CON TRANSFERENCIA DE FONDOS A SOLICITUD DE MINISTERIO DE RELACIONES EXTERIORES SEGUN SOLICITUD 1518 REF: REMISION DE RECURSOS PARA EL FUNCIONAMIENTO DEL CENTRO EMISOR DE PASAPORTES EN MADRID - ESPAÑA (EMIPAS) CORRESPONDIENTE AL PRIMER TRIMESTRE 2017; S/G CITE: CB.ES.MAD.-NSC-002/201 LIB. 00099021001 TGN-RECURSOS ORDINARIOS (3987)</t>
  </si>
  <si>
    <t>G03581320001</t>
  </si>
  <si>
    <t>COBRO COSTOS DE PAPELERIA SEGUN TRANSFERENCIA DEL EXTERIOR POR ORDEN DE CONSULADO DE BOLIVIA EN IQUIQUE REF.: RECAUDACION DICIEMBRE 2016 LIB. 00010011102 MIN.RELACIONES EXTERIORES - GESTORIA CONSULAR LEY Nº 3108</t>
  </si>
  <si>
    <t>S08773660003</t>
  </si>
  <si>
    <t>||TRANSF.DE FONDOS DEL EXTERIOR SEG.SWIFT 00790 DEL 18/01/2017 POR ORDEN DE LA EMBAJADA DE BOLIVIA EN BRUSELAS-BELGICA. REF.: RECAUD.GESTORIA CONSULAR DIC/2016 LIB.00010011102 GESTORIA CONSULAR MIN.RELACIONES EXTERIORES. REF.: UTILES DE ESCRITORIO</t>
  </si>
  <si>
    <t>S08773830003</t>
  </si>
  <si>
    <t>||TRANSFERENCIA DE FONDOS DEL EXTERIOR SEGUN SWIFT NO.792 DEL 18/01/2017 A F/DEL MIN.DE RR.EE. ORDENANTE CONSULADO DE BOLIVIA (JUJUY-ARGENTINA) REF.: VENTA DE VALORES FISCALES DICIEMBRE (SERECI) LIB.00010011102 MIN.RR.EE.- GESTORIA CONSULAR LEY NO.3108 POR COBRO UTILES DE ESCRITORIO</t>
  </si>
  <si>
    <t>G03597320001</t>
  </si>
  <si>
    <t>G03602180001</t>
  </si>
  <si>
    <t>COBRO COSTOS DE PAPELERIA SEGUN TRANSFERENCIA DEL EXTERIOR POR ORDEN DE CONSULADO GENERAL DE BOLIVIA EN WASHINGTON, DC REF.: GESTORIA CONSULAR LIB. 00010011102 MIN.RELACIONES EXTERIORES - GESTORIA CONSULAR LEY Nº 3108</t>
  </si>
  <si>
    <t>G03602220001</t>
  </si>
  <si>
    <t>COBRO COSTOS DE PAPELERIA SEGUN TRANSFERENCIA DEL EXTERIOR POR ORDEN DE CONSULADO DE BOLIVIA EN CALAMA REF.: TRANSFERENCIA RECAUDACIONES GESTORIA CONSULAR MES DE DICIEMBRE 2016 LIB. 00010011102 MIN.RELACIONES EXTERIORES - GESTORIA CONSULAR LEY Nº 3108</t>
  </si>
  <si>
    <t>S08777090003</t>
  </si>
  <si>
    <t>||TRANSFERENCIA DE FONDOS DEL EXTERIOR SG/ SWIFT 00856 DEL 20/01/2017 A/F MIN.RR.EE. POR ORDEN DEL CONSULADO GENERAL DE BOLIVIA EN MILAN-ITALIA LIB. 00010011102 MIN.RELACIONES EXTERIORES-GESTORIA CONSULAR LEY NO.3108, UTILES DE ESCRITORIO</t>
  </si>
  <si>
    <t>G03637620004</t>
  </si>
  <si>
    <t>VENTA DE DIVISAS CON TRANSFERENCIA DE FONDOS A SOLICITUD DE MINISTERIO DE RELACIONES EXTERIORES SEGUN SOLICITUD 1547 REF: PAGO DE HABERES DE EMIPAS WASHINGTON-EEUU CORRESPONDIENTE AL MES DE DICIEMBRE, S/G PLANILLA 121604. LIB. 00010011102 MIN.RELACIONES EXTERIORES - GESTORIA CONSULAR LEY Nº 3108</t>
  </si>
  <si>
    <t>G03633980078</t>
  </si>
  <si>
    <t>VENTA DE DIVISAS CON TRANSFERENCIA DE FONDOS A SOLICITUD DE MINISTERIO DE RELACIONES EXTERIORES SEGUN SOLICITUD 1540 REF: REMISION DE RECURSOS A FAVOR DEL SERVICIO EXTERIOR DIPLOMATICO Y CONSULAR, PARA EL PAGO DE LOS GASTOS DE FUNCIONAMIENTO CORRESPONDIENTES AL MES DE ENERO DE 2017, S/G GM-DGAA-UFI- LIB. 00099021001 TGN-RECURSOS ORDINARIOS (3987)</t>
  </si>
  <si>
    <t>S08780150002</t>
  </si>
  <si>
    <t>||TRANSF. DE FONDOS DEL EXTERIOR SEG. SWIFT 01047 DEL 26/01/2017 POR ORDEN DE CONSULADO GENERAL DE BOLIVIA-MILAN-IT. A FAVOR DEL MINISTERIO DE RR.EE. REF.:DEVOL.SALDOS NO EJECUTADOS. LIBRETA 00099021001 TGN-RECURSOS ORDINARIOS</t>
  </si>
  <si>
    <t>S08780150003</t>
  </si>
  <si>
    <t>||TRANSF. DE FONDOS DEL EXTERIOR SEG. SWIFT 01047 DEL 26/01/2017 POR ORDEN DE CONSULADO GENERAL DE BOLIVIA-MILAN-IT. A FAVOR DEL MINISTERIO DE RR.EE. REF.:DEVOL.SALDOS NO EJECUTADOS. LIBRETA 00099021001 TGN-RECURSOS ORDINARIOS. REF.: UTILES DE ESCRITORIO</t>
  </si>
  <si>
    <t>G03648610004</t>
  </si>
  <si>
    <t>VENTA DE DIVISAS CON TRANSFERENCIA DE FONDOS A SOLICITUD DE MINISTERIO DE RELACIONES EXTERIORES SEGUN SOLICITUD 1552 REF: ENVIO REMESA ADICIONAL A LA MISION PERMANENTE ANTE LAS NACIONES UNIDAS PARA LA COMPRA DE ACTIVOS FIJOS, S/G MBNU/BMM/16/2016 DE LA ONU LIB. 00099021001 TGN-RECURSOS ORDINARIOS (3987)</t>
  </si>
  <si>
    <t>G03648620004</t>
  </si>
  <si>
    <t>VENTA DE DIVISAS CON TRANSFERENCIA DE FONDOS A SOLICITUD DE MINISTERIO DE RELACIONES EXTERIORES SEGUN SOLICITUD 1553 REF: REMESA ADICIONAL PARA LA COMPRA DE ACTIVOS FIJOS A FAVOR DE LA EMBAJADA DE BOLIVIA EN NICARAGUA, S/G INSTRUCCIONES DE LA JEFA DE UNIDAD, CUADRO ADJUNTO Y  COTIZACIONES ADJUNTAS ( LIB. 00099021001 TGN-RECURSOS ORDINARIOS (3987)</t>
  </si>
  <si>
    <t>G03668450001</t>
  </si>
  <si>
    <t>COBRO COSTOS DE PAPELERIA SEGUN TRANSFERENCIA DEL EXTERIOR POR ORDEN DE VICECONSULADO DE BOLIVIA LA PLATA ARGENTINA LIB. 00010011102 MIN.RELACIONES EXTERIORES - GESTORIA CONSULAR LEY Nº 3108</t>
  </si>
  <si>
    <t>G03687960004</t>
  </si>
  <si>
    <t>VENTA DE DIVISAS CON TRANSFERENCIA DE FONDOS A SOLICITUD DE MINISTERIO DE RELACIONES EXTERIORES SEGUN SOLICITUD 1587 REF: REMESA PARA EL PAGO DE HABERES DE LA SRA MOLINA LOZA LESLIE FUNCIONARIA DE LA EMBAJADA DE BOLVIA EN LA REPÚBLICA ARGENTINA, S/G PLANILLA ADICIONAL Nº121606. LIB. 00099021001 TGN-RECURSOS ORDINARIOS (3987)</t>
  </si>
  <si>
    <t>G03698270001</t>
  </si>
  <si>
    <t>COBRO COSTOS DE PAPELERIA SEGUN TRANSFERENCIA DEL EXTERIOR POR ORDEN DE CONSULADO GENERAL DE BOLIVIA, GINEBRA - SUIZA LIB. 00010011102 MIN.RELACIONES EXTERIORES - GESTORIA CONSULAR LEY Nº 3108</t>
  </si>
  <si>
    <t>G03692710001</t>
  </si>
  <si>
    <t>COBRO COSTOS DE PAPELERIA SEGUN TRANSFERENCIA DEL EXTERIOR POR ORDEN DE CONSULADO DE LA REP. DE BOLIVIA ARGENTINA REF.: RECAUDACION GESTORIA CONSULAR LIB. 00010011102 MIN.RELACIONES EXTERIORES - GESTORIA CONSULAR LEY Nº 3108</t>
  </si>
  <si>
    <t>G03692690001</t>
  </si>
  <si>
    <t>COBRO COSTOS DE PAPELERIA SEGUN TRANSFERENCIA DEL EXTERIOR POR ORDEN DE CONSULADO GENERAL DEL ESTADO PLURINACIONAL DE BOLIVIA-NEW YORK, NY LIB. 00010011102 MIN.RELACIONES EXTERIORES - GESTORIA CONSULAR LEY Nº 3108</t>
  </si>
  <si>
    <t>G03699420001</t>
  </si>
  <si>
    <t>G03704270001</t>
  </si>
  <si>
    <t>COBRO COSTOS DE PAPELERIA SEGUN TRANSFERENCIA DEL EXTERIOR POR ORDEN DE EMBAJADA DE BOLIVIA EN ITALIA REF.: GESTORIA CONSULAR ENERO 2017 LIB. 00010011102 MIN.RELACIONES EXTERIORES - GESTORIA CONSULAR LEY Nº 3108</t>
  </si>
  <si>
    <t>G03704250001</t>
  </si>
  <si>
    <t>COBRO COSTOS DE PAPELERIA SEGUN TRANSFERENCIA DEL EXTERIOR POR ORDEN DE CONSUALDO DE BOLIVIA EN SEVILLA REF.: RECAUDACION GESTORIA CONSULAR LIB. 00010011102 MIN.RELACIONES EXTERIORES - GESTORIA CONSULAR LEY Nº 3108</t>
  </si>
  <si>
    <t>G03713270001</t>
  </si>
  <si>
    <t>COBRO COSTOS DE PAPELERIA SEGUN TRANSFERENCIA DEL EXTERIOR POR ORDEN DE CONSULADO GENERAL DE BOLIVIA MITRE BUENOS AIRES AR LIB. 00010011102 MIN.RELACIONES EXTERIORES - GESTORIA CONSULAR LEY Nº 3108</t>
  </si>
  <si>
    <t>G03704290001</t>
  </si>
  <si>
    <t>COBRO COSTOS DE PAPELERIA SEGUN TRANSFERENCIA DEL EXTERIOR POR ORDEN DE CONSULADO DE BOLIVIA EN IQUIQUE. REF.:RECAUDACION GESTORIA CONSULAR ENERO 2017 LIB. 00010011102 MIN.RELACIONES EXTERIORES - GESTORIA CONSULAR LEY Nº 3108</t>
  </si>
  <si>
    <t>G03704310001</t>
  </si>
  <si>
    <t>COBRO COSTOS DE PAPELERIA SEGUN TRANSFERENCIA DEL EXTERIOR POR ORDEN DE CONSULADO DE BOLIVIA EN MURCIA. REF.:GESTORIA CONSULAR ENERO/2017 LIB. 00010011102 MIN.RELACIONES EXTERIORES - GESTORIA CONSULAR LEY Nº 3108</t>
  </si>
  <si>
    <t>G03704330001</t>
  </si>
  <si>
    <t>G03711250001</t>
  </si>
  <si>
    <t>COBRO COSTOS DE PAPELERIA SEGUN TRANSFERENCIA DEL EXTERIOR POR ORDEN DE CONSULADO DE BOLIVIA EN VALENCIA.REF.:RECAUDACION CONSULAR ENERO 2017 LIB. 00010011102 MIN.RELACIONES EXTERIORES - GESTORIA CONSULAR LEY Nº 3108</t>
  </si>
  <si>
    <t>G03711290001</t>
  </si>
  <si>
    <t>COBRO COSTOS DE PAPELERIA SEGUN TRANSFERENCIA DEL EXTERIOR POR ORDEN DE CONSULADO DE BOLIVIA EN MADRID LIB. 00010011102 MIN.RELACIONES EXTERIORES - GESTORIA CONSULAR LEY Nº 3108</t>
  </si>
  <si>
    <t>G03717140001</t>
  </si>
  <si>
    <t>COBRO COSTOS DE PAPELERIA SEGUN TRANSFERENCIA DEL EXTERIOR POR ORDEN DE CONSULADO GENERAL DE BOLIVIA,LIMA-PERU.REF.:RECAUDACION GESTORIA CONSULAR ENERO-17 LIB. 00010011102 MIN.RELACIONES EXTERIORES - GESTORIA CONSULAR LEY Nº 3108</t>
  </si>
  <si>
    <t>G03719530001</t>
  </si>
  <si>
    <t>COBRO COSTOS DE PAPELERIA SEGUN TRANSFERENCIA DEL EXTERIOR POR ORDEN DE CONSULADO DE BOLIVIA JUJUY-ARGENTINA REF.: RECUADACION POR GESTORIA CONSULAR LIB. 00010011102 MIN.RELACIONES EXTERIORES - GESTORIA CONSULAR LEY Nº 3108</t>
  </si>
  <si>
    <t>G03724920001</t>
  </si>
  <si>
    <t>COBRO COSTOS DE PAPELERIA SEGUN TRANSFERENCIA DEL EXTERIOR POR ORDEN DE CONSULADO DE BOLIVIA EN COMODORO RIVADAVIA ARGENTINA REF.: RECAUDACIONES GESTORIA CONSULAR ENERO/17 LIB. 00010011102 MIN.RELACIONES EXTERIORES - GESTORIA CONSULAR LEY Nº 3108</t>
  </si>
  <si>
    <t>G03728720001</t>
  </si>
  <si>
    <t>COBRO COSTOS DE PAPELERIA SEGUN TRANSFERENCIA DEL EXTERIOR POR ORDEN DE CONSULADO DE BOLIVIA EN ERICA CHILE REF.: GESTORIA CONSULAR POR EL MES DE ENERO 2017 LIB. 00010011102 MIN.RELACIONES EXTERIORES - GESTORIA CONSULAR LEY Nº 3108</t>
  </si>
  <si>
    <t>G03728740001</t>
  </si>
  <si>
    <t>COBRO COSTOS DE PAPELERIA SEGUN TRANSFERENCIA DEL EXTERIOR POR ORDEN DE CONSULADO GENERAL DE BOLIVIA COLOMBIA REF.: RECAUDACION GESTORIA CONSULAR ENERO 2017 LIB. 00010011102 MIN.RELACIONES EXTERIORES - GESTORIA CONSULAR LEY Nº 3108</t>
  </si>
  <si>
    <t>G03735060001</t>
  </si>
  <si>
    <t>COBRO COSTOS DE PAPELERIA SEGUN TRANSFERENCIA DEL EXTERIOR POR ORDEN DE CONSULADO GENERAL DE BOLIVIA EN MILAN.REF.:RECAUDACION GESTORIA CONSULAR LIB. 00010011102 MIN.RELACIONES EXTERIORES - GESTORIA CONSULAR LEY Nº 3108</t>
  </si>
  <si>
    <t>G03735100001</t>
  </si>
  <si>
    <t>COBRO COSTOS DE PAPELERIA SEGUN TRANSFERENCIA DEL EXTERIOR POR ORDEN DE CONSULADO GERAL DA BOLIVIA (SAO PAULO BR) REF.: GESTORIA CONSULAR ENERO 2017 LIB. 00010011102 MIN.RELACIONES EXTERIORES - GESTORIA CONSULAR LEY Nº 3108</t>
  </si>
  <si>
    <t>G03741390001</t>
  </si>
  <si>
    <t>COBRO COSTOS DE PAPELERIA SEGUN TRANSFERENCIA DEL EXTERIOR POR ORDEN DE CONSULADO DE BOLIVIA-LONDRES.REF.:GESTORIA CONSULAR ENERO 2017 MAS SALDOS GESTION 2016 LIB. 00010011102 MIN.RELACIONES EXTERIORES - GESTORIA CONSULAR LEY Nº 3108</t>
  </si>
  <si>
    <t>G03741440004</t>
  </si>
  <si>
    <t>VENTA DE DIVISAS CON TRANSFERENCIA DE FONDOS A SOLICITUD DE MINISTERIO DE RELACIONES EXTERIORES SEGUN SOLICITUD 1614 REF: REMESA ADICIONAL A FAVOR DEL CONSULADO DE BOLIVIA EN SAN PABLO - BRASIL, PARA EL PAGO DE GARANTIA DE LAS OFICINAS, S/G INFORME TECNICO GM-DGAA-UFI-CF-IN-13/2017 DE CONTROL FINANC LIB. 00099021001 TGN-RECURSOS ORDINARIOS (3987)</t>
  </si>
  <si>
    <t>G03746900002</t>
  </si>
  <si>
    <t>TRANSFERENCIA DEL EXTERIOR SEGUN SWIFT NO.1691 DE FECHA 08/02/2017 ORDENANTE: CONSULADO GENERAL DE BOLIVIA (LIMA PERU) REF.: DEVOLUCION DE SALDOS (GASTOS DE FUNCIONAMIENTO) LIB. 00099021001 TGN-RECURSOS ORDINARIOS (3987)</t>
  </si>
  <si>
    <t>G03746910001</t>
  </si>
  <si>
    <t>COBRO COSTOS DE PAPELERIA SEGUN TRANSFERENCIA DEL EXTERIOR POR ORDEN DE CONSULADO GENERAL DE BOLIVIA (LIMA PERU) REF.: DEVOLUCION DE SALDOS (GASTOS DE FUNCIONAMIENTO) LIB. 00099021001 TGN-RECURSOS ORDINARIOS (3987)</t>
  </si>
  <si>
    <t>G03746920002</t>
  </si>
  <si>
    <t>TRANSFERENCIA DEL EXTERIOR SEGUN SWIFT NO.1693 DE FECHA 08/02/2017 ORDENANTE: CONSULADO GENERAL DE BOLIVIA (LIMA PERU) REF.: DEVOLUCION SALDOS (PROG DOC CONSULADO MOVILES) LIB. 00099021001 TGN-RECURSOS ORDINARIOS (3987)</t>
  </si>
  <si>
    <t>G03746930001</t>
  </si>
  <si>
    <t>COBRO COSTOS DE PAPELERIA SEGUN TRANSFERENCIA DEL EXTERIOR POR ORDEN DE CONSULADO GENERAL DE BOLIVIA (LIMA PERU) REF.: DEVOLUCION SALDOS (PROG DOC CONSULADO MOVILES) LIB. 00099021001 TGN-RECURSOS ORDINARIOS (3987)</t>
  </si>
  <si>
    <t>G03751200001</t>
  </si>
  <si>
    <t>COBRO COSTOS DE PAPELERIA SEGUN TRANSFERENCIA DEL EXTERIOR POR ORDEN DE CONSULATE GENERAL OF BOLIVIA LOS ANGELES CA, REF.: GESTORIA CONSULAR LIB. 00010011102 MIN.RELACIONES EXTERIORES - GESTORIA CONSULAR LEY Nº 3108</t>
  </si>
  <si>
    <t>G03751210002</t>
  </si>
  <si>
    <t>TRANSFERENCIA DEL EXTERIOR SEGUN SWIFT 01719 DE FECHA 09/02/2017 ORDENANTE: CONSULADO GENERAL DE BOLIVIA, LIMA PERU. REF.:DEVOLUCION GASTOS LIB. 00099021001 TGN-RECURSOS ORDINARIOS (3987)</t>
  </si>
  <si>
    <t>G03751220001</t>
  </si>
  <si>
    <t>COBRO COSTOS DE PAPELERIA SEGUN TRANSFERENCIA DEL EXTERIOR POR ORDEN DE CONSULADO GENERAL DE BOLIVIA, LIMA PERU. REF.:DEVOLUCION GASTOS LIB. 00099021001 TGN-RECURSOS ORDINARIOS (3987)</t>
  </si>
  <si>
    <t>G03756470001</t>
  </si>
  <si>
    <t>COBRO COSTOS DE PAPELERIA SEGUN TRANSFERENCIA DEL EXTERIOR POR ORDEN DE CONSULADO GENERAL DE BOLIVIA (BARCELONA) REF.: GESTORIA CONSULAR VICECONSULADO DE BOLIVIA EN PALMA DE MALLORCA LIB. 00010011102 MIN.RELACIONES EXTERIORES - GESTORIA CONSULAR LEY Nº 3108</t>
  </si>
  <si>
    <t>G03762580004</t>
  </si>
  <si>
    <t>VENTA DE DIVISAS CON TRANSFERENCIA DE FONDOS A SOLICITUD DE MINISTERIO DE RELACIONES EXTERIORES SEGUN SOLICITUD 1651 REF: REMESA ADICIONAL A FAVOR DE LA EMBAJADA DE BOLIVIA EN BERLIN - ALEMANIA, PARA LA PARTICIPACION EN LA FERIA INTERNACIONAL BIOFACH 2017, S/G INFORME TECNICO GM-DGAA-UFI-CF-IN-18/20 LIB. 00099021001 TGN-RECURSOS ORDINARIOS (3987)</t>
  </si>
  <si>
    <t>G03762550004</t>
  </si>
  <si>
    <t>VENTA DE DIVISAS CON TRANSFERENCIA DE FONDOS A SOLICITUD DE MINISTERIO DE RELACIONES EXTERIORES SEGUN SOLICITUD 1649 REF: REMESA ADICIONAL A FAVOR DE LA EMBAJADA DE BOLIVIA EN SUECIA, PARA EL PAGO DE HABERES DE LA SEÑORA ROSA MARIA ISABEL VEGA SALAS PERSONAL LOCAL, CORRESPONDIENTE A LOS MESES DE ENE LIB. 00099021001 TGN-RECURSOS ORDINARIOS (3987)</t>
  </si>
  <si>
    <t>G03762540004</t>
  </si>
  <si>
    <t>VENTA DE DIVISAS CON TRANSFERENCIA DE FONDOS A SOLICITUD DE MINISTERIO DE RELACIONES EXTERIORES SEGUN SOLICITUD 1648 REF: PAGO DE HABERES DEL MES DE ENERO DE LA GESTION 2017, CORRESPONDIENTE AL CENTRO EMISOR DE PASAPORTES EN WASHINGTON - EEUU, S/G PLANILLA Nº011703 LIB. 00010011102 MIN.RELACIONES EXTERIORES - GESTORIA CONSULAR LEY Nº 3108</t>
  </si>
  <si>
    <t>G03762530004</t>
  </si>
  <si>
    <t>VENTA DE DIVISAS CON TRANSFERENCIA DE FONDOS A SOLICITUD DE MINISTERIO DE RELACIONES EXTERIORES SEGUN SOLICITUD 1647 REF: PAGO DE HABERES DEL MES DE ENERO 2017, CORRESPONDIENTE A LOS AUXILIARES II DE LOS CONSULADOS DE BOLIVIA EN MURCIA Y VALENCIA, S/G PLANILLA Nº011702 LIB. 00010011102 MIN.RELACIONES EXTERIORES - GESTORIA CONSULAR LEY Nº 3108</t>
  </si>
  <si>
    <t>G03767200001</t>
  </si>
  <si>
    <t>COBRO COSTOS DE PAPELERIA SEGUN TRANSFERENCIA DEL EXTERIOR POR ORDEN DE CONSULADO DE BOLIVIA - ANTOFAGASTA CL. LIB. 00010011102 MIN.RELACIONES EXTERIORES - GESTORIA CONSULAR LEY Nº 3108</t>
  </si>
  <si>
    <t>G03767210002</t>
  </si>
  <si>
    <t>TRANSFERENCIA DEL EXTERIOR SEGUN SWIFT 01810 DE FECHA 10/02/2017 ORDENANTE: CONSULADO GENERAL DE BOLIVIA - HOUSTON TX. LIB. 00099021001 TGN-RECURSOS ORDINARIOS (3987)</t>
  </si>
  <si>
    <t>G03767220001</t>
  </si>
  <si>
    <t>COBRO COSTOS DE PAPELERIA SEGUN TRANSFERENCIA DEL EXTERIOR POR ORDEN DE CONSULADO GENERAL DE BOLIVIA - HOUSTON TX. LIB. 00099021001 TGN-RECURSOS ORDINARIOS (3987)</t>
  </si>
  <si>
    <t>G03767280001</t>
  </si>
  <si>
    <t>COBRO COSTOS DE PAPELERIA SEGUN TRANSFERENCIA DEL EXTERIOR POR ORDEN DE CONSULADO GENERAL DEL ESTADO MIAMI FL REF.: SERVICIOS DE RECAUDACIONES GESTORIA CONSULAR ENERO 2017 LIB. 00010011102 MIN.RELACIONES EXTERIORES - GESTORIA CONSULAR LEY Nº 3108</t>
  </si>
  <si>
    <t>G03767300001</t>
  </si>
  <si>
    <t>COBRO COSTOS DE PAPELERIA SEGUN TRANSFERENCIA DEL EXTERIOR POR ORDEN DE CONSULADO DE BOLIVIA EN SALTA-ARGENTINA REF.: RECAUDACION GESTORIA CONSULAR GESTION 2016 LIB. 00010011102 MIN.RELACIONES EXTERIORES - GESTORIA CONSULAR LEY Nº 3108</t>
  </si>
  <si>
    <t>G03771210001</t>
  </si>
  <si>
    <t>COBRO COSTOS DE PAPELERIA SEGUN TRANSFERENCIA DEL EXTERIOR POR ORDEN DE CONSULADO DE BOLIVIA EN BILBAO.REF.:GESTORIA CONSULAR DE BILBAO LIB. 00010011102 MIN.RELACIONES EXTERIORES - GESTORIA CONSULAR LEY Nº 3108</t>
  </si>
  <si>
    <t>G03771190078</t>
  </si>
  <si>
    <t>VENTA DE DIVISAS CON TRANSFERENCIA DE FONDOS A SOLICITUD DE MINISTERIO DE RELACIONES EXTERIORES SEGUN SOLICITUD 1655 REF: REMISION DE RECURSOS A FAVOR DEL SERVICIO EXTERIOR DIPLOMATICO Y CONSULAR, PARA EL PAGO DE GASTOS DE FUCNIONAMIENTO DEL MES DE FEBRERO DE 2017, S/G  INFORME GM-DGAA-UFI-PRP-IN-7/ LIB. 00099021001 TGN-RECURSOS ORDINARIOS (3987)</t>
  </si>
  <si>
    <t>G03779310001</t>
  </si>
  <si>
    <t>COBRO COSTOS DE PAPELERIA SEGUN TRANSFERENCIA DEL EXTERIOR POR ORDEN DE CONSULADO DE LA REP. DE BOLIVIA (VIEDMA AR) REF.: SALDOS GASTOS DE FUNCIONAMIENTO LIB. 00099021001 TGN-RECURSOS ORDINARIOS (3987)</t>
  </si>
  <si>
    <t>G03779300002</t>
  </si>
  <si>
    <t>TRANSFERENCIA DEL EXTERIOR SEGUN SWIFT NO.1941 DE FECHA 13/02/2017 ORDENANTE: CONSULADO DE LA REP. DE BOLIVIA (VIEDMA AR) REF.: SALDOS GASTOS DE FUNCIONAMIENTO LIB. 00099021001 TGN-RECURSOS ORDINARIOS (3987)</t>
  </si>
  <si>
    <t>G03771230001</t>
  </si>
  <si>
    <t>COBRO COSTOS DE PAPELERIA SEGUN TRANSFERENCIA DEL EXTERIOR POR ORDEN DE CONSULADO DE BOLIVIA EN CALAMA REF.: RECAUDACIONES GESTORIA CONSULAR ENERO 2017 LIB. 00010011102 MIN.RELACIONES EXTERIORES - GESTORIA CONSULAR LEY Nº 3108</t>
  </si>
  <si>
    <t>G03791810001</t>
  </si>
  <si>
    <t>COBRO COSTOS DE PAPELERIA SEGUN TRANSFERENCIA DEL EXTERIOR POR ORDEN DE CONSULADO DE BOLIVIA EN SEVILLA REF.: DEVOLUCION SALDOS NO EJECUTADOS DE GASTOS DE FUNCIONAMIENTO GESTION 2016 LIB. 00099021001 TGN-RECURSOS ORDINARIOS (3987)</t>
  </si>
  <si>
    <t>G03791800002</t>
  </si>
  <si>
    <t>TRANSFERENCIA DEL EXTERIOR SEGUN SWIFT NO.1966 DE FECHA 14/02/2017 ORDENANTE: CONSULADO DE BOLIVIA EN SEVILLA REF.: DEVOLUCION SALDOS NO EJECUTADOS DE GASTOS DE FUNCIONAMIENTO GESTION 2016 LIB. 00099021001 TGN-RECURSOS ORDINARIOS (3987)</t>
  </si>
  <si>
    <t>G03788820003</t>
  </si>
  <si>
    <t>TRANSFERENCIA DE FONDOS AL EXTERIOR A SOLICITUD DE TESORO GENERAL DE LA NACION SEGUN SOLICITUD 1670 REF: PAGO A LA ORGANIZACIÓN DE NACIONES UNIDAS PARA LA ALIMENTACIÓN Y AGRICULTURA (FAO), POR CONCEPTO DE MEMBRESÍA POR USD24.572,34, SEGÚN SOLICITUD VRE-DGRM-CS-34/2017. LIB. 00099021001 TGN-RECURSOS ORDINARIOS (3987)</t>
  </si>
  <si>
    <t>G03788810003</t>
  </si>
  <si>
    <t>TRANSFERENCIA DE FONDOS AL EXTERIOR A SOLICITUD DE TESORO GENERAL DE LA NACION SEGUN SOLICITUD 1669 REF: PAGO A LA SECRETARÍA GENERAL DE LA COMUNIDAD ANDINA (CAN), POR CONCEPTO DE MEMBRESÍA POR USD314.400,00, SEGÚN SOLICITUD VRE-DGRM-CS-27/2017. LIB. 00099021001 TGN-RECURSOS ORDINARIOS (3987)</t>
  </si>
  <si>
    <t>G03788740074</t>
  </si>
  <si>
    <t>VENTA DE DIVISAS CON TRANSFERENCIA DE FONDOS A SOLICITUD DE MINISTERIO DE RELACIONES EXTERIORES SEGUN SOLICITUD 1668 REF: PAGO DE HABERES DEL MES DE ENERO DE LA GESTION 2017, CORRESPONDIENTE AL SERVICIO EXTERIOR DIPLOMATICO Y CONSULAR, S/G PLANILLA N 011701 LIB. 00099021001 TGN-RECURSOS ORDINARIOS (3987)</t>
  </si>
  <si>
    <t>G03784570001</t>
  </si>
  <si>
    <t>COBRO COSTOS DE PAPELERIA SEGUN TRANSFERENCIA DEL EXTERIOR POR ORDEN DE CONSULAT GENERAL BOLIVIE PARIS FR REF.: RECAUDACIONES ENERO 2017 GESTORIA CONSUALR EMBAJADA DE BOLIVIA EN FRANCIA LIB. 00010011102 MIN.RELACIONES EXTERIORES - GESTORIA CONSULAR LEY Nº 3108</t>
  </si>
  <si>
    <t>G03803990001</t>
  </si>
  <si>
    <t>COBRO COSTOS DE PAPELERIA SEGUN TRANSFERENCIA DEL EXTERIOR POR ORDEN DE EMBAJADA DE BOLIVIA LIMA-PERU REF.: DEV. DE SALDOS GASTOS DE FUNCIONAMIENTO LIB. 00099021001 TGN-RECURSOS ORDINARIOS (3987)</t>
  </si>
  <si>
    <t>G03803980002</t>
  </si>
  <si>
    <t>TRANSFERENCIA DEL EXTERIOR SEGUN SWIFT 02180 DE FECHA 15/02/2017 ORDENANTE: EMBAJADA DE BOLIVIA LIMA-PERU REF.: DEV. DE SALDOS GASTOS DE FUNCIONAMIENTO LIB. 00099021001 TGN-RECURSOS ORDINARIOS (3987)</t>
  </si>
  <si>
    <t>G03803130001</t>
  </si>
  <si>
    <t>COBRO COSTOS DE PAPELERIA SEGUN TRANSFERENCIA DEL EXTERIOR POR ORDEN DE LIB. 00099021001 TGN-RECURSOS ORDINARIOS (3987)</t>
  </si>
  <si>
    <t>G03803120002</t>
  </si>
  <si>
    <t>TRANSFERENCIA DEL EXTERIOR SEGUN EMBAJADA DE BOLIVIA, LIMA - PERU. REF.:DEVOL.SALDOS GASTOS DE FUNCIONAMIENTO DE FECHA 15/02/2017 ORDENANTE: LIB. 00099021001 TGN-RECURSOS ORDINARIOS (3987)</t>
  </si>
  <si>
    <t>G03801840001</t>
  </si>
  <si>
    <t>COBRO COSTOS DE PAPELERIA SEGUN TRANSFERENCIA DEL EXTERIOR POR ORDEN DE CONSULADO GENERAL DE BOLIVIA BARCELONA REF:: GESTORIA CONSULAR LIB. 00010011102 MIN.RELACIONES EXTERIORES - GESTORIA CONSULAR LEY Nº 3108</t>
  </si>
  <si>
    <t>G03801820001</t>
  </si>
  <si>
    <t>COBRO COSTOS DE PAPELERIA SEGUN TRANSFERENCIA DEL EXTERIOR POR ORDEN DE CONSULADO DE BOLIVIA EN MADRID REF.: DEVOLUCION SALDO GASTOS DE FUNCIONAMIENTO LIB. 00099021001 TGN-RECURSOS ORDINARIOS (3987)</t>
  </si>
  <si>
    <t>G03801810002</t>
  </si>
  <si>
    <t>TRANSFERENCIA DEL EXTERIOR SEGUN SWIFT 02157 DE FECHA 15/02/2017 ORDENANTE: CONSULADO DE BOLIVIA EN MADRID REF.: DEVOLUCION SALDO GASTOS DE FUNCIONAMIENTO LIB. 00099021001 TGN-RECURSOS ORDINARIOS (3987)</t>
  </si>
  <si>
    <t>S08796980003</t>
  </si>
  <si>
    <t>||TRANSFERENCIA DEL EXTERIOR SEGUN SWIFT NO.2028 DEL 14/02/2017 ORDENANTE CONSULADO GERAL DA BOLIVIA A FAVOR DEL MIN.RR.EE. REF.: DEVOLUCION SALDOS NO EJECUTADOS DE PROGRAMA DE DOCUMENTACION GESTION 2016 LIB.00099021001 TGN-RECURSOS ORDINARIOS POR COBRO UTILES DE ESCRITORIO</t>
  </si>
  <si>
    <t>S08796980002</t>
  </si>
  <si>
    <t>||TRANSFERENCIA DEL EXTERIOR SEGUN SWIFT NO.2028 DEL 14/02/2017 ORDENANTE CONSULADO GERAL DA BOLIVIA A FAVOR DEL MIN.RR.EE. REF.: DEVOLUCION SALDOS NO EJECUTADOS DE PROGRAMA DE DOCUMENTACION GESTION 2016 LIB.00099021001 TGN-RECURSOS ORDINARIOS</t>
  </si>
  <si>
    <t>G03792920004</t>
  </si>
  <si>
    <t>TRANSFERENCIA DE FONDOS AL EXTERIOR A SOLICITUD DE TESORO GENERAL DE LA NACION SEGUN SOLICITUD 1671 REF: PAGO A LA ORGANIZACIÓN DE LAS NACIONES UNIDAS PARA LA AGRICULTURA Y LA ALIMENTACIÓN (FAO), POR CONCEPTO DE MEMBRESÍA POR EUR17.287,47, SEGÚN SOLICITUD VRE-DGRM-CS-34/2017. EQUIVALENTES  18.277,95 LIB. 00099021001 TGN-RECURSOS ORDINARIOS (3987)</t>
  </si>
  <si>
    <t>G03800740001</t>
  </si>
  <si>
    <t>COBRO COSTOS DE PAPELERIA SEGUN TRANSFERENCIA DEL EXTERIOR POR ORDEN DE CONSULADO DE BOLIVIA EN MADRID REF.: DEVOLUCION SALDOS PROG. DOCT. Y REMESAS ADICIONALES LIB. 00099021001 TGN-RECURSOS ORDINARIOS (3987)</t>
  </si>
  <si>
    <t>G03800730002</t>
  </si>
  <si>
    <t>TRANSFERENCIA DEL EXTERIOR SEGUN SWIFT NO.2158 DE FECHA 15/02/2017 ORDENANTE: CONSULADO DE BOLIVIA EN MADRID REF.: DEVOLUCION SALDOS PROG. DOCT. Y REMESAS ADICIONALES LIB. 00099021001 TGN-RECURSOS ORDINARIOS (3987)</t>
  </si>
  <si>
    <t>G03797620003</t>
  </si>
  <si>
    <t>TRANSFERENCIA DE FONDOS AL EXTERIOR A SOLICITUD DE TESORO GENERAL DE LA NACION SEGUN SOLICITUD 1674 REF: PAGO AL COMITÉ INTERGUBERNAMENTAL COORDINADOR DE LOS PAÍSES DE LA CUENCA DEL PLATA (CIC), POR CONCEPTO DE MEMBRESÍA POR USD58.149,74, SEGÚN SOLICITUD VRE-DGRM-CS-20/2017. LIB. 00099021001 TGN-RECURSOS ORDINARIOS (3987)</t>
  </si>
  <si>
    <t>G03797660003</t>
  </si>
  <si>
    <t>TRANSFERENCIA DE FONDOS AL EXTERIOR A SOLICITUD DE TESORO GENERAL DE LA NACION SEGUN SOLICITUD 1673 REF: PAGO A LA ORGANIZACIÓN DE ESTADOS AMERICANOS (OEA), POR CONCEPTO DE MEMBRESÍA POR USD46.872,00, SEGÚN SOLICITUD VRE-DGRM-CS-2/2017. LIB. 00099021001 TGN-RECURSOS ORDINARIOS (3987)</t>
  </si>
  <si>
    <t>G03797680003</t>
  </si>
  <si>
    <t>TRANSFERENCIA DE FONDOS AL EXTERIOR A SOLICITUD DE TESORO GENERAL DE LA NACION SEGUN SOLICITUD 1672 REF: PAGO AL TRIBUNAL DE JUSTICIA DE LA COMUNIDAD ANDINA DE NACIONES (TJCAN), POR CONCEPTO DE MEMBRESÍA POR USD64.386,68, SEGÚN SOLICITUD VRE-DGRM-CS-28/2017. LIB. 00099021001 TGN-RECURSOS ORDINARIOS (3987)</t>
  </si>
  <si>
    <t>S08798260003</t>
  </si>
  <si>
    <t>||REGULARIZ. TRANSF. DE FONDOS DEL EXTERIOR SEGUN SWIFT 01811 DEL 10/02/2017 A F/V DEL MIN. RR.EE. POR ORDEN DE LA EMBAJADA DE BOLIVIA EN CARACAS LIB.00099021001 TGN-RECURSOS ORDINARIOS. REF.: UTILES DE ESCRITORIO</t>
  </si>
  <si>
    <t>S08798260002</t>
  </si>
  <si>
    <t>||REGULARIZ. TRANSF. DE FONDOS DEL EXTERIOR SEGUN SWIFT 01811 DEL 10/02/2017 A F/V DEL MIN. RR.EE. POR ORDEN DE LA EMBAJADA DE BOLIVIA EN CARACAS LIB.00099021001 TGN-RECURSOS ORDINARIOS</t>
  </si>
  <si>
    <t>S08798160002</t>
  </si>
  <si>
    <t>'TRANSFERENCIA DE FONDOS DE DPTOS.DE ENCAJE LEGAL DEL SISTEMA FINANCIERO A DPTOS.CTES.DEL SECTOR PUBLICO S/G CITE' BUN/0122/17||DE LA FECHA (HRE-TSO-906). A SOLIC. MEFP; REVERSION POR ERROR EN MONTO DE TRANSF.ELECT. DE F. 14/02/17; LIBR. 00010011102; BUN.</t>
  </si>
  <si>
    <t>S08797750003</t>
  </si>
  <si>
    <t>||TRANSFERENCIA DE FONDOS DEL EXTERIOR SG/ SWIFT 01968 DEL 14/02/2017 A/F MIN.RR.EE. POR ORDEN DE EMBASSY OF BOLIVIA  LONDON GB REF.: REVERSION SALDOS DE GASTOS DEL PROGRAMA DOCUMENTACION LIBRETA 00099021001 TGN-RECURSOS ORDINARIOS, COBRO UTILES DE ESCRITORIO</t>
  </si>
  <si>
    <t>S08797750002</t>
  </si>
  <si>
    <t>||TRANSFERENCIA DE FONDOS DEL EXTERIOR SG/ SWIFT 01968 DEL 14/02/2017 A/F MIN.RR.EE. POR ORDEN DE EMBASSY OF BOLIVIA  LONDON GB REF.: REVERSION SALDOS DE GASTOS DEL PROGRAMA DOCUMENTACION LIBRETA 00099021001 TGN-RECURSOS ORDINARIOS</t>
  </si>
  <si>
    <t>S08797690003</t>
  </si>
  <si>
    <t>||REGULARIZ. TRANSF. DE FONDOS DEL EXTERIOR SEG. SWIFT 02027 DEL 14/02/2017 A F/V DEL MIN.RR.EE. POR ORDEN DEL CONSULADO DEL ESTADO PLURINACIONAL DE BOLIVIA, CORDOBA-ARGENTINA LIBRETA 00099021001 TGN-RECURSOS ORDINARIOS. REF.:UTILES DE ESCRITORIO</t>
  </si>
  <si>
    <t>S08797690002</t>
  </si>
  <si>
    <t>||REGULARIZ. TRANSF. DE FONDOS DEL EXTERIOR SEG. SWIFT 02027 DEL 14/02/2017 A F/V DEL MIN.RR.EE. POR ORDEN DEL CONSULADO DEL ESTADO PLURINACIONAL DE BOLIVIA, CORDOBA-ARGENTINA LIBRETA 00099021001 TGN-RECURSOS ORDINARIOS</t>
  </si>
  <si>
    <t>G03814130001</t>
  </si>
  <si>
    <t>COBRO COSTOS DE PAPELERIA SEGUN TRANSFERENCIA DEL EXTERIOR POR ORDEN DE MISSION PERM.DE BOLIVIE (GENEVE) REF.: DEVOL.SALDOS GTOS DE FUNCIONAMIENTO LIB. 00099021001 TGN-RECURSOS ORDINARIOS (3987)</t>
  </si>
  <si>
    <t>G03814120002</t>
  </si>
  <si>
    <t>TRANSFERENCIA DEL EXTERIOR SEGUN SWIFT NO.2229 DE FECHA 16/02/2017 ORDENANTE: MISSION PERM.DE BOLIVIE (GENEVE) REF.: DEVOL.SALDOS GTOS DE FUNCIONAMIENTO LIB. 00099021001 TGN-RECURSOS ORDINARIOS (3987)</t>
  </si>
  <si>
    <t>G03812870001</t>
  </si>
  <si>
    <t>COBRO COSTOS DE PAPELERIA SEGUN TRANSFERENCIA DEL EXTERIOR POR ORDEN DE MISION PERMANENTE DE BOLIVIA EN GENEVE. REF.:DEVOL. SALDOS GASTOS DE MANTENIMIENTO LIB. 00099021001 TGN-RECURSOS ORDINARIOS (3987)</t>
  </si>
  <si>
    <t>G03812860002</t>
  </si>
  <si>
    <t>TRANSFERENCIA DEL EXTERIOR SEGUN SWIFT 02230 DE FECHA 16/02/2017 ORDENANTE: MISION PERMANENTE DE BOLIVIA EN GENEVE. REF.:DEVOL. SALDOS GASTOS DE MANTENIMIENTO LIB. 00099021001 TGN-RECURSOS ORDINARIOS (3987)</t>
  </si>
  <si>
    <t>G03805590004</t>
  </si>
  <si>
    <t>TRANSFERENCIA DE FONDOS AL EXTERIOR A SOLICITUD DE TESORO GENERAL DE LA NACION SEGUN SOLICITUD 1675 REF: PAGO A LA CONVENCIÓN SOBRE LA CONSERVACIÓN DE LAS ESPECIES MIGRATORIAS DE ANIMALES SILVESTRES (CMS), POR CONCEPTO DE MEMBRESÍA POR EUR463,00, SEGÚN SOLICITUD VRE-DGRM-CS-21/2017. EQUIVALENTES  48 LIB. 00099021001 TGN-RECURSOS ORDINARIOS (3987)</t>
  </si>
  <si>
    <t>G03805580004</t>
  </si>
  <si>
    <t>TRANSFERENCIA DE FONDOS AL EXTERIOR A SOLICITUD DE TESORO GENERAL DE LA NACION SEGUN SOLICITUD 1677 REF: PAGO AL TRIBUNAL INTERNACIONAL DEL DERECHO DEL MAR (ITLOS/TIDM), POR CONCEPTO DE MEMBRESÍA POR EUR2.615,00, SEGÚN SOLICITUD VRE-DGRM-CS-22/2017. EQUIVALENTES  2.767,46 USD LIB. 00099021001 TGN-RECURSOS ORDINARIOS (3987)</t>
  </si>
  <si>
    <t>G03805570004</t>
  </si>
  <si>
    <t>TRANSFERENCIA DE FONDOS AL EXTERIOR A SOLICITUD DE TESORO GENERAL DE LA NACION SEGUN SOLICITUD 1678 REF: PAGO A LA ORGANIZACIÓN MUNDIAL DE SANIDAD ANIMAL (OIE), POR CONCEPTO DE MEMBRESÍA POR EUR20.553,00, SEGÚN SOLICITUD VRE-DGRM-CS-19/2017. EQUIVALENTES  21.751,28 USD LIB. 00099021001 TGN-RECURSOS ORDINARIOS (3987)</t>
  </si>
  <si>
    <t>S08799930003</t>
  </si>
  <si>
    <t>||TRANSFERENCIA DE FONDOS DEL EXTERIOR SEGUN SWIFT NO.2194 DEL 16/02/2017 A F/DEL MIN.RR.EE. POR ORDEN DEL CONSULADO DE BOLIVIA EN MENDOZA REF.: RECAUDACION GESTORIA CONSULAR ENERO 2017 LIB.00010011102 MIN.RR.EE.- GESTORIA CONSULAR LEY 3108 POR COBRO UTILES DE ESCRITORIO</t>
  </si>
  <si>
    <t>S08799030003</t>
  </si>
  <si>
    <t>||TRANSFERENCIA DE FONDOS DEL EXTERIOR SEGUN SWIFT NO.2242 DEL 16/02/2017 A F/MIN.RR.EE. POR ORDEN DEL CONSULADO GENERAL DE BOLIVIA (SANTIAGO CHILE)  REF.: RECAUDACIONES GESTORIA CONSULAR ENERO 2017. LIB.00010011102 MIN.RELACIONES EXTERIORES - GESTORIA CONSULAR LEY Nº 3108 COBRO UTILES DE ESCRITORIO</t>
  </si>
  <si>
    <t>S08798930003</t>
  </si>
  <si>
    <t>||TRANSFERENCIA DEL EXTERIOR SEGUN SWIFT NO.2228 A F/MIN.RR.EE. POR ORDEN DEL CONSULADO GERAL DA BOLIVIA (SAO PAULO - SP) REF.:  DEVOLUCION DE SALDOS NO EJECUTADOS DE PROGRAMA DE DOCUMENTACION GESTION 2016 LIB. 00099021001 TGN - RECURSOS ORDINARIOS POR COBRO UTILES DE ESCRITORIO</t>
  </si>
  <si>
    <t>S08798930002</t>
  </si>
  <si>
    <t>||TRANSFERENCIA DEL EXTERIOR SEGUN SWIFT NO.2228 A F/MIN.RR.EE. POR ORDEN DEL CONSULADO GERAL DA BOLIVIA (SAO PAULO - SP) REF.:  DEVOLUCION DE SALDOS NO EJECUTADOS DE PROGRAMA DE DOCUMENTACION GESTION 2016 LIB. 00099021001 TGN - RECURSOS ORDINARIOS</t>
  </si>
  <si>
    <t>G03818890001</t>
  </si>
  <si>
    <t>COBRO COSTOS DE PAPELERIA SEGUN TRANSFERENCIA DEL EXTERIOR POR ORDEN DE CONSULADO DE BOLIVIA EN IQUIQUE. REF.:DEVOLUCION SALDOS GESTION 2016 LIB. 00099021001 TGN-RECURSOS ORDINARIOS (3987)</t>
  </si>
  <si>
    <t>G03818880002</t>
  </si>
  <si>
    <t>TRANSFERENCIA DEL EXTERIOR SEGUN SWIFT 02268 DE FECHA 17/02/2017 ORDENANTE: CONSULADO DE BOLIVIA EN IQUIQUE. REF.:DEVOLUCION SALDOS GESTION 2016 LIB. 00099021001 TGN-RECURSOS ORDINARIOS (3987)</t>
  </si>
  <si>
    <t>G03825650001</t>
  </si>
  <si>
    <t>COBRO COSTOS DE PAPELERIA SEGUN TRANSFERENCIA DEL EXTERIOR POR ORDEN DE CONSULADO DEL ESTADO PLURINACIONAL DE BOLIVIA EN ILO-PERU REF.: DEV.SALDO GASTOS PROGRAMA DE DOCUMENTACION LIB. 00099021001 TGN-RECURSOS ORDINARIOS (3987)</t>
  </si>
  <si>
    <t>G03825640002</t>
  </si>
  <si>
    <t>TRANSFERENCIA DEL EXTERIOR SEGUN SWIFT NO.2343 DE FECHA 17/02/2017 ORDENANTE: CONSULADO DEL ESTADO PLURINACIONAL DE BOLIVIA EN ILO-PERU REF.: DEV.SALDO GASTOS PROGRAMA DE DOCUMENTACION LIB. 00099021001 TGN-RECURSOS ORDINARIOS (3987)</t>
  </si>
  <si>
    <t>G03825630001</t>
  </si>
  <si>
    <t>COBRO COSTOS DE PAPELERIA SEGUN TRANSFERENCIA DEL EXTERIOR POR ORDEN DE CONSULADO GENERAL DE BOLIVIA EN LOS ANGELES-CA. LIB. 00099021001 TGN-RECURSOS ORDINARIOS (3987)</t>
  </si>
  <si>
    <t>G03822420002</t>
  </si>
  <si>
    <t>TRANSFERENCIA DEL EXTERIOR SEGUN SWIFT 02261-02259 DE FECHA 17/02/2017 ORDENANTE: CONSULADO DE BOLIVIA EN MADRID ES REF.: DEVOLUCION SALDO EMIPAS-MADRID LIB. 00010011102 MIN.RELACIONES EXTERIORES - GESTORIA CONSULAR LEY Nº 3108</t>
  </si>
  <si>
    <t>G03822430001</t>
  </si>
  <si>
    <t>COBRO COSTOS DE PAPELERIA SEGUN TRANSFERENCIA DEL EXTERIOR POR ORDEN DE CONSULADO DE BOLIVIA EN MADRID ES REF.: DEVOLUCION SALDO EMIPAS-MADRID LIB. 00010011102 MIN.RELACIONES EXTERIORES - GESTORIA CONSULAR LEY Nº 3108</t>
  </si>
  <si>
    <t>G03822460002</t>
  </si>
  <si>
    <t>TRANSFERENCIA DEL EXTERIOR SEGUN SWIFT 02270 DE FECHA 17/02/2017 ORDENANTE: CONSULADO DE BOLIVIA EN IQUIQUE CL REF.: DEVOLUCION DE SALDOS-GESTION 2016 LIB. 00099021001 TGN-RECURSOS ORDINARIOS (3987)</t>
  </si>
  <si>
    <t>G03822470001</t>
  </si>
  <si>
    <t>COBRO COSTOS DE PAPELERIA SEGUN TRANSFERENCIA DEL EXTERIOR POR ORDEN DE CONSULADO DE BOLIVIA EN IQUIQUE CL REF.: DEVOLUCION DE SALDOS-GESTION 2016 LIB. 00099021001 TGN-RECURSOS ORDINARIOS (3987)</t>
  </si>
  <si>
    <t>G03824280001</t>
  </si>
  <si>
    <t>COBRO COSTOS DE PAPELERIA SEGUN TRANSFERENCIA DEL EXTERIOR POR ORDEN DE EMBAJADA DE BOLIVIA (QUITO ECUADOR) REF.: RECAUDACIONES GESTORIA CONSULAR DICIEMBRE Y ENERO LIB. 00010011102 MIN.RELACIONES EXTERIORES - GESTORIA CONSULAR LEY Nº 3108</t>
  </si>
  <si>
    <t>G03825620002</t>
  </si>
  <si>
    <t>TRANSFERENCIA DEL EXTERIOR SEGUN SWIFT 02344 DE FECHA 17/02/2017 ORDENANTE: CONSULADO GENERAL DE BOLIVIA EN LOS ANGELES-CA. LIB. 00099021001 TGN-RECURSOS ORDINARIOS (3987)</t>
  </si>
  <si>
    <t>S08801210001</t>
  </si>
  <si>
    <t>COBRO DE UTILES DE ESCRITORIO POR´||COMPLEMENTO AL COMPROBANTE S-0880119 DE LA FECHA LIBRETA 00099021001 TGN-RECURSOS ORDINARIOS</t>
  </si>
  <si>
    <t>S08801190003</t>
  </si>
  <si>
    <t>||TRANSFERENCIA DE FONDOS DEL EXTERIOR SEGUN SWIFT 02351 DE LA FECHA POR ORDEN DE LA EMBAJADA DE BOLIVIA EN QUITO-ECUADOR LIBRETA 00010011101 MRE-MIN. RELACIONES EXTERIORES-OTROS INGRESOS EQUIV. A USD 2,228,76</t>
  </si>
  <si>
    <t>S08801190002</t>
  </si>
  <si>
    <t>||TRANSFERENCIA DE FONDOS DEL EXTERIOR SEGUN SWIFT 02351 DE LA FECHA POR ORDEN DE LA EMBAJADA DE BOLIVIA EN QUITO-ECUADOR LIBRETA 00099021001 TGN-RECURSOS ORDINARIOS EQUIV. A USD 2,582,51</t>
  </si>
  <si>
    <t>S08801170003</t>
  </si>
  <si>
    <t>||TRANSFERENCIA DEL EXTERIOR SEGUN SWIFT NO.2181 DEL 15/02/2017 A F/DEL MIN.RR.EE. POR ORDEN DEL CONSULADO DE LA REP DE BOLIVIA  (VIEDMA) REF.: GASTOS DEL PROGRAMA (GASTOS DE FUNCIONAMIENTO) LIB.00099021001 TGN - RECURSOS ORDINARIOS POR COBRO UTILES DE ESCRITORIO</t>
  </si>
  <si>
    <t>S08801170002</t>
  </si>
  <si>
    <t>||TRANSFERENCIA DEL EXTERIOR SEGUN SWIFT NO.2181 DEL 15/02/2017 A F/DEL MIN.RR.EE. POR ORDEN DEL CONSULADO DE LA REP DE BOLIVIA  (VIEDMA) REF.: GASTOS DEL PROGRAMA (GASTOS DE FUNCIONAMIENTO) LIB.00099021001 TGN - RECURSOS ORDINARIOS</t>
  </si>
  <si>
    <t>S08800570003</t>
  </si>
  <si>
    <t>||REGULARIZ. COMPROBANTE G-0382650 TRANSF. DE FONDOS DEL EXTERIOR SEGUN SWIFT 02266 DEL 17/02/2017 POR ORDEN DEL CONSULADO DE BOLIVIA, ROSARIO-ARGENTINA LIB.00099021001 TGN-RECURSOS ORDINARIOS. REF.: UTILES DE ESCRITORIO</t>
  </si>
  <si>
    <t>S08800570002</t>
  </si>
  <si>
    <t>||REGULARIZ. COMPROBANTE G-0382650 TRANSF. DE FONDOS DEL EXTERIOR SEGUN SWIFT 02266 DEL 17/02/2017 POR ORDEN DEL CONSULADO DE BOLIVIA, ROSARIO-ARGENTINA LIB.00099021001 TGN-RECURSOS ORDINARIOS</t>
  </si>
  <si>
    <t>G03837730001</t>
  </si>
  <si>
    <t>COBRO COSTOS DE PAPELERIA SEGUN TRANSFERENCIA DEL EXTERIOR POR ORDEN DE CONSULADO DEL ESTADO PLURINACIONAL DE BOLIVIA-RIVADAVIA-ARGENTINA. LIB. 00099021001 TGN-RECURSOS ORDINARIOS (3987)</t>
  </si>
  <si>
    <t>G03837720002</t>
  </si>
  <si>
    <t>TRANSFERENCIA DEL EXTERIOR SEGUN SWIFT 02350 DE FECHA 20/02/2017 ORDENANTE: CONSULADO DEL ESTADO PLURINACIONAL DE BOLIVIA-RIVADAVIA-ARGENTINA. LIB. 00099021001 TGN-RECURSOS ORDINARIOS (3987)</t>
  </si>
  <si>
    <t>G03831550001</t>
  </si>
  <si>
    <t>COBRO COSTOS DE PAPELERIA SEGUN TRANSFERENCIA DEL EXTERIOR POR ORDEN DE CONSULADO GENERAL DE BOLIVIA EN WASHINGTON D.C. REF.: GESTORIA CONSULAR ENERO 2017 LIB. 00010011102 MIN.RELACIONES EXTERIORES - GESTORIA CONSULAR LEY Nº 3108</t>
  </si>
  <si>
    <t>G03828360004</t>
  </si>
  <si>
    <t>TRANSFERENCIA DE FONDOS AL EXTERIOR A SOLICITUD DE TESORO GENERAL DE LA NACION SEGUN SOLICITUD 1703 REF: PAGO AL PROTOCOLO DE KYOTO (PK-CCC), POR CONCEPTO DE MEMBRESÍA POR EUR1.695,00, SEGÚN SOLICITUD VRE-DGRM-CS-38/2017. EQUIVALENTES  1.798,39 USD LIB. 00099021001 TGN-RECURSOS ORDINARIOS (3987)</t>
  </si>
  <si>
    <t>S08802500003</t>
  </si>
  <si>
    <t>||REGULARIZ.TRANSF. DE FONDOS DEL EXTERIOR SEGUN SWIFT 02190 DEL 16/02/2017  POR ORDEN DEL CONSULADO DE BOLIVIA-SALTA-ARGENTINA LIB.00099021001 TGN-RECURSOS ORDINARIOS. REF.: UTILES DE ESCRITORIO</t>
  </si>
  <si>
    <t>S08802500002</t>
  </si>
  <si>
    <t>||REGULARIZ.TRANSF. DE FONDOS DEL EXTERIOR SEGUN SWIFT 02190 DEL 16/02/2017  POR ORDEN DEL CONSULADO DE BOLIVIA-SALTA-ARGENTINA LIB.00099021001 TGN-RECURSOS ORDINARIOS</t>
  </si>
  <si>
    <t>S08802460003</t>
  </si>
  <si>
    <t>||TRANSFERENCIA DEL EXTERIOR SEGUN SWIFT NO.2191 DEL 16/02/2017 A F/DEL MIN.RR.EE. POR ORDEN DEL CONSULADO DE BOLIVIA EN SALTA REF.: SALDOS NO EJECUTADOS GTOS DE FUNCIONAMIENTO GESTION 2016 LIB.00099021001 TGN - RECURSOS ORDINARIOS POR COBRO UTILES DE ESCRITORIO</t>
  </si>
  <si>
    <t>S08802460002</t>
  </si>
  <si>
    <t>||TRANSFERENCIA DEL EXTERIOR SEGUN SWIFT NO.2191 DEL 16/02/2017 A F/DEL MIN.RR.EE. POR ORDEN DEL CONSULADO DE BOLIVIA EN SALTA REF.: SALDOS NO EJECUTADOS GTOS DE FUNCIONAMIENTO GESTION 2016 LIB.00099021001 TGN - RECURSOS ORDINARIOS</t>
  </si>
  <si>
    <t>S08802150003</t>
  </si>
  <si>
    <t>||TRANSFERENCIA DE FONDOS DEL EXTERIOR SEGUN SWIFT NO.2265 DEL 17/02/2017 A F/MIN.RR.EE. POR ORDEN DEL CONSULADO DE BOLIVIA EN ROSARIO ARGENTINA REF.: GASTOS DE FUNCIONAMIENTO AL 31/12/2016 LIB.00099021001 TGN-RECURSOS ORDINARIOS POR COBRO UTILES DE ESCRITORIO</t>
  </si>
  <si>
    <t>S08802150002</t>
  </si>
  <si>
    <t>||TRANSFERENCIA DE FONDOS DEL EXTERIOR SEGUN SWIFT NO.2265 DEL 17/02/2017 A F/MIN.RR.EE. POR ORDEN DEL CONSULADO DE BOLIVIA EN ROSARIO ARGENTINA REF.: GASTOS DE FUNCIONAMIENTO AL 31/12/2016 LIB.00099021001 TGN-RECURSOS ORDINARIOS</t>
  </si>
  <si>
    <t>S08801480003</t>
  </si>
  <si>
    <t>||REGULARIZ.TRANSF. DE FONDOS DEL EXTERIOR SEGUN SWIFT 02193 DEL 16/02/2017  A FV.DEL MIN.RR.EE. POR ORDEN DE VICECONSULADO DE BOLIVIA-LA PLATA-ARGENTINA LIB.00099021001 TGN-RECURSOS ORDINARIOS. REF.: UTILES DE ESCRITORIO</t>
  </si>
  <si>
    <t>S08801480002</t>
  </si>
  <si>
    <t>||REGULARIZ.TRANSF. DE FONDOS DEL EXTERIOR SEGUN SWIFT 02193 DEL 16/02/2017  A FV.DEL MIN.RR.EE. POR ORDEN DE VICECONSULADO DE BOLIVIA-LA PLATA-ARGENTINA LIB.00099021001 TGN-RECURSOS ORDINARIOS</t>
  </si>
  <si>
    <t>S08801440003</t>
  </si>
  <si>
    <t>||REGULARIZ. TRANSF.DE FONDOS DEL EXTERIOR SEG.SWIFT 02192 DEL 16/02/2017 A FV. DEL. MIN.RR.EE. POR ORDEN DE VICECONSULADO DE BOLIVIA-LA PLATA-ARGENTINA LIB.00099021001 TGN-RECURSOS ORDINARIOS. REF.: UTILES DE ESCRITORIO</t>
  </si>
  <si>
    <t>S08801440002</t>
  </si>
  <si>
    <t>||REGULARIZ. TRANSF.DE FONDOS DEL EXTERIOR SEG.SWIFT 02192 DEL 16/02/2017 A FV. DEL. MIN.RR.EE. POR ORDEN DE VICECONSULADO DE BOLIVIA-LA PLATA-ARGENTINA LIB.00099021001 TGN-RECURSOS ORDINARIOS</t>
  </si>
  <si>
    <t>S08801370003</t>
  </si>
  <si>
    <t>||TRANSFERENCIA DEL EXTERIOR SEGUN SWIFT NO.2352 DEL 20/02/2017 A F/MIN.RR.EE. POR ORDEN DE LA EMBAJADA DE BOLIVIA (ARGENTINA) REF.: GASTOS DE FUNCIONAMIENTO GESTION 2016 LIB. 00099021001 TGN-RECURSOS ORDINARIOS POR COBRO UTILES DE ESCRITORIO</t>
  </si>
  <si>
    <t>S08801370002</t>
  </si>
  <si>
    <t>||TRANSFERENCIA DEL EXTERIOR SEGUN SWIFT NO.2352 DEL 20/02/2017 A F/MIN.RR.EE. POR ORDEN DE LA EMBAJADA DE BOLIVIA (ARGENTINA) REF.: GASTOS DE FUNCIONAMIENTO GESTION 2016 LIB. 00099021001 TGN-RECURSOS ORDINARIOS</t>
  </si>
  <si>
    <t>G03841040001</t>
  </si>
  <si>
    <t>COBRO COSTOS DE PAPELERIA SEGUN TRANSFERENCIA DEL EXTERIOR POR ORDEN DE EMBAJADA DEL ESTADO PLURINACIONAL (ESPAÑA) REF.: DEV SALDOS GTOS DE FUNCIONAMINETO) LIB. 00099021001 TGN-RECURSOS ORDINARIOS (3987)</t>
  </si>
  <si>
    <t>G03841030002</t>
  </si>
  <si>
    <t>TRANSFERENCIA DEL EXTERIOR SEGUN SWIFT NO.2394 DE FECHA 21/02/2017 ORDENANTE: EMBAJADA DEL ESTADO PLURINACIONAL (ESPAÑA) REF.: DEV SALDOS GTOS DE FUNCIONAMINETO) LIB. 00099021001 TGN-RECURSOS ORDINARIOS (3987)</t>
  </si>
  <si>
    <t>G03841020001</t>
  </si>
  <si>
    <t>COBRO COSTOS DE PAPELERIA SEGUN TRANSFERENCIA DEL EXTERIOR POR ORDEN DE CONSULADO DE BOLIVIA (CUZCO PERU) REF.: DEVOLUCION DE SALDOS GASTOS DE FUNCIONAMIENTO LIB. 00099021001 TGN-RECURSOS ORDINARIOS (3987)</t>
  </si>
  <si>
    <t>G03841010002</t>
  </si>
  <si>
    <t>TRANSFERENCIA DEL EXTERIOR SEGUN SWIFT NO.2396 DE FECHA 21/02/2017 ORDENANTE: CONSULADO DE BOLIVIA (CUZCO PERU) REF.: DEVOLUCION DE SALDOS GASTOS DE FUNCIONAMIENTO LIB. 00099021001 TGN-RECURSOS ORDINARIOS (3987)</t>
  </si>
  <si>
    <t>G03838010004</t>
  </si>
  <si>
    <t>TRANSFERENCIA DE FONDOS AL EXTERIOR A SOLICITUD DE TESORO GENERAL DE LA NACION SEGUN SOLICITUD 1721 REF: PAGO A LA ORGANIZACIÓN DE LAS NACIONES UNIDAS PARA EL DESARROLLO INDUSTRIAL (ONUDI), POR CONCEPTO DE MEMBRESÍA POR EUR21.012,00, SEGÚN SOLICITUD VRE-DGRM-CS-17/2017. EQUIVALENTES  22.306,44 USD LIB. 00099021001 TGN-RECURSOS ORDINARIOS (3987)</t>
  </si>
  <si>
    <t>G03848040001</t>
  </si>
  <si>
    <t>COBRO COSTOS DE PAPELERIA SEGUN TRANSFERENCIA DEL EXTERIOR POR ORDEN DE CONSULADO GENERAL DEL ESTADO (DORAL FL) LIB. 00099021001 TGN-RECURSOS ORDINARIOS (3987)</t>
  </si>
  <si>
    <t>G03848030002</t>
  </si>
  <si>
    <t>TRANSFERENCIA DEL EXTERIOR SEGUN SWIFT NO.2445 DE FECHA 21/02/2017 ORDENANTE: CONSULADO GENERAL DEL ESTADO (DORAL FL) LIB. 00099021001 TGN-RECURSOS ORDINARIOS (3987)</t>
  </si>
  <si>
    <t>G03848020001</t>
  </si>
  <si>
    <t>COBRO COSTOS DE PAPELERIA SEGUN TRANSFERENCIA DEL EXTERIOR POR ORDEN DE EMBAJADA DE BOLIVIA-PAISES BAJOS. REF.:SALDOS NO EJECUTADOS LIB. 00099021001 TGN-RECURSOS ORDINARIOS (3987)</t>
  </si>
  <si>
    <t>G03848010002</t>
  </si>
  <si>
    <t>TRANSFERENCIA DEL EXTERIOR SEGUN SWIFT 02393 DE FECHA 21/02/2017 ORDENANTE: EMBAJADA DE BOLIVIA-PAISES BAJOS. REF.:SALDOS NO EJECUTADOS LIB. 00099021001 TGN-RECURSOS ORDINARIOS (3987)</t>
  </si>
  <si>
    <t>G03847980001</t>
  </si>
  <si>
    <t>COBRO COSTOS DE PAPELERIA SEGUN TRANSFERENCIA DEL EXTERIOR POR ORDEN DE CONSULADO GENERAL DE BOLIVIA-BUENOS AIRES-AR. LIB. 00099021001 TGN-RECURSOS ORDINARIOS (3987)</t>
  </si>
  <si>
    <t>G03847970002</t>
  </si>
  <si>
    <t>TRANSFERENCIA DEL EXTERIOR SEGUN SWIFT 02395 DE FECHA 21/02/2017 ORDENANTE: CONSULADO GENERAL DE BOLIVIA-BUENOS AIRES-AR. LIB. 00099021001 TGN-RECURSOS ORDINARIOS (3987)</t>
  </si>
  <si>
    <t>G03847960001</t>
  </si>
  <si>
    <t>COBRO COSTOS DE PAPELERIA SEGUN TRANSFERENCIA DEL EXTERIOR POR ORDEN DE CONSULADO DE BOLIVIA EN CUZCO-PERU. REF.:DEVOLUCION SALDOS LIB. 00099021001 TGN-RECURSOS ORDINARIOS (3987)</t>
  </si>
  <si>
    <t>G03847950002</t>
  </si>
  <si>
    <t>TRANSFERENCIA DEL EXTERIOR SEGUN SWIFT 02397 DE FECHA 21/02/2017 ORDENANTE: CONSULADO DE BOLIVIA EN CUZCO-PERU. REF.:DEVOLUCION SALDOS LIB. 00099021001 TGN-RECURSOS ORDINARIOS (3987)</t>
  </si>
  <si>
    <t>G03841080001</t>
  </si>
  <si>
    <t>COBRO COSTOS DE PAPELERIA SEGUN TRANSFERENCIA DEL EXTERIOR POR ORDEN DE EMBAJADA DE BOLIVIA (MEXICO) REF.: NOVIEMBRE 2016 LIB. 00010011102 MIN.RELACIONES EXTERIORES - GESTORIA CONSULAR LEY Nº 3108</t>
  </si>
  <si>
    <t>G03842220004</t>
  </si>
  <si>
    <t>TRANSFERENCIA DE FONDOS AL EXTERIOR A SOLICITUD DE TESORO GENERAL DE LA NACION SEGUN SOLICITUD 1676 REF: PAGO A LA ORGANIZACIÓN METEOROLÓGICA MUNDIAL (OMM), POR CONCEPTO DE MEMBRESÍA POR CHF52.805,74, SEGÚN SOLICITUD VRE-DGRM-CS-23/2017. EQUIVALENTES  53.702,57 USD LIB. 00099021001 TGN-RECURSOS ORDINARIOS (3987)</t>
  </si>
  <si>
    <t>G03843330003</t>
  </si>
  <si>
    <t>TRANSFERENCIA DE FONDOS AL EXTERIOR A SOLICITUD DE TESORO GENERAL DE LA NACION SEGUN SOLICITUD 1728 REF: PAGO AL FONDO FIDUCIARIO PARA LA ARMONÍA CON LA NATURALEZA (FFAN), POR CONCEPTO DE MEMBRESÍA POR USD20.000,00, SEGÚN SOLICITUD VRE-DGRM-CS-36/2017. LIB. 00099021001 TGN-RECURSOS ORDINARIOS (3987)</t>
  </si>
  <si>
    <t>G03844060003</t>
  </si>
  <si>
    <t>TRANSFERENCIA DE FONDOS AL EXTERIOR A SOLICITUD DE TESORO GENERAL DE LA NACION SEGUN SOLICITUD 1727 REF: PAGO A LA OFICINA DE LAS NACIONES UNIDAS CONTRA LA DROGA Y EL DELITO (UNODC), POR CONCEPTO DE MEMBRESÍA POR USD250.000,00, SEGÚN SOLICITUD VRE-DGRM-CS-50/2017. LIB. 00099021001 TGN-RECURSOS ORDINARIOS (3987)</t>
  </si>
  <si>
    <t>S08803010002</t>
  </si>
  <si>
    <t>||REGULARIZ. TRANSF. DE FONDOS DEL EXTERIOR SEGUN SWIFT 02400 DEL 21/02/2017 POR ORDEN DE LA EMBAJADA DE BOLIVIA EN DINAMARCA. LIB.00099021001 TGN-RECURSOS ORDINARIOS. REF.: DEVOL.SALDOS NO UTILIZADOS AL 31/12/2016</t>
  </si>
  <si>
    <t>S08803010003</t>
  </si>
  <si>
    <t>||REGULARIZ. TRANSF. DE FONDOS DEL EXTERIOR SEGUN SWIFT 02400 DEL 21/02/2017 POR ORDEN DE LA EMBAJADA DE BOLIVIA EN DINAMARCA. LIB.00099021001 TGN-RECURSOS ORDINARIOS. REF.: UTILES DE ESCRITORIO</t>
  </si>
  <si>
    <t>S08803040002</t>
  </si>
  <si>
    <t>||TRANSF. DE FONDOS DEL EXTERIOR  SEGUN SWIFT NO.2241 DE 16/02/2017 A F/ MIN.RR.EE.  ORDENANTE CONSULADO GERAL DA BOLIVIA-BRASIL  REF:DEVOLUCION DE SALDOS NO EJECUTADOS DE GASTOS DE FUNCIONAMIENTO GESTION 2016. LIB.00099021001 TGN RECURSOS ORDINARIOS</t>
  </si>
  <si>
    <t>S08803040003</t>
  </si>
  <si>
    <t>||TRANSF. DE FONDOS DEL EXTERIOR  SEGUN SWIFT NO.2241 DE 16/02/2017 A F/ MIN.RR.EE.  ORDENANTE CONSULADO GERAL DA BOLIVIA-BRASIL  REF:DEVOLUCION DE SALDOS NO EJECUTADOS DE GASTOS DE FUNCIONAMIENTO GESTION 2016. CGO.LIB.00099021001 TGN RECURSOS ORDINARIOS (UTILES DE ESCRITORIO)</t>
  </si>
  <si>
    <t>S08803760002</t>
  </si>
  <si>
    <t>||REGUARIZ.TRANSF. DE FONDOS DEL EXTERIOR SEGUN SWIFT 02398 DEL 21/02/2017 POR ORDEN DEL CONSULADO DEL ESTADO PLURINACIONAL DE BOLIVIA-COMODORO RIVADAVIA-ARGENTINA LIB.00099021001 TGN-RECURSOS ORDINARIOS</t>
  </si>
  <si>
    <t>S08803760003</t>
  </si>
  <si>
    <t>||REGUARIZ.TRANSF. DE FONDOS DEL EXTERIOR SEGUN SWIFT 02398 DEL 21/02/2017 POR ORDEN DEL CONSULADO DEL ESTADO PLURINACIONAL DE BOLIVIA-COMODORO RIVADAVIA-ARGENTINA LIB.00099021001 TGN-RECURSOS ORDINARIOS. REF.: UTILES DE ESCRITORIO</t>
  </si>
  <si>
    <t>S08804490002</t>
  </si>
  <si>
    <t>||REGULARIZ.TRANSF. DE FONDOS DEL EXTERIOR  SEGUN SWIFT 02440-02435 DEL 21/02/2017 POR ORDEN DEL CONSULADO GENERAL DE BOLIVIA-BUENOS AIRES. LIB.099021001 TGN-RECURSOS ORDINARIOS</t>
  </si>
  <si>
    <t>S08804490003</t>
  </si>
  <si>
    <t>||REGULARIZ.TRANSF. DE FONDOS DEL EXTERIOR  SEGUN SWIFT 02440-02435 DEL 21/02/2017 POR ORDEN DEL CONSULADO GENERAL DE BOLIVIA-BUENOS AIRES. LIB.099021001 TGN-RECURSOS ORDINARIOS. REF.: UTILES DE ESCRITORIO</t>
  </si>
  <si>
    <t>S08804500002</t>
  </si>
  <si>
    <t>||REGULARIZ.TRANSF. DE FONDOS DEL EXTERIOR SEGUN SWIFT 02439-02434 DEL 21/02/2017 POR ORDEN DE LA EMBAJADA DE BOLIVIA-ASUNCION-PARAGUAY LIB.00099021001 TGN-RECURSOS ORDINARIOS</t>
  </si>
  <si>
    <t>S08804500003</t>
  </si>
  <si>
    <t>||REGULARIZ.TRANSF. DE FONDOS DEL EXTERIOR SEGUN SWIFT 02439-02434 DEL 21/02/2017 POR ORDEN DE LA EMBAJADA DE BOLIVIA-ASUNCION-PARAGUAY LIB.00099021001 TGN-RECURSOS ORDINARIOS. REF.: UTILES DE ESCRITORIO</t>
  </si>
  <si>
    <t>S08804540002</t>
  </si>
  <si>
    <t>||REGULARIZ. TRANSF. DE FONDOS DEL EXTERIOR SEGUN SWIFT 01967 DEL 14/02/2017 POR ORDEN DEL CONSULADO DE BOLIVIA EN SEVILLA. LIB.00099021001 TGN-RECURSOS ORDINARIOS</t>
  </si>
  <si>
    <t>S08804540003</t>
  </si>
  <si>
    <t>||REGULARIZ. TRANSF. DE FONDOS DEL EXTERIOR SEGUN SWIFT 01967 DEL 14/02/2017 POR ORDEN DEL CONSULADO DE BOLIVIA EN SEVILLA. LIB.00099021001 TGN-RECURSOS ORDINARIOS. REF.: UTILES DE ESCRITORIO</t>
  </si>
  <si>
    <t>S08804550002</t>
  </si>
  <si>
    <t>||TRANSF. DE FONDOS DEL EXTERIOR  SEGUN SWIFT NO. 2271 DE 17/02/2017  A F/ MIN.RR.EE.  ORDENANTE EMBAJADA  DE BOLIVIA EN SEUL COREA REF:DEVOLUCION SALDOS NO EJECUTADOS GASTOS DE FUNCIONAMIENTO GESTION 2016 LIB.00099021001 TGN RECURSOS ORDINARIOS</t>
  </si>
  <si>
    <t>S08804550003</t>
  </si>
  <si>
    <t>||TRANSF. DE FONDOS DEL EXTERIOR  SEGUN SWIFT NO. 2271 DE 17/02/2017  A F/ MIN.RR.EE.  ORDENANTE EMBAJADA  DE BOLIVIA EN SEUL COREA REF:DEVOLUCION SALDOS NO EJECUTADOS GASTOS DE FUNCIONAMIENTO GESTION 2016 CGO.LIB.00099021001 TGN RECURSOS ORDINARIOS (UTILES DE ESCRITORIO)</t>
  </si>
  <si>
    <t>G03849540004</t>
  </si>
  <si>
    <t>TRANSFERENCIA DE FONDOS AL EXTERIOR A SOLICITUD DE TESORO GENERAL DE LA NACION SEGUN SOLICITUD 1723 REF: PAGO AL INSTITUTO ITALO LATINOAMERICANO (IILA), POR CONCEPTO DE MEMBRESÍA POR EUR5.866,16, SEGÚN SOLICITUD VRE-DGRM-CS-18/2017. EQUIVALENTES  6.187,61 USD LIB. 00099021001 TGN-RECURSOS ORDINARIOS (3987)</t>
  </si>
  <si>
    <t>G03852480002</t>
  </si>
  <si>
    <t>TRANSFERENCIA DEL EXTERIOR SEGUN MJE.SWIFT NO.2490 DE FECHA 22/02/2017 ORDENANTE: CONSULADO GENERAL DE BOLIVIA-WASHINGTON REF:REVERSION DE SALDOS GESTION 2016 LIB. 00099021001 TGN-RECURSOS ORDINARIOS (3987)</t>
  </si>
  <si>
    <t>G03852490001</t>
  </si>
  <si>
    <t>COBRO COSTOS DE PAPELERIA SEGUN TRANSFERENCIA DEL EXTERIOR POR ORDEN DE CONSULADO GENERAL DE BOLIVIA-WASHINGTON REF:REVERSION DE SALDOS GESTION 2016 LIB. 00099021001 TGN-RECURSOS ORDINARIOS (3987)</t>
  </si>
  <si>
    <t>G03852500002</t>
  </si>
  <si>
    <t>TRANSFERENCIA DEL EXTERIOR SEGUN MJE.SWIFT NOS.2487-2485 DE FECHA 22/02/2017 ORDENANTE: CONSULADO DE BOLIVIA JUJUY ARGENTINA REF:DEVOLUCION DE SALDOS LIB. 00099021001 TGN-RECURSOS ORDINARIOS (3987)</t>
  </si>
  <si>
    <t>G03852510001</t>
  </si>
  <si>
    <t>COBRO COSTOS DE PAPELERIA SEGUN TRANSFERENCIA DEL EXTERIOR POR ORDEN DE CONSULADO DE BOLIVIA JUJUY ARGENTINA REF:DEVOLUCION DE SALDOS LIB. 00099021001 TGN-RECURSOS ORDINARIOS (3987)</t>
  </si>
  <si>
    <t>G03852520002</t>
  </si>
  <si>
    <t>TRANSFERENCIA DEL EXTERIOR SEGUN MJE.SWIFT NO.2489 DE FECHA 22/02/2017 ORDENANTE: CONSULADO GENERAL DE BOLIVIA-WASHINGTON REF:GASTOS DE FUNCIONAMIENTO LIB. 00099021001 TGN-RECURSOS ORDINARIOS (3987)</t>
  </si>
  <si>
    <t>G03852530001</t>
  </si>
  <si>
    <t>COBRO COSTOS DE PAPELERIA SEGUN TRANSFERENCIA DEL EXTERIOR POR ORDEN DE CONSULADO GENERAL DE BOLIVIA-WASHINGTON REF:GASTOS DE FUNCIONAMIENTO LIB. 00099021001 TGN-RECURSOS ORDINARIOS (3987)</t>
  </si>
  <si>
    <t>G03859380002</t>
  </si>
  <si>
    <t>TRANSFERENCIA DEL EXTERIOR SEGUN MJE.SWIFT NO.2539 DE FECHA 22/02/2017 ORDENANTE: CONSULADO GENERAL DE BOLIVIA-BARCELONA REF:DEVOL.DE SALDOS LIB. 00099021001 TGN-RECURSOS ORDINARIOS (3987)</t>
  </si>
  <si>
    <t>G03859390001</t>
  </si>
  <si>
    <t>COBRO COSTOS DE PAPELERIA SEGUN TRANSFERENCIA DEL EXTERIOR POR ORDEN DE CONSULADO GENERAL DE BOLIVIA-BARCELONA REF:DEVOL.DE SALDOS LIB. 00099021001 TGN-RECURSOS ORDINARIOS (3987)</t>
  </si>
  <si>
    <t>G03859400002</t>
  </si>
  <si>
    <t>TRANSFERENCIA DEL EXTERIOR SEGUN MJE.SWIFT NO.2533 DE FECHA 22/02/2017 ORDENANTE: CONSULADO GENERAL DE BOLIVIA-WASHINGTON REF:REVERSION DE SALDOS GESTION 2016 LIB. 00010011102 MIN.RELACIONES EXTERIORES - GESTORIA CONSULAR LEY Nº 3108</t>
  </si>
  <si>
    <t>G03859410001</t>
  </si>
  <si>
    <t>COBRO COSTOS DE PAPELERIA SEGUN TRANSFERENCIA DEL EXTERIOR POR ORDEN DE CONSULADO GENERAL DE BOLIVIA-WASHINGTON REF:REVERSION DE SALDOS GESTION 2016 LIB. 00010011102 MIN.RELACIONES EXTERIORES - GESTORIA CONSULAR LEY Nº 3108</t>
  </si>
  <si>
    <t>G03859420002</t>
  </si>
  <si>
    <t>TRANSFERENCIA DEL EXTERIOR SEGUN SWIFT 02535-02531 DE FECHA 22/02/2017 ORDENANTE: EMBAJADA DE BOLIVIA EN BRUSELAS. REF.:DEVOL.SALDOS GASTOS DE FUNCIONAMIENTO. LIB. 00099021001 TGN-RECURSOS ORDINARIOS (3987)</t>
  </si>
  <si>
    <t>G03859510001</t>
  </si>
  <si>
    <t>COBRO COSTOS DE PAPELERIA SEGUN TRANSFERENCIA DEL EXTERIOR POR ORDEN DE CONSULADO GENERAL DE BOLIVIA-BUENOS AIRES AR.REF.:S25 SERVICIOS DEL GOBIERNO INV REV SALDOS DEL PROGRAMA. LIB. 00099021001 TGN-RECURSOS ORDINARIOS (3987)</t>
  </si>
  <si>
    <t>G03859500002</t>
  </si>
  <si>
    <t>TRANSFERENCIA DEL EXTERIOR SEGUN SWIFT 02486-02484 DE FECHA 22/02/2017 ORDENANTE: CONSULADO GENERAL DE BOLIVIA-BUENOS AIRES AR.REF.:S25 SERVICIOS DEL GOBIERNO INV REV SALDOS DEL PROGRAMA. LIB. 00099021001 TGN-RECURSOS ORDINARIOS (3987)</t>
  </si>
  <si>
    <t>G03859450001</t>
  </si>
  <si>
    <t>COBRO COSTOS DE PAPELERIA SEGUN TRANSFERENCIA DEL EXTERIOR POR ORDEN DE CONSULADO GENERAL DE BOLIVIA EN BARCELONA. REF.:DEVOL.SALDOS GASTOS DE FUNC.2016 LIB. 00099021001 TGN-RECURSOS ORDINARIOS (3987)</t>
  </si>
  <si>
    <t>G03859440002</t>
  </si>
  <si>
    <t>TRANSFERENCIA DEL EXTERIOR SEGUN SWIFT 02536-02532 DE FECHA 22/02/2017 ORDENANTE: CONSULADO GENERAL DE BOLIVIA EN BARCELONA. REF.:DEVOL.SALDOS GASTOS DE FUNC.2016 LIB. 00099021001 TGN-RECURSOS ORDINARIOS (3987)</t>
  </si>
  <si>
    <t>G03859430001</t>
  </si>
  <si>
    <t>COBRO COSTOS DE PAPELERIA SEGUN TRANSFERENCIA DEL EXTERIOR POR ORDEN DE EMBAJADA DE BOLIVIA EN BRUSELAS. REF.:DEVOL.SALDOS GASTOS DE FUNCIONAMIENTO. LIB. 00099021001 TGN-RECURSOS ORDINARIOS (3987)</t>
  </si>
  <si>
    <t>S08805430003</t>
  </si>
  <si>
    <t>||REGULARIZ. TRANSF. DE FONDOS DEL EXTERIOR SEGUN SWIFT 02233 DEL 16/02/2017 POR ORDEN DEL CONSULADO GENERAL DE BOLIVIA-SAO PAULO-BR LIB.00099021001 TGN-RECURSOS ORDINARIOS. REF.: UTILES DE ESCRITORIO</t>
  </si>
  <si>
    <t>S08805110002</t>
  </si>
  <si>
    <t>||TRANSF. DE FONDOS DEL EXTERIOR  SEGUN SWIFT NO. 2540 DE 22/02/2017 A F/ MIN.RR.EE. ORDENANTE EMBASSY OF BOLIVIA EN INDIA REF:DEVOLUCION DE SALDOS GASTOS DE FUNCIONAMIENTO. LIB.00099021001 TGN RECURSOS ORDINARIOS</t>
  </si>
  <si>
    <t>S08805110003</t>
  </si>
  <si>
    <t>||TRANSF. DE FONDOS DEL EXTERIOR  SEGUN SWIFT NO. 2540 DE 22/02/2017 A F/ MIN.RR.EE. ORDENANTE EMBASSY OF BOLIVIA EN INDIA REF:DEVOLUCION DE SALDOS GASTOS DE FUNCIONAMIENTO. CGO.LIB.00099021001 TGN RECURSOS ORDINARIOS (UTILES DE ESCRITORIO)</t>
  </si>
  <si>
    <t>S08805340002</t>
  </si>
  <si>
    <t>||TRANSF. DE FONDOS DEL EXTERIOR  SEGUN SWIFT NO. 2026 DE 14/02/2017 A F/ MIN.RR.EE. ORDENANTE EMBASSY OF BOLIVIA  LONDON REF:SALDOS ACUMULADOS DICIEMBRE 2016 GASTOS DE FUNCIONAMIENTO. LIB.00099021001 TGN RECURSOS ORDINARIOS</t>
  </si>
  <si>
    <t>S08805340003</t>
  </si>
  <si>
    <t>||TRANSF. DE FONDOS DEL EXTERIOR  SEGUN SWIFT NO. 2026 DE 14/02/2017 A F/ MIN.RR.EE. ORDENANTE EMBASSY OF BOLIVIA  LONDON REF:SALDOS ACUMULADOS DICIEMBRE 2016 GASTOS DE FUNCIONAMIENTO. CGO.LIB.00099021001 TGN RECURSOS ORDINARIOS (UTILES DE ESCRITORIO)</t>
  </si>
  <si>
    <t>S08805430002</t>
  </si>
  <si>
    <t>||REGULARIZ. TRANSF. DE FONDOS DEL EXTERIOR SEGUN SWIFT 02233 DEL 16/02/2017 POR ORDEN DEL CONSULADO GENERAL DE BOLIVIA-SAO PAULO-BR LIB.00099021001 TGN-RECURSOS ORDINARIOS</t>
  </si>
  <si>
    <t>G03868940002</t>
  </si>
  <si>
    <t>TRANSFERENCIA DEL EXTERIOR SEGUN MJE.SWIFT NO.2567 DE FECHA 23/02/2017 ORDENANTE: CONSULADO GENERAL DE BOLIVIA GINEBRA REF.DEVOLUCION SALDOS PROGRAMA DOCUMENTACION AL 31.12.2016 LIB. 00099021001 TGN-RECURSOS ORDINARIOS (3987)</t>
  </si>
  <si>
    <t>G03868950001</t>
  </si>
  <si>
    <t>COBRO COSTOS DE PAPELERIA SEGUN TRANSFERENCIA DEL EXTERIOR POR ORDEN DE CONSULADO GENERAL DE BOLIVIA GINEBRA REF.DEVOLUCION SALDOS PROGRAMA DOCUMENTACION AL 31.12.2016 LIB. 00099021001 TGN-RECURSOS ORDINARIOS (3987)</t>
  </si>
  <si>
    <t>G03868960002</t>
  </si>
  <si>
    <t>TRANSFERENCIA DEL EXTERIOR SEGUN MJE.SWIFT NO.2568 DE FECHA 23/02/2017 ORDENANTE: CONSULADO GENERAL DE BOLIVIA GINEBRA REF:DEVOLUCION SALDOS GASTOS DE FUNCIONAMIENTO AL 31.12.16 LIB. 00099021001 TGN-RECURSOS ORDINARIOS (3987)</t>
  </si>
  <si>
    <t>G03868970001</t>
  </si>
  <si>
    <t>COBRO COSTOS DE PAPELERIA SEGUN TRANSFERENCIA DEL EXTERIOR POR ORDEN DE CONSULADO GENERAL DE BOLIVIA GINEBRA REF:DEVOLUCION SALDOS GASTOS DE FUNCIONAMIENTO AL 31.12.16 LIB. 00099021001 TGN-RECURSOS ORDINARIOS (3987)</t>
  </si>
  <si>
    <t>G03868980002</t>
  </si>
  <si>
    <t>TRANSFERENCIA DEL EXTERIOR SEGUN MJE.SWIFT NO.2604 DE FECHA 23/02/2017 ORDENANTE: CONSULADO GENL DE BOLIVIA HOUSTON REF:DEVOLUCION SALDOS GASTOS DE FUNC. LIB. 00099021001 TGN-RECURSOS ORDINARIOS (3987)</t>
  </si>
  <si>
    <t>G03868990001</t>
  </si>
  <si>
    <t>COBRO COSTOS DE PAPELERIA SEGUN TRANSFERENCIA DEL EXTERIOR POR ORDEN DE CONSULADO GENL DE BOLIVIA HOUSTON REF:DEVOLUCION SALDOS GASTOS DE FUNC. LIB. 00099021001 TGN-RECURSOS ORDINARIOS (3987)</t>
  </si>
  <si>
    <t>G03875130001</t>
  </si>
  <si>
    <t>COBRO COSTOS DE PAPELERIA SEGUN TRANSFERENCIA DEL EXTERIOR POR ORDEN DE CONSULADO GENERAL DE BOLIVIA BUENOS AIRES ARGENTINA REF:DEVOLUCION DE SALDOS GASTOS DE FUNCIONAMIENTO LIB. 00099021001 TGN-RECURSOS ORDINARIOS (3987)</t>
  </si>
  <si>
    <t>G03875140002</t>
  </si>
  <si>
    <t>TRANSFERENCIA DEL EXTERIOR SEGUN MJE.SWIFT NO.2635 DE FECHA 24/02/2017 ORDENANTE: CONSULADO DE BOLIVIA EN TACNA REF:DEVOLUCION DE SALDOS GASTOS DE FUNCIONAMIENTO. LIB. 00099021001 TGN-RECURSOS ORDINARIOS (3987)</t>
  </si>
  <si>
    <t>G03875150001</t>
  </si>
  <si>
    <t>COBRO COSTOS DE PAPELERIA SEGUN TRANSFERENCIA DEL EXTERIOR POR ORDEN DE CONSULADO DE BOLIVIA EN TACNA REF:DEVOLUCION DE SALDOS GASTOS DE FUNCIONAMIENTO. LIB. 00099021001 TGN-RECURSOS ORDINARIOS (3987)</t>
  </si>
  <si>
    <t>G03877820004</t>
  </si>
  <si>
    <t>VENTA DE DIVISAS CON TRANSFERENCIA DE FONDOS A SOLICITUD DE MINISTERIO DE RELACIONES EXTERIORES SEGUN SOLICITUD 1765 REF: PAGO DE REPATRIACION DE RESTOS MORTALES DE LA SRA. ROSALIA VELERIANO Y PAGO DE 2 PASAPORTES DE LOS SEÑORES SEBASTIAN VALDIVIA Y JUAN VALDIVIA, A FAVOR DEL CONSULADO EN IQUIQUE, S LIB. 00010011102 MIN.RELACIONES EXTERIORES - GESTORIA CONSULAR LEY Nº 3108</t>
  </si>
  <si>
    <t>G03877830020</t>
  </si>
  <si>
    <t>VENTA DE DIVISAS CON TRANSFERENCIA DE FONDOS A SOLICITUD DE MINISTERIO DE RELACIONES EXTERIORES SEGUN SOLICITUD 1766 REF: R.A. AL SERVICIO EXTERIOR, PARA LA COMPRA DE ACTIVOS FIJOS, S/G GM-DGAA-UFI-CF-IN-43-39-48-40-42-51-49-50-47-46-41-55-52-53-56-57-54/2017 LIB. 00099021001 TGN-RECURSOS ORDINARIOS (3987)</t>
  </si>
  <si>
    <t>G03877840004</t>
  </si>
  <si>
    <t>VENTA DE DIVISAS CON TRANSFERENCIA DE FONDOS A SOLICITUD DE MINISTERIO DE RELACIONES EXTERIORES SEGUN SOLICITUD 1768 REF: PAGO DE HABERES DEL MES DE ENERO DE LA GESTION 2017, CORRESPONDIENTE AL CENTRO EMISOR DE PASAPORTES EN MADROD - ESPAÑA S/G PLANILLA Nº011704 LIB. 00099021001 TGN-RECURSOS ORDINARIOS (3987)</t>
  </si>
  <si>
    <t>G03877870004</t>
  </si>
  <si>
    <t>VENTA DE DIVISAS CON TRANSFERENCIA DE FONDOS A SOLICITUD DE MINISTERIO DE RELACIONES EXTERIORES SEGUN SOLICITUD 1767 REF: R.A. A FAVOR DE LA EMBAJADA EN ESTADOS UNIDOS, PARA LA CONTRATACION DE UN TRADUCTOR, S/G GM-DGAA-UFI-CFE-IN-45/2017 LIB. 00099021001 TGN-RECURSOS ORDINARIOS (3987)</t>
  </si>
  <si>
    <t>G03878030002</t>
  </si>
  <si>
    <t>TRANSFERENCIA DEL EXTERIOR SEGUN SWIFT 02634 DE FECHA 24/02/2017 ORDENANTE: CONSULADO DE BOLIVIA EN TACNA PERU. REF.: DEVOLUCION SALDOS DE GASTOS DE MANTENIMIENTO LIB. 00099021001 TGN-RECURSOS ORDINARIOS (3987)</t>
  </si>
  <si>
    <t>G03878040001</t>
  </si>
  <si>
    <t>COBRO COSTOS DE PAPELERIA SEGUN TRANSFERENCIA DEL EXTERIOR POR ORDEN DE CONSULADO DE BOLIVIA EN TACNA PERU. REF.: DEVOLUCION SALDOS DE GASTOS DE MANTENIMIENTO LIB. 00099021001 TGN-RECURSOS ORDINARIOS (3987)</t>
  </si>
  <si>
    <t>G03878050002</t>
  </si>
  <si>
    <t>TRANSFERENCIA DEL EXTERIOR SEGUN SWIFT 02637 DE FECHA 24/02/2017 ORDENANTE: CONSULADO DE BOLIVIA EN TACNA PERU. REF.: DEVOLUCION SALDOS PROGRAMA DOCUMENTACION LIB. 00099021001 TGN-RECURSOS ORDINARIOS (3987)</t>
  </si>
  <si>
    <t>G03878060001</t>
  </si>
  <si>
    <t>COBRO COSTOS DE PAPELERIA SEGUN TRANSFERENCIA DEL EXTERIOR POR ORDEN DE CONSULADO DE BOLIVIA EN TACNA PERU. REF.: DEVOLUCION SALDOS PROGRAMA DOCUMENTACION LIB. 00099021001 TGN-RECURSOS ORDINARIOS (3987)</t>
  </si>
  <si>
    <t>G03875120002</t>
  </si>
  <si>
    <t>TRANSFERENCIA DEL EXTERIOR SEGUN MJE.SWIFT NO.2636 DE FECHA 24/02/2017 ORDENANTE: CONSULADO GENERAL DE BOLIVIA BUENOS AIRES ARGENTINA REF:DEVOLUCION DE SALDOS GASTOS DE FUNCIONAMIENTO LIB. 00099021001 TGN-RECURSOS ORDINARIOS (3987)</t>
  </si>
  <si>
    <t>S08807170002</t>
  </si>
  <si>
    <t>||TRANSF. DE FONDOS DEL EXTERIOR  SEGUN SWIFT NO. 2599  DE 23/02/2017  A F/ MIN.RR.EE.  ORDENANTE VICECONSULADO DEL ESTADO  PLURI EN LA MATANZA BUENOS AIRES ARGENTINA REF:GASTOS DEL PROGRAMA DE DOCUMENTACION GESTION 2016  LIB.00099021001 TGN RECURSOS ORDINARIOS</t>
  </si>
  <si>
    <t>S08807170003</t>
  </si>
  <si>
    <t>||TRANSF. DE FONDOS DEL EXTERIOR  SEGUN SWIFT NO. 2599  DE 23/02/2017  A F/ MIN.RR.EE.  ORDENANTE VICECONSULADO DEL ESTADO  PLURI EN LA MATANZA BUENOS AIRES ARGENTINA REF:GASTOS DEL PROGRAMA DE DOCUMENTACION GESTION 2016  CGO. LIB.00099021001 TGN RECURSOS ORDINARIOS (UTILES DE ESCRITORIO)</t>
  </si>
  <si>
    <t>S08807370002</t>
  </si>
  <si>
    <t>||TRANSF. DE FONDOS DEL EXTERIOR  SEGUN SWIFT NO. 2618 DE 23/02/2017 A F/ MIN.RR.EE. ORDENANTE CONSULADO GERAL DA BOLIVIA REF:DEVOLUCION SALDOS NO EJECUTADOS DE PROGRAMA DE DOCUEMNTACION GESTION 2016 LIB.00099021001 TGN RECURSOS ORDINARIOS</t>
  </si>
  <si>
    <t>S08807370003</t>
  </si>
  <si>
    <t>||TRANSF. DE FONDOS DEL EXTERIOR  SEGUN SWIFT NO. 2618 DE 23/02/2017 A F/ MIN.RR.EE. ORDENANTE CONSULADO GERAL DA BOLIVIA REF:DEVOLUCION SALDOS NO EJECUTADOS DE PROGRAMA DE DOCUEMNTACION GESTION 2016 CGO.LIB.00099021001 TGN RECURSOS ORDINARIOS (UTILES DE ESCRITORIO)</t>
  </si>
  <si>
    <t>S08807510002</t>
  </si>
  <si>
    <t>||REGULARIZ. TRANSF. DE FONDOS DEL EXTERIOR SEGUN SWIFT 02617 DEL 23/02/2017 POR ORDEN DEL CONSULADO GENERAL DE BOLIVIA EN SAO PAULO LIB. 00099021001 TGN-RECURSOS ORDINARIOS</t>
  </si>
  <si>
    <t>S08807510003</t>
  </si>
  <si>
    <t>||REGULARIZ. TRANSF. DE FONDOS DEL EXTERIOR SEGUN SWIFT 02617 DEL 23/02/2017 POR ORDEN DEL CONSULADO GENERAL DE BOLIVIA EN SAO PAULO LIB. 00099021001 TGN-RECURSOS ORDINARIOS. REF.: UTILES DE ESCRITORIO</t>
  </si>
  <si>
    <t>S08807540002</t>
  </si>
  <si>
    <t>||REGULARIZ. TRANSF. DE FONDOS DEL EXTERIOR SEGUN SWIFT 02600 DEL 23/02/2017 POR ORDEN DEL CONSULADO GENERAL DE BOLIVIA EN SAO PAULO LIB.00099021001 TGN-RECURSOS ORDINARIOS</t>
  </si>
  <si>
    <t>S08807540003</t>
  </si>
  <si>
    <t>||REGULARIZ. TRANSF. DE FONDOS DEL EXTERIOR SEGUN SWIFT 02600 DEL 23/02/2017 POR ORDEN DEL CONSULADO GENERAL DE BOLIVIA EN SAO PAULO LIB.00099021001 TGN-RECURSOS ORDINARIOS. REF.: UTILES DE ESCRITORIO</t>
  </si>
  <si>
    <t>S08807570001</t>
  </si>
  <si>
    <t>||RESPUESTA A DEBITO DEL BANQUERO SG SWIFT NO.2654 DE LA FECHA REF: COBRO COMISION EUR 10.- POR TRANSFERENCIA DE EUR 20.553.- FECHA VALOR 16/02/2017 SG SOL. DEL MEFP CONTRIBUCION MEMBRESIA  LIB.00099021001 TGN RECURSOS ORDINARIOS</t>
  </si>
  <si>
    <t>S08807570004</t>
  </si>
  <si>
    <t>||RESPUESTA A DEBITO DEL BANQUERO SG SWIFT NO.2654 DE LA FECHA REF: COBRO COMISION EUR 10.- POR TRANSFERENCIA DE EUR 20.553.- FECHA VALOR 16/02/2017 SG SOL. DEL MEFP CONTRIBUCION MEMBRESIA  CGO. LIB.00099021001 TGN RECURSOS ORDINARIOS (UTILES DE ESCRITORIO)</t>
  </si>
  <si>
    <t>S08807640001</t>
  </si>
  <si>
    <t>||RESPUESTA A DEBITO DEL BANQUERO SG SWIFT NO.2653 DE LA FECHA REF: COBRO COMISION EUR 7,00 POR TRANSFERENCIA DE EUR 2.615.- FECHA VALOR 16/02/2017 SG SOL. DEL MEFP CONTRIBUCION MEMBRESIA  LIB.00099021001 TGN RECURSOS ORDINARIOS</t>
  </si>
  <si>
    <t>S08807640004</t>
  </si>
  <si>
    <t>||RESPUESTA A DEBITO DEL BANQUERO SG SWIFT NO.2653 DE LA FECHA REF: COBRO COMISION EUR 7,00 POR TRANSFERENCIA DE EUR 2.615.- FECHA VALOR 16/02/2017 SG SOL. DEL MEFP CONTRIBUCION MEMBRESIA  CGO.LIB.00099021001 TGN RECURSOS ORDINARIOS (UTILES DE ESCRITORIO)</t>
  </si>
  <si>
    <t>G03894050001</t>
  </si>
  <si>
    <t>COBRO COSTOS DE PAPELERIA SEGUN TRANSFERENCIA DEL EXTERIOR POR ORDEN DE CONSULADO GENL DE BOLIVIA EN HOUSTON REF.: RECAUDACIONES GESTORIA CONSULAR LIB. 00010011102 MIN.RELACIONES EXTERIORES - GESTORIA CONSULAR LEY Nº 3108</t>
  </si>
  <si>
    <t>G03894030001</t>
  </si>
  <si>
    <t>COBRO COSTOS DE PAPELERIA SEGUN TRANSFERENCIA DEL EXTERIOR POR ORDEN DE CONSULADO DE BOLIVIA EN SS DE JUJUY. REF.: DEVOLUCION SALDOS GASTOS DE FUNCIONAMIENTO. LIB. 00099021001 TGN-RECURSOS ORDINARIOS (3987)</t>
  </si>
  <si>
    <t>G03894020002</t>
  </si>
  <si>
    <t>TRANSFERENCIA DEL EXTERIOR SEGUN SWIFT 02847-02844 DE FECHA 01/03/2017 ORDENANTE: CONSULADO DE BOLIVIA EN SS DE JUJUY. REF.: DEVOLUCION SALDOS GASTOS DE FUNCIONAMIENTO. LIB. 00099021001 TGN-RECURSOS ORDINARIOS (3987)</t>
  </si>
  <si>
    <t>G03894010001</t>
  </si>
  <si>
    <t>COBRO COSTOS DE PAPELERIA SEGUN TRANSFERENCIA DEL EXTERIOR POR ORDEN DE CONSULADO DE BOLIVIA EN VALENCIA. REF.: DEVOLUCION SALDOS DE GASTOS DE FUNCIONAMIENTO GESTION 2016. LIB. 00099021001 TGN-RECURSOS ORDINARIOS (3987)</t>
  </si>
  <si>
    <t>G03893940002</t>
  </si>
  <si>
    <t>TRANSFERENCIA DEL EXTERIOR SEGUN MJE.SWIFT NO.2708 DE FECHA 01/03/2017 ORDENANTE: CONSULADO DE BOLIVIA EN VALENCIA REF:DEVOLUCION DE SALDOS DE PROGRAMA DE DOCUMENTACION GESTION 2016 LIB. 00099021001 TGN-RECURSOS ORDINARIOS (3987)</t>
  </si>
  <si>
    <t>G03893950001</t>
  </si>
  <si>
    <t>COBRO COSTOS DE PAPELERIA SEGUN TRANSFERENCIA DEL EXTERIOR POR ORDEN DE CONSULADO DE BOLIVIA EN VALENCIA REF:DEVOLUCION DE SALDOS DE PROGRAMA DE DOCUMENTACION GESTION 2016 LIB. 00099021001 TGN-RECURSOS ORDINARIOS (3987)</t>
  </si>
  <si>
    <t>G03894000002</t>
  </si>
  <si>
    <t>TRANSFERENCIA DEL EXTERIOR SEGUN SWIFT 02707 DE FECHA 01/03/2017 ORDENANTE: CONSULADO DE BOLIVIA EN VALENCIA. REF.: DEVOLUCION SALDOS DE GASTOS DE FUNCIONAMIENTO GESTION 2016. LIB. 00099021001 TGN-RECURSOS ORDINARIOS (3987)</t>
  </si>
  <si>
    <t>S08810620003</t>
  </si>
  <si>
    <t>||TRANSF. DE FONDOS DEL EXTERIOR  SEGUN SWIFT NO.2601 DE 23/02/2017  A F/ MIN.RR.EE.  ORDENANTE CONSULADO GERAL DA BOLIVIA -SAO PAULO BRASIL REF:GASTOS DE FUNCIONAMIENTO CGO.LIB.00099021001 TGN RECURSOS ORDINARIOS (UTILES DE ESCRITORIO)</t>
  </si>
  <si>
    <t>S08810620002</t>
  </si>
  <si>
    <t>||TRANSF. DE FONDOS DEL EXTERIOR  SEGUN SWIFT NO.2601 DE 23/02/2017  A F/ MIN.RR.EE.  ORDENANTE CONSULADO GERAL DA BOLIVIA -SAO PAULO BRASIL REF:GASTOS DE FUNCIONAMIENTO LIB.00099021001 TGN RECURSOS ORDINARIOS</t>
  </si>
  <si>
    <t>S08810610003</t>
  </si>
  <si>
    <t>||TRANSFERENCIA DEL EXTERIOR SEGUN SWIFT NO.2703 DEL 01/03/2017 A F/DEL MIN.RR.EE. POR ORDEN DEL CONSULADO GERAL DA BOLIVIA  SAO PAULO) REF.: DEVOLUCION SALDOS NO EJECUTADOS DEL PROGRAMA DE DOCUMENTACION LIB.00099021001 TGN - RECURSOS ORDINARIOS POR COBRO UTILES DE ESCRITORIO</t>
  </si>
  <si>
    <t>S08810610002</t>
  </si>
  <si>
    <t>||TRANSFERENCIA DEL EXTERIOR SEGUN SWIFT NO.2703 DEL 01/03/2017 A F/DEL MIN.RR.EE. POR ORDEN DEL CONSULADO GERAL DA BOLIVIA  SAO PAULO) REF.: DEVOLUCION SALDOS NO EJECUTADOS DEL PROGRAMA DE DOCUMENTACION LIB.00099021001 TGN - RECURSOS ORDINARIOS</t>
  </si>
  <si>
    <t>S08810510003</t>
  </si>
  <si>
    <t>||TRANSF. DE FONDOS DEL EXTERIOR  SEGUN SWIFT NO.2603 DE 23/02/2017  A F/ MIN.RR.EE. ORDENANTE WILSON ARUQUIPA  CALLE REF:DEVOLUCION SALDOS NO EJECUTADOS DEL PROGRAMA DE DOCUMENTACION CONSULADO DE BOLIVIA EN LA QUIACA-ARGENTINA CGO.LIB.00099021001 TGN RECURSOS ORDINARIOS (UTILES DE ESCRITORIO)</t>
  </si>
  <si>
    <t>S08810510002</t>
  </si>
  <si>
    <t>||TRANSF. DE FONDOS DEL EXTERIOR  SEGUN SWIFT NO.2603 DE 23/02/2017  A F/ MIN.RR.EE. ORDENANTE WILSON ARUQUIPA  CALLE REF:DEVOLUCION SALDOS NO EJECUTADOS DEL PROGRAMA DE DOCUMENTACION CONSULADO DE BOLIVIA EN LA QUIACA-ARGENTINA LIB.00099021001 TGN RECURSOS ORDINARIOS</t>
  </si>
  <si>
    <t>S08810500003</t>
  </si>
  <si>
    <t>||TRANSFERENCIA DEL EXTERIOR SEGUN SWIFT NO.2706 DEL 01/03/2017 A F/DEL MIN.RR.EE. POR ORDEN DEL VICE CONSULADO DEL EST.PLURINACIONAL DE BOLIVIA EN PILAR REF.: DEVOLUCION SALFOD NO EJECUTADOS GASTOS PROG.DE DOCUMENTACION GESTION 2016 LIB. 00099021001 TGN-RECURSOS ORDINARIOS POR COBRO UTILES DE ESCRITORIO</t>
  </si>
  <si>
    <t>S08810500002</t>
  </si>
  <si>
    <t>||TRANSFERENCIA DEL EXTERIOR SEGUN SWIFT NO.2706 DEL 01/03/2017 A F/DEL MIN.RR.EE. POR ORDEN DEL VICE CONSULADO DEL EST.PLURINACIONAL DE BOLIVIA EN PILAR REF.: DEVOLUCION SALFOD NO EJECUTADOS GASTOS PROG.DE DOCUMENTACION GESTION 2016 LIB. 00099021001 TGN-RECURSOS ORDINARIOS</t>
  </si>
  <si>
    <t>G03900010004</t>
  </si>
  <si>
    <t>VENTA DE DIVISAS CON TRANSFERENCIA DE FONDOS A SOLICITUD DE MINISTERIO DE RELACIONES EXTERIORES SEGUN SOLICITUD 1777 REF: RECURSOS PARA EL PRIMER TRIMESTRE 2017 DEL CENTRO EMISOR DE PASAPORTES - WASHINGTON, S/G CB.US.WAS.NSC-9/2017 LIB. 00010011102 MIN.RELACIONES EXTERIORES - GESTORIA CONSULAR LEY Nº 3108</t>
  </si>
  <si>
    <t>G03900080005</t>
  </si>
  <si>
    <t>VENTA DE DIVISAS CON TRANSFERENCIA DE FONDOS A SOLICITUD DE MINISTERIO DE RELACIONES EXTERIORES SEGUN SOLICITUD 1778 REF: PAGO DE GASTOS FUNERARIOS Y DE REPATRIACION DE LOS CONNACIONALES HILEM CESIA PASTRANA MAGNE Y MIGUEL ANGEL CHAVEZ DEL CASTILLO DE LOS CONSULADOS EN IQUIQUE Y MADRID RESPECTIVAMEN LIB. 00010011102 MIN.RELACIONES EXTERIORES - GESTORIA CONSULAR LEY Nº 3108</t>
  </si>
  <si>
    <t>G03904270001</t>
  </si>
  <si>
    <t>COBRO COSTOS DE PAPELERIA SEGUN TRANSFERENCIA DEL EXTERIOR POR ORDEN DE CONSULADO DE ESTADO PLURINACIONAL DE BOLIVIA FL. REF.:RECAUDACIONES GESTORIA CONSULAR FEBRERO 2017 LIB. 00010011102 MIN.RELACIONES EXTERIORES - GESTORIA CONSULAR LEY Nº 3108</t>
  </si>
  <si>
    <t>G03905640001</t>
  </si>
  <si>
    <t>S08811290003</t>
  </si>
  <si>
    <t>||REGULARIZ.TRANSFERENCIA DE FONDOS DEL EXTERIOR SEGUN SWIFT 02112 DEL 15/02/2017 POR ORDEN DEL CONSULADO DE BOLIVIA EN CORDOBA-ARGENTINA. LIBRETA 00099021001 TGN-RECURSOS ORDINARIOS. REF.: UTILES DE ESCRITORIO</t>
  </si>
  <si>
    <t>S08811290002</t>
  </si>
  <si>
    <t>||REGULARIZ.TRANSFERENCIA DE FONDOS DEL EXTERIOR SEGUN SWIFT 02112 DEL 15/02/2017 POR ORDEN DEL CONSULADO DE BOLIVIA EN CORDOBA-ARGENTINA. LIBRETA 00099021001 TGN-RECURSOS ORDINARIOS</t>
  </si>
  <si>
    <t>G03911940001</t>
  </si>
  <si>
    <t>COBRO COSTOS DE PAPELERIA SEGUN TRANSFERENCIA DEL EXTERIOR POR ORDEN DE CONSULADO DE BOLIVIA EN MURCIA REF.: GESTORIA CONSULAR MES DE FEBRERO LIB. 00010011102 MIN.RELACIONES EXTERIORES - GESTORIA CONSULAR LEY Nº 3108</t>
  </si>
  <si>
    <t>G03911920001</t>
  </si>
  <si>
    <t>COBRO COSTOS DE PAPELERIA SEGUN TRANSFERENCIA DEL EXTERIOR POR ORDEN DE CONS DEL ESTADO PLURINAC.DE BOLIVIA CORDOBA-ARGENTINA REF:GESTORIA CONSULAR MAYO 2016 A FEBRERO 2017 LIB. 00010011102 MIN.RELACIONES EXTERIORES - GESTORIA CONSULAR LEY Nº 3108</t>
  </si>
  <si>
    <t>G03909340001</t>
  </si>
  <si>
    <t>COBRO COSTOS DE PAPELERIA SEGUN TRANSFERENCIA DEL EXTERIOR POR ORDEN DE CONSULADO GENERAL DE BOLIVIA EN GINEBRA - SUIZA) REF.: GESTORIA CONSULAR FEBRERO LIB. 00010011102 MIN.RELACIONES EXTERIORES - GESTORIA CONSULAR LEY Nº 3108</t>
  </si>
  <si>
    <t>G03909200001</t>
  </si>
  <si>
    <t>COBRO COSTOS DE PAPELERIA SEGUN TRANSFERENCIA DEL EXTERIOR POR ORDEN DE CONSULADO GENERAL DE BOLIVIA, PARIS. REF.:RECAUDACIONES FEBRERO 2017 GESTORIA CONSULAR LIB. 00010011102 MIN.RELACIONES EXTERIORES - GESTORIA CONSULAR LEY Nº 3108</t>
  </si>
  <si>
    <t>G03909160001</t>
  </si>
  <si>
    <t>COBRO COSTOS DE PAPELERIA SEGUN TRANSFERENCIA DEL EXTERIOR POR ORDEN DE SEZIONE CONSOLARE AMBASCIATA DI BOLIVIA ITALIA REF:GESTORIA CONSULAR FEB 2017 LIB. 00010011102 MIN.RELACIONES EXTERIORES - GESTORIA CONSULAR LEY Nº 3108</t>
  </si>
  <si>
    <t>G03916640001</t>
  </si>
  <si>
    <t>COBRO COSTOS DE PAPELERIA SEGUN TRANSFERENCIA DEL EXTERIOR POR ORDEN DE EMBAJADA DE BOLIVIA-ASUNCION PARAGUAY REF:GESTORIA CONSULAR LIB. 00010011102 MIN.RELACIONES EXTERIORES - GESTORIA CONSULAR LEY Nº 3108</t>
  </si>
  <si>
    <t>G03916670001</t>
  </si>
  <si>
    <t>COBRO COSTOS DE PAPELERIA SEGUN TRANSFERENCIA DEL EXTERIOR POR ORDEN DE CONSULADO DE BOLIVIA LA PLATA REF.: RECAUDACIONES GESTORIA CONSULAR ENERO Y FEBRERO LIB. 00010011102 MIN.RELACIONES EXTERIORES - GESTORIA CONSULAR LEY Nº 3108</t>
  </si>
  <si>
    <t>G03917940001</t>
  </si>
  <si>
    <t>COBRO COSTOS DE PAPELERIA SEGUN TRANSFERENCIA DEL EXTERIOR POR ORDEN DE VICECONSULADO DEL EST.PLURINACIONAL DE BOLIVIA EN PILAR ARGENTINA LIB. 00010011102 MIN.RELACIONES EXTERIORES - GESTORIA CONSULAR LEY Nº 3108</t>
  </si>
  <si>
    <t>G03917980001</t>
  </si>
  <si>
    <t>COBRO COSTOS DE PAPELERIA SEGUN TRANSFERENCIA DEL EXTERIOR POR ORDEN DE CONSULADO DE BOLIVIA, SS DE JUJUY - ARGENTINA LIB. 00010011102 MIN.RELACIONES EXTERIORES - GESTORIA CONSULAR LEY Nº 3108</t>
  </si>
  <si>
    <t>G03920320004</t>
  </si>
  <si>
    <t>VENTA DE DIVISAS CON TRANSFERENCIA DE FONDOS A SOLICITUD DE MINISTERIO DE RELACIONES EXTERIORES SEGUN SOLICITUD 1802 REF: COMPRA DE PASAPORTES EN BLANCO PARA EL CENTRO EMISOR DE PASAPORTES EN MADRID - ESPAÑA, S/G NOTA INTERNA GM-DGAA-UAD.AL.NI.012/2017 DE LA UNIDAD ADMINISTRATIVA LIB. 00010011102 MIN.RELACIONES EXTERIORES - GESTORIA CONSULAR LEY Nº 3108</t>
  </si>
  <si>
    <t>G03920330006</t>
  </si>
  <si>
    <t>VENTA DE DIVISAS CON TRANSFERENCIA DE FONDOS A SOLICITUD DE MINISTERIO DE RELACIONES EXTERIORES SEGUN SOLICITUD 1801 REF: PAGO DE REPATRIACION DE LOS CONNACIONALES ANA VACA Y NICOLAS GUTIERREZ Y PAGO DE INSUMOS MEDICOS Y REP. DE LA SRA. FATIMA CUELLAS, A FAVOR DE LA EMBAJADA EN ECUADOR E ITALIA Y CO LIB. 00010011102 MIN.RELACIONES EXTERIORES - GESTORIA CONSULAR LEY Nº 3108</t>
  </si>
  <si>
    <t>G03924640001</t>
  </si>
  <si>
    <t>COBRO COSTOS DE PAPELERIA SEGUN TRANSFERENCIA DEL EXTERIOR POR ORDEN DE CONSULADO DE BOLIVIA CL/ANTOFAGASTA.REF.:RECAUDACIONES GESTORIA CONSULAR LIB. 00010011102 MIN.RELACIONES EXTERIORES - GESTORIA CONSULAR LEY Nº 3108</t>
  </si>
  <si>
    <t>S08813400002</t>
  </si>
  <si>
    <t>||TRANSF. DE FONDOS DEL EXTERIOR  SEGUN SWIFT NO. 2640 DE 24/02/2017  A F/ MIN.RR.EE. ORDENANTE AMBASCIATA REPUBLICA DI BOLIVIA-ITALIA LIB.00099021001 TGN RECURSOS ORDINARIOS</t>
  </si>
  <si>
    <t>S08813400003</t>
  </si>
  <si>
    <t>||TRANSF. DE FONDOS DEL EXTERIOR  SEGUN SWIFT NO. 2640 DE 24/02/2017  A F/ MIN.RR.EE. ORDENANTE AMBASCIATA REPUBLICA DI BOLIVIA-ITALIA CGO.LIB.00099021001 TGN RECURSOS ORDINARIOS (UTILES DE ESCRITORIO)</t>
  </si>
  <si>
    <t>S08814150002</t>
  </si>
  <si>
    <t>||REGULARIZ. TRANSFERENCIA DE FONDOS DEL EXTERIOR SEGUN SWIFT 02714 DEL 1/03/2017 POR ORDEN DE LA EMBAJADA DE BOLIVIA EN MANAGUA, NICARAGUA LIBRETA 00099021001 TGN-RECURSOS ORDINARIOS</t>
  </si>
  <si>
    <t>S08814150003</t>
  </si>
  <si>
    <t>||REGULARIZ. TRANSFERENCIA DE FONDOS DEL EXTERIOR SEGUN SWIFT 02714 DEL 1/03/2017 POR ORDEN DE LA EMBAJADA DE BOLIVIA EN MANAGUA, NICARAGUA LIBRETA 00099021001 TGN-RECURSOS ORDINARIOS. REF.: UTILES DE ESCRITORIO</t>
  </si>
  <si>
    <t>S08814170002</t>
  </si>
  <si>
    <t>||TRANSF. DE FONDOS DEL EXTERIOR  SEGUN SWIFT NO. 2705 DE 1/03/2017 A F/ MIN.RR.EE. ORDENANTE VICECONSULADO DEL EST. PLURINACIONAL DE BOLIVIA EN PILAR-ARGENTINA REF:DEVOLUCION SALDOS NO EJECUTADOS DE GASTOS DE FUNCIONAMIENTO GESTION 2016 LIB.00099021001 TGN RECURSOS ORDINARIOS</t>
  </si>
  <si>
    <t>S08814170003</t>
  </si>
  <si>
    <t>||TRANSF. DE FONDOS DEL EXTERIOR  SEGUN SWIFT NO. 2705 DE 1/03/2017 A F/ MIN.RR.EE. ORDENANTE VICECONSULADO DEL EST. PLURINACIONAL DE BOLIVIA EN PILAR-ARGENTINA REF:DEVOLUCION SALDOS NO EJECUTADOS DE GASTOS DE FUNCIONAMIENTO GESTION 2016 CGO.LIB.00099021001 TGN RECURSOS ORDINARIOS (UTILES DE ESCRITORIO)</t>
  </si>
  <si>
    <t>G03926430002</t>
  </si>
  <si>
    <t>TRANSFERENCIA DEL EXTERIOR SEGUN MJE.SWIFT NO.3074 DE FECHA 07/03/2017 ORDENANTE: EMBAJADA DEL ESTADO PLURINACIONAL DE BOLVIA REF:DEVOLUTION SALDOS GASTOS DE FUNCIONAMIENTO GESTION 2016 LIB. 00099021001 TGN-RECURSOS ORDINARIOS (3987)</t>
  </si>
  <si>
    <t>G03926440001</t>
  </si>
  <si>
    <t>COBRO COSTOS DE PAPELERIA SEGUN TRANSFERENCIA DEL EXTERIOR POR ORDEN DE EMBAJADA DEL ESTADO PLURINACIONAL DE BOLVIA REF:DEVOLUTION SALDOS GASTOS DE FUNCIONAMIENTO GESTION 2016 LIB. 00099021001 TGN-RECURSOS ORDINARIOS (3987)</t>
  </si>
  <si>
    <t>G03926460001</t>
  </si>
  <si>
    <t>COBRO COSTOS DE PAPELERIA SEGUN TRANSFERENCIA DEL EXTERIOR POR ORDEN DE CONSULATE GENERAL LOS ANGELES CA REF:GESTORIA CONSULAR LIB. 00010011102 MIN.RELACIONES EXTERIORES - GESTORIA CONSULAR LEY Nº 3108</t>
  </si>
  <si>
    <t>G03926480001</t>
  </si>
  <si>
    <t>COBRO COSTOS DE PAPELERIA SEGUN TRANSFERENCIA DEL EXTERIOR POR ORDEN DE CONSULADO DE BOLIVIA, LONDON GB. REF.:GESTORIA CONSULAR FEBRERO 2017 LIB. 00010011102 MIN.RELACIONES EXTERIORES - GESTORIA CONSULAR LEY Nº 3108</t>
  </si>
  <si>
    <t>G03926500001</t>
  </si>
  <si>
    <t>COBRO COSTOS DE PAPELERIA SEGUN TRANSFERENCIA DEL EXTERIOR POR ORDEN DE EMBAJADA DE BOLIVIA, TOKYO JAPON LIB. 00010011102 MIN.RELACIONES EXTERIORES - GESTORIA CONSULAR LEY Nº 3108</t>
  </si>
  <si>
    <t>G03928900002</t>
  </si>
  <si>
    <t>TRANSFERENCIA DEL EXTERIOR SEGUN SWIFT NO.3072 DE FECHA 07/03/2017 ORDENANTE: AMBASSADE DEL EST.PLURINATIONALE (PARIS) LIB. 00099021001 TGN-RECURSOS ORDINARIOS (3987)</t>
  </si>
  <si>
    <t>G03928910001</t>
  </si>
  <si>
    <t>COBRO COSTOS DE PAPELERIA SEGUN TRANSFERENCIA DEL EXTERIOR POR ORDEN DE AMBASSADE DEL EST.PLURINATIONALE (PARIS) LIB. 00099021001 TGN-RECURSOS ORDINARIOS (3987)</t>
  </si>
  <si>
    <t>G03935840001</t>
  </si>
  <si>
    <t>COBRO COSTOS DE PAPELERIA SEGUN TRANSFERENCIA DEL EXTERIOR POR ORDEN DE CONSULADO DEL ESTADO PLURINACIONAL (COMODORO RIVADAVIA-ARGENTINA) REF.: RECAUDACION CONSULAR FEBRERO 2017 LIB. 00010011102 MIN.RELACIONES EXTERIORES - GESTORIA CONSULAR LEY Nº 3108</t>
  </si>
  <si>
    <t>G03935870001</t>
  </si>
  <si>
    <t>COBRO COSTOS DE PAPELERIA SEGUN TRANSFERENCIA DEL EXTERIOR POR ORDEN DE CONSULADO DE BOLIVIA BR SAO PAULO-SP LIB. 00010011102 MIN.RELACIONES EXTERIORES - GESTORIA CONSULAR LEY Nº 3108</t>
  </si>
  <si>
    <t>S08814940003</t>
  </si>
  <si>
    <t>||REGULARIZ. TRANSFERENCIA DE FONDOS DEL EXTERIOR SEGUN SWIFT 02602 DEL 23/02/2017 POR CUENTA DEL CONSULADO DE BOLIVIA EN LA QUIACA ARGENTINA LIBRETA 00099021001 TGN-RECURSOS ORDINARIOS. REF.: UTILES DE ESCRITORIO</t>
  </si>
  <si>
    <t>S08814940002</t>
  </si>
  <si>
    <t>||REGULARIZ. TRANSFERENCIA DE FONDOS DEL EXTERIOR SEGUN SWIFT 02602 DEL 23/02/2017 POR CUENTA DEL CONSULADO DE BOLIVIA EN LA QUIACA ARGENTINA LIBRETA 00099021001 TGN-RECURSOS ORDINARIOS</t>
  </si>
  <si>
    <t>S08814870003</t>
  </si>
  <si>
    <t>||REGULARIZACION TRANSFERENCIA DE FONDOS DEL EXTERIOR SEGUN SWIFT 02638 DEL 24/02/2017 POR ORDEN DEL CONSULADO DE BOLIVIA EN MURCIA. LIBRETA 00099021001 TGN-RECURSOS ORDINARIOS. REF.: UTILES DE ESCRITORIO</t>
  </si>
  <si>
    <t>S08814870002</t>
  </si>
  <si>
    <t>||REGULARIZACION TRANSFERENCIA DE FONDOS DEL EXTERIOR SEGUN SWIFT 02638 DEL 24/02/2017 POR ORDEN DEL CONSULADO DE BOLIVIA EN MURCIA. LIBRETA 00099021001 TGN-RECURSOS ORDINARIOS</t>
  </si>
  <si>
    <t>S08814850003</t>
  </si>
  <si>
    <t>||REGULARIZACION TRANSFERENCIA DE FONDOS DEL EXTERIOR SEGUN SWIFT 02639 DEL 24/02/2017 POR ORDEN DEL CONSULADO DE BOLIVIA EN MURCIA . LIB.00099021001 TGN-RECURSOS ORDINARIOS. REF.: UTILES DE ESCRITORIO</t>
  </si>
  <si>
    <t>S08814850002</t>
  </si>
  <si>
    <t>||REGULARIZACION TRANSFERENCIA DE FONDOS DEL EXTERIOR SEGUN SWIFT 02639 DEL 24/02/2017 POR ORDEN DEL CONSULADO DE BOLIVIA EN MURCIA . LIB.00099021001 TGN-RECURSOS ORDINARIOS</t>
  </si>
  <si>
    <t>G03946760001</t>
  </si>
  <si>
    <t>COBRO COSTOS DE PAPELERIA SEGUN TRANSFERENCIA DEL EXTERIOR POR ORDEN DE CONSULADO DE BOLIVIA EN VALENCIA (ESPAÑA) REF.: RECADACION CONSULAR FEB 17 LIB. 00010011102 MIN.RELACIONES EXTERIORES - GESTORIA CONSULAR LEY Nº 3108</t>
  </si>
  <si>
    <t>G03937790001</t>
  </si>
  <si>
    <t>COBRO COSTOS DE PAPELERIA SEGUN TRANSFERENCIA DEL EXTERIOR POR ORDEN DE CONSULADO DE BOLIVIA EN SEVILLA. REF.:RECAUDACION GESTORIA CONSULAR FEBRERO 2017 LIB. 00010011102 MIN.RELACIONES EXTERIORES - GESTORIA CONSULAR LEY Nº 3108</t>
  </si>
  <si>
    <t>G03937810001</t>
  </si>
  <si>
    <t>COBRO COSTOS DE PAPELERIA SEGUN TRANSFERENCIA DEL EXTERIOR POR ORDEN DE CONSULADO GENERAL DE BOLIVIA BOGOTA COLOMBIA REF:RECAUDACIONES DE GESTORIA CONSULAR FEBRERO 2017 LIB. 00010011102 MIN.RELACIONES EXTERIORES - GESTORIA CONSULAR LEY Nº 3108</t>
  </si>
  <si>
    <t>G03944870074</t>
  </si>
  <si>
    <t>VENTA DE DIVISAS CON TRANSFERENCIA DE FONDOS A SOLICITUD DE MINISTERIO DE RELACIONES EXTERIORES SEGUN SOLICITUD 1821 REF: PAGO DE HABERES DEL MES DE FEBRERO/2017 DEL SERVICIO EXTERIOR, S/G PLANILLA 021701 LIB. 00099021001 TGN-RECURSOS ORDINARIOS (3987)</t>
  </si>
  <si>
    <t>G03945460004</t>
  </si>
  <si>
    <t>VENTA DE DIVISAS CON TRANSFERENCIA DE FONDOS A SOLICITUD DE MINISTERIO DE RELACIONES EXTERIORES SEGUN SOLICITUD 1820 REF: PAGO DE HABERES DEL MES DE FEBRERO/2017 DEL CENTRO EMISOR DE PASAPORTES EN MADRID, S/G PLANILLA 021704 LIB. 00099021001 TGN-RECURSOS ORDINARIOS (3987)</t>
  </si>
  <si>
    <t>G03945470004</t>
  </si>
  <si>
    <t>VENTA DE DIVISAS CON TRANSFERENCIA DE FONDOS A SOLICITUD DE MINISTERIO DE RELACIONES EXTERIORES SEGUN SOLICITUD 1819 REF: PAGO DE HABERES DEL MES DE FEBRERO/2017 DEL CENTRO EMISOR DE PASAPORTES EN WASHINGTON, S/G PLANILLA 021703 LIB. 00010011102 MIN.RELACIONES EXTERIORES - GESTORIA CONSULAR LEY Nº 3108</t>
  </si>
  <si>
    <t>G03945480004</t>
  </si>
  <si>
    <t>VENTA DE DIVISAS CON TRANSFERENCIA DE FONDOS A SOLICITUD DE MINISTERIO DE RELACIONES EXTERIORES SEGUN SOLICITUD 1818 REF: PAGO DE HABERES DEL MES DE FEBRERO/2017 DEL CONSULADO EN MURCIA - AUXILIARES II, S/G PLANILLA 021702 LIB. 00010011102 MIN.RELACIONES EXTERIORES - GESTORIA CONSULAR LEY Nº 3108</t>
  </si>
  <si>
    <t>S08815110003</t>
  </si>
  <si>
    <t>||REGULARIZ. TRANSFERENCIA DE FONDOS DEL EXTERIOR SEGUN SWIFT 03183 DEL 8/03/2017 POR ORDEN DEL CONSULADO DE BOLIVIA EN SALTA-ARGENTINA LIB.00010011102 MIN.RELACIONES EXTERIORES-GESTORIA CONSULAR. REF.: UTILES DE ESCRITORIO</t>
  </si>
  <si>
    <t>S08815160003</t>
  </si>
  <si>
    <t>||REGULARIZ. TRANSFERENCIA DE FONDOS DEL EXTGERIOR SEGUN SWIFT 03170 DEL 8/03/2017 POR ORDEN DEL CONSULADO DE BOLIVIA EN SAO PAULO BR. LIB.00010011102 MIN.RELACIONES EXTERIORES-GESTORIA CONSULAR. REF.: UTILES DE ESCRITORIO</t>
  </si>
  <si>
    <t>S08815270003</t>
  </si>
  <si>
    <t>||TRANSFERENCIA DEL EXTERIOR SEGUN SWIFT NO.3167 DEL 8/03/2017 A FAVOR DEL MIN.RR.EE. POR ORDEN DEL CONSULADO GENERAL DE BOLIVIA (BUENOS AIRES ARGENTINA) REF.: RECAUDACIONES GESTORIA CONSULAR FEBRERO LIB.00010011102 MIN.RR.EE. - GESTORIA CONSULAR LEY NO.3108 POR COBRO UTILES DE ESCRITORIO</t>
  </si>
  <si>
    <t>S08816040002</t>
  </si>
  <si>
    <t>'TRANSFERENCIA DE FONDOS DE DPTOS.DE ENCAJE LEGAL DEL SISTEMA FINANCIERO A DPTOS.CTES.DEL SECTOR PUBLICO S/G CITE' BUN/0170/17||DE LA FECHA (HRE-TSO-1098). A SOLIC. MEFP; REVERSION POR ERROR EN MONTO EN TRANSF.ELECT. DE F.08/03/2017; LIB. 00010011102; BUN.</t>
  </si>
  <si>
    <t>G03959150001</t>
  </si>
  <si>
    <t>COBRO COSTOS DE PAPELERIA SEGUN TRANSFERENCIA DEL EXTERIOR POR ORDEN DE CONSULADO GENERAL DE BOLIVIA SANTIAGO-CHILE REF:GESTORIA CONSULAR FEBRERO 2017 LIB. 00010011102 MIN.RELACIONES EXTERIORES - GESTORIA CONSULAR LEY Nº 3108</t>
  </si>
  <si>
    <t>G03950630002</t>
  </si>
  <si>
    <t>TRANSFERENCIA DEL EXTERIOR SEGUN SWIFT 03280 DE FECHA 09/03/2017 ORDENANTE: CONSULADO DE BOLIVIA EN ILO-PERU. REF.:DEVOLUCION GASTOS DE FUNCIONAMIENTO LIB. 00099021001 TGN-RECURSOS ORDINARIOS (3987)</t>
  </si>
  <si>
    <t>G03950640001</t>
  </si>
  <si>
    <t>COBRO COSTOS DE PAPELERIA SEGUN TRANSFERENCIA DEL EXTERIOR POR ORDEN DE CONSULADO DE BOLIVIA EN ILO-PERU. REF.:DEVOLUCION GASTOS DE FUNCIONAMIENTO LIB. 00099021001 TGN-RECURSOS ORDINARIOS (3987)</t>
  </si>
  <si>
    <t>G03950660001</t>
  </si>
  <si>
    <t>COBRO COSTOS DE PAPELERIA SEGUN TRANSFERENCIA DEL EXTERIOR POR ORDEN DE CONSULADO DE BOLIVIA EN IQUIQUE CL.REF.:TRANSFERENCIA CONSULAR ENERO 2017 LIB. 00010011102 MIN.RELACIONES EXTERIORES - GESTORIA CONSULAR LEY Nº 3108</t>
  </si>
  <si>
    <t>S08819040003</t>
  </si>
  <si>
    <t>||TRANSFERENCIA DEL EXTERIOR SEGUN SWIFT NO.3073 DEL 07/03/2017 A FAVOR DEL MIN.RR.EE. POR CUENTA DEL CONSULADO DE BOLIVIA (SANTIAGO CHILE) REF.: RECAUDACIONES GESTORIA CONSULAR FEBRERO 2017 LIB.00010011102 MIN.RR.E.E. - GESTORIA CONSULAR LEY Nº 3108 COBRO UTILES DE ESCRITORIO</t>
  </si>
  <si>
    <t>G03961680002</t>
  </si>
  <si>
    <t>TRANSFERENCIA DEL EXTERIOR SEGUN MJE.SWIFT NO.3346 DE FECHA 10/03/2017 ORDENANTE: CONSULADO DEL ESTADO PLURINACIONAL DE BOLIVIA ILO-PERU REF:DEVOLUCION SALDOS GASTOS DE FUNCIONAMIENTO LIB. 00099021001 TGN-RECURSOS ORDINARIOS (3987)</t>
  </si>
  <si>
    <t>G03961690001</t>
  </si>
  <si>
    <t>COBRO COSTOS DE PAPELERIA SEGUN TRANSFERENCIA DEL EXTERIOR POR ORDEN DE CONSULADO DEL ESTADO PLURINACIONAL DE BOLIVIA ILO-PERU REF:DEVOLUCION SALDOS GASTOS DE FUNCIONAMIENTO LIB. 00099021001 TGN-RECURSOS ORDINARIOS (3987)</t>
  </si>
  <si>
    <t>G03970110001</t>
  </si>
  <si>
    <t>G03970130001</t>
  </si>
  <si>
    <t>COBRO COSTOS DE PAPELERIA SEGUN TRANSFERENCIA DEL EXTERIOR POR ORDEN DE EMBAJADA DE BOLIVIA (MEXICO) REF.: FEBRERO LIB. 00010011102 MIN.RELACIONES EXTERIORES - GESTORIA CONSULAR LEY Nº 3108</t>
  </si>
  <si>
    <t>G03980400001</t>
  </si>
  <si>
    <t>COBRO COSTOS DE PAPELERIA SEGUN TRANSFERENCIA DEL EXTERIOR POR ORDEN DE EMBAJADA DE BOLIVIA OTTAWA-CANADA REF.:RECAUDACION GESTORIA CONSULAR DIC/16, ENE-FEB 2017. LIB. 00010011102 MIN.RELACIONES EXTERIORES - GESTORIA CONSULAR LEY Nº 3108</t>
  </si>
  <si>
    <t>G03976030001</t>
  </si>
  <si>
    <t>COBRO COSTOS DE PAPELERIA SEGUN TRANSFERENCIA DEL EXTERIOR POR ORDEN DE EMBAJADA DE BOLIVIA/CONSULAR,LIDINGO SUECIA.REF.:GESTORIA CONSULAR ENERO-FEBRERO 2017 LIB. 00010011102 MIN.RELACIONES EXTERIORES - GESTORIA CONSULAR LEY Nº 3108</t>
  </si>
  <si>
    <t>G03976090074</t>
  </si>
  <si>
    <t>VENTA DE DIVISAS CON TRANSFERENCIA DE FONDOS A SOLICITUD DE MINISTERIO DE RELACIONES EXTERIORES SEGUN SOLICITUD 1841 REF: REMISION DE RECURSOS PARA GASTOS DE FUNCIONAMIENTO DEL MES DE MARZO/2017 DEL SERVICIO EXTERIOR, S/G GM-DGAA-UFI-PRP-IN-12/2017 LIB. 00099021001 TGN-RECURSOS ORDINARIOS (3987)</t>
  </si>
  <si>
    <t>G03980380001</t>
  </si>
  <si>
    <t>COBRO COSTOS DE PAPELERIA SEGUN TRANSFERENCIA DEL EXTERIOR POR ORDEN DE CONSULADO GENERAL DE BOLIVIA (MADRID) REF.: VICECONSULADO DE BOLIVIA EN PALMA MALLORCA (GESTORIA CONSULAR) LIB. 00010011102 MIN.RELACIONES EXTERIORES - GESTORIA CONSULAR LEY Nº 3108</t>
  </si>
  <si>
    <t>G03980360001</t>
  </si>
  <si>
    <t>COBRO COSTOS DE PAPELERIA SEGUN TRANSFERENCIA DEL EXTERIOR POR ORDEN DE CONSULADO GENERAL DE BOLIVIA EN MILAN. LIB. 00099021001 TGN-RECURSOS ORDINARIOS (3987)</t>
  </si>
  <si>
    <t>G03980350002</t>
  </si>
  <si>
    <t>TRANSFERENCIA DEL EXTERIOR SEGUN SWIFT 03406 DE FECHA 13/03/2017 ORDENANTE: CONSULADO GENERAL DE BOLIVIA EN MILAN. LIB. 00099021001 TGN-RECURSOS ORDINARIOS (3987)</t>
  </si>
  <si>
    <t>G03976140001</t>
  </si>
  <si>
    <t>COBRO COSTOS DE PAPELERIA SEGUN TRANSFERENCIA DEL EXTERIOR POR ORDEN DE CONSULADO DE BOLIVIA EN CALAMA-CHILE REF:GESTORIA CONSULAR FEBRERO 2017 LIB. 00010011102 MIN.RELACIONES EXTERIORES - GESTORIA CONSULAR LEY Nº 3108</t>
  </si>
  <si>
    <t>G03976110003</t>
  </si>
  <si>
    <t>TRANSFERENCIA DE FONDOS AL EXTERIOR A SOLICITUD DE TESORO GENERAL DE LA NACION SEGUN SOLICITUD 1843 REF: PAGO A LA UNIÓN DE NACIONES SUDAMERICANAS (UNASUR), POR CONCEPTO DE MEMBRESÍA POR USD123.852,19, SEGÚN SOLICITUD VRE-DGRM-CS-65/2017. LIB. 00099021001 TGN-RECURSOS ORDINARIOS (3987)</t>
  </si>
  <si>
    <t>G03987600001</t>
  </si>
  <si>
    <t>COBRO COSTOS DE PAPELERIA SEGUN TRANSFERENCIA DEL EXTERIOR POR ORDEN DE CONSULADO GENERAL DE BOLIVIA EN MILAN REF.: DEVOLUCION SALDOS NO EJECUTADOS GESTION 2016 GASTOS DE FUNCIONAMIENTO LIB. 00099021001 TGN-RECURSOS ORDINARIOS (3987)</t>
  </si>
  <si>
    <t>G03987590002</t>
  </si>
  <si>
    <t>TRANSFERENCIA DEL EXTERIOR SEGUN SWIFT NO.3528 DE FECHA 14/03/2017 ORDENANTE: CONSULADO GENERAL DE BOLIVIA EN MILAN REF.: DEVOLUCION SALDOS NO EJECUTADOS GESTION 2016 GASTOS DE FUNCIONAMIENTO LIB. 00099021001 TGN-RECURSOS ORDINARIOS (3987)</t>
  </si>
  <si>
    <t>G03986260001</t>
  </si>
  <si>
    <t>COBRO COSTOS DE PAPELERIA SEGUN TRANSFERENCIA DEL EXTERIOR POR ORDEN DE CONSULADO GENERAL DE BOLIVIA, NEW YORK, NY LIB. 00010011102 MIN.RELACIONES EXTERIORES - GESTORIA CONSULAR LEY Nº 3108</t>
  </si>
  <si>
    <t>G03998750001</t>
  </si>
  <si>
    <t>G03998770001</t>
  </si>
  <si>
    <t>COBRO COSTOS DE PAPELERIA SEGUN TRANSFERENCIA DEL EXTERIOR POR ORDEN DE CONSULADO DE BOLIVIA EN BILBAO LIB. 00010011102 MIN.RELACIONES EXTERIORES - GESTORIA CONSULAR LEY Nº 3108</t>
  </si>
  <si>
    <t>G03998780002</t>
  </si>
  <si>
    <t>TRANSFERENCIA DEL EXTERIOR SEGUN SWIFT 03606 DE FECHA 15/03/2017 ORDENANTE: CONSULADO DE BOLIVIA EN BILBAO. REF.:DEV.GASTOS DE FUNCIONAMIENTO. LIB. 00099021001 TGN-RECURSOS ORDINARIOS (3987)</t>
  </si>
  <si>
    <t>G03998790001</t>
  </si>
  <si>
    <t>COBRO COSTOS DE PAPELERIA SEGUN TRANSFERENCIA DEL EXTERIOR POR ORDEN DE CONSULADO DE BOLIVIA EN BILBAO. REF.:DEV.GASTOS DE FUNCIONAMIENTO. LIB. 00099021001 TGN-RECURSOS ORDINARIOS (3987)</t>
  </si>
  <si>
    <t>G03998800002</t>
  </si>
  <si>
    <t>TRANSFERENCIA DEL EXTERIOR SEGUN SWIFT NO.3605 DE FECHA 15/03/2017 ORDENANTE: CONSULADO DE BOLIVIA EN BILBAO REF:DEV.SALDOS PROG. LIB. 00099021001 TGN-RECURSOS ORDINARIOS (3987)</t>
  </si>
  <si>
    <t>G03998810001</t>
  </si>
  <si>
    <t>COBRO COSTOS DE PAPELERIA SEGUN TRANSFERENCIA DEL EXTERIOR POR ORDEN DE CONSULADO DE BOLIVIA EN BILBAO REF:DEV.SALDOS PROG. LIB. 00099021001 TGN-RECURSOS ORDINARIOS (3987)</t>
  </si>
  <si>
    <t>G03998830004</t>
  </si>
  <si>
    <t>VENTA DE DIVISAS CON TRANSFERENCIA DE FONDOS A SOLICITUD DE MINISTERIO DE RELACIONES EXTERIORES SEGUN SOLICITUD 1856 REF: REMESA ADICIONAL PARA LA PARTICIPACION DE LA FERIA DE EXOSICION COMERCIAL EXPOCOMER 2017, A FAVOR DE LA EMBAJADA EN PANAMA, S/G GM-DGAA-UFI-CF-IN-64/2017 LIB. 00099021001 TGN-RECURSOS ORDINARIOS (3987)</t>
  </si>
  <si>
    <t>G04003140001</t>
  </si>
  <si>
    <t>COBRO COSTOS DE PAPELERIA SEGUN TRANSFERENCIA DEL EXTERIOR POR ORDEN DE EMBAJADA DE BOLIVIA QUITO ECUADOR REF:GESTORIA CONSULAR MES DE FEBRERO LIB. 00010011102 MIN.RELACIONES EXTERIORES - GESTORIA CONSULAR LEY Nº 3108</t>
  </si>
  <si>
    <t>G04000340001</t>
  </si>
  <si>
    <t>COBRO COSTOS DE PAPELERIA SEGUN TRANSFERENCIA DEL EXTERIOR POR ORDEN DE CONSULADO GENERAL DE BOLIVIA, LIMA PERU.REF.:RECAUDACION GESTORIA CONSULAR FEBRERO 2017 LIB. 00010011102 MIN.RELACIONES EXTERIORES - GESTORIA CONSULAR LEY Nº 3108</t>
  </si>
  <si>
    <t>S08823300004</t>
  </si>
  <si>
    <t>||RESPUESTA DEBITO DEL BANQUERO S/G SWIFT NO.3703 DE LA FECHA REF.: COBRO COMISION DEL BANQUERO POR TRASF.EUR 21.012.- DEL 21/02/2017 SEGUN SOLIC.DEL TGN POR PAGO MEMBRESIA A LA  ORGANIZACION DE NACIONES UNIDAS LIB.00099021001 TGN-RECURSOS ORDINARIOS POR COBRO UTILES DE ESCRITORIO</t>
  </si>
  <si>
    <t>S08823300001</t>
  </si>
  <si>
    <t>||RESPUESTA DEBITO DEL BANQUERO S/G SWIFT NO.3703 DE LA FECHA REF.: COBRO COMISION DEL BANQUERO POR TRASF.EUR 21.012.- DEL 21/02/2017 SEGUN SOLIC.DEL TGN POR PAGO MEMBRESIA A LA  ORGANIZACION DE NACIONES UNIDAS LIB.00099021001 TGN-RECURSOS ORDINARIOS</t>
  </si>
  <si>
    <t>S08822480003</t>
  </si>
  <si>
    <t>||REGULARIZ. TRANSFERENCIA DE FONDOS DEL EXTERIOR SEGUN SWIFT 02704 DEL 1/03/2017 POR ORDEN DEL CONSULADO DE BOLIVIA EN SAO PAULO, BR. LIBRETA 00099021001 TGN- RECURSOS ORDINARIOS REF.: UTILES DE ESCRITORIO</t>
  </si>
  <si>
    <t>S08822480002</t>
  </si>
  <si>
    <t>||REGULARIZ. TRANSFERENCIA DE FONDOS DEL EXTERIOR SEGUN SWIFT 02704 DEL 1/03/2017 POR ORDEN DEL CONSULADO DE BOLIVIA EN SAO PAULO, BR. LIBRETA 00099021001 TGN- RECURSOS ORDINARIOS</t>
  </si>
  <si>
    <t>G04007880001</t>
  </si>
  <si>
    <t>COBRO COSTOS DE PAPELERIA SEGUN TRANSFERENCIA DEL EXTERIOR POR ORDEN DE CONSULADO GENERAL DE BOLIVIA EN MILAN REF:RECAUDACION GESTORIA CONSULAR FEBRERO 2017 LIB. 00010011102 MIN.RELACIONES EXTERIORES - GESTORIA CONSULAR LEY Nº 3108</t>
  </si>
  <si>
    <t>G04007890002</t>
  </si>
  <si>
    <t>TRANSFERENCIA DEL EXTERIOR SEGUN SWIFT 03665 DE FECHA 16/03/2017 ORDENANTE: CONSULADO GENERAL DE BOLIVIA EN BARCELONA ES.REF.:DEVOL.SALDOS GTOS.DE FINANC. LIB. 00099021001 TGN-RECURSOS ORDINARIOS (3987)</t>
  </si>
  <si>
    <t>G04007900001</t>
  </si>
  <si>
    <t>COBRO COSTOS DE PAPELERIA SEGUN TRANSFERENCIA DEL EXTERIOR POR ORDEN DE CONSULADO GENERAL DE BOLIVIA EN BARCELONA ES.REF.:DEVOL.SALDOS GTOS.DE FINANC. LIB. 00099021001 TGN-RECURSOS ORDINARIOS (3987)</t>
  </si>
  <si>
    <t>G04008430004</t>
  </si>
  <si>
    <t>VENTA DE DIVISAS CON TRANSFERENCIA DE FONDOS A SOLICITUD DE MINISTERIO DE RELACIONES EXTERIORES SEGUN SOLICITUD 1879 REF: REMESA ADICIONAL, A FAVOR DE LA EMBAJADA EN EEUU PARA EL EVENTO PASSPORT DC., S/G GM-DGAA-UFI-CF-IN-63/2017 LIB. 00099021001 TGN-RECURSOS ORDINARIOS (3987)</t>
  </si>
  <si>
    <t>G04009090002</t>
  </si>
  <si>
    <t>TRANSFERENCIA DEL EXTERIOR SEGUN SWIFT NO.3690 DE FECHA 16/03/2017 ORDENANTE: CONSULADO GENERAL DE BOLIVIA EN BARCELONA REF.: DEVOLUCION DE SALDOS DEL PROGRAMA/16 LIB. 00099021001 TGN-RECURSOS ORDINARIOS (3987)</t>
  </si>
  <si>
    <t>G04009100001</t>
  </si>
  <si>
    <t>COBRO COSTOS DE PAPELERIA SEGUN TRANSFERENCIA DEL EXTERIOR POR ORDEN DE CONSULADO GENERAL DE BOLIVIA EN BARCELONA REF.: DEVOLUCION DE SALDOS DEL PROGRAMA/16 LIB. 00099021001 TGN-RECURSOS ORDINARIOS (3987)</t>
  </si>
  <si>
    <t>S08825490002</t>
  </si>
  <si>
    <t>||TRANSF. DE FONDOS DEL EXTERIOR SEGUN SWIFT NOS.3815-3805 DE LA FECHA   A FAVOR DE CARTONBOL. LIBRETA 00576012002 CARTONBOL RECAUDADORA</t>
  </si>
  <si>
    <t>S08824990003</t>
  </si>
  <si>
    <t>||TRANSFERENCIA DE FONDOS DEL EXTERIOR SEGUN SWIFT NO.3802 DEL 17/03/2017 A FAVOR DEL MIN.RR.EE. POR CUENTA DEL CONSULADO GENERAL DE BOLIVIA (CHILE) REF.: SALDOS NO EJECUTADOS CORRESPONDIENTE A SALDOS NO EJECUTADOS DEL PROGRAMA DE DOCUMENTACION GESTION 2016. LIB.00099021001 TGN-RECURSOS ORDINARIOS POR COBRO UTILES DE ESCRITORIO</t>
  </si>
  <si>
    <t>S08824990002</t>
  </si>
  <si>
    <t>||TRANSFERENCIA DE FONDOS DEL EXTERIOR SEGUN SWIFT NO.3802 DEL 17/03/2017 A FAVOR DEL MIN.RR.EE. POR CUENTA DEL CONSULADO GENERAL DE BOLIVIA (CHILE) REF.: SALDOS NO EJECUTADOS CORRESPONDIENTE A SALDOS NO EJECUTADOS DEL PROGRAMA DE DOCUMENTACION GESTION 2016. LIB.00099021001 TGN-RECURSOS ORDINARIOS</t>
  </si>
  <si>
    <t>S08824870003</t>
  </si>
  <si>
    <t>||REGULARIZACION TRANSFERENCIA DE FONDOS DEL EXTERIOR SEGUN SWIFT 03801 DEL 17/03/2017 POR ORDEN DEL CONSULADO GENERAL DE BOLIVIA  EN SANTIAGO, CHILE. LIBRETA 00099021001 TGN-RECURSOS ORDINARIOS. REF.: UTILES DE ESCRITORIO</t>
  </si>
  <si>
    <t>S08824870002</t>
  </si>
  <si>
    <t>||REGULARIZACION TRANSFERENCIA DE FONDOS DEL EXTERIOR SEGUN SWIFT 03801 DEL 17/03/2017 POR ORDEN DEL CONSULADO GENERAL DE BOLIVIA  EN SANTIAGO, CHILE. LIBRETA 00099021001 TGN-RECURSOS ORDINARIOS</t>
  </si>
  <si>
    <t>S08824850003</t>
  </si>
  <si>
    <t>||TRANSF. DE FONDOS DEL EXTERIOR  SEGUN SWIFT NO. 3769 DE 17/03/2017  A F/ MIN.RR.EE. ORDENANTE CONSULADO GENERAL DE BOLIVIA-SANTIAGO-CHILE REF:SALDOS NO EJECUTADOS DE REPATRIACIONES 2016 CGO. LIB.00099021001 TGN RECURSOS ORDINARIOS (UTILES DE ESCRITORIO)</t>
  </si>
  <si>
    <t>S08824850002</t>
  </si>
  <si>
    <t>||TRANSF. DE FONDOS DEL EXTERIOR  SEGUN SWIFT NO. 3769 DE 17/03/2017  A F/ MIN.RR.EE. ORDENANTE CONSULADO GENERAL DE BOLIVIA-SANTIAGO-CHILE REF:SALDOS NO EJECUTADOS DE REPATRIACIONES 2016 LIB.00099021001 TGN RECURSOS ORDINARIOS</t>
  </si>
  <si>
    <t>S08824780003</t>
  </si>
  <si>
    <t>||REGULARIZACION TRANSFERENCIA DE FONDOS DEL EXTERIOR SEGUN SWIFT 02697-02690 DEL 1/03/2017 POR ORDEN DE VICECONSULADO DE BOLIVIA EN SAN JUSTO-ARGENTINA LIBRETA 00099021001 TGN-RECURSOS ORDINARIOS. REF.: UTILES DE ESCRITORIO</t>
  </si>
  <si>
    <t>S08824780002</t>
  </si>
  <si>
    <t>||REGULARIZACION TRANSFERENCIA DE FONDOS DEL EXTERIOR SEGUN SWIFT 02697-02690 DEL 1/03/2017 POR ORDEN DE VICECONSULADO DE BOLIVIA EN SAN JUSTO-ARGENTINA LIBRETA 00099021001 TGN-RECURSOS ORDINARIOS</t>
  </si>
  <si>
    <t>G04025990001</t>
  </si>
  <si>
    <t>COBRO COSTOS DE PAPELERIA SEGUN TRANSFERENCIA DEL EXTERIOR POR ORDEN DE CONSULADO GENERAL DE BOLIVIA EN WASHINGTON, DC.REF.:GESTORIA CONSULAR FEBRERO 2017 LIB. 00010011102 MIN.RELACIONES EXTERIORES - GESTORIA CONSULAR LEY Nº 3108</t>
  </si>
  <si>
    <t>G04028510004</t>
  </si>
  <si>
    <t>VENTA DE DIVISAS CON TRANSFERENCIA DE FONDOS A SOLICITUD DE MINISTERIO DE RELACIONES EXTERIORES SEGUN SOLICITUD 1905 REF: REMESA ADICIONAL A FAVOR DEL CONSULADO EN CORDOBA-ARGENTINA, PARA EL PAGO DE SERVICIOS PERSONALES PARA EL NUEVO CONTRATO DE ARRENDAMIENTO DE LAS OFICINAS, S/G GM-DGAA-UFI-CF-IN-6 LIB. 00099021001 TGN-RECURSOS ORDINARIOS (3987)</t>
  </si>
  <si>
    <t>G04028560004</t>
  </si>
  <si>
    <t>VENTA DE DIVISAS CON TRANSFERENCIA DE FONDOS A SOLICITUD DE MINISTERIO DE RELACIONES EXTERIORES SEGUN SOLICITUD 1904 REF: REMESA ADICIONAL A FAVOR DE LA EMBAJADA EN GINEBRA-SUIZA, PARA CUBRIR LOS GASTOS DE TRASLADO DE OFICINAS, S/G GM-DGAA-UFI-CF-IN-72/2017 LIB. 00099021001 TGN-RECURSOS ORDINARIOS (3987)</t>
  </si>
  <si>
    <t>G04042980001</t>
  </si>
  <si>
    <t>COBRO COSTOS DE PAPELERIA SEGUN TRANSFERENCIA DEL EXTERIOR POR ORDEN DE EMBAJADA DE BOLIVIA EN ALEMANIA REF.: RECAUDACIONES GESTORIA CONSULAR ENERO Y FEBRERO 2017 LIB. 00010011102 MIN.RELACIONES EXTERIORES - GESTORIA CONSULAR LEY Nº 3108</t>
  </si>
  <si>
    <t>S08827130004</t>
  </si>
  <si>
    <t>||RESPUESTA A DEBITO DEL BANQUERO SEG.SWIFT 03963 DE LA FECHA. REF.: COBRO COMISION POR TRANSF. DE EUR 5,866,16 VALOR 22/02/2017 SEG. SOLICITUD DEL TGN POR CONCEPTO DE PAGO MEMBRESIA  A IILA. LIB. 00099021001 TGN-RECURSOS ORDINARIOS. REF.: UTILES DE ESCRITORIO</t>
  </si>
  <si>
    <t>S08827130001</t>
  </si>
  <si>
    <t>||RESPUESTA A DEBITO DEL BANQUERO SEG.SWIFT 03963 DE LA FECHA. REF.: COBRO COMISION POR TRANSF. DE EUR 5,866,16 VALOR 22/02/2017 SEG. SOLICITUD DEL TGN POR CONCEPTO DE PAGO MEMBRESIA  A IILA. LIB. 00099021001 TGN-RECURSOS ORDINARIOS</t>
  </si>
  <si>
    <t>G04062280003</t>
  </si>
  <si>
    <t>TRANSFERENCIA DE FONDOS AL EXTERIOR A SOLICITUD DE TESORO GENERAL DE LA NACION SEGUN SOLICITUD 1944 REF: PAGO AL FORO DE PAÍSES EXPORTADORES DE GAS (FPEG), POR CONCEPTO DE MEMBRESÍA POR USD600.000,00, SEGÚN SOLICITUD VRE-DGRM-CS-73/2017. LIB. 00099021001 TGN-RECURSOS ORDINARIOS (3987)</t>
  </si>
  <si>
    <t>G04070560001</t>
  </si>
  <si>
    <t>COBRO COSTOS DE PAPELERIA SEGUN TRANSFERENCIA DEL EXTERIOR POR ORDEN DE EMBAJADA DE BOLIVIA,VIENA-AUTRIA, REF.:RECAUDACION GESTORIA CONSULAR DE NOV.2016 A FEB.2017 LIB. 00010011102 MIN.RELACIONES EXTERIORES - GESTORIA CONSULAR LEY Nº 3108</t>
  </si>
  <si>
    <t>S08829780002</t>
  </si>
  <si>
    <t>||TRANSFERENCIA DEL EXTERIOR SEGUN SWIFT NO.4018 DEL 23/03/2017  FAVOR DEL MIN.RR.EE. POR ORDEN DEL CONSULADO GENERAL DE BOLIVIA EN MILAN REF.: DEVOLUCION DE SALDOS NO EJECUTADOS GESTION DEL PROGRAMA DE DOCUMENTACION LIB.00099021001 TGN-RECURSOS ORDINARIOS</t>
  </si>
  <si>
    <t>S08829780003</t>
  </si>
  <si>
    <t>||TRANSFERENCIA DEL EXTERIOR SEGUN SWIFT NO.4018 DEL 23/03/2017  FAVOR DEL MIN.RR.EE. POR ORDEN DEL CONSULADO GENERAL DE BOLIVIA EN MILAN REF.: DEVOLUCION DE SALDOS NO EJECUTADOS GESTION DEL PROGRAMA DE DOCUMENTACION LIB.00099021001 TGN-RECURSOS ORDINARIOS POR COBRO UTILES DE ESCRITORIO</t>
  </si>
  <si>
    <t>S08829940002</t>
  </si>
  <si>
    <t>||TRANSF. DE FONDOS DEL EXTERIOR  SEGUN SWIFT NO. 4017 DE FECHA  23/03/2017  A F/ MIN.RR.EE.ORDENANTE CONSULADO GENERAL DE BOLIVIA EN MILAN REF:DEVOLUCION SALDOS NO EJECUTADOS GESTION DE 2016 LIB.00099021001 TGN RECURSOS ORDINARIOS</t>
  </si>
  <si>
    <t>S08829940003</t>
  </si>
  <si>
    <t>||TRANSF. DE FONDOS DEL EXTERIOR  SEGUN SWIFT NO. 4017 DE FECHA  23/03/2017  A F/ MIN.RR.EE.ORDENANTE CONSULADO GENERAL DE BOLIVIA EN MILAN REF:DEVOLUCION SALDOS NO EJECUTADOS GESTION DE 2016 CGO. LIB.00099021001 TGN RECURSOS ORDINARIOS (UTILES DE ESCRITORIO)</t>
  </si>
  <si>
    <t>S08831980003</t>
  </si>
  <si>
    <t>||TRANSF. DE FONDOS DEL EXTERIOR  SEGUN SWIFT NO.4099 DEL 24/03/2017  A F/ MIN.RR.EE. ORDENANTE CONSULADO DE BOLIVIA EN MENDOZA-ARGENTINA REF: RECAUDACION GESTORIA CONSULAR FEBRERO 2017 CGO.LIB.00010011102 MINISTERIO DE RELACIONES EXTERIORES-GESTORIA CONSULAR LEY NO.3108(UT.ESCRIT.)</t>
  </si>
  <si>
    <t>S08831540003</t>
  </si>
  <si>
    <t>||TRANSFERENCIA DE FONDOS DEL EXTERIOR SG/ SWIFT 04016 DEL 23/03/2017 A/F MIN.RR.EE. POR ORDEN DEL VICECONSULADO DE BOLIVIA LA PLATA -ARGENTINA LIBRETA 00099021001 TGN-RECURSOS ORDINARIOS, COBRO UTILES DE ESCRITORIO</t>
  </si>
  <si>
    <t>S08831540002</t>
  </si>
  <si>
    <t>||TRANSFERENCIA DE FONDOS DEL EXTERIOR SG/ SWIFT 04016 DEL 23/03/2017 A/F MIN.RR.EE. POR ORDEN DEL VICECONSULADO DE BOLIVIA LA PLATA -ARGENTINA LIBRETA 00099021001 TGN-RECURSOS ORDINARIOS</t>
  </si>
  <si>
    <t>G04097670007</t>
  </si>
  <si>
    <t>VENTA DE DIVISAS CON TRANSFERENCIA DE FONDOS A SOLICITUD DE MINISTERIO DE RELACIONES EXTERIORES SEGUN SOLICITUD 1982 REF: ENVIO DE RECURSOS PARA EL PAGO DE GASTOS FUNERARIOS Y DE REAPATRIACION, A FAVOR DE LA EMBAJADA DE BOLIVIA EN SUECIA Y LOS CONSULADOS EN ANTOFAGASTA, CALAMA Y MADRID, S/G GM-DGAJ- LIB. 00010011102 MIN.RELACIONES EXTERIORES - GESTORIA CONSULAR LEY Nº 3108</t>
  </si>
  <si>
    <t>S08832420003</t>
  </si>
  <si>
    <t>||REGULARIZ. TRANSFERENCIA DE FONDOS DEL EXTERIOR SEGUN SWIFT 04235 DEL 28/03/2017 POR ORDEN DEL CONSULADO DE BOLIVIA EN CALAMA. LIB.00099021001 TGN-RECURSOS ORDINARIOS. REF.: UTILES DE ESCRITORIO</t>
  </si>
  <si>
    <t>S08832420002</t>
  </si>
  <si>
    <t>||REGULARIZ. TRANSFERENCIA DE FONDOS DEL EXTERIOR SEGUN SWIFT 04235 DEL 28/03/2017 POR ORDEN DEL CONSULADO DE BOLIVIA EN CALAMA. LIB.00099021001 TGN-RECURSOS ORDINARIOS</t>
  </si>
  <si>
    <t>G04112430005</t>
  </si>
  <si>
    <t>VENTA DE DIVISAS CON TRANSFERENCIA DE FONDOS A SOLICITUD DE MINISTERIO DE RELACIONES EXTERIORES SEGUN SOLICITUD 1983 REF: ENVIO DE REMESA ADICIONAL A FAVOR DE LAS EMBAJADAS EN SUECIA Y CANADA, PARA EL PAGO DE HABERES DEL PERSONAL LOCAL Y PAGO DE ALQUILER DE OFICINAS RESPECTIVAMENTE, S/G GM-DGAA-UFI- LIB. 00099021001 TGN-RECURSOS ORDINARIOS (3987)</t>
  </si>
  <si>
    <t>G04120890004</t>
  </si>
  <si>
    <t>VENTA DE DIVISAS CON TRANSFERENCIA DE FONDOS A SOLICITUD DE MINISTERIO DE RELACIONES EXTERIORES SEGUN SOLICITUD 2006 REF: REMESA ADICIONAL A FAVOR DEL CONSULADO EN NUEVA YORK, POR EL TRASLADO DE OFICINAS Y OTROS, S/G INFORME DEL AREA DE CONTROL FINANCIERO (ADJUNTO) LIB. 00099021001 TGN-RECURSOS ORDINARIOS (3987)</t>
  </si>
  <si>
    <t>S08837430003</t>
  </si>
  <si>
    <t>||TRANSF. DE FONDOS DEL EXTERIOR  SEGUN SWIFT NO. 4369 DE FECHA 30/03/2017  A F/ MIN.RR.EE.  ORDENANTE CONSULADO GERAL DA BOLIVIA SAO PAULO BRASIL REF:GESTORIA CONSULAR MESES DE DICIEMBRE-ENERO-FEBRERO CGO.ABONO LIBRETA 00010011102 MIN.RELACIONES EXTERIORES-GESTORIA CONSULAR LEY NO.3108 (UT.ESCRIT.)</t>
  </si>
  <si>
    <t>G04128690004</t>
  </si>
  <si>
    <t>TRANSFERENCIA DE FONDOS AL EXTERIOR A SOLICITUD DE TESORO GENERAL DE LA NACION SEGUN SOLICITUD 1964 REF: PAGO A LA CONVENCIÓN SOBRE LOS HUMEDALES (RAMSAR), POR CONCEPTO DE MEMBRESÍA POR CHF2.000,00, SEGÚN SOLICITUD VRE-DGRM-CS-100/2017. EQUIVALENTES  2.045,83 USD LIB. 00099021001 TGN-RECURSOS ORDINARIOS (3987)</t>
  </si>
  <si>
    <t>G04134590002</t>
  </si>
  <si>
    <t>TRANSFERENCIA DEL EXTERIOR SEGUN SWIFT 04493 DE FECHA 31/03/2017 ORDENANTE: MISION PERMANENTE DE BOLIVIA EN LA ONU.REF.:DEVOL.SALDOS GASTOS DE FUNCIONAMIENTO. LIB. 00099021001 TGN-RECURSOS ORDINARIOS (3987)</t>
  </si>
  <si>
    <t>G04134600001</t>
  </si>
  <si>
    <t>COBRO COSTOS DE PAPELERIA SEGUN TRANSFERENCIA DEL EXTERIOR POR ORDEN DE MISION PERMANENTE DE BOLIVIA EN LA ONU.REF.:DEVOL.SALDOS GASTOS DE FUNCIONAMIENTO. LIB. 00099021001 TGN-RECURSOS ORDINARIOS (3987)</t>
  </si>
  <si>
    <t>O14829200002</t>
  </si>
  <si>
    <t>00010011101 DEPOSITO DE EFECTIVO, DEPOSITANTE: CECILIA EROSTEGUI REVILLA, CONCEPTO: DEVOLUCIÓN PASAJES EN FECHA POSTERIOR A LA SALIDA, CUENTA DE DEPOSITO: CUENTA UNICA DEL TESORO</t>
  </si>
  <si>
    <t>O14837330002</t>
  </si>
  <si>
    <t>00010011101 DEPOSITO DE EFECTIVO, DEPOSITANTE: CESAR ADLID SILES BAZAN, CONCEPTO: DEVOLUCION SABSA - ISAE GESTION 2014, CUENTA DE DEPOSITO: CUENTA UNICA DEL TESORO</t>
  </si>
  <si>
    <t>O14837350002</t>
  </si>
  <si>
    <t>00010011102 DEPOSITO DE EFECTIVO, DEPOSITANTE: CESAR ADALID SILES BAZAN, CONCEPTO: DEVOLUCION SABSA - ISAE GESTION 2013, CUENTA DE DEPOSITO: CUENTA UNICA DEL TESORO</t>
  </si>
  <si>
    <t>B14859500002</t>
  </si>
  <si>
    <t>00010011101 DEP.DE CHEQ.AJENOS,RET.DE CAM.,CONCEPTO: DEVOLUCION DE FONDOS MIN. DE RELACIONES EXTERIORES - OTROS INGRESOS,DEP.: MINISTERIO DE RELACIONES EXTERIORES , PROCEDENCIA: BANCO UNION S.A., CHEQUE: 1047, FECHA DE EMISION:21/03/2017</t>
  </si>
  <si>
    <t>O14797150002</t>
  </si>
  <si>
    <t>00015011101 DEPOSITO DE EFECTIVO, DEPOSITANTE: LORENZO JUSTINO HUARACHI MAMANI, CONCEPTO: DEVOLUCION BONO DE FRONTERA 2015, CUENTA DE DEPOSITO: CUENTA UNICA DEL TESORO</t>
  </si>
  <si>
    <t>O14799630002</t>
  </si>
  <si>
    <t>00015011108 DEPOSITO DE EFECTIVO, DEPOSITANTE: MERY CHALLCO ESCOBAR, CONCEPTO: DEP. POR CONSUMO EXECIVO DE LLAMADAS MOVILES,SEGUN DETALLE OCTUBRE Y NOVIEMBRE 2016, CUENTA DE DEPOSITO: CUENTA UNICA DEL TESORO</t>
  </si>
  <si>
    <t>B14801830002</t>
  </si>
  <si>
    <t>00015021104 DEP.DE CHEQ.AJENOS,RET.DE CAM.,CONCEPTO: DEPÓSITO MIN DE GOBIERNO DIRECCION NACIONAL DE SALUD Y BIENESTAR SOCIAL,DEP.: DIRECCION NAL. DE SALUD POLICIA BOLIVIANA , PROCEDENCIA: BANCO UNION S.A., CHEQUE: 2847, FECHA DE EMISION:23/02/2017</t>
  </si>
  <si>
    <t>O14801540002</t>
  </si>
  <si>
    <t>00015011108 DEPOSITO DE EFECTIVO, DEPOSITANTE: DENIS POMA GUTIERREZ, CONCEPTO: CONSUMO EXEDENTE DE TELEFONO, CUENTA DE DEPOSITO: CUENTA UNICA DEL TESORO</t>
  </si>
  <si>
    <t>O14806200002</t>
  </si>
  <si>
    <t>00015011108 DEPOSITO DE EFECTIVO, DEPOSITANTE: DENIS POMA GUTIERREZ, CONCEPTO: PAGO DE EXCEDENTE TELEFONICO, CUENTA DE DEPOSITO: CUENTA UNICA DEL TESORO</t>
  </si>
  <si>
    <t>B14823790002</t>
  </si>
  <si>
    <t>00015021101 DEP.DE CHEQ.AJENOS,RET.DE CAM.,CONCEPTO: ASIGNACIONES,DEP.: UNIPOL , PROCEDENCIA: BANCO UNION S.A., CHEQUE: 541, FECHA DE EMISION:07/03/2017</t>
  </si>
  <si>
    <t>B14833470002</t>
  </si>
  <si>
    <t>00099021001 DEP.DE CHEQ.AJENOS,RET.DE CAM.,CONCEPTO: TRASPASO AL COMANDO DE POTOSI POR SERVICIOS BASICOS T.G.N. REC. ORD.,DEP.: POLICIA BOLIVIANA DIR.NAL.ADMINISTRATIVA , PROCEDENCIA: BANCO UNION S.A., CHEQUE: 3099, FECHA DE EMISION:23/02/2017</t>
  </si>
  <si>
    <t>B14833480002</t>
  </si>
  <si>
    <t>00015021101 DEP.DE CHEQ.AJENOS,RET.DE CAM.,CONCEPTO: TRASPASO AL COMANDO DE POTOSI POR SERVICIOS BASICOS M.G. POL. NAL. RECAUDACIONES,DEP.: POLICIA BOLIVIANA DIR.NAL.ADMINISTRATIVA , PROCEDENCIA: BANCO UNION S.A., CHEQUE: 3100, FECHA DE EMISION:23/02/2017</t>
  </si>
  <si>
    <t>B14859570002</t>
  </si>
  <si>
    <t>00015021104 DEP.DE CHEQ.AJENOS,RET.DE CAM.,CONCEPTO: DEP PARA LIBRETA 00015021104 MIN GOBIERNO DIRECCION NAL DE SALUD Y BIENESTAR SOCIAL,DEP.: DIRECCION NAL DE SALUD POLICIA BOLIVIANA</t>
  </si>
  <si>
    <t>O14859260002</t>
  </si>
  <si>
    <t>00015011108 DEPOSITO DE EFECTIVO, DEPOSITANTE: MARIA MIRANDA, CONCEPTO: DEVOLUCIÓN POR REMANENTE (FONDO EN AVANCE), CUENTA DE DEPOSITO: CUENTA UNICA DEL TESORO</t>
  </si>
  <si>
    <t>B14867340002</t>
  </si>
  <si>
    <t>00015021101 DEP.DE CHEQ.AJENOS,RET.DE CAM.,CONCEPTO: DEPÓSITO PARA LIBRETA POLICIA NACIONAL RECAUDACIONES,DEP.: DIRECCIÓN NACIONAL DE SALUD POLICIA BOLIVIANA , PROCEDENCIA: BANCO UNION S.A., CHEQUE: 2849, FECHA DE EMISION:21/03/2017</t>
  </si>
  <si>
    <t>S08793760002</t>
  </si>
  <si>
    <t>'TRANSFERENCIA DE FONDOS DE DPTOS.DE ENCAJE LEGAL DEL SISTEMA FINANCIERO A DPTOS.CTES.DEL SECTOR PUBLICO S/G CITE' BUN.CA/P.CORP/140||2017; DE LA FECHA (HRE-TSO-840). DEVOLUCION DE RECURSOS NO EJECUTADOS AL MINISTERIO DE EDUCACION. A SOLICITUD DEL BDP SAM - FIDEICOMISO BONO JUANCITO PINTO GESTION 2016; LIBRETA 00099021001; BUN</t>
  </si>
  <si>
    <t>G04008390004</t>
  </si>
  <si>
    <t>VENTA DE DIVISAS CON TRANSFERENCIA DE FONDOS A SOLICITUD DE MINISTERIO DE EDUCACION SEGUN SOLICITUD 1870 REF: TRASPASO M. MICHEL SARMIENTO JUAN PABLO LIB. 00099021001 TGN-RECURSOS ORDINARIOS (3987)</t>
  </si>
  <si>
    <t>G04008400004</t>
  </si>
  <si>
    <t>VENTA DE DIVISAS CON TRANSFERENCIA DE FONDOS A SOLICITUD DE MINISTERIO DE EDUCACION SEGUN SOLICITUD 1864 REF: TRASPASO PARA LA UNIVERSIDAD DE CONCEPCIÓN (JUAN YAMID CARVALLO ALFARO) LIB. 00099021001 TGN-RECURSOS ORDINARIOS (3987)</t>
  </si>
  <si>
    <t>G04008440004</t>
  </si>
  <si>
    <t>VENTA DE DIVISAS CON TRANSFERENCIA DE FONDOS A SOLICITUD DE MINISTERIO DE EDUCACION SEGUN SOLICITUD 1872 REF: TRASPASO PARA MISAEL ALI MITA LIB. 00099021001 TGN-RECURSOS ORDINARIOS (3987)</t>
  </si>
  <si>
    <t>G04011760005</t>
  </si>
  <si>
    <t>VENTA DE DIVISAS CON TRANSFERENCIA DE FONDOS A SOLICITUD DE MINISTERIO DE EDUCACION SEGUN SOLICITUD 1867 REF: TRASPASO  DIANA JACKELYNE VALDEZ VARGAS EQUIVALENTES  2.689,04 USD LIB. 00099021001 TGN-RECURSOS ORDINARIOS (3987)</t>
  </si>
  <si>
    <t>G04011760004</t>
  </si>
  <si>
    <t>VENTA DE DIVISAS CON TRANSFERENCIA DE FONDOS A SOLICITUD DE MINISTERIO DE EDUCACION SEGUN SOLICITUD 1867 REF: TRASPASO  DIANA JACKELYNE VALDEZ VARGAS EQUIVALENTES  2.689,04 USD LIB. 00099021001 TGN-RECURSOS ORDINARIOS (3987) POR DIFERENCIAL CAMBIARIO</t>
  </si>
  <si>
    <t>G04011770004</t>
  </si>
  <si>
    <t>VENTA DE DIVISAS CON TRANSFERENCIA DE FONDOS A SOLICITUD DE MINISTERIO DE EDUCACION SEGUN SOLICITUD 1875 REF: TRASPASO PARA RUBEN ALDRIN ALBIS VASQUEZ EQUIVALENTES  2.542,47 USD LIB. 00099021001 TGN-RECURSOS ORDINARIOS (3987) POR DIFERENCIAL CAMBIARIO</t>
  </si>
  <si>
    <t>G04011770005</t>
  </si>
  <si>
    <t>VENTA DE DIVISAS CON TRANSFERENCIA DE FONDOS A SOLICITUD DE MINISTERIO DE EDUCACION SEGUN SOLICITUD 1875 REF: TRASPASO PARA RUBEN ALDRIN ALBIS VASQUEZ EQUIVALENTES  2.542,47 USD LIB. 00099021001 TGN-RECURSOS ORDINARIOS (3987)</t>
  </si>
  <si>
    <t>G04014210004</t>
  </si>
  <si>
    <t>VENTA DE DIVISAS CON TRANSFERENCIA DE FONDOS A SOLICITUD DE MINISTERIO DE EDUCACION SEGUN SOLICITUD 1865 REF: TRASPASO PARA KAREM DIANNE CHOQUEHUANCA QUISPE EQUIVALENTES  3.529,80 USD LIB. 00099021001 TGN-RECURSOS ORDINARIOS (3987) POR DIFERENCIAL CAMBIARIO</t>
  </si>
  <si>
    <t>G04014210005</t>
  </si>
  <si>
    <t>VENTA DE DIVISAS CON TRANSFERENCIA DE FONDOS A SOLICITUD DE MINISTERIO DE EDUCACION SEGUN SOLICITUD 1865 REF: TRASPASO PARA KAREM DIANNE CHOQUEHUANCA QUISPE EQUIVALENTES  3.529,80 USD LIB. 00099021001 TGN-RECURSOS ORDINARIOS (3987)</t>
  </si>
  <si>
    <t>G04015370004</t>
  </si>
  <si>
    <t>VENTA DE DIVISAS CON TRANSFERENCIA DE FONDOS A SOLICITUD DE MINISTERIO DE EDUCACION SEGUN SOLICITUD 1874 REF: TRASPASO PARA MARISSA CASTRO MAGNANI EQUIVALENTES  3.534,54 USD LIB. 00099021001 TGN-RECURSOS ORDINARIOS (3987) POR DIFERENCIAL CAMBIARIO</t>
  </si>
  <si>
    <t>G04015370005</t>
  </si>
  <si>
    <t>VENTA DE DIVISAS CON TRANSFERENCIA DE FONDOS A SOLICITUD DE MINISTERIO DE EDUCACION SEGUN SOLICITUD 1874 REF: TRASPASO PARA MARISSA CASTRO MAGNANI EQUIVALENTES  3.534,54 USD LIB. 00099021001 TGN-RECURSOS ORDINARIOS (3987)</t>
  </si>
  <si>
    <t>G04015380004</t>
  </si>
  <si>
    <t>VENTA DE DIVISAS CON TRANSFERENCIA DE FONDOS A SOLICITUD DE MINISTERIO DE EDUCACION SEGUN SOLICITUD 1876 REF: TRASPASO PARA PATRICIA CRISTINA QUIROGA YAÑEZ EQUIVALENTES  3.534,54 USD LIB. 00099021001 TGN-RECURSOS ORDINARIOS (3987) POR DIFERENCIAL CAMBIARIO</t>
  </si>
  <si>
    <t>G04015380005</t>
  </si>
  <si>
    <t>VENTA DE DIVISAS CON TRANSFERENCIA DE FONDOS A SOLICITUD DE MINISTERIO DE EDUCACION SEGUN SOLICITUD 1876 REF: TRASPASO PARA PATRICIA CRISTINA QUIROGA YAÑEZ EQUIVALENTES  3.534,54 USD LIB. 00099021001 TGN-RECURSOS ORDINARIOS (3987)</t>
  </si>
  <si>
    <t>G04024890005</t>
  </si>
  <si>
    <t>VENTA DE DIVISAS CON TRANSFERENCIA DE FONDOS A SOLICITUD DE MINISTERIO DE EDUCACION SEGUN SOLICITUD 1869 REF: TRASPASO PARA JORGE DANIEL GROCK PEREIRA EQUIVALENTES  3.529,80 USD LIB. 00099021001 TGN-RECURSOS ORDINARIOS (3987)</t>
  </si>
  <si>
    <t>G04024890004</t>
  </si>
  <si>
    <t>VENTA DE DIVISAS CON TRANSFERENCIA DE FONDOS A SOLICITUD DE MINISTERIO DE EDUCACION SEGUN SOLICITUD 1869 REF: TRASPASO PARA JORGE DANIEL GROCK PEREIRA EQUIVALENTES  3.529,80 USD LIB. 00099021001 TGN-RECURSOS ORDINARIOS (3987) POR DIFERENCIAL CAMBIARIO</t>
  </si>
  <si>
    <t>G04024850005</t>
  </si>
  <si>
    <t>VENTA DE DIVISAS CON TRANSFERENCIA DE FONDOS A SOLICITUD DE MINISTERIO DE EDUCACION SEGUN SOLICITUD 1877 REF: TRASPASO PARA ANA TERESA MORATO LOPEZ EQUIVALENTES  3.535,08 USD LIB. 00099021001 TGN-RECURSOS ORDINARIOS (3987)</t>
  </si>
  <si>
    <t>G04024850004</t>
  </si>
  <si>
    <t>VENTA DE DIVISAS CON TRANSFERENCIA DE FONDOS A SOLICITUD DE MINISTERIO DE EDUCACION SEGUN SOLICITUD 1877 REF: TRASPASO PARA ANA TERESA MORATO LOPEZ EQUIVALENTES  3.535,08 USD LIB. 00099021001 TGN-RECURSOS ORDINARIOS (3987) POR DIFERENCIAL CAMBIARIO</t>
  </si>
  <si>
    <t>G04028490004</t>
  </si>
  <si>
    <t>VENTA DE DIVISAS CON TRANSFERENCIA DE FONDOS A SOLICITUD DE MINISTERIO DE EDUCACION SEGUN SOLICITUD 1873 REF: TRASPASO PARA LUZ NATALIA MERCADO CALLAU EQUIVALENTES  4.691,40 USD LIB. 00099021001 TGN-RECURSOS ORDINARIOS (3987) POR DIFERENCIAL CAMBIARIO</t>
  </si>
  <si>
    <t>G04028490005</t>
  </si>
  <si>
    <t>VENTA DE DIVISAS CON TRANSFERENCIA DE FONDOS A SOLICITUD DE MINISTERIO DE EDUCACION SEGUN SOLICITUD 1873 REF: TRASPASO PARA LUZ NATALIA MERCADO CALLAU EQUIVALENTES  4.691,40 USD LIB. 00099021001 TGN-RECURSOS ORDINARIOS (3987)</t>
  </si>
  <si>
    <t>G04028520004</t>
  </si>
  <si>
    <t>VENTA DE DIVISAS CON TRANSFERENCIA DE FONDOS A SOLICITUD DE MINISTERIO DE EDUCACION SEGUN SOLICITUD 1894 REF: TRASPASO PARA JORGE IGNACIO CISNEROS SALDAÑA LIB. 00099021001 TGN-RECURSOS ORDINARIOS (3987)</t>
  </si>
  <si>
    <t>G04036080004</t>
  </si>
  <si>
    <t>VENTA DE DIVISAS CON TRANSFERENCIA DE FONDOS A SOLICITUD DE MINISTERIO DE EDUCACION SEGUN SOLICITUD 1866 REF: TRASPASO PARA CARLA XIMENA LITTLE EQUIVALENTES  2.971,01 USD LIB. 00099021001 TGN-RECURSOS ORDINARIOS (3987) POR DIFERENCIAL CAMBIARIO</t>
  </si>
  <si>
    <t>G04036080005</t>
  </si>
  <si>
    <t>VENTA DE DIVISAS CON TRANSFERENCIA DE FONDOS A SOLICITUD DE MINISTERIO DE EDUCACION SEGUN SOLICITUD 1866 REF: TRASPASO PARA CARLA XIMENA LITTLE EQUIVALENTES  2.971,01 USD LIB. 00099021001 TGN-RECURSOS ORDINARIOS (3987)</t>
  </si>
  <si>
    <t>G04035500004</t>
  </si>
  <si>
    <t>VENTA DE DIVISAS CON TRANSFERENCIA DE FONDOS A SOLICITUD DE MINISTERIO DE EDUCACION SEGUN SOLICITUD 1900 REF: TRASPASO PARA ERNESTO FRANCISCO FERNANDEZ PORTUGAL EQUIVALENTES  2.480,50 USD LIB. 00099021001 TGN-RECURSOS ORDINARIOS (3987) POR DIFERENCIAL CAMBIARIO</t>
  </si>
  <si>
    <t>G04035500005</t>
  </si>
  <si>
    <t>VENTA DE DIVISAS CON TRANSFERENCIA DE FONDOS A SOLICITUD DE MINISTERIO DE EDUCACION SEGUN SOLICITUD 1900 REF: TRASPASO PARA ERNESTO FRANCISCO FERNANDEZ PORTUGAL EQUIVALENTES  2.480,50 USD LIB. 00099021001 TGN-RECURSOS ORDINARIOS (3987)</t>
  </si>
  <si>
    <t>G04035510004</t>
  </si>
  <si>
    <t>VENTA DE DIVISAS CON TRANSFERENCIA DE FONDOS A SOLICITUD DE MINISTERIO DE EDUCACION SEGUN SOLICITUD 1895 REF: TRASPASO PARA  FANY BEATRIS RAMOS QUISPE EQUIVALENTES  2.480,50 USD LIB. 00099021001 TGN-RECURSOS ORDINARIOS (3987) POR DIFERENCIAL CAMBIARIO</t>
  </si>
  <si>
    <t>G04035510005</t>
  </si>
  <si>
    <t>VENTA DE DIVISAS CON TRANSFERENCIA DE FONDOS A SOLICITUD DE MINISTERIO DE EDUCACION SEGUN SOLICITUD 1895 REF: TRASPASO PARA  FANY BEATRIS RAMOS QUISPE EQUIVALENTES  2.480,50 USD LIB. 00099021001 TGN-RECURSOS ORDINARIOS (3987)</t>
  </si>
  <si>
    <t>G04035520004</t>
  </si>
  <si>
    <t>VENTA DE DIVISAS CON TRANSFERENCIA DE FONDOS A SOLICITUD DE MINISTERIO DE EDUCACION SEGUN SOLICITUD 1899 REF: TRASPASO PARA ELDER ANTONIO NINAHUANCA TERAN EQUIVALENTES  2.480,50 USD LIB. 00099021001 TGN-RECURSOS ORDINARIOS (3987) POR DIFERENCIAL CAMBIARIO</t>
  </si>
  <si>
    <t>G04035520005</t>
  </si>
  <si>
    <t>VENTA DE DIVISAS CON TRANSFERENCIA DE FONDOS A SOLICITUD DE MINISTERIO DE EDUCACION SEGUN SOLICITUD 1899 REF: TRASPASO PARA ELDER ANTONIO NINAHUANCA TERAN EQUIVALENTES  2.480,50 USD LIB. 00099021001 TGN-RECURSOS ORDINARIOS (3987)</t>
  </si>
  <si>
    <t>G04035960004</t>
  </si>
  <si>
    <t>VENTA DE DIVISAS CON TRANSFERENCIA DE FONDOS A SOLICITUD DE MINISTERIO DE EDUCACION SEGUN SOLICITUD 1868 REF: TRASPASO PARA HUGO MOBAREC SARAVIA EQUIVALENTES  2.971,14 USD LIB. 00099021001 TGN-RECURSOS ORDINARIOS (3987) POR DIFERENCIAL CAMBIARIO</t>
  </si>
  <si>
    <t>G04035960005</t>
  </si>
  <si>
    <t>VENTA DE DIVISAS CON TRANSFERENCIA DE FONDOS A SOLICITUD DE MINISTERIO DE EDUCACION SEGUN SOLICITUD 1868 REF: TRASPASO PARA HUGO MOBAREC SARAVIA EQUIVALENTES  2.971,14 USD LIB. 00099021001 TGN-RECURSOS ORDINARIOS (3987)</t>
  </si>
  <si>
    <t>S08827120004</t>
  </si>
  <si>
    <t>||RESPUESTA A DEBITO DEL BANQUERO SEGUN SWIFT NO.3962 DE LA FECHA REF.: COBRO COMISIONES DEL BANQUERO POR TRANSF.DE EUR.2.498,17 DEL 17/03/2017 SEGUN SOLIC.DEL MIN.DE EDUCACION POR PAGO A DIANA JACKELYNE VALDEZ VARGAS LIB.00099021001 TGN-RECURSAS ORDINARIOS POR COBRO UTILES DE ESCRITORIO</t>
  </si>
  <si>
    <t>S08827120001</t>
  </si>
  <si>
    <t>||RESPUESTA A DEBITO DEL BANQUERO SEGUN SWIFT NO.3962 DE LA FECHA REF.: COBRO COMISIONES DEL BANQUERO POR TRANSF.DE EUR.2.498,17 DEL 17/03/2017 SEGUN SOLIC.DEL MIN.DE EDUCACION POR PAGO A DIANA JACKELYNE VALDEZ VARGAS LIB.00099021001 TGN-RECURSAS ORDINARIOS</t>
  </si>
  <si>
    <t>G04048780004</t>
  </si>
  <si>
    <t>VENTA DE DIVISAS CON TRANSFERENCIA DE FONDOS A SOLICITUD DE MINISTERIO DE EDUCACION SEGUN SOLICITUD 1898 REF: TRASPASO PARA ALAN ARTURO MATTOS GUTIERREZ EQUIVALENTES  2.506,21 USD LIB. 00099021001 TGN-RECURSOS ORDINARIOS (3987) POR DIFERENCIAL CAMBIARIO</t>
  </si>
  <si>
    <t>G04048780005</t>
  </si>
  <si>
    <t>VENTA DE DIVISAS CON TRANSFERENCIA DE FONDOS A SOLICITUD DE MINISTERIO DE EDUCACION SEGUN SOLICITUD 1898 REF: TRASPASO PARA ALAN ARTURO MATTOS GUTIERREZ EQUIVALENTES  2.506,21 USD LIB. 00099021001 TGN-RECURSOS ORDINARIOS (3987)</t>
  </si>
  <si>
    <t>G04048790004</t>
  </si>
  <si>
    <t>VENTA DE DIVISAS CON TRANSFERENCIA DE FONDOS A SOLICITUD DE MINISTERIO DE EDUCACION SEGUN SOLICITUD 1896 REF: TRASPASO PARA FABIANA ISABEL BELMONTE RADA EQUIVALENTES  2.506,21 USD LIB. 00099021001 TGN-RECURSOS ORDINARIOS (3987) POR DIFERENCIAL CAMBIARIO</t>
  </si>
  <si>
    <t>G04048790005</t>
  </si>
  <si>
    <t>VENTA DE DIVISAS CON TRANSFERENCIA DE FONDOS A SOLICITUD DE MINISTERIO DE EDUCACION SEGUN SOLICITUD 1896 REF: TRASPASO PARA FABIANA ISABEL BELMONTE RADA EQUIVALENTES  2.506,21 USD LIB. 00099021001 TGN-RECURSOS ORDINARIOS (3987)</t>
  </si>
  <si>
    <t>G04055490004</t>
  </si>
  <si>
    <t>VENTA DE DIVISAS CON TRANSFERENCIA DE FONDOS A SOLICITUD DE MINISTERIO DE EDUCACION SEGUN SOLICITUD 1934 REF: TRASPASO PARA TATIANA MIJAELA BLANCO QUIROGA LIB. 00099021001 TGN-RECURSOS ORDINARIOS (3987)</t>
  </si>
  <si>
    <t>G04055500004</t>
  </si>
  <si>
    <t>VENTA DE DIVISAS CON TRANSFERENCIA DE FONDOS A SOLICITUD DE MINISTERIO DE EDUCACION SEGUN SOLICITUD 1939 REF: TRASPASO PARA MARILIZ ARTEAGA GOMEZ GARCIA LIB. 00099021001 TGN-RECURSOS ORDINARIOS (3987)</t>
  </si>
  <si>
    <t>G04058790005</t>
  </si>
  <si>
    <t>VENTA DE DIVISAS CON TRANSFERENCIA DE FONDOS A SOLICITUD DE MINISTERIO DE EDUCACION SEGUN SOLICITUD 1940 REF: TRASPASO PARA CARLA TATTIANA GONZALES GEMIO EQUIVALENTES  2.264,03 USD LIB. 00099021001 TGN-RECURSOS ORDINARIOS (3987)</t>
  </si>
  <si>
    <t>G04058790004</t>
  </si>
  <si>
    <t>VENTA DE DIVISAS CON TRANSFERENCIA DE FONDOS A SOLICITUD DE MINISTERIO DE EDUCACION SEGUN SOLICITUD 1940 REF: TRASPASO PARA CARLA TATTIANA GONZALES GEMIO EQUIVALENTES  2.264,03 USD LIB. 00099021001 TGN-RECURSOS ORDINARIOS (3987) POR DIFERENCIAL CAMBIARIO</t>
  </si>
  <si>
    <t>G04058780005</t>
  </si>
  <si>
    <t>VENTA DE DIVISAS CON TRANSFERENCIA DE FONDOS A SOLICITUD DE MINISTERIO DE EDUCACION SEGUN SOLICITUD 1933 REF: TRASPASO NICOLAS FERNANDO RAMOS PAIVA EQUIVALENTES  2.290,27 USD LIB. 00099021001 TGN-RECURSOS ORDINARIOS (3987)</t>
  </si>
  <si>
    <t>G04058780004</t>
  </si>
  <si>
    <t>VENTA DE DIVISAS CON TRANSFERENCIA DE FONDOS A SOLICITUD DE MINISTERIO DE EDUCACION SEGUN SOLICITUD 1933 REF: TRASPASO NICOLAS FERNANDO RAMOS PAIVA EQUIVALENTES  2.290,27 USD LIB. 00099021001 TGN-RECURSOS ORDINARIOS (3987) POR DIFERENCIAL CAMBIARIO</t>
  </si>
  <si>
    <t>G04058800004</t>
  </si>
  <si>
    <t>VENTA DE DIVISAS CON TRANSFERENCIA DE FONDOS A SOLICITUD DE MINISTERIO DE EDUCACION SEGUN SOLICITUD 1941 REF: TRASPASO PARA SILVANA INES QUITON TAPIA EQUIVALENTES  2.086,85 USD LIB. 00099021001 TGN-RECURSOS ORDINARIOS (3987) POR DIFERENCIAL CAMBIARIO</t>
  </si>
  <si>
    <t>G04058800005</t>
  </si>
  <si>
    <t>VENTA DE DIVISAS CON TRANSFERENCIA DE FONDOS A SOLICITUD DE MINISTERIO DE EDUCACION SEGUN SOLICITUD 1941 REF: TRASPASO PARA SILVANA INES QUITON TAPIA EQUIVALENTES  2.086,85 USD LIB. 00099021001 TGN-RECURSOS ORDINARIOS (3987)</t>
  </si>
  <si>
    <t>G04069360004</t>
  </si>
  <si>
    <t>VENTA DE DIVISAS CON TRANSFERENCIA DE FONDOS A SOLICITUD DE MINISTERIO DE EDUCACION SEGUN SOLICITUD 1938 REF: TRASPASO  LIZ FEDRA HUAYTA HERNANI EQUIVALENTES  3.531,57 USD LIB. 00099021001 TGN-RECURSOS ORDINARIOS (3987) POR DIFERENCIAL CAMBIARIO</t>
  </si>
  <si>
    <t>G04069360005</t>
  </si>
  <si>
    <t>VENTA DE DIVISAS CON TRANSFERENCIA DE FONDOS A SOLICITUD DE MINISTERIO DE EDUCACION SEGUN SOLICITUD 1938 REF: TRASPASO  LIZ FEDRA HUAYTA HERNANI EQUIVALENTES  3.531,57 USD LIB. 00099021001 TGN-RECURSOS ORDINARIOS (3987)</t>
  </si>
  <si>
    <t>G04082090004</t>
  </si>
  <si>
    <t>VENTA DE DIVISAS CON TRANSFERENCIA DE FONDOS A SOLICITUD DE MINISTERIO DE EDUCACION SEGUN SOLICITUD 1932 REF: TRASPASO PARA SIDNEY ENZO MICHEL ORELLANA EQUIVALENTES  2.538,71 USD LIB. 00099021001 TGN-RECURSOS ORDINARIOS (3987) POR DIFERENCIAL CAMBIARIO</t>
  </si>
  <si>
    <t>G04082090005</t>
  </si>
  <si>
    <t>VENTA DE DIVISAS CON TRANSFERENCIA DE FONDOS A SOLICITUD DE MINISTERIO DE EDUCACION SEGUN SOLICITUD 1932 REF: TRASPASO PARA SIDNEY ENZO MICHEL ORELLANA EQUIVALENTES  2.538,71 USD LIB. 00099021001 TGN-RECURSOS ORDINARIOS (3987)</t>
  </si>
  <si>
    <t>G04082100004</t>
  </si>
  <si>
    <t>VENTA DE DIVISAS CON TRANSFERENCIA DE FONDOS A SOLICITUD DE MINISTERIO DE EDUCACION SEGUN SOLICITUD 1935 REF: TRASPASO PARA YURI MIJAIL GUACHALLA GUTIERREZ EQUIVALENTES  2.538,71 USD LIB. 00099021001 TGN-RECURSOS ORDINARIOS (3987) POR DIFERENCIAL CAMBIARIO</t>
  </si>
  <si>
    <t>G04082100005</t>
  </si>
  <si>
    <t>VENTA DE DIVISAS CON TRANSFERENCIA DE FONDOS A SOLICITUD DE MINISTERIO DE EDUCACION SEGUN SOLICITUD 1935 REF: TRASPASO PARA YURI MIJAIL GUACHALLA GUTIERREZ EQUIVALENTES  2.538,71 USD LIB. 00099021001 TGN-RECURSOS ORDINARIOS (3987)</t>
  </si>
  <si>
    <t>G04082110004</t>
  </si>
  <si>
    <t>VENTA DE DIVISAS CON TRANSFERENCIA DE FONDOS A SOLICITUD DE MINISTERIO DE EDUCACION SEGUN SOLICITUD 1936 REF: TRASPASO  PARA ANTONIO ALIAGA APARICIO EQUIVALENTES  2.538,71 USD LIB. 00099021001 TGN-RECURSOS ORDINARIOS (3987) POR DIFERENCIAL CAMBIARIO</t>
  </si>
  <si>
    <t>G04082110005</t>
  </si>
  <si>
    <t>VENTA DE DIVISAS CON TRANSFERENCIA DE FONDOS A SOLICITUD DE MINISTERIO DE EDUCACION SEGUN SOLICITUD 1936 REF: TRASPASO  PARA ANTONIO ALIAGA APARICIO EQUIVALENTES  2.538,71 USD LIB. 00099021001 TGN-RECURSOS ORDINARIOS (3987)</t>
  </si>
  <si>
    <t>G04082120004</t>
  </si>
  <si>
    <t>VENTA DE DIVISAS CON TRANSFERENCIA DE FONDOS A SOLICITUD DE MINISTERIO DE EDUCACION SEGUN SOLICITUD 1937 REF: TRASPASO PARA SERGIOO LUIS AYALA TAPIA EQUIVALENTES  2.538,71 USD LIB. 00099021001 TGN-RECURSOS ORDINARIOS (3987) POR DIFERENCIAL CAMBIARIO</t>
  </si>
  <si>
    <t>G04082120005</t>
  </si>
  <si>
    <t>VENTA DE DIVISAS CON TRANSFERENCIA DE FONDOS A SOLICITUD DE MINISTERIO DE EDUCACION SEGUN SOLICITUD 1937 REF: TRASPASO PARA SERGIOO LUIS AYALA TAPIA EQUIVALENTES  2.538,71 USD LIB. 00099021001 TGN-RECURSOS ORDINARIOS (3987)</t>
  </si>
  <si>
    <t>G04096170005</t>
  </si>
  <si>
    <t>VENTA DE DIVISAS CON TRANSFERENCIA DE FONDOS A SOLICITUD DE MINISTERIO DE EDUCACION SEGUN SOLICITUD 1952 REF: TRASPASO PARA LA UNIVERSITE LAVAL (KAREM DIANNE CHOQUEHUANCA QUISPE) EQUIVALENTES  161,42 USD LIB. 00099021001 TGN-RECURSOS ORDINARIOS (3987)</t>
  </si>
  <si>
    <t>G04096170004</t>
  </si>
  <si>
    <t>VENTA DE DIVISAS CON TRANSFERENCIA DE FONDOS A SOLICITUD DE MINISTERIO DE EDUCACION SEGUN SOLICITUD 1952 REF: TRASPASO PARA LA UNIVERSITE LAVAL (KAREM DIANNE CHOQUEHUANCA QUISPE) EQUIVALENTES  161,42 USD LIB. 00099021001 TGN-RECURSOS ORDINARIOS (3987) POR DIFERENCIAL CAMBIARIO</t>
  </si>
  <si>
    <t>G04093580005</t>
  </si>
  <si>
    <t>VENTA DE DIVISAS CON TRANSFERENCIA DE FONDOS A SOLICITUD DE MINISTERIO DE EDUCACION SEGUN SOLICITUD 1954 REF: TRASPASO PARA  CAREER PARTNER SERVICE GMBH  (DIANA JACKELINE VALDEZ VARGAS) EQUIVALENTES  488,83 USD LIB. 00099021001 TGN-RECURSOS ORDINARIOS (3987)</t>
  </si>
  <si>
    <t>G04093580004</t>
  </si>
  <si>
    <t>VENTA DE DIVISAS CON TRANSFERENCIA DE FONDOS A SOLICITUD DE MINISTERIO DE EDUCACION SEGUN SOLICITUD 1954 REF: TRASPASO PARA  CAREER PARTNER SERVICE GMBH  (DIANA JACKELINE VALDEZ VARGAS) EQUIVALENTES  488,83 USD LIB. 00099021001 TGN-RECURSOS ORDINARIOS (3987) POR DIFERENCIAL CAMBIARIO</t>
  </si>
  <si>
    <t>G04097710004</t>
  </si>
  <si>
    <t>VENTA DE DIVISAS CON TRANSFERENCIA DE FONDOS A SOLICITUD DE MINISTERIO DE EDUCACION SEGUN SOLICITUD 1955 REF: TRASPASO PARA LA IUBH (INTERNATIONAL UNIVERSITY OF APPLIED SCIENCES INTERNATIONALE HOCHSCHUELE)  (DIAN JACKELYNE VALDEZ) EQUIVALENTES  11.565,79 USD LIB. 00099021001 TGN-RECURSOS ORDINARIOS (3987) POR DIFERENCIAL CAMBIARIO</t>
  </si>
  <si>
    <t>G04097710005</t>
  </si>
  <si>
    <t>VENTA DE DIVISAS CON TRANSFERENCIA DE FONDOS A SOLICITUD DE MINISTERIO DE EDUCACION SEGUN SOLICITUD 1955 REF: TRASPASO PARA LA IUBH (INTERNATIONAL UNIVERSITY OF APPLIED SCIENCES INTERNATIONALE HOCHSCHUELE)  (DIAN JACKELYNE VALDEZ) EQUIVALENTES  11.565,79 USD LIB. 00099021001 TGN-RECURSOS ORDINARIOS (3987)</t>
  </si>
  <si>
    <t>S08833010004</t>
  </si>
  <si>
    <t>||RESPUESTA DEBITO DEL BANQUERO SG/ SWIFT 04315 DE LA FECHA REF: COBRO COMISION POR TRANSFERENCIA DE EUR 1,933,34 DEL 23/03/2017 SG/ SOLICITUD  DEL MIN. DE EDUCACION REF.: PAGO A/F SILVANA INES QUITON TAPIA LIBRETA 00099021001 TGN-RECURSOS ORDINARIOS, COBRO UTILES DE ESCRITORIO</t>
  </si>
  <si>
    <t>S08833010001</t>
  </si>
  <si>
    <t>||RESPUESTA DEBITO DEL BANQUERO SG/ SWIFT 04315 DE LA FECHA REF: COBRO COMISION POR TRANSFERENCIA DE EUR 1,933,34 DEL 23/03/2017 SG/ SOLICITUD  DEL MIN. DE EDUCACION REF.: PAGO A/F SILVANA INES QUITON TAPIA LIBRETA 00099021001 TGN-RECURSOS ORDINARIOS</t>
  </si>
  <si>
    <t>G04104900005</t>
  </si>
  <si>
    <t>VENTA DE DIVISAS CON TRANSFERENCIA DE FONDOS A SOLICITUD DE MINISTERIO DE EDUCACION SEGUN SOLICITUD 1965 REF: TRASPASO PARA WAGENINGEN UNIVERSITY  (SILVANA INES QUITON TAPIA) EQUIVALENTES  18.056,01 USD LIB. 00099021001 TGN-RECURSOS ORDINARIOS (3987)</t>
  </si>
  <si>
    <t>G04104900004</t>
  </si>
  <si>
    <t>VENTA DE DIVISAS CON TRANSFERENCIA DE FONDOS A SOLICITUD DE MINISTERIO DE EDUCACION SEGUN SOLICITUD 1965 REF: TRASPASO PARA WAGENINGEN UNIVERSITY  (SILVANA INES QUITON TAPIA) EQUIVALENTES  18.056,01 USD LIB. 00099021001 TGN-RECURSOS ORDINARIOS (3987) POR DIFERENCIAL CAMBIARIO</t>
  </si>
  <si>
    <t>S08835670004</t>
  </si>
  <si>
    <t>||RESPUESTA DEBITO DEL BANQUERO SG/ SWIFT 04389 DE LA FECHA REF: COBRO COMISION POR TRANSFERENCIA DE EUR 450,- DEL 28/03/17 SG/ SOLICITUD  DEL MINISTERIO DE EDUCACION REF.: PAGO A/F CAREER PARTNER SERVICE CARGO LIBRETA NO. 00099021001TGN-RECURSOS ORDINARIOS, COBRO UTILES DE ESCRITORIO</t>
  </si>
  <si>
    <t>S08835670001</t>
  </si>
  <si>
    <t>||RESPUESTA DEBITO DEL BANQUERO SG/ SWIFT 04389 DE LA FECHA REF: COBRO COMISION POR TRANSFERENCIA DE EUR 450,- DEL 28/03/17 SG/ SOLICITUD  DEL MINISTERIO DE EDUCACION REF.: PAGO A/F CAREER PARTNER SERVICE CARGO LIBRETA NO. 00099021001TGN-RECURSOS ORDINARIOS COMIS. DEL BANQUERO EQUIV. EUR 15,00</t>
  </si>
  <si>
    <t>S08835050004</t>
  </si>
  <si>
    <t>||RESPUESTA DEBITO DEL BANQUERO SG/ SWIFT 04390 DE LA FECHA REF: COBRO COMISION POR TRANSFERENCIA DE EUR 10.647,00 DEL 28/03/17 SG/ SOLICITUD  DEL MINISTERIO DE EDUCACION REF.: PAGO A/F INT. FH BAD HONNEF - BONN LIBRETA 00099021001 TGN-RECURSOS ORDINARIOS, COBRO UTILES DE ESCRITORIO</t>
  </si>
  <si>
    <t>S08835050001</t>
  </si>
  <si>
    <t>||RESPUESTA DEBITO DEL BANQUERO SG/ SWIFT 04390 DE LA FECHA REF: COBRO COMISION POR TRANSFERENCIA DE EUR 10.647,00 DEL 28/03/17 SG/ SOLICITUD  DEL MINISTERIO DE EDUCACION REF.: PAGO A/F INT. FH BAD HONNEF - BONN CARGO LIBRETA NO. 00099021001TGN-RECURSOS ORDINARIOS COMIS. DEL BANQUERO EQUIV. EUR 15,00</t>
  </si>
  <si>
    <t>G04116100004</t>
  </si>
  <si>
    <t>VENTA DE DIVISAS CON TRANSFERENCIA DE FONDOS A SOLICITUD DE MINISTERIO DE EDUCACION SEGUN SOLICITUD 1967 REF: TRASPASO PARA  PATRICIA CRISTINA QUIROGA YAÑEZ EQUIVALENTES  140,75 USD LIB. 00099021001 TGN-RECURSOS ORDINARIOS (3987) POR DIFERENCIAL CAMBIARIO</t>
  </si>
  <si>
    <t>G04116100005</t>
  </si>
  <si>
    <t>VENTA DE DIVISAS CON TRANSFERENCIA DE FONDOS A SOLICITUD DE MINISTERIO DE EDUCACION SEGUN SOLICITUD 1967 REF: TRASPASO PARA  PATRICIA CRISTINA QUIROGA YAÑEZ EQUIVALENTES  140,75 USD LIB. 00099021001 TGN-RECURSOS ORDINARIOS (3987)</t>
  </si>
  <si>
    <t>G04118960005</t>
  </si>
  <si>
    <t>VENTA DE DIVISAS CON TRANSFERENCIA DE FONDOS A SOLICITUD DE MINISTERIO DE EDUCACION SEGUN SOLICITUD 1966 REF: TRASPASO PARA ANA TERESA MORATO LOPEZ EQUIVALENTES  166,54 USD LIB. 00099021001 TGN-RECURSOS ORDINARIOS (3987)</t>
  </si>
  <si>
    <t>G04118960004</t>
  </si>
  <si>
    <t>VENTA DE DIVISAS CON TRANSFERENCIA DE FONDOS A SOLICITUD DE MINISTERIO DE EDUCACION SEGUN SOLICITUD 1966 REF: TRASPASO PARA ANA TERESA MORATO LOPEZ EQUIVALENTES  166,54 USD LIB. 00099021001 TGN-RECURSOS ORDINARIOS (3987) POR DIFERENCIAL CAMBIARIO</t>
  </si>
  <si>
    <t>G04134380004</t>
  </si>
  <si>
    <t>VENTA DE DIVISAS CON TRANSFERENCIA DE FONDOS A SOLICITUD DE MINISTERIO DE EDUCACION SEGUN SOLICITUD 2008 REF: TRASPASO  REGENTS OF THE UNIVERSITY OF COLORADO (TATIANA MIJAELA BLANCO QUIROGA) LIB. 00099021001 TGN-RECURSOS ORDINARIOS (3987)</t>
  </si>
  <si>
    <t>G04134390004</t>
  </si>
  <si>
    <t>VENTA DE DIVISAS CON TRANSFERENCIA DE FONDOS A SOLICITUD DE MINISTERIO DE EDUCACION SEGUN SOLICITUD 2007 REF: TRASPASO PARA MISAEL ALI MITA LIB. 00099021001 TGN-RECURSOS ORDINARIOS (3987)</t>
  </si>
  <si>
    <t>O14806940002</t>
  </si>
  <si>
    <t>00016011101 DEPOSITO DE EFECTIVO, DEPOSITANTE: LUCY MONASTERIOS QUISPE CI 4321669 LP, CONCEPTO: DEVOLUCION POR CONCEPTO DE CARGO DE CUENTA DOCUMENTADA, CUENTA DE DEPOSITO: CUENTA UNICA DEL TESORO</t>
  </si>
  <si>
    <t>O14807570002</t>
  </si>
  <si>
    <t>00016011101 DEPOSITO DE EFECTIVO, DEPOSITANTE: XIMENA CACERES ORTIZ, CONCEPTO: DEVOLUCION CARGO A CUENTA, CUENTA DE DEPOSITO: CUENTA UNICA DEL TESORO</t>
  </si>
  <si>
    <t>O14808230002</t>
  </si>
  <si>
    <t>00016018008 DEPOSITO DE EFECTIVO, DEPOSITANTE: MIN DE EDUCACION EDWIN LAZARTE ANTURIANO, CONCEPTO: DEVOLUCION DE PASAJE TERRESTRE, CUENTA DE DEPOSITO: CUENTA UNICA DEL TESORO</t>
  </si>
  <si>
    <t>O14830010002</t>
  </si>
  <si>
    <t>00016071101 DEPOSITO DE EFECTIVO, DEPOSITANTE: LIZETH GUTIERREZ APARICIO, CONCEPTO: DEVOLUCION FONDOS EN AVANCE POR PASAJES, CUENTA DE DEPOSITO: CUENTA UNICA DEL TESORO</t>
  </si>
  <si>
    <t>G03755430002</t>
  </si>
  <si>
    <t>TRANSFERENCIA DE FONDOS A SOLICITUD DE MINISTERIO DE DEFENSA SEGUN SOLICITUD 1638 REF: TRANSFERENCIA VIA BCB A LA EMPRESA  A AND S INTERNATIONAL SUPPLY, INC  PARA LA ADQUISICIÓN DE REPUESTOS PARA LA AERONAVE BEECHCRAFT SUPER KING AIR FAB-018 DEL GRUPO AÉREO 31. SEGÚN INFORME  177/16 DE LA SECCIÓN AD LIB. 00099021001 TGN-RECURSOS ORDINARIOS (3987)</t>
  </si>
  <si>
    <t>G04096340003</t>
  </si>
  <si>
    <t>TRANSFERENCIA DE FONDOS AL EXTERIOR A SOLICITUD DE MINISTERIO DE DEFENSA SEGUN SOLICITUD 1974 REF: TRANSFERENCIA VÍA BCB A LA EMPRESA ZLIN AIRCRAFT PARA EL PAGO CORRESPONDIENTE A 2 (DOS) SETS DE REPUESTOS PARA LAS AERONAVES ZLIN Z242-L MATRICULAS FAB-510 Y FAB-511 SEGÚN INFORME  009/17 SECCIÓN TESOR LIB. 00099021001 TGN-RECURSOS ORDINARIOS (3987)</t>
  </si>
  <si>
    <t>G04097660003</t>
  </si>
  <si>
    <t>TRANSFERENCIA DE FONDOS AL EXTERIOR A SOLICITUD DE MINISTERIO DE DEFENSA SEGUN SOLICITUD 1981 REF: TRANSFERENCIA VÍA BCB A LA EMPRESA ZLIN AIRCRAFT PARA EL PAGO CORRESPONDIENTE A LAS 2 (DOS) AERONAVES ZLIN Z242-L MATRICULAS FAB-512 Y FAB-513 SEGÚN INFORMES 04/17 Y 05/17 SECCIÓN CONTRATACIONES DE LA LIB. 00099021001 TGN-RECURSOS ORDINARIOS (3987)</t>
  </si>
  <si>
    <t>S08836310003</t>
  </si>
  <si>
    <t>||TRANSFERENCIA DE FONDOS AL EXTERIOR SG SOL.4294-1980 DEL MIN.DE DEFENSA REGISTRADO EN FECHA 28/03/2017 REF:PAGO 5TA CUOTA  CORRESPONDIENTE AL 10% DEL CONTRATO NO.024/13 POR COMPRA DE SEIS HILICOPTEROS SUPER PUMA . CGO. LIB.00099021001 TGN-RECURSOS ORDINARIOS (COBRO UTILES DE ESCRITORIO Y MJE.SWIFT)</t>
  </si>
  <si>
    <t>S08837660004</t>
  </si>
  <si>
    <t>||VENTA DE DIVISAS S/G NOTAS STRIA.GRAL.Nº040/17,27/01/17 Y STRIA.GRAL.Nº107/17,24/03/17 Y AUT.VTA.DIV.EFECT.P/MEFP EL 31/03/17 REF.:EMIS.CARTA DE CREDITO I-2017-022,COMIS.EMISION L/C 0,15% S/USD469.600.-POR 200 DIAS,REEMB.GSTS.COM.BS220.-Y EMISION COMP.CONTABLE BS50.- LIB.0020051101 MINDEF-ARMADA BOLIVIANA VARIOS REF.:COMISIONES EMISION LC I-2017-022</t>
  </si>
  <si>
    <t>B14815060002</t>
  </si>
  <si>
    <t>00020011102 DEP.DE CHEQ.AJENOS,RET.DE CAM.,CONCEPTO: PAGO DE HABERES PERSONAL CONSULTOR MES DE FEBRERO/17 DGTAM,DEP.: TRANSPORTE AEREO MILITAR , PROCEDENCIA: BANCO UNION S.A., CHEQUE: 17325, FECHA DE EMISION:06/03/2017</t>
  </si>
  <si>
    <t>B14815070002</t>
  </si>
  <si>
    <t>00020011102 DEP.DE CHEQ.AJENOS,RET.DE CAM.,CONCEPTO: PAGO DE HABERES PERSONAL EVENTUAL MES DE FEBRERO/17 DGTAM,DEP.: TRANSPORTE AEREO MILITAR , PROCEDENCIA: BANCO UNION S.A., CHEQUE: 17324, FECHA DE EMISION:06/03/2017</t>
  </si>
  <si>
    <t>B14833950002</t>
  </si>
  <si>
    <t>00020011102 DEP.DE CHEQ.AJENOS,RET.DE CAM.,CONCEPTO: PAGO DE HABERES ENERO - FEBRERO- MARZO /2017 PERSONAL MINISTERIO DE DEFENSA,DEP.: MINISTERIO DE DEFENSA , PROCEDENCIA: BANCO UNION S.A., CHEQUE: 14992, FECHA DE EMISION:13/03/2017</t>
  </si>
  <si>
    <t>O14833260002</t>
  </si>
  <si>
    <t>00020031101 DEPOSITO DE EFECTIVO, DEPOSITANTE: JUAN CARLOS ARGANDOÑA PORCEL CI 1059746, CONCEPTO: REVERSION, CUENTA DE DEPOSITO: CUENTA UNICA DEL TESORO</t>
  </si>
  <si>
    <t>B14841330002</t>
  </si>
  <si>
    <t>00020051101 DEP.DE CHEQ.AJENOS,RET.DE CAM.,CONCEPTO: TRANSFERENCIA DE RECURSOS FTE 11 ARMADA BOLIVIANA,DEP.: MINISTERIO DE DEFENSA , PROCEDENCIA: BANCO UNION S.A., CHEQUE: 14993, FECHA DE EMISION:14/03/2017</t>
  </si>
  <si>
    <t>B14846690002</t>
  </si>
  <si>
    <t>00020028001 DEP.DE CHEQ.AJENOS,RET.DE CAM.,CONCEPTO: DEV. DE SALDOS NO EJECUTADOS DAKAR-2017 POR CONCEPTO DE PROD. QUIMICOS,MINERALES NO MET.Y PLASTICOS,DEP.: EJERCITO DE BOLIVIA , PROCEDENCIA: BANCO UNION S.A., CHEQUE: 32220, FECHA DE EMISION:09/03/2017</t>
  </si>
  <si>
    <t>B14850490002</t>
  </si>
  <si>
    <t>00020041101 DEP.DE CHEQ.AJENOS,RET.DE CAM.,CONCEPTO: TRANSFERENCIA DE RECURSOS FUENTE 11 FUERZA AEREA,DEP.: MINISTERIO DE DEFENSA , PROCEDENCIA: BANCO UNION S.A., CHEQUE: 15005, FECHA DE EMISION:16/03/2017</t>
  </si>
  <si>
    <t>B14878620002</t>
  </si>
  <si>
    <t>00099021001 DEP.DE CHEQ.AJENOS,RET.DE CAM.,CONCEPTO: REVERSIÓN SALDOS NO EJECUTADOS POR ALIMENTACIÓN,DEP.: MINISTERIO DE DEFENSA , PROCEDENCIA: BANCO UNION S.A., CHEQUE: 82, FECHA DE EMISION:24/03/2017</t>
  </si>
  <si>
    <t>B14878640002</t>
  </si>
  <si>
    <t>00099021001 DEP.DE CHEQ.AJENOS,RET.DE CAM.,CONCEPTO: REVERSIÓN SALDOS NO EJECUTADOS POR SOCORRO,DEP.: MINISTERIO DE DEFENSA , PROCEDENCIA: BANCO UNION S.A., CHEQUE: 76, FECHA DE EMISION:21/03/2017</t>
  </si>
  <si>
    <t>B14878660002</t>
  </si>
  <si>
    <t>00099021001 DEP.DE CHEQ.AJENOS,RET.DE CAM.,CONCEPTO: REVERSIÓN SALDOS NO EJECUTADOS POR SOCORRO,DEP.: MINISTERIO DE DEFENSA , PROCEDENCIA: BANCO UNION S.A., CHEQUE: 75, FECHA DE EMISION:20/03/2017</t>
  </si>
  <si>
    <t>B14878670002</t>
  </si>
  <si>
    <t>00099021001 DEP.DE CHEQ.AJENOS,RET.DE CAM.,CONCEPTO: REVERSIÓN SALDOS NO EJECUTADOS POR ERRADICACIÓN GESTIÓN 2016,DEP.: MINISTERIO DE DEFENSA , PROCEDENCIA: BANCO UNION S.A., CHEQUE: 30, FECHA DE EMISION:24/03/2017</t>
  </si>
  <si>
    <t>B14878680002</t>
  </si>
  <si>
    <t>00099021001 DEP.DE CHEQ.AJENOS,RET.DE CAM.,CONCEPTO: REVERSIÓN SALDOS NO EJECUTADOS POR ALIMENTACIÓN,DEP.: MINISTERIO DE DEFENSA , PROCEDENCIA: BANCO UNION S.A., CHEQUE: 81, FECHA DE EMISION:21/03/2017</t>
  </si>
  <si>
    <t>B14878690002</t>
  </si>
  <si>
    <t>00099021001 DEP.DE CHEQ.AJENOS,RET.DE CAM.,CONCEPTO: REVERSIÓN SALDOS NO EJECUTADOS POR SOCORRO Y ALIMENTACIÓN PARA POSTERIOR REPROGRAMACIÓN,DEP.: MINISTERIO DE DEFENSA , PROCEDENCIA: BANCO UNION S.A., CHEQUE: 18525, FECHA DE EMISION:24/03/2017</t>
  </si>
  <si>
    <t>B14878710002</t>
  </si>
  <si>
    <t>00099021001 DEP.DE CHEQ.AJENOS,RET.DE CAM.,CONCEPTO: REVERSIÓN SALDOS NO EJECUTADOS POR SOCORRO Y ALIMENTACIÓN PARA POSTERIOR REPRORGAMACIÓN,DEP.: MINISTERIO DE DEFENSA , PROCEDENCIA: BANCO UNION S.A., CHEQUE: 15102, FECHA DE EMISION:24/03/2017</t>
  </si>
  <si>
    <t>B14878720002</t>
  </si>
  <si>
    <t>00099021001 DEP.DE CHEQ.AJENOS,RET.DE CAM.,CONCEPTO: REVERSIÓN SALDOS NO EJECUTADOS POR DIFERENTES CONCEPTOS UU.MM. Y MIN DEFENSA,DEP.: MINISTERIO DE DEFENSA , PROCEDENCIA: BANCO UNION S.A., CHEQUE: 18521, FECHA DE EMISION:20/03/2017</t>
  </si>
  <si>
    <t>B14878740002</t>
  </si>
  <si>
    <t>00099021001 DEP.DE CHEQ.AJENOS,RET.DE CAM.,CONCEPTO: REVERSIÓN SALDOS NO EJECUTADOS POR COMISIÓN GESTIÓN/16,DEP.: MINISTERIO DE DEFENSA , PROCEDENCIA: BANCO UNION S.A., CHEQUE: 15109, FECHA DE EMISION:24/03/2017</t>
  </si>
  <si>
    <t>B14878760002</t>
  </si>
  <si>
    <t>00099021001 DEP.DE CHEQ.AJENOS,RET.DE CAM.,CONCEPTO: REVERSIÓN SALDOS NO EJECUTADOS POR COMISIÓN GESTIÓN /16-17,DEP.: MINISTERIO DE DEFENSA , PROCEDENCIA: BANCO UNION S.A., CHEQUE: 18539, FECHA DE EMISION:24/03/2017</t>
  </si>
  <si>
    <t>O14883230002</t>
  </si>
  <si>
    <t>00020031101 DEPOSITO DE EFECTIVO, DEPOSITANTE: DICOSE, CONCEPTO: RETENCIÓN DE ALIMENTACIÓN, CUENTA DE DEPOSITO: CUENTA UNICA DEL TESORO</t>
  </si>
  <si>
    <t>O14883240002</t>
  </si>
  <si>
    <t>O14883260002</t>
  </si>
  <si>
    <t>O14888520002</t>
  </si>
  <si>
    <t>00099021001 DEPOSITO DE EFECTIVO, DEPOSITANTE: ESCUELA MILITAR DE EQUITACIÓN DEL EJERCITO, CONCEPTO: REVERSIÓN COMBUSTIBLE EMEE, CORRESPONDIENTE AL MES DE ENERO/17, CUENTA DE DEPOSITO: CUENTA UNICA DEL TESORO</t>
  </si>
  <si>
    <t>O14888530002</t>
  </si>
  <si>
    <t>00099021001 DEPOSITO DE EFECTIVO, DEPOSITANTE: ESCUELTA MILITAR DE EQUITACIÓN DEL EJERCITO, CONCEPTO: REVERSIÓN COMBUSTIBLE EMEE, CORRESPONDIENTE AL MES DE FEBRERO/17, CUENTA DE DEPOSITO: CUENTA UNICA DEL TESORO</t>
  </si>
  <si>
    <t>O14892630002</t>
  </si>
  <si>
    <t>00099021001 DEPOSITO DE EFECTIVO, DEPOSITANTE: RC - 6 CASTRILLO, CONCEPTO: REVERSION, CUENTA DE DEPOSITO: CUENTA UNICA DEL TESORO</t>
  </si>
  <si>
    <t>O14893120002</t>
  </si>
  <si>
    <t>00099021001 DEPOSITO DE EFECTIVO, DEPOSITANTE: DIRECCION FINANCIERA ADMINISTRATIVA DEL EJERCITO, CONCEPTO: RETENCION DEL AGUA DEL MES DE ENERO/17 DEL RA-5 "VERGARA", CUENTA DE DEPOSITO: CUENTA UNICA DEL TESORO</t>
  </si>
  <si>
    <t>O14893140002</t>
  </si>
  <si>
    <t>00099021001 DEPOSITO DE EFECTIVO, DEPOSITANTE: DIRECCION FINANCIERA ADMINISTRATIVA DEL EJERCITO, CONCEPTO: RETENCION DEL AGUA DEL MES DE FEBRERO/17 DEL RA-5 VERGARA, CUENTA DE DEPOSITO: CUENTA UNICA DEL TESORO</t>
  </si>
  <si>
    <t>S08762000002</t>
  </si>
  <si>
    <t>||TRANSFERENCIA DE FONDOS S/G. FORMULARIO, CITE' BUN0013/17 DE LA FECHA (HRE-TSO-16). DEVOLUCION RECURSOS PROGRAMA BOLIVIA CAMBIA NO EJECUTADOS AL CIERRE DE LA GESTION 2016. A SOLICITUD DEL G.A.M. DE POJO; LIBRETA 00099024113 "BOLIVIA CAMBIA"; BUN.</t>
  </si>
  <si>
    <t>S08767990002</t>
  </si>
  <si>
    <t>||TRANSFERENCIA DE FONDOS S/G. FORMULARIO, CITE' BUN0029/17 DE LA FECHA (HRE-TSO-304). DEVOLUCION DE RECURSOS PROGRAMA "BOLIVIA CAMBIA" PROY.CONST. SALA MULTIPLE U.E. CANADA TURCO NO EJECUTADOS AL CIERRE DE LA GESTION 2016. A SOLICITUD DEL G.A.M. TURCO; LIBRETA 00099024113 BOLIVIA CAMBIA; BUN.</t>
  </si>
  <si>
    <t>S08770430002</t>
  </si>
  <si>
    <t>||TRANSFERENCIA DE FONDOS S/G FORMULARIO CITE: BUN0040/17 DE LA FECHA (HRE-TSO-360), DEVOLUCION DE RECURSOS NO EJECUTADOS AL CIERRE GESTION 2016 PROGRAMA BOLIVIA CAMBIA. A SOLICITUD GOB.AUT.MCPAL.ORURO, LIBRETA N°00990204115 BOLIVIA CAMBIA; BUN.</t>
  </si>
  <si>
    <t>J03184080001</t>
  </si>
  <si>
    <t>De: 00099024113 Transferencia en cumplimiento al DS N0913 de 15/06/2011 y el Convenio Intergubernativo de Financiamiento UPRE-CIF-IG/396/2016, suscrito entre la UPRE y el GAM de Betanzos proyecto Construccion Unidad Educativa Villa Carmen - Betanzos, correspondiente al pago de la planilla N 2, segun</t>
  </si>
  <si>
    <t>J03184070001</t>
  </si>
  <si>
    <t>De: 00099024113 Transferencia en cumplimiento al DS N0913 de 15/06/2011 y el Convenio Intergubernativo de Financiamiento UPRE-CIF-IG/367/2016, suscrito entre la UPRE y el GAM de Pailon proyecto Construccion Coliseo Cerrado Municipal Tres Cruces, correspondiente al pago de la planilla N 2, segun la U</t>
  </si>
  <si>
    <t>J03184340001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</si>
  <si>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3,</t>
  </si>
  <si>
    <t>J03184330001</t>
  </si>
  <si>
    <t>De: 00099024113 Transferencia en cumplimiento al DS N0913 de 15/06/2011 y el Convenio Intergubernativo de Financiamiento UPRE-CIF-IG 347/2016, suscrito entre la UPRE y el GAM de Yanacachi proyecto Construccion U.E. Felix Ernesto Moscoso (Yanacachi), correspondiente al pago de la planilla N 5, segun</t>
  </si>
  <si>
    <t>J03184320001</t>
  </si>
  <si>
    <t>De: 00099024113 Transferencia en cumplimiento al DS N0913 de 15/06/2011 y el Convenio Intergubernativo de Financiamiento UPRE-CIF-IG 343/2016, suscrito entre la UPRE y el GAM de Yanacachi proyecto Construccion U.E. Florida (Yanacachi), correspondiente al pago de la planilla N 4, segun la UPRE.</t>
  </si>
  <si>
    <t>J03184310001</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</si>
  <si>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al pago de</t>
  </si>
  <si>
    <t>J03184300001</t>
  </si>
  <si>
    <t>De: 00099024113 Transferencia en cumplimiento al DS N0913 de 15/06/2011 y el Convenio Intergubernativo de Financiamiento UPRE-CIF-IG 472/2016, suscrito entre la UPRE y el GAM de San Lorenzo proyecto Construccion Unidad Educativa Mixta Tomatas Grande, correspondiente al pago de la planilla N 1, segun</t>
  </si>
  <si>
    <t>J03184290001</t>
  </si>
  <si>
    <t>De: 00099024113 Transferencia en cumplimiento al DS N0913 de 15/06/2011 y el Convenio Intergubernativo de Financiamiento UPRE-CIF-IG/476/2015, suscrito entre la UPRE y el GAM de Puerto Rurrenabaque proyecto Construccion Mercado Productivo Zona Norte, correspondiente al pago de la planilla N 2, segun</t>
  </si>
  <si>
    <t>J03184090001</t>
  </si>
  <si>
    <t>De: 00099024113 Transferencia en cumplimiento al DS N0913 de 15/06/2011 y el Convenio Intergubernativo de Financiamiento UPRE-CIF-IG/399/2016, suscrito entre la UPRE y el GAM de Achocalla proyecto Const. U.E. Uypaca - Achocalla, correspondiente al pago de la planilla N 1, segun la UPRE.</t>
  </si>
  <si>
    <t>J03184100001</t>
  </si>
  <si>
    <t>De: 00099024113 Transferencia en cumplimiento al DS N0913 de 15/06/2011 y el Convenio Intergubernativo de Financiamiento UPRE-CIF-IG 457/2016, suscrito entre la UPRE y el GAM de Tomave proyecto Construccion Unidad Educativa Elizardo Perez de Keluyo, correspondiente al pago de la planilla N 1, segun</t>
  </si>
  <si>
    <t>J03184110001</t>
  </si>
  <si>
    <t>De: 00099024113 Transferencia en cumplimiento al DS N0913 de 15/06/2011 y el Convenio Intergubernativo de Financiamiento UPRE-CIF-IG 0149/2016, suscrito entre la UPRE y el GAM de Sucre proyecto Const. Centro de Salud Integral Alegria, correspondiente al pago de la planilla N 1, segun la UPRE.</t>
  </si>
  <si>
    <t>J03184120001</t>
  </si>
  <si>
    <t>De: 00099024113 Transferencia en cumplimiento al DS N0913 de 15/06/2011 y el Convenio Intergubernativo de Financiamiento UPRE-CIF-IG 473/2016, suscrito entre la UPRE y el GAM de Vinto proyecto Construccion Mercado Central Vinto, correspondiente al pago de la planilla N 2, segun la UPRE.</t>
  </si>
  <si>
    <t>J03184130001</t>
  </si>
  <si>
    <t>De: 00099024113 Transferencia en cumplimiento al DS N0913 de 15/06/2011 y el Convenio Intergubernativo de Financiamiento UPRE-CIF-IG/341/2016, suscrito entre la UPRE y el GAM de La Asunta proyecto Const. 15 Aulas y Tinglados U.E. El Palmar, correspondiente al pago de la planilla N 1, segun la UPRE.</t>
  </si>
  <si>
    <t>J03184140001</t>
  </si>
  <si>
    <t>De: 00099024113 Transferencia en cumplimiento al DS N0913 de 15/06/2011 y el Convenio Intergubernativo de Financiamiento UPRE-CIF-IG/337/2016, suscrito entre la UPRE y el GAM de Coripata proyecto Construccion Unidad Educativa Mcal. Andres de Santa Cruz, correspondiente al pago de la planilla N 3, se</t>
  </si>
  <si>
    <t>J03184150001</t>
  </si>
  <si>
    <t>De: 00099024113 Transferencia en cumplimiento al DS N0913 de 15/06/2011 y el Convenio Intergubernativo de Financiamiento UPRE-CIF-IG/400/2016, suscrito entre la UPRE y el GAM de Alto Beni proyecto Construccion Modulo Educativo Caserios Nueve, en el Municipio de Alto Beni, del Departamento de La Paz,</t>
  </si>
  <si>
    <t>J03184160001</t>
  </si>
  <si>
    <t>De: 00099024113 Transferencia en cumplimiento al DS N0913 de 15/06/2011 y el Convenio Intergubernativo de Financiamiento UPRE-CIF-IG 519/2015, suscrito entre la UPRE y el GAM de Punata proyecto Construccion U.E. Evo Morales Ayma Punata, correspondiente al pago de la planilla N 4, segun la UPRE.</t>
  </si>
  <si>
    <t>J03184170001</t>
  </si>
  <si>
    <t>De: 00099024113 Transferencia en cumplimiento al DS N0913 de 15/06/2011 y el Convenio Intergubernativo de Financiamiento UPRE-CIF-IG 383/2016, suscrito entre la UPRE y el GAM de San Benito proyecto Construccion Unidad Educativa La Belgica  San Benito, correspondiente al pago de la planilla N 2, segu</t>
  </si>
  <si>
    <t>J03184180001</t>
  </si>
  <si>
    <t>De: 00099024113 Transferencia en cumplimiento al DS N0913 de 15/06/2011 y el Convenio Intergubernativo de Financiamiento UPRE-CIF-IG/393/2016, suscrito entre la UPRE y el GAM de Puerto Villarroel proyecto Construccion Complejo Educativo Bello Horizonte, correspondiente al pago de la planilla N 2, se</t>
  </si>
  <si>
    <t>J03184250001</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</si>
  <si>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2, se</t>
  </si>
  <si>
    <t>J03184260001</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</si>
  <si>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</si>
  <si>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J03184270001</t>
  </si>
  <si>
    <t>De: 00099024113 Transferencia en cumplimiento al DS N0913 de 15/06/2011 y el Convenio Intergubernativo de Financiamiento UPRE-CIF-IG 474/2016, suscrito entre la UPRE y el GAM de Vinto proyecto Construccion Unidad Educativa Maria Ayma Sexta Parte, correspondiente al pago de la planilla N 2, segun la</t>
  </si>
  <si>
    <t>J03184280001</t>
  </si>
  <si>
    <t>De: 00099024113 Transferencia en cumplimiento al DS N0913 de 15/06/2011 y el Convenio Intergubernativo de Financiamiento UPRE-CIF-IG/350/2016, suscrito entre la UPRE y el GAM de Irupana proyecto Const. Unidad Educativa Agustin Aspiazu - Irupana, correspondiente al pago de la planilla N 3, segun la U</t>
  </si>
  <si>
    <t>J03184510001</t>
  </si>
  <si>
    <t>De: 00099024113 Transferencia en cumplimiento al DS N0913 de 15/06/2011 y el Convenio Intergubernativo de Financiamiento UPRE-CIF-IG/366/2016, suscrito entre la UPRE y el GAM de Pailon proyecto Construccion Modulo Educativo Santa Teresita Secundario, correspondiente al pago de la planilla N 3, segun</t>
  </si>
  <si>
    <t>J03184520001</t>
  </si>
  <si>
    <t>De: 00099024113 Transferencia en cumplimiento al DS N0913 de 15/06/2011 y el Convenio Intergubernativo de Financiamiento UPRE-CIF-IG 518/2015, suscrito entre la UPRE y el GAM de Punata proyecto Construccion U.E. Mcal. Andres de Santa Cruz Punata, correspondiente al pago de la planilla N 4, segun la</t>
  </si>
  <si>
    <t>J03185090001</t>
  </si>
  <si>
    <t>De: 00099024113 Transferencia en cumplimiento al DS N0913 de 15/06/2011 y el Convenio Intergubernativo de Financiamiento UPRE-CIF-IG 0178/2016, suscrito entre la UPRE y el GAM de Camargo proyecto Const. Unidad Educativa 25 de Mayo - Camargo, correspondiente al pago de la planilla N 3, segun la UPRE.</t>
  </si>
  <si>
    <t>J03187630001</t>
  </si>
  <si>
    <t>De: 00099024113 Transferencia en cumplimiento al DS N0913 de 15/06/2011 y el Convenio Intergubernativo de Financiamiento UPRE-CIF-IG 0199/2016, suscrito entre la UPRE y el GAM de La Asunta proyecto Const. de Tinglado Polifuncional U.E. Yanamayo 2, correspondiente al pago de la planilla N 3 de cierre</t>
  </si>
  <si>
    <t>J03187640001</t>
  </si>
  <si>
    <t>De: 00099024113 Transferencia en cumplimiento al DS N0913 de 15/06/2011 y el Convenio Intergubernativo de Financiamiento UPRE-CIF-IG/345/2015, suscrito entre la UPRE y el GAM de San Pedro de Tiquina proyecto Construccion de 6 de Aulas U.E. Puerto Mejillones Calata Grande, correspondiente al pago de</t>
  </si>
  <si>
    <t>J03187650001</t>
  </si>
  <si>
    <t>De: 00099024113 Transferencia en cumplimiento al DS N0913 de 15/06/2011 y el Convenio Intergubernativo de Financiamiento UPRE-CIF-IG/013/2016, suscrito entre la UPRE y el GAM de Huarina proyecto Construccion Aulas Unidad Educativa Mcal. Andres de Santa Cruz Huarina, correspondiente al pago de la pla</t>
  </si>
  <si>
    <t>J03187660001</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</si>
  <si>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3, segun la UPRE.</t>
  </si>
  <si>
    <t>J03187670001</t>
  </si>
  <si>
    <t>De: 00099024113 Transferencia en cumplimiento al DS N0913 de 15/06/2011 y el Convenio Intergubernativo de Financiamiento UPRE-CIF-IG/121/2015, suscrito entre la UPRE y el GAM de Cairoma proyecto Construccion Tinglado U.E. Pucarani - Cairoma, correspondiente al pago de la devolucion de retencion del</t>
  </si>
  <si>
    <t>J03187680001</t>
  </si>
  <si>
    <t>De: 00099024113 Transferencia en cumplimiento al DS N0913 de 15/06/2011 y el Convenio Intergubernativo de Financiamiento UPRE-CIF-IG 132/2016, suscrito entre la UPRE y el GAM de Caranavi proyecto Construccion Tinglado Polifuncional U.E. San Silverio  Canton Santa Ana, correspondiente al pago de la p</t>
  </si>
  <si>
    <t>J03187690001</t>
  </si>
  <si>
    <t>De: 00099024113 Transferencia en cumplimiento al DS N0913 de 15/06/2011 y el Convenio Intergubernativo de Financiamiento UPRE-CIF-IG/119/2015, suscrito entre la UPRE y el GAM de Cairoma proyecto Construccion 6 Aulas U.E. Araca Torrepampa, correspondiente al pago de la planilla N 2 de cierre, segun l</t>
  </si>
  <si>
    <t>J03187700001</t>
  </si>
  <si>
    <t>De: 00099024113 Transferencia en cumplimiento al DS N0913 de 15/06/2011 y el Convenio Intergubernativo de Financiamiento UPRE-CIF-IG/344/2015, suscrito entre la UPRE y el GAM de San Pedro de Tiquina proyecto Construccion de 4 Aulas U.E. Villa Amacari, correspondiente al pago de la planilla N 2, segu</t>
  </si>
  <si>
    <t>J03187710001</t>
  </si>
  <si>
    <t>De: 00099024113 Transferencia en cumplimiento al DS N0913 de 15/06/2011 y el Convenio Intergubernativo de Financiamiento UPRE-CIF-IG/203/2015, suscrito entre la UPRE y el GAM de Desaguadero proyecto Construccion Tinglado Deportivo San Pedro - Desaguadero, correspondiente al pago de la planilla N 3 d</t>
  </si>
  <si>
    <t>J03187720001</t>
  </si>
  <si>
    <t>De: 00099024113 Transferencia en cumplimiento al DS N0913 de 15/06/2011 y el Convenio Interinstitucional de Financiamiento UPRE-CIF-664/2014, suscrito entre la UPRE y el GAM de Pucarani proyecto Construccion Coliseo Cerrado Pucarani, correspondiente al pago de la planilla N 7, segun la UPRE.</t>
  </si>
  <si>
    <t>J03187730001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</si>
  <si>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3, segun la</t>
  </si>
  <si>
    <t>J03187990001</t>
  </si>
  <si>
    <t>De: 00099024113 Transferencia en cumplimiento al DS N0913 de 15/06/2011 y el Convenio Intergubernativo de Financiamiento UPRE-CIF-IG 129/2016, suscrito entre la UPRE y el GAM de Caranavi proyecto Construccion Tinglado Polifuncional U.E. Carmelo Nay  Canton Caranavi, correspondiente al pago de la pla</t>
  </si>
  <si>
    <t>J03188020001</t>
  </si>
  <si>
    <t>De: 00099024113 Transferencia en cumplimiento al DS N0913 de 15/06/2011 y el Convenio Intergubernativo de Financiamiento UPRE-CIF-IG/515/2015, suscrito entre la UPRE y el GAM de Apolo proyecto Construccion Unidad Educativa Fatima - Apolo, correspondiente al pago de la planilla N 5, segun la UPRE.</t>
  </si>
  <si>
    <t>J03188030001</t>
  </si>
  <si>
    <t>De: 00099024113 Transferencia en cumplimiento al DS N0913 de 15/06/2011 y el Convenio Intergubernativo de Financiamiento UPRE-CIF-IG/012/2016, suscrito entre la UPRE y el GAM de Huarina proyecto Construccion Centro de Salud con Internacion Copancara Huarina, correspondiente al pago de la planilla N</t>
  </si>
  <si>
    <t>J03188040001</t>
  </si>
  <si>
    <t>De: 00099024113 Transferencia en cumplimiento al DS N0913 de 15/06/2011 y el Convenio Intergubernativo de Financiamiento UPRE-CIF-IG 0194/2016, suscrito entre la UPRE y el GAM de La Asunta proyecto Const. de Tinglado Polifuncional U.E. Siguani Grande  La Asunta, correspondiente al pago de la planill</t>
  </si>
  <si>
    <t>J03187610001</t>
  </si>
  <si>
    <t>De: 00099024113 Transferencia en cumplimiento al DS N0913 de 15/06/2011 y el Convenio Intergubernativo de Financiamiento UPRE-CIF-IG 130/2016, suscrito entre la UPRE y el GAM de Caranavi proyecto Construccion Tinglado Polifuncional U.E. Villa La Paz  Canton Caranavi, correspondiente al pago de la pl</t>
  </si>
  <si>
    <t>J03187620001</t>
  </si>
  <si>
    <t>De: 00099024113 Transferencia en cumplimiento al DS N0913 de 15/06/2011 y el Convenio Intergubernativo de Financiamiento UPRE-CIF-IG 134/2016, suscrito entre la UPRE y el GAM de Caranavi proyecto Construccion Tinglado Polifuncional U.E. Pedro Domingo Murillo  Canton Taipiplaya, correspondiente al pa</t>
  </si>
  <si>
    <t>J03188050001</t>
  </si>
  <si>
    <t>De: 00099024113 Transferencia en cumplimiento al DS N0913 de 15/06/2011 y el Convenio Intergubernativo de Financiamiento UPRE-CIF-IG/206/2016, suscrito entre la UPRE y el GAM de Irupana proyecto Construccion Tinglado Polifuncional Unidad Educativa Victor Centellas (Laza) - Irupana, correspondiente a</t>
  </si>
  <si>
    <t>J03188060001</t>
  </si>
  <si>
    <t>De: 00099024113 Transferencia en cumplimiento al DS N0913 de 15/06/2011 y el Convenio Intergubernativo de Financiamiento UPRE-CIF-IG 181/2015, suscrito entre la UPRE y el GAM de Guaqui proyecto Construccion de Aulas de la U.E. Mcal. Andres de Santa Cruz, correspondiente al pago de la planilla N 1 de</t>
  </si>
  <si>
    <t>J03188070001</t>
  </si>
  <si>
    <t>De: 00099024113 Transferencia en cumplimiento al DS N0913 de 15/06/2011 y el Convenio Intergubernativo de Financiamiento UPRE-CIF-IG 133/2016, suscrito entre la UPRE y el GAM de Caranavi proyecto Construccion Tinglado Polifuncional U.E. 1ro. de Mayo  Canton Villa Elevacion, correspondiente al pago d</t>
  </si>
  <si>
    <t>J03188080001</t>
  </si>
  <si>
    <t>De: 00099024113 Transferencia en cumplimiento al DS N0913 de 15/06/2011 y el Convenio Intergubernativo de Financiamiento UPRE-CIF-IG/165/2015, suscrito entre la UPRE y el GAM de Umala proyecto Construccion Tinglado U.E. Canaviri, correspondiente al pago de la planilla N 2 de cierre, segun la UPRE.</t>
  </si>
  <si>
    <t>J03188090001</t>
  </si>
  <si>
    <t>De: 00099024113 Transferencia en cumplimiento al DS N0913 de 15/06/2011 y el Convenio Intergubernativo de Financiamiento UPRE-CIF-IG 506/2015, suscrito entre la UPRE y el GAM de Curva proyecto Construccion de Cancha de Cesped Sintetico Mun. de Curva, correspondiente al pago de la planilla N 1, segun</t>
  </si>
  <si>
    <t>J03188100001</t>
  </si>
  <si>
    <t>De: 00099024113 Transferencia en cumplimiento al DS N0913 de 15/06/2011 y el Convenio Interinstitucional de Financiamiento UPRE-CIF-188/12, suscrito entre la UPRE y el GAM de Huarina proyecto Construccion Coliseo Deportivo Juana Basilia Calahumana - Huarina, correspondiente al pago de la planilla N</t>
  </si>
  <si>
    <t>J03188110001</t>
  </si>
  <si>
    <t>De: 00099024113 Transferencia en cumplimiento al DS N0913 de 15/06/2011 y el Convenio Intergubernativo de Financiamiento UPRE-CIF-IG/345/2016, suscrito entre la UPRE y el GAM de Irupana proyecto Const. Unidad Educativa 5 de Mayo - Irupana, correspondiente al pago de la planilla N 3, segun la UPRE.</t>
  </si>
  <si>
    <t>J03188120001</t>
  </si>
  <si>
    <t>De: 00099024113 Transferencia en cumplimiento al DS N0913 de 15/06/2011 y el Convenio Intergubernativo de Financiamiento UPRE-CIF-IG/351/2016, suscrito entre la UPRE y el GAM de Irupana proyecto Const. Unidad Educativa German Busch - Irupana, correspondiente al pago de la planilla N 3, segun la UPRE</t>
  </si>
  <si>
    <t>J03188130001</t>
  </si>
  <si>
    <t>De: 00099024113 Transferencia en cumplimiento al DS N0913 de 15/06/2011 y el Convenio Intergubernativo de Financiamiento UPRE-CIF-IG/139/2016, suscrito entre la UPRE y el GAM de Irupana proyecto Construccion Unidad Educativa  Union Huiri, correspondiente al pago de la planilla N 3, segun la UPRE.</t>
  </si>
  <si>
    <t>J03188360001</t>
  </si>
  <si>
    <t>De: 00099024113 Transferencia en cumplimiento al DS N0913 de 15/06/2011 y el Convenio Interinstitucional de Financiamiento UPRE-CIF-147/2015, suscrito entre la UPRE y el GAM de Padcaya proyecto Construccion Albergue Adulto Mayor Padcaya, correspondiente al pago de la planilla N 3, segun la UPRE.</t>
  </si>
  <si>
    <t>J03188350001</t>
  </si>
  <si>
    <t>J03188340001</t>
  </si>
  <si>
    <t>J03188330001</t>
  </si>
  <si>
    <t>De: 00099024113 Transferencia en cumplimiento al DS N0913 de 15/06/2011 y el Convenio Intergubernativo de Financiamiento UPRE-CIF-IG/473/2015, suscrito entre la UPRE y el GAM de Padcaya proyecto Construccion Centro de Salud San Telmo Rio Bermejo, correspondiente al pago de la planilla N 1, segun la</t>
  </si>
  <si>
    <t>J03188320001</t>
  </si>
  <si>
    <t>De: 00099024113 Transferencia en cumplimiento al DS N0913 de 15/06/2011 y el Convenio Interinstitucional de Financiamiento UPRE-CIF-153/2015, suscrito entre la UPRE y el GAM de Bermejo proyecto Const. Coliseo Polifuncional Urb. El Porvenir, correspondiente al pago de la planilla N 5, segun la UPRE.</t>
  </si>
  <si>
    <t>J03188310001</t>
  </si>
  <si>
    <t>De: 00099024113 Transferencia en cumplimiento al DS N0913 de 15/06/2011 y el Convenio Intergubernativo de Financiamiento UPRE-CIF-IG/361/2015, suscrito entre la UPRE y el GAM de Yapacani proyecto Construccion Coliseo San Juan Campo Vibora, correspondiente al pago de la planilla N 2, segun la UPRE.</t>
  </si>
  <si>
    <t>J03188300001</t>
  </si>
  <si>
    <t>De: 00099024113 Transferencia en cumplimiento al DS N0913 de 15/06/2011 y el Convenio Intergubernativo de Financiamiento UPRE-CIF-IG/017/2016, suscrito entre la UPRE y el GAM de Boyuibe proyecto Construccion Terminal de Buses Boyuibe, correspondiente al pago de la planilla N 3, segun la UPRE.</t>
  </si>
  <si>
    <t>J03188290001</t>
  </si>
  <si>
    <t>De: 00099024113 Transferencia en cumplimiento al DS N0913 de 15/06/2011 y el Convenio Intergubernativo de Financiamiento UPRE-CIF-IG/363/2015, suscrito entre la UPRE y el GAM de Yapacani proyecto Construccion Modulo Educativo Simon Bolivar I, correspondiente al pago de la planilla N 2, segun la UPRE</t>
  </si>
  <si>
    <t>J03188220001</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</si>
  <si>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1, segun la UP</t>
  </si>
  <si>
    <t>J03188230001</t>
  </si>
  <si>
    <t>J03188240001</t>
  </si>
  <si>
    <t>J03188250001</t>
  </si>
  <si>
    <t>De: 00099024113 Transferencia en cumplimiento al DS N0913 de 15/06/2011 y el Convenio Interinstitucional de Financiamiento UPRE-CIF-151/2015, suscrito entre la UPRE y el GAM de Carapari proyecto Const. Tinglado Graderias y Escenario U.E. Jesus de Nazareno, correspondiente al pago de la planilla N 3</t>
  </si>
  <si>
    <t>J03188260001</t>
  </si>
  <si>
    <t>De: 00099024113 Transferencia en cumplimiento al DS N0913 de 15/06/2011 y el Convenio Intergubernativo de Financiamiento UPRE-CIF-IG/364/2015, suscrito entre la UPRE y el GAM de Yapacani proyecto Construccion Modulo Educativo Don Bosco, correspondiente al pago de la planilla N 3, segun la UPRE.</t>
  </si>
  <si>
    <t>J03188270001</t>
  </si>
  <si>
    <t>De: 00099024113 Transferencia en cumplimiento al DS N0913 de 15/06/2011 y el Convenio Intergubernativo de Financiamiento UPRE-CIF-IG/076/2016, suscrito entre la UPRE y el GAM de La Guardia proyecto Construccion Bloque de Aulas U.E. Bicentenario Arco Iris  La Guardia, correspondiente al pago de la pl</t>
  </si>
  <si>
    <t>J03188280001</t>
  </si>
  <si>
    <t>De: 00099024113 Transferencia en cumplimiento al DS N0913 de 15/06/2011 y el Convenio Intergubernativo de Financiamiento UPRE-CIF-IG/0110/2016, suscrito entre la UPRE y el GAM de Cabezas proyecto Construccion Centro de Salud con Camas Pampa del Coscal, correspondiente al pago de la planilla N 3, seg</t>
  </si>
  <si>
    <t>J03188780001</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</si>
  <si>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10, segun la</t>
  </si>
  <si>
    <t>J03188790001</t>
  </si>
  <si>
    <t>De: 00099024113 Transferencia en cumplimiento al DS N0913 de 15/06/2011 y el Convenio Interinstitucional de Financiamiento UPRE-CIF-106/2014, suscrito entre la UPRE y el GAM Bermejo,  Proyecto Construccion Mercado Colonia Linares, correspondiente al pago de la planilla N9, segun la UPRE.</t>
  </si>
  <si>
    <t>J03188800001</t>
  </si>
  <si>
    <t>De: 00099024113 Transferencia en cumplimiento al DS N0913 de 15/06/2011 y el Convenio Interinstitucional de Financiamiento UPRE-CIF-107/2014, suscrito entre la UPRE y el GAM Bermejo,  Proyecto Construccion Stadium Barrio Municipal, correspondiente al pago de la planilla N18, segun la UPRE.</t>
  </si>
  <si>
    <t>J03188810001</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</si>
  <si>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</si>
  <si>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J03188820001</t>
  </si>
  <si>
    <t>De: 00099024113 Transferencia en cumplimiento al DS N0913 de 15/06/2011 y el Convenio Interinstitucional de Financiamiento UPRE-CIF-107/2014, suscrito entre la UPRE y el GAM Bermejo,  Proyecto Construccion Stadium Barrio Municipal, correspondiente al pago de la planilla N17, segun la UPRE.</t>
  </si>
  <si>
    <t>J03188830001</t>
  </si>
  <si>
    <t>De: 00099024113 Transferencia en cumplimiento al DS N0913 de 15/06/2011 y el Convenio Interinstitucional de Financiamiento UPRE-CIF-152/2015, suscrito entre la UPRE y el GAM Carapari,  Proyecto Mej. E Identificacion de Areas Verdes Localidad Carapari (Const. Parque Infantil - Area Verde Triangular),</t>
  </si>
  <si>
    <t>J03189330001</t>
  </si>
  <si>
    <t>De: 00099024113 Transferencia en cumplimiento al DS N0913 de 15/06/2011 y el Convenio Interinstitucional de Financiamiento UPRE-CIF-256/2014, suscrito entre la UPRE y el GAM de Robore proyecto Construccion Coliseo Municipal Hernan Parraga Ortiz Robore, correspondiente al pago de la planilla N 5 cier</t>
  </si>
  <si>
    <t>J03189340001</t>
  </si>
  <si>
    <t>De: 00099024113 Transferencia en cumplimiento al DS N0913 de 15/06/2011 y el Convenio Intergubernativo de Financiamiento UPRE-CIF-IG/435/2015, suscrito entre la UPRE y el GAM de Comarapa proyecto Construccion Tinglado y Graderia Unidad Educativa San Mateo A  La Tranca, correspondiente al pago de la</t>
  </si>
  <si>
    <t>J03189350001</t>
  </si>
  <si>
    <t>De: 00099024113 Transferencia en cumplimiento al DS N0913 de 15/06/2011 y el Convenio Intergubernativo de Financiamiento UPRE-CIF-IG/103/2016, suscrito entre la UPRE y el GAM de San Miguel (San Miguel de Velasco) proyecto Construccion Tinglado con Graderias Comunidad San Pedro de Sapoco, correspondi</t>
  </si>
  <si>
    <t>J03189360001</t>
  </si>
  <si>
    <t>De: 00099024113 Transferencia en cumplimiento al DS N0913 de 15/06/2011 y el Convenio Intergubernativo de Financiamiento UPRE-CIF-IG/026/2016, suscrito entre la UPRE y el GAM de Cuatro Canadas proyecto Construccion Modulo Educativo Palestina, correspondiente al pago de la planilla N 2, segun la UPRE</t>
  </si>
  <si>
    <t>J03189370001</t>
  </si>
  <si>
    <t>De: 00099024113 Transferencia en cumplimiento al DS N0913 de 15/06/2011 y el Convenio Intergubernativo de Financiamiento UPRE-CIF-IG/428/2015, suscrito entre la UPRE y el GAM de Fernandez Alonso proyecto Construccion Modulo Educativo Eduardo Abaroa III  Chane Magallanes D-3, correspondiente al pago</t>
  </si>
  <si>
    <t>J03189380001</t>
  </si>
  <si>
    <t>De: 00099024113 Transferencia en cumplimiento al DS N0913 de 15/06/2011 y el Convenio Intergubernativo de Financiamiento UPRE-CIF-IG/412/2015, suscrito entre la UPRE y el GAM de Eucaliptus proyecto Construccion Tinglado y Graderias U.E. Elsa Omiste de Ovando, correspondiente al pago de la planilla N</t>
  </si>
  <si>
    <t>J03189390001</t>
  </si>
  <si>
    <t>De: 00099024113 Transferencia en cumplimiento al DS N0913 de 15/06/2011 y el Convenio Intergubernativo de Financiamiento UPRE-CIF-IG/393/2015, suscrito entre la UPRE y el GAM de Machacamarca proyecto Construccion Casa Municipal Machacamarca, correspondiente al pago de la planilla N 2, segun la UPRE.</t>
  </si>
  <si>
    <t>J03189400001</t>
  </si>
  <si>
    <t>De: 00099024113 Transferencia en cumplimiento al DS N0913 de 15/06/2011 y el Convenio Intergubernativo de Financiamiento UPRE-CIF-IG/491/2015, suscrito entre la UPRE y el GAM de Carangas proyecto Construccion Calzada Adyacentes y Plaza  Principal Mantos, correspondiente al pago de la planilla N 3, s</t>
  </si>
  <si>
    <t>J03189410001</t>
  </si>
  <si>
    <t>De: 00099024113 Transferencia en cumplimiento al DS N0913 de 15/06/2011 y el Convenio Intergubernativo de Financiamiento UPRE-CIF-IG/379/2015, suscrito entre la UPRE y el GAM de Cruz de Machacamarca proyecto Construccion de Cancha Polifuncional y Tinglado Florida  Cruz de Machacamarca, correspondien</t>
  </si>
  <si>
    <t>J03189420001</t>
  </si>
  <si>
    <t>De: 00099024113 Transferencia en cumplimiento al DS N0913 de 15/06/2011 y el Convenio Intergubernativo de Financiamiento UPRE-CIF-IG/147/2016, suscrito entre la UPRE y el GAM de Carangas proyecto Construccion Tinglado, Graderias y Ampliacion de Cancha Unidad Educativa Mantos (Carangas), correspondie</t>
  </si>
  <si>
    <t>J03189430001</t>
  </si>
  <si>
    <t>De: 00099024113 Transferencia en cumplimiento al DS N0913 de 15/06/2011 y el Convenio Intergubernativo de Financiamiento UPRE-CIF-IG/135/2016, suscrito entre la UPRE y el GAM de Challapata proyecto Construccion Unidad Educativa Tecnico Humanistico Juan Evo Morales Ayma - Challapata, correspondiente</t>
  </si>
  <si>
    <t>J03189440001</t>
  </si>
  <si>
    <t>De: 00099024113 Transferencia en cumplimiento al DS N0913 de 15/06/2011 y el Convenio Intergubernativo de Financiamiento UPRE-CIF-IG/498/2015, suscrito entre la UPRE y el GAM de Sabaya proyecto Construccion Mercado Municipal Frontera Sabaya, correspondiente al pago de la planilla N 1, segun la UPRE.</t>
  </si>
  <si>
    <t>J03189520001</t>
  </si>
  <si>
    <t>De: 00099024113 Transferencia en cumplimiento al DS N0913 de 15/06/2011 y el Convenio Interinstitucional de Financiamiento UPRE-CIF-0747/13, suscrito entre la UPRE y el GAM de Fernandez Alonso proyecto Construccion Conclusion Coliseo Municipal Fernandez Alonso, correspondiente al pago de la planilla</t>
  </si>
  <si>
    <t>J03188840001</t>
  </si>
  <si>
    <t>De: 00099024113 Transferencia en cumplimiento al DS N0913 de 15/06/2011 y el Convenio Interinstitucional de Financiamiento UPRE-CIF-0121/2015, suscrito entre la UPRE y el GAM Yunchara,  Proyecto Construccion Unidad Educativa Jose Ballivian Copacabana - Municipio de Yunchara, correspondiente al pago</t>
  </si>
  <si>
    <t>J03188850001</t>
  </si>
  <si>
    <t>De: 00099024113 Transferencia en cumplimiento al DS N0913 de 15/06/2011 y el Convenio Interinstitucional de Financiamiento UPRE-CIF-165/2015, suscrito entre la UPRE y el GAM Entre Rios,  Proyecto Const. Albergue y Comedor Unidad Educativa Naurenda, correspondiente al pago de la planilla N8, segun la</t>
  </si>
  <si>
    <t>J03188860001</t>
  </si>
  <si>
    <t>De: 00099024113 Transferencia en cumplimiento al DS N0913 de 15/06/2011 y el Convenio Interinstitucional de Financiamiento UPRE-CIF-141/2015, suscrito entre la UPRE y el GAM SAN LORENZO,  Proyecto Construccion Asfaltado Canasmoro, correspondiente al pago de la planilla N5, segun la UPRE.</t>
  </si>
  <si>
    <t>J03188870001</t>
  </si>
  <si>
    <t>De: 00099024113 Transferencia en cumplimiento al DS N0913 de 15/06/2011 y el Convenio Interinstitucional de Financiamiento UPRE-CIF-271/2014, suscrito entre la UPRE y el GAM San Ignacio de Velasco,  Proyecto Construccion Centro de Capacitacion para Adultos Sor Hiltrude San Ignacio, correspondiente a</t>
  </si>
  <si>
    <t>J03188880001</t>
  </si>
  <si>
    <t>De: 00099024113 Transferencia en cumplimiento al DS N0913 de 15/06/2011 y el Convenio Intergubernativo de Financiamiento UPRE-CIF-IG/265/2015, suscrito entre la UPRE y el GAM TOMINA, Proyecto Construccion Puesto de Salud Comunidad Villa Flores, correspondiente al pago de la planilla N1, segun la UPR</t>
  </si>
  <si>
    <t>J03188890001</t>
  </si>
  <si>
    <t>De: 00099024113 Transferencia en cumplimiento al DS N0913 de 15/06/2011 y el Convenio Intergubernativo de Financiamiento UPRE-CIF-IG/219/2015, suscrito entre la UPRE y el GAM San Pablo de Huacareta, Proyecto Construccion Tinglado Unidad Educativa Huirasay, correspondiente al pago de la planilla N1,</t>
  </si>
  <si>
    <t>J03188900001</t>
  </si>
  <si>
    <t>De: 00099024113 Transferencia en cumplimiento al DS N0913 de 15/06/2011 y el Convenio Intergubernativo de Financiamiento UPRE-CIF-IG 269/2015, suscrito entre la UPRE y el GAM CULPINA, Proyecto Construccion Campo Ferial Culpina, correspondiente al pago de la planilla N2, segun la UPRE.</t>
  </si>
  <si>
    <t>J03188910001</t>
  </si>
  <si>
    <t>De: 00099024113 Transferencia en cumplimiento al DS N0913 de 15/06/2011 y el Convenio Intergubernativo de Financiamiento UPRE-CIF-IG 402/2016, suscrito entre la UPRE y el GAM San Lucas, Proyecto Construccion Mercado Central San Lucas, correspondiente al pago de la planilla N2, segun la UPRE.</t>
  </si>
  <si>
    <t>J03188920001</t>
  </si>
  <si>
    <t>De: 00099024113 Transferencia en cumplimiento al DS N0913 de 15/06/2011 y el Convenio Intergubernativo de Financiamiento UPRE-CIF-IG 128/2016, suscrito entre la UPRE y el GAM Caranavi, Proyecto Construccion Tinglado Polifuncional U.E. Uyunense - Canton Uyunense, correspondiente al pago de la planill</t>
  </si>
  <si>
    <t>J03189320001</t>
  </si>
  <si>
    <t>De: 00099024113 Transferencia en cumplimiento al DS N0913 de 15/06/2011 y el Convenio Interinstitucional de Financiamiento UPRE-CIF-148/2015, suscrito entre la UPRE y el GAM de Padcaya proyecto Construccion Puesto de Salud El Limal, correspondiente al pago de la planilla N 2, segun la UPRE.</t>
  </si>
  <si>
    <t>J03189310001</t>
  </si>
  <si>
    <t>De: 00099024113 Transferencia en cumplimiento al DS N0913 de 15/06/2011 y el Convenio Interinstitucional de Financiamiento UPRE-CIF-107/2014, suscrito entre la UPRE y el GAM de Bermejo proyecto Construccion Stadium Barrio Municipal, correspondiente al pago de la planilla N 19, segun la UPRE.</t>
  </si>
  <si>
    <t>J03189300001</t>
  </si>
  <si>
    <t>De: 00099024113 Transferencia en cumplimiento al DS N0913 de 15/06/2011 y el Convenio Interinstitucional de Financiamiento UPRE-CIF-1095/2013, suscrito entre la UPRE y el GAM de San Matias proyecto Construccion U.E. Ascension de la Frontera  Municipio de San Matias, correspondiente al pago de la pla</t>
  </si>
  <si>
    <t>J03189290001</t>
  </si>
  <si>
    <t>De: 00099024113 Transferencia en cumplimiento al DS N0913 de 15/06/2011 y el Convenio Intergubernativo de Financiamiento UPRE-CIF-IG/083/2016, suscrito entre la UPRE y el GAM de Robore proyecto Const. Adoquinado de Calles con Pavic Estacion de Ferrocarriles, correspondiente al pago de la planilla N</t>
  </si>
  <si>
    <t>J03189280001</t>
  </si>
  <si>
    <t>De: 00099024113 Transferencia en cumplimiento al DS N0913 de 15/06/2011 y el Convenio Interinstitucional de Financiamiento UPRE-CIF-1096/2013, suscrito entre la UPRE y el GAM de San Matias proyecto Construccion U.E. Comunidad Las Petas  Municipio de San Matias, correspondiente al pago de la planilla</t>
  </si>
  <si>
    <t>J03189270001</t>
  </si>
  <si>
    <t>De: 00099024113 Transferencia en cumplimiento al DS N0913 de 15/06/2011 y el Convenio Intergubernativo de Financiamiento UPRE-CIF-IG/437/2015, suscrito entre la UPRE y el GAM de Comarapa proyecto Implementacion Cesped Sintetico (Cancha Vieja) Comarapa, correspondiente al pago de la planilla N 2, seg</t>
  </si>
  <si>
    <t>J03188930001</t>
  </si>
  <si>
    <t>De: 00099024113 Transferencia en cumplimiento al DS N0913 de 15/06/2011 y el Convenio Intergubernativo de Financiamiento UPRE-CIF-IG/030/2016, suscrito entre la UPRE y el GAM Comarapa, Proyecto Construccion Dos Aulas Unidad Educativa San Mateo A - La Tranca, correspondiente al pago de la planilla N2</t>
  </si>
  <si>
    <t>G03682420005</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</si>
  <si>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t>
  </si>
  <si>
    <t>G03682420004</t>
  </si>
  <si>
    <t>VENTA DE DIVISAS CON TRANSFERENCIA DE FONDOS A SOLICITUD DE MINISTERIO DE LA PRESIDENCIA SEGUN SOLICITUD 1577 REF: ACT-28 PAGO PAGO FACTURA 123-2014 Y FACTURA 129-2014 A LA EMPRESA NEURONIC TECNOLOGIA MEDICA POR COMPRA EQUIPAMIENTO PARA EL PROGRAMA DE FORTALECIMIENTO A LA SALUD IMPLEMENTACION DE CEN LIB. 00099021001 TGN-RECURSOS ORDINARIOS (3987) POR DIFERENCIAL CAMBIARIO</t>
  </si>
  <si>
    <t>G03682410005</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</si>
  <si>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t>
  </si>
  <si>
    <t>G03682410004</t>
  </si>
  <si>
    <t>VENTA DE DIVISAS CON TRANSFERENCIA DE FONDOS A SOLICITUD DE MINISTERIO DE LA PRESIDENCIA SEGUN SOLICITUD 1580 REF: ACT-28 PAGO PAGO FACTURA 123-2014 Y FACTURA 129-2014 A LA EMPRESA NEURONIC TECNOLOGIA MEDICA POR COMPRA EQUIPAMIENTO PARA EL PROGRAMA DE FORTALECIMIENTO A LA SALUD IMPLEMENTACION DE CEN LIB. 00099021001 TGN-RECURSOS ORDINARIOS (3987) POR DIFERENCIAL CAMBIARIO</t>
  </si>
  <si>
    <t>J03190570001</t>
  </si>
  <si>
    <t>De: 00099024113 Transferencia en cumplimiento al DS N0913 de 15/06/2011 y el Convenio Intergubernativo de Financiamiento UPRE-CIF-IG 405/2016, suscrito entre la UPRE y el GAM de Sacaba proyecto Construccion Unidad Educativa Lava Lava, correspondiente al pago de la planilla N 2, segun la UPRE.</t>
  </si>
  <si>
    <t>J03190560001</t>
  </si>
  <si>
    <t>De: 00099024113 Transferencia en cumplimiento al DS N0913 de 15/06/2011 y el Convenio Intergubernativo de Financiamiento UPRE-CIF-IG 411/2016, suscrito entre la UPRE y el GAM de Sacaba proyecto Construccion Puente Vehicular Rio Maylanco Distrito 2, correspondiente al pago de la planilla N 2, segun l</t>
  </si>
  <si>
    <t>J03190550001</t>
  </si>
  <si>
    <t>De: 00099024113 Transferencia en cumplimiento al DS N0913 de 15/06/2011 y el Convenio Interinstitucional de Financiamiento UPRE-CIF-159/2015, suscrito entre la UPRE y el GAM de Quillacollo proyecto Construccion Terminal Interprovincial D-3 Quillacollo, correspondiente al pago de la planilla N 4, seg</t>
  </si>
  <si>
    <t>J03190540001</t>
  </si>
  <si>
    <t>De: 00099024113 Transferencia en cumplimiento al DS N0913 de 15/06/2011 y el Convenio Intergubernativo de Financiamiento UPRE-CIF-IG/245/2016, suscrito entre la UPRE y el GAM de Puerto Villarroel proyecto Const. Tinglado, Graderias y Bateria de Banos U.E. Vidal Duran, correspondiente al pago de la p</t>
  </si>
  <si>
    <t>J03190530001</t>
  </si>
  <si>
    <t>De: 00099024113 Transferencia en cumplimiento al DS N0913 de 15/06/2011 y el Convenio Interinstitucional de Financiamiento UPRE-CIF-0471/13, suscrito entre la UPRE y el GAM de Cliza proyecto Construccion Coliseo Municipal del Centenario Cliza, correspondiente al pago de la planilla N 7 de cierre, se</t>
  </si>
  <si>
    <t>J03190520001</t>
  </si>
  <si>
    <t>De: 00099024113 Transferencia en cumplimiento al DS N0913 de 15/06/2011 y el Convenio Interinstitucional de Financiamiento UPRE-CIF-136/2015, suscrito entre la UPRE y el GAM de Villa Tunari proyecto Construccion Mercado Modelo Villa 14 de Septiembre , correspondiente al pago de la planilla N 7, segu</t>
  </si>
  <si>
    <t>J03190510001</t>
  </si>
  <si>
    <t>De: 00099024113 Transferencia en cumplimiento al DS N0913 de 15/06/2011 y el Convenio Intergubernativo de Financiamiento UPRE-CIF-IG/268/2016, suscrito entre la UPRE y el GAM de Totora proyecto Construccion U.E. Epizana - Totora, correspondiente al pago de la planilla N 2, segun la UPRE.</t>
  </si>
  <si>
    <t>J03190500001</t>
  </si>
  <si>
    <t>De: 00099024113 Transferencia en cumplimiento al DS N0913 de 15/06/2011 y el Convenio Interinstitucional de Financiamiento UPRE-CIF-031/2015, suscrito entre la UPRE y el GAM de Entre Rios proyecto Const. Centro de Salud con Internacion Transitoria Alto Linares  Entre Rios, correspondiente al pago de</t>
  </si>
  <si>
    <t>G03682430005</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</si>
  <si>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t>
  </si>
  <si>
    <t>G03682430004</t>
  </si>
  <si>
    <t>VENTA DE DIVISAS CON TRANSFERENCIA DE FONDOS A SOLICITUD DE MINISTERIO DE LA PRESIDENCIA SEGUN SOLICITUD 1578 REF: ACT-28 PAGO PAGO FACTURA 235-2014 A LA EMPRESA NEURONIC TECNOLOGIA MEDICA POR COMPRA EQUIPAMIENTO PARA EL PROGRAMA DE FORTALECIMIENTO A LA SALUD IMPLEMENTACION DE CENTROS DE HABILITACIO LIB. 00099021001 TGN-RECURSOS ORDINARIOS (3987) POR DIFERENCIAL CAMBIARIO</t>
  </si>
  <si>
    <t>J03191380001</t>
  </si>
  <si>
    <t>De: 00099024113 Transferencia en cumplimiento al DS N0913 de 15/06/2011 y el Convenio Intergubernativo de Financiamiento UPRE-CIF-IG/267/2016, suscrito entre la UPRE y el GAM de Cliza proyecto Const. U.E. 21 de Septiembre A, correspondiente al pago de la planilla N 2, segun la UPRE.</t>
  </si>
  <si>
    <t>J03191370001</t>
  </si>
  <si>
    <t>De: 00099024113 Transferencia en cumplimiento al DS N0913 de 15/06/2011 y el Convenio Intergubernativo de Financiamiento UPRE-CIF-IG/370/2016, suscrito entre la UPRE y el GAM de Tarata proyecto Const. 4 Aulas U.E. Huerta Mayu - Tarata, correspondiente al pago de la planilla N 2 de cierre, segun la U</t>
  </si>
  <si>
    <t>J03191360001</t>
  </si>
  <si>
    <t>De: 00099024113 Transferencia en cumplimiento al DS N0913 de 15/06/2011 y el Convenio Intergubernativo de Financiamiento UPRE-CIF-IG 413/2016, suscrito entre la UPRE y el GAM de Sacaba proyecto Construccion Infraestructura Deportiva Racket Distrito 4, correspondiente al pago de la planilla N 2, segu</t>
  </si>
  <si>
    <t>J03191350001</t>
  </si>
  <si>
    <t>De: 00099024113 Transferencia en cumplimiento al DS N0913 de 15/06/2011 y el Convenio Intergubernativo de Financiamiento UPRE-CIF-IG 298/2016, suscrito entre la UPRE y el GAM de Colcapirhua proyecto Construccion Bloque Nivel Inicial y Primario U.E. 15 de Abril, correspondiente al pago de la planilla</t>
  </si>
  <si>
    <t>J03191340001</t>
  </si>
  <si>
    <t>De: 00099024113 Transferencia en cumplimiento al DS N0913 de 15/06/2011 y el Convenio Interinstitucional de Financiamiento UPRE-CIF-158/2015, suscrito entre la UPRE y el GAM de Villa Tunari proyecto Construccion Coliseo Paractito Distrito N 9, correspondiente al pago de la planilla N 3 de cierre, se</t>
  </si>
  <si>
    <t>J03191330001</t>
  </si>
  <si>
    <t>De: 00099024113 Transferencia en cumplimiento al DS N0913 de 15/06/2011 y el Convenio Intergubernativo de Financiamiento UPRE-CIF-IG 415/2016, suscrito entre la UPRE y el GAM de Sacaba proyecto Construccion Unidad Educativa Fiscal 22 de Enero D-Aguirre, correspondiente al pago de la planilla N 2, se</t>
  </si>
  <si>
    <t>J03191320001</t>
  </si>
  <si>
    <t>De: 00099024113 Transferencia en cumplimiento al DS N0913 de 15/06/2011 y el Convenio Interinstitucional de Financiamiento UPRE-CIF-060/2015, suscrito entre la UPRE y el GAM de Villa Tunari proyecto Construccion Bloque de Aulas y Tinglado para Colegio Paracty A, correspondiente al pago de la planill</t>
  </si>
  <si>
    <t>J03191310001</t>
  </si>
  <si>
    <t>De: 00099024113 Transferencia en cumplimiento al DS N0913 de 15/06/2011 y el Convenio Intergubernativo de Financiamiento UPRE-CIF-IG 389/2016, suscrito entre la UPRE y el GAM de Sipe Sipe proyecto Construccion Unidad Educativa Daniel Albornoz, correspondiente al pago de la planilla N 1, segun la UPR</t>
  </si>
  <si>
    <t>G03693890005</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</si>
  <si>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t>
  </si>
  <si>
    <t>G03693890004</t>
  </si>
  <si>
    <t>VENTA DE DIVISAS CON TRANSFERENCIA DE FONDOS A SOLICITUD DE MINISTERIO DE LA PRESIDENCIA SEGUN SOLICITUD 1581 REF: ACT-28 PAGO FACTURA 190-2014 A LA EMPRESA NEURONIC TECNOLOGIA MEDICA, POR COMPRA EQUIPAMIENTO PARA EL PROGRAMA FORTALECIMIENTO A LA SALUD IMPLEMENTACION DE CENTROS DE HABILITACION Y REH LIB. 00099021001 TGN-RECURSOS ORDINARIOS (3987) POR DIFERENCIAL CAMBIARIO</t>
  </si>
  <si>
    <t>G03693880005</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</si>
  <si>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t>
  </si>
  <si>
    <t>G03693880004</t>
  </si>
  <si>
    <t>VENTA DE DIVISAS CON TRANSFERENCIA DE FONDOS A SOLICITUD DE MINISTERIO DE LA PRESIDENCIA SEGUN SOLICITUD 1579 REF: ACT-28 PAGO PAGO FACTURA 191-2014 A LA EMPRESA NEURONIC TECNOLOGIA MEDICA POR COMPRA EQUIPAMIENTO PARA EL PROGRAMA DE FORTALECIMIENTO A LA SALUD IMPLEMENTACION DE CENTROS DE HABILITACIO LIB. 00099021001 TGN-RECURSOS ORDINARIOS (3987) POR DIFERENCIAL CAMBIARIO</t>
  </si>
  <si>
    <t>J03191180001</t>
  </si>
  <si>
    <t>De: 00099024113 Transferencia en cumplimiento al DS N0913 de 15/06/2011 y el Convenio Intergubernativo de Financiamiento UPRE-CIF-IG/180/2015, suscrito entre la UPRE y el GAM ARANI, Proyecto Construccion Aulas Unidad Educativa Arani, correspondiente al pago de la planilla N3, segun la UPRE.</t>
  </si>
  <si>
    <t>J03191170001</t>
  </si>
  <si>
    <t>De: 00099024113 Transferencia en cumplimiento al DS N0913 de 15/06/2011 y el Convenio Intergubernativo de Financiamiento UPRE-CIF-IG/070/2016, suscrito entre la UPRE y el GAM SAN MATIAS, Proyecto Construccion Centro de Salud de 1er Nivel con Camas Ascension de la Frontera, correspondiente al pago de</t>
  </si>
  <si>
    <t>J03191160001</t>
  </si>
  <si>
    <t>De: 00099024113 Transferencia en cumplimiento al DS N0913 de 15/06/2011 y el Convenio Intergubernativo de Financiamiento UPRE-CIF-IG/048/2016, suscrito entre la UPRE y el GAM MAIRANA, Proyecto Construccion Tinglado y Graderia U.E. Adrian Melgar - Mairana, correspondiente al pago de la planilla N3 de</t>
  </si>
  <si>
    <t>J03191150001</t>
  </si>
  <si>
    <t>De: 00099024113 Transferencia en cumplimiento al DS N0913 de 15/06/2011 y el Convenio Intergubernativo de Financiamiento UPRE-CIF-IG/438/2015, suscrito entre la UPRE y el GAM SAIPINA, Proyecto Construccion Modulo Unidad Educativa Rafael y Jose Mendoza B , correspondiente al pago de la planilla N3, s</t>
  </si>
  <si>
    <t>J03191140001</t>
  </si>
  <si>
    <t>De: 00099024113 Transferencia en cumplimiento al DS N0913 de 15/06/2011 y el Convenio Intergubernativo de Financiamiento UPRE-CIF-IG/135/2015, suscrito entre la UPRE y el GAM COTOCA, Proyecto Construccion Mercado Municipal de Cotoca, correspondiente al pago de la planilla N2, segun la UPRE.</t>
  </si>
  <si>
    <t>J03191130001</t>
  </si>
  <si>
    <t>De: 00099024113 Transferencia en cumplimiento al DS N0913 de 15/06/2011 y el Convenio Intergubernativo de Financiamiento UPRE-CIF-IG/102/2016, suscrito entre la UPRE y el GAM SAN MIGUEL (SAN MIGUEL DE VELASCO), Proyecto Construccion Tinglado con Graderias Unidad Educativa Rene Barrientos Ortuno, cor</t>
  </si>
  <si>
    <t>J03191120001</t>
  </si>
  <si>
    <t>De: 00099024113 Transferencia en cumplimiento al DS N0913 de 15/06/2011 y el Convenio Intergubernativo de Financiamiento UPRE-CIF-IG/411/2015, suscrito entre la UPRE y el GAM EUCALIPTUS, Proyecto Construccion Aulas U.E. Amachuma, correspondiente al pago de la planilla N3, segun la UPRE.</t>
  </si>
  <si>
    <t>J03191110001</t>
  </si>
  <si>
    <t>De: 00099024113 Transferencia en cumplimiento al DS N0913 de 15/06/2011 y el Convenio Intergubernativo de Financiamiento UPRE-CIF-IG/390/2015, suscrito entre la UPRE y el GAM SANTIAGO DE ANDAMARCA, Proyecto Construccion Unidad Educativa Eduardo Abaroa - Municipio Santiago de Andamarca, correspondien</t>
  </si>
  <si>
    <t>J03191100001</t>
  </si>
  <si>
    <t>De: 00099024113 Transferencia en cumplimiento al DS N0913 de 15/06/2011 y el Convenio Intergubernativo de Financiamiento UPRE-CIF-IG/424/2015, suscrito entre la UPRE y el GAM SORACACHI, Proyecto Construccion Unidad Educativa Teniente Jose Rosendo Bullain Renjel - (Sepulturas Soracachi), correspondie</t>
  </si>
  <si>
    <t>J03191090001</t>
  </si>
  <si>
    <t>De: 00099024113 Transferencia en cumplimiento al DS N0913 de 15/06/2011 y el Convenio Interinstitucional de Financiamiento UPRE-CIF-036/2014, suscrito entre la UPRE y el GAM ORURO, Proyecto Construccion Mercado Gracias a Dios M.S. Techo Pumas Andino - Municipio de Oruro, correspondiente al pago de l</t>
  </si>
  <si>
    <t>J03191080001</t>
  </si>
  <si>
    <t>De: 00099024113 Transferencia en cumplimiento al DS N0913 de 15/06/2011 y el Convenio Interinstitucional de Financiamiento UPRE-CIF-169/12, suscrito entre la UPRE y el GAM SALINAS DE GARCI MENDOZA, Proyecto Construccion Coliseo Cerrado Salinas - Municipio de Salinas de Garci Mendoza, correspondiente</t>
  </si>
  <si>
    <t>J03191070001</t>
  </si>
  <si>
    <t>De: 00099024113 Transferencia en cumplimiento al DS N0913 de 15/06/2011 y el Convenio Intergubernativo de Financiamiento UPRE-CIF-IG/417/2015, suscrito entre la UPRE y el GAM POOPO, Proyecto Construccion Cancha con Cesped Sintetico Municipio de Poopo, correspondiente al pago de la planilla N1, segun</t>
  </si>
  <si>
    <t>J03191060001</t>
  </si>
  <si>
    <t>De: 00099024113 Transferencia en cumplimiento al DS N0913 de 15/06/2011 y el Convenio Intergubernativo de Financiamiento UPRE-CIF-IG/418/2015, suscrito entre la UPRE y el GAM TURCO, Proyecto Construccion Sala Multiple Unidad Educativa Canada Turco, correspondiente al pago de la planilla N2, segun la</t>
  </si>
  <si>
    <t>J03191050001</t>
  </si>
  <si>
    <t>De: 00099024113 Transferencia en cumplimiento al DS N0913 de 15/06/2011 y el Convenio Interinstitucional de Financiamiento UPRE-CIF-405/2014, suscrito entre la UPRE y el GAM CORQUE, Proyecto Construccion Mercado Central Corque - Oruro, correspondiente al pago de la planilla N5 de cierre, segun la UP</t>
  </si>
  <si>
    <t>J03190630001</t>
  </si>
  <si>
    <t>De: 00099024113 Transferencia en cumplimiento al DS N0913 de 15/06/2011 y el Convenio Intergubernativo de Financiamiento UPRE-CIF-IG 407/2016, suscrito entre la UPRE y el GAM SACABA, Proyecto Construccion Unidad Educativa Paulo Freire D-2, correspondiente al pago de la planilla N2, segun la UPRE.</t>
  </si>
  <si>
    <t>J03190640001</t>
  </si>
  <si>
    <t>De: 00099024113 Transferencia en cumplimiento al DS N0913 de 15/06/2011 y el Convenio Interinstitucional de Financiamiento UPRE-CIF-097/2015, suscrito entre la UPRE y el GAM PUERTO VILLARROEL, Proyecto Construccion Infraestructura U.E. Mariscal de Ayacucho, correspondiente al pago de la planilla N7</t>
  </si>
  <si>
    <t>J03190650001</t>
  </si>
  <si>
    <t>De: 00099024113 Transferencia en cumplimiento al DS N0913 de 15/06/2011 y el Convenio Interinstitucional de Financiamiento UPRE-CIF-086/13, suscrito entre la UPRE y el GAM VILLA TUNARI,  Proyecto Construccion Piscina Olimpica Villa Tunari, correspondiente al pago de la planilla N6, segun la UPRE.</t>
  </si>
  <si>
    <t>J03190660001</t>
  </si>
  <si>
    <t>De: 00099024113 Transferencia en cumplimiento al DS N0913 de 15/06/2011 y el Convenio Intergubernativo de Financiamiento UPRE-CIF-IG 325/2016, suscrito entre la UPRE y el GAM ARANI, Proyecto Construccion Cancha de Cesped Sintetico Tambillo Linde, correspondiente al pago de la planilla N2, segun la U</t>
  </si>
  <si>
    <t>J03190670001</t>
  </si>
  <si>
    <t>De: 00099024113 Transferencia en cumplimiento al DS N0913 de 15/06/2011 y el Convenio Intergubernativo de Financiamiento UPRE-CIF-IG/324/2016, suscrito entre la UPRE y el GAM SIPE SIPE, Proyecto Construccion Unidad Educativa Sauce Rancho, correspondiente al pago de la planilla N4, segun la UPRE.</t>
  </si>
  <si>
    <t>J03190680001</t>
  </si>
  <si>
    <t>De: 00099024113 Transferencia en cumplimiento al DS N0913 de 15/06/2011 y el Convenio Interinstitucional de Financiamiento UPRE-CIF-187/2015, suscrito entre la UPRE y el GAM SACABA,  Proyecto Construccion Unidad Educativa Hugo Chavez Frias, correspondiente al pago de la planilla N3, segun la UPRE.</t>
  </si>
  <si>
    <t>J03190690001</t>
  </si>
  <si>
    <t>De: 00099024113 Transferencia en cumplimiento al DS N0913 de 15/06/2011 y el Convenio Interinstitucional de Financiamiento UPRE-CIF-126/2015, suscrito entre la UPRE y el GAM CHIMORE,  Proyecto Const. Unidad Educativa Modelo Primaria Hugo Chavez Frias Chimore, correspondiente al pago de la planilla N</t>
  </si>
  <si>
    <t>J03191000001</t>
  </si>
  <si>
    <t>De: 00099024113 Transferencia en cumplimiento al DS N0913 de 15/06/2011 y el Convenio Intergubernativo de Financiamiento UPRE-CIF-IG 388/2016, suscrito entre la UPRE y el GAM SIPE SIPE, Proyecto Construccion Unidad Educativa Juan Evo Morales Ayma, correspondiente al pago de la planilla N3, segun la</t>
  </si>
  <si>
    <t>J03191010001</t>
  </si>
  <si>
    <t>De: 00099024113 Transferencia en cumplimiento al DS N0913 de 15/06/2011 y el Convenio Interinstitucional de Financiamiento UPRE-CIF-117/2015, suscrito entre la UPRE y el GAM CHIMORE,  Proyecto Const. Centro Cultural Chimore, correspondiente al pago de la planilla N4, segun la UPRE.</t>
  </si>
  <si>
    <t>J03191020001</t>
  </si>
  <si>
    <t>De: 00099024113 Transferencia en cumplimiento al DS N0913 de 15/06/2011 y el Convenio Interinstitucional de Financiamiento UPRE-CIF-033/2014, suscrito entre la UPRE y el GAM ORURO,  Proyecto Construccion Coliseo Integral Distrito 5 - Municipio de Oruro, correspondiente al pago de la planilla N6 de c</t>
  </si>
  <si>
    <t>J03191030001</t>
  </si>
  <si>
    <t>De: 00099024113 Transferencia en cumplimiento al DS N0913 de 15/06/2011 y el Convenio Interinstitucional de Financiamiento UPRE-CIF-008/2015, suscrito entre la UPRE y el GAM ORURO,  Proyecto Construccion Unidad Educativa Guido Villagomez, correspondiente al pago de la planilla N2, segun la UPRE.</t>
  </si>
  <si>
    <t>J03191040001</t>
  </si>
  <si>
    <t>De: 00099024113 Transferencia en cumplimiento al DS N0913 de 15/06/2011 y el Convenio Intergubernativo de Financiamiento UPRE-CIF-IG/401/2015, suscrito entre la UPRE y el GAM SORACACHI, Proyecto Construccion Tinglado Unidad Educativa Jose Merida Montano de Soracachi, correspondiente al pago de la pl</t>
  </si>
  <si>
    <t>J03192050001</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</si>
  <si>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</si>
  <si>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J03191980001</t>
  </si>
  <si>
    <t>De: 00099024113 Transferencia en cumplimiento al DS N0913 de 15/06/2011 y el Convenio Interinstitucional de Financiamiento UPRE-CIF-141/2015, suscrito entre la UPRE y el GAM de San Lorenzo proyecto Construccion Asfaltado Canasmoro, correspondiente al pago de la planilla N 6, segun la UPRE.</t>
  </si>
  <si>
    <t>J03191680001</t>
  </si>
  <si>
    <t>De: 00099024113 Transferencia en cumplimiento al DS N0913 de 15/06/2011 y el Convenio Intergubernativo de Financiamiento UPRE-CIF-IG/230/2016, suscrito entre la UPRE y el GAM de Shinahota proyecto Const. Cubierta Metalica y Graderias U.E. Villa Imperial D-5, correspondiente al pago de la planilla N</t>
  </si>
  <si>
    <t>J03191670001</t>
  </si>
  <si>
    <t>De: 00099024113 Transferencia en cumplimiento al DS N0913 de 15/06/2011 y el Convenio Intergubernativo de Financiamiento UPRE-CIF-IG/228/2016, suscrito entre la UPRE y el GAM de Shinahota proyecto Const. Cubierta Metalica y Graderias U.E. Coni Alto D-2, correspondiente al pago de la planilla N 2 de</t>
  </si>
  <si>
    <t>J03191660001</t>
  </si>
  <si>
    <t>De: 00099024113 Transferencia en cumplimiento al DS N0913 de 15/06/2011 y el Convenio Intergubernativo de Financiamiento UPRE-CIF-IG 521/2015, suscrito entre la UPRE y el GAM de Vila Vila proyecto Construccion Internado para la U.E. Humberto Nogales Vila Vila, correspondiente al pago de la planilla</t>
  </si>
  <si>
    <t>J03191650001</t>
  </si>
  <si>
    <t>De: 00099024113 Transferencia en cumplimiento al DS N0913 de 15/06/2011 y el Convenio Intergubernativo de Financiamiento UPRE-CIF-IG/326/2016, suscrito entre la UPRE y el GAM de Omereque proyecto Construccion Tinglado Unidad Educativa Huanacuni Grande, correspondiente al pago de la planilla N 2 de c</t>
  </si>
  <si>
    <t>J03191640001</t>
  </si>
  <si>
    <t>De: 00099024113 Transferencia en cumplimiento al DS N0913 de 15/06/2011 y el Convenio Intergubernativo de Financiamiento UPRE-CIF-IG/330/2016, suscrito entre la UPRE y el GAM de Omereque proyecto Construccion Tinglado Unidad Educativa Pampa Grande, correspondiente al pago de la planilla N 2 de cierr</t>
  </si>
  <si>
    <t>J03191630001</t>
  </si>
  <si>
    <t>De: 00099024113 Transferencia en cumplimiento al DS N0913 de 15/06/2011 y el Convenio Intergubernativo de Financiamiento UPRE-CIF-IG/369/2016, suscrito entre la UPRE y el GAM de Tarata proyecto Const. Tinglado U.E. Lokhosga, correspondiente al pago de la planilla N 2 de cierre, segun la UPRE.</t>
  </si>
  <si>
    <t>J03191620001</t>
  </si>
  <si>
    <t>De: 00099024113 Transferencia en cumplimiento al DS N0913 de 15/06/2011 y el Convenio Interinstitucional de Financiamiento UPRE-CIF-163/2015, suscrito entre la UPRE y el GAM de Quillacollo proyecto Construccion Complejo Deportivo Canchas de Raquetbol Evo Morales Ayma D-3 Quillacollo, correspondiente</t>
  </si>
  <si>
    <t>J03191610001</t>
  </si>
  <si>
    <t>De: 00099024113 Transferencia en cumplimiento al DS N0913 de 15/06/2011 y el Convenio Intergubernativo de Financiamiento UPRE-CIF-IG/311/2016, suscrito entre la UPRE y el GAM de Mizque proyecto Const. Puente Vehicular Sobre el Rio Uchama, correspondiente al pago de la planilla N 3, segun la UPRE.</t>
  </si>
  <si>
    <t>J03191600001</t>
  </si>
  <si>
    <t>De: 00099024113 Transferencia en cumplimiento al DS N0913 de 15/06/2011 y el Convenio Interinstitucional de Financiamiento UPRE-CIF-0486/13, suscrito entre la UPRE y el GAM de Totora proyecto Construccion Internado Copachuncho en el Municipio de Totora, correspondiente al pago de la planilla N 2 de</t>
  </si>
  <si>
    <t>J03191590001</t>
  </si>
  <si>
    <t>De: 00099024113 Transferencia en cumplimiento al DS N0913 de 15/06/2011 y el Convenio Interinstitucional de Financiamiento UPRE-CIF-077/2015, suscrito entre la UPRE y el GAM de Villa Tunari proyecto Construccion Tinglado y Graderias U.E. Villa Paraiso, correspondiente al pago de la devolucion de ret</t>
  </si>
  <si>
    <t>J03191500001</t>
  </si>
  <si>
    <t>De: 00099024113 Transferencia en cumplimiento al DS N0913 de 15/06/2011 y el Convenio Interinstitucional de Financiamiento UPRE-CIF-162/2015, suscrito entre la UPRE y el GAM de Quillacollo proyecto Construccion Casa de Apoyo Educativo Integral para Nino, Nina y Adolescente D-7 Quillacollo, correspon</t>
  </si>
  <si>
    <t>J03191490001</t>
  </si>
  <si>
    <t>De: 00099024113 Transferencia en cumplimiento al DS N0913 de 15/06/2011 y el Convenio Intergubernativo de Financiamiento UPRE-CIF-IG 376/2016, suscrito entre la UPRE y el GAM de Villa Tunari proyecto Construccion Complejo Deportivo de Raquet  Ball Villa Tunari, correspondiente al pago de la planilla</t>
  </si>
  <si>
    <t>J03192570001</t>
  </si>
  <si>
    <t>De: 00099024113 Transferencia en cumplimiento al DS N0913 de 15/06/2011 y el Convenio Intergubernativo de Financiamiento UPRE-CIF-IG 414/2016, suscrito entre la UPRE y el GAM de Sacaba proyecto Construccion Unidad Educativa Franz Tamayo  Nivel Secundario D-Chinata, correspondiente al pago de la plan</t>
  </si>
  <si>
    <t>J03192560001</t>
  </si>
  <si>
    <t>De: 00099024113 Transferencia en cumplimiento al DS N0913 de 15/06/2011 y el Convenio Intergubernativo de Financiamiento UPRE-CIF-IG/307/2016, suscrito entre la UPRE y el GAM de Sacaba proyecto Const. Bloque de Aulas U.E. Nuevo Amanecer Korihuma II, correspondiente al pago de la planilla N 2 de cier</t>
  </si>
  <si>
    <t>J03192550001</t>
  </si>
  <si>
    <t>De: 00099024113 Transferencia en cumplimiento al DS N0913 de 15/06/2011 y el Convenio Interinstitucional de Financiamiento UPRE-CIF- 315/2014, suscrito entre la UPRE y el GAM de Sacaba proyecto Construccion Matadero Municipal Sacaba, correspondiente al pago de la planilla N 5, segun la UPRE.</t>
  </si>
  <si>
    <t>J03192540001</t>
  </si>
  <si>
    <t>De: 00099024113 Transferencia en cumplimiento al DS N0913 de 15/06/2011 y el Convenio Intergubernativo de Financiamiento UPRE-CIF-IG 322/2016, suscrito entre la UPRE y el GAM de Vinto proyecto Construccion Unidad Educativa Carmen Los Andes, correspondiente al pago de la planilla N 2, segun la UPRE.</t>
  </si>
  <si>
    <t>J03192530001</t>
  </si>
  <si>
    <t>De: 00099024113 Transferencia en cumplimiento al DS N0913 de 15/06/2011 y el Convenio Interinstitucional de Financiamiento UPRE-CIF-119/12, suscrito entre la UPRE y el GAM de Sacaba proyecto Construccion Unidad Polideportivo Sacaba, correspondiente al pago de la planilla N 5, segun la UPRE.</t>
  </si>
  <si>
    <t>J03192520001</t>
  </si>
  <si>
    <t>De: 00099024113 Transferencia en cumplimiento al DS N0913 de 15/06/2011 y el Convenio Interinstitucional de Financiamiento UPRE-CIF-071/2015, suscrito entre la UPRE y el GAM de Villa Tunari proyecto Construccion Posta de Salud Icoya, correspondiente al pago de la devolucion de retencion del 7%, segu</t>
  </si>
  <si>
    <t>J03192510001</t>
  </si>
  <si>
    <t>De: 00099024113 Transferencia en cumplimiento al DS N0913 de 15/06/2011 y el Convenio Interinstitucional de Financiamiento UPRE-CIF-127/2015, suscrito entre la UPRE y el GAM de Chimore proyecto Construccion Aulas y Vivienda Maestros U.E. 10 de Mayo, correspondiente al pago de la planilla N 5 de cier</t>
  </si>
  <si>
    <t>J03192500001</t>
  </si>
  <si>
    <t>De: 00099024113 Transferencia en cumplimiento al DS N0913 de 15/06/2011 y el Convenio Intergubernativo de Financiamiento UPRE-CIF-IG 416/2016, suscrito entre la UPRE y el GAM de Sacaba proyecto Construccion Graderias y Camerinos Campo Deportivo Chullpamogo D-4, correspondiente al pago de la planilla</t>
  </si>
  <si>
    <t>J03192490001</t>
  </si>
  <si>
    <t>De: 00099024113 Transferencia en cumplimiento al DS N0913 de 15/06/2011 y el Convenio Interinstitucional de Financiamiento UPRE-CIF-139/2015, suscrito entre la UPRE y el GAM de Tiquipaya proyecto Construccion Unidad Educativa Montecillo Alto, correspondiente al pago de la planilla N 5 de cierre, seg</t>
  </si>
  <si>
    <t>J03192470001</t>
  </si>
  <si>
    <t>De: 00099024113 Transferencia en cumplimiento al DS N0913 de 15/06/2011 y el Convenio Intergubernativo de Financiamiento UPRE-CIF-IG 315/2016, suscrito entre la UPRE y el GAM de Vila Vila proyecto Construccion Aulas Unidad Educativa Sivingani, correspondiente al pago de la planilla N 2, segun la UPR</t>
  </si>
  <si>
    <t>J03192450001</t>
  </si>
  <si>
    <t>De: 00099024113 Transferencia en cumplimiento al DS N0913 de 15/06/2011 y el Convenio Intergubernativo de Financiamiento UPRE-CIF-IG/244/2016, suscrito entre la UPRE y el GAM de Puerto Villarroel proyecto Const. Tinglado, Graderias U.E. Jose Carrasco, correspondiente al pago de la planilla N 2 de ci</t>
  </si>
  <si>
    <t>J03192320001</t>
  </si>
  <si>
    <t>De: 00099024113 Transferencia en cumplimiento al DS N0913 de 15/06/2011 y el Convenio Interinstitucional de Financiamiento UPRE-CIF-033/2015, suscrito entre la UPRE y el GAM de Shinahota proyecto Const. Mercado Municipal Santa Rosa Ene, correspondiente al pago de la planilla N 4 de cierre, segun la</t>
  </si>
  <si>
    <t>J03192330001</t>
  </si>
  <si>
    <t>De: 00099024113 Transferencia en cumplimiento al DS N0913 de 15/06/2011 y el Convenio Intergubernativo de Financiamiento UPRE-CIF-IG/188/2015, suscrito entre la UPRE y el GAM de Arani proyecto Construccion Mercado Central Arani, correspondiente al pago de la planilla N 4, segun la UPRE.</t>
  </si>
  <si>
    <t>J03192340001</t>
  </si>
  <si>
    <t>De: 00099024113 Transferencia en cumplimiento al DS N0913 de 15/06/2011 y el Convenio Interinstitucional de Financiamiento UPRE-CIF-164/2015, suscrito entre la UPRE y el GAM de Quillacollo proyecto Construccion Centro de Acogida para el Adulto Mayor de Quillacollo D-4, correspondiente al pago de la</t>
  </si>
  <si>
    <t>J03192350001</t>
  </si>
  <si>
    <t>De: 00099024113 Transferencia en cumplimiento al DS N0913 de 15/06/2011 y el Convenio Intergubernativo de Financiamiento UPRE-CIF-IG/250/2016, suscrito entre la UPRE y el GAM de Pojo proyecto Const. 8 Aulas U.E. Telesforo Guevara (Pojo), correspondiente al pago de la planilla N 2, segun la UPRE.</t>
  </si>
  <si>
    <t>J03192360001</t>
  </si>
  <si>
    <t>De: 00099024113 Transferencia en cumplimiento al DS N0913 de 15/06/2011 y el Convenio Interinstitucional de Financiamiento UPRE-CIF-077/2015, suscrito entre la UPRE y el GAM de Villa Tunari proyecto Construccion Tinglado y Graderias U.E. Villa Paraiso, correspondiente al pago de la planilla N 3 de c</t>
  </si>
  <si>
    <t>J03192370001</t>
  </si>
  <si>
    <t>De: 00099024113 Transferencia en cumplimiento al DS N0913 de 15/06/2011 y el Convenio Intergubernativo de Financiamiento UPRE-CIF-IG/227/2016, suscrito entre la UPRE y el GAM de Entre Rios proyecto Const. 8 Aulas U.E. Hugo Chavez  Entre Rios, correspondiente al pago de la planilla N 2, segun la UPRE</t>
  </si>
  <si>
    <t>J03192430001</t>
  </si>
  <si>
    <t>De: 00099024113 Transferencia en cumplimiento al DS N0913 de 15/06/2011 y el Convenio Interinstitucional de Financiamiento UPRE-CIF-054/2015, suscrito entre la UPRE y el GAM de Shinahota proyecto Construccion Infraestructura deportiva San Luis, correspondiente al pago de la planilla N 4 de cierre, s</t>
  </si>
  <si>
    <t>J03192440001</t>
  </si>
  <si>
    <t>De: 00099024113 Transferencia en cumplimiento al DS N0913 de 15/06/2011 y el Convenio Intergubernativo de Financiamiento UPRE-CIF-IG 442/2016, suscrito entre la UPRE y el GAM de Pasorapa proyecto Construccion Cancha Multiple, Tinglado y Graderia Unidad Educativa Aguadillas, correspondiente al pago d</t>
  </si>
  <si>
    <t>J03193330001</t>
  </si>
  <si>
    <t>J03193120001</t>
  </si>
  <si>
    <t>De: 00099024113 Transferencia en cumplimiento al DS N0913 de 15/06/2011 y el Convenio Interinstitucional de Financiamiento UPRE-CIF-086/2015, suscrito entre la UPRE y el GAM Villa Tunari, Proyecto Construccion Centro de Educacion Especial Sonrisas, correspondiente al pago de la planilla N4 de cierre</t>
  </si>
  <si>
    <t>J03193110001</t>
  </si>
  <si>
    <t>De: 00099024113 Transferencia en cumplimiento al DS N0913 de 15/06/2011 y el Convenio Intergubernativo de Financiamiento UPRE-CIF-IG/312/2016, suscrito entre la UPRE y el GAM Tarata, Proyecto Const. Escuela Municipal de Musica Tarata, correspondiente al pago de la planilla N3, segun la UPRE.</t>
  </si>
  <si>
    <t>J03193100001</t>
  </si>
  <si>
    <t>De: 00099024113 Transferencia en cumplimiento al DS N0913 de 15/06/2011 y el Convenio Intergubernativo de Financiamiento UPRE-CIF-IG 406/2016, suscrito entre la UPRE y el GAM Sacaba, Proyecto Construccion Unidad Educativa Villa Obrajes B D-7, correspondiente al pago de la planilla N2, segun la UPRE.</t>
  </si>
  <si>
    <t>J03193090001</t>
  </si>
  <si>
    <t>De: 00099024113 Transferencia en cumplimiento al DS N0913 de 15/06/2011 y el Convenio Intergubernativo de Financiamiento UPRE-CIF-IG/249/2016, suscrito entre la UPRE y el GAM Pojo, Proyecto Const. 8 Aulas U.E. Emilio Grageda Zurita (Pojo), correspondiente al pago de la planilla N3, segun la UPRE.</t>
  </si>
  <si>
    <t>J03193080001</t>
  </si>
  <si>
    <t>De: 00099024113 Transferencia en cumplimiento al DS N0913 de 15/06/2011 y el Convenio Intergubernativo de Financiamiento UPRE-CIF-IG/332/2016, suscrito entre la UPRE y el GAM Omereque, Proyecto Construccion Fronton Municipal Omereque, correspondiente al pago de la planilla N3 de cierre, segun la UPR</t>
  </si>
  <si>
    <t>J03193070001</t>
  </si>
  <si>
    <t>De: 00099024113 Transferencia en cumplimiento al DS N0913 de 15/06/2011 y el Convenio Intergubernativo de Financiamiento UPRE-CIF-IG 441/2016, suscrito entre la UPRE y el GAM Pasorapa, Proyecto Construccion Cancha Multiple, Tinglado y Graderia Unidad Educativa Pampas, correspondiente al pago de la p</t>
  </si>
  <si>
    <t>J03193060001</t>
  </si>
  <si>
    <t>De: 00099024113 Transferencia en cumplimiento al DS N0913 de 15/06/2011 y el Convenio Interinstitucional de Financiamiento UPRE-CIF-107/2015, suscrito entre la UPRE y el GAM Chimore,  Proyecto Const. C.E.A. San Jose Obrero Chimore, correspondiente al pago de la planilla N3, segun la UPRE.</t>
  </si>
  <si>
    <t>J03193050001</t>
  </si>
  <si>
    <t>De: 00099024113 Transferencia en cumplimiento al DS N0913 de 15/06/2011 y el Convenio Intergubernativo de Financiamiento UPRE-CIF-IG/333/2016, suscrito entre la UPRE y el GAM Omereque, Proyecto Construccion Estadio Municipal de Omereque, correspondiente al pago de la planilla N3, segun la UPRE.</t>
  </si>
  <si>
    <t>J03193040001</t>
  </si>
  <si>
    <t>De: 00099024113 Transferencia en cumplimiento al DS N0913 de 15/06/2011 y el Convenio Interinstitucional de Financiamiento UPRE-CIF-160/2014, suscrito entre la UPRE y el GAM San Borja, Proyecto Construccion Mercado Intercultural Fepay - Municipio de San Borja, correspondiente al pago de la planilla</t>
  </si>
  <si>
    <t>J03193030001</t>
  </si>
  <si>
    <t>De: 00099024113 Transferencia en cumplimiento al DS N0913 de 15/06/2011 y el Convenio Interinstitucional de Financiamiento UPRE-CIF-315/2014, suscrito entre la UPRE y el GAM Sacaba,  Proyecto Construccion Matadero Municipal Sacaba, correspondiente al pago de la planilla N6, segun la UPRE.</t>
  </si>
  <si>
    <t>J03193020001</t>
  </si>
  <si>
    <t>De: 00099024113 Transferencia en cumplimiento al DS N0913 de 15/06/2011 y el Convenio Intergubernativo de Financiamiento UPRE-CIF-IG 387/2016, suscrito entre la UPRE y el GAM Sipe Sipe, Proyecto Construccion Coliseo Marcelo Quiroga Santa Cruz, correspondiente al pago de la planilla N1, segun la UPRE</t>
  </si>
  <si>
    <t>J03193010001</t>
  </si>
  <si>
    <t>De: 00099024113 Transferencia en cumplimiento al DS N0913 de 15/06/2011 y el Convenio Intergubernativo de Financiamiento UPRE-CIF-IG/375/2016, suscrito entre la UPRE y el GAM Shinahota, Proyecto Construccion Pista Sintetica de Atletismo Estadio Municipal Shinahota, correspondiente al pago de la plan</t>
  </si>
  <si>
    <t>J03193000001</t>
  </si>
  <si>
    <t>De: 00099024113 Transferencia en cumplimiento al DS N0913 de 15/06/2011 y el Convenio Interinstitucional de Financiamiento UPRE-CIF-673/2014, suscrito entre la UPRE y el GAM Cabezas, Proyecto Construccion Centro Materno Infantil Francisco Mora, correspondiente al pago de la planilla N5 de cierre, se</t>
  </si>
  <si>
    <t>J03192990001</t>
  </si>
  <si>
    <t>De: 00099024113 Transferencia en cumplimiento al DS N0913 de 15/06/2011 y el Convenio Intergubernativo de Financiamiento UPRE-CIF-IG/299/2015, suscrito entre la UPRE y el GAM Santa Rosa, Proyecto Const. Tinglado U.E. Tte. Cnl. German Busch Becerra - Zona Central, correspondiente al pago de la planil</t>
  </si>
  <si>
    <t>J03194000001</t>
  </si>
  <si>
    <t>De: 00099024113 Transferencia en cumplimiento al DS N0913 de 15/06/2011 y el Convenio Intergubernativo de Financiamiento UPRE-CIF-IG/231/2016, suscrito entre la UPRE y el GAM Shinahota, Proyecto Const. Cubierta Metalica y Graderias U.E. Ibuelo de Santa Rosa D-6, correspondiente al pago de la planill</t>
  </si>
  <si>
    <t>J03194010001</t>
  </si>
  <si>
    <t>De: 00099024113 Transferencia en cumplimiento al DS N0913 de 15/06/2011 y el Convenio Intergubernativo de Financiamiento UPRE-CIF-IG 0153/2016, suscrito entre la UPRE y el GAM Sucre, Proyecto Const. Internado Zona Alto Lajas Tambo D-3, correspondiente al pago de la planilla N1, segun la UPRE.</t>
  </si>
  <si>
    <t>J03194020001</t>
  </si>
  <si>
    <t>De: 00099024113 Transferencia en cumplimiento al DS N0913 de 15/06/2011 y el Convenio Interinstitucional de Financiamiento UPRE-CIF-062/2015, suscrito entre la UPRE y el GAM Villa Tunari, Proyecto Construccion 8 Aulas U.E. San Jose, correspondiente al pago de la planilla N4 de cierre, segun la UPRE.</t>
  </si>
  <si>
    <t>J03194030001</t>
  </si>
  <si>
    <t>De: 00099024113 Transferencia en cumplimiento al DS N0913 de 15/06/2011 y el Convenio Intergubernativo de Financiamiento UPRE-CIF-IG/305/2016, suscrito entre la UPRE y el GAM Tiquipaya, Proyecto Const. Cancha Sintetica Villa Satelite, correspondiente al pago de la planilla N2 de avance y cierre, seg</t>
  </si>
  <si>
    <t>J03194040001</t>
  </si>
  <si>
    <t>De: 00099024113 Transferencia en cumplimiento al DS N0913 de 15/06/2011 y el Convenio Intergubernativo de Financiamiento UPRE-CIF-IG/232/2016, suscrito entre la UPRE y el GAM Shinahota, Proyecto Const. Vivienda de Maestros U.E. Dorado D-6, correspondiente al pago de la planilla N1 de cierre, segun l</t>
  </si>
  <si>
    <t>J03194050001</t>
  </si>
  <si>
    <t>De: 00099024113 Transferencia en cumplimiento al DS N0913 de 15/06/2011 y el Convenio Intergubernativo de Financiamiento UPRE-CIF-IG 272/2016, suscrito entre la UPRE y el GAM Quillacollo, Proyecto Construccion Cancha Sintetica de Futbol mas Camerinos  Sindicato Agrario Cotapachi D-6, correspondiente</t>
  </si>
  <si>
    <t>J03194060001</t>
  </si>
  <si>
    <t>De: 00099024113 Transferencia en cumplimiento al DS N0913 de 15/06/2011 y el Convenio Interinstitucional de Financiamiento UPRE-CIF-106/2015, suscrito entre la UPRE y el GAM Chimore,  Proyecto Const. Tinglado con Graderias U.E. California  Central Progreso, correspondiente al pago de la planilla N1,</t>
  </si>
  <si>
    <t>J03194070001</t>
  </si>
  <si>
    <t>De: 00099024113 Transferencia en cumplimiento al DS N0913 de 15/06/2011 y el Convenio Intergubernativo de Financiamiento UPRE-CIF-IG 0197/2016, suscrito entre la UPRE y el GAM La Asunta, Proyecto Const. de Tinglado Polifuncional U.E. Charobamba, correspondiente al pago de la planilla N2 de cierre, s</t>
  </si>
  <si>
    <t>J03194080001</t>
  </si>
  <si>
    <t>De: 00099024113 Transferencia en cumplimiento al DS N0913 de 15/06/2011 y el Convenio Intergubernativo de Financiamiento UPRE-CIF-IG 0196/2016, suscrito entre la UPRE y el GAM La Asunta, Proyecto Const. de Tinglado Polifuncional U.E. Nueva Jerusalen  Flor de Mayo  La Asunta, correspondiente al pago</t>
  </si>
  <si>
    <t>J03194090001</t>
  </si>
  <si>
    <t>De: 00099024113 Transferencia en cumplimiento al DS N0913 de 15/06/2011 y el Convenio Intergubernativo de Financiamiento UPRE-CIF-IG/342/2016, suscrito entre la UPRE y el GAM La Asunta, Proyecto Const. 15 Aulas y Tinglado U.E. Elizardo Perez, correspondiente al pago de la planilla N2, segun la UPRE.</t>
  </si>
  <si>
    <t>J03194100001</t>
  </si>
  <si>
    <t>De: 00099024113 Transferencia en cumplimiento al DS N0913 de 15/06/2011 y el Convenio Intergubernativo de Financiamiento UPRE-CIF-IG/226/2016, suscrito entre la UPRE y el GAM Aiquile, Proyecto Implementacion de Cancha de Futbol con Cesped Sintetico Comunidad San Pedro Municipio Aiquile, correspondie</t>
  </si>
  <si>
    <t>J03194110001</t>
  </si>
  <si>
    <t>De: 00099024113 Transferencia en cumplimiento al DS N0913 de 15/06/2011 y el Convenio Intergubernativo de Financiamiento UPRE-CIF-IG 140/2015, suscrito entre la UPRE y el GAM Pocoata, Proyecto Construccion Puesto de Salud Suki, correspondiente al pago de la planilla N2 de cierre, segun la UPRE.</t>
  </si>
  <si>
    <t>J03194120001</t>
  </si>
  <si>
    <t>De: 00099024113 Transferencia en cumplimiento al DS N0913 de 15/06/2011 y el Convenio Interinstitucional de Financiamiento UPRE-CIF-1222/2013, suscrito entre la UPRE y el GAD Chuquisaca, Proyecto Construccion y Equipamiento Instituto Superior Tecnologico Agroindustrial Jose Marti Tomina, correspondi</t>
  </si>
  <si>
    <t>J03194130001</t>
  </si>
  <si>
    <t>De: 00099024113 Transferencia en cumplimiento al DS N0913 de 15/06/2011 y el Convenio Interinstitucional de Financiamiento UPRE-CIF-156/2015, suscrito entre la UPRE y el GAM Puerto Villarroel, Proyecto Construccion Coliseo Valle Sacta, correspondiente al pago de la planilla N3 de cierre, segun la UP</t>
  </si>
  <si>
    <t>J03193440001</t>
  </si>
  <si>
    <t>De: 00099024113 Transferencia en cumplimiento al DS N0913 de 15/06/2011 y el Convenio Interinstitucional de Financiamiento UPRE-CIF-004/2015, suscrito entre la UPRE y el GAM de San Pedro de Buena Vista proyecto Construccion Centro Artesanal Qhayana, correspondiente al pago de la planilla N 3, segun</t>
  </si>
  <si>
    <t>J03193690001</t>
  </si>
  <si>
    <t>De: 00099024113 Transferencia en cumplimiento al DS N0913 de 15/06/2011 y el Convenio Intergubernativo de Financiamiento UPRE-CIF-IG/048/2015, suscrito entre la UPRE y el GAM de Tomave proyecto Construccion Puesto de Salud Totora K, correspondiente al pago de la planilla N 2 de cierre, segun la UPRE</t>
  </si>
  <si>
    <t>J03193700001</t>
  </si>
  <si>
    <t>De: 00099024113 Transferencia en cumplimiento al DS N0913 de 15/06/2011 y el Convenio Intergubernativo de Financiamiento UPRE-CIF-IG/056/15, suscrito entre la UPRE y el GAM de Ocuri proyecto Construccion Casa de Gobierno Municipal Ocuri, correspondiente al pago de la planilla N 1, segun la UPRE.</t>
  </si>
  <si>
    <t>J03193710001</t>
  </si>
  <si>
    <t>De: 00099024113 Transferencia en cumplimiento al DS N0913 de 15/06/2011 y el Convenio Intergubernativo de Financiamiento UPRE-CIF-IG/094/2015, suscrito entre la UPRE y el GAM de Atocha proyecto Construccion Tinglado Unidad Educativa Daniel Campos-Siete Suyos, correspondiente al pago de la planilla N</t>
  </si>
  <si>
    <t>J03193720001</t>
  </si>
  <si>
    <t>De: 00099024113 Transferencia en cumplimiento al DS N0913 de 15/06/2011 y el Convenio Interinstitucional de Financiamiento UPRE-CIF-1178/2013, suscrito entre la UPRE y el GAM de Potosi proyecto Ampliacion Kinder Minero, correspondiente al pago de la planilla N 4 de cierre, segun la UPRE.</t>
  </si>
  <si>
    <t>J03193730001</t>
  </si>
  <si>
    <t>De: 00099024113 Transferencia en cumplimiento al DS N0913 de 15/06/2011 y el Convenio Interinstitucional de Financiamiento UPRE-CIF-662/2014, suscrito entre la UPRE y el GAM de Atoha proyecto Construccion Colegio Tecnico Humanistico Chorolque, correspondiente al pago de la planilla N 3, segun la UPR</t>
  </si>
  <si>
    <t>J03193740001</t>
  </si>
  <si>
    <t>De: 00099024113 Transferencia en cumplimiento al DS N0913 de 15/06/2011 y el Convenio Intergubernativo de Financiamiento UPRE-CIF-IG/076/2015, suscrito entre la UPRE y el GAM de Cotagaita proyecto Construccion Bloque B y Tinglado Unidad Educativa Nor Chichas (Cotagaita), correspondiente al pago de l</t>
  </si>
  <si>
    <t>J03193750001</t>
  </si>
  <si>
    <t>De: 00099024113 Transferencia en cumplimiento al DS N0913 de 15/06/2011 y el Convenio Intergubernativo de Financiamiento UPRE-CIF-IG/029/2016, suscrito entre la UPRE y el GAM de Comarapa proyecto Construccion Pavimento Rigido Av. Cantillana 1 Comarapa, correspondiente al pago de la planilla N 2, seg</t>
  </si>
  <si>
    <t>J03193760001</t>
  </si>
  <si>
    <t>De: 00099024113 Transferencia en cumplimiento al DS N0913 de 15/06/2011 y el Convenio Intergubernativo de Financiamiento UPRE-CIF-IG/092/2015, suscrito entre la UPRE y el GAM de Atocha proyecto Construccion Tinglado Unidad Educativa Bolivia-Telamayu, correspondiente al pago de la planilla N 2 cierre</t>
  </si>
  <si>
    <t>J03193770001</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</si>
  <si>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4, segun la UPRE.</t>
  </si>
  <si>
    <t>J03193860001</t>
  </si>
  <si>
    <t>De: 00099024113 Transferencia en cumplimiento al DS N0913 de 15/06/2011 y el Convenio Interinstitucional de Financiamiento UPRE-CIF-1111/2013, suscrito entre la UPRE y el GAM de Uyuni proyecto Construccion Terminal de Uyuni, correspondiente al pago de la planilla N 9 de cierre, segun la UPRE.</t>
  </si>
  <si>
    <t>J03193870001</t>
  </si>
  <si>
    <t>De: 00099024113 Transferencia en cumplimiento al DS N0913 de 15/06/2011 y el Convenio Intergubernativo de Financiamiento UPRE-CIF-IG/302/2015, suscrito entre la UPRE y el GAM de San Ignacio proyecto Construccion de Graderia Recta de Preferencia Estadio Orlando Castro, correspondiente al pago de la p</t>
  </si>
  <si>
    <t>J03193880001</t>
  </si>
  <si>
    <t>De: 00099024113 Transferencia en cumplimiento al DS N0913 de 15/06/2011 y el Convenio Interinstitucional de Financiamiento UPRE-CIF-0656/13, suscrito entre la UPRE y el GAM de San Pedro de Quemes proyecto Construccion Coliseo Cerrado San Pedro de Quemes, correspondiente al pago de la planilla N 3, s</t>
  </si>
  <si>
    <t>J03193890001</t>
  </si>
  <si>
    <t>De: 00099024113 Transferencia en cumplimiento al DS N0913 de 15/06/2011 y el Convenio Intergubernativo de Financiamiento UPRE-CIF-IG/049/2016, suscrito entre la UPRE y el GAM de Mairana proyecto Construccion Tinglado y Graderia U.E. Prof. Jesus Saldias Osinaga - Mairana, correspondiente al pago de l</t>
  </si>
  <si>
    <t>J03193900001</t>
  </si>
  <si>
    <t>De: 00099024113 Transferencia en cumplimiento al DS N0913 de 15/06/2011 y el Convenio Intergubernativo de Financiamiento UPRE-CIF-274/12, suscrito entre la UPRE y el GAM de Potosi proyecto Construccion Puente Vehicular y Accesos Villa Nazaret  Ciudad Satelite, correspondiente al pago de la planilla</t>
  </si>
  <si>
    <t>J03193910001</t>
  </si>
  <si>
    <t>De: 00099024113 Transferencia en cumplimiento al DS N0913 de 15/06/2011 y el Convenio Interinstitucional de Financiamiento UPRE-CIF-072/2015, suscrito entre la UPRE y el GAM de Villa Tunari proyecto Construccion Posta de Salud Puerto Patino, correspondiente al pago de la planilla N 3 de cierre, segu</t>
  </si>
  <si>
    <t>J03193920001</t>
  </si>
  <si>
    <t>De: 00099024113 Transferencia en cumplimiento al DS N0913 de 15/06/2011 y el Convenio Intergubernativo de Financiamiento UPRE-CIF-IG/081/2015, suscrito entre la UPRE y el GAM de Uncia proyecto Construccion Bloque de Aulas Unidad Educativa 6 de Junio  Cala Cala, correspondiente al pago de la planilla</t>
  </si>
  <si>
    <t>J03193930001</t>
  </si>
  <si>
    <t>De: 00099024113 Transferencia en cumplimiento al DS N0913 de 15/06/2011 y el Convenio Intergubernativo de Financiamiento UPRE-CIF-IG 004/2017, suscrito entre la UPRE y el GAM de Oruro proyecto Const.  Coliseo Cerrado Quirquincho - Oruro, correspondiente al primer desembolso equivalente al 20% del mo</t>
  </si>
  <si>
    <t>J03193940001</t>
  </si>
  <si>
    <t>De: 00099024113 Transferencia en cumplimiento al DS N0913 de 15/06/2011 y el Convenio Interinstitucional de Financiamiento UPRE-CIF-073/2015, suscrito entre la UPRE y el GAM Villa Tunari,  Proyecto Construccion Posta de Salud Agraria La Union, correspondiente al pago de la planilla N2, segun la UPRE</t>
  </si>
  <si>
    <t>J03193950001</t>
  </si>
  <si>
    <t>De: 00099024113 Transferencia en cumplimiento al DS N0913 de 15/06/2011 y el Convenio Interinstitucional de Financiamiento UPRE-CIF-154/2015, suscrito entre la UPRE y el GAM Yacuiba,  Proyecto Const. Cancha de Futbol B San Jose Obrero, correspondiente al pago de la planilla N1, segun la UPRE.</t>
  </si>
  <si>
    <t>J03193960001</t>
  </si>
  <si>
    <t>De: 00099024113 Transferencia en cumplimiento al DS N0913 de 15/06/2011 y el Convenio Interinstitucional de Financiamiento UPRE-CIF-101/2015, suscrito entre la UPRE y el GAM Puerto Villarroel, Proyecto Construccion Puente Vehicular Segunda Saavedra, correspondiente al pago de la planilla N3 de cierr</t>
  </si>
  <si>
    <t>J03193970001</t>
  </si>
  <si>
    <t>De: 00099024113 Transferencia en cumplimiento al DS N0913 de 15/06/2011 y el Convenio Interinstitucional de Financiamiento UPRE-CIF-066/2015, suscrito entre la UPRE y el GAM Villa Tunari, Proyecto Construccion Bloque de Aulas, Laboratorio y Cancha Polifuncional con Tinglado Colegio Bolivia Venezuela</t>
  </si>
  <si>
    <t>J03193980001</t>
  </si>
  <si>
    <t>De: 00099024113 Transferencia en cumplimiento al DS N0913 de 15/06/2011 y el Convenio Intergubernativo de Financiamiento UPRE-CIF-IG/303/2016, suscrito entre la UPRE y el GAM Tapacari, Proyecto Const. de Tinglado Internado Tapacari para la Unidad Educativa Sucre, correspondiente al pago de la planil</t>
  </si>
  <si>
    <t>J03193990001</t>
  </si>
  <si>
    <t>De: 00099024113 Transferencia en cumplimiento al DS N0913 de 15/06/2011 y el Convenio Intergubernativo de Financiamiento UPRE-CIF-IG/109/2015, suscrito entre la UPRE y el GAM Ayo Ayo, Proyecto Const. Tinglado U.E. Franz Tamayo  Comunidad Collana Tolar, correspondiente al pago de la planilla N2 de ci</t>
  </si>
  <si>
    <t>J03193450001</t>
  </si>
  <si>
    <t>De: 00099024113 Transferencia en cumplimiento al DS N0913 de 15/06/2011 y el Convenio Intergubernativo de Financiamiento UPRE-CIF-IG/101/15, suscrito entre la UPRE y el GAM de Belen de Urmiri proyecto Construccion Internado U. E. Vacuyo, correspondiente al pago de la planilla N 2, segun la UPRE.</t>
  </si>
  <si>
    <t>J03193460001</t>
  </si>
  <si>
    <t>De: 00099024113 Transferencia en cumplimiento al DS N0913 de 15/06/2011 y el Convenio Intergubernativo de Financiamiento UPRE-CIF-IG/071/2015, suscrito entre la UPRE y el GAM de Caiza D proyecto Const. Cancha Fronton Municipal Caiza D, correspondiente al pago de la planilla N 3, segun la UPRE.</t>
  </si>
  <si>
    <t>J03193470001</t>
  </si>
  <si>
    <t>De: 00099024113 Transferencia en cumplimiento al DS N0913 de 15/06/2011 y el Convenio Intergubernativo de Financiamiento UPRE-CIF-IG/074/2015, suscrito entre la UPRE y el GAM de Ckochas proyecto Construccion Ocho Aulas Cancha Polifuncional U.E. Media Luna, correspondiente al pago de la planilla N 3,</t>
  </si>
  <si>
    <t>J03193480001</t>
  </si>
  <si>
    <t>De: 00099024113 Transferencia en cumplimiento al DS N0913 de 15/06/2011 y el Convenio Intergubernativo de Financiamiento UPRE-CIF-IG 152/2015, suscrito entre la UPRE y el GAM de Tinguipaya proyecto Construccion Centro de Salud con Internacion Jahuacaya, correspondiente al pago de la planilla N 4, se</t>
  </si>
  <si>
    <t>J03193490001</t>
  </si>
  <si>
    <t>De: 00099024113 Transferencia en cumplimiento al DS N0913 de 15/06/2011 y el Convenio Intergubernativo de Financiamiento UPRE-CIF-IG/099/2015, suscrito entre la UPRE y el GAM de Mojinete proyecto Construccion Centro de Salud Casa Grande, correspondiente al pago de la planilla N 3, segun la UPRE.</t>
  </si>
  <si>
    <t>J03193500001</t>
  </si>
  <si>
    <t>J03193510001</t>
  </si>
  <si>
    <t>De: 00099024113 Transferencia en cumplimiento al DS N0913 de 15/06/2011 y el Convenio Interinstitucional de Financiamiento UPRE-CIF-615/2014, suscrito entre la UPRE y el GAM de Colquechaca proyecto Construccion Coliseo Cerrado Macha, correspondiente al pago de la planilla N 4 de cierre, segun la UPR</t>
  </si>
  <si>
    <t>J03193520001</t>
  </si>
  <si>
    <t>De: 00099024113 Transferencia en cumplimiento al DS N0913 de 15/06/2011 y el Convenio Intergubernativo de Financiamiento UPRE-CIF-IG/093/2015, suscrito entre la UPRE y el GAM de Atocha proyecto Construccion Tinglado Unidad Educativa Mariscal Sucre-Animas, correspondiente al pago de la planilla N 2 d</t>
  </si>
  <si>
    <t>J03193530001</t>
  </si>
  <si>
    <t>J03193540001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</si>
  <si>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2, segu</t>
  </si>
  <si>
    <t>J03193550001</t>
  </si>
  <si>
    <t>De: 00099024113 Transferencia en cumplimiento al DS N0913 de 15/06/2011 y el Convenio Interinstitucional de Financiamiento UPRE-CIF-161/2014, suscrito entre la UPRE y el GAM de Riberalta proyecto Construccion U.E. Guido Gutierrez B. Cristo Rey D5 Municipio de Riberalta, correspondiente al pago de la</t>
  </si>
  <si>
    <t>J03193560001</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</si>
  <si>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3, segun la UPRE</t>
  </si>
  <si>
    <t>J03193680001</t>
  </si>
  <si>
    <t>De: 00099024113 Transferencia en cumplimiento al DS N0913 de 15/06/2011 y el Convenio Intergubernativo de Financiamiento UPRE-CIF-IG/050/2015, suscrito entre la UPRE y el GAM de Arampampa proyecto Construccion Centro de Salud con Internacion Santiago, correspondiente al pago de la planilla N 3 de ci</t>
  </si>
  <si>
    <t>J03193670001</t>
  </si>
  <si>
    <t>De: 00099024113 Transferencia en cumplimiento al DS N0913 de 15/06/2011 y el Convenio Intergubernativo de Financiamiento UPRE-CIF-IG/046/2015, suscrito entre la UPRE y el GAM de Tomave proyecto Construccion Puesto de Salud Pelca, correspondiente al pago de la planilla N 2 de cierre, segun la UPRE.</t>
  </si>
  <si>
    <t>J03193660001</t>
  </si>
  <si>
    <t>De: 00099024113 Transferencia en cumplimiento al DS N0913 de 15/06/2011 y el Convenio Interinstitucional de Financiamiento UPRE-CIF-0687/13, suscrito entre la UPRE y el GAM de Villazon proyecto Const. U.E. Modesto Omiste Villazon, correspondiente al pago de la planilla N 7 de cierre, segun la UPRE.</t>
  </si>
  <si>
    <t>J03193650001</t>
  </si>
  <si>
    <t>De: 00099024113 Transferencia en cumplimiento al DS N0913 de 15/06/2011 y el Convenio Interinstitucional de Financiamiento UPRE-CIF-1180/2013, suscrito entre la UPRE y el GAM de Potosi proyecto Ampliacion Unidad Educativa 21 de Enero, correspondiente al pago de la planilla N 4 de cierre, segun la UP</t>
  </si>
  <si>
    <t>J03193640001</t>
  </si>
  <si>
    <t>De: 00099024113 Transferencia en cumplimiento al DS N0913 de 15/06/2011 y el Convenio Intergubernativo de Financiamiento UPRE-CIF-IG 483/2016, suscrito entre la UPRE y el GAM Entre Rios, Proyecto Construccion Modulo Educativo U.E. Evo Morales Ayma, correspondiente al pago de la planilla N2, segun la</t>
  </si>
  <si>
    <t>J03193630001</t>
  </si>
  <si>
    <t>De: 00099024113 Transferencia en cumplimiento al DS N0913 de 15/06/2011 y el Convenio Intergubernativo de Financiamiento UPRE-CIF-IG/460/2015, suscrito entre la UPRE y el GAM General Agustin Saavedra, Proyecto Construccion Tinglado Unidad Educativa Victor Paz Estensoro - Comunidad El Fortin, corresp</t>
  </si>
  <si>
    <t>J03193620001</t>
  </si>
  <si>
    <t>De: 00099024113 Transferencia en cumplimiento al DS N0913 de 15/06/2011 y el Convenio Intergubernativo de Financiamiento UPRE-CIF-IG/429/2015, suscrito entre la UPRE y el GAM Fernandez Alonso , Proyecto Construccion Mercado Municipal 27 de Mayo Fernandez Alonso D-1, correspondiente al pago de la pla</t>
  </si>
  <si>
    <t>J03193610001</t>
  </si>
  <si>
    <t>De: 00099024113 Transferencia en cumplimiento al DS N0913 de 15/06/2011 y el Convenio Interinstitucional de Financiamiento UPRE-CIF-391/2014, suscrito entre la UPRE y el GAM Tinguipaya, Proyecto Construccion Mercado Pueblo Tinguipaya, correspondiente al pago de la planilla N3 de cierre, segun la UPR</t>
  </si>
  <si>
    <t>J03193600001</t>
  </si>
  <si>
    <t>De: 00099024113 Transferencia en cumplimiento al DS N0913 de 15/06/2011 y el Convenio Interinstitucional de Financiamiento UPRE-CIF-015/11, suscrito entre la UPRE y el GAM San Ignacio, Proyecto Construccion Unidad Educativa Santo Domingo, correspondiente al pago de la planilla N1 de cierre, segun la</t>
  </si>
  <si>
    <t>J03193590001</t>
  </si>
  <si>
    <t>De: 00099024113 Transferencia en cumplimiento al DS N0913 de 15/06/2011 y el Convenio Interinstitucional de Financiamiento UPRE-CIF-142/12, suscrito entre la UPRE y el GAM El Puente, Proyecto Construccion Unidad Educativa Virgen de Urkupina - Comunidad Yotau, correspondiente al pago de la planilla N</t>
  </si>
  <si>
    <t>J03193580001</t>
  </si>
  <si>
    <t>De: 00099024113 Transferencia en cumplimiento al DS N0913 de 15/06/2011 y el Convenio Intergubernativo de Financiamiento UPRE-CIF-272/12, suscrito entre la UPRE y el GAD Potosi, Proyecto Construccion Centro Ferial y Eventos Culturales Potosi, correspondiente al pago de la planilla N19, segun la UPRE</t>
  </si>
  <si>
    <t>J03193570001</t>
  </si>
  <si>
    <t>De: 00099024113 Transferencia en cumplimiento al DS N0913 de 15/06/2011 y el Convenio Intergubernativo de Financiamiento UPRE-CIF-IG/341/2016, suscrito entre la UPRE y el GAM de La Asunta proyecto Const. 15 Aulas y Tinglado U.E. El Palmar, correspondiente al pago de la planilla N 1, segun la UPRE.</t>
  </si>
  <si>
    <t>J03195030001</t>
  </si>
  <si>
    <t>De: 00099024113 Transferencia en cumplimiento al DS N0913 de 15/06/2011 y el Convenio Intergubernativo de Financiamiento UPRE-CIF-IG/043/2016, suscrito entre la UPRE y el GAM de Fernandez Alonzo proyecto Construccion Plaza Chane Independencia, correspondiente al pago de la planilla N 3, segun la UPR</t>
  </si>
  <si>
    <t>J03194710001</t>
  </si>
  <si>
    <t>De: 00099024113 Transferencia en cumplimiento al DS N0913 de 15/06/2011 y el Convenio Interinstitucional de Financiamiento UPRE-CIF-IG-332/2015, suscrito entre la UPRE y el GAD de Pando proyecto Construccion de Puentes en los Barrios: Evo Morales, La Amistad, Perla del Acre, 1ro. de Mayo y Paraiso d</t>
  </si>
  <si>
    <t>J03194720001</t>
  </si>
  <si>
    <t>De: 00099024113 Transferencia en cumplimiento al DS N0913 de 15/06/2011 y el Convenio Interinstitucional de Financiamiento UPRE-CIF-374/2014, suscrito entre la UPRE y el GAM de Tinguipaya proyecto Construccion Colegio Jahuacaya, correspondiente al pago de la planilla N 5 de cierre, segun la UPRE.</t>
  </si>
  <si>
    <t>J03194730001</t>
  </si>
  <si>
    <t>De: 00099024113 Transferencia en cumplimiento al DS N0913 de 15/06/2011 y el Convenio Interinstitucional de Financiamiento UPRE-CIF-1168/2013, suscrito entre la UPRE y el GAM de Potosi proyecto Ampliacion Unidad Educativa Topater, correspondiente al pago de la planilla N 5 de cierre, segun la UPRE.</t>
  </si>
  <si>
    <t>J03194740001</t>
  </si>
  <si>
    <t>De: 00099024113 Transferencia en cumplimiento al DS N0913 de 15/06/2011 y el Convenio Interinstitucional de Financiamiento UPRE-CIF-0679/13, suscrito entre la UPRE y el GAM de Cotagaita proyecto Construccion Alcaldia Municipal Cotagaita, correspondiente al pago de la planilla N 6 de cierre, segun la</t>
  </si>
  <si>
    <t>J03194750001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</si>
  <si>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3, segun</t>
  </si>
  <si>
    <t>J03194760001</t>
  </si>
  <si>
    <t>De: 00099024113 Transferencia en cumplimiento al DS N0913 de 15/06/2011 y el Convenio Interinstitucional de Financiamiento UPRE-CIF-1171/2013, suscrito entre la UPRE y el GAM de Potosi proyecto Construccion Tinglado Villa Magisterio, correspondiente al pago de la planilla N 2, segun la UPRE.</t>
  </si>
  <si>
    <t>J03194770001</t>
  </si>
  <si>
    <t>De: 00099024113 Transferencia en cumplimiento al DS N0913 de 15/06/2011 y el Convenio Intergubernativo de Financiamiento UPRE-CIF-IG/318/2015, suscrito entre la UPRE y el GAM de Trinidad proyecto Construccion Mercado 13 de Abril Distrito 2, correspondiente al pago de la planilla N 5, segun la UPRE.</t>
  </si>
  <si>
    <t>J03194780001</t>
  </si>
  <si>
    <t>De: 00099024113 Transferencia en cumplimiento al DS N0913 de 15/06/2011 y el Convenio Intergubernativo de Financiamiento UPRE-CIF-IG/321/2015, suscrito entre la UPRE y el GAM de Potosi proyecto Construccion Bloque Aulas, Direcciones, Salon Multifuncional U.E. San Clemente A y B, correspondiente al p</t>
  </si>
  <si>
    <t>J03194790001</t>
  </si>
  <si>
    <t>J03194800001</t>
  </si>
  <si>
    <t>J03194930001</t>
  </si>
  <si>
    <t>J03194940001</t>
  </si>
  <si>
    <t>J03194950001</t>
  </si>
  <si>
    <t>De: 00099024113 Transferencia en cumplimiento al DS N0913 de 15/06/2011 y el Convenio Intergubernativo de Financiamiento UPRE-CIF-IG 519/2015, suscrito entre la UPRE y el GAM de Punara proyecto Construccion U.E. Evo Morales Ayma Punata, correspondiente al pago de la planilla N 4, segun la UPRE.</t>
  </si>
  <si>
    <t>J03194960001</t>
  </si>
  <si>
    <t>De: 00099024113 Transferencia en cumplimiento al DS N0913 de 15/06/2011 y el Convenio Intergubernativo de Financiamiento UPRE-CIF-IG 518/2015, suscrito entre la UPRE y el GAM de Punara proyecto Construccion U.E. Mcal. Andres de Santa Cruz Punata, correspondiente al pago de la planilla N 4, segun la</t>
  </si>
  <si>
    <t>J03194970001</t>
  </si>
  <si>
    <t>J03194980001</t>
  </si>
  <si>
    <t>De: 00099024113 Transferencia en cumplimiento al DS N0913 de 15/06/2011 y el Convenio Intergubernativo de Financiamiento UPRE-CIF-IG/392/2016, suscrito entre la UPRE y el GAM de Puerto Villarroel proyecto Construccion Infraestructura U.E. 2 de Marzo, correspondiente al pago de la planilla N 3, segun</t>
  </si>
  <si>
    <t>J03194990001</t>
  </si>
  <si>
    <t>De: 00099024113 Transferencia en cumplimiento al DS N0913 de 15/06/2011 y el Convenio Interinstitucional de Financiamiento UPRE-CIF-275/12, suscrito entre la UPRE y el GAM de Potosi proyecto Construccion Reconversion Integral Pasaje Boulevard y Recuperacion Plaza 6 de Agosto, correspondiente al pago</t>
  </si>
  <si>
    <t>J03195000001</t>
  </si>
  <si>
    <t>De: 00099024113 Transferencia en cumplimiento al DS N0913 de 15/06/2011 y el Convenio Interinstitucional de Financiamiento UPRE-CIF-1243/2013, suscrito entre la UPRE y el GAM de Cobija proyecto Construccion Unidad Educativa Mariano Baptista, correspondiente al pago de la planilla N 6 de cierre, segu</t>
  </si>
  <si>
    <t>J03195010001</t>
  </si>
  <si>
    <t>De: 00099024113 Transferencia en cumplimiento al DS N0913 de 15/06/2011 y el Convenio Intergubernativo de Financiamiento UPRE-CIF-IG/121/2016, suscrito entre la UPRE y el GAM de Caracollo proyecto Construccion Unidad Educativa Tecnico Humanistico Evo Morales Ayma - Caracollo, correspondiente al pago</t>
  </si>
  <si>
    <t>J03195020001</t>
  </si>
  <si>
    <t>De: 00099024113 Transferencia en cumplimiento al DS N0913 de 15/06/2011 y el Convenio Intergubernativo de Financiamiento UPRE-CIF-IG/043/2016, suscrito entre la UPRE y el GAM de Fernandez Alonzo proyecto Construccion Plaza Chane Independencia, correspondiente al pago de la planilla N 2, segun la UPR</t>
  </si>
  <si>
    <t>J03195700001</t>
  </si>
  <si>
    <t>De: 00099024113 Transferencia en cumplimiento al DS N0913 de 15/06/2011 y el Convenio Intergubernativo de Financiamiento UPRE-CIF-IG/306/2016, suscrito entre la UPRE y el GAM Sacaba, Proyecto Const. Aulas U.E. Tupac Katari Comunidad Tuscapujio Bajo, correspondiente al pago de la planilla N3 de cierr</t>
  </si>
  <si>
    <t>J03195690001</t>
  </si>
  <si>
    <t>De: 00099024113 Transferencia en cumplimiento al DS N0913 de 15/06/2011 y el Convenio Interinstitucional de Financiamiento UPRE-CIF-088/2015, suscrito entre la UPRE y el GAM Puerto Villarroel, Proyecto Construccion Puente Vehicular Veronica, correspondiente al pago de la planilla N2 de cierre, segun</t>
  </si>
  <si>
    <t>J03195680001</t>
  </si>
  <si>
    <t>De: 00099024113 Transferencia en cumplimiento al DS N0913 de 15/06/2011 y el Convenio Intergubernativo de Financiamiento UPRE-CIF-IG/515/2015, suscrito entre la UPRE y el GAM Apolo, Proyecto Construccion Unidad Educativa Fatima - Apolo, correspondiente al pago de la planilla N6, segun la UPRE.</t>
  </si>
  <si>
    <t>J03195670001</t>
  </si>
  <si>
    <t>De: 00099024113 Transferencia en cumplimiento al DS N0913 de 15/06/2011 y el Convenio Intergubernativo de Financiamiento UPRE-CIF-IG/387/2015, suscrito entre la UPRE y el GAM Toledo, Proyecto Construccion Aulas Multigrado U.E. Elizardo Perez I  Cari Cari (Toledo), correspondiente al pago de la plani</t>
  </si>
  <si>
    <t>J03195660001</t>
  </si>
  <si>
    <t>De: 00099024113 Transferencia en cumplimiento al DS N0913 de 15/06/2011 y el Convenio Intergubernativo de Financiamiento UPRE-CIF-IG 0195/2016, suscrito entre la UPRE y el GAM La Asunta, Proyecto Const. de Tinglado U.E. San Agustin, correspondiente al pago de la planilla N2 de cierre, segun la UPRE.</t>
  </si>
  <si>
    <t>J03195650001</t>
  </si>
  <si>
    <t>De: 00099024113 Transferencia en cumplimiento al DS N0913 de 15/06/2011 y el Convenio Intergubernativo de Financiamiento UPRE-CIF-IG 006/2016, suscrito entre la UPRE y el GAM Ixiamas, Proyecto Construccion Coliseo Municipal de Ixiamas, correspondiente al pago de la planilla N2, segun la UPRE.</t>
  </si>
  <si>
    <t>J03195640001</t>
  </si>
  <si>
    <t>De: 00099024113 Transferencia en cumplimiento al DS N0913 de 15/06/2011 y el Convenio Intergubernativo de Financiamiento UPRE-CIF-IG/337/2016, suscrito entre la UPRE y el GAM Coripata, Proyecto Construccion Unidad Educativa Mcal. Andres de Santa Cruz, correspondiente al pago de la planilla N3, segun</t>
  </si>
  <si>
    <t>J03195630001</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</si>
  <si>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N5, segun la</t>
  </si>
  <si>
    <t>J03195620001</t>
  </si>
  <si>
    <t>De: 00099024113 Transferencia en cumplimiento al DS N0913 de 15/06/2011 y el Convenio Intergubernativo de Financiamiento UPRE-CIF-IG 343/2016, suscrito entre la UPRE y el GAM Yanacachi, Proyecto Construccion U.E. Florida (Yanacachi), correspondiente al pago de la planilla N4, segun la UPRE.</t>
  </si>
  <si>
    <t>J03195610001</t>
  </si>
  <si>
    <t>De: 00099024113 Transferencia en cumplimiento al DS N0913 de 15/06/2011 y el Convenio Interinstitucional de Financiamiento UPRE-CIF-068/2015, suscrito entre la UPRE y el GAM Villa Tunari, Proyecto Construccion Centro de Salud Jatun Pampa, correspondiente al pago de la planilla N7 de cierre, segun la</t>
  </si>
  <si>
    <t>J03195600001</t>
  </si>
  <si>
    <t>De: 00099024113 Transferencia en cumplimiento al DS N0913 de 15/06/2011 y el Convenio Intergubernativo de Financiamiento UPRE-CIF-IG/302/2015, suscrito entre la UPRE y el GAM San Ignacio, Proyecto Construccion de Graderia Recta Preferencia Estadio Orlando Castro, correspondiente al pago de la planil</t>
  </si>
  <si>
    <t>J03195590001</t>
  </si>
  <si>
    <t>De: 00099024113 Transferencia en cumplimiento al DS N0913 de 15/06/2011 y el Convenio Interinstitucional de Financiamiento UPRE-CIF-094/2015, suscrito entre la UPRE y el GAM Puerto Villarroel, Proyecto Construccion Puente Vehicular Chavez, correspondiente al pago de la planilla N3 de cierre, segun l</t>
  </si>
  <si>
    <t>J03195580001</t>
  </si>
  <si>
    <t>De: 00099024113 Transferencia en cumplimiento al DS N0913 de 15/06/2011 y el Convenio Intergubernativo de Financiamiento UPRE-CIF-IG 0157/2016, suscrito entre la UPRE y el GAM La Asunta, Proyecto Const. 8 Aulas  U.E. Chamaca, correspondiente al pago de la planilla N3, segun la UPRE.</t>
  </si>
  <si>
    <t>J03195570001</t>
  </si>
  <si>
    <t>De: 00099024113 Transferencia en cumplimiento al DS N0913 de 15/06/2011 y el Convenio Intergubernativo de Financiamiento UPRE-CIF-IG/101/2016, suscrito entre la UPRE y el GAM San Miguel (San Miguel de Velasco), Proyecto Construccion Tinglado con Graderias Unidad Educativa San Juan de Lomerio, corres</t>
  </si>
  <si>
    <t>J03195560001</t>
  </si>
  <si>
    <t>De: 00099024113 Transferencia en cumplimiento al DS N0913 de 15/06/2011 y el Convenio Intergubernativo de Financiamiento UPRE-CIF-IG/433/2015, suscrito entre la UPRE y el GAM Comarapa, Proyecto Construccion Tinglado y Graderia Unidad Educativa Pulquina Abajo, correspondiente al pago de la planilla N</t>
  </si>
  <si>
    <t>J03195550001</t>
  </si>
  <si>
    <t>De: 00099024113 Transferencia en cumplimiento al DS N0913 de 15/06/2011 y el Convenio Interinstitucional de Financiamiento UPRE-CIF-153/2015, suscrito entre la UPRE y el GAM Bermejo,  Proyecto Const. Coliseo Polifuncional Urb. El Porvenir, correspondiente al pago de la planilla N6, segun la UPRE.</t>
  </si>
  <si>
    <t>J03196290001</t>
  </si>
  <si>
    <t>De: 00099024113 Transferencia en cumplimiento al DS N0913 de 15/06/2011 y el Convenio Intergubernativo de Financiamiento UPRE-CIF-IG/273/2015, suscrito entre la UPRE y el GAM de Santa Ana proyecto Construccion de Graderias Cancha Beni  Santa Ana del Yacuma, correspondiente al pago de la planilla N 6</t>
  </si>
  <si>
    <t>J03196300001</t>
  </si>
  <si>
    <t>De: 00099024113 Transferencia en cumplimiento al DS N0913 de 15/06/2011 y el Convenio Intergubernativo de Financiamiento UPRE-CIF-IG/232/2015, suscrito entre la UPRE y el GAM de San Javier proyecto Construccion Plaza Principal Comunidad San Pedro Nuevo, correspondiente al pago de la planilla N 4, se</t>
  </si>
  <si>
    <t>J03196310001</t>
  </si>
  <si>
    <t>J03196280001</t>
  </si>
  <si>
    <t>De: 00099024113 Transferencia en cumplimiento al DS N0913 de 15/06/2011 y el Convenio Interinstitucional de Financiamiento UPRE-CIF-415/2014, suscrito entre la UPRE y el GAM de Ravelo proyecto Construccion Internado U.E. Manuel Ascencio Padilla, correspondiente al pago de la planilla N 4 de cierre,</t>
  </si>
  <si>
    <t>J03196270001</t>
  </si>
  <si>
    <t>De: 00099024113 Transferencia en cumplimiento al DS N0913 de 15/06/2011 y el Convenio Interinstitucional de Financiamiento UPRE-CIF-377/2014, suscrito entre la UPRE y el GAM de Llallagua proyecto Construccion Colegio 1ro. de Mayo B, correspondiente al pago de la planilla N 5, segun la UPRE.</t>
  </si>
  <si>
    <t>J03196260001</t>
  </si>
  <si>
    <t>De: 00099024113 Transferencia en cumplimiento al DS N0913 de 15/06/2011 y el Convenio Intergubernativo de Financiamiento UPRE-CIF-IG/133/2015, suscrito entre la UPRE y el GAM de Toro Toro proyecto Construccion Direccion Distrital de Educacion Torotoro, correspondiente al pago de la planilla N 4 de c</t>
  </si>
  <si>
    <t>J03196250001</t>
  </si>
  <si>
    <t>De: 00099024113 Transferencia en cumplimiento al DS N0913 de 15/06/2011 y el Convenio Intergubernativo de Financiamiento UPRE-CIF-IG/322/2015, suscrito entre la UPRE y el GAM de Potosi proyecto Construccion Graderias, Tinglado, Cancha Polifuncional y Banos J.V. Paraiso Distrito 12, correspondiente a</t>
  </si>
  <si>
    <t>J03196240001</t>
  </si>
  <si>
    <t>De: 00099024113 Transferencia en cumplimiento al DS N0913 de 15/06/2011 y el Convenio Interinstitucional de Financiamiento UPRE-CIF-665/2014, suscrito entre la UPRE y el GAM de Atocha proyecto Construccion Coliseo Cerrado Municipal Ferecominsur, correspondiente al pago de la planilla N 1, segun la U</t>
  </si>
  <si>
    <t>J03196230001</t>
  </si>
  <si>
    <t>De: 00099024113 Transferencia en cumplimiento al DS N0913 de 15/06/2011 y el Convenio Interinstitucional de Financiamiento UPRE-CIF-643/2014, suscrito entre la UPRE y el GAM de Potosi proyecto Construccion Unidad Educativa Elizardo Perez Villa Victoria, correspondiente al pago de la planilla N 6, se</t>
  </si>
  <si>
    <t>J03196220001</t>
  </si>
  <si>
    <t>De: 00099024113 Transferencia en cumplimiento al DS N0913 de 15/06/2011 y el Convenio Intergubernativo de Financiamiento UPRE-CIF-IG/235/2015, suscrito entre la UPRE y el GAM de Loreto proyecto Construccion Puesto de Salud  Comunidad Villa El Carmen del Remanzo, correspondiente al pago de la planill</t>
  </si>
  <si>
    <t>J03196210001</t>
  </si>
  <si>
    <t>De: 00099024113 Transferencia en cumplimiento al DS N0913 de 15/06/2011 y el Convenio Intergubernativo de Financiamiento UPRE-CIF-IG 141/2015, suscrito entre la UPRE y el GAM de Pocoata proyecto Construccion Puesto de Salud Vinaya, correspondiente al pago de la planilla N 1 de cierre, segun la UPRE.</t>
  </si>
  <si>
    <t>J03196200001</t>
  </si>
  <si>
    <t>De: 00099024113 Transferencia en cumplimiento al DS N0913 de 15/06/2011 y el Convenio Intergubernativo de Financiamiento UPRE-CIF-IG/140/2016, suscrito entre la UPRE y el GAM de Irupana proyecto Construccion Unidad Educativa - Isquircani, correspondiente al pago de la planilla N 3, segun la UPRE.</t>
  </si>
  <si>
    <t>J03196190001</t>
  </si>
  <si>
    <t>J03196180001</t>
  </si>
  <si>
    <t>De: 00099024113 Transferencia en cumplimiento al DS N0913 de 15/06/2011 y el Convenio Interinstitucional de Financiamiento UPRE-CIF-102/2015, suscrito entre la UPRE y el GAM de Puerto Villarroel proyecto Construccion Puente Vehicular Platillo, correspondiente al pago de la planilla N 3 de cierre, se</t>
  </si>
  <si>
    <t>J03196170001</t>
  </si>
  <si>
    <t>De: 00099024113 Transferencia en cumplimiento al DS N0913 de 15/06/2011 y el Convenio Intergubernativo de Financiamiento UPRE-CIF-IG 524/2015, suscrito entre la UPRE y el GAM de Cabezas proyecto Const. Modulo Educativo Rio Seco, correspondiente al pago de la planilla N 5, segun la UPRE.</t>
  </si>
  <si>
    <t>J03196160001</t>
  </si>
  <si>
    <t>De: 00099024113 Transferencia en cumplimiento al DS N0913 de 15/06/2011 y el Convenio Intergubernativo de Financiamiento UPRE-CIF-IG/292/2016, suscrito entre la UPRE y el GAM de Morochata proyecto Const. Cancha Polifuncional Tinglado y Graderias en San Isidro, correspondiente al pago de la planilla</t>
  </si>
  <si>
    <t>J03196150001</t>
  </si>
  <si>
    <t>De: 00099024113 Transferencia en cumplimiento al DS N0913 de 15/06/2011 y el Convenio Interinstitucional de Financiamiento UPRE-CIF-090/2015, suscrito entre la UPRE y el GAM de Puerto Villarroel proyecto Construccion Puentes Vehiculares Menores Camino Tupiza, correspondiente al pago de retencion de</t>
  </si>
  <si>
    <t>J03196140001</t>
  </si>
  <si>
    <t>De: 00099024113 Transferencia en cumplimiento al DS N0913 de 15/06/2011 y el Convenio Intergubernativo de Financiamiento UPRE-CIF-IG 163/2015, suscrito entre la UPRE y el GAM de Pocoata proyecto Construccion Internado Unidad Educativa Kari, correspondiente al pago de la planilla N 2 de cierre, segun</t>
  </si>
  <si>
    <t>J03196720001</t>
  </si>
  <si>
    <t>De: 00099024113 Transferencia en cumplimiento al DS N0913 de 15/06/2011 y el Convenio Intergubernativo de Financiamiento UPRE-CIF-IG/136/2016, suscrito entre la UPRE y el GAM de Challapata proyecto Construccion Graderias Estadio Hugo Palenque - Challapata, correspondiente al primer desembolso equiva</t>
  </si>
  <si>
    <t>J03196710001</t>
  </si>
  <si>
    <t>De: 00099024113 Transferencia en cumplimiento al DS N0913 de 15/06/2011 y el Convenio Intergubernativo de Financiamiento UPRE-CIF-IG 010/2017, suscrito entre la UPRE y el GAM de Challapata proyecto Construccion Aulas Unidad Educativa Eduardo Abaroa - Challapata, correspondiente al primer desembolso</t>
  </si>
  <si>
    <t>J03196700001</t>
  </si>
  <si>
    <t>De: 00099024113 Transferencia en cumplimiento al DS N0913 de 15/06/2011 y el Convenio Intergubernativo de Financiamiento UPRE-CIF-IG 009/2017, suscrito entre la UPRE y el GAM de Pazna proyecto Construccion Cancha de Futbol con Cesped Sintetico Avicaya, correspondiente al primer desembolso equivalent</t>
  </si>
  <si>
    <t>J03196690001</t>
  </si>
  <si>
    <t>De: 00099024113 Transferencia en cumplimiento al DS N0913 de 15/06/2011 y el Convenio Intergubernativo de Financiamiento UPRE-CIF-IG 021/2017, suscrito entre la UPRE y el GAM de Oruro proyecto Construccion Unidad Educativa San Luis, correspondiente al primer desembolso equivalente al 20% del monto a</t>
  </si>
  <si>
    <t>J03196680001</t>
  </si>
  <si>
    <t>De: 00099024113 Transferencia en cumplimiento al DS N0913 de 15/06/2011 y el Convenio Intergubernativo de Financiamiento UPRE-CIF-IG 020/2017, suscrito entre la UPRE y el GAM de Oruro proyecto Construccion Unidad Educativa El Paraiso, correspondiente al primer desembolso equivalente al 20% del monto</t>
  </si>
  <si>
    <t>J03196670001</t>
  </si>
  <si>
    <t>De: 00099024113 Transferencia en cumplimiento al DS N0913 de 15/06/2011 y el Convenio Intergubernativo de Financiamiento UPRE-CIF-IG 019/2017, suscrito entre la UPRE y el GAM de Oruro proyecto Construccion Unidad Educativa Mariano Baptista, correspondiente al primer desembolso equivalente al 20% del</t>
  </si>
  <si>
    <t>J03196660001</t>
  </si>
  <si>
    <t>De: 00099024113 Transferencia en cumplimiento al DS N0913 de 15/06/2011 y el Convenio Intergubernativo de Financiamiento UPRE-CIF-IG 018/2017, suscrito entre la UPRE y el GAM de Oruro proyecto Construccion Unidad Educativa Mejillones 1, correspondiente al primer desembolso equivalente al 20% del mon</t>
  </si>
  <si>
    <t>J03196650001</t>
  </si>
  <si>
    <t>De: 00099024113 Transferencia en cumplimiento al DS N0913 de 15/06/2011 y el Convenio Intergubernativo de Financiamiento UPRE-CIF-IG 017/2017, suscrito entre la UPRE y el GAM de Oruro proyecto Construccion Unidad Educativa Jaime Escalante, correspondiente al primer desembolso equivalente al 20% del</t>
  </si>
  <si>
    <t>J03196640001</t>
  </si>
  <si>
    <t>De: 00099024113 Transferencia en cumplimiento al DS N0913 de 15/06/2011 y el Convenio Intergubernativo de Financiamiento UPRE-CIF-IG 015/2017, suscrito entre la UPRE y el GAD de Oruro proyecto Construccion Unidad Educativa San Juan de Dios, correspondiente al primer desembolso equivalente al 20% del</t>
  </si>
  <si>
    <t>J03196630001</t>
  </si>
  <si>
    <t>De: 00099024113 Transferencia en cumplimiento al DS N0913 de 15/06/2011 y el Convenio Intergubernativo de Financiamiento UPRE-CIF-IG 014/2017, suscrito entre la UPRE y el GAD de Oruro proyecto Construccion U.E. 3 de Mayo Senor de la Cruz, correspondiente al primer desembolso equivalente al 20% del m</t>
  </si>
  <si>
    <t>J03196620001</t>
  </si>
  <si>
    <t>De: 00099024113 Transferencia en cumplimiento al DS N0913 de 15/06/2011 y el Convenio Intergubernativo de Financiamiento UPRE-CIF-IG 013/2017, suscrito entre la UPRE y el GAD de Oruro proyecto Construccion Unidad Educativa Abopane, correspondiente al primer desembolso equivalente al 20% del monto a</t>
  </si>
  <si>
    <t>J03196610001</t>
  </si>
  <si>
    <t>De: 00099024113 Transferencia en cumplimiento al DS N0913 de 15/06/2011 y el Convenio Intergubernativo de Financiamiento UPRE-CIF-IG 012/2017, suscrito entre la UPRE y el GAD de Oruro proyecto Construccion Unidad Educativa Nino Quirquincho Feliz, correspondiente al primer desembolso equivalente al 2</t>
  </si>
  <si>
    <t>J03196600001</t>
  </si>
  <si>
    <t>De: 00099024113 Transferencia en cumplimiento al DS N0913 de 15/06/2011 y el Convenio Intergubernativo de Financiamiento UPRE-CIF-IG 016/2017, suscrito entre la UPRE y el GAD de Oruro proyecto Construccion Unidad Educativa Bolivia de Vinto Primario, correspondiente al primer desembolso equivalente a</t>
  </si>
  <si>
    <t>J03196470001</t>
  </si>
  <si>
    <t>De: 00099024113 Transferencia en cumplimiento al DS N0913 de 15/06/2011 y el Convenio Intergubernativo de Financiamiento UPRE-CIF-IG 008/2017, suscrito entre la UPRE y el GAM de Oruro proyecto Construccion Tinglado Unidad Educativa Aniceto Arce Secundaria, correspondiente al primer desembolso equiva</t>
  </si>
  <si>
    <t>J03196760001</t>
  </si>
  <si>
    <t>De: 00099024113 Transferencia en cumplimiento al DS N0913 de 15/06/2011 y el Convenio Intergubernativo de Financiamiento UPRE-CIF-IG/472/2015, suscrito entre la UPRE y el GAM de Chayanta proyecto Const. Tinglado y Cancha Polifuncional Comunidad Amayapampa, correspondiente al pago de la planilla N 2</t>
  </si>
  <si>
    <t>J03196770001</t>
  </si>
  <si>
    <t>De: 00099024113 Transferencia en cumplimiento al DS N0913 de 15/06/2011 y el Convenio Intergubernativo de Financiamiento UPRE-CIF-IG/462/2016, suscrito entre la UPRE y el GAM de Huanuni proyecto Construccion Cancha de Futbol de Cesped Sintetico Huanuni, correspondiente al pago de la planilla N 1, se</t>
  </si>
  <si>
    <t>J03196780001</t>
  </si>
  <si>
    <t>De: 00099024113 Transferencia en cumplimiento al DS N0913 de 15/06/2011 y el Convenio Intergubernativo de Financiamiento UPRE-CIF-IG/227/2016, suscrito entre la UPRE y el GAM de Entre Rios proyecto Const. 8 Aulas U.E. Hugo Chavez  Entre Rios, correspondiente al pago de la planilla N 4 de cierre, seg</t>
  </si>
  <si>
    <t>J03196790001</t>
  </si>
  <si>
    <t>De: 00099024113 Transferencia en cumplimiento al DS N0913 de 15/06/2011 y el Convenio Intergubernativo de Financiamiento UPRE-CIF-IG 520/2015, suscrito entre la UPRE y el GAM de Vila Vila proyecto Construccion Cancha de Futbol con Cesped Sintetico en Sikimira, correspondiente al pago de la planilla</t>
  </si>
  <si>
    <t>J03196800001</t>
  </si>
  <si>
    <t>De: 00099024113 Transferencia en cumplimiento al DS N0913 de 15/06/2011 y el Convenio Interinstitucional de Financiamiento UPRE-CIF-154/2015, suscrito entre la UPRE y el GAM de Yacuiba proyecto Const. Cancha de Futbol B San Jose Obrero, correspondiente al pago de la planilla N 2, segun la UPRE.</t>
  </si>
  <si>
    <t>J03196750001</t>
  </si>
  <si>
    <t>De: 00099024113 Transferencia en cumplimiento al DS N0913 de 15/06/2011 y el Convenio Interinstitucional de Financiamiento UPRE-CIF-023/2015, suscrito entre la UPRE y el GAM de Entre Rios proyecto Const. Aulas Unidad Educativa Nacional Ayacucho, correspondiente al pago de la planilla N 4 de cierre,</t>
  </si>
  <si>
    <t>J03196740001</t>
  </si>
  <si>
    <t>De: 00099024113 Transferencia en cumplimiento al DS N0913 de 15/06/2011 y el Convenio Interinstitucional de Financiamiento UPRE-CIF-150/2015, suscrito entre la UPRE y el GAM de Entre Rios proyecto Construccion Centro Cultural y Museo Entre Rios, correspondiente al pago de la planilla N 11, segun la</t>
  </si>
  <si>
    <t>J03196730001</t>
  </si>
  <si>
    <t>De: 00099024113 Transferencia en cumplimiento al DS N0913 de 15/06/2011 y el Convenio Intergubernativo de Financiamiento UPRE-CIF-IG 428/2016, suscrito entre la UPRE y el GAM de Colcapirhua proyecto Construccion Unidad Educativa Modelo Carlos Villegas, correspondiente al pago de la planilla N 2, seg</t>
  </si>
  <si>
    <t>J03197750001</t>
  </si>
  <si>
    <t>De: 00099024113 Transferencia en cumplimiento al DS N0913 de 15/06/2011 y el Convenio Intergubernativo de Financiamiento UPRE-CIF-IG/573/2016, suscrito entre la UPRE y el GAM de Puerto Villarroel proyecto Construccion U.E. Tecnico Humanistico Ivirgarzama, correspondiente al primer desembolso equival</t>
  </si>
  <si>
    <t>J03197740001</t>
  </si>
  <si>
    <t>De: 00099024113 Transferencia en cumplimiento al DS N0913 de 15/06/2011 y el Convenio Intergubernativo de Financiamiento UPRE-CIF-IG 494/2016, suscrito entre la UPRE y el GAM de Tapacari proyecto Construccion Mini Coliseo Villa Pereira, correspondiente al primer desembolso equivalente al 20 % del mo</t>
  </si>
  <si>
    <t>J03197730001</t>
  </si>
  <si>
    <t>De: 00099024113 Transferencia en cumplimiento al DS N0913 de 15/06/2011 y el Convenio Intergubernativo de Financiamiento UPRE-CIF-IG 491/2016, suscrito entre la UPRE y el GAM de Cliza proyecto Construccion Unidad Educativa Mcal. Sucre, correspondiente al primer desembolso equivalente al 20 % del mon</t>
  </si>
  <si>
    <t>J03197720001</t>
  </si>
  <si>
    <t>De: 00099024113 Transferencia en cumplimiento al DS N0913 de 15/06/2011 y el Convenio Intergubernativo de Financiamiento UPRE-CIF-IG 003/2017, suscrito entre la UPRE y el GAM de Yacuiba proyecto Construccion U.E. Tierras Nuevas, correspondiente al primer desembolso equivalente al 20 % del monto a fi</t>
  </si>
  <si>
    <t>J03197710001</t>
  </si>
  <si>
    <t>De: 00099024113 Transferencia en cumplimiento al DS N0913 de 15/06/2011 y el Convenio Intergubernativo de Financiamiento UPRE-CIF-IG 002/2017, suscrito entre la UPRE y el GAM de Yacuiba proyecto Construccion U.E. Ferroviaria, correspondiente al primer desembolso equivalente al 20 % del monto a finan</t>
  </si>
  <si>
    <t>J03197210001</t>
  </si>
  <si>
    <t>De: 00099024113 Transferencia en cumplimiento al DS N0913 de 15/06/2011 y el Convenio Intergubernativo de Financiamiento UPRE-CIF-IG/531/2016, suscrito entre la UPRE y el GAM de Tomave proyecto Construccion Coliseo Cerrado Yura, correspondiente al primer desembolso equivalente al 20% del monto a fin</t>
  </si>
  <si>
    <t>J03197200001</t>
  </si>
  <si>
    <t>De: 00099024113 Transferencia en cumplimiento al DS N0913 de 15/06/2011 y el Convenio Intergubernativo de Financiamiento UPRE-CIF-IG/534/2016, suscrito entre la UPRE y el GAM de Tomave proyecto Const. Unidad Educativa Sagrado Corazon de Jesus, correspondiente al primer desembolso equivalente al 20%</t>
  </si>
  <si>
    <t>J03197190001</t>
  </si>
  <si>
    <t>De: 00099024113 Transferencia en cumplimiento al DS N0913 de 15/06/2011 y el Convenio Intergubernativo de Financiamiento UPRE-CIF-IG/573/2016, suscrito entre la UPRE y el GAM de Uyuni proyecto Construccion U.E. German Busch Comunidad Rio Mulato, correspondiente al primer desembolso equivalente al 20</t>
  </si>
  <si>
    <t>J03197180001</t>
  </si>
  <si>
    <t>De: 00099024113 Transferencia en cumplimiento al DS N0913 de 15/06/2011 y el Convenio Intergubernativo de Financiamiento UPRE-CIF-IG/574/2016, suscrito entre la UPRE y el GAM de Uyuni proyecto Construccion Cancha y Tinglado U.E. Telmo Roman Comunidad Alpacani, correspondiente al primer desembolso eq</t>
  </si>
  <si>
    <t>J03197170001</t>
  </si>
  <si>
    <t>De: 00099024113 Transferencia en cumplimiento al DS N0913 de 15/06/2011 y el Convenio Interguvernativo de Financiamiento UPRE-CIF-IG/572/2016, suscrito entre la UPRE y el GAD de Potosi proyecto Construccion Instituto Tecnologico Superior Vitichi, correspondiente al primer desembolso equivalente al 2</t>
  </si>
  <si>
    <t>J03197160001</t>
  </si>
  <si>
    <t>De: 00099024113 Transferencia en cumplimiento al DS N0913 de 15/06/2011 y el Convenio Interguvernativo de Financiamiento UPRE-CIF-IG/571/2016, suscrito entre la UPRE y el GAD de Potosi proyecto Construccion Mercado Campesino Cantumarca, correspondiente al primer desembolso equivalente al 20% del mon</t>
  </si>
  <si>
    <t>J03198250001</t>
  </si>
  <si>
    <t>De: 00099024113 Transferencia en cumplimiento al DS N0913 de 15/06/2011 y el Convenio Intergubernativo de Financiamiento UPRE-CIF-IG 142/2016, suscrito entre la UPRE y el GAM de Teoponte proyecto Construccion Coliseo Distrito Mayaya, correspondiente al pago de la planilla N 2, segun la UPRE.</t>
  </si>
  <si>
    <t>J03198650001</t>
  </si>
  <si>
    <t>De: 00099024113 Transferencia en cumplimiento al DS N0913 de 15/06/2011 y el Convenio Intergubernativo de Financiamiento UPRE-CIF-IG-216/2016, suscrito entre la UPRE y el GAM de Caracollo proyecto Construccion Instituto Tecnologico Superior Caracollo ITSCA, correspondiente al pago de la planilla N 3</t>
  </si>
  <si>
    <t>J03198530001</t>
  </si>
  <si>
    <t>De: 00099024113 Transferencia en cumplimiento al DS N0913 de 15/06/2011 y el Convenio Intergubernativo de Financiamiento UPRE-CIF-IG/397/2016, suscrito entre la UPRE y el GAM de Sica Sica proyecto Const. Mercado Agropecuario Lahuachaca, correspondiente al pago de la planilla N 3, segun la UPRE.</t>
  </si>
  <si>
    <t>J03198540001</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</si>
  <si>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3, segun la UPRE.</t>
  </si>
  <si>
    <t>J03198550001</t>
  </si>
  <si>
    <t>De: 00099024113 Transferencia en cumplimiento al DS N0913 de 15/06/2011 y el Convenio Intergubernativo de Financiamiento UPRE-CIF-IG 127/2016, suscrito entre la UPRE y el GAM de Caranavi proyecto Construccion Tinglado Polifuncional U.E. Daniel Sanchez Bustamante - Choro, correspondiente al pago de l</t>
  </si>
  <si>
    <t>J03198560001</t>
  </si>
  <si>
    <t>De: 00099024113 Transferencia en cumplimiento al DS N0913 de 15/06/2011 y el Convenio Intergubernativo de Financiamiento UPRE-CIF-IG/336/2016, suscrito entre la UPRE y el GAM de Coripata proyecto Construccion Unidad Educativa San Juan, correspondiente al pago de la planilla N 2, segun la UPRE.</t>
  </si>
  <si>
    <t>J03198570001</t>
  </si>
  <si>
    <t>De: 00099024113 Transferencia en cumplimiento al DS N0913 de 15/06/2011 y el Convenio Intergubernativo de Financiamiento UPRE-CIF-IG/189/2016, suscrito entre la UPRE y el GAM de Villa Tunari proyecto Construccion Centro Cultural San Francisco Km 21-Central 2 de Agosto A  Distrito 4, correspondiente</t>
  </si>
  <si>
    <t>J03198580001</t>
  </si>
  <si>
    <t>De: 00099024113 Transferencia en cumplimiento al DS N0913 de 15/06/2011 y el Convenio Interinstitucional de Financiamiento UPRE-CIF-069/2015, suscrito entre la UPRE y el GAM de Villa Tunari proyecto Construccion Centro de Salud Independencia, correspondiente al pago de la planilla N 5 de cierre, seg</t>
  </si>
  <si>
    <t>J03198590001</t>
  </si>
  <si>
    <t>De: 00099024113 Transferencia en cumplimiento al DS N0913 de 15/06/2011 y el Convenio Interinstitucional de Financiamiento UPRE-CIF-019/2015, suscrito entre la UPRE y el GAM de Entre Rios proyecto Const. Coliseo Cerrado Rio Blanco  Entre Rios, correspondiente al pago de la planilla N 5, segun la UPR</t>
  </si>
  <si>
    <t>J03198600001</t>
  </si>
  <si>
    <t>De: 00099024113 Transferencia en cumplimiento al DS N0913 de 15/06/2011 y el Convenio Interinstitucional de Financiamiento UPRE-CIF-127/2015, suscrito entre la UPRE y el GAM de Chimore proyecto Construccion Aulas y Vivienda Maestros U.E. 10 de Mayo, correspondiente al pago de la planilla N 1, segun</t>
  </si>
  <si>
    <t>J03198610001</t>
  </si>
  <si>
    <t>De: 00099024113 Transferencia en cumplimiento al DS N0913 de 15/06/2011 y el Convenio Intergubernativo de Financiamiento UPRE-CIF-IG 484/2016, suscrito entre la UPRE y el GAM de Entre Rios proyecto Construccion Modulo Educativo U.E. Carlos Villegas, correspondiente al pago de la planilla N 2, segun</t>
  </si>
  <si>
    <t>J03198620001</t>
  </si>
  <si>
    <t>De: 00099024113 Transferencia en cumplimiento al DS N0913 de 15/06/2011 y el Convenio Intergubernativo de Financiamiento UPRE-CIF-IG/396/2015, suscrito entre la UPRE y el GAM de Todos Santos proyecto Construccion Graderias Cancha 8 de Septiembre Todo Santos, correspondiente al pago de la planilla N</t>
  </si>
  <si>
    <t>J03198630001</t>
  </si>
  <si>
    <t>De: 00099024113 Transferencia en cumplimiento al DS N0913 de 15/06/2011 y el Convenio Intergubernativo de Financiamiento UPRE-CIF-IG/409/2015, suscrito entre la UPRE y el GAM de Belen de Andamarca proyecto Construccion Aulas Unidad Educativa Aniceto Arce Cruz de Huayllamarca (Municipio Belen de Anda</t>
  </si>
  <si>
    <t>J03198640001</t>
  </si>
  <si>
    <t>De: 00099024113 Transferencia en cumplimiento al DS N0913 de 15/06/2011 y el Convenio Intergubernativo de Financiamiento UPRE-CIF-IG/335/2016, suscrito entre la UPRE y el GAM de Coripata proyecto Construccion Unidad Educativa Santiago Tocoroni, correspondiente al pago de la planilla N 2, segun la UP</t>
  </si>
  <si>
    <t>S08802470002</t>
  </si>
  <si>
    <t>||TRANSFERENCIA DE FONDOS S/G. FORMULARIO, CITE' BUN/CF088/16 DE LA FECHA (HRE-TSO-938). SALDOS DE RECURSOS EN LOS PROYECTOS FINANCIADOS A TRAVÉS DE LA UPRE Y PARA SU POSTERIOR REPROGRAMACIÓN. A SOLICITUD DEL G.A.M. DE CHULUMANI; LIBRETA 00099024113 BOLIVIA CAMBIA; BUN.</t>
  </si>
  <si>
    <t>J03199530001</t>
  </si>
  <si>
    <t>De: 00099024113 Transferencia en cumplimiento al DS N0913 de 15/06/2011 y el Convenio Intergubernativo de Financiamiento UPRE-CIF-IG/398/2016, suscrito entre la UPRE y el GAM de Sica Sica proyecto Const. Casa Integral Central Agraria Sica Sica, correspondiente al pago de la planilla N 2, segun la UP</t>
  </si>
  <si>
    <t>J03199540001</t>
  </si>
  <si>
    <t>De: 00099024113 Transferencia en cumplimiento al DS N0913 de 15/06/2011 y el Convenio Intergubernativo de Financiamiento UPRE-CIF-IG 141/2016, suscrito entre la UPRE y el GAM de Mapiri proyecto Construccion Unidad Materno Infantil Mapiri, correspondiente al pago de la planilla N 2, segun la UPRE.</t>
  </si>
  <si>
    <t>J03199550001</t>
  </si>
  <si>
    <t>De: 00099024113 Transferencia en cumplimiento al DS N0913 de 15/06/2011 y el Convenio Interinstitucional de Financiamiento UPRE-CIF-009/2015, suscrito entre la UPRE y el GAM de Oruro proyecto Construccion Mercado Camacho - Oruro, correspondiente al pago de la planilla N 1, segun la UPRE.</t>
  </si>
  <si>
    <t>J03200390001</t>
  </si>
  <si>
    <t>De: 00099024113 Transferencia en cumplimiento al DS N0913 de 15/06/2011 y el Convenio Intergubernativo de Financiamiento UPRE-CIF-IG 163/2015, suscrito entre la UPRE y el GAM de Pocoata proyecto Construccion Internado Unidad Educativa Kari, correspondiente al pago del 20% del monto a financiar, segu</t>
  </si>
  <si>
    <t>J03200400001</t>
  </si>
  <si>
    <t>De: 00099024113 Transferencia en cumplimiento al DS N0913 de 15/06/2011 y el Convenio Intergubernativo de Financiamiento UPRE-CIF-IG/340/2015, suscrito entre la UPRE y el GAM de Challapata proyecto Construccion Coliseo Cerrado Cruce Culta, correspondiente al pago de la planilla N2, segun la UPRE.</t>
  </si>
  <si>
    <t>J03200410001</t>
  </si>
  <si>
    <t>De: 00099024113 Transferencia en cumplimiento al DS N0913 de 15/06/2011 y el Convenio Intergubernativo de Financiamiento UPRE-CIF-IG/503/2015, suscrito entre la UPRE y el GAM de Riberalta proyecto Construccion Unidad Educativa Litoral  B Tamarindo D4 - Riberalta, correspondiente al pago de la planil</t>
  </si>
  <si>
    <t>J03200420001</t>
  </si>
  <si>
    <t>De: 00099024113 Transferencia en cumplimiento al DS N0913 de 15/06/2011 y el Convenio Intergubernativo de Financiamiento UPRE-CIF-IG 352/2016, suscrito entre la UPRE y el GAM de Chulumani proyecto Construccion Unidad Educativa Pasto Pata - Chulumani, correspondiente al pago de la planilla N 3, segun</t>
  </si>
  <si>
    <t>J03200430001</t>
  </si>
  <si>
    <t>De: 00099024113 Transferencia en cumplimiento al DS N0913 de 15/06/2011 y el Convenio Intergubernativo de Financiamiento UPRE-CIF-IG/107/2015, suscrito entre la UPRE y el GAM de Ayo Ayo proyecto Const. Tinglado U.E. Milliri  Comunidad Sullcavi, correspondiente al pago de la planilla N 2 de cierre, s</t>
  </si>
  <si>
    <t>J03202100001</t>
  </si>
  <si>
    <t>De: 00099024113 Transferencia en cumplimiento al DS N0913 de 15/06/2011 y el Convenio Intergubernativo de Financiamiento UPRE-CIF-IG 490/2016, suscrito entre la UPRE y el GAM de Aiquile proyecto Construccion Campo Deportivo Graderias y Camerinos Municipio Aiquile, correspondiente al primer desembols</t>
  </si>
  <si>
    <t>J03201710001</t>
  </si>
  <si>
    <t>De: 00099024113 Transferencia en cumplimiento al DS N0913 de 15/06/2011 y el Convenio Interinstitucional de Financiamiento UPRE-CIF-642/2014, suscrito entre la UPRE y el GAM de Potosi proyecto Construccion Colegio Tecnico Humanistico Siglo XXI, correspondiente al pago de la planilla N 5, segun la UP</t>
  </si>
  <si>
    <t>J03201700001</t>
  </si>
  <si>
    <t>De: 00099024113 Transferencia en cumplimiento al DS N0913 de 15/06/2011 y el Convenio Intergubernativo de Financiamiento UPRE-CIF-IG/047/2015, suscrito entre la UPRE y el GAM de Tomave proyecto Construccion Puesto de Salud Pajcha, correspondiente al pago de la planilla  N 2 de cierre, segun la UPRE.</t>
  </si>
  <si>
    <t>J03201690001</t>
  </si>
  <si>
    <t>De: 00099024113 Transferencia en cumplimiento al DS N0913 de 15/06/2011 y el Convenio Intergubernativo de Financiamiento UPRE-CIF-IG/397/2015, suscrito entre la UPRE y el GAM de Todos Santos proyecto Construccion de Tinglado Unidad Educativa Eduardo Abaroa Todo Santos, correspondiente al pago de la</t>
  </si>
  <si>
    <t>J03201680001</t>
  </si>
  <si>
    <t>De: 00099024113 Transferencia en cumplimiento al DS N0913 de 15/06/2011 y el Convenio Intergubernativo de Financiamiento UPRE-CIF-IG/384/2015, suscrito entre la UPRE y el GAM de Toledo proyecto Construccion Seis Aulas U.E. German Busch  Challa Cruz (Toledo), correspondiente al pago de la planilla  N</t>
  </si>
  <si>
    <t>J03201670001</t>
  </si>
  <si>
    <t>J03201660002</t>
  </si>
  <si>
    <t>A:00099024113 Debito Automatico por incumplimiento del GAM Sacaba (GAM SCB), correspondiente al Convenio Interinstitucional de Financiamiento UPRE-CIF-IG 410/2016 de fecha 09 de junio de 2016, suscrito entre la Unidad de Proyectos Especiales y el GAM SCB proyecto Construccion Mercado Zonal Curubamba</t>
  </si>
  <si>
    <t>J03202810001</t>
  </si>
  <si>
    <t>De: 00099024113 Transferencia en cumplimiento al DS N0913 de 15/06/2011 y el Convenio Intergubernativo de Financiamiento UPRE-CIF-IG/356/2016, suscrito entre la UPRE y el GAM Sacabamba, Proyecto Const. Comedor y Biblioteca en Internado U.E. Jesus Maria de Sacabamba, correspondiente al pago de la pla</t>
  </si>
  <si>
    <t>J03202560001</t>
  </si>
  <si>
    <t>De: 00099024113 Transferencia en cumplimiento al DS N0913 de 15/06/2011 y el Convenio Interinstitucional de Financiamiento UPRE-CIF-143/2015, suscrito entre la UPRE y el GAM Yunchara,  Proyecto Construccion Salas Multiples en las Comunidades de Arteza, Hornuyo, Quebradillas, Quisca Cancha, Peloc y M</t>
  </si>
  <si>
    <t>J03202550001</t>
  </si>
  <si>
    <t>De: 00099024113 Transferencia en cumplimiento al DS N0913 de 15/06/2011 y el Convenio Interinstitucional de Financiamiento UPRE-CIF-0561/13, suscrito entre la UPRE y el GAM San Pablo de Huacareta, Proyecto Construccion Colegio Uruguay, correspondiente al pago de la planilla N4 de cierre, segun la UP</t>
  </si>
  <si>
    <t>J03202540001</t>
  </si>
  <si>
    <t>De: 00099024113 Transferencia en cumplimiento al DS N0913 de 15/06/2011 y el Convenio Interinstitucional de Financiamiento UPRE-CIF-642/2014, suscrito entre la UPRE y el GAM Potosi,  Proyecto Construccion Colegio Tecnico Humanistico Siglo XXI, correspondiente al pago de la planilla N6, segun la UPRE</t>
  </si>
  <si>
    <t>J03202530001</t>
  </si>
  <si>
    <t>De: 00099024113 Transferencia en cumplimiento al DS N0913 de 15/06/2011 y el Convenio Intergubernativo de Financiamiento UPRE-CIF-IG/486/2015, suscrito entre la UPRE y el GAM Arani, Proyecto Construccion Aulas Unidad Educativa Gualberto Villarroel, correspondiente al pago de la planilla N4, segun la</t>
  </si>
  <si>
    <t>J03202520001</t>
  </si>
  <si>
    <t>De: 00099024113 Transferencia en cumplimiento al DS N0913 de 15/06/2011 y el Convenio Intergubernativo de Financiamiento UPRE-CIF-IG/078/2015, suscrito entre la UPRE y el GAM Colcha K, Proyecto Construccion Unidad Educativa Jose Ballivian  Vila Vila, correspondiente al pago de la planilla N6 de cier</t>
  </si>
  <si>
    <t>J03202510001</t>
  </si>
  <si>
    <t>De: 00099024113 Transferencia en cumplimiento al DS N0913 de 15/06/2011 y el Convenio Interinstitucional de Financiamiento UPRE-CIF-671/2014, suscrito entre la UPRE y el GAM Camargo,  Proyecto Construccion Terminal de Buses Camargo, correspondiente al pago de la planilla N5, segun la UPRE.</t>
  </si>
  <si>
    <t>J03202500001</t>
  </si>
  <si>
    <t>De: 00099024113 Transferencia en cumplimiento al DS N0913 de 15/06/2011 y el Convenio Intergubernativo de Financiamiento UPRE-CIF-IG/173/2015, suscrito entre la UPRE y el GAM Patacamaya, Proyecto Construccion Tinglado U.E. Taipillanga - Patacamaya, correspondiente al pago de la planilla N1 de cierre</t>
  </si>
  <si>
    <t>J03202490001</t>
  </si>
  <si>
    <t>De: 00099024113 Transferencia en cumplimiento al DS N0913 de 15/06/2011 y el Convenio Intergubernativo de Financiamiento UPRE-CIF-IG/350/2016, suscrito entre la UPRE y el GAM Irupana, Proyecto Const. Unidad Agustin Aspiazu - Irupana, correspondiente al pago de la planilla N4, segun la UPRE.</t>
  </si>
  <si>
    <t>J03202480001</t>
  </si>
  <si>
    <t>De: 00099024113 Transferencia en cumplimiento al DS N0913 de 15/06/2011 y el Convenio Interinstitucional de Financiamiento UPRE-CIF-0839/13, suscrito entre la UPRE y el GAM San Miguel de Velasco, Proyecto Ampliacion Unidad Educativa Jose Julian Dorado T, correspondiente al pago de la planilla N2 de</t>
  </si>
  <si>
    <t>J03202470001</t>
  </si>
  <si>
    <t>De: 00099024113 Transferencia en cumplimiento al DS N0913 de 15/06/2011 y el Convenio Interinstitucional de Financiamiento UPRE-CIF-273/2014, suscrito entre la UPRE y el GAM San Matias, Proyecto Construccion U.E. Mariscal  Andres de Santa Cruz  San Matias, correspondiente al pago de la planilla N4 d</t>
  </si>
  <si>
    <t>J03202460001</t>
  </si>
  <si>
    <t>De: 00099024113 Transferencia en cumplimiento al DS N0913 de 15/06/2011 y el Convenio Interinstitucional de Financiamiento UPRE-CIF-117/2015, suscrito entre la UPRE y el GAM de Chimore proyecto Const. Centro Cultural Chimore, correspondiente al pago de la planilla N 5, segun la UPRE.</t>
  </si>
  <si>
    <t>J03202450001</t>
  </si>
  <si>
    <t>De: 00099024113 Transferencia en cumplimiento al DS N0913 de 15/06/2011 y el Convenio Intergubernativo de Financiamiento UPRE-CIF-IG 380/2016, suscrito entre la UPRE y el GAM de Umala proyecto Const. Cancha de Cesped Sintetico Huari Belen, correspondiente al pago de la planilla N 2 de cierre, segun</t>
  </si>
  <si>
    <t>J03202440001</t>
  </si>
  <si>
    <t>De: 00099024113 Transferencia en cumplimiento al DS N0913 de 15/06/2011 y el Convenio Intergubernativo de Financiamiento UPRE-CIF-IG 395/2016, suscrito entre la UPRE y el GAM de Colcapirhua proyecto Construccion Campo Deportivo Graderias San Jose Kami, correspondiente al pago de la planilla N 2, seg</t>
  </si>
  <si>
    <t>J03202370001</t>
  </si>
  <si>
    <t>De: 00099024113 Transferencia en cumplimiento al DS N0913 de 15/06/2011 y el Convenio Intergubernativo de Financiamiento UPRE-CIF-IG/180/2016,suscrito entre la UPRE y el GAM de Filadelfia proyecto Construccion Coliseo Municipal de Filadelfia Juan Evo Morales Ayma  Municipio Filadelfia, correspondien</t>
  </si>
  <si>
    <t>J03202380001</t>
  </si>
  <si>
    <t>De: 00099024113 Transferencia en cumplimiento al DS N0913 de 15/06/2011 y el Convenio Interinstitucional de Financiamiento UPRE-CIF-656/2014, suscrito entre la UPRE y el GAM de La Asunta proyecto Construccion Puente Vehicular Toquibombo (Central Chaquety), correspondiente al pago de la planilla N 3,</t>
  </si>
  <si>
    <t>J03202420001</t>
  </si>
  <si>
    <t>De: 00099024113 Transferencia en cumplimiento al DS N0913 de 15/06/2011 y el Convenio Interinstitucional de Financiamiento UPRE-CIF-676/2014, suscrito entre la UPRE y el GAM de Portachuelo proyecto Construccion Coliseo Municipal Barrio 3 de Mayo, correspondiente al pago de la planilla N 3, segun la</t>
  </si>
  <si>
    <t>J03202430001</t>
  </si>
  <si>
    <t>De: 00099024113 Transferencia en cumplimiento al DS N0913 de 15/06/2011 y el Convenio Interinstitucional de Financiamiento UPRE-CIF-051/2014, suscrito entre la UPRE y el GAM de Cabezas proyecto Construccion Graderias Micro Estadium Francisco Mora, correspondiente al pago de la planilla N 2 de cierre</t>
  </si>
  <si>
    <t>J03203140001</t>
  </si>
  <si>
    <t>De: 00099024113 Transferencia en cumplimiento al DS N0913 de 15/06/2011 y el Convenio Intergubernativo de Financiamiento UPRE-CIF-IG/153/2015, suscrito entre la UPRE y el GAM de Sica Sica proyecto Construccion Unidad Educativa Villa Busch, correspondiente al pago de la planilla N 4, segun la UPRE.</t>
  </si>
  <si>
    <t>J03203130001</t>
  </si>
  <si>
    <t>De: 00099024113 Transferencia en cumplimiento al DS N0913 de 15/06/2011 y el Convenio Intergubernativo de Financiamiento UPRE-CIF-IG 472/2016, suscrito entre la UPRE y el GAM San Lorenzo, Proyecto Construccion Unidad Educativa Mixta Tomatas Grande, correspondiente al pago de la planilla N2, segun la</t>
  </si>
  <si>
    <t>J03203490001</t>
  </si>
  <si>
    <t>De: 00099024113 Transferencia en cumplimiento al DS N0913 de 15/06/2011 y el Convenio Interinstitucional de Financiamiento UPRE-CIF-413/2014, suscrito entre la UPRE y el GAM San Antonio de Lomerio,  Proyecto Construccion Unidad Educativa El Puquio Cristo Rey, correspondiente al pago de la planilla N</t>
  </si>
  <si>
    <t>J03203500001</t>
  </si>
  <si>
    <t>De: 00099024113 Transferencia en cumplimiento al DS N0913 de 15/06/2011 y el Convenio Interinstitucional de Financiamiento UPRE-CIF-170/2014, suscrito entre la UPRE y el GAM Warnes, Proyecto Const. de Tinglado U.E. Mariano Saucedo Sevilla - Warnes, correspondiente al pago de la planilla N1 de avance</t>
  </si>
  <si>
    <t>J03203510001</t>
  </si>
  <si>
    <t>J03203530001</t>
  </si>
  <si>
    <t>De: 00099024113 Transferencia en cumplimiento al DS N0913 de 15/06/2011 y el Convenio Intergubernativo de Financiamiento UPRE-CIF-IG/014/2016, suscrito entre la UPRE y el GAM San Javier, Proyecto Construccion Bloque Administrativo en Hospital Municipal de San Javier, correspondiente al pago de la pl</t>
  </si>
  <si>
    <t>J03203540001</t>
  </si>
  <si>
    <t>De: 00099024113 Transferencia en cumplimiento al DS N0913 de 15/06/2011 y el Convenio Intergubernativo de Financiamiento UPRE-CIF-IG/058/2016, suscrito entre la UPRE y el GAM Quirusillas, Proyecto Construccion Graderias y Luminaria Estadio Municipal Quirusillas, correspondiente al pago de la planill</t>
  </si>
  <si>
    <t>J03203550001</t>
  </si>
  <si>
    <t>De: 00099024113 Transferencia en cumplimiento al DS N0913 de 15/06/2011 y el Convenio Intergubernativo de Financiamiento UPRE-CIF-IG/445/2015, suscrito entre la UPRE y el GAM Vallegrande, Proyecto Construccion Centro de Interpretacion de la Guerrilla Vallegrande, correspondiente al pago de la planil</t>
  </si>
  <si>
    <t>J03203560001</t>
  </si>
  <si>
    <t>De: 00099024113 Transferencia en cumplimiento al DS N0913 de 15/06/2011 y el Convenio Intergubernativo de Financiamiento UPRE-CIF-IG/016/2016, suscrito entre la UPRE y el GAM Puerto Quijarro, Proyecto Construccion Pavimento Rigido en Playa de Maniobras de la Terminal Municipal de Buses en Puerto Qui</t>
  </si>
  <si>
    <t>J03203570001</t>
  </si>
  <si>
    <t>De: 00099024113 Transferencia en cumplimiento al DS N0913 de 15/06/2011 y el Convenio Intergubernativo de Financiamiento UPRE-CIF-IG/094/2016, suscrito entre la UPRE y el GAM Gutierrez, Proyecto Const. Tinglado y Graderia Cancha  Comunidad Kaipependi, correspondiente al pago de la planilla N3 de cie</t>
  </si>
  <si>
    <t>J03203580001</t>
  </si>
  <si>
    <t>J03203590001</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</si>
  <si>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N4, segun</t>
  </si>
  <si>
    <t>J03203600001</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</si>
  <si>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N5, segun</t>
  </si>
  <si>
    <t>J03203610001</t>
  </si>
  <si>
    <t>De: 00099024113 Transferencia en cumplimiento al DS N0913 de 15/06/2011 y el Convenio Intergubernativo de Financiamiento UPRE-CIF-IG/440/2015, suscrito entre la UPRE y el GAM San Rafael, Proyecto Construccion Modulo Educativo U.E. Nacional Godofredo Trenker  San Rafael de Velasco, correspondiente al</t>
  </si>
  <si>
    <t>J03203620001</t>
  </si>
  <si>
    <t>De: 00099024113 Transferencia en cumplimiento al DS N0913 de 15/06/2011 y el Convenio Intergubernativo de Financiamiento UPRE-CIF-IG/533/2016, suscrito entre la UPRE y el GAM Yapacani, Proyecto Construccion de Estadio Municipal Integracion Bolivia, correspondiente al pago del 20% de anticipo del mon</t>
  </si>
  <si>
    <t>J03203630001</t>
  </si>
  <si>
    <t>De: 00099024113 Transferencia en cumplimiento al DS N0913 de 15/06/2011 y el Convenio Interinstitucional de Financiamiento UPRE-CIF-168/2014, suscrito entre la UPRE y el GAM Warnes, Proyecto Const. de Tinglado Cancha Polifuncional Villa El Jipa - Warnes, correspondiente al pago de la planilla N1 de</t>
  </si>
  <si>
    <t>J03203990001</t>
  </si>
  <si>
    <t>De: 00099024113 Transferencia en cumplimiento al DS N0913 de 15/06/2011 y el Convenio Intergubernativo de Financiamiento UPRE-CIF-IG 298/2016, suscrito entre la UPRE y el GAM Colcapirhua, Proyecto Construccion Bloque Nivel Inicial y Primario U.E. 15 de Abril, correspondiente al pago de la planilla N</t>
  </si>
  <si>
    <t>J03204000001</t>
  </si>
  <si>
    <t>J03204010001</t>
  </si>
  <si>
    <t>De: 00099024113 Transferencia en cumplimiento al DS N0913 de 15/06/2011 y el Convenio Intergubernativo de Financiamiento UPRE-CIF-IG/307/2015, suscrito entre la UPRE y el GAM Padcaya, Proyecto Construccion Coliseo Polideportivo Canas, correspondiente al pago de la planilla N8, segun la UPRE.</t>
  </si>
  <si>
    <t>J03204650001</t>
  </si>
  <si>
    <t>De: 00099024113 Transferencia en cumplimiento al DS N0913 de 15/06/2011 y el Convenio Intergubernativo de Financiamiento UPRE-CIF-IG/116/2016, suscrito entre la UPRE y el GAM Camiri, Proyecto Construccion Tinglado y Graderia U.E. Pipi Santa Rita, correspondiente al pago de la planilla N2 de avance y</t>
  </si>
  <si>
    <t>J03204660001</t>
  </si>
  <si>
    <t>De: 00099024113 Transferencia en cumplimiento al DS N0913 de 15/06/2011 y el Convenio Intergubernativo de Financiamiento UPRE-CIF-IG/381/2016, suscrito entre la UPRE y el GAM Sacabamba, Proyecto Const. Aulas U.E. Matarani  Emilio Grageda, correspondiente al pago de la planilla N2, segun la UPRE.</t>
  </si>
  <si>
    <t>J03204670001</t>
  </si>
  <si>
    <t>De: 00099024113 Transferencia en cumplimiento al DS N0913 de 15/06/2011 y el Convenio Intergubernativo de Financiamiento UPRE-CIF-IG/053/2016, suscrito entre la UPRE y el GAM Vallegrande, Proyecto Construccion Tinglado y Graderias Unidad Educativa Masicuri, correspondiente al pago de la planilla N2</t>
  </si>
  <si>
    <t>J03204680001</t>
  </si>
  <si>
    <t>De: 00099024113 Transferencia en cumplimiento al DS N0913 de 15/06/2011 y el Convenio Intergubernativo de Financiamiento UPRE-CIF-IG/444/2015, suscrito entre la UPRE y el GAM San Pedro, Proyecto Construccion Mercado Municipal Comunidad Hardeman, correspondiente al pago de la planilla N2, segun la UP</t>
  </si>
  <si>
    <t>J03204690001</t>
  </si>
  <si>
    <t>De: 00099024113 Transferencia en cumplimiento al DS N0913 de 15/06/2011 y el Convenio Interinstitucional de Financiamiento UPRE-CIF-587/2014, suscrito entre la UPRE y el GAM San Juan, Proyecto Construccion Coliseo Cerrado San Juan, correspondiente al pago de la planilla N2 de avance y cierre, segun</t>
  </si>
  <si>
    <t>J03204700001</t>
  </si>
  <si>
    <t>De: 00099024113 Transferencia en cumplimiento al DS N0913 de 15/06/2011 y el Convenio Interinstitucional de Financiamiento UPRE-CIF-64/2014, suscrito entre la UPRE y el GAM Lagunillas, Proyecto Construccion Unidad Educativa Iviyeca, correspondiente al pago de la planilla N3 de avance y cierre, segun</t>
  </si>
  <si>
    <t>J03204710001</t>
  </si>
  <si>
    <t>De: 00099024113 Transferencia en cumplimiento al DS N0913 de 15/06/2011 y el Convenio Intergubernativo de Financiamiento UPRE-CIF-IG/077/2016, suscrito entre la UPRE y el GAM Cuevo, Proyecto Construccion Modulo Educativo Angel Sandoval, correspondiente al pago de la planilla N3, segun la UPRE.</t>
  </si>
  <si>
    <t>J03204720001</t>
  </si>
  <si>
    <t>De: 00099024113 Transferencia en cumplimiento al DS N0913 de 15/06/2011 y el Convenio Intergubernativo de Financiamiento UPRE-CIF-IG/059/2016, suscrito entre la UPRE y el GAM San Ignacio (San Ignacio de Velasco), Proyecto Construccion Pavimento Plataforma Terminal de Buses (San Ignacio de Velasco),</t>
  </si>
  <si>
    <t>J03204730001</t>
  </si>
  <si>
    <t>De: 00099024113 Transferencia en cumplimiento al DS N0913 de 15/06/2011 y el Convenio Intergubernativo de Financiamiento UPRE-CIF-IG/079/2016, suscrito entre la UPRE y el GAM San Juan, Proyecto Construccion Tinglado, Graderias y Cancha Polifuncional U.E. Raul Menacho, correspondiente al pago de la p</t>
  </si>
  <si>
    <t>J03204740001</t>
  </si>
  <si>
    <t>De: 00099024113 Transferencia en cumplimiento al DS N0913 de 15/06/2011 y el Convenio Intergubernativo de Financiamiento UPRE-CIF-IG/479/2015, suscrito entre la UPRE y el GAM Trigal, Proyecto Construccion Puente Vehicular Trigal - Hueco Padilla y Pulpito, correspondiente al pago de la planilla N1, s</t>
  </si>
  <si>
    <t>J03204750001</t>
  </si>
  <si>
    <t>De: 00099024113 Transferencia en cumplimiento al DS N0913 de 15/06/2011 y el Convenio Intergubernativo de Financiamiento UPRE-CIF-IG/025/2016, suscrito entre la UPRE y el GAM San Julian, Proyecto Construccion Biblioteca y Centro Cultural Municipal de San Julian, correspondiente al pago de la planill</t>
  </si>
  <si>
    <t>J03204760001</t>
  </si>
  <si>
    <t>De: 00099024113 Transferencia en cumplimiento al DS N0913 de 15/06/2011 y el Convenio Intergubernativo de Financiamiento UPRE-CIF-IG/066/2016, suscrito entre la UPRE y el GAM Urubicha, Proyecto Const. Direccion Distrital de Educacion Urubicha, correspondiente al pago de la planilla N2 de avance y ci</t>
  </si>
  <si>
    <t>J03204780001</t>
  </si>
  <si>
    <t>De: 00099024113 Transferencia en cumplimiento al DS N0913 de 15/06/2011 y el Convenio Interinstitucional de Financiamiento UPRE-CIF-392/2014, suscrito entre la UPRE y el GAM San Antonio de Lomerio,  Proyecto Construccion Salon Multiple para la Central de Comunidades Originarias de Lomerio CICOL, cor</t>
  </si>
  <si>
    <t>J03204790001</t>
  </si>
  <si>
    <t>De: 00099024113 Transferencia en cumplimiento al DS N0913 de 15/06/2011 y el Convenio Intergubernativo de Financiamiento UPRE-CIF-IG/115/2016, suscrito entre la UPRE y el GAM Camiri, Proyecto Construccion Tinglado y Graderia U.E. Itakise, correspondiente al pago de la planilla N2 de cierre, segun la</t>
  </si>
  <si>
    <t>J03204800001</t>
  </si>
  <si>
    <t>De: 00099024113 Transferencia en cumplimiento al DS N0913 de 15/06/2011 y el Convenio Intergubernativo de Financiamiento UPRE-CIF-IG/052/2016, suscrito entre la UPRE y el GAM Vallegrande, Proyecto Construccion Tinglado y Graderias Unidad Educativa Arenales, correspondiente al pago de la planilla N2</t>
  </si>
  <si>
    <t>J03204810001</t>
  </si>
  <si>
    <t>De: 00099024113 Transferencia en cumplimiento al DS N0913 de 15/06/2011 y el Convenio Interinstitucional de Financiamiento UPRE-CIF-599/2014, suscrito entre la UPRE y el GAM Sacabamba, Proyecto Construccion Unidad Educativa Primaria Challaque - Sacabamba, correspondiente al pago de la planilla N3 de</t>
  </si>
  <si>
    <t>J03204460001</t>
  </si>
  <si>
    <t>De: 00099024113 Transferencia en cumplimiento al DS N0913 de 15/06/2011 y el Convenio Intergubernativo de Financiamiento UPRE-CIF-IG/023/2016, suscrito entre la UPRE y el GAM San Pedro, Proyecto Construccion Plaza Principal Canandoa  San Pedro, correspondiente al pago de la planilla N1, segun la UPR</t>
  </si>
  <si>
    <t>J03204550001</t>
  </si>
  <si>
    <t>De: 00099024113 Transferencia en cumplimiento al DS N0913 de 15/06/2011 y el Convenio Intergubernativo de Financiamiento UPRE-CIF-IG/015/2016, suscrito entre la UPRE y el GAM San Javier, Proyecto Construccion Adoquinado de Calles Urbanas en el B/Villa Fatima San Javier, correspondiente al pago de la</t>
  </si>
  <si>
    <t>J03204560001</t>
  </si>
  <si>
    <t>De: 00099024113 Transferencia en cumplimiento al DS N0913 de 15/06/2011 y el Convenio Interinstitucional de Financiamiento UPRE-CIF-068/2014, suscrito entre la UPRE y el GAM Montero, Proyecto Construccion Centro de Habilitacion y Rehabilitacion Integral Comunitaria, correspondiente al pago de la pla</t>
  </si>
  <si>
    <t>J03204570001</t>
  </si>
  <si>
    <t>De: 00099024113 Transferencia en cumplimiento al DS N0913 de 15/06/2011 y el Convenio Intergubernativo de Financiamiento UPRE-CIF-IG/482/2016, suscrito entre la UPRE y el GAM Santa Rosa del Sara, Proyecto Construccion Modulo Educativo U.E. Rodolfo Rivero Vaca, correspondiente al pago de la planilla</t>
  </si>
  <si>
    <t>J03204580001</t>
  </si>
  <si>
    <t>J03204590001</t>
  </si>
  <si>
    <t>De: 00099024113 Transferencia en cumplimiento al DS N0913 de 15/06/2011 y el Convenio Interinstitucional de Financiamiento UPRE-CIF-0732/13, suscrito entre la UPRE y el GAM Lagunillas, Proyecto Ampliacion Unidad Educativa Tentapeau, correspondiente al pago de la planilla N1 de cierre, segun la UPRE.</t>
  </si>
  <si>
    <t>J03204600001</t>
  </si>
  <si>
    <t>De: 00099024113 Transferencia en cumplimiento al DS N0913 de 15/06/2011 y el Convenio Intergubernativo de Financiamiento UPRE-CIF-IG/044/2016, suscrito entre la UPRE y el GAM El Carmen Rivero Torrez, Proyecto Construccion Tinglado y Cancha Polifuncional U.E. Palmera, correspondiente al pago de la pl</t>
  </si>
  <si>
    <t>J03204610001</t>
  </si>
  <si>
    <t>De: 00099024113 Transferencia en cumplimiento al DS N0913 de 15/06/2011 y el Convenio Intergubernativo de Financiamiento UPRE-CIF-IG/077/2016, suscrito entre la UPRE y el GAM Cuevo, Proyecto Construccion Modulo Educativo Angel Sandoval, correspondiente al pago de la planilla N2, segun la UPRE.</t>
  </si>
  <si>
    <t>J03204620001</t>
  </si>
  <si>
    <t>De: 00099024113 Transferencia en cumplimiento al DS N0913 de 15/06/2011 y el Convenio Intergubernativo de Financiamiento UPRE-CIF-IG/032/2016, suscrito entre la UPRE y el GAM Pampa Grande, Proyecto Construccion Tinglado con Cancha Polifuncional y 2 Aulas U.E. El Palmar  Comunidad Rio Blanco, corresp</t>
  </si>
  <si>
    <t>J03204630001</t>
  </si>
  <si>
    <t>De: 00099024113 Transferencia en cumplimiento al DS N0913 de 15/06/2011 y el Convenio Interinstitucional de Financiamiento UPRE-CIF-974/2013, suscrito entre la UPRE y el GAM Puerto Suarez, Proyecto Construccion Hospital San Juan de Dios  Municipio Puerto Suarez, correspondiente al pago de la planill</t>
  </si>
  <si>
    <t>J03204640001</t>
  </si>
  <si>
    <t>De: 00099024113 Transferencia en cumplimiento al DS N0913 de 15/06/2011 y el Convenio Intergubernativo de Financiamiento UPRE-CIF-IG/045/2016, suscrito entre la UPRE y el GAM El Carmen Rivero Torrez, Proyecto Construccion Tinglado y Cancha Polifuncional U.E. Santa Rosa - Bocaina, correspondiente al</t>
  </si>
  <si>
    <t>J03204910001</t>
  </si>
  <si>
    <t>De: 00099024113 Transferencia en cumplimiento al DS N0913 de 15/06/2011 y el Convenio Interinstitucional de Financiamiento UPRE-CIF-682/2014, suscrito entre la UPRE y el GAM Warnes, Proyecto Construccion Modulo Educativo Emilio Finot - Warnes, correspondiente al pago de la planilla N6 de avance y ci</t>
  </si>
  <si>
    <t>J03206130001</t>
  </si>
  <si>
    <t>De: 00099024113 Transferencia en cumplimiento al DS N0913 de 15/06/2011 y el Convenio Intergubernativo de Financiamiento UPRE-CIF-IG/236/2016, suscrito entre la UPRE y el GAM Villa Gualberto Villarroel, Proyecto Const. Tinglado y Graderias Unidad Educativa Duraznillo, correspondiente al pago de la p</t>
  </si>
  <si>
    <t>J03206140001</t>
  </si>
  <si>
    <t>J03206150001</t>
  </si>
  <si>
    <t>De: 00099024113 Transferencia en cumplimiento al DS N0913 de 15/06/2011 y el Convenio Interinstitucional de Financiamiento UPRE-CIF-108/2015, suscrito entre la UPRE y el GAM Puerto Villarroel, Proyecto Const. Centro de Salud Puerto Villarroel, correspondiente al pago de la planilla N3 de cierre, seg</t>
  </si>
  <si>
    <t>J03206160001</t>
  </si>
  <si>
    <t>De: 00099024113 Transferencia en cumplimiento al DS N0913 de 15/06/2011 y el Convenio Intergubernativo de Financiamiento UPRE-CIF-IG 255/2016, suscrito entre la UPRE y el GAM Cocapata, Proyecto Const. Aulas U.E. Choquecamata  Falsuri (Cocapata), correspondiente al pago de la planilla N4, segun la UP</t>
  </si>
  <si>
    <t>J03206170001</t>
  </si>
  <si>
    <t>De: 00099024113 Transferencia en cumplimiento al DS N0913 de 15/06/2011 y el Convenio Intergubernativo de Financiamiento UPRE-CIF-IG/144/2016, suscrito entre la UPRE y el GAM Chimore, Proyecto Construccion Puesto de Salud Senda F, correspondiente al pago de la planilla N2, segun la UPRE.</t>
  </si>
  <si>
    <t>J03206180001</t>
  </si>
  <si>
    <t>De: 00099024113 Transferencia en cumplimiento al DS N0913 de 15/06/2011 y el Convenio Intergubernativo de Financiamiento UPRE-CIF-IG/404/2015, suscrito entre la UPRE y el GAM de Coipasa proyecto Construccion Casa de Gobierno Municipio de Coipasa, correspondiente al pago de la planilla N 1, segun la</t>
  </si>
  <si>
    <t>J03206190001</t>
  </si>
  <si>
    <t>De: 00099024113 Transferencia en cumplimiento al DS N0913 de 15/06/2011 y el Convenio Intergubernativo de Financiamiento UPRE-CIF-IG/362/2016, suscrito entre la UPRE y el GAM de Villa Libertad Licoma proyecto Const. U.E. Modelo Villa Libertad Licoma, correspondiente al pago de la planilla N 2, segun</t>
  </si>
  <si>
    <t>J03206200001</t>
  </si>
  <si>
    <t>De: 00099024113 Transferencia en cumplimiento al DS N0913 de 15/06/2011 y el Convenio Intergubernativo de Financiamiento UPRE-CIF-IG 313/2016, suscrito entre la UPRE y el GAM de Vila Vila proyecto Construccion Unidad Educativa Sikimira, correspondiente al pago de la planilla N 3 de cierre , segun la</t>
  </si>
  <si>
    <t>J03206210001</t>
  </si>
  <si>
    <t>De: 00099024113 Transferencia en cumplimiento al DS N0913 de 15/06/2011 y el Convenio Intergubernativo de Financiamiento UPRE-CIF-IG 495/2016, suscrito entre la UPRE y el GAM de Tiquipaya proyecto Construccion Unidad Educativa Agrotecnica Chapisirca Tiquipaya, correspondiente al primer desembolso eq</t>
  </si>
  <si>
    <t>J03206220001</t>
  </si>
  <si>
    <t>De: 00099024113 Transferencia en cumplimiento al DS N0913 de 15/06/2011 y el Convenio Intergubernativo de Financiamiento UPRE-CIF-IG 485/2016, suscrito entre la UPRE y el GAM de Tiquipaya proyecto Construccion Unidad Educativa Tecnico Humanistico Roberto Cuadros, correspondiente al primer desembolso</t>
  </si>
  <si>
    <t>J03205710001</t>
  </si>
  <si>
    <t>De: 00099024113 Transferencia en cumplimiento al DS N0913 de 15/06/2011 y el Convenio Intergubernativo de Financiamiento UPRE-CIF-IG/108/2015, suscrito entre la UPRE y el GAM Ayo Ayo, Proyecto Const. Tinglado U.E. Jose Ballibian  Comunidad Alto Pomani, correspondiente al pago de la planilla N2 de ci</t>
  </si>
  <si>
    <t>J03206010001</t>
  </si>
  <si>
    <t>De: 00099024113 Transferencia en cumplimiento al DS N0913 de 15/06/2011 y el Convenio Intergubernativo de Financiamiento UPRE-CIF-IG/288/2016, suscrito entre la UPRE y el GAM Anzaldo, Proyecto Const. Tinglado en D-1 (Anzaldo), correspondiente al pago de la planilla N2 de cierre, segun la UPRE.</t>
  </si>
  <si>
    <t>J03206020001</t>
  </si>
  <si>
    <t>De: 00099024113 Transferencia en cumplimiento al DS N0913 de 15/06/2011 y el Convenio Intergubernativo de Financiamiento UPRE-CIF-IG/309/2016, suscrito entre la UPRE y el GAM Bolivar, Proyecto Const.  Tinglado, Cancha Multifuncional y Graderias Villa Verde, correspondiente al pago de la planilla N1,</t>
  </si>
  <si>
    <t>J03206030001</t>
  </si>
  <si>
    <t>De: 00099024113 Transferencia en cumplimiento al DS N0913 de 15/06/2011 y el Convenio Intergubernativo de Financiamiento UPRE-CIF-IG 270/2016, suscrito entre la UPRE y el GAM Arbieto, Proyecto Const.  Aulas U.E. 30 de Agosto Santa Rosa de Lima, correspondiente al pago de la planilla N3, segun la UPR</t>
  </si>
  <si>
    <t>J03206040001</t>
  </si>
  <si>
    <t>De: 00099024113 Transferencia en cumplimiento al DS N0913 de 15/06/2011 y el Convenio Intergubernativo de Financiamiento UPRE-CIF-IG/287/2016, suscrito entre la UPRE y el GAM Anzaldo, Proyecto Const. Aulas U.E. Soico, correspondiente al pago de la planilla N1 de avance y cierre, segun la UPRE.</t>
  </si>
  <si>
    <t>J03206050001</t>
  </si>
  <si>
    <t>De: 00099024113 Transferencia en cumplimiento al DS N0913 de 15/06/2011 y el Convenio Interinstitucional de Financiamiento UPRE-CIF-105/2015, suscrito entre la UPRE y el GAM Chimore,  Proyecto Const. Edificio Municipal Chimore, correspondiente al pago de la planilla N3, segun la UPRE.</t>
  </si>
  <si>
    <t>J03206060001</t>
  </si>
  <si>
    <t>De: 00099024113 Transferencia en cumplimiento al DS N0913 de 15/06/2011 y el Convenio Intergubernativo de Financiamiento UPRE-CIF-IG/237/2016, suscrito entre la UPRE y el GAM Villa Gualberto Villarroel, Proyecto Const. Tinglado y Graderias Unidad Educativa Rene Panoso Lara  Ura Yana Rumy, correspond</t>
  </si>
  <si>
    <t>J03206070001</t>
  </si>
  <si>
    <t>De: 00099024113 Transferencia en cumplimiento al DS N0913 de 15/06/2011 y el Convenio Interinstitucional de Financiamiento UPRE-CIF-124/2015, suscrito entre la UPRE y el GAM Chimore, Proyecto Const. Dos Aulas y Una Vivienda Escuela Pocoata, correspondiente al pago de la devolucion de retencion del 7</t>
  </si>
  <si>
    <t>J03206080001</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</si>
  <si>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N3, segun la UP</t>
  </si>
  <si>
    <t>J03206090001</t>
  </si>
  <si>
    <t>De: 00099024113 Transferencia en cumplimiento al DS N0913 de 15/06/2011 y el Convenio Intergubernativo de Financiamiento UPRE-CIF-IG-357/2016, suscrito entre la UPRE y el GAM Pocona, Proyecto Construccion Puente Vehicular Yuraj Molino - Pilancho, correspondiente al pago de la planilla N2, segun la U</t>
  </si>
  <si>
    <t>J03206100001</t>
  </si>
  <si>
    <t>De: 00099024113 Transferencia en cumplimiento al DS N0913 de 15/06/2011 y el Convenio Intergubernativo de Financiamiento UPRE-CIF-IG/144/2015, suscrito entre la UPRE y el GAM Collana, Proyecto Const. Centro de Salud con Internacion Collana  L/Collana Capital, correspondiente al pago de la planilla N</t>
  </si>
  <si>
    <t>J03206110001</t>
  </si>
  <si>
    <t>De: 00099024113 Transferencia en cumplimiento al DS N0913 de 15/06/2011 y el Convenio Intergubernativo de Financiamiento UPRE-CIF-IG/264/2016, suscrito entre la UPRE y el GAM Tolata, Proyecto Const. Unidad Educativa Primaria San Antonio (Tolata), correspondiente al pago de la planilla N3 de cierre,</t>
  </si>
  <si>
    <t>J03206120001</t>
  </si>
  <si>
    <t>De: 00099024113 Transferencia en cumplimiento al DS N0913 de 15/06/2011 y el Convenio Intergubernativo de Financiamiento UPRE-CIF-IG/143/2015, suscrito entre la UPRE y el GAM Collana, Proyecto Const. Graderias y Camerinos Cancha de Futbol Uncallamaya  L/Comunidad Uncallamaya, correspondiente al pago</t>
  </si>
  <si>
    <t>J03207200001</t>
  </si>
  <si>
    <t>De: 00099024113 Transferencia en cumplimiento al DS N0913 de 15/06/2011 y el Convenio Intergubernativo de Financiamiento UPRE-CIF-IG/498/2016, suscrito entre la UPRE y el GAM de Monteagudo proyecto Construccion Tinglado Unidad Educativa El Rodeo - Monteagudo, correspondiente al primer desembolso equ</t>
  </si>
  <si>
    <t>J03207210001</t>
  </si>
  <si>
    <t>De: 00099024113 Transferencia en cumplimiento al DS N0913 de 15/06/2011 y el Convenio Intergubernativo de Financiamiento UPRE-CIF-IG 532/2016, suscrito entre la UPRE y el GAM de San Lucas proyecto Construccion Coliseo Cerrado Ocuri  San Lucas, correspondiente al primer desembolso equivalente al 20%</t>
  </si>
  <si>
    <t>J03207220001</t>
  </si>
  <si>
    <t>De: 00099024113 Transferencia en cumplimiento al DS N0913 de 15/06/2011 y el Convenio Intergubernativo de Financiamiento UPRE-CIF-IG 569/2016, suscrito entre la UPRE y el GAM de Tarabuco proyecto Construccion Cancha de Futbol con Cesped Sintetico y Graderias E.S.F.M. Simon Bolivar Cororo-Tarabuco, c</t>
  </si>
  <si>
    <t>S08819030002</t>
  </si>
  <si>
    <t>||TRANSFERENCIA DE FONDOS S/G. FORMULARIO, CITE' BUN174/17 DE LA FECHA (HRE-TSO-1338). DEVOLUCION DE RECURSOS DEL PROYECTO CONSTRUCCION COLISEO BELEN DE ANDAMARCA. A SOLICITUD DEL G.A.M. BELEN DE ANDAMARCA; LIBRETA 00099024113 BOLIVIA CAMBIA; BUN.</t>
  </si>
  <si>
    <t>J03206910001</t>
  </si>
  <si>
    <t>De: 00099024113 Transferencia en cumplimiento al DS N0913 de 15/06/2011 y el Convenio Intergubernativo de Financiamiento UPRE-CIF-IG/240/2016, suscrito entre la UPRE y el GAM Chimore, Proyecto Const. Tinglado Unidad Educativa La Mision, correspondiente al pago de la planilla N3 de cierre, segun la U</t>
  </si>
  <si>
    <t>J03206920001</t>
  </si>
  <si>
    <t>De: 00099024113 Transferencia en cumplimiento al DS N0913 de 15/06/2011 y el Convenio Intergubernativo de Financiamiento UPRE-CIF-IG/323/2016, suscrito entre la UPRE y el GAM Toco, Proyecto Construccion Puente Vehicular 1 Camino Toco  Toco Chimba, correspondiente al pago de la planilla N3, segun la</t>
  </si>
  <si>
    <t>J03206930001</t>
  </si>
  <si>
    <t>De: 00099024113 Transferencia en cumplimiento al DS N0913 de 15/06/2011 y el Convenio Intergubernativo de Financiamiento UPRE-CIF-IG/246/2016, suscrito entre la UPRE y el GAM Sicaya, Proyecto Const. Cancha Multifuncional Unidad Educativa Kara Kara, correspondiente al pago de la planilla N3 de cierre</t>
  </si>
  <si>
    <t>J03206950001</t>
  </si>
  <si>
    <t>De: 00099024113 Transferencia en cumplimiento al DS N0913 de 15/06/2011 y el Convenio Intergubernativo de Financiamiento UPRE-CIF-IG/247/2016, suscrito entre la UPRE y el GAM Sicaya, Proyecto Const. Cancha Multifuncional Unidad Educativa Higuerani, correspondiente al pago de la planilla N3 de cierre</t>
  </si>
  <si>
    <t>J03206970001</t>
  </si>
  <si>
    <t>De: 00099024113 Transferencia en cumplimiento al DS N0913 de 15/06/2011 y el Convenio Intergubernativo de Financiamiento UPRE-CIF-IG/248/2016, suscrito entre la UPRE y el GAM Sicaya, Proyecto Const. Puesto de Salud Corata, correspondiente al pago de la planilla N3 de cierre, segun la UPRE.</t>
  </si>
  <si>
    <t>J03206980001</t>
  </si>
  <si>
    <t>De: 00099024113 Transferencia en cumplimiento al DS N0913 de 15/06/2011 y el Convenio Intergubernativo de Financiamiento UPRE-CIF-IG/213/2015, suscrito entre la UPRE y el GAM Mizque, Proyecto Construccion Coliseo Multifuncional de Mizque, correspondiente al pago de la planilla N3, segun la UPRE.</t>
  </si>
  <si>
    <t>J03206990001</t>
  </si>
  <si>
    <t>De: 00099024113 Transferencia en cumplimiento al DS N0913 de 15/06/2011 y el Convenio Intergubernativo de Financiamiento UPRE-CIF-IG/304/2016, suscrito entre la UPRE y el GAM Vacas, Proyecto Const. Aulas Talleres P/ U.E. Toribio Claure, correspondiente al pago de la planilla N4, segun la UPRE.</t>
  </si>
  <si>
    <t>J03207000001</t>
  </si>
  <si>
    <t>De: 00099024113 Transferencia en cumplimiento al DS N0913 de 15/06/2011 y el Convenio Intergubernativo de Financiamiento UPRE-CIF-IG/241/2016, suscrito entre la UPRE y el GAM Chimore, Proyecto Const. Tinglado Unidad Educativa San Salvador, correspondiente al pago de la planilla N4 de cierre, segun l</t>
  </si>
  <si>
    <t>J03207010001</t>
  </si>
  <si>
    <t>De: 00099024113 Transferencia en cumplimiento al DS N0913 de 15/06/2011 y el Convenio Intergubernativo de Financiamiento UPRE-CIF-IG/327/2015, suscrito entre la UPRE y el GAM Puerto Villarroel, Proyecto Const. Puente Vehicular Potosi Sobre Arroyo Magarenos D-VI, correspondiente al pago de la devoluc</t>
  </si>
  <si>
    <t>J03207110001</t>
  </si>
  <si>
    <t>De: 00099024113 Transferencia en cumplimiento al DS N0913 de 15/06/2011 y el Convenio Intergubernativo de Financiamiento UPRE-CIF-IG 273/2016, suscrito entre la UPRE y el GAM Villa Tunari, Proyecto Construccion Dos Aulas U.E. San Juan  de Uriyuta  Comunidad Indigena Yuracare San Juan de Uriyuta  Dis</t>
  </si>
  <si>
    <t>J03207120001</t>
  </si>
  <si>
    <t>De: 00099024113 Transferencia en cumplimiento al DS N0913 de 15/06/2011 y el Convenio Intergubernativo de Financiamiento UPRE-CIF-IG 460/2016, suscrito entre la UPRE y el GAM Villa Gualberto Villarroel, Proyecto Construccion Cancha de Cesped Sintetico Yana Rumi, correspondiente al pago de la planill</t>
  </si>
  <si>
    <t>J03207130001</t>
  </si>
  <si>
    <t>De: 00099024113 Transferencia en cumplimiento al DS N0913 de 15/06/2011 y el Convenio Intergubernativo de Financiamiento UPRE-CIF-IG 255/2016, suscrito entre la UPRE y el GAM Cocapata, Proyecto Const. Aulas U.E. Choquecamata  Falsuri (Cocapata), correspondiente al pago de la planilla N5, segun la UP</t>
  </si>
  <si>
    <t>J03207140001</t>
  </si>
  <si>
    <t>De: 00099024113 Transferencia en cumplimiento al DS N0913 de 15/06/2011 y el Convenio Intergubernativo de Financiamiento UPRE-CIF-IG/148/2016, suscrito entre la UPRE y el GAM de Carangas proyecto Implementacion Cancha de Cesped Sintetico Municipio de Carangas, correspondiente al pago de la planilla</t>
  </si>
  <si>
    <t>J03207150001</t>
  </si>
  <si>
    <t>De: 00099024113 Transferencia en cumplimiento al DS N0913 de 15/06/2011 y el Convenio Interinstitucional de Financiamiento UPRE-CIF-0245/13, suscrito entre la UPRE y el GAM de Ayata proyecto Construccion Centro de Salud Ayata Safci con Camas, correspondiente al pago de la planilla N 8 de cierre, seg</t>
  </si>
  <si>
    <t>J03207160001</t>
  </si>
  <si>
    <t>De: 00099024113 Transferencia en cumplimiento al DS N0913 de 15/06/2011 y el Convenio Intergubernativo de Financiamiento UPRE-CIF-IG/165/2016, suscrito entre la UPRE y el GAM de Ichoca proyecto Construccion Cuatro Aulas y Direccion Unidad Educativa Elizardo Perez Comunidad Yacancachi, correspondient</t>
  </si>
  <si>
    <t>J03207170001</t>
  </si>
  <si>
    <t>De: 00099024113 Transferencia en cumplimiento al DS N0913 de 15/06/2011 y el Convenio Intergubernativo de Financiamiento UPRE-CIF-IG 0123/2016, suscrito entre la UPRE y el GAM de Quiabaya proyecto Const. Cancha Cesped Sintetico Los Pinos - Quiabaya, correspondiente al pago de la planilla N 2 de cier</t>
  </si>
  <si>
    <t>J03207180001</t>
  </si>
  <si>
    <t>De: 00099024113 Transferencia en cumplimiento al DS N0913 de 15/06/2011 y el Convenio Intergubernativo de Financiamiento UPRE-CIF-IG/161/2015, suscrito entre la UPRE y el GAM de Papel Pampa proyecto Construccion de Dos Aulas U.E. Pacollo-Pacollo, correspondiente al pago de la planilla N 2 de cierre,</t>
  </si>
  <si>
    <t>J03207190001</t>
  </si>
  <si>
    <t>De: 00099024113 Transferencia en cumplimiento al DS N0913 de 15/06/2011 y el Convenio Intergubernativo de Financiamiento UPRE-CIF-IG/002/2016, suscrito entre la UPRE y el GAM de San Buenaventura proyecto Const. Tinglado en U.E. Jose Manuel Pando  San Buenaventura, correspondiente al pago de la plani</t>
  </si>
  <si>
    <t>J03206430001</t>
  </si>
  <si>
    <t>De: 00099024113 Transferencia en cumplimiento al DS N0913 de 15/06/2011 y el Convenio Intergubernativo de Financiamiento UPRE-CIF-IG/054/2016, suscrito entre la UPRE y el GAM Vallegrande, Proyecto Construccion Tinglado y Graderias Unidad Educativa Chacopata, correspondiente al pago de la planilla N2</t>
  </si>
  <si>
    <t>J03206440001</t>
  </si>
  <si>
    <t>De: 00099024113 Transferencia en cumplimiento al DS N0913 de 15/06/2011 y el Convenio Intergubernativo de Financiamiento UPRE-CIF-IG/280/2016, suscrito entre la UPRE y el GAM Anzaldo, Proyecto Const. Aulas U.E. Huerta Mayu Alto, correspondiente al pago de la planilla N2 de cierre, segun la UPRE.</t>
  </si>
  <si>
    <t>J03206450001</t>
  </si>
  <si>
    <t>De: 00099024113 Transferencia en cumplimiento al DS N0913 de 15/06/2011 y el Convenio Intergubernativo de Financiamiento UPRE-CIF-IG/285/2016, suscrito entre la UPRE y el GAM Anzaldo, Proyecto Const. Tinglado con Graderias U.E. Thaqu Qasa, correspondiente al pago de la planilla N1 de avance y cierre</t>
  </si>
  <si>
    <t>J03206460001</t>
  </si>
  <si>
    <t>De: 00099024113 Transferencia en cumplimiento al DS N0913 de 15/06/2011 y el Convenio Intergubernativo de Financiamiento UPRE-CIF-IG/279/2016, suscrito entre la UPRE y el GAM Anzaldo, Proyecto Const. Aulas U.E. Padre Andres Moreno Torancali, correspondiente al pago de la planilla N2 de cierre, segun</t>
  </si>
  <si>
    <t>J03206470001</t>
  </si>
  <si>
    <t>De: 00099024113 Transferencia en cumplimiento al DS N0913 de 15/06/2011 y el Convenio Intergubernativo de Financiamiento UPRE-CIF-IG/258/2016, suscrito entre la UPRE y el GAM Tacachi, Proyecto Const. Cancha Multiple Tacachi, correspondiente al pago de la planilla N2 de cierre, segun la UPRE.</t>
  </si>
  <si>
    <t>J03206480001</t>
  </si>
  <si>
    <t>De: 00099024113 Transferencia en cumplimiento al DS N0913 de 15/06/2011 y el Convenio Intergubernativo de Financiamiento UPRE-CIF-IG/310/2016, suscrito entre la UPRE y el GAM Bolivar, Proyecto Const. Fronton Tipo I Municipio Bolivar, correspondiente al pago de la planilla N2, segun la UPRE.</t>
  </si>
  <si>
    <t>J03206560001</t>
  </si>
  <si>
    <t>De: 00099024113 Transferencia en cumplimiento al DS N0913 de 15/06/2011 y el Convenio Interinstitucional de Financiamiento UPRE-CIF 0270/2013, suscrito entre la UPRE y el GAM El Alto,  Proyecto Construccion Parque Vial Infantil Distrito 1  El Alto, correspondiente al pago de la planilla N3, segun la</t>
  </si>
  <si>
    <t>J03206550001</t>
  </si>
  <si>
    <t>De: 00099024113 Transferencia en cumplimiento al DS N0913 de 15/06/2011 y el Convenio Intergubernativo de Financiamiento UPRE-CIF-IG/056/2016, suscrito entre la UPRE y el GAM Vallegrande, Proyecto Construccion Tinglado y Graderias Unidad Educativa Santa Rosita, correspondiente al pago de la planilla</t>
  </si>
  <si>
    <t>J03206540001</t>
  </si>
  <si>
    <t>De: 00099024113 Transferencia en cumplimiento al DS N0913 de 15/06/2011 y el Convenio Intergubernativo de Financiamiento UPRE-CIF-IG/055/2016, suscrito entre la UPRE y el GAM Vallegrande, Proyecto Construccion Tinglado y Graderias Unidad Educativa Guadalupe, correspondiente al pago de la planilla N2</t>
  </si>
  <si>
    <t>J03206530001</t>
  </si>
  <si>
    <t>De: 00099024113 Transferencia en cumplimiento al DS N0913 de 15/06/2011 y el Convenio Intergubernativo de Financiamiento UPRE-CIF-IG/308/2016, suscrito entre la UPRE y el GAM Bolivar, Proyecto Const. Tinglado, Cancha Multifuncional y Graderias Llaytani, correspondiente al pago de la planilla N1, seg</t>
  </si>
  <si>
    <t>J03206520001</t>
  </si>
  <si>
    <t>De: 00099024113 Transferencia en cumplimiento al DS N0913 de 15/06/2011 y el Convenio Interinstitucional de Financiamiento UPRE-CIF-067/2014, suscrito entre la UPRE y el GAM Montero, Proyecto Construccion Cancha Fronton de 4 Campos y Graderias - Montero, correspondiente al pago de la planilla N5 de</t>
  </si>
  <si>
    <t>J03206510001</t>
  </si>
  <si>
    <t>De: 00099024113 Transferencia en cumplimiento al DS N0913 de 15/06/2011 y el Convenio Intergubernativo de Financiamiento UPRE-CIF-IG/234/2016, suscrito entre la UPRE y el GAM Capinota, Proyecto Const. Cancha y Graderias Estadio IRPA IRPA, correspondiente al pago de la planilla N2, segun la UPRE.</t>
  </si>
  <si>
    <t>J03206500001</t>
  </si>
  <si>
    <t>De: 00099024113 Transferencia en cumplimiento al DS N0913 de 15/06/2011 y el Convenio Interinstitucional de Financiamiento UPRE-CIF-157/2015, suscrito entre la UPRE y el GAM Colomi, Proyecto Const. U.E. Socrates Villazon D-1, correspondiente al pago de la planilla N2 de cierre, segun la UPRE.</t>
  </si>
  <si>
    <t>J03206490001</t>
  </si>
  <si>
    <t>De: 00099024113 Transferencia en cumplimiento al DS N0913 de 15/06/2011 y el Convenio Intergubernativo de Financiamiento UPRE-CIF-IG 316/2016, suscrito entre la UPRE y el GAM Independencia, Proyecto Construccion Internado U.E. Charahuayto D-8, correspondiente al pago de la planilla N4, segun la UPRE</t>
  </si>
  <si>
    <t>J03208170001</t>
  </si>
  <si>
    <t>De: 00099024113 Transferencia en cumplimiento al DS N0913 de 15/06/2011 y el Convenio Intergubernativo de Financiamiento UPRE-CIF-IG/492/2016, suscrito entre la UPRE y el GAM de Montero proyecto Construccion Estadio Plurinacional Muyurina  Mun. Mtr, correspondiente al primer desembolso equivalente a</t>
  </si>
  <si>
    <t>J03208090001</t>
  </si>
  <si>
    <t>De: 00099024113 Transferencia en cumplimiento al DS N0913 de 15/06/2011 y el Convenio Interinstitucional de Financiamiento UPRE-CIF-089/2015, suscrito entre la UPRE y el GAM Puerto Villarroel, Proyecto Construccion Puente Vehicular Condor, correspondiente al pago de la planilla N3 de cierre, segun l</t>
  </si>
  <si>
    <t>J03208080001</t>
  </si>
  <si>
    <t>De: 00099024113 Transferencia en cumplimiento al DS N0913 de 15/06/2011 y el Convenio Interinstitucional de Financiamiento UPRE-CIF 0309/13, suscrito entre la UPRE y el GAM Inquisivi, Proyecto Construccion Cancha Polifuncional con Tinglado U.E. Esperanza Nueva (Patochoco) - Inquisivi, correspondient</t>
  </si>
  <si>
    <t>J03208070001</t>
  </si>
  <si>
    <t>De: 00099024113 Transferencia en cumplimiento al DS N0913 de 15/06/2011 y el Convenio Intergubernativo de Financiamiento UPRE-CIF-IG/511/2015, suscrito entre la UPRE y el GAM Pelechuco, Proyecto Construccion Bloque de Aulas U.E. Antaquilla, correspondiente al pago de la planilla N2, segun la UPRE.</t>
  </si>
  <si>
    <t>J03208060001</t>
  </si>
  <si>
    <t>De: 00099024113 Transferencia en cumplimiento al DS N0913 de 15/06/2011 y el Convenio Interinstitucional de Financiamiento UPRE-CIF-1086/2013, suscrito entre la UPRE y el GAM San Javier,  Proyecto Construccion del Coliseo Municipal de San Javier, correspondiente al pago de la planilla N3, segun la U</t>
  </si>
  <si>
    <t>J03208050001</t>
  </si>
  <si>
    <t>De: 00099024113 Transferencia en cumplimiento al DS N0913 de 15/06/2011 y el Convenio Intergubernativo de Financiamiento UPRE-CIF-IG/214/2016, suscrito entre la UPRE y el GAM Coripata, Proyecto Construccion Tinglado Polifuncional U.E. San Felix - Arapata , correspondiente al pago de la planilla N2 d</t>
  </si>
  <si>
    <t>S08821190002</t>
  </si>
  <si>
    <t>||TRANSFERENCIA DE FONDOS S/G. FORMULARIO, CITE' BUN/CF121/17 DE LA FECHA (HRE-TSO-1360). CONST.DOS AULAS EN LAS U.E.:PACOLLO-PACOLLO,VILLA ESPERANZA-COLQUEAMAYA Y CONST.DOS AULAS Y UNA DIRECCIÓN EN LAS U.E.: COLQUE AMAYA ALTA-COLQUE AMAYA,PACIFICO-PAPEL PAMPA,SANTOS MARCA THOLA-MOLLEBAMBA. A SOLICITUD DEL GOB.AUT.MCPAL. DE PAPEL PAMPA; LIBRETA 00099024113 BOLIVIA CAMBIA; BUN.</t>
  </si>
  <si>
    <t>J03208040001</t>
  </si>
  <si>
    <t>De: 00099024113 Transferencia en cumplimiento al DS N0913 de 15/06/2011 y el Convenio Intergubernativo de Financiamiento UPRE-CIF-IG/351/2016, suscrito entre la UPRE y el GAM Copacabana, Proyecto Construccion 6 Aulas y Direccion U.E. Yumani  Isla del Sol, correspondiente al pago de la planilla N2 de</t>
  </si>
  <si>
    <t>J03208030001</t>
  </si>
  <si>
    <t>De: 00099024113 Transferencia en cumplimiento al DS N0913 de 15/06/2011 y el Convenio Intergubernativo de Financiamiento UPRE-CIF-IG 0283/2016, suscrito entre la UPRE y el GAM de Quiabaya proyecto Const. Tinglado U.E. Marcupata Com. Marcupata Quiabaya, correspondiente al pago de la planilla N 2 de c</t>
  </si>
  <si>
    <t>J03208020001</t>
  </si>
  <si>
    <t>De: 00099024113 Transferencia en cumplimiento al DS N0913 de 15/06/2011 y el Convenio Intergubernativo de Financiamiento UPRE-CIF-IG/358/2015, suscrito entre la UPRE y el GAM de de Laja proyecto Construccion Puente Vehicular Katari, correspondiente al pago de la planilla N 2, segun la UPRE.</t>
  </si>
  <si>
    <t>J03208010001</t>
  </si>
  <si>
    <t>De: 00099024113 Transferencia en cumplimiento al DS N0913 de 15/06/2011 y el Convenio Intergubernativo de Financiamiento UPRE-CIF-IG/158/2015, suscrito entre la UPRE y el GAM de Papel Pampa proyecto Const. de Dos Aulas y Una Direccion en la U. E. Colque Amaya Alta  Colque Amaya, correspondiente al p</t>
  </si>
  <si>
    <t>J03208000001</t>
  </si>
  <si>
    <t>De: 00099024113 Transferencia en cumplimiento al DS N0913 de 15/06/2011 y el Convenio Intergubernativo de Financiamiento UPRE-CIF-IG 125/2016, suscrito entre la UPRE y el GAM de Yanacachi proyecto Construccion Cancha Cesped Sintetico Chahuara (Yanacachi), correspondiente al pago de la planilla N 2,</t>
  </si>
  <si>
    <t>J03207990001</t>
  </si>
  <si>
    <t>De: 00099024113 Transferencia en cumplimiento al DS N0913 de 15/06/2011 y el Convenio Intergubernativo de Financiamiento UPRE-CIF-IG/159/2015, suscrito entre la UPRE y el GAM de Papel Pampa proyecto Const. de Dos Aulas y Una Direccion en la U. E. Pacifico  Papel Pampa, correspondiente al pago de la</t>
  </si>
  <si>
    <t>J03207980001</t>
  </si>
  <si>
    <t>De: 00099024113 Transferencia en cumplimiento al DS N0913 de 15/06/2011 y el Convenio Intergubernativo de Financiamiento UPRE-CIF-IG/494/2015, suscrito entre la UPRE y el GAM de Chuma proyecto Const. de Aulas Unidad Educativa Sococoni B, correspondiente al pago de la planilla N 2 de cierre, segun la</t>
  </si>
  <si>
    <t>J03207970001</t>
  </si>
  <si>
    <t>De: 00099024113 Transferencia en cumplimiento al DS N0913 de 15/06/2011 y el Convenio Intergubernativo de Financiamiento UPRE-CIF-IG/365/2015, suscrito entre la UPRE y el GAM de Carabuco proyecto Construccion Aulas Unidad Educativa Ursula Goyzueta, correspondiente al pago de la planilla N 2, segun l</t>
  </si>
  <si>
    <t>J03207960001</t>
  </si>
  <si>
    <t>J03207950001</t>
  </si>
  <si>
    <t>De: 00099024113 Transferencia en cumplimiento al DS N0913 de 15/06/2011 y el Convenio Intergubernativo de Financiamiento UPRE-CIF-IG/160/2015, suscrito entre la UPRE y el GAM de Papel Pampa proyecto Construccion de Dos Aulas en la U.E. Villa Esperanza-Colqueamaya, correspondiente al pago de la plani</t>
  </si>
  <si>
    <t>J03207940001</t>
  </si>
  <si>
    <t>De: 00099024113 Transferencia en cumplimiento al DS N0913 de 15/06/2011 y el Convenio Intergubernativo de Financiamiento UPRE-CIF-IG/502/2015, suscrito entre la UPRE y el GAM de Aucapata proyecto Construccion de Cancha Deportiva de Cesped Sintetico Aucapata, correspondiente al pago de la planilla N</t>
  </si>
  <si>
    <t>J03207930001</t>
  </si>
  <si>
    <t>De: 00099024113 Transferencia en cumplimiento al DS N0913 de 15/06/2011 y el Convenio Intergubernativo de Financiamiento UPRE-CIF-IG/126/2016, suscrito entre la UPRE y el GAM de Palos Blanco proyecto Construccion de 12 Aulas en la Unidad Educativa Inicua del Municipio de Palos Blanco, correspondient</t>
  </si>
  <si>
    <t>J03207920001</t>
  </si>
  <si>
    <t>De: 00099024113 Transferencia en cumplimiento al DS N0913 de 15/06/2011 y el Convenio Intergubernativo de Financiamiento UPRE-CIF-IG 156/2015, suscrito entre la UPRE y el GAM de Papel Pampa proyecto Construccion de Dos Aulas y Una Direccion en la Unidad Educativa Santos Marca Thola - Mollebamba, cor</t>
  </si>
  <si>
    <t>J03207910001</t>
  </si>
  <si>
    <t>De: 00099024113 Transferencia en cumplimiento al DS N0913 de 15/06/2011 y el Convenio Intergubernativo de Financiamiento UPRE-CIF-IG/124/2015, suscrito entre la UPRE y el GAM de Palca proyecto Construccion 8 Aulas U.E. Pedro Domingo Murillo I - Palca, correspondiente al pago de la planilla N 2 de ci</t>
  </si>
  <si>
    <t>J03209260001</t>
  </si>
  <si>
    <t>De: 00099024113 Transferencia en cumplimiento al DS N0913 de 15/06/2011 y el Convenio Intergubernativo de Financiamiento UPRE-CIF-IG/095/2015, suscrito entre la UPRE y el GAM de San Pablo de Lipez proyecto Construccion Dos Aulas, Direccion y Banos Unidad Educativa Eduardo Avaroa de Cerrillos, corres</t>
  </si>
  <si>
    <t>J03209270001</t>
  </si>
  <si>
    <t>De: 00099024113 Transferencia en cumplimiento al DS N0913 de 15/06/2011 y el Convenio Intergubernativo de Financiamiento UPRE-CIF-IG/523/2016, suscrito entre la UPRE y el GAM de Cocapata proyecto Construccion Centro de Salud con Internacion Comunidad de Choro, correspondiente al primer desembolso eq</t>
  </si>
  <si>
    <t>J03209280001</t>
  </si>
  <si>
    <t>De: 00099024113 Transferencia en cumplimiento al DS N0913 de 15/06/2011 y el Convenio Intergubernativo de Financiamiento UPRE-CIF-IG/522/2016, suscrito entre la UPRE y el GAM de Cocapata proyecto Construccion Colegio Modelo U.E. Icari - Cocapata, correspondiente al primer desembolso equivalente al 2</t>
  </si>
  <si>
    <t>J03209350001</t>
  </si>
  <si>
    <t>De: 00099024113 Transferencia en cumplimiento al DS N0913 de 15/06/2011 y el Convenio Intergubernativo de Financiamiento UPRE-CIF-IG/176/2015, suscrito entre la UPRE y el GAM de Jesus de Machaca proyecto Const. Cinco Aulas y Direccion en la Unidad Educativa Chama  Comunidad Chama, correspondiente al</t>
  </si>
  <si>
    <t>J03209360001</t>
  </si>
  <si>
    <t>De: 00099024113 Transferencia en cumplimiento al DS N0913 de 15/06/2011 y el Convenio Intergubernativo de Financiamiento UPRE-CIF-IG 003/2016, suscrito entre la UPRE y el GAM de San Buenaventura proyecto Const. Tinglado en U.E. San Buenaventura, correspondiente al pago de la planilla N 2 de cierre,</t>
  </si>
  <si>
    <t>J03209090001</t>
  </si>
  <si>
    <t>De: 00099024113 Transferencia en cumplimiento al DS N0913 de 15/06/2011 y el Convenio Intergubernativo de Financiamiento UPRE-CIF-IG/122/2015, suscrito entre la UPRE y el GAM de Chacarilla proyecto Const. Comedor, Cocina y Sala de Computacion U.E. Franz Tamayo, correspondiente al pago de la planilla</t>
  </si>
  <si>
    <t>J03209100001</t>
  </si>
  <si>
    <t>De: 00099024113 Transferencia en cumplimiento al DS N0913 de 15/06/2011 y el Convenio Intergubernativo de Financiamiento UPRE-CIF-IG/169/2015, suscrito entre la UPRE y el GAM de Malla proyecto Implementacion Cancha Cesped Sintetico Malla, correspondiente al pago de la planilla N 1 de cierre, segun l</t>
  </si>
  <si>
    <t>J03209110001</t>
  </si>
  <si>
    <t>De: 00099024113 Transferencia en cumplimiento al DS N0913 de 15/06/2011 y el Convenio Interinstitucional de Financiamiento UPRE-CIF-361/2014, suscrito entre la UPRE y el GAM de Caranavi proyecto Construccion 6 Aulas y Vivienda para Maestros U.E. Mariscal Andres de Santa Cruz - Caranavi, correspondie</t>
  </si>
  <si>
    <t>J03209120001</t>
  </si>
  <si>
    <t>J03209130001</t>
  </si>
  <si>
    <t>De: 00099024113 Transferencia en cumplimiento al DS N0913 de 15/06/2011 y el Convenio Interinstitucional de Financiamiento UPRE-CIF-011/2015, suscrito entre la UPRE y el GAM de Escoma proyecto Construccion de Nuevas Aulas Unidad Educativa San Jose Primaria Secundaria, correspondiente al pago de la p</t>
  </si>
  <si>
    <t>J03209140001</t>
  </si>
  <si>
    <t>J03209150001</t>
  </si>
  <si>
    <t>De: 00099024113 Transferencia en cumplimiento al DS N0913 de 15/06/2011 y el Convenio Interinstitucional de Financiamiento UPRE-CIF-0404/13, suscrito entre la UPRE y el GAM de Cajuata proyecto Construccion Unidad Educativa Miguillas - Cajuata, correspondiente al pago de la planilla N 8 de cierre, se</t>
  </si>
  <si>
    <t>J03209160001</t>
  </si>
  <si>
    <t>De: 00099024113 Transferencia en cumplimiento al DS N0913 de 15/06/2011 y el Convenio Intergubernativo de Financiamiento UPRE-CIF-IG/193/2016, suscrito entre la UPRE y el GAM de Villa Libertad Licoma proyecto Construccion Tinglado U.E. Tirco - Licoma, correspondiente al pago de la planilla N 3 de ci</t>
  </si>
  <si>
    <t>J03209170001</t>
  </si>
  <si>
    <t>De: 00099024113 Transferencia en cumplimiento al DS N0913 de 15/06/2011 y el Convenio Intergubernativo de Financiamiento UPRE-CIF-IG/201/2015, suscrito entre la UPRE y el GAM de Desaguadero proyecto Construccion Seis Aulas Unidad Educativa Simon Bolivar, correspondiente al pago de la planilla N 2 de</t>
  </si>
  <si>
    <t>J03209180001</t>
  </si>
  <si>
    <t>De: 00099024113 Transferencia en cumplimiento al DS N0913 de 15/06/2011 y el Convenio Intergubernativo de Financiamiento UPRE-CIF-IG/202/2015, suscrito entre la UPRE y el GAM de Desaguadero proyecto Construccion Seis Aulas Unidad Educativa San Juan Huancollo, correspondiente al pago de la planilla N</t>
  </si>
  <si>
    <t>J03209190001</t>
  </si>
  <si>
    <t>De: 00099024113 Transferencia en cumplimiento al DS N0913 de 15/06/2011 y el Convenio Intergubernativo de Financiamiento UPRE-CIF-IG/110/2015, suscrito entre la UPRE y el GAM de Ayo Ayo proyecto Const. Tinglado U.E. Calacachi  Comunidad Calacachi, correspondiente al pago de la planilla N 2 de cierre</t>
  </si>
  <si>
    <t>J03209200001</t>
  </si>
  <si>
    <t>De: 00099024113 Transferencia en cumplimiento al DS N0913 de 15/06/2011 y el Convenio Intergubernativo de Financiamiento UPRE-CIF-IG/488/2015, suscrito entre la UPRE y el GAM de Huachacalla proyecto Construccion Tinglado y Cancha Polifuncional Litoral I, correspondiente al pago de la planilla N 2, s</t>
  </si>
  <si>
    <t>J03209210001</t>
  </si>
  <si>
    <t>De: 00099024113 Transferencia en cumplimiento al DS N0913 de 15/06/2011 y el Convenio Intergubernativo de Financiamiento UPRE-CIF-IG/323/2015, suscrito entre la UPRE y el GAM de Viacha proyecto Construccion Unidad Educativa Tecnico Humanistico 6 de Junio  Distrito  - 7, correspondiente al pago de la</t>
  </si>
  <si>
    <t>J03209220001</t>
  </si>
  <si>
    <t>De: 00099024113 Transferencia en cumplimiento al DS N0913 de 15/06/2011 y el Convenio Intergubernativo de Financiamiento UPRE-CIF-IG/325/2015, suscrito entre la UPRE y el GAM de Viacha proyecto Construccion Unidad Educativa Achica Arriba Distrito - 3, correspondiente al pago de la planilla N 3, segu</t>
  </si>
  <si>
    <t>J03209230001</t>
  </si>
  <si>
    <t>De: 00099024113 Transferencia en cumplimiento al DS N0913 de 15/06/2011 y el Convenio Interinstitucional de Financiamiento UPRE-CIF-010/2015, suscrito entre la UPRE y el GAM de Escoma proyecto Construccion de Nuevas Aulas Unidad Educativa Escoma, correspondiente al pago de la planilla N 4 de cierre,</t>
  </si>
  <si>
    <t>J03209240001</t>
  </si>
  <si>
    <t>De: 00099024113 Transferencia en cumplimiento al DS N0913 de 15/06/2011 y el Convenio Interinstitucional de Financiamiento UPRE-CIF-0657/13, suscrito entre la UPRE y el GAM de Atocha proyecto Construccion Infraestructura Alcaldia Municipal de Atocha, correspondiente al pago de la planilla N 5 de cie</t>
  </si>
  <si>
    <t>J03209250001</t>
  </si>
  <si>
    <t>J03208550001</t>
  </si>
  <si>
    <t>J03208560001</t>
  </si>
  <si>
    <t>De: 00099024113 Transferencia en cumplimiento al DS N0913 de 15/06/2011 y el Convenio Intergubernativo de Financiamiento UPRE-CIF-IG/150/2015, suscrito entre la UPRE y el GAM de Yaco proyecto Const. Diez Aulas Unidad Educativa German Busch de Tablachaca - Yaco, correspondiente al pago de la planilla</t>
  </si>
  <si>
    <t>J03208570001</t>
  </si>
  <si>
    <t>De: 00099024113 Transferencia en cumplimiento al DS N0913 de 15/06/2011 y el Convenio Interinstitucional de Financiamiento UPRE-CIF-0606/13, suscrito entre la UPRE y el GAM de Calacoto proyecto Construccion Casa de Gobierno Municipal Calacoto, correspondiente al pago de la planilla N 3 de cierre, se</t>
  </si>
  <si>
    <t>J03208580001</t>
  </si>
  <si>
    <t>De: 00099024113 Transferencia en cumplimiento al DS N0913 de 15/06/2011 y el Convenio Intergubernativo de Financiamiento UPRE-CIF-IG/149/2015, suscrito entre la UPRE y el GAM de Luribay proyecto Const. de 6 Aulas U.E. Rvdo. Leoncio Victor Arauzo, correspondiente al pago de la planilla N 3 de cierre,</t>
  </si>
  <si>
    <t>J03208590001</t>
  </si>
  <si>
    <t>J03208600001</t>
  </si>
  <si>
    <t>De: 00099024113 Transferencia en cumplimiento al DS N0913 de 15/06/2011 y el Convenio Intergubernativo de Financiamiento UPRE-CIF-IG 004/2016, suscrito entre la UPRE y el GAM de San Buenaventura proyecto Const. Tinglado en U.E. 16 de Julio  San Buenaventura, correspondiente al pago de la planilla N</t>
  </si>
  <si>
    <t>J03208610001</t>
  </si>
  <si>
    <t>De: 00099024113 Transferencia en cumplimiento al DS N0913 de 15/06/2011 y el Convenio Intergubernativo de Financiamiento UPRE-CIF-IG 005/2016, suscrito entre la UPRE y el GAM de San Buenaventura proyecto Const. Tinglado en U.E. Tumupasa A -  San Buenaventura, correspondiente al pago de la planilla N</t>
  </si>
  <si>
    <t>J03208620001</t>
  </si>
  <si>
    <t>De: 00099024113 Transferencia en cumplimiento al DS N0913 de 15/06/2011 y el Convenio Intergubernativo de Financiamiento UPRE-CIF-IG/210/2015, suscrito entre la UPRE y el GAM de Calacoto proyecto Construccion 2 Aulas U.E. Simon Bolivar de Calacoto (Calacoto), correspondiente al pago de la planilla N</t>
  </si>
  <si>
    <t>J03209020001</t>
  </si>
  <si>
    <t>De: 00099024113 Transferencia en cumplimiento al DS N0913 de 15/06/2011 y el Convenio Intergubernativo de Financiamiento UPRE-CIF-IG/168/2016, suscrito entre la UPRE y el GAM de Coripata proyecto Construccion Coliseo Cerrado Umamarca, correspondiente al pago de la planilla N 3, segun la UPRE.</t>
  </si>
  <si>
    <t>J03209030001</t>
  </si>
  <si>
    <t>De: 00099024113 Transferencia en cumplimiento al DS N0913 de 15/06/2011 y el Convenio Intergubernativo de Financiamiento UPRE-CIF-IG/489/2015, suscrito entre la UPRE y el GAM de Huachacalla proyecto Construccion Tinglado y Cancha Polifuncional Litoral II, correspondiente al pago de la planilla N 2,</t>
  </si>
  <si>
    <t>J03209050001</t>
  </si>
  <si>
    <t>De: 00099024113 Transferencia en cumplimiento al DS N0913 de 15/06/2011 y el Convenio Intergubernativo de Financiamiento UPRE-CIF-IG 167/2016, suscrito entre la UPRE y el GAM de Tacacoma proyecto Construccion de Aulas Unidad Educativa Chumisa, correspondiente al pago de la planilla N 3, segun la UPR</t>
  </si>
  <si>
    <t>J03209070001</t>
  </si>
  <si>
    <t>De: 00099024113 Transferencia en cumplimiento al DS N0913 de 15/06/2011 y el Convenio Intergubernativo de Financiamiento UPRE-CIF-IG/355/2015, suscrito entre la UPRE y el GAM de General Juan Jose Perez proyecto Construccion Bloque de Aulas U.E. Isqani (Amarete) - Charazani, correspondiente al pago d</t>
  </si>
  <si>
    <t>J03209080001</t>
  </si>
  <si>
    <t>De: 00099024113 Transferencia en cumplimiento al DS N0913 de 15/06/2011 y el Convenio Intergubernativo de Financiamiento UPRE-CIF-IG/171/2015, suscrito entre la UPRE y el GAM de Achocalla proyecto Construccion Coliseo Cerrado Achocalla, correspondiente al pago de la planilla N 2, segun la UPRE.</t>
  </si>
  <si>
    <t>J03209870001</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</si>
  <si>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del 20% de anticipo</t>
  </si>
  <si>
    <t>J03209860001</t>
  </si>
  <si>
    <t>De: 00099024113 Transferencia en cumplimiento al DS N0913 de 15/06/2011 y el Convenio Intergubernativo de Financiamiento UPRE-CIF-IG 006/2017, suscrito entre la UPRE y el GAM de Gutierrez proyecto Const. Tinglado Polifuncional Capitania Kaaguasu, correspondiente al primer desembolso equivalente al 2</t>
  </si>
  <si>
    <t>J03209850001</t>
  </si>
  <si>
    <t>De: 00099024113 Transferencia en cumplimiento al DS N0913 de 15/06/2011 y el Convenio Intergubernativo de Financiamiento UPRE-CIF-IG 007/2017, suscrito entre la UPRE y el GAM de Gutierrez proyecto Const. Centro Municipal de Apoyo a la Produccion para los Pueblos Guaranies, correspondiente al primer</t>
  </si>
  <si>
    <t>J03209580001</t>
  </si>
  <si>
    <t>De: 00099024113 Transferencia en cumplimiento al DS N0913 de 15/06/2011 y el Convenio Intergubernativo de Financiamiento UPRE-CIF-IG/063/2015, suscrito entre la UPRE y el GAM de Tahua proyecto Construccion Bloque de Aulas U.E. John Fitzgerald Kennedy - Tahua, correspondiente al pago de la planilla N</t>
  </si>
  <si>
    <t>J03209570001</t>
  </si>
  <si>
    <t>J03209560001</t>
  </si>
  <si>
    <t>De: 00099024113 Transferencia en cumplimiento al DS N0913 de 15/06/2011 y el Convenio Intergubernativo de Financiamiento UPRE-CIF-IG/089/2015, suscrito entre la UPRE y el GAM de Chuquihuta proyecto Construccion Tinglado Unidad educativa Mikani, correspondiente al pago de la planilla N 1 de cierre, s</t>
  </si>
  <si>
    <t>J03209550001</t>
  </si>
  <si>
    <t>De: 00099024113 Transferencia en cumplimiento al DS N0913 de 15/06/2011 y el Convenio Intergubernativo de Financiamiento UPRE-CIF-IG 501/2015, suscrito entre la UPRE y el GAD de Tarija proyecto Construccion Puente Vehicular Tolomosa Oeste, correspondiente al pago de la planilla N 1, segun la UPRE.</t>
  </si>
  <si>
    <t>J03209540001</t>
  </si>
  <si>
    <t>De: 00099024113 Transferencia en cumplimiento al DS N0913 de 15/06/2011 y el Convenio Interinstitucional de Financiamiento UPRE-CIF-140/2015, suscrito entre la UPRE y el GAM de Villamontes proyecto Construccion Centro de Salud Barrio Bolivar, correspondiente al pago de la planilla N 2, segun la UPRE</t>
  </si>
  <si>
    <t>J03209530001</t>
  </si>
  <si>
    <t>De: 00099024113 Transferencia en cumplimiento al DS N0913 de 15/06/2011 y el Convenio Interinstitucional de Financiamiento UPRE-CIF-652/2014, suscrito entre la UPRE y el GAM de Carapari proyecto Construccion de Cancha de Futbol San Alberto, correspondiente al pago de la planilla N 4, segun la UPRE.</t>
  </si>
  <si>
    <t>J03209520001</t>
  </si>
  <si>
    <t>De: 00099024113 Transferencia en cumplimiento al DS N0913 de 15/06/2011 y el Convenio Interinstitucional de Financiamiento UPRE-CIF-159/12, suscrito entre la UPRE y el GAM de Yacuiba proyecto Construccion Coliseo Deportivo  Municipio de Yacuiba, correspondiente al pago de la planilla N 15 de cierre,</t>
  </si>
  <si>
    <t>J03209510001</t>
  </si>
  <si>
    <t>De: 00099024113 Transferencia en cumplimiento al DS N0913 de 15/06/2011 y el Convenio Intergubernativo de Financiamiento UPRE-CIF-IG/150/2015, suscrito entre la UPRE y el GAM de Yaco proyecto Const. Diez Aulas Unidad Educativa German Busch de Tablachaca Yaco, correspondiente al pago de la planilla N</t>
  </si>
  <si>
    <t>J03209500001</t>
  </si>
  <si>
    <t>J03209490001</t>
  </si>
  <si>
    <t>De: 00099024113 Transferencia en cumplimiento al DS N0913 de 15/06/2011 y el Convenio Intergubernativo de Financiamiento UPRE-CIF-IG/115/2015, suscrito entre la UPRE y el GAM de Acasio proyecto Construccion Bloque de Aulas Unidad Educativa Jose Rivera, correspondiente al pago de la planilla N 5 de c</t>
  </si>
  <si>
    <t>J03209480001</t>
  </si>
  <si>
    <t>De: 00099024113 Transferencia en cumplimiento al DS N0913 de 15/06/2011 y el Convenio Intergubernativo de Financiamiento UPRE-CIF-IG/090/2015, suscrito entre la UPRE y el GAM de Tupiza proyecto Construccion Aulas Unidad Educativa 26 de Agosto, correspondiente al pago de la planilla N 3 de cierre, se</t>
  </si>
  <si>
    <t>J03209470001</t>
  </si>
  <si>
    <t>De: 00099024113 Transferencia en cumplimiento al DS N0913 de 15/06/2011 y el Convenio Interinstitucional de Financiamiento UPRE-CIF-672/2014, suscrito entre la UPRE y el GAM de Huatajata proyecto Construccion Bloque de Aulas y Tinglado U.E. Sancajahuira - Huatajata, correspondiente al pago de la pla</t>
  </si>
  <si>
    <t>J03209460001</t>
  </si>
  <si>
    <t>J03210530001</t>
  </si>
  <si>
    <t>De: 00099024113 Transferencia en cumplimiento al DS N0913 de 15/06/2011 y el Convenio Intergubernativo de Financiamiento UPRE-CIF-IG 368/2016, suscrito entre la UPRE y el GAM de Carapari proyecto Construccion Reorganizacion Mercado Municipal Carapari, correspondiente al pago de la planilla N 1, segu</t>
  </si>
  <si>
    <t>J03210520001</t>
  </si>
  <si>
    <t>De: 00099024113 Transferencia en cumplimiento al DS N0913 de 15/06/2011 y el Convenio Intergubernativo de Financiamiento UPRE-CIF-IG/339/2016, suscrito entre la UPRE y el GAM de La Asunta proyecto Const. 15 Aulas y Tinglado U.E. Charia, correspondiente al pago de la planilla N 2, segun la UPRE.</t>
  </si>
  <si>
    <t>J03210510001</t>
  </si>
  <si>
    <t>De: 00099024113 Transferencia en cumplimiento al DS N0913 de 15/06/2011 y el Convenio Intergubernativo de Financiamiento UPRE-CIF-IG/320/2015, suscrito entre la UPRE y el GAM de Potosi proyecto Construccion Bloque Aulas, Direcciones, Biblioteca y Cancha U.E. Don Bosco B, correspondiente al pago de l</t>
  </si>
  <si>
    <t>J03210500001</t>
  </si>
  <si>
    <t>De: 00099024113 Transferencia en cumplimiento al DS N0913 de 15/06/2011 y el Convenio Intergubernativo de Financiamiento UPRE-CIF-IG/179/2015, suscrito entre la UPRE y el GAM de Santiago de Callapa proyecto Construccion Plaza Principal Callapa, correspondiente al pago de la planilla N 2 de cierre, s</t>
  </si>
  <si>
    <t>J03210490001</t>
  </si>
  <si>
    <t>De: 00099024113 Transferencia en cumplimiento al DS N0913 de 15/06/2011 y el Convenio Intergubernativo de Financiamiento UPRE-CIF-IG/127/2015, suscrito entre la UPRE y el GAM de San Pedro de Curahuara proyecto Construccion de Un Aula de Computacion U.E. Hernando Siles, correspondiente al pago de la</t>
  </si>
  <si>
    <t>J03210480001</t>
  </si>
  <si>
    <t>De: 00099024113 Transferencia en cumplimiento al DS N0913 de 15/06/2011 y el Convenio Intergubernativo de Financiamiento UPRE-CIF-IG/184/2015, suscrito entre la UPRE y el GAM de San Andres de Machaca proyecto Construccion de Tinglado U.E. San Andres de Machaca, correspondiente al pago de la planilla</t>
  </si>
  <si>
    <t>J03210470001</t>
  </si>
  <si>
    <t>J03210460001</t>
  </si>
  <si>
    <t>De: 00099024113 Transferencia en cumplimiento al DS N0913 de 15/06/2011 y el Convenio Intergubernativo de Financiamiento UPRE-CIF-IG/276/2015, suscrito entre la UPRE y el GAM de Baures proyecto Construccion Bloque Materno Infantil Hospital Hugo Banzer Suarez - Baures, correspondiente al pago de la p</t>
  </si>
  <si>
    <t>J03210450001</t>
  </si>
  <si>
    <t>De: 00099024113 Transferencia en cumplimiento al DS N0913 de 15/06/2011 y el Convenio Intergubernativo de Financiamiento UPRE-CIF-IG/062/2015, suscrito entre la UPRE y el GAM de Llica proyecto Construccion Unidad Educativa Litoral Llica, correspondiente al pago de la planilla N 8, segun la UPRE.</t>
  </si>
  <si>
    <t>J03210440001</t>
  </si>
  <si>
    <t>J03210430001</t>
  </si>
  <si>
    <t>J03210420001</t>
  </si>
  <si>
    <t>J03210410001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</si>
  <si>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4, segun la UPRE.</t>
  </si>
  <si>
    <t>J03210400001</t>
  </si>
  <si>
    <t>De: 00099024113 Transferencia en cumplimiento al DS N0913 de 15/06/2011 y el Convenio Intergubernativo de Financiamiento UPRE-CIF-IG 005/2016, suscrito entre la UPRE y el GAM de San Buenaventura proyecto Const. Tinglado en U.E. Tumupasa A  San Buenaventura, correspondiente al pago de la planilla N 2</t>
  </si>
  <si>
    <t>J03210390001</t>
  </si>
  <si>
    <t>De: 00099024113 Transferencia en cumplimiento al DS N0913 de 15/06/2011 y el Convenio Intergubernativo de Financiamiento UPRE-CIF-IG/350/2015, suscrito entre la UPRE y el GAM de Copacabana proyecto Construccion 6 Aulas y Direccion U.E. 16 de Julio - Locka, correspondiente al pago de la planilla N 3</t>
  </si>
  <si>
    <t>J03210380001</t>
  </si>
  <si>
    <t>De: 00099024113 Transferencia en cumplimiento al DS N0913 de 15/06/2011 y el Convenio Interinstitucional de Financiamiento UPRE-CIF-92/12, suscrito entre la UPRE y el GAD de Tarija proyecto Construccion Estadio Provincial de Yacuiba Fase II, correspondiente al pago de la planilla N 27, segun la UPRE</t>
  </si>
  <si>
    <t>J03210370001</t>
  </si>
  <si>
    <t>De: 00099024113 Transferencia en cumplimiento al DS N0913 de 15/06/2011 y el Convenio Intergubernativo de Financiamiento UPRE-CIF-IG/279/2015, suscrito entre la UPRE y el GAM de San Ramon proyecto Construccion Villa Olimpica San Ramon, correspondiente al pago de la planilla N 3, segun la UPRE.</t>
  </si>
  <si>
    <t>J03210360001</t>
  </si>
  <si>
    <t>De: 00099024113 Transferencia en cumplimiento al DS N0913 de 15/06/2011 y el Convenio Intergubernativo de Financiamiento UPRE-CIF-IG 450/2015, suscrito entre la UPRE y el GAM de Huacaraje proyecto Construccion Plaza El Carmen - Huacaraje, correspondiente al pago de la planilla N 3, segun la UPRE.</t>
  </si>
  <si>
    <t>J03211230001</t>
  </si>
  <si>
    <t>De: 00099024113 Transferencia en cumplimiento al DS N0913 de 15/06/2011 y el Convenio Intergubernativo de Financiamiento UPRE-CIF-IG/405/2015, suscrito entre la UPRE y el GAM Yunguyo del Litoral, Proyecto Construccion Unidad Educativa General Jose Ballivian, correspondiente al pago de la planilla N3</t>
  </si>
  <si>
    <t>J03211240001</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</si>
  <si>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N1, segun la UPRE.</t>
  </si>
  <si>
    <t>J03211250001</t>
  </si>
  <si>
    <t>De: 00099024113 Transferencia en cumplimiento al DS N0913 de 15/06/2011 y el Convenio Intergubernativo de Financiamiento UPRE-CIF-IG/011/2015, suscrito entre la UPRE y el GAM Ingavi, Proyecto Construccion Tinglado Polifuncional con Graderia U.E. Humaitha Comunidad Humaitha, correspondiente al pago d</t>
  </si>
  <si>
    <t>J03211260001</t>
  </si>
  <si>
    <t>De: 00099024113 Transferencia en cumplimiento al DS N0913 de 15/06/2011 y el Convenio Intergubernativo de Financiamiento UPRE-CIF-IG/014/2015, suscrito entre la UPRE y el GAM Ingavi, Proyecto Construccion Vivienda para Medicos Comunidad Ingavi, correspondiente al pago de la planilla N2 de cierre, se</t>
  </si>
  <si>
    <t>J03211270001</t>
  </si>
  <si>
    <t>De: 00099024113 Transferencia en cumplimiento al DS N0913 de 15/06/2011 y el Convenio Intergubernativo de Financiamiento UPRE-CIF-IG/012/2015, suscrito entre la UPRE y el GAM Ingavi, Proyecto Construccion Tinglado Polifuncional con Graderia U.E. Ingavi, correspondiente al pago de la planilla N2 de c</t>
  </si>
  <si>
    <t>J03211280001</t>
  </si>
  <si>
    <t>De: 00099024113 Transferencia en cumplimiento al DS N0913 de 15/06/2011 y el Convenio Intergubernativo de Financiamiento UPRE-CIF-IG/407/2015, suscrito entre la UPRE y el GAM Belen de Andamarca, Proyecto Construccion Laboratorios y Talleres Unidad Educativa Simon Bolivar  Belen de Andamarca (Municip</t>
  </si>
  <si>
    <t>J03211170001</t>
  </si>
  <si>
    <t>De: 00099024113 Transferencia en cumplimiento al DS N0913 de 15/06/2011 y el Convenio Interinstitucional de Financiamiento UPRE-CIF 0237/13, suscrito entre la UPRE y el GAM de Quime proyecto Construccion Mercado Quime, correspondiente al pago de la planilla N 6 de cierre, segun la UPRE.</t>
  </si>
  <si>
    <t>J03211190001</t>
  </si>
  <si>
    <t>De: 00099024113 Transferencia en cumplimiento al DS N0913 de 15/06/2011 y el Convenio Intergubernativo de Financiamiento UPRE-CIF-IG/132/2015, suscrito entre la UPRE y el GAM de Calamarca proyecto Construccion Palacio Consistorial Calamarca, correspondiente al pago de la planilla N 3, segun la UPRE.</t>
  </si>
  <si>
    <t>J03211200001</t>
  </si>
  <si>
    <t>De: 00099024113 Transferencia en cumplimiento al DS N0913 de 15/06/2011 y el Convenio Intergubernativo de Financiamiento UPRE-CIF-IG/023/2015, suscrito entre la UPRE y el GAM de San Lorenzo proyecto Construccion Tinglado y Polifuncional con Graderias U. E. 12 de Octubre Com. Santa Elena, correspondi</t>
  </si>
  <si>
    <t>J03211210001</t>
  </si>
  <si>
    <t>De: 00099024113 Transferencia en cumplimiento al DS N0913 de 15/06/2011 y el Convenio Interinstitucional de Financiamiento UPRE-CIF-024/2014, suscrito entre la UPRE y el GAM de Oruro proyecto Construccion Coliseo Asociacion Municipal de Voleibol Oruro, correspondiente al pago de la planilla N 1, seg</t>
  </si>
  <si>
    <t>J03211220001</t>
  </si>
  <si>
    <t>De: 00099024113 Transferencia en cumplimiento al DS N0913 de 15/06/2011 y el Convenio Intergubernativo de Financiamiento UPRE-CIF-IG/146/2016, suscrito entre la UPRE y el GAM Carangas, Proyecto Construccion Tinglado, Graderias y Ampliacion de Cancha Unidad Educativa Eliodoro Villazon, correspondient</t>
  </si>
  <si>
    <t>J03211800001</t>
  </si>
  <si>
    <t>De: 00099024113 Transferencia en cumplimiento al DS N0913 de 15/06/2011 y el Convenio Intergubernativo de Financiamiento UPRE-CIF-IG 011/2017, suscrito entre la UPRE y el GAM de Pazna proyecto Construccion Ambientes Tecnicos y Pedagogicos U.E. Guillermo Gutierrez Vea Murguia Avicaya, correspondiente</t>
  </si>
  <si>
    <t>J03212500001</t>
  </si>
  <si>
    <t>De: 00099024113 Transferencia en cumplimiento al DS N0913 de 15/06/2011 y el Convenio Intergubernativo de Financiamiento UPRE-CIF-IG 0154/2016, suscrito entre la UPRE y el GAM Sucre, Proyecto Const. Tinglado Campo Deportivo Bajo San Antonio, correspondiente al pago de la planilla N1, segun la UPRE.</t>
  </si>
  <si>
    <t>J03212490001</t>
  </si>
  <si>
    <t>De: 00099024113 Transferencia en cumplimiento al DS N0913 de 15/06/2011 y el Convenio Intergubernativo de Financiamiento UPRE-CIF-IG 191/2016, suscrito entre la UPRE y el GAM Poroma, Proyecto Construccion Internado Poroma, correspondiente al pago de la planilla N2, segun la UPRE.</t>
  </si>
  <si>
    <t>J03212480001</t>
  </si>
  <si>
    <t>De: 00099024113 Transferencia en cumplimiento al DS N0913 de 15/06/2011 y el Convenio Intergubernativo de Financiamiento UPRE-CIF-IG/466/2015, suscrito entre la UPRE y el GAM Moro Moro, Proyecto Construccion Centro de Salud Moro Moro, correspondiente al pago de la planilla N1, segun la UPRE.</t>
  </si>
  <si>
    <t>J03212470001</t>
  </si>
  <si>
    <t>J03212460001</t>
  </si>
  <si>
    <t>De: 00099024113 Transferencia en cumplimiento al DS N0913 de 15/06/2011 y el Convenio Intergubernativo de Financiamiento UPRE-CIF-IG/438/2015, suscrito entre la UPRE y el GAM Saipina, Proyecto Construccion Modulo Unidad Educativa Rafael y Jose Mendoza B, correspondiente al pago de la planilla N4, se</t>
  </si>
  <si>
    <t>J03212450001</t>
  </si>
  <si>
    <t>De: 00099024113 Transferencia en cumplimiento al DS N0913 de 15/06/2011 y el Convenio Intergubernativo de Financiamiento UPRE-CIF-IG/321/2015, suscrito entre la UPRE y el GAM Potosi, Proyecto Construccion Bloque Aulas, Direcciones, Salon Multifuncional U.E. San Clemente A y B, correspondiente al pag</t>
  </si>
  <si>
    <t>J03212440001</t>
  </si>
  <si>
    <t>De: 00099024113 Transferencia en cumplimiento al DS N0913 de 15/06/2011 y el Convenio Intergubernativo de Financiamiento UPRE-CIF-IG/064/2015, suscrito entre la UPRE y el GAM San Agustin, Proyecto Construccion Bateria de Banos Unidad Educativa Simon Bolivar de San Agustin, correspondiente al pago de</t>
  </si>
  <si>
    <t>J03212430001</t>
  </si>
  <si>
    <t>De: 00099024113 Transferencia en cumplimiento al DS N0913 de 15/06/2011 y el Convenio Intergubernativo de Financiamiento UPRE-CIF-IG/311/2016, suscrito entre la UPRE y el GAM Mizque, Proyecto Const. Puente Vehicular sobre el Rio Uchama, correspondiente al pago de la planilla N4, segun la UPRE.</t>
  </si>
  <si>
    <t>J03212420001</t>
  </si>
  <si>
    <t>De: 00099024113 Transferencia en cumplimiento al DS N0913 de 15/06/2011 y el Convenio Intergubernativo de Financiamiento UPRE-CIF-IG/192/2016, suscrito entre la UPRE y el GAM Guaqui, Proyecto Construccion Palacio Consistorial Guaqui, correspondiente al pago de la planilla N2, segun la UPRE.</t>
  </si>
  <si>
    <t>J03212410001</t>
  </si>
  <si>
    <t>De: 00099024113 Transferencia en cumplimiento al DS N0913 de 15/06/2011 y el Convenio Intergubernativo de Financiamiento UPRE-CIF-IG 0122/2016, suscrito entre la UPRE y el GAM Combaya, Proyecto Implem. Cancha de Cesped Sintetico Municipio de Combaya, correspondiente al pago de la planilla N2 de cier</t>
  </si>
  <si>
    <t>J03212390001</t>
  </si>
  <si>
    <t>De: 00099024113 Transferencia en cumplimiento al DS N0913 de 15/06/2011 y el Convenio Interinstitucional de Financiamiento UPRE-CIF-679/2014, suscrito entre la UPRE y el GAM Pelechuco,  Proyecto Construccion Coliseo Cerrado Ulla Ulla - Pelechuco, correspondiente al pago de la planilla N3, segun la U</t>
  </si>
  <si>
    <t>J03212380001</t>
  </si>
  <si>
    <t>De: 00099024113 Transferencia en cumplimiento al DS N0913 de 15/06/2011 y el Convenio Intergubernativo de Financiamiento UPRE-CIF-IG/184/2016, suscrito entre la UPRE y el GAM Colquiri, Proyecto Construccion 4 Aulas U.E. Aranjuez, correspondiente al pago de la planilla N2, segun la UPRE.</t>
  </si>
  <si>
    <t>J03212370001</t>
  </si>
  <si>
    <t>De: 00099024113 Transferencia en cumplimiento al DS N0913 de 15/06/2011 y el Convenio Intergubernativo de Financiamiento UPRE-CIF-IG/496/2015, suscrito entre la UPRE y el GAM Chuma, Proyecto Const. de Aulas Unidad Educativa Maximiliano Ortiz A, correspondiente al pago de la planilla N4 de cierre, se</t>
  </si>
  <si>
    <t>J03212360001</t>
  </si>
  <si>
    <t>De: 00099024113 Transferencia en cumplimiento al DS N0913 de 15/06/2011 y el Convenio Intergubernativo de Financiamiento UPRE-CIF-IG/167/2015, suscrito entre la UPRE y el GAM Umala, Proyecto Construccion Tinglado U.E. Pedro Domingo Murillo B, correspondiente al pago de la planilla N2 de cierre, segu</t>
  </si>
  <si>
    <t>J03213300001</t>
  </si>
  <si>
    <t>De: 00099024113 Transferencia en cumplimiento al DS N0913 de 15/06/2011 y el Convenio Intergubernativo de Financiamiento UPRE-CIF-IG/474/2015, suscrito entre la UPRE y el GAM de Monteagudo proyecto Construccion U.E. Cmte. Hugo Chavez - Monteagudo, correspondiente al pago de la planilla N 2, segun la</t>
  </si>
  <si>
    <t>J03213310001</t>
  </si>
  <si>
    <t>De: 00099024113 Transferencia en cumplimiento al DS N0913 de 15/06/2011 y el Convenio Intergubernativo de Financiamiento UPRE-CIF-IG/217/2015, suscrito entre la UPRE y el GAM de El Villar proyecto Construccion Puente Peatonal Huayuri, correspondiente al pago de la planilla N 2 de cierre, segun la UP</t>
  </si>
  <si>
    <t>J03213320001</t>
  </si>
  <si>
    <t>De: 00099024113 Transferencia en cumplimiento al DS N0913 de 15/06/2011 y el Convenio Intergubernativo de Financiamiento UPRE-CIF-IG/216/2015, suscrito entre la UPRE y el GAM de El Villar proyecto Construccion Tinglado Unidad Educativa Manuel Ascencio Padilla, correspondiente al pago de la planilla</t>
  </si>
  <si>
    <t>J03213330001</t>
  </si>
  <si>
    <t>De: 00099024113 Transferencia en cumplimiento al DS N0913 de 15/06/2011 y el Convenio Intergubernativo de Financiamiento UPRE-CIF-IG/311/2015, suscrito entre la UPRE y el GAM de Machareti proyecto Construccion Centro de Salud de Internacion Carandayti, correspondiente al pago de la planilla N 5, seg</t>
  </si>
  <si>
    <t>J03213340001</t>
  </si>
  <si>
    <t>De: 00099024113 Transferencia en cumplimiento al DS N0913 de 15/06/2011 y el Convenio Intergubernativo de Financiamiento UPRE-CIF-IG 272/2015, suscrito entre la UPRE y el GAM de Yotala proyecto Ampliacion Unidad Educativa Victor Sandy  Mosoj Llajta (Modulo C y Modulo Inicial), correspondiente al pag</t>
  </si>
  <si>
    <t>J03213350001</t>
  </si>
  <si>
    <t>De: 00099024113 Transferencia en cumplimiento al DS N0913 de 15/06/2011 y el Convenio Intergubernativo de Financiamiento UPRE-CIF-IG/218/2015, suscrito entre la UPRE y el GAM de San Pablo de Huacareta proyecto Construccion Cancha Multifuncional Unidad Educativa Yumao, correspondiente al pago de la p</t>
  </si>
  <si>
    <t>J03213360001</t>
  </si>
  <si>
    <t>De: 00099024113 Transferencia en cumplimiento al DS N0913 de 15/06/2011 y el Convenio Intergubernativo de Financiamiento UPRE-CIF-IG 501/2015, suscrito entre la UPRE y el GAD de Tarija proyecto Construccion Puente Vehicular Tolomasa Oeste, correspondiente al pago de la planilla N 2, segun la UPRE.</t>
  </si>
  <si>
    <t>J03213370001</t>
  </si>
  <si>
    <t>De: 00099024113 Transferencia en cumplimiento al DS N0913 de 15/06/2011 y el Convenio Intergubernativo de Financiamiento UPRE-CIF-IG 271/2015, suscrito entre la UPRE y el GAM de Yotala proyecto Construccion Edificio Direccion Distrital de Educacion Villa Yotala, correspondiente al pago de la planill</t>
  </si>
  <si>
    <t>J03213290001</t>
  </si>
  <si>
    <t>De: 00099024113 Transferencia en cumplimiento al DS N0913 de 15/06/2011 y el Convenio Intergubernativo de Financiamiento UPRE-CIF-IG 188/2016, suscrito entre la UPRE y el GAM de Tapacari proyecto Construccion Cancha de Futbol Tipo Cesped Sintetico Confital, correspondiente al pago de la planilla N 2</t>
  </si>
  <si>
    <t>J03213280001</t>
  </si>
  <si>
    <t>De: 00099024113 Transferencia en cumplimiento al DS N0913 de 15/06/2011 y el Convenio Interinstitucional de Financiamiento UPRE-CIF-653/2014, suscrito entre la UPRE y el GAM de Carapari proyecto Construccion de Cancha de Futbol Las Sidras, correspondiente al pago de la planilla N 4 de cierre, segun</t>
  </si>
  <si>
    <t>J03213270001</t>
  </si>
  <si>
    <t>De: 00099024113 Transferencia en cumplimiento al DS N0913 de 15/06/2011 y el Convenio Intergubernativo de Financiamiento UPRE-CIF-IG 026/2017, suscrito entre la UPRE y el GAM de Chimore proyecto Construccion Coliseo Municipal Chimore, correspondiente al primer desembolso equivalente al 20% del monto</t>
  </si>
  <si>
    <t>J03213260001</t>
  </si>
  <si>
    <t>De: 00099024113 Transferencia en cumplimiento al DS N0913 de 15/06/2011 y el Convenio Intergubernativo de Financiamiento UPRE-CIF-IG 027/2017, suscrito entre la UPRE y el GAM de Shinahota proyecto Construccion Infraestructura Deportiva Coliseo Shinahota, correspondiente al primer desembolso equivale</t>
  </si>
  <si>
    <t>J03213250001</t>
  </si>
  <si>
    <t>De: 00099024113 Transferencia en cumplimiento al DS N0913 de 15/06/2011 y el Convenio Intergubernativo de Financiamiento UPRE-CIF-IG 316/2015, suscrito entre la UPRE y el GAM Villa de Huacaya, Proyecto Construccion Ampliacion Centro de Salud con Internacion Santa Rosa del Municipio de Huacaya, corre</t>
  </si>
  <si>
    <t>J03213240001</t>
  </si>
  <si>
    <t>De: 00099024113 Transferencia en cumplimiento al DS N0913 de 15/06/2011 y el Convenio Interinstitucional de Financiamiento UPRE-CIF-122/2015, suscrito entre la UPRE y el GAM Yunchara, Proyecto Construccion Internado de Tojo  Municipio de Yunchara, correspondiente al pago de la planilla N5 de avance</t>
  </si>
  <si>
    <t>J03212960001</t>
  </si>
  <si>
    <t>De: 00099024113 Transferencia en cumplimiento al DS N0913 de 15/06/2011 y el Convenio Intergubernativo de Financiamiento UPRE-CIF-IG 258/2015, suscrito entre la UPRE y el GAM de Tarvita proyecto Construccion Sede Sub Alcaldia Cruz Kasa, correspondiente al pago de la planilla N 2 de cierre, segun la</t>
  </si>
  <si>
    <t>J03212880001</t>
  </si>
  <si>
    <t>J03212870001</t>
  </si>
  <si>
    <t>De: 00099024113 Transferencia en cumplimiento al DS N0913 de 15/06/2011 y el Convenio Intergubernativo de Financiamiento UPRE-CIF-IG 021/2015, suscrito entre la UPRE y el GAM Puerto Gonzalo Moreno, Proyecto Construccion y Equipamiento Unidad Educativa Gonzalo Moreno Fase I en la Comunidad Gonzalo Mo</t>
  </si>
  <si>
    <t>J03212860001</t>
  </si>
  <si>
    <t>De: 00099024113 Transferencia en cumplimiento al DS N0913 de 15/06/2011 y el Convenio Intergubernativo de Financiamiento UPRE-CIF-IG 259/2015, suscrito entre la UPRE y el GAM de Tarvita proyecto Construccion Sede Sub Alcaldia Pampa Huasi, correspondiente al pago de la planilla N 3 de cierre, segun l</t>
  </si>
  <si>
    <t>J03212850001</t>
  </si>
  <si>
    <t>De: 00099024113 Transferencia en cumplimiento al DS N0913 de 15/06/2011 y el Convenio Interinstitucional de Financiamiento UPRE-CIF-210/2014, suscrito entre la UPRE y el GAM de Villa Azurduy proyecto Construccion Terminal de Buses Azurduy, correspondiente al pago de la planilla N 5 de cierre, segun</t>
  </si>
  <si>
    <t>J03212840001</t>
  </si>
  <si>
    <t>De: 00099024113 Transferencia en cumplimiento al DS N0913 de 15/06/2011 y el Convenio Intergubernativo de Financiamiento UPRE-CIF-IG/224/2015, suscrito entre la UPRE y el GAM de San Pablo de Huacareta proyecto Construccion Cancha Multifuncional Unidad Educativa Itapo, correspondiente al pago de la p</t>
  </si>
  <si>
    <t>J03212770001</t>
  </si>
  <si>
    <t>De: 00099024113 Transferencia en cumplimiento al DS N0913 de 15/06/2011 y el Convenio Intergubernativo de Financiamiento UPRE-CIF-IG 0150/2016, suscrito entre la UPRE y el GAM de Sucre proyecto Const. Bloque Aulas y Talleres U.E. Alegria D-6, correspondiente al pago de la planilla N 1, segun la UPRE</t>
  </si>
  <si>
    <t>J03212740001</t>
  </si>
  <si>
    <t>J03212730001</t>
  </si>
  <si>
    <t>De: 00099024113 Transferencia en cumplimiento al DS N0913 de 15/06/2011 y el Convenio Intergubernativo de Financiamiento UPRE-CIF-IG 227/2015, suscrito entre la UPRE y el GAM de Sopachuy proyecto Construccion Unidad Educativa Pampas Punta, correspondiente al pago de la planilla N 2 de cierre, segun</t>
  </si>
  <si>
    <t>J03212720001</t>
  </si>
  <si>
    <t>J03212710001</t>
  </si>
  <si>
    <t>De: 00099024113 Transferencia en cumplimiento al DS N0913 de 15/06/2011 y el Convenio Intergubernativo de Financiamiento UPRE-CIF-IG 0155/2016, suscrito entre la UPRE y el GAM de Sucre proyecto Const. Tinglado Campo Deportivo Barrio Japon, correspondiente al pago de la planilla N 1, segun la UPRE.</t>
  </si>
  <si>
    <t>J03212700001</t>
  </si>
  <si>
    <t>De: 00099024113 Transferencia en cumplimiento al DS N0913 de 15/06/2011 y el Convenio Intergubernativo de Financiamiento UPRE-CIF-IG 256/2015, suscrito entre la UPRE y el GAM de Villa Mojocoya proyecto Construccion Cancha de Futbol con Cesped Sintetico Redencion Pampa, correspondiente al pago de la</t>
  </si>
  <si>
    <t>J03212690001</t>
  </si>
  <si>
    <t>De: 00099024113 Transferencia en cumplimiento al DS N0913 de 15/06/2011 y el Convenio Interinstitucional de Financiamiento UPRE-CIF-579/2014, suscrito entre la UPRE y el GAM de San Pablo de Huacareta proyecto Construccion Campo Ferial Huacareta, correspondiente al pago de la planilla N 8 de cierre,</t>
  </si>
  <si>
    <t>J03212680001</t>
  </si>
  <si>
    <t>De: 00099024113 Transferencia en cumplimiento al DS N0913 de 15/06/2011 y el Convenio Intergubernativo de Financiamiento UPRE-CIF-IG 259/2015, suscrito entre la UPRE y el GAM de Tarvita proyecto Construccion Sede Sub Alcaldia Pampa Huasi, correspondiente al pago de la planilla N 2, segun la UPRE.</t>
  </si>
  <si>
    <t>J03212670001</t>
  </si>
  <si>
    <t>De: 00099024113 Transferencia en cumplimiento al DS N0913 de 15/06/2011 y el Convenio Intergubernativo de Financiamiento UPRE-CIF-IG 253/2015, suscrito entre la UPRE y el GAM de Padilla proyecto Construccion Plaza Manuel Ascencio Padilla, correspondiente al pago de la planilla N 2, segun la UPRE.</t>
  </si>
  <si>
    <t>J03212660001</t>
  </si>
  <si>
    <t>De: 00099024113 Transferencia en cumplimiento al DS N0913 de 15/06/2011 y el Convenio Intergubernativo de Financiamiento UPRE-CIF-IG/475/2015, suscrito entre la UPRE y el GAM de Monteagudo proyecto Construccion Casa de la Cultura Monteagudo, correspondiente al pago de la planilla N 5, segun la UPRE.</t>
  </si>
  <si>
    <t>J03212650001</t>
  </si>
  <si>
    <t>De: 00099024113 Transferencia en cumplimiento al DS N0913 de 15/06/2011 y el Convenio Interinstitucional de Financiamiento UPRE-CIF-080/2014, suscrito entre la UPRE y el GAM de El Villar proyecto Construccion Unidad Educativa Rodeito El Villar, correspondiente al pago de la planilla N 5, segun la UP</t>
  </si>
  <si>
    <t>J03213940001</t>
  </si>
  <si>
    <t>De: 00099024113 Transferencia en cumplimiento al DS N0913 de 15/06/2011 y el Convenio Interinstitucional de Financiamiento UPRE-CIF-360/2014, suscrito entre la UPRE y el GAM Tupiza,  Proyecto Construccion Unidad Educativa Tecnico Humanistico Gral. Rufino Carrasco, correspondiente al pago de la plani</t>
  </si>
  <si>
    <t>J03213950001</t>
  </si>
  <si>
    <t>De: 00099024113 Transferencia en cumplimiento al DS N0913 de 15/06/2011 y el Convenio Intergubernativo de Financiamiento UPRE-CIF-IG/116/2015, suscrito entre la UPRE y el GAM Colquencha, Proyecto Construccion 8 Aulas en la Unidad Educativa Colquencha - Colquencha, correspondiente al pago de la plani</t>
  </si>
  <si>
    <t>J03213960001</t>
  </si>
  <si>
    <t>De: 00099024113 Transferencia en cumplimiento al DS N0913 de 15/06/2011 y el Convenio Intergubernativo de Financiamiento UPRE-CIF-IG/421/2015, suscrito entre la UPRE y el GAM Antequera, Proyecto Construccion Centro de Salud Integral Antequera, correspondiente al pago de la planilla N1, segun la UPRE</t>
  </si>
  <si>
    <t>J03213970001</t>
  </si>
  <si>
    <t>De: 00099024113 Transferencia en cumplimiento al DS N0913 de 15/06/2011 y el Convenio Intergubernativo de Financiamiento UPRE-CIF-IG/338/2016, suscrito entre la UPRE y el GAM La Asunta, Proyecto Const. 15 Aulas y Tinglado U.E. Tecnico Humanistico Fidel Castro, correspondiente al pago de la planilla</t>
  </si>
  <si>
    <t>J03213980001</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</si>
  <si>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primer</t>
  </si>
  <si>
    <t>J03213990001</t>
  </si>
  <si>
    <t>De: 00099024113 Transferencia en cumplimiento al DS N0913 de 15/06/2011 y el Convenio Intergubernativo de Financiamiento UPRE-CIF-IG 001/2017, suscrito entre la UPRE y el GAM de Uriondo proyecto Construccion Centro de Capacitacion Productiva Calamuchita, correspondiente al primer desembolso equivale</t>
  </si>
  <si>
    <t>J03214000001</t>
  </si>
  <si>
    <t>De: 00099024113 Transferencia en cumplimiento al DS N0913 de 15/06/2011 y el Convenio Intergubernativo de Financiamiento UPRE-CIF-IG/142/2015, suscrito entre la UPRE y el GAM Collana, Proyecto Const. Graderias y Camerinos Cancha de Futbol Hichuraya Chico  L/Comunidad Hichuraya Chico, correspondiente</t>
  </si>
  <si>
    <t>J03214010001</t>
  </si>
  <si>
    <t>De: 00099024113 Transferencia en cumplimiento al DS N0913 de 15/06/2011 y el Convenio Intergubernativo de Financiamiento UPRE-CIF-IG 031/2017, suscrito entre la UPRE y el GAM de Vinto proyecto Construccion Unidad Educativa Evo Morales Ayma, correspondiente al primer desembolso equivalente al 20% del</t>
  </si>
  <si>
    <t>J03214020001</t>
  </si>
  <si>
    <t>De: 00099024113 Transferencia en cumplimiento al DS N0913 de 15/06/2011 y el Convenio Intergubernativo de Financiamiento UPRE-CIF-IG/190/2016, suscrito entre la UPRE y el GAM Charana, Proyecto Construccion Unidad Educativa Ladislao Cabrera, correspondiente al pago de la planilla N2, segun la UPRE.</t>
  </si>
  <si>
    <t>J03214030001</t>
  </si>
  <si>
    <t>De: 00099024113 Transferencia en cumplimiento al DS N0913 de 15/06/2011 y el Convenio Interinstitucional de Financiamiento UPRE-CIF-657/2014, suscrito entre la UPRE y el GAM La Asunta , Proyecto Construccion Puente Vehicular Rio Mauri Cedroni (Central Siguani Grande), correspondiente al pago de la p</t>
  </si>
  <si>
    <t>J03214040001</t>
  </si>
  <si>
    <t>De: 00099024113 Transferencia en cumplimiento al DS N0913 de 15/06/2011 y el Convenio Intergubernativo de Financiamiento UPRE-CIF-IG/490/2015, suscrito entre la UPRE y el GAM Carangas, Proyecto Construccion Mercado Central Municipio de Carangas, correspondiente al pago de la planilla N3, segun la UP</t>
  </si>
  <si>
    <t>J03213490001</t>
  </si>
  <si>
    <t>De: 00099024113 Transferencia en cumplimiento al DS N0913 de 15/06/2011 y el Convenio Intergubernativo de Financiamiento UPRE-CIF-IG 570/2016, suscrito entre la UPRE y el GAM de Yunchara proyecto Construccion del Centro de Salud integral Yunchara  Municipio de Yunchara, correspondiente al primer des</t>
  </si>
  <si>
    <t>J03213500001</t>
  </si>
  <si>
    <t>De: 00099024113 Transferencia en cumplimiento al DS N0913 de 15/06/2011 y el Convenio Intergubernativo de Financiamiento UPRE-CIF-IG 035/2017, suscrito entre la UPRE y el GAM de Aiquile proyecto Construccion U.E. Tecnico Humanistico Prof. Nabor Quintana Navia Nivel Secundario Municipio Aiquile, corr</t>
  </si>
  <si>
    <t>J03213510001</t>
  </si>
  <si>
    <t>De: 00099024113 Transferencia en cumplimiento al DS N0913 de 15/06/2011 y el Convenio Interinstitucional de Financiamiento UPRE-CIF-1142/2013, suscrito entre la UPRE y el GAM de San Pedro proyecto Construccion Tinglado Escenario Comunidad Villa Rosario, correspondiente al pago de la planilla N 2, se</t>
  </si>
  <si>
    <t>J03213520001</t>
  </si>
  <si>
    <t>De: 00099024113 Transferencia en cumplimiento al DS N0913 de 15/06/2011 y el Convenio Intergubernativo de Financiamiento UPRE-CIF-IG/171/2016, suscrito entre la UPRE y el GAM de Inquisivi proyecto Construccion Tinglado Unidad Educativa Mcal. Sucre de Chillcani Chillcani - D. Centro, correspondiente</t>
  </si>
  <si>
    <t>J03213530001</t>
  </si>
  <si>
    <t>J03213540001</t>
  </si>
  <si>
    <t>De: 00099024113 Transferencia en cumplimiento al DS N0913 de 15/06/2011 y el Convenio Intergubernativo de Financiamiento UPRE-CIF-IG/215/2015, suscrito entre la UPRE y el GAM de El Villar proyecto Construccion Tinglado Colegio Eduardo Avaroa  El Villar, correspondiente al pago de la planilla N 2, se</t>
  </si>
  <si>
    <t>J03213550001</t>
  </si>
  <si>
    <t>De: 00099024113 Transferencia en cumplimiento al DS N0913 de 15/06/2011 y el Convenio Intergubernativo de Financiamiento UPRE-CIF-IG 257/2015, suscrito entre la UPRE y el GAM de Villa Zudanez proyecto Construccion Mercado Central Zudanez, correspondiente al pago de la planilla N 2, segun la UPRE.</t>
  </si>
  <si>
    <t>J03213560001</t>
  </si>
  <si>
    <t>De: 00099024113 Transferencia en cumplimiento al DS N0913 de 15/06/2011 y el Convenio Intergubernativo de Financiamiento UPRE-CIF-IG 247/2015, suscrito entre la UPRE y el GAM de Presto proyecto Construccion Tinglado Unidad Educativa Tomoroco, correspondiente al pago de la planilla N 2 de cierre, seg</t>
  </si>
  <si>
    <t>J03213570001</t>
  </si>
  <si>
    <t>De: 00099024113 Transferencia en cumplimiento al DS N0913 de 15/06/2011 y el Convenio Intergubernativo de Financiamiento UPRE-CIF-IG 226/2015, suscrito entre la UPRE y el GAM de Sopachuy proyecto Construccion Unidad Educativa San Juan de Horcas, correspondiente al pago de la planilla N 2, segun la U</t>
  </si>
  <si>
    <t>J03213580001</t>
  </si>
  <si>
    <t>De: 00099024113 Transferencia en cumplimiento al DS N0913 de 15/06/2011 y el Convenio Interinstitucional de Financiamiento UPRE-CIF-554/2014, suscrito entre la UPRE y el GAM de Culpina proyecto Construccion Internado Sajlina (Municipio de Culpina), correspondiente al pago de la planilla N 6 de cierr</t>
  </si>
  <si>
    <t>J03213590001</t>
  </si>
  <si>
    <t>De: 00099024113 Transferencia en cumplimiento al DS N0913 de 15/06/2011 y el Convenio Interinstitucional de Financiamiento UPRE-CIF-580/2014, suscrito entre la UPRE y el GAM de San Pablo de Huacareta proyecto Construccion Matadero Municipal de Huacareta, correspondiente al pago de la planilla N 6 de</t>
  </si>
  <si>
    <t>J03213600001</t>
  </si>
  <si>
    <t>De: 00099024113 Transferencia en cumplimiento al DS N0913 de 15/06/2011 y el Convenio Intergubernativo de Financiamiento UPRE-CIF-IG 264/2015, suscrito entre la UPRE y el GAM de Proma proyecto Construccion Tinglado y Graderias Unidad Educativa San Andres de Poroma, correspondiente al pago de la plan</t>
  </si>
  <si>
    <t>J03213610001</t>
  </si>
  <si>
    <t>De: 00099024113 Transferencia en cumplimiento al DS N0913 de 15/06/2011 y el Convenio Interinstitucional de Financiamiento UPRE-CIF-252/2015, suscrito entre la UPRE y el GAM de Villa Alcala proyecto Construccion Puente Vehicular Ingreso Poblacion de Alcala, correspondiente al pago de la planilla N 2</t>
  </si>
  <si>
    <t>J03213620001</t>
  </si>
  <si>
    <t>De: 00099024113 Transferencia en cumplimiento al DS N0913 de 15/06/2011 y el Convenio Interinstitucional de Financiamiento UPRE-CIF-254/2014, suscrito entre la UPRE y el GAM de Tarabuco proyecto Construccion Estadio con Cesped Sintetico Municipio Tarabuco, correspondiente al pago de la planilla N 7</t>
  </si>
  <si>
    <t>Q08193400002</t>
  </si>
  <si>
    <t>NUMERO DE LIBRETA CUT: 00099024113 OPERACIÓN E18  TRANSFERENCIA DEL SISTEMA FINANCIERO POR CUENTA DE TERCEROS  A LA CUT A CUENTA UNICA DEL TESORO LIBRETA BOLIVIA CAMBIA</t>
  </si>
  <si>
    <t>Q08193390002</t>
  </si>
  <si>
    <t>J03215100001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</si>
  <si>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20, segun la UPRE.</t>
  </si>
  <si>
    <t>J03215090001</t>
  </si>
  <si>
    <t>J03215080001</t>
  </si>
  <si>
    <t>De: 00099024113 Transferencia en cumplimiento al DS N0913 de 15/06/2011 y el Convenio Intergubernativo de Financiamiento UPRE-CIF-IG/118/2015, suscrito entre la UPRE y el GAM de Colquencha proyecto Construccion 4 Aulas en la Unidad Educativa Antofagasta  Marquirivi - Machacamarca, correspondiente al</t>
  </si>
  <si>
    <t>J03215070001</t>
  </si>
  <si>
    <t>De: 00099024113 Transferencia en cumplimiento al DS N0913 de 15/06/2011 y el Convenio Interinstitucional de Financiamiento UPRE-CIF-581/2014, suscrito entre la UPRE y el GAM de San Pablo de Huacareta proyecto Construccion Colegio San Jorge Ipati, correspondiente al pago de la planilla N 7 de cierre,</t>
  </si>
  <si>
    <t>J03215060001</t>
  </si>
  <si>
    <t>De: 00099024113 Transferencia en cumplimiento al DS N0913 de 15/06/2011 y el Convenio Intergubernativo de Financiamiento UPRE-CIF-IG/067/2015, suscrito entre la UPRE y el GAM de San Agustin proyecto Construccion de Taller  y Laboratorio Unidad Educativa Marco Antonio Abascal de Alota, correspondient</t>
  </si>
  <si>
    <t>J03215500001</t>
  </si>
  <si>
    <t>De: 00099024113 Transferencia en cumplimiento al DS N0913 de 15/06/2011 y el Convenio Interinstitucional de Financiamiento UPRE-CIF-016/2015, suscrito entre la UPRE y el GAM Salinas de Garci Mendoza,  Proyecto Construccion Internado para el Nucleo Escolar Puqui Ayllu Yaretani  Salinas de Garci Mendo</t>
  </si>
  <si>
    <t>J03215510001</t>
  </si>
  <si>
    <t>De: 00099024113 Transferencia en cumplimiento al DS N0913 de 15/06/2011 y el Convenio Intergubernativo de Financiamiento UPRE-CIF-IG/300/2016, suscrito entre la UPRE y el GAM Tapacari, Proyecto Const. de Tinglado Unidad Educativa Ramadas, correspondiente al pago de la planilla N3 de avance y cierre,</t>
  </si>
  <si>
    <t>J03215520001</t>
  </si>
  <si>
    <t>De: 00099024113 Transferencia en cumplimiento al DS N0913 de 15/06/2011 y el Convenio Intergubernativo de Financiamiento UPRE-CIF-IG/121/2016, suscrito entre la UPRE y el GAM Caracollo, Proyecto Construccion Unidad Educativa Tecnico Humanistico Evo Morales Ayma - Caracollo, correspondiente al pago d</t>
  </si>
  <si>
    <t>J03215530001</t>
  </si>
  <si>
    <t>De: 00099024113 Transferencia en cumplimiento al DS N0913 de 15/06/2011 y el Convenio Intergubernativo de Financiamiento UPRE-CIF-IG/343/2015, suscrito entre la UPRE y el GAM Humanata, Proyecto Construccion Casa de Gobierno  G.A.M. Humanata, correspondiente al pago de la planilla N2, segun la UPRE.</t>
  </si>
  <si>
    <t>J03215540001</t>
  </si>
  <si>
    <t>De: 00099024113 Transferencia en cumplimiento al DS N0913 de 15/06/2011 y el Convenio Intergubernativo de Financiamiento UPRE-CIF-IG 448/2015, suscrito entre la UPRE y el GAD Beni, Proyecto Construccion 4 Aulas, Baterias de Banos, Tinglado, Graderias y Polideportivo U.E. San Bernardo San Ignacio de</t>
  </si>
  <si>
    <t>J03215550001</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</si>
  <si>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N4, segun la UP</t>
  </si>
  <si>
    <t>J03215560001</t>
  </si>
  <si>
    <t>De: 00099024113 Transferencia en cumplimiento al DS N0913 de 15/06/2011 y el Convenio Intergubernativo de Financiamiento UPRE-CIF-IG/324/2015, suscrito entre la UPRE y el GAM Viacha, Proyecto Construccion Unidad Educativa Tecnico Humanistico Hugo Ordonez Saravia Distrito - 1, correspondiente al pago</t>
  </si>
  <si>
    <t>J03215570001</t>
  </si>
  <si>
    <t>De: 00099024113 Transferencia en cumplimiento al DS N0913 de 15/06/2011 y el Convenio Intergubernativo de Financiamiento UPRE-CIF-IG 200/2016, suscrito entre la UPRE y el GAM Yanacachi, Proyecto Construccion Tinglado U.E. Huayrapata (Yanacachi), correspondiente al pago de la planilla N3 de avance y</t>
  </si>
  <si>
    <t>J03215580001</t>
  </si>
  <si>
    <t>De: 00099024113 Transferencia en cumplimiento al DS N0913 de 15/06/2011 y el Convenio Intergubernativo de Financiamiento UPRE-CIF-IG/022/2016, suscrito entre la UPRE y el GAM Buena Vista, Proyecto Construccion Modulo Educativo Mariano Saucedo Sevilla 2 Nivel Primario, correspondiente al pago de la p</t>
  </si>
  <si>
    <t>J03215590001</t>
  </si>
  <si>
    <t>De: 00099024113 Transferencia en cumplimiento al DS N0913 de 15/06/2011 y el Convenio Intergubernativo de Financiamiento UPRE-CIF-IG/177/2015, suscrito entre la UPRE y el GAM Jesus de Machaca, Proyecto Const. Cinco Aulas y Direccion en la Unidad Educativa Jose Carrasco  Comunidad Kalla Baja, corresp</t>
  </si>
  <si>
    <t>J03215600001</t>
  </si>
  <si>
    <t>De: 00099024113 Transferencia en cumplimiento al DS N0913 de 15/06/2011 y el Convenio Interinstitucional de Financiamiento UPRE-CIF-163/2015, suscrito entre la UPRE y el GAM Quillacollo,  Proyecto Construccion Complejo Deportivo Canchas de Raquetbol Evo Morales Ayma D-3 Quillacollo, correspondiente</t>
  </si>
  <si>
    <t>J03215610001</t>
  </si>
  <si>
    <t>De: 00099024113 Transferencia en cumplimiento al DS N0913 de 15/06/2011 y el Convenio Intergubernativo de Financiamiento UPRE-CIF-IG 385/2016, suscrito entre la UPRE y el GAD Tarija, Proyecto Construccion Instituto Tecnologico 2 de Agosto Iscayachi, correspondiente al pago de la planilla N1, segun l</t>
  </si>
  <si>
    <t>J03215620001</t>
  </si>
  <si>
    <t>De: 00099024113 Transferencia en cumplimiento al DS N0913 de 15/06/2011 y el Convenio Interinstitucional de Financiamiento UPRE-CIF-018/2015, suscrito entre la UPRE y el GAM Entre Rios, Proyecto Const. Centro de Salud Integral Bulo Bulo  Entre Rios, correspondiente al pago de la planilla N3 de cierr</t>
  </si>
  <si>
    <t>J03215710001</t>
  </si>
  <si>
    <t>De: 00099024113 Transferencia en cumplimiento al DS N0913 de 15/06/2011 y el Convenio Intergubernativo de Financiamiento UPRE-CIF-IG 549/2016, suscrito entre la UPRE y el GAM de Capinota proyecto Construccion Unidad Educativa Kjarkas Capinota - Yatamoco, correspondiente al primer desembolso equivale</t>
  </si>
  <si>
    <t>J03215720001</t>
  </si>
  <si>
    <t>De: 00099024113 Transferencia en cumplimiento al DS N0913 de 15/06/2011 y el Convenio Intergubernativo de Financiamiento UPRE-CIF-IG/406/2015, suscrito entre la UPRE y el GAM Yunguyo del Litoral, Proyecto Construccion Centro de Salud Yunguyo de Litoral, correspondiente al pago de la planilla N2 de c</t>
  </si>
  <si>
    <t>J03215730001</t>
  </si>
  <si>
    <t>De: 00099024113 Transferencia en cumplimiento al DS N0913 de 15/06/2011 y el Convenio Intergubernativo de Financiamiento UPRE-CIF-IG/425/2015, suscrito entre la UPRE y el GAM Corque, Proyecto Construccion Tinglado Unidad Educativa San Francisco, correspondiente al pago de la planilla N3 de cierre, s</t>
  </si>
  <si>
    <t>J03215740001</t>
  </si>
  <si>
    <t>De: 00099024113 Transferencia en cumplimiento al DS N0913 de 15/06/2011 y el Convenio Intergubernativo de Financiamiento UPRE-CIF-IG 0149/2016, suscrito entre la UPRE y el GAM de Sucre proyecto Const. Centro de Salud Integral Alegria, correspondiente al pago de la planilla N 2, segun la UPRE.</t>
  </si>
  <si>
    <t>J03215750001</t>
  </si>
  <si>
    <t>De: 00099024113 Transferencia en cumplimiento al DS N0913 de 15/06/2011 y el Convenio Intergubernativo de Financiamiento UPRE-CIF-IG/063/2016, suscrito entre la UPRE y el GAM de San Carlos proyecto Construccion Modulo Educativo Antofagasta, correspondiente al pago de la planilla N 4 de cierre segun</t>
  </si>
  <si>
    <t>J03215760001</t>
  </si>
  <si>
    <t>De: 00099024113 Transferencia en cumplimiento al DS N0913 de 15/06/2011 y el Convenio Intergubernativo de Financiamiento UPRE-CIF-IG/188/2015, suscrito entre la UPRE y el GAM de Arani proyecto Construccion Mercado Central Arani, correspondiente al pago de la planilla N 5 segun la UPRE.</t>
  </si>
  <si>
    <t>J03215770001</t>
  </si>
  <si>
    <t>De: 00099024113 Transferencia en cumplimiento al DS N0913 de 15/06/2011 y el Convenio Intergubernativo de Financiamiento UPRE-CIF-IG/221/2016, suscrito entre la UPRE y el GAM de Chimore proyecto Const. Unidad Educativa Modelo Ernesto Guevara De La Serna El Che, correspondiente al pago de la planilla</t>
  </si>
  <si>
    <t>J03215780001</t>
  </si>
  <si>
    <t>De: 00099024113 Transferencia en cumplimiento al DS N0913 de 15/06/2011 y el Convenio Intergubernativo de Financiamiento UPRE-CIF-IG 385/2016, suscrito entre la UPRE y el GAD de Tarija proyecto Construccion Instituto Tecnologico 2 de Agosto Iscayachi, correspondiente al pago de la planilla N 2, segu</t>
  </si>
  <si>
    <t>J03215790001</t>
  </si>
  <si>
    <t>De: 00099024113 Transferencia en cumplimiento al DS N0913 de 15/06/2011 y el Convenio Intergubernativo de Financiamiento UPRE-CIF-IG/481/2016, suscrito entre la UPRE y el GAM de Santa Rosa del Sara proyecto Construccion Coliseo Municipal Juan Evo Morales Ayma, correspondiente al pago de la planilla</t>
  </si>
  <si>
    <t>J03215800001</t>
  </si>
  <si>
    <t>De: 00099024113 Transferencia en cumplimiento al DS N0913 de 15/06/2011 y el Convenio Intergubernativo de Financiamiento UPRE-CIF-IG/468/2016, suscrito entre la UPRE y el GAM de Warnes proyecto Construccion de Guarderia Modelo Evo Morales Warnes, correspondiente al pago de la planilla N 3, segun la</t>
  </si>
  <si>
    <t>J03215810001</t>
  </si>
  <si>
    <t>De: 00099024113 Transferencia en cumplimiento al DS N0913 de 15/06/2011 y el Convenio Intergubernativo de Financiamiento UPRE-CIF-IG 384/2016, suscrito entre la UPRE y el GAM de San Benito proyecto Construccion Graderias Cancha de Futbol Complejo Deportivo Paracaya  San Benito, correspondiente al pa</t>
  </si>
  <si>
    <t>J03215820001</t>
  </si>
  <si>
    <t>De: 00099024113 Transferencia en cumplimiento al DS N0913 de 15/06/2011 y el Convenio Intergubernativo de Financiamiento UPRE-CIF-IG 131/2016, suscrito entre la UPRE y el GAM de Caranavi proyecto Construccion Tinglado Polifuncional U.E. San Pablo II  Canton San Pablo, correspondiente al pago de la p</t>
  </si>
  <si>
    <t>J03215830001</t>
  </si>
  <si>
    <t>De: 00099024113 Transferencia en cumplimiento al DS N0913 de 15/06/2011 y el Convenio Intergubernativo de Financiamiento UPRE-CIF-IG/166/2015, suscrito entre la UPRE y el GAM de Umala proyecto Construccion Tinglado U.E. San Jose, correspondiente al pago de la planilla N 2 de avance y cierre, segun l</t>
  </si>
  <si>
    <t>J03215840001</t>
  </si>
  <si>
    <t>De: 00099024113 Transferencia en cumplimiento al DS N0913 de 15/06/2011 y el Convenio Intergubernativo de Financiamiento UPRE-CIF-IG/208/2015, suscrito entre la UPRE y el GAM de Nazacara de Pacajes proyecto Construccion Cancha de Cesped Sintetico Simon Bolivar de Nazacara, correspondiente al pago de</t>
  </si>
  <si>
    <t>J03215850001</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</si>
  <si>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</si>
  <si>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J03215860001</t>
  </si>
  <si>
    <t>De: 00099024113 Transferencia en cumplimiento al DS N0913 de 15/06/2011 y el Convenio Interinstitucional de Financiamiento UPRE-CIF-087/2015, suscrito entre la UPRE y el GAM de Puerto Villarroel proyecto Construccion Puentes Vehiculares Cristal 3 y Jordan, correspondiente al pago de la devolucion de</t>
  </si>
  <si>
    <t>J03215870001</t>
  </si>
  <si>
    <t>De: 00099024113 Transferencia en cumplimiento al DS N0913 de 15/06/2011 y el Convenio Intergubernativo de Financiamiento UPRE-CIF-IG/181/2016, suscrito entre la UPRE y el GAM de Porvenir proyecto Construccion Mercado Modelo del Municipio de Porvenir, correspondiente al pago de la planilla N 4, segun</t>
  </si>
  <si>
    <t>O14812860002</t>
  </si>
  <si>
    <t>00099021001 DEPOSITO DE EFECTIVO, DEPOSITANTE: COOPERATIVA VIDA NUEVA PCD LTDA., CONCEPTO: DEVOLUCION DE LA COOPERATIVA VIDA NUEVA PCD LTDA. A LA U.E.-FNSE DEL MINISTERIO DE PRESIDENCIA, CUENTA DE DEPOSITO: CUENTA UNICA DEL TESORO</t>
  </si>
  <si>
    <t>O14812870002</t>
  </si>
  <si>
    <t>B14875530002</t>
  </si>
  <si>
    <t>00099024113 DEP.DE CHEQ.AJENOS,RET.DE CAM.,CONCEPTO: MULTAS PROYECTO CONSTRUCCION TINGLADO POLIFUNCIONAL U.E. TUPAC KATARI,DEP.: MINISTERIO DE LA PRESIDENCIA UPRE , PROCEDENCIA: BANCO UNION S.A., CHEQUE: 273, FECHA DE EMISION:20/03/2017</t>
  </si>
  <si>
    <t>B14875540002</t>
  </si>
  <si>
    <t>00099024113 DEP.DE CHEQ.AJENOS,RET.DE CAM.,CONCEPTO: MULTAS PROYECTO CONSTRUCCION SEDE SOCIAL COOPERATIVA MINERA LA SALVADORA,DEP.: MINISTERIO DE LA PRESIDENCIA UPRE , PROCEDENCIA: BANCO UNION S.A., CHEQUE: 275, FECHA DE EMISION:20/03/2017</t>
  </si>
  <si>
    <t>B14875570002</t>
  </si>
  <si>
    <t>00099024113 DEP.DE CHEQ.AJENOS,RET.DE CAM.,CONCEPTO: MULTA PROYECTO CONSTRUCCION SEDE SOCIAL COOPERATIVA NUEVA SAN PABLO,DEP.: MINISTERIO DE LA PRESIDENCIA UPRE , PROCEDENCIA: BANCO UNION S.A., CHEQUE: 274, FECHA DE EMISION:20/03/2017</t>
  </si>
  <si>
    <t>B14875580002</t>
  </si>
  <si>
    <t>00099024113 DEP.DE CHEQ.AJENOS,RET.DE CAM.,CONCEPTO: MULTA PROYECTO CONSTRUCCION SEDE SOCIAL ASOCIACION DE BAGALLEROS,DEP.: MINISTERIO DE LA PRESIDENCIA UPRE , PROCEDENCIA: BANCO UNION S.A., CHEQUE: 276, FECHA DE EMISION:20/03/2017</t>
  </si>
  <si>
    <t>B14875600002</t>
  </si>
  <si>
    <t>00099024113 DEP.DE CHEQ.AJENOS,RET.DE CAM.,CONCEPTO: MULTA PROYECTO TINGLADO POLIFUNCIONAL U.E. PEDRO DOMINGO MURILLO MAX HAVELAR,DEP.: MINISTERIO DE LA PRESIDENCIA UPRE , PROCEDENCIA: BANCO UNION S.A., CHEQUE: 277, FECHA DE EMISION:20/03/2017</t>
  </si>
  <si>
    <t>B14875630002</t>
  </si>
  <si>
    <t>00099024113 DEP.DE CHEQ.AJENOS,RET.DE CAM.,CONCEPTO: MULTA PROYECTO CONSTRUCCION SEDE SOCIAL COOPERATIVA MINERA POOPO LTDA.,DEP.: MINISTERIO DE LA PRESIDENCIA UPRE , PROCEDENCIA: BANCO UNION S.A., CHEQUE: 279, FECHA DE EMISION:20/03/2017</t>
  </si>
  <si>
    <t>B14875660002</t>
  </si>
  <si>
    <t>00099024113 DEP.DE CHEQ.AJENOS,RET.DE CAM.,CONCEPTO: MULTA PROYECTO CONSTRUCCION MERCADO MONTE PUNKU,DEP.: MINISTERIO DE LA PRESIDENCIA UPRE , PROCEDENCIA: BANCO UNION S.A., CHEQUE: 283, FECHA DE EMISION:25/03/2017</t>
  </si>
  <si>
    <t>B14875680002</t>
  </si>
  <si>
    <t>00099024113 DEP.DE CHEQ.AJENOS,RET.DE CAM.,CONCEPTO: EJECUCION GARANTIA CUMPLIMIENTO PROYECTO CANCHA DE CESPED SINTETICO,DEP.: MINISTERIO DE LA PRESIDENCIA UPRE , PROCEDENCIA: BANCO BISA S.A., CHEQUE: 48388, FECHA DE EMISION:16/03/2017</t>
  </si>
  <si>
    <t>B14890610002</t>
  </si>
  <si>
    <t>00099024113 DEP.DE CHEQ.AJENOS,RET.DE CAM.,CONCEPTO: DEP. PARA EL PROYECTO CONSTRUCCION COLICEO DE LA ZONA NORTE,DEP.: CIUDAD CONSTRUCCIONES SRL , PROCEDENCIA: BANCO NACIONAL DE BOLIVIA S.A., CHEQUE: 4686912, FECHA DE EMISION:31/03/2017</t>
  </si>
  <si>
    <t>O14881070002</t>
  </si>
  <si>
    <t>00099021001 DEPOSITO DE EFECTIVO, DEPOSITANTE: FOTOCOPIADORA MANUEL FERNANDO QUILLE FLORES, CONCEPTO: PAGO DE LA LUZ MINISTERIO DE JUSTICIA, CUENTA DE DEPOSITO: CUENTA UNICA DEL TESORO</t>
  </si>
  <si>
    <t>G03710160004</t>
  </si>
  <si>
    <t>VENTA DE DIVISAS CON TRANSFERENCIA DE FONDOS A SOLICITUD DE MINISTERIO DE ECONOMIA Y FINANZAS PUBLICAS SEGUN SOLICITUD 1606 REF: TRANSFERENCIA AL B.C.B. CTA.4088069001 PARA PAGO A BLOOMBERG FINANCE L.P., MES DE ENERO/2017, POR SERVICIOS ESPECIALES DOS TERMINALES BLOOMBERG DE OPERACIONES DEUDA PUBLIC LIB. 00099021001 TGN-RECURSOS ORDINARIOS (3987)</t>
  </si>
  <si>
    <t>G03946720004</t>
  </si>
  <si>
    <t>VENTA DE DIVISAS CON TRANSFERENCIA DE FONDOS A SOLICITUD DE MINISTERIO DE ECONOMIA Y FINANZAS PUBLICAS SEGUN SOLICITUD 1826 REF: TRANSFERENCIA AL B.C.B. CTA.4088069001 PARA PAGO A BLOOMBERG FINANCE L.P., MES DE FEBRERO/2017, POR SERVICIOS ESPECIALES DOS TERMINALES BLOOMBERG DE OPERACIONES DEUDA PUBL LIB. 00099021001 TGN-RECURSOS ORDINARIOS (3987)</t>
  </si>
  <si>
    <t>G04031720004</t>
  </si>
  <si>
    <t>VENTA DE DIVISAS CON TRANSFERENCIA DE FONDOS A SOLICITUD DE MINISTERIO DE ECONOMIA Y FINANZAS PUBLICAS SEGUN SOLICITUD 1909 REF: TRANSFERENCIA AL B.C.B. CTA.4088069001 PARA PAGO A MERRILL LYNCH PIERCE FENNER &amp; SMITH INC.., POR SERVICIO DE ASESORIA FINANCIERA PARA LA ESTRUCTURACION DE LA EMISION SOBE LIB. 00099021001 TGN-RECURSOS ORDINARIOS (3987)</t>
  </si>
  <si>
    <t>G04031730004</t>
  </si>
  <si>
    <t>VENTA DE DIVISAS CON TRANSFERENCIA DE FONDOS A SOLICITUD DE MINISTERIO DE ECONOMIA Y FINANZAS PUBLICAS SEGUN SOLICITUD 1908 REF: TRANSFERENCIA AL B.C.B. CTA.4088069001 PARA PAGO A JPMORGAN CHASE BANK., POR SERVICIO DE ASESORIA FINANCIERA PARA LA ESTRUCTURACION DE LA EMISION SOBERANA EN EL MERCADO IN LIB. 00099021001 TGN-RECURSOS ORDINARIOS (3987)</t>
  </si>
  <si>
    <t>G04071850004</t>
  </si>
  <si>
    <t>VENTA DE DIVISAS CON TRANSFERENCIA DE FONDOS A SOLICITUD DE MINISTERIO DE ECONOMIA Y FINANZAS PUBLICAS SEGUN SOLICITUD 1948 REF: TRANSFERENCIA AL B.C.B. CTA.4088069001 PARA PAGO HONORARIO ANUAL A STANDARD &amp; POOR'S, POR ASIGNACION DE CALIFICACION EN ESCALA GLOBAL AL ESTADO PLURINACIONAL DE BOLIVIA, C LIB. 00099021001 TGN-RECURSOS ORDINARIOS (3987)</t>
  </si>
  <si>
    <t>G04071840004</t>
  </si>
  <si>
    <t>VENTA DE DIVISAS CON TRANSFERENCIA DE FONDOS A SOLICITUD DE MINISTERIO DE ECONOMIA Y FINANZAS PUBLICAS SEGUN SOLICITUD 1949 REF: TRANSFERENCIA AL B.C.B. CTA.4088069001 PARA PAGO A BLOOMBERG FINANCE L.P., MES DE MARZO/2017, POR SERVICIOS ESPECIALES DOS TERMINALES BLOOMBERG DE OPERACIONES DEUDA PUBLIC LIB. 00099021001 TGN-RECURSOS ORDINARIOS (3987)</t>
  </si>
  <si>
    <t>B14801320002</t>
  </si>
  <si>
    <t>00035031101 DEP.DE CHEQ.AJENOS,RET.DE CAM.,CONCEPTO: ARRENDAMIENTO DEL AUDITORIO ILLIMANI PARA LA PRESENTACION DEL CANAL DEPORTIVO BOLIVIA TV DEPORTES,DEP.: MEFP-UCPP , PROCEDENCIA: BANCO UNION S.A., CHEQUE: 897, FECHA DE EMISION:10/02/2017</t>
  </si>
  <si>
    <t>B14801340002</t>
  </si>
  <si>
    <t>00035031101 DEP.DE CHEQ.AJENOS,RET.DE CAM.,CONCEPTO: ARRENDAMIENTO DEL BLOQUE VERDE PARA EL 6TO ENCUENTRO INTERNACIONAL DE EDUCACION ALTERNATIVA Y ESPECI,DEP.: MEFP-UCPP , PROCEDENCIA: BANCO UNION S.A., CHEQUE: 896, FECHA DE EMISION:10/02/2017</t>
  </si>
  <si>
    <t>B14801380002</t>
  </si>
  <si>
    <t>00035031101 DEP.DE CHEQ.AJENOS,RET.DE CAM.,CONCEPTO: ARRENDAMIENTO DEL BLOQUE ROJO PARA LA EXPO JOYERIA Y ARTESANIA,DEP.: MEFP-UCPP , PROCEDENCIA: BANCO UNION S.A., CHEQUE: 895, FECHA DE EMISION:10/02/2017</t>
  </si>
  <si>
    <t>B14801400002</t>
  </si>
  <si>
    <t>00035031101 DEP.DE CHEQ.AJENOS,RET.DE CAM.,CONCEPTO: ARRENDAMIENTO DEL AUDITORIO ILLIMANI PARA 1ER CONGRESO INTERNACIONAL DE TRANSPORTE POR CABLE URBANO,DEP.: MEFP-UCPP , PROCEDENCIA: BANCO UNION S.A., CHEQUE: 894, FECHA DE EMISION:10/02/2017</t>
  </si>
  <si>
    <t>B14801430002</t>
  </si>
  <si>
    <t>00035031101 DEP.DE CHEQ.AJENOS,RET.DE CAM.,CONCEPTO: ARRENDAMIENTO AUDITORIO ILLIMANI PARA EVENTO PREMIO EMPRESARIAL LA PAZ LIDER,DEP.: MEFP-UCPP , PROCEDENCIA: BANCO UNION S.A., CHEQUE: 893, FECHA DE EMISION:10/02/2017</t>
  </si>
  <si>
    <t>O14801470002</t>
  </si>
  <si>
    <t>00035031101 DEPOSITO DE EFECTIVO, DEPOSITANTE: MEFP-UCPP, CONCEPTO: INGRESOS POR PARQUEO VEHICULAR DEL CAMPO FERIAL CORRESPONDIENTE A FEBRERO 2017, CUENTA DE DEPOSITO: CUENTA UNICA DEL TESORO</t>
  </si>
  <si>
    <t>B14837720002</t>
  </si>
  <si>
    <t>00099021001 DEP.DE CHEQ.AJENOS,RET.DE CAM.,CONCEPTO: DEVOLUCIÓN BOLTUR PASAJE JAIME DURAN,DEP.: MINISTERIO DE ECONOMÍA Y FINANZAS PÚBLICAS , PROCEDENCIA: BANCO UNION S.A., CHEQUE: 6152, FECHA DE EMISION:06/03/2017</t>
  </si>
  <si>
    <t>O14858780002</t>
  </si>
  <si>
    <t>00035011105 DEPOSITO DE EFECTIVO, DEPOSITANTE: VALDEZ VALDEZ CARMEN ROSA, CONCEPTO: DEVOLUCION POR CONCEPTO DE PAGO DE MULTAS EN DEMASIA, CUENTA DE DEPOSITO: CUENTA UNICA DEL TESORO</t>
  </si>
  <si>
    <t>B14862620002</t>
  </si>
  <si>
    <t>00099021001 DEP.DE CHEQ.AJENOS,RET.DE CAM.,CONCEPTO: REEMBOLSO S.I.T. 01/2017,DEP.: MINISTERIO DE ECONOMIA Y FINANZAS PUBLICAS , PROCEDENCIA: BANCO UNION S.A., CHEQUE: 21733, FECHA DE EMISION:14/03/2017</t>
  </si>
  <si>
    <t>B14869840002</t>
  </si>
  <si>
    <t>00035031101 DEP.DE CHEQ.AJENOS,RET.DE CAM.,CONCEPTO: ARRENDAMIENTO DE UN PREDIO PARA CAJERO AUTOMATICO CORRESPONDIENTE A MARZO 2017,DEP.: MEFP-VCPP , PROCEDENCIA: BANCO UNION S.A., CHEQUE: 912, FECHA DE EMISION:21/03/2017</t>
  </si>
  <si>
    <t>B14869870002</t>
  </si>
  <si>
    <t>00035031101 DEP.DE CHEQ.AJENOS,RET.DE CAM.,CONCEPTO: ARRENDAMIENTO DE VARIOS STANDS DE LA FERIA LA PAZ EXPONE 2016,DEP.: MEFP-UCPP , PROCEDENCIA: BANCO UNION S.A., CHEQUE: 911, FECHA DE EMISION:21/03/2017</t>
  </si>
  <si>
    <t>B14869880002</t>
  </si>
  <si>
    <t>00035031101 DEP.DE CHEQ.AJENOS,RET.DE CAM.,CONCEPTO: ALQUILER DE 5 TARIMAS Y 2 MESAS EVENTO RESTAURANDO FAMILIAS,DEP.: MEFP-UCPP , PROCEDENCIA: BANCO UNION S.A., CHEQUE: 927, FECHA DE EMISION:21/03/2017</t>
  </si>
  <si>
    <t>B14869890002</t>
  </si>
  <si>
    <t>00035031101 DEP.DE CHEQ.AJENOS,RET.DE CAM.,CONCEPTO: INGRESOS VARIOS PARA LA FERIA EXPOBODA REALIZADA DEL 9 AL 12 DE MARZO,DEP.: MEFP-UCPP , PROCEDENCIA: BANCO UNION S.A., CHEQUE: 926, FECHA DE EMISION:21/03/2017</t>
  </si>
  <si>
    <t>B14869920002</t>
  </si>
  <si>
    <t>00035031101 DEP.DE CHEQ.AJENOS,RET.DE CAM.,CONCEPTO: ARRENDAMIENTO DEL AUDITORIO ILLIMANI PARA LA XXIX CONVENCION ASAMBLEAS DE DIOS,DEP.: MEFP-UCPP , PROCEDENCIA: BANCO UNION S.A., CHEQUE: 925, FECHA DE EMISION:21/03/2017</t>
  </si>
  <si>
    <t>B14869960002</t>
  </si>
  <si>
    <t>00035031101 DEP.DE CHEQ.AJENOS,RET.DE CAM.,CONCEPTO: ARRENDAMIENTO DEL BLOQUE ROJO PARA LA FERIA DE LA CONSTRUCCION,DEP.: MEFP-UCPP , PROCEDENCIA: BANCO UNION S.A., CHEQUE: 924, FECHA DE EMISION:21/03/2017</t>
  </si>
  <si>
    <t>B14869980002</t>
  </si>
  <si>
    <t>00035031101 DEP.DE CHEQ.AJENOS,RET.DE CAM.,CONCEPTO: ARRENDAMIENTO DE LA SALA E1 BLOQUE AMARILLO PARA LA FERIA FIDAD,DEP.: MEFP-UCPP , PROCEDENCIA: BANCO UNION S.A., CHEQUE: 923, FECHA DE EMISION:21/03/2017</t>
  </si>
  <si>
    <t>B14870010002</t>
  </si>
  <si>
    <t>00035031101 DEP.DE CHEQ.AJENOS,RET.DE CAM.,CONCEPTO: ARRENDAMIENTO DEL AUDITORIO ILLIMANI PARA EVENTO RESTAURANDO FAMILIAS,DEP.: MEFP-UCPP , PROCEDENCIA: BANCO UNION S.A., CHEQUE: 922, FECHA DE EMISION:21/03/2017</t>
  </si>
  <si>
    <t>B14870030002</t>
  </si>
  <si>
    <t>00035031101 DEP.DE CHEQ.AJENOS,RET.DE CAM.,CONCEPTO: ARRENDAMIENTO DE VARIOS STANDS PARA LA EXPOBODA 2017,DEP.: MEFP-UCPP , PROCEDENCIA: BANCO UNION S.A., CHEQUE: 921, FECHA DE EMISION:21/03/2017</t>
  </si>
  <si>
    <t>B14870040002</t>
  </si>
  <si>
    <t>00035031101 DEP.DE CHEQ.AJENOS,RET.DE CAM.,CONCEPTO: APORTE COMO PATROCINADOR DE LA EXPOSALUD EMPRESA LA CASCADA S.A.,DEP.: MEFP-UCPP , PROCEDENCIA: BANCO UNION S.A., CHEQUE: 920, FECHA DE EMISION:21/03/2017</t>
  </si>
  <si>
    <t>B14870050002</t>
  </si>
  <si>
    <t>00035031101 DEP.DE CHEQ.AJENOS,RET.DE CAM.,CONCEPTO: ARRENDAMIENTO DE VARIOS STANDS DE LA EXPOBODA 2017,DEP.: MEFP-UCPP , PROCEDENCIA: BANCO UNION S.A., CHEQUE: 919, FECHA DE EMISION:21/03/2017</t>
  </si>
  <si>
    <t>B14870070002</t>
  </si>
  <si>
    <t>00035031101 DEP.DE CHEQ.AJENOS,RET.DE CAM.,CONCEPTO: ARRENDAMIENTO DE PREDIO PARA CAJERO AUTOMATICO BANCO UNION,DEP.: MEFP-UCPP , PROCEDENCIA: BANCO UNION S.A., CHEQUE: 918, FECHA DE EMISION:21/03/2017</t>
  </si>
  <si>
    <t>B14870080002</t>
  </si>
  <si>
    <t>00035031101 DEP.DE CHEQ.AJENOS,RET.DE CAM.,CONCEPTO: ARRENDAMIENTO DE ESPACIO PUBLICITARIO DE LA TORRE 2 DEL CAMPO FERIAL,DEP.: MEFP-UCPP , PROCEDENCIA: BANCO UNION S.A., CHEQUE: 917, FECHA DE EMISION:21/03/2017</t>
  </si>
  <si>
    <t>B14870110002</t>
  </si>
  <si>
    <t>00035031101 DEP.DE CHEQ.AJENOS,RET.DE CAM.,CONCEPTO: ARRENDAMIENTO DEL AUDITORIO ILLIMANI PARA CONFERENCIA REVOLUCION FINANCIERA,DEP.: MEFP-UCPP , PROCEDENCIA: BANCO UNION S.A., CHEQUE: 916, FECHA DE EMISION:21/03/2017</t>
  </si>
  <si>
    <t>B14870120002</t>
  </si>
  <si>
    <t>00035031101 DEP.DE CHEQ.AJENOS,RET.DE CAM.,CONCEPTO: ARRENDAMIENTO DE VARIOS STANDS PARA LA EXPOBODA 2017,DEP.: MEFP-UCPP , PROCEDENCIA: BANCO UNION S.A., CHEQUE: 915, FECHA DE EMISION:21/03/2017</t>
  </si>
  <si>
    <t>B14870140002</t>
  </si>
  <si>
    <t>00035031101 DEP.DE CHEQ.AJENOS,RET.DE CAM.,CONCEPTO: ARRENDAMIENTO DE ESPACIOS,MEDIDOR Y OTROS A ENTEL S.A.,DEP.: MEFP-UCPP , PROCEDENCIA: BANCO UNION S.A., CHEQUE: 914, FECHA DE EMISION:21/03/2017</t>
  </si>
  <si>
    <t>B14870150002</t>
  </si>
  <si>
    <t>00035031101 DEP.DE CHEQ.AJENOS,RET.DE CAM.,CONCEPTO: ARRENDAMIENTO DE UN PREDIO PARA ACTO GRADUACION COLEGIO ADVENTISTA,DEP.: MEFP-UCPP , PROCEDENCIA: BANCO UNION S.A., CHEQUE: 913, FECHA DE EMISION:21/03/2017</t>
  </si>
  <si>
    <t>B14879390002</t>
  </si>
  <si>
    <t>00099021001 DEP.DE CHEQ.AJENOS,RET.DE CAM.,CONCEPTO: REEMBOLSO POR INCAPACIDAD DE CAJA CORDES A LA U.C.P.P.,DEP.: CAJA DE SALUD ""CORDES"" , PROCEDENCIA: BANCO UNION S.A., CHEQUE: 3739, FECHA DE EMISION:16/03/2017</t>
  </si>
  <si>
    <t>O14891210002</t>
  </si>
  <si>
    <t>00099031004 DEPOSITO DE EFECTIVO, DEPOSITANTE: MIN. DE ECONOMIA Y FINANZAS PUBLICAS UOTGN, CONCEPTO: ANULACION NOCRE, CUENTA DE DEPOSITO: CUENTA UNICA DEL TESORO</t>
  </si>
  <si>
    <t>J03186720002</t>
  </si>
  <si>
    <t>A:00041014201 Transferencia que efectuamos, a requerimiento de Zona Franca Cobija segun nota CITE: ZFC-DGE-UAF-ACPyT-28/2017, por concepto de Desembolso del 2% en favor del Ministerio de Desarrollo Productivo y Economia Plural, correspondiente al mes de diciembre de 2016, en cumplimiento al Decreto</t>
  </si>
  <si>
    <t>J03202630002</t>
  </si>
  <si>
    <t>A:00041014201 Transferencia que efectuamos, a requerimiento de Zona Franca Cobija segun nota CITE: ZFC-DGE-UAF-ACPyT-No.96/2017, por concepto de Desembolso del 2% en favor del Ministerio de Desarrollo Productivo y Economia Plural, correspondiente al mes de enero de 2017, en cumplimiento al Decreto S</t>
  </si>
  <si>
    <t>J03211680002</t>
  </si>
  <si>
    <t>A:00041014201 Transferencia que efectuamos, a requerimiento de Zona Franca Cobija segun nota CITE: ZFC-DGE-UAF-ACPyT-141/2017, por concepto de Desembolso del 2% en favor del Ministerio de Desarrollo Productivo y Economia Plural, correspondiente al mes de febrero de 2017, en cumplimiento al Decreto S</t>
  </si>
  <si>
    <t>B14801390002</t>
  </si>
  <si>
    <t>00041021101 DEP.DE CHEQ.AJENOS,RET.DE CAM.,CONCEPTO: EJECUCION POLIZA DE GARANTIA N° SUZ-LP-02847-00-2016,DEP.: SENAPI , PROCEDENCIA: BANCO NACIONAL DE BOLIVIA S.A., CHEQUE: 310146, FECHA DE EMISION:09/02/2017</t>
  </si>
  <si>
    <t>O14811930002</t>
  </si>
  <si>
    <t>00041011101 DEPOSITO DE EFECTIVO, DEPOSITANTE: ALVARO R. CARRASCO PORTUGAL, CONCEPTO: DEVOLUCION DE MONTO EN DEMASIA, CUENTA DE DEPOSITO: CUENTA UNICA DEL TESORO</t>
  </si>
  <si>
    <t>O14815800002</t>
  </si>
  <si>
    <t>00041044201 DEPOSITO DE EFECTIVO, DEPOSITANTE: PRO BOLIVIA, CONCEPTO: DEPÓSITO LIBRETA, CUENTA DE DEPOSITO: CUENTA UNICA DEL TESORO</t>
  </si>
  <si>
    <t>O14821280002</t>
  </si>
  <si>
    <t>00041018002 DEPOSITO DE EFECTIVO, DEPOSITANTE: MDDYEP - PINELL VALCARCEL RICARDO, CONCEPTO: DEVOLUCION AL C31 - 2808 (2) PAGO EN DEMASIA, CUENTA DE DEPOSITO: CUENTA UNICA DEL TESORO</t>
  </si>
  <si>
    <t>O14821290002</t>
  </si>
  <si>
    <t>00041018002 DEPOSITO DE EFECTIVO, DEPOSITANTE: MDDPYEP - PINELL VALCARCEL RICARDO, CONCEPTO: DEVOLUCION AL C31 - 2808 (1) PAGO EN DEMASIA, CUENTA DE DEPOSITO: CUENTA UNICA DEL TESORO</t>
  </si>
  <si>
    <t>O14825440002</t>
  </si>
  <si>
    <t>00041031107 DEPOSITO DE EFECTIVO, DEPOSITANTE: IBMETRO - DARIO RODRIGUEZ, CONCEPTO: DEVOLUCIÓN DE VIÁTICOS, CUENTA DE DEPOSITO: CUENTA UNICA DEL TESORO</t>
  </si>
  <si>
    <t>O14825450002</t>
  </si>
  <si>
    <t>00041031107 DEPOSITO DE EFECTIVO, DEPOSITANTE: IBMETRO - WILBERG BANTIN, CONCEPTO: DEVOLUCIÓN DE VIÁTICOS, CUENTA DE DEPOSITO: CUENTA UNICA DEL TESORO</t>
  </si>
  <si>
    <t>O14828390002</t>
  </si>
  <si>
    <t>00041044201 DEPOSITO DE EFECTIVO, DEPOSITANTE: MIN DES PROD ECO PLURAL PROBOLIVIA FONDO PROLECHE, CONCEPTO: SALDO DE ACTIVIDAD DE CAPACITACION CON GASTO DE REFRIGERIO, CUENTA DE DEPOSITO: CUENTA UNICA DEL TESORO</t>
  </si>
  <si>
    <t>O14833180002</t>
  </si>
  <si>
    <t>00041044201 DEPOSITO DE EFECTIVO, DEPOSITANTE: CARLOS NAVARRO ZUÑIGA, CONCEPTO: POR DEVOLUCION DE FONDOS EN AVANCE, CUENTA DE DEPOSITO: CUENTA UNICA DEL TESORO</t>
  </si>
  <si>
    <t>O14860120002</t>
  </si>
  <si>
    <t>00041031107 DEPOSITO DE EFECTIVO, DEPOSITANTE: DAVID PASTOR YUGAR CACERES, CONCEPTO: DEVOLUCION DE SALDO POR PASAJES TERRESTRES, CUENTA DE DEPOSITO: CUENTA UNICA DEL TESORO</t>
  </si>
  <si>
    <t>O14870180002</t>
  </si>
  <si>
    <t>00041021101 DEPOSITO DE EFECTIVO, DEPOSITANTE: SERGIO ANDRES YAÑEZ GUZMAN, CONCEPTO: PAGO DEUDA SENAPI, CUENTA DE DEPOSITO: CUENTA UNICA DEL TESORO</t>
  </si>
  <si>
    <t>O14870190002</t>
  </si>
  <si>
    <t>00041021101 DEPOSITO DE EFECTIVO, DEPOSITANTE: CARLOS MAURICIO GAMEZ OROZCO, CONCEPTO: PAGO DEUDA SERV NAL DE PROPIEDAD INTELECTUAL, CUENTA DE DEPOSITO: CUENTA UNICA DEL TESORO</t>
  </si>
  <si>
    <t>O14880400002</t>
  </si>
  <si>
    <t>00041021101 DEPOSITO DE EFECTIVO, DEPOSITANTE: SENAPI, CONCEPTO: DEVOLUCION DE FONDOS EN AVANCE POR CONCEPTO DE REFRIGERIOS, CUENTA DE DEPOSITO: CUENTA UNICA DEL TESORO</t>
  </si>
  <si>
    <t>O14882690002</t>
  </si>
  <si>
    <t>00041031107 DEPOSITO DE EFECTIVO, DEPOSITANTE: OMAR CESAR CALLIZAYA MAMANI, CONCEPTO: DEVOLUCION POR GASTOS DE PASAJE, CUENTA DE DEPOSITO: CUENTA UNICA DEL TESORO</t>
  </si>
  <si>
    <t>O14889230002</t>
  </si>
  <si>
    <t>00041048002 DEPOSITO DE EFECTIVO, DEPOSITANTE: ELIZABETH MOLLINEDO GONZALES, CONCEPTO: DEP POR CONCEPTO DE DEVOLUCION DE FONDOS NO UTILIZADOS, CUENTA DE DEPOSITO: CUENTA UNICA DEL TESORO</t>
  </si>
  <si>
    <t>O14891520002</t>
  </si>
  <si>
    <t>00041021101 DEPOSITO DE EFECTIVO, DEPOSITANTE: JUAN GERSHON FINESTONE CONDO, CONCEPTO: INFORME DE AUDITORÍA COSTO BENEFICIO MDP Y EP/ICB/UAI N°01/16 SENAPI, CUENTA DE DEPOSITO: CUENTA UNICA DEL TESORO</t>
  </si>
  <si>
    <t>S08796480002</t>
  </si>
  <si>
    <t>||TRANSFERENCIA DE FONDOS DE BS386.688.00 S/G SOLICITUD EN NOTA MPD/VIPFE/DGPP/UP-000092/2017 EN EL MARCO DEL D.S. 0210 QUE AUTORIZA AL MIN. PLANIF.DE DESARROLLO LA REASIGNACION DE RECUR.CRED.BID 480 Y 733/SF HASTA 9MM. LIBRETA CUT BS NO.00046121001(MS-DESAR.COMPLEJO INDUSTRIAL FARMACEUTICO DEL MINISTERIO DE SALUD)</t>
  </si>
  <si>
    <t>S08808520002</t>
  </si>
  <si>
    <t>'TRANSFERENCIA DE FONDOS DE DPTOS.DE ENCAJE LEGAL DEL SISTEMA FINANCIERO A DPTOS.CTES.DEL SECTOR PUBLICO S/G CITE' BUN/0139/17||DE LA FECHA (HRE-TSO-988). A SOLICITUD MEFP, REVERSIÓN ANTICIPADA PARA ABONO A LA LIBRETA N°00046021109; BUN.</t>
  </si>
  <si>
    <t>B14815370002</t>
  </si>
  <si>
    <t>00099021001 DEP.DE CHEQ.AJENOS,RET.DE CAM.,CONCEPTO: DEVOLUCION DE BAJAS MEDICAS POR INCAPACIDAD TEMPORAL,DEP.: MINISTERIO DE SALUD , PROCEDENCIA: BANCO UNION S.A., CHEQUE: 21435, FECHA DE EMISION:14/02/2017</t>
  </si>
  <si>
    <t>O14820370002</t>
  </si>
  <si>
    <t>00046024204 DEPOSITO DE EFECTIVO, DEPOSITANTE: JHEMIS TEDDY MOLINA GUTIERREZ, CONCEPTO: REVERSION DE FONDOS NO EJECUTADOS, CUENTA DE DEPOSITO: CUENTA UNICA DEL TESORO</t>
  </si>
  <si>
    <t>O14821150002</t>
  </si>
  <si>
    <t>00046034201 DEPOSITO DE EFECTIVO, DEPOSITANTE: REMEDIOS MAMANI ALVAREZ, CONCEPTO: PAGO AFP FUTURO DE BOLIVIA, CUENTA DE DEPOSITO: CUENTA UNICA DEL TESORO</t>
  </si>
  <si>
    <t>B14824550002</t>
  </si>
  <si>
    <t>00046021107 DEP.DE CHEQ.AJENOS,RET.DE CAM.,CONCEPTO: PAGO DE SUELDO (CENETROP),DEP.: MINISTERIO DE SALUD , PROCEDENCIA: BANCO UNION S.A., CHEQUE: 11976, FECHA DE EMISION:03/03/2017</t>
  </si>
  <si>
    <t>B14824630002</t>
  </si>
  <si>
    <t>00046024204 DEP.DE CHEQ.AJENOS,RET.DE CAM.,CONCEPTO: REVERSION DE FONDOS NO EJECUTADOS,DEP.: MINISTERIO DE SALUD , PROCEDENCIA: BANCO UNION S.A., CHEQUE: 1032, FECHA DE EMISION:03/03/2017</t>
  </si>
  <si>
    <t>B14824660002</t>
  </si>
  <si>
    <t>00046024204 DEP.DE CHEQ.AJENOS,RET.DE CAM.,CONCEPTO: REVERSION DE FONDOS NO EJECUTADOS,DEP.: MINISTERIO DE SALUD , PROCEDENCIA: BANCO UNION S.A., CHEQUE: 1030, FECHA DE EMISION:03/03/2017</t>
  </si>
  <si>
    <t>B14824680002</t>
  </si>
  <si>
    <t>00046024204 DEP.DE CHEQ.AJENOS,RET.DE CAM.,CONCEPTO: REVERSION DE FONDOS NO EJECUTADOS,DEP.: MINISTERIO DE SALUD , PROCEDENCIA: BANCO UNION S.A., CHEQUE: 1033, FECHA DE EMISION:03/03/2017</t>
  </si>
  <si>
    <t>B14824700002</t>
  </si>
  <si>
    <t>00046024204 DEP.DE CHEQ.AJENOS,RET.DE CAM.,CONCEPTO: REVERSION DE FONDOS NO EJECUTADOS,DEP.: MINISTERIO DE SALUD , PROCEDENCIA: BANCO UNION S.A., CHEQUE: 1034, FECHA DE EMISION:03/03/2017</t>
  </si>
  <si>
    <t>B14824730002</t>
  </si>
  <si>
    <t>00046024204 DEP.DE CHEQ.AJENOS,RET.DE CAM.,CONCEPTO: REVERSION DE FONDOS DE GESTIONES PASADAS,DEP.: MINISTERIO DE SALUD , PROCEDENCIA: BANCO UNION S.A., CHEQUE: 1035, FECHA DE EMISION:03/03/2017</t>
  </si>
  <si>
    <t>00046021109 DEPOSITO DE EFECTIVO, DEPOSITANTE: MINISTERIO DE SALUD, CONCEPTO: REVERSION DE FONDOS, CUENTA DE DEPOSITO: CUENTA UNICA DEL TESORO</t>
  </si>
  <si>
    <t>O14859200002</t>
  </si>
  <si>
    <t>00046058002 DEPOSITO DE EFECTIVO, DEPOSITANTE: GERMAN LUIS CALA FERNANDEZ, CONCEPTO: DEP. REGULARIZACION " PROYECTO GAVI " MIN. DE SALUD - UGESPRO., CUENTA DE DEPOSITO: CUENTA UNICA DEL TESORO</t>
  </si>
  <si>
    <t>O14859420002</t>
  </si>
  <si>
    <t>00046057005 DEPOSITO DE EFECTIVO, DEPOSITANTE: ROSMERY AJPI CALLE MINISTERIO DE SALUD, CONCEPTO: DEVOLUCION DE HABERES MES DE OCTUBRE ,NOVIEMBRE, DICIEMBRE 2016 / JHESICA LIZONDO, CUENTA DE DEPOSITO: CUENTA UNICA DEL TESORO</t>
  </si>
  <si>
    <t>O14870470002</t>
  </si>
  <si>
    <t>00099021001 DEPOSITO DE EFECTIVO, DEPOSITANTE: JULIO FALGA MAMANI - MINISTERIO DE SALUD, CONCEPTO: PAGO POR EXCEDENTES CONSUMO DE TELEFONÍA MOVIL GESTIÓN 2016, CUENTA DE DEPOSITO: CUENTA UNICA DEL TESORO</t>
  </si>
  <si>
    <t>B14874270002</t>
  </si>
  <si>
    <t>00046021107 DEP.DE CHEQ.AJENOS,RET.DE CAM.,CONCEPTO: PAGO DE SUELDOS (CENETROP),DEP.: MINISTERIO DE SALUD , PROCEDENCIA: BANCO UNION S.A., CHEQUE: 11994, FECHA DE EMISION:22/03/2017</t>
  </si>
  <si>
    <t>O14887040002</t>
  </si>
  <si>
    <t>00046031102 DEPOSITO DE EFECTIVO, DEPOSITANTE: INLASA, CONCEPTO: PAGO DE MULTAS A LA CNS, CUENTA DE DEPOSITO: CUENTA UNICA DEL TESORO</t>
  </si>
  <si>
    <t>O14887200002</t>
  </si>
  <si>
    <t>00046024204 DEPOSITO DE EFECTIVO, DEPOSITANTE: MINISTERIO DE SALUD, CONCEPTO: DEVOLUCION DE FONDOS EN AVANCE, CUENTA DE DEPOSITO: CUENTA UNICA DEL TESORO</t>
  </si>
  <si>
    <t>S08791540004</t>
  </si>
  <si>
    <t>||VTA.DIVISAS S/G NOTAS MDRYT/DESPACHO/CITE Nº0163/2017,06/02/17,MDRYT/DESPACHO/CITE Nº0125/2017,26/01/17 Y AUT.VTA.DIV. EFECT.P/MEFP,06/02/17 REF.:EMISION CARTA DE CREDITO I-2017-009,COMISION EMISION L/C 0,15% S/USD2.564.800.-POR 60 DIAS,REEMB.GSTS.COM.BS220.-Y EMISION COMP.CONTABLE BS50.- LIB.00099021001 TGN-RECURSOS ORDINARIOS(3987) REF.:COMISIONES EMISION LC I-2017-009</t>
  </si>
  <si>
    <t>S08797290001</t>
  </si>
  <si>
    <t>||COMISION ENMIENDA LC BS220.-REEMBS.GSTS.COMUNICACION BS220.-Y EMISION COMP.CONTABLE BS50.-,S/G NOTAS MDRYT/DESPACHO/CITE Nº0193/2017,13/02/2017 Y MDRYT/DESPACHO/CITE Nº0199/2017,14/02/2017 REF.:I-2017-009 P/C MHE-EEC-GNV A/F INDUSTRIAS JOHN DEERE S.A. DE C.V. LIB.00099021001 TGN-RECURSOS ORDINARIOS (3987) REF.:COMISIONES ENMIENDA 1 LC I-2017-009.</t>
  </si>
  <si>
    <t>S08815900004</t>
  </si>
  <si>
    <t>||VENTA DE DIVISAS S/G NOTA MDRYT/DESPACHO/CITE Nº0235/2017,24/02/17 Y AUT.VTA.DIVISAS EFECT.P/MEFP DE 09/03/2017 REF.:EMISION CARTA DE CREDITO I-2017-017,COMISION EMISION L/C 0,15% S/USD2.189.610.-POR 120 DIAS,REEMB.GSTS.COMUNICACION BS220.-Y EMISION COMP.CONTABLE BS50.- LIB.00099021001 TGN-RECURSOS ORDINARIOS REF.:COMISIONES EMISION LC I-2017-017</t>
  </si>
  <si>
    <t>S08820080004</t>
  </si>
  <si>
    <t>||VENTA DE DIVISAS SEGUN NOTA MDRYT/DESPACHO/CITE N°0234/2017 Y AUTORIZACION DE VENTA DE DIVISAS DEL MEFP CODIGO 004064 1835, 10/03/17 COM.EMISION 0.15% S/USD 870.570.- POR 120 DIAS, REEMB.GTOS.COMUNICACION BS 220.- Y EMISION CBTE. CONTABLE BS 50.- REF.: I-2017-018. CGO.LIB.N°00099021001 TGN RECURSOS ORDINARIOS(3987) REF.:COMISIONES EMISION I-2017-018.</t>
  </si>
  <si>
    <t>B14800930002</t>
  </si>
  <si>
    <t>00047011104 DEP.DE CHEQ.AJENOS,RET.DE CAM.,CONCEPTO: POR NOTA DE CARGO N° 12/16, PROCESO COACTIVO FISCAL,DEP.: OMAR AMILCAR CAMACHO MOLINA , PROCEDENCIA: BANCO UNION S.A., CHEQUE: 8344, FECHA DE EMISION:10/02/2017</t>
  </si>
  <si>
    <t>B14801930002</t>
  </si>
  <si>
    <t>00047174101 DEP.DE CHEQ.AJENOS,RET.DE CAM.,CONCEPTO: DEP. DE CONTRAPARTE MUNICIPAL DE GOB. AUT. MUN. DE CAJUATA,DEP.: MUNICIPIO DE CAJUATA , PROCEDENCIA: BANCO UNION S.A., CHEQUE: 1917, FECHA DE EMISION:24/02/2017</t>
  </si>
  <si>
    <t>O14809970002</t>
  </si>
  <si>
    <t>00047018022 DEPOSITO DE EFECTIVO, DEPOSITANTE: JUAN CARLOS FERNANDEZ PALACIOS, CONCEPTO: FONDOS EN AVANCE GASTOS DE REFRIGERIO EN CAPACITACIONES, CUENTA DE DEPOSITO: CUENTA UNICA DEL TESORO</t>
  </si>
  <si>
    <t>O14818080002</t>
  </si>
  <si>
    <t>00047261101 DEPOSITO DE EFECTIVO, DEPOSITANTE: BEATRIZ TARQUI PESAS, CONCEPTO: SALDOS NO EJECUTADOS EN LA FERIA DEL PESCADO PREVENTIVO 14, CUENTA DE DEPOSITO: CUENTA UNICA DEL TESORO</t>
  </si>
  <si>
    <t>O14855410002</t>
  </si>
  <si>
    <t>00047261101 DEPOSITO DE EFECTIVO, DEPOSITANTE: EDMUNDO MIGUEL ALFARO MEDINACELI - MDRYT - IPD, CONCEPTO: REVERSIÓN DE FONDOS NO UTILIZADOS EN COMPRA DE ROSETA DE SOAT; PREVENTIVO 5, CUENTA DE DEPOSITO: CUENTA UNICA DEL TESORO</t>
  </si>
  <si>
    <t>B14874360002</t>
  </si>
  <si>
    <t>00099021001 DEP.DE CHEQ.AJENOS,RET.DE CAM.,CONCEPTO: SOBERANIA ALIMENTARIA - DEVOLUCIÓN INCAPACIDAD TEMPORAL - ENERO/2017,DEP.: CAJA PETROLERA DE SALUD , PROCEDENCIA: BANCO UNION S.A., CHEQUE: 10977, FECHA DE EMISION:24/03/2017</t>
  </si>
  <si>
    <t>O14807940002</t>
  </si>
  <si>
    <t>00099021001 DEPOSITO DE EFECTIVO, DEPOSITANTE: CARLOS ARDAYA MINSTERIO DE DEPORTES, CONCEPTO: DEV DE SALDOS NO EJECUTADOS FONDOS EN AVANCE COPA ESTADO PLURINACIONAL, CUENTA DE DEPOSITO: CUENTA UNICA DEL TESORO</t>
  </si>
  <si>
    <t>O14807960002</t>
  </si>
  <si>
    <t>00099021001 DEPOSITO DE EFECTIVO, DEPOSITANTE: RUBEN FLORES MINISTERIO DE DEPORTES, CONCEPTO: DEV. DE MEDIO DIA DE VIATICOS VIAJE AL TROPICO COCHABAMBA, CUENTA DE DEPOSITO: CUENTA UNICA DEL TESORO</t>
  </si>
  <si>
    <t>O14807990002</t>
  </si>
  <si>
    <t>00099021001 DEPOSITO DE EFECTIVO, DEPOSITANTE: LUIS OROZCO MINISTERIO DE DEPORTES, CONCEPTO: DEV. DE MEDIO DIA DE VIATICOS VIAJE AL TROPICO COCHABAMBA, CUENTA DE DEPOSITO: CUENTA UNICA DEL TESORO</t>
  </si>
  <si>
    <t>O14808030002</t>
  </si>
  <si>
    <t>00099021001 DEPOSITO DE EFECTIVO, DEPOSITANTE: ROBERTO PEREZ MINISTERIO DE DEPORTES, CONCEPTO: DEV. SALDOS NO EJECUTADOS FONDOS EN AVANCE COPA ESTADO PLURINACIONAL, CUENTA DE DEPOSITO: CUENTA UNICA DEL TESORO</t>
  </si>
  <si>
    <t>O14808050002</t>
  </si>
  <si>
    <t>O14808080002</t>
  </si>
  <si>
    <t>O14808100002</t>
  </si>
  <si>
    <t>00099021001 DEPOSITO DE EFECTIVO, DEPOSITANTE: LUIS OROZCO MINISTERIO DE DEPORTES, CONCEPTO: DEV. SALDOS NO EJECUTADOS FONDOS EN AVANCE COPA ESTADO PLURINACIONAL, CUENTA DE DEPOSITO: CUENTA UNICA DEL TESORO</t>
  </si>
  <si>
    <t>O14808130002</t>
  </si>
  <si>
    <t>O14812500002</t>
  </si>
  <si>
    <t>00099021001 DEPOSITO DE EFECTIVO, DEPOSITANTE: MIN. DE DEPORTES CARLOS GUSTAVO LOAYZA JOFFRE, CONCEPTO: DEV.SALDO GASTOS IMPREVISTOS DE LA DELEGACION BOLIVIANA JUEGOS SANTIAGO 2014, CUENTA DE DEPOSITO: CUENTA UNICA DEL TESORO</t>
  </si>
  <si>
    <t>O14812510002</t>
  </si>
  <si>
    <t>00099021001 DEPOSITO DE EFECTIVO, DEPOSITANTE: MIN. DE DEPORTES CARLOS GUSTAVO LOAYZA JOFFRE, CONCEPTO: DEV. A CUENTA FONDOS EN AVANCE GASTOS CARRERA PEDESTRE 10 KM. EN POTOSI, CUENTA DE DEPOSITO: CUENTA UNICA DEL TESORO</t>
  </si>
  <si>
    <t>O14813070002</t>
  </si>
  <si>
    <t>00099021001 DEPOSITO DE EFECTIVO, DEPOSITANTE: DENIS SALINAS -MINISTERIO DE DEPORTES, CONCEPTO: DEV. SALDOS NO EJECUTADOS FONDOS EN AVANCE COPA ESTADO PLURINACIONAL, CUENTA DE DEPOSITO: CUENTA UNICA DEL TESORO</t>
  </si>
  <si>
    <t>O14813090002</t>
  </si>
  <si>
    <t>00099021001 DEPOSITO DE EFECTIVO, DEPOSITANTE: DENIS SALINAS - MINISTERIO DE DEPORTES, CONCEPTO: DEV. SALDO DE VIATICOS NO GASTADOS COPA ESTADO PLURINACIONAL DE BOLIVIA, CUENTA DE DEPOSITO: CUENTA UNICA DEL TESORO</t>
  </si>
  <si>
    <t>O14813110002</t>
  </si>
  <si>
    <t>00099021001 DEPOSITO DE EFECTIVO, DEPOSITANTE: ROBERTO PEREZ - MINISTERIO DE DEPORTES, CONCEPTO: DEVOLUCION MEDIO DIA DE VIATICOS VIAJE AL TROPICO CBBA, CUENTA DE DEPOSITO: CUENTA UNICA DEL TESORO</t>
  </si>
  <si>
    <t>O14813120002</t>
  </si>
  <si>
    <t>00099021001 DEPOSITO DE EFECTIVO, DEPOSITANTE: DENIS SALINAS CRUZ-MINISTERIO DE DEPORTES, CONCEPTO: DEVOLUCION SALDO NO EJECUTADO FONDOS EN AVANCE COPA ESTADO PLURINACIONAL, CUENTA DE DEPOSITO: CUENTA UNICA DEL TESORO</t>
  </si>
  <si>
    <t>O14813550002</t>
  </si>
  <si>
    <t>00099021001 DEPOSITO DE EFECTIVO, DEPOSITANTE: LUIS OROZCO-MINISTERIO DE DEPORTES, CONCEPTO: DEVOLUCION DE SALDOS NO EJECUTADOS FONDOS EN AVANCE COPA EST PLURINACIONAL DE BOLIVIA, CUENTA DE DEPOSITO: CUENTA UNICA DEL TESORO</t>
  </si>
  <si>
    <t>O14813600002</t>
  </si>
  <si>
    <t>00099021001 DEPOSITO DE EFECTIVO, DEPOSITANTE: ROBERTO PEREZ-MINISTERIO DE DEPORTES, CONCEPTO: DEVOLUCION DE SALDOS NO EJECUTADOS FONDOS EN AVANCE COPA EST PLURINACIONAL DE BOLIVIA, CUENTA DE DEPOSITO: CUENTA UNICA DEL TESORO</t>
  </si>
  <si>
    <t>O14813610002</t>
  </si>
  <si>
    <t>O14821830002</t>
  </si>
  <si>
    <t>00099021001 DEPOSITO DE EFECTIVO, DEPOSITANTE: RUBEN FLORES MIN. DE DEPORTES, CONCEPTO: DEVOLUCION SALDOS NO EJECUTADOS FONDOS EN AVANCE COPA ESTADO PLURINACIONAL DE BOLIVIA, CUENTA DE DEPOSITO: CUENTA UNICA DEL TESORO</t>
  </si>
  <si>
    <t>O14821850002</t>
  </si>
  <si>
    <t>00099021001 DEPOSITO DE EFECTIVO, DEPOSITANTE: ROBERTO PEREZ MIN. DE DEPORTES, CONCEPTO: DEVOLUCION SALDOS NO EJECUTADOS FONDOS EN AVANCE COPA ESTADO PLURINACIONAL DE BOLIVIA, CUENTA DE DEPOSITO: CUENTA UNICA DEL TESORO</t>
  </si>
  <si>
    <t>O14822500002</t>
  </si>
  <si>
    <t>00099021001 DEPOSITO DE EFECTIVO, DEPOSITANTE: MIN DE DEPORTES CARLOS GUSTAVO LOAYZA JOFFRE, CONCEPTO: DEVOLUCION SALDO FONDOS EN AVANCE GASTOS CARRERA PEDESTRE 10 KM EN POTOSI, CUENTA DE DEPOSITO: CUENTA UNICA DEL TESORO</t>
  </si>
  <si>
    <t>B14850960002</t>
  </si>
  <si>
    <t>00099021001 DEP.DE CHEQ.AJENOS,RET.DE CAM.,CONCEPTO: REEMBOLSO POR INCAPACIDAD DE LA CAJA DE SALUD CORDES AL MINISTERIO DE DEPORTES,DEP.: CAJA DE SALUD CORDES , PROCEDENCIA: BANCO UNION S.A., CHEQUE: 3667, FECHA DE EMISION:16/03/2017</t>
  </si>
  <si>
    <t>O14883750002</t>
  </si>
  <si>
    <t>00099021001 DEPOSITO DE EFECTIVO, DEPOSITANTE: JORGE RIOJA R. - MINISTERIO DE DEPORTES, CONCEPTO: DEV SALDO FONDOS EN AVANCE DEL CAMPEONATO DE LA 2DA VERSIÓN DE LA COPA EST PLUR DE BOL 2016/2017, CUENTA DE DEPOSITO: CUENTA UNICA DEL TESORO</t>
  </si>
  <si>
    <t>O14889020002</t>
  </si>
  <si>
    <t>00099021001 DEPOSITO DE EFECTIVO, DEPOSITANTE: JORGE RIOJA RONDAN - MINISTERIO DE DEPORTES, CONCEPTO: DEV. SALDO FONDOS EN AVANCE DEL CAMPEONATO 2DA VERSIÓN COPA ESTADO PLURINACINAL DE BOLIVIA 2016-2017, CUENTA DE DEPOSITO: CUENTA UNICA DEL TESORO</t>
  </si>
  <si>
    <t>O14889030002</t>
  </si>
  <si>
    <t>00099021001 DEPOSITO DE EFECTIVO, DEPOSITANTE: JORGE RIOJA RONDAN - MINISTERIO DE DEPORTES, CONCEPTO: DEV. SALDO FONDOS EN AVANCE DEL CAMPEONATO 2DA VERSIÓN DE LA COPA ESTADO PLURI DE BOLIVIA 2016-2017, CUENTA DE DEPOSITO: CUENTA UNICA DEL TESORO</t>
  </si>
  <si>
    <t>O14889050002</t>
  </si>
  <si>
    <t>00099021001 DEPOSITO DE EFECTIVO, DEPOSITANTE: JORGE RIOJA RONDAN - MINISTERIO DE DEPORTES, CONCEPTO: DEV SALDO FONDOS EN AVANCE DEL CAMPEONATO 2DA VERSIÓN DE LA COPA ESTADO PLURI DE BOLIVIA 2016-2017, CUENTA DE DEPOSITO: CUENTA UNICA DEL TESORO</t>
  </si>
  <si>
    <t>G03778160004</t>
  </si>
  <si>
    <t>VENTA DE DIVISAS CON TRANSFERENCIA DE FONDOS A SOLICITUD DE MINISTERIO DE CULTURAS SEGUN SOLICITUD 1660 REF: TRANSFERENCIA A ESTUDIO SIGERMAN, MAKON Y ASOCIADOS S.R.L.POR PAGO DE SERVICIO DE CONSULTORÍA POR PRODUCTO EN EL EXTRANJERO "ESTRATEGIA PARA EL DESARROLLO DE LA OFERTA TURÍSTICA DE BOLIVIA", LIB. 00099021001 TGN-RECURSOS ORDINARIOS (3987)</t>
  </si>
  <si>
    <t>G03778180004</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</si>
  <si>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</si>
  <si>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G03778180005</t>
  </si>
  <si>
    <t>VENTA DE DIVISAS CON TRANSFERENCIA DE FONDOS A SOLICITUD DE MINISTERIO DE CULTURAS SEGUN SOLICITUD 1661 REF: TRANSFERENCIA A BRANDING LATIN AMERICA LIMITED/RODOLFO CARLOS MILESI, POR SERVICIO DE CONSULTORIA POR PRODUCTO ENE LE EXTRANJERO "ESTRATEGIA COMERCIAL DE MARCA PAÍS BOLIVIA APLICADA AL SECTOR LIB. 00099021001 TGN-RECURSOS ORDINARIOS (3987)</t>
  </si>
  <si>
    <t>G03778190004</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</si>
  <si>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 POR DIFERENCIAL CAMBIARIO</t>
  </si>
  <si>
    <t>G03778190005</t>
  </si>
  <si>
    <t>VENTA DE DIVISAS CON TRANSFERENCIA DE FONDOS A SOLICITUD DE MINISTERIO DE CULTURAS SEGUN SOLICITUD 1662 REF: TRANSFERENCIA A BRANDING LATIN AMERICA LIMITED/RODOLFO CARLOS MILESI, POR SERVICIO DE CONSULTORIA POR PRODUCTO ENE LE EXTRANJERO "ESTRATEGIA COMERCIAL DE MARCA PAÍS BOLIVIA APLICADA AL SECTOR LIB. 00099021001 TGN-RECURSOS ORDINARIOS (3987)</t>
  </si>
  <si>
    <t>G04113600003</t>
  </si>
  <si>
    <t>TRANSFERENCIA DE FONDOS AL EXTERIOR A SOLICITUD DE MINISTERIO DE CULTURAS SEGUN SOLICITUD 1985 REF: ALQUILER ESPACIO PARA EL VMT EN EVENTO REALIZADO EN TOKIO JAPON EN UNIVERSIDAD NACIONES UNIDAS. LIB. 00052027001  BS - PROGRAMA NACIONAL DE TURISMO COMUNITARIO</t>
  </si>
  <si>
    <t>B14890540002</t>
  </si>
  <si>
    <t>00052014102 DEP.DE CHEQ.AJENOS,RET.DE CAM.,CONCEPTO: FONDO DE FOMENTO A LA EDUCACIÓN CÍVICA PATRIOTICA,DEP.: MINISTERIO DE CULTURAS Y TURISMO , PROCEDENCIA: BANCO UNION S.A., CHEQUE: 3351, FECHA DE EMISION:30/03/2017</t>
  </si>
  <si>
    <t>S08792160002</t>
  </si>
  <si>
    <t>'TRANSFERENCIA DE FONDOS DE DPTOS.DE ENCAJE LEGAL DEL SISTEMA FINANCIERO A DPTOS.CTES.DEL SECTOR PUBLICO S/G CITE' BUN/0101/17||DE LA FECHA (HRE-TSO-820). A SOLICITUD DEL MEFP, REVERSION ANTICIPADA ABONO A LA LIBRETA N°00066018006; BUN.</t>
  </si>
  <si>
    <t>MINISTERIO DE TRABAJO, EMPLEO Y PREVISIÓN SOCIAL</t>
  </si>
  <si>
    <t>J03182050001</t>
  </si>
  <si>
    <t>De: 00070011102 A requerimiento del Ministerio de Trabajo, Empleo y Prevision Social , con nota CITE: MTEPS/DGAA N 615/2016, en la cual solicita la devolucion de depositos erroneos, de acuerdo a la nota interna de la Direccion General de Contabilidad Fiscal, CITE: MEFP/VPCF/DGCF/UCCF N 1048/2016, de</t>
  </si>
  <si>
    <t>J03182040001</t>
  </si>
  <si>
    <t>J03182010001</t>
  </si>
  <si>
    <t>De: 00070011102 A requerimiento del Ministerio de Trabajo, Empleo y Prevision Social , con nota CITE: MTEPS/DGAA N 635/2016, en la cual solicita la devolucion de depositos erroneos, de acuerdo a la nota interna de la Direccion General de Contabilidad Fiscal, CITE: MEFP/VPCF/DGCF/UCCF N 1063/2016, de</t>
  </si>
  <si>
    <t>J03182000001</t>
  </si>
  <si>
    <t>J03181770001</t>
  </si>
  <si>
    <t>De: 00070011102 Transferencia que efectuamos a requerimiento del Ministerio de Trabajo, Empleo y Prevision Social segun nota CITE: MTEPS/DGAA No.626/2016 y en virtud a la nota interna CITE: MEFP/VPCF/DGCF/UCCF No.1064/16 de la Direccion General de Contabilidad Fiscal de esta Cartera de Estado, de ac</t>
  </si>
  <si>
    <t>J03212030001</t>
  </si>
  <si>
    <t>De: 00249012001 Transferencia que efectuamos a requerimiento del Ministerio de Trabajo Empleo y Prevision Social, segun notas CITE: DMTEPS/Of.1836, 2426 y 2635/16 y DGAA/N063/17, en virtud al inf. Tecnico MTEPS/DGAA/UF/T-N038/15 y Inf. Legales MTEPS/DGAJ/GJ/N2504/16 del MTEPS e inf. MEFP/DGAJ/UAJ/N8</t>
  </si>
  <si>
    <t>B14798200002</t>
  </si>
  <si>
    <t>00070011102 DEP.DE CHEQ.AJENOS,RET.DE CAM.,CONCEPTO: DEVOLUCION SALDO C-31 Nº 527 (12),DEP.: MINISTERIO DE TRABAJO , PROCEDENCIA: BANCO UNION S.A., CHEQUE: 7953, FECHA DE EMISION:22/02/2017</t>
  </si>
  <si>
    <t>B14798220002</t>
  </si>
  <si>
    <t>00070011102 DEP.DE CHEQ.AJENOS,RET.DE CAM.,CONCEPTO: DEVOLUCION SALDO C-31 Nº 2526 (2),DEP.: MINISTERIO DE TRABAJO , PROCEDENCIA: BANCO UNION S.A., CHEQUE: 7957, FECHA DE EMISION:23/02/2017</t>
  </si>
  <si>
    <t>B14798230002</t>
  </si>
  <si>
    <t>00070018002 DEP.DE CHEQ.AJENOS,RET.DE CAM.,CONCEPTO: DEVOLUCION DE PASAJES Y VIATICOS GESTION 2015 POR SILVIA CALVO,DEP.: MINISTERIO DE TRABAJO , PROCEDENCIA: BANCO UNION S.A., CHEQUE: 7959, FECHA DE EMISION:23/02/2017</t>
  </si>
  <si>
    <t>B14798240002</t>
  </si>
  <si>
    <t>00070011102 DEP.DE CHEQ.AJENOS,RET.DE CAM.,CONCEPTO: DEVOLUCION SALDO DEL C-31 Nº 527,DEP.: MINISTERIO DE TRABAJO , PROCEDENCIA: BANCO UNION S.A., CHEQUE: 7951, FECHA DE EMISION:22/02/2017</t>
  </si>
  <si>
    <t>O14808480002</t>
  </si>
  <si>
    <t>00070011102 DEPOSITO DE EFECTIVO, DEPOSITANTE: ABDON DAVID CARASILO, CONCEPTO: DEVOLUCION DE VIATICOS, CUENTA DE DEPOSITO: CUENTA UNICA DEL TESORO</t>
  </si>
  <si>
    <t>O14812450002</t>
  </si>
  <si>
    <t>00070011102 DEPOSITO DE EFECTIVO, DEPOSITANTE: PAZ FERNANDEZ DIONICIO DAVID, CONCEPTO: DEVOLUCION PAGO EN DEMACIA, CUENTA DE DEPOSITO: CUENTA UNICA DEL TESORO</t>
  </si>
  <si>
    <t>O14817970002</t>
  </si>
  <si>
    <t>00070011102 DEPOSITO DE EFECTIVO, DEPOSITANTE: WILLIAM CRISTIAN BAPTISTA NOYA, CONCEPTO: DEVOLCUION POR RETENCION DE VIATICOS, CUENTA DE DEPOSITO: CUENTA UNICA DEL TESORO</t>
  </si>
  <si>
    <t>O14823860002</t>
  </si>
  <si>
    <t>00070011102 DEPOSITO DE EFECTIVO, DEPOSITANTE: RAMIRO ANGEL MARTHAN ROJAS, CONCEPTO: DEVOLUCIÓN DE VIÁTICOS, CUENTA DE DEPOSITO: CUENTA UNICA DEL TESORO</t>
  </si>
  <si>
    <t>O14867870002</t>
  </si>
  <si>
    <t>00070014201 DEPOSITO DE EFECTIVO, DEPOSITANTE: GALO ILLATARCO, CONCEPTO: DEVOLUCIÓN DE VIÁTICOS, CUENTA DE DEPOSITO: CUENTA UNICA DEL TESORO</t>
  </si>
  <si>
    <t>O14868440002</t>
  </si>
  <si>
    <t>00070011102 DEPOSITO DE EFECTIVO, DEPOSITANTE: ROCIO RAMOS ROJAS, CONCEPTO: DEVOLUCION DE REFRIGERIOS NO UTILIZADOS EN EVENTO EN POTOSI, CUENTA DE DEPOSITO: CUENTA UNICA DEL TESORO</t>
  </si>
  <si>
    <t>O14872140002</t>
  </si>
  <si>
    <t>00070011102 DEPOSITO DE EFECTIVO, DEPOSITANTE: ELSA VIRGINIA TICONA CONDE, CONCEPTO: PAGO POR EXTRAVIO DE CREDENCIAL, CUENTA DE DEPOSITO: CUENTA UNICA DEL TESORO</t>
  </si>
  <si>
    <t>O14879580002</t>
  </si>
  <si>
    <t>00070011102 DEPOSITO DE EFECTIVO, DEPOSITANTE: EDDY IVAN MAIDANA CARVAJAL, CONCEPTO: DEVOLUCION DEL COSTO DE CREDENCIAL, CUENTA DE DEPOSITO: CUENTA UNICA DEL TESORO</t>
  </si>
  <si>
    <t>O14893570002</t>
  </si>
  <si>
    <t>00070011102 DEPOSITO DE EFECTIVO, DEPOSITANTE: FREDY GERMAN CHOQUE MENDOZA - MIN DE TRABAJO, CONCEPTO: DEVOLUCIÓN DE ALQUILER DE SALÓN, CUENTA DE DEPOSITO: CUENTA UNICA DEL TESORO</t>
  </si>
  <si>
    <t>S08771280002</t>
  </si>
  <si>
    <t>'TRANSFERENCIA DE FONDOS DE DPTOS.DE ENCAJE LEGAL DEL SISTEMA FINANCIERO A DPTOS.CTES.DEL SECTOR PUBLICO S/G CITE' CA/FID/013/2017||DE LA FECHA (HRE-TSO-375). FIDEICOMISO: CONCLUSION PROYECTO CONSTRUCCIÓN PLANTA DE FUNDICION AUSMELT VINTO. A SOLIC. MIN.MINERIA Y METALURGIA,LIBR.00099021001;PAGO CUOTA 44 -REEMB.AMORTIZ.Y COSTO CAPITAL;BUN.</t>
  </si>
  <si>
    <t>S08796300002</t>
  </si>
  <si>
    <t>'TRANSFERENCIA DE FONDOS DE DPTOS.DE ENCAJE LEGAL DEL SISTEMA FINANCIERO A DPTOS.CTES.DEL SECTOR PUBLICO S/G CITE' CA/FID/058/2017||DE LA FECHA (HRE-TSO-873). FIDEICOMISO: CONCLUSIÓN PROYECTO CONSTRUCCIÓN PLANTA DE FUNDICIÓN AUSMELT VINTO. A SOLIC.MIN.MINERIA Y METALURGIA; LIBR.00099021001;PAGO CUOTA 45°;REEMB.AMORTIZ Y COSTO CAPITAL;BUN.</t>
  </si>
  <si>
    <t>G03797610004</t>
  </si>
  <si>
    <t>VENTA DE DIVISAS CON TRANSFERENCIA DE FONDOS A SOLICITUD DE MINISTERIO DE MINERIA Y METALURGIA SEGUN SOLICITUD 1680 REF: SOLICITUD DE PAGO AL EXTERIOR DEL PAÍS POR SUSCRIPCIÓN A LA REVISTA  METAL BULLETIN  ESPECIALIZADA EN COTIZACIÓN DE MINERALES PARA LA GESTIÓN 2017. LLOYDS BANK PLC CITY OFFICE PO LIB. 00076014201 MIN.MINERIA Y METALURIGIA - TRANSFERENCIAS COMIBOL</t>
  </si>
  <si>
    <t>S08823140002</t>
  </si>
  <si>
    <t>'TRANSFERENCIA DE FONDOS DE DPTOS.DE ENCAJE LEGAL DEL SISTEMA FINANCIERO A DPTOS.CTES.DEL SECTOR PUBLICO S/G CITE' CA/FID/105/2017||DE LA FECHA (HRE-TSO-1387). PAGO CUOTA 46°, REEMB. AMORTIZ. DE CAPITAL Y COSTO DE CAPITAL. FIDEICOMISO: CONCLUSION PROY.CONST.PLANTA DE FUNDICION AUSMELT VINTO. A SOLICITUD DEL MINISTERIO DE MINERIA Y METALURGIA; LIBRETA 00099021001; ; BUN.</t>
  </si>
  <si>
    <t>MINISTERIO DE HIDROCARBUROS</t>
  </si>
  <si>
    <t>S08763060001</t>
  </si>
  <si>
    <t>||AMPLIACION DE VALIDEZ 0,15% S/USD891.771,20.-POR 90 DIAS,REEMBS.GSTS.COMUNICACION BS220.-Y EMISION COMP.CONTABLE BS50.-,S/G NOTA MHE/EEC-GNV-001079/2016 REF.:I-2016-035 P/C MHE-EEC-GNV A/F OMVL S.P.A. LIB.00078034201 MHE-EEC-GNV FONDO DE CONVERSION DE VEHICULOS REF.:COMIS.AMPL.VAL.LC I-2016-035</t>
  </si>
  <si>
    <t>S08763050001</t>
  </si>
  <si>
    <t>||AMPLIACION DE VALIDEZ 0,15% S/USD356.664,80.-POR 90 DIAS,REEMBS.GSTS.COMUNICACION BS220.-Y EMISION COMP.CONTABLE BS50.-,S/G NOTA MHE/EEC-GNV-001079/2016 REF.:I-2016-033 P/C MHE-EEC-GNV A/F OMVL S.P.A. LIB.00078034201 MHE-EEC-GNV FONDO DE CONVERSION DE VEHICULOS REF.:COMIS.AMPL.VAL.LC I-2016-033</t>
  </si>
  <si>
    <t>S08771580001</t>
  </si>
  <si>
    <t>||COMISION TRANSFERENCIA FDOS.AL EXTERIOR 0,10% S/USD535.105,80.-,REEMB.GSTS.COMUNICACION BS220.-Y EMISION COMP.CONTABLE BS50.-REF.:PAGO 1 LC I-2016-035 P/C MHE-EEC-GNV A/F OMVL S.P.A.,EN COMPL.A COMP.877157,17/01/17. LIB.00078034201 MHE-EEC-GNV FONDO DE CONVERSION DE VEHICULOS REF.:COMISIONES PAGO 1 LC I-2016-035</t>
  </si>
  <si>
    <t>S08772000001</t>
  </si>
  <si>
    <t>CTV</t>
  </si>
  <si>
    <t>||VENTA DE DIVISAS S/G NOTA MHE/EEC-GNV-0005/2017,11/01/17 REF.:PROV.FDOS.COMPLEMENTO A EMISION CARTA DE CREDITO I-2016-035,COMISION EMISION L/C 0,15% S/USD71,80.-POR 73 DIAS Y EMISION COMP.CONTABLE BS50.- LIB.00078034201 MHE-EEC-GNV FONDO DE CONVERSION DE VEHICULOS REF.:PROV.FDOS.COMPL.LC I-2016-035</t>
  </si>
  <si>
    <t>S08772000004</t>
  </si>
  <si>
    <t>||VENTA DE DIVISAS S/G NOTA MHE/EEC-GNV-0005/2017,11/01/17 REF.:PROV.FDOS.COMPLEMENTO A EMISION CARTA DE CREDITO I-2016-035,COMISION EMISION L/C 0,15% S/USD71,80.-POR 73 DIAS Y EMISION COMP.CONTABLE BS50.- LIB.00078034201 MHE-EEC-GNV FONDO DE CONVERSION DE VEHICULOS REF.:COMIS.COMPL.LC I-2016-035</t>
  </si>
  <si>
    <t>S08775770004</t>
  </si>
  <si>
    <t>||VENTA DE DIVISAS EMISION DE CARTA DE CREDITO I-2017-007, COMISIONES POR EMISION DE CARTA DE CREDITO 0,15% S/USD1.968.900.- POR 100 DIAS, REEMB. GASTOS DE COMUNICACION BS220.- Y EMISION DE CBTE. CONTABLE BS50.- LIB. 00078034201 MHE-EEC-GNV FONDO DE CONVERSION DE VEHICULOS REF.: COMISION EMISION LC I-2017-007</t>
  </si>
  <si>
    <t>S08786150001</t>
  </si>
  <si>
    <t>||AMPLIACION DE VALIDEZ 0,15% S/USD 178,441 POR 59 DIAS, REEMBS. GASTOS DE COMUNICACION BS220.- Y EMISION DE CBTE. CONTABLE BS 50.- S/G NOTA MH/EEC-GNV-00231/2017 REF.: I-2016-031 POR CUENTA DEL MHE-ECC-GNV A/F OMVL SPA. LIB.00078034201 MHE-EEC-GNV FONDO DE CONVERSION DE VEHICULOS REF.: AMPLIACION LC I-2016-031</t>
  </si>
  <si>
    <t>S08802900004</t>
  </si>
  <si>
    <t>||VENTA DE DIVISAS S/G NOTA MHE/EEC-GNV-001008/2016 REF. PROV.FDOS.COMPLEMENTO A EMISION CARTA DE CREDITO I-2016-033, COMISION EMISION L/C 015% S/USD 72,80 POR 38 DIAS Y EMISION COMP. CONTABLE BS 50.- CGO.LIB.N° 00078034201 MHE-EEC-GNV FONDO DE CONVERSION DE VEHICULOS REF.: COM. LC I-2016-033</t>
  </si>
  <si>
    <t>S08802900001</t>
  </si>
  <si>
    <t>||VENTA DE DIVISAS S/G NOTA MHE/EEC-GNV-001008/2016 REF. PROV.FDOS.COMPLEMENTO A EMISION CARTA DE CREDITO I-2016-033, COMISION EMISION L/C 015% S/USD 72,80 POR 38 DIAS Y EMISION COMP. CONTABLE BS 50.- CGO.LIB.N° 00078034201 MHE-EEC-GNV FONDO DE CONVERSION DE VEHICULOS REF.: COMPL. LC I-2016-033</t>
  </si>
  <si>
    <t>S08802760001</t>
  </si>
  <si>
    <t>||COMISION TRANSFERENCIA FDOS.AL EXTERIOR 0,10% S/USD545.289.-,REEMB.GSTS.COMUNICACION BS220.-Y EMISION COMP.CONTABLE BS50.-REF.:PAGO 1 LC I-2017-007 P/C MHE-EEC-GNV A/F INPROCIL S.A.,EN COMPL.A COMP.880275 ADJ.DE LA FECHA. LIB.00078034201 MHE-EEC-GNV FONDO DE CONVERSION DE VEHICULOS REF.:COMIS.PAGO 1 LC I-2017-007</t>
  </si>
  <si>
    <t>S08809900001</t>
  </si>
  <si>
    <t>||COMISION TRANSFERENCIA FDOS AL EXTERIOR 0.10% S/USD 636.051.- RREMBOLSO GASTOS DE COMUNICACION BS 220.- EMISION CBTE. CONTABLE BS 50.- EN COMPLEMENTE A COMPROBANTE S-0880984 ADJUNTO DE LA FECHA. CGO.LIB.N°00078034201 MHE-EEC-GNV FONDO DE CONVERSION DE VEHICULOS REF.: CGOS PAGO N°2 LC I-2017-007</t>
  </si>
  <si>
    <t>S08831330001</t>
  </si>
  <si>
    <t>||AMPLIACION DE VALIDEZ 0,15% S/USD356.737,20.-POR 61 DIAS,REEMB.GSTS.COMUNICACION BS220.-Y EMISION COMP.CONTABLE BS50.-,S/G NOTA MH/EEC-GNV-0430/2017,24/03/2017 REF.:I-2016-035 P/C MH-EEC-GNV A/F OMVL S.P.A. LIB.00078034201 MHE-EEC-GNV FONDO DE CONVERSION DE VEHICULOS REF.:AMPL.VALIDEZ LC I-2016-035</t>
  </si>
  <si>
    <t>S08831320001</t>
  </si>
  <si>
    <t>||AMPLIACION DE VALIDEZ 0,15% S/USD356.737,60.-POR 61 DIAS,REEMB.GSTS.COMUNICACION BS220.-Y EMISION COMP.CONTABLE BS50.-,S/G NOTA MH/EEC-GNV-0430/2017,24/03/2017 REF.:I-2016-033 P/C MH-EEC-GNV A/F OMVL S.P.A. LIB.00078034201 MHE-EEC-GNV FONDO DE CONVERSION DE VEHICULOS REF.:AMPL.VALIDEZ LC I-2016-033</t>
  </si>
  <si>
    <t>S08831310001</t>
  </si>
  <si>
    <t>||AMPLIACION DE VALIDEZ 0,15% S/USD178.441.-POR 61 DIAS,REEMB.GSTS.COMUNICACION BS220.-Y EMISION COMP.CONTABLE BS50.-,S/G NOTA MH/EEC-GNV-0430/2017,24/03/2017 REF.:I-2016-031 P/C MH-EEC-GNV A/F OMVL S.P.A. LIB.00078034201 MHE-EEC-GNV FONDO DE CONVERSION DE VEHICULOS REF.:AMPL.VALIDEZ LC I-2016-031</t>
  </si>
  <si>
    <t>G04096370004</t>
  </si>
  <si>
    <t>VENTA DE DIVISAS CON TRANSFERENCIA DE FONDOS A SOLICITUD DE MINISTERIO DE HIDROCARBUROS Y ENERGIA SEGUN SOLICITUD 1963 REF: TRANSFERENCIA AL EXTERIOR PARA PAGO  POR LA SUCRIPCION A LA REVISTA DIGITAL PLATTS DEL 05 DE FEBRERO DE 2017 AL 04 DE FEBRERO DE 2018, PARA EL VICEMINISTERIO DE EXPLORACION Y E LIB. 00099021001 TGN-RECURSOS ORDINARIOS (3987)</t>
  </si>
  <si>
    <t>S08822340002</t>
  </si>
  <si>
    <t>||TRANSFERENCIA DE FONDOS S/G. NOTA DE CITE:BUN0182/17 DE LA FECHA (HRE-TSO-1368), PARA LA EJECUCION DEL PROGRAMA DE MEJORA DE LA GESTION MUNICIPAL C-II. A SOLICITUD GOB.AUT.MCPAL.EL TORNO, LIBRETA N°00081094101 EN M/N; BUN.</t>
  </si>
  <si>
    <t>S08823110002</t>
  </si>
  <si>
    <t>||TRANSFERENCIA DE FONDOS S/G FORMULARIO CITE: BUN0184/17 DE LA FECHA (HRE-TSO-1383). A SOLIC.GOB.AUT.MCPAL.ORURO, LIBRETA N°00081094101 APORT.LOCAL PROG.MEJORA GESTION MCPAL.CII: BUN.</t>
  </si>
  <si>
    <t>B14820220002</t>
  </si>
  <si>
    <t>00081011108 DEP.DE CHEQ.AJENOS,RET.DE CAM.,CONCEPTO: PROCESO COACTIVO FISCAL SEGUIDO POR EL EXTINTO SNC Y EL MOPSV CONTRA HERIBERTO TORRICO Y HUGO SUAREZ,DEP.: MINISTERIO DE OBRAS PUBLICAS SERVICIOS Y VIVIENDA</t>
  </si>
  <si>
    <t>Q07961160002</t>
  </si>
  <si>
    <t>NUMERO DE LIBRETA CUT: 00086031101 OPERACIÓN E18  TRANSFERENCIA DEL SISTEMA FINANCIERO POR CUENTA DE TERCEROS  A LA CUT REEMBOLSO DE GASTOS POR TRAMITE DE DESADUANIZACION DE 100 TABLETS DONADAS POR WCS BOLIVIA A FAVOR DE SERNAP</t>
  </si>
  <si>
    <t>S08793520002</t>
  </si>
  <si>
    <t>||TRANSFERENCIA DE FONDOS SEGÚN CITE: DGAA/079 DEL MINISTERIO DE MEDIO AMBIENTE Y AGUA, RECIBIDA EN LA FECHA REF: TRANSF. DE FONDOS DESTINADOS A LAS ACTIV. PROGR. EN EL POA EN EL MARCO DEL PROY. CONTROL DE SUSTANCIAS AGOTADORAS DE LA CAPA DE OZONO (TRAM-TSO-834) COMISIONES CANC. EN EFECTIVO ABONO EN LA LIBRETA N° 00086018047 MMAYA-BS-PNUMA CONTROL DE SUST. AGOTADORAS CAPA DE OZONO</t>
  </si>
  <si>
    <t>S08800850002</t>
  </si>
  <si>
    <t>||TRANSFERENCIA DE FONDOS S/G. FORMULARIO, CITE' BUN0128/17 DE LA FECHA (HRE-TSO-930). DEVOLUCION DE SALDOS NO EJECUTADOS GESTION 2015 DEL PROY. CONSER ESTABLECIMIENTO DE ESPECIES FORESTALES EN LA MICROCUENTA DEL RIO ACASIO MUNICIPIO ACASIO. A SOLICITUD DEL G.A.M. DE ACASIO; LIBRETA 00086014407 MMAYA-BS-PLAN NAL.DE CUENTAS PROYECTOS; BUN.</t>
  </si>
  <si>
    <t>S08833700003</t>
  </si>
  <si>
    <t>||TRANSFERENCIA DE FONDOS S/G. MENSAJE SWIFT NRO. 04340 DE LA FECHA (SECTOR PUBLICO). DEBITO DE LA LIBRETA 00086018036 COBRO UTILES DE ESCRITORIO.</t>
  </si>
  <si>
    <t>S08833700002</t>
  </si>
  <si>
    <t>||TRANSFERENCIA DE FONDOS S/G. MENSAJE SWIFT NRO. 04340 DE LA FECHA (SECTOR PUBLICO). P/CTA. AGENCIA CATALANA DE COOPERACIO AL; LIB.00086018036 MMAYA-PROG.COOP.CATALUNYA RESIDUOS SOLIDOS</t>
  </si>
  <si>
    <t>B14801790002</t>
  </si>
  <si>
    <t>00099021001 DEP.DE CHEQ.AJENOS,RET.DE CAM.,CONCEPTO: REEMBOLSO POR INCAPACIDAD DE CAJA DE SALUD "CORDES" AL MINISTERIO DE MEDIO AMBIENTE Y AGUA,DEP.: CAJA DE SALUD "CORDES" , PROCEDENCIA: BANCO UNION S.A., CHEQUE: 3343, FECHA DE EMISION:21/02/2017</t>
  </si>
  <si>
    <t>O14807440002</t>
  </si>
  <si>
    <t>00086031101 DEPOSITO DE EFECTIVO, DEPOSITANTE: OSCAR EDWIN CAMACHO OLGUIN, CONCEPTO: DEVOLUCION SALDO FONDOS EN AVANCE, CUENTA DE DEPOSITO: CUENTA UNICA DEL TESORO</t>
  </si>
  <si>
    <t>O14810800002</t>
  </si>
  <si>
    <t>00086068001 DEPOSITO DE EFECTIVO, DEPOSITANTE: EVELIN JOVANNA LLANQUE LLANQUE, CONCEPTO: DEV.DE FONDOS GASTOS DE ALIMENTACION REUNION DE ELABORACION DEL SEGUNDO INFORME SEMESTRAL 2016, CUENTA DE DEPOSITO: CUENTA UNICA DEL TESORO</t>
  </si>
  <si>
    <t>O14820420002</t>
  </si>
  <si>
    <t>00086068001 DEPOSITO DE EFECTIVO, DEPOSITANTE: EVELIN JOVANNA LLANQUE LLANQUE, CONCEPTO: DEVOLUCION DE SALDO DE FONDOS ENTREGADOS PARA COMBUSTIBLE PARA VEHICULO DEL PROYECTO, CUENTA DE DEPOSITO: CUENTA UNICA DEL TESORO</t>
  </si>
  <si>
    <t>O14825260002</t>
  </si>
  <si>
    <t>00086038007 DEPOSITO DE EFECTIVO, DEPOSITANTE: JORGE DAVID BILBOA PAZ - SERNAP, CONCEPTO: DEVOLUCION SUELDO / REMUNERACION, CUENTA DE DEPOSITO: CUENTA UNICA DEL TESORO</t>
  </si>
  <si>
    <t>O14830640002</t>
  </si>
  <si>
    <t>00086068001 DEPOSITO DE EFECTIVO, DEPOSITANTE: ALBERTO ROMAN AYMAYA, CONCEPTO: DEVOLUCION SALDO FONDOS EN AVANCE PARA COMPRA DE COMBUSTIBLE, CUENTA DE DEPOSITO: CUENTA UNICA DEL TESORO</t>
  </si>
  <si>
    <t>O14830720002</t>
  </si>
  <si>
    <t>O14830740002</t>
  </si>
  <si>
    <t>O14834040002</t>
  </si>
  <si>
    <t>00086031101 DEPOSITO DE EFECTIVO, DEPOSITANTE: JOSE MAYTA CHOQUE, CONCEPTO: REVERSION SUELDO - MES ENERO, CUENTA DE DEPOSITO: CUENTA UNICA DEL TESORO</t>
  </si>
  <si>
    <t>B14843040002</t>
  </si>
  <si>
    <t>00086057003 DEP.DE CHEQ.AJENOS,RET.DE CAM.,CONCEPTO: REPOSICION DE FONDOS,DEP.: MMA Y A/UCP - PAAP , PROCEDENCIA: BANCO UNION S.A., CHEQUE: 88, FECHA DE EMISION:13/03/2017</t>
  </si>
  <si>
    <t>B14850770002</t>
  </si>
  <si>
    <t>00086018007 DEP.DE CHEQ.AJENOS,RET.DE CAM.,CONCEPTO: DEVOLUCIÓN DE FONDOS,DEP.: PROY CONSTRUCCIÓN DEFENSIVOS RIO CHIM - CALIF , PROCEDENCIA: BANCO UNION S.A., CHEQUE: 6120, FECHA DE EMISION:03/03/2017</t>
  </si>
  <si>
    <t>B14878930002</t>
  </si>
  <si>
    <t>00086031101 DEP.DE CHEQ.AJENOS,RET.DE CAM.,CONCEPTO: DEVOLUCION DE PASAJES AEREOS NO UTILIZADOS EMITIDO POR LA EMPRESA BOA,DEP.: LUCY ZELADA BLANCO , PROCEDENCIA: BANCO UNION S.A., CHEQUE: 7459, FECHA DE EMISION:20/03/2017</t>
  </si>
  <si>
    <t>B14887530002</t>
  </si>
  <si>
    <t>00099021001 DEP.DE CHEQ.AJENOS,RET.DE CAM.,CONCEPTO: POR REVERSION DE FONDOS NO UTILIZADOS,DEP.: TUNARI-SERNAP , PROCEDENCIA: BANCO UNION S.A., CHEQUE: 332, FECHA DE EMISION:09/03/2017</t>
  </si>
  <si>
    <t>B14891400002</t>
  </si>
  <si>
    <t>00086031101 DEP.DE CHEQ.AJENOS,RET.DE CAM.,CONCEPTO: DEVOLUCION DE PASAJES AEREOS NO UTILIZADOS EMITIDO POR LA EMPRESA BOA,DEP.: LUCY ZELADA B. , PROCEDENCIA: BANCO UNION S.A., CHEQUE: 7472, FECHA DE EMISION:22/03/2017</t>
  </si>
  <si>
    <t>O14891080002</t>
  </si>
  <si>
    <t>00086038003 DEPOSITO DE EFECTIVO, DEPOSITANTE: SERNAP, CONCEPTO: DEVOLUCIÓN FONDOS EN AVANCE, CUENTA DE DEPOSITO: CUENTA UNICA DEL TESORO</t>
  </si>
  <si>
    <t>S08778290001</t>
  </si>
  <si>
    <t>||AMPLIACION DE VALIDEZ 0,15% S/USD2.458.280.- POR 60 DIAS, .- REEMB. GASTOS DE COMUNICACION BS220.- Y EMISION DE BCTE. CONTABLE BS50.- S/G NOTA MC-DESP-E-N°015/2017 REF.:I-2016-047 P/C MINISTERIO DE COMUNICACION A/F SAMSUNG ELECTRONICS CHILE LIMITADA LIB. N°00087014201 MIN. COMUNICACION - PRONTIS-TRANSFERENCIA MOPSV</t>
  </si>
  <si>
    <t>S08808090001</t>
  </si>
  <si>
    <t>||AMPLIACION DE VALIDEZ 1,15% S/USD 2.458.280,- POR 45 DIAS REEMB. COSTO DE COMUNICACION BS220.- Y EMISION DE CBTE. CONTABLE BS50.- S/G NOTA MC/DESP/DGAA/UFI N°105/2017 POR CUENTA DE MINISTERIO DE COMUNICION A/F SAMSUNG ELECTRONICS CHILE LIMITADA LIB. N°00087014201 MIN. COMUNICACION - PRONTIS - TRANSFERENCIA MOPVS</t>
  </si>
  <si>
    <t>B14874370002</t>
  </si>
  <si>
    <t>00099021001 DEP.DE CHEQ.AJENOS,RET.DE CAM.,CONCEPTO: MIN. COMUNICACIÓN - DEVOLUCIÓN INCAPACIDAD TEMPORAL - ENERO/2017,DEP.: CAJA PETROLERA DE SALUD , PROCEDENCIA: BANCO UNION S.A., CHEQUE: 10975, FECHA DE EMISION:24/03/2017</t>
  </si>
  <si>
    <t>S08762460003</t>
  </si>
  <si>
    <t>||TRANSFERENCIA DE FONDOS S/G. MENSAJE SWIFT NRO 00024 DE LA FECHA (SECTOR PUBLICO). DEBITO DE LA LIBRETA 00117012001 DGAC, REPOSICION UTILES DE ESCRITORIO.</t>
  </si>
  <si>
    <t>S08763950003</t>
  </si>
  <si>
    <t>||TRANSFERENCIA DE FONDOS EN ATENCIÓN A MENSAJE SWIFT 00172 DE LA FECHA (SECTOR PUBLICO) DEBITO DE LA LIBRETA 00117012001 DGAC, REPOSICION UTILES DE ESCRITORIO.</t>
  </si>
  <si>
    <t>S08763820003</t>
  </si>
  <si>
    <t>||TRANSFERENCIA DE FONDOS S/G. MENSAJE SWIFT NRO. 00207 DE LA FECHA. (SECTOR PUBLICO). DEBITO DE LA LIBRETA 00117012001 DGAC, REPOSICION UTILES DE ESCRITORIO.</t>
  </si>
  <si>
    <t>S08763440003</t>
  </si>
  <si>
    <t>||TRANSFERENCIA DE FONDOS S/G. MENSAJES SWIFT NROS. 00168 Y 00173 DE LA FECHA (SECTOR PUBLICO). DEBITO DE LA LIBRETA 00117012001 DGAC, REPOSICION UTILES DE ESCRITORIO.</t>
  </si>
  <si>
    <t>S08769430003</t>
  </si>
  <si>
    <t>||REGULARIZACION DE LA OPERACION NRO. 0352175 DE F. 10/01/17 S/G. ESTADO DE CUENTA DEL DPTO. DE OPERACIONES CAMBIARIAS, EN ATENCIÓN A CORREO ELECTRÓNICO DE LA DIRECCION GENERAL DE AERONAUTICA CIVIL DE F. 11/01/17. DEBITO DE LA LIBRETA 00117012001 DGAC, REPOSICION UTILES DE ESCRITORIO.</t>
  </si>
  <si>
    <t>S08770150003</t>
  </si>
  <si>
    <t>||TRANSFERENCIA DE FONDOS S/G. MENSAJES SWIFT NROS. 00620 Y 00615 DE LA FECHA (SECTOR PUBLICO). DEBITO DE LA LIBRETA 00117012001 DGAC, REPOSICION UTILES DE ESCRITORIO.</t>
  </si>
  <si>
    <t>S08770170003</t>
  </si>
  <si>
    <t>||TRANSFERENCIA DE FONDOS S/G. MENSAJE SWIFT NRO. 00622 DE LA FECHA (SECTOR PUBLICO). DEBITO DE LA LIBRETA 00117012001 DGAC, REPOSICION UTILES DE ESCRITORIO.</t>
  </si>
  <si>
    <t>S08770570003</t>
  </si>
  <si>
    <t>||TRANSFERENCIA DE FONDOS S/G. MENSAJE SWIFT NRO. 00609 Y CORREO ELECTRÓNICO DE LA DIRECCION GENERAL DE AERONAUTICA CIVIL DE LA FECHA (SECTOR PUBLICO). DEBITO DE LA LIBRETA 00117012001 DGAC, REPOSICION UTILES DE ESCRITORIO.</t>
  </si>
  <si>
    <t>S08772100003</t>
  </si>
  <si>
    <t>||TRANSFERENCIA DE FONDOS S/G. MENSAJE SWIFT NRO. 00742 DE LA FECHA (SECTOR PUBLICO). DEBITO DE LA LIBRETA 00117012001 DGAC, REPOSICION UTILES DE ESCRITORIO.</t>
  </si>
  <si>
    <t>S08774540003</t>
  </si>
  <si>
    <t>||TRANSFERENCIA DE FONDOS S/G. MENSAJE SWIFT NRO. 00838 DE LA FECHA (SECTOR PUBLICO). DEBITO DE LA LIBRETA 00117012001 DGAC, REPOSICION UTILES DE ESCRITORIO.</t>
  </si>
  <si>
    <t>S08774550003</t>
  </si>
  <si>
    <t>||TRANSFERENCIA DE FONDOS S/G. MENSAJES SWIFT NROS. 00840 Y 00836 DE LA FECHA (SECTOR PUBLICO). DEBITO DE LA LIBRETA 00117012001 DGAC, REPOSICION UTILES DE ESCRITORIO.</t>
  </si>
  <si>
    <t>S08774870003</t>
  </si>
  <si>
    <t>||TRANSFERENCIA DE FONDOS S/G. MENSAJE SWIFT NRO. 00845 DE LA FECHA (SECTOR PUBLICO). DEBITO DE LA LIBRETA 00117012001 DGAC, REPOSICION UTILES DE ESCRITORIO.</t>
  </si>
  <si>
    <t>S08776820003</t>
  </si>
  <si>
    <t>||TRANSFERENCIA DE FONDOS S/G. MENSAJES SWIFT NROS. 00974 Y 00961 DE LA FECHA (SECTOR PUBLICO). DEBITO DE LA LIBRETA 00117012001 DGAC, REPOSICION UTILES DE ESCRITORIO.</t>
  </si>
  <si>
    <t>S08776490003</t>
  </si>
  <si>
    <t>||TRANSFERENCIA DE FONDOS S/G. MENSAJE SWIFT NRO. 00918 DE LA FECHA (SECTOR PUBLICO). DEBITO DE LA LIBRETA 00117012001 DGAC, REPOSICION UTILES DE ESCRITORIO.</t>
  </si>
  <si>
    <t>S08777980003</t>
  </si>
  <si>
    <t>||TRANSFERENCIA DE FONDOS S/G. MENSAJE SWIFT NRO. 01029 DE LA FECHA. (SECTOR PUBLICO). DEBITO DE LA LIBRETA 00117012001 DGAC, REPOSICION UTILES DE ESCRITORIO.</t>
  </si>
  <si>
    <t>S08777960003</t>
  </si>
  <si>
    <t>||TRANSFERENCIA DE FONDOS EN ATENCIÓN A MENSAJES SWIFT 1027 Y 1020 DE LA FECHA (SECTOR PUBLICO) DEBITO DE LA LIBRETA 00117012001 DGAC, REPOSICION UTILES DE ESCRITORIO.</t>
  </si>
  <si>
    <t>S08777510003</t>
  </si>
  <si>
    <t>||TRANSF. DE FONDOS EN ATENCION A MSJES. SWIFT 00999 Y 00991 DE LA FECHA (SECTOR PUBLICO) DE LA LIBRETA 00117012001 DGAC, REPOSICION UTILES DE ESCRITORIO</t>
  </si>
  <si>
    <t>S08777440003</t>
  </si>
  <si>
    <t>||TRANSF. DE FONDOS EN ATENCION A MSJE. SWIFT 00998 Y CORREO ELECTRONICO DE LA DIRECCION GENERAL DE AERONAUTICA CIVIL DE LA FECHA (SECTOR PUBLICO) DE LA LIBRETA 00117012001 DGAC, REPOSICION UTILES DE ESCRITORIO</t>
  </si>
  <si>
    <t>S08780420003</t>
  </si>
  <si>
    <t>||TRANSFERENCIA DE FONDOS S/G. MENSAJE SWIFT NRO. 01176 DE LA FECHA (SECTOR PUBLICO). DEBITO DE LA LIBRETA 00117012001 DGAC, REPOSICION UTILES DE ESCRITORIO.</t>
  </si>
  <si>
    <t>S08783270003</t>
  </si>
  <si>
    <t>||TRANSFERENCIA DE FONDOS S/G. MENSAJE SWIFT NRO. 01317 DE LA FECHA (SECTOR PUBLICO). DEBITO DE LA LIBRETA 00117012001 DGAC, REPOSICION UTILES DE ESCRITORIO.</t>
  </si>
  <si>
    <t>S08783240003</t>
  </si>
  <si>
    <t>||TRANSFERENCIA DE FONDOS S/G. MENSAJES SWIFT NROS. 01284 Y 01273 DE LA FECHA (SECTOR PUBLICO). DEBITO DE LA LIBRETA 00117012001 DGAC, REPOSICION UTILES DE ESCRITORIO.</t>
  </si>
  <si>
    <t>S08783220003</t>
  </si>
  <si>
    <t>||TRANSFERENCIA DE FONDOS S/G. MENSAJES SWIFT NRO. 01286 DE LA FECHA (SECTOR PUBLICO). DEBITO DE LA LIBRETA 00117012001 DGAC, REPOSICION UTILES DE ESCRITORIO.</t>
  </si>
  <si>
    <t>S08781860003</t>
  </si>
  <si>
    <t>||TRANSFERENCIA DE FONDOS S/G. MENSAJES SWIFT NROS. 01244 Y 01239 DE LA FECHA (SECTOR PUBLICO). DEBITO DE LA LIBRETA 00117012001 DGAC, REPOSICION UTILES DE ESCRITORIO.</t>
  </si>
  <si>
    <t>S08785960003</t>
  </si>
  <si>
    <t>||TRANSFERENCIA DE FONDOS S/G. MENSAJE SWIFT NRO. 01391 DE LA FECHA (SECTOR PUBLICO). DEBITO DE LA LIBRETA 00117012001 DGAC, REPOSICION UTILES DE ESCRITORIO.</t>
  </si>
  <si>
    <t>S08786770003</t>
  </si>
  <si>
    <t>||TRANSFERENCIA DE FONDOS S/G. MENSAJE SWIFT NRO. 01450 DE LA FECHA (SECTOR PUBLICO). DEBITO DE LA LIBRETA 00117012001 DGAC, REPOSICION UTILES DE ESCRITORIO.</t>
  </si>
  <si>
    <t>S08788040003</t>
  </si>
  <si>
    <t>||TRANSFERENCIA DE FONDOS S/G. MENSAJE SWIFT NRO. 01508 DE LA FECHA (SECTOR PUBLICO). DEBITO DE LA LIBRETA 00117012001 DGAC, REPOSICION UTILES DE ESCRITORIO.</t>
  </si>
  <si>
    <t>S08791320003</t>
  </si>
  <si>
    <t>||TRANSFERENCIA DE FONDOS S/G. MENSAJE SWIFT NRO. 01632 DE LA FECHA (SECTOR PUBLICO). DEBITO DE LA LIBRETA 00117012001 DGAC, REPOSICION UTILES DE ESCRITORIO.</t>
  </si>
  <si>
    <t>S08792700003</t>
  </si>
  <si>
    <t>||TRANSFERENCIA DE FONDOS S/G. MENSAJE SWIFT NRO. 01672 Y CORREO ELECTRONICO DE LA DIRECCION GENERAL DE AERONAUTICA CIVL DE LA FECHA (SECTOR PUBLICO). DEBITO DE LA LIBRETA 00117012001 DGAC, REPOSICION UTILES DE ESCRITORIO.</t>
  </si>
  <si>
    <t>S08793440003</t>
  </si>
  <si>
    <t>||TRANSFERENCIA DE FONDOS S/G. MENSAJES SWIFT NROS. 01724 Y 01716 DE LA FECHA. (SECTOR PUBLICO). DEBITO DE LA LIBRETA 00117012001 DGAC, REPOSICION UTILES DE ESCRITORIO.</t>
  </si>
  <si>
    <t>S08794640003</t>
  </si>
  <si>
    <t>||TRANSFERENCIA DE FONDOS S/G. MENSAJE SWIFT NRO. 01781 Y CORREOS ELECTRONICOS DE LA DIRECCION GENERAL DE AERONAUTICA CIVIL Y AASANA DE LA FECHA (SECTOR PUBLICO). DEBITO DE LA LIBRETA 00117012001 DGAC, REPOSICION UTILES DE ESCRITORIO.</t>
  </si>
  <si>
    <t>S08795790003</t>
  </si>
  <si>
    <t>||TRANSFERENCIA DE FONDOS S/G. MENSAJE SWIFT NRO. 01957 DE LA FECHA (SECTOR PUBLICO). DEBITO DE LA LIBRETA 00117012001 DGAC, REPOSICION UTILES DE ESCRITORIO.</t>
  </si>
  <si>
    <t>S08796130003</t>
  </si>
  <si>
    <t>||TRANSFERENCIA DE FONDOS S/G. MENSAJES SWIFT NROS. 01974 Y 01961 DE LA FECHA (SECTOR PUBLICO). DEBITO DE LA LIBRETA 00117012001 DGAC, REPOSICION UTILES DE ESCRITORIO.</t>
  </si>
  <si>
    <t>S08797620003</t>
  </si>
  <si>
    <t>||TRANSFERENCIA DE FONDOS S/G. MENSAJES SWIFT NROS. 02182 Y 02174 DE LA FECHA (SECTOR PUBLICO). DEBITO DE LA LIBRETA 00117012001 DGAC, REPOSICION UTILES DE ESCRITORIO.</t>
  </si>
  <si>
    <t>S08799840003</t>
  </si>
  <si>
    <t>||TRANSFERENCIA DE FONDOS S/G. MENSAJES SWIFT NROS. 02310 Y 02297 DE LA FECHA (SECTOR PUBLICO). DEBITO DE LA LIBRETA 00117012001 DGAC, REPOSICION UTILES DE ESCRITORIO.</t>
  </si>
  <si>
    <t>S08802870003</t>
  </si>
  <si>
    <t>||TRANSFERENCIA DE FONDOS S/G. MENSAJES SWIFT NROS. 02473 Y 02467 DE LA FECHA (SECTOR PUBLICO). DEBITO DE LA LIBRETA 00117012001 DGAC, REPOSICION UTILES DE ESCRITORIO.</t>
  </si>
  <si>
    <t>S08804410003</t>
  </si>
  <si>
    <t>||TRANSFERENCIA DE FONDOS S/G. MENSAJE SWIFT NRO. 02494 Y CORREO ELECTRONICO DE LA DIRECCION GENERAL DE AERONAUTICA CIVIL DE LA FECHA (SECTOR PUBLICO). DEBITO DE LA LIBRETA 00117012001 DGAC, REPOSICION UTILES DE ESCRITORIO.</t>
  </si>
  <si>
    <t>S08804420003</t>
  </si>
  <si>
    <t>||TRANSFERENCIA DE FONDOS S/G. MENSAJE SWIFT NRO. 02542 Y CORREO ELECTRONICO DE LA DIRECCION GENERAL DE AERONAUTICA CIVIL DE LA FECHA (SECTOR PUBLICO). DEBITO DE LA LIBRETA 00117012001 DGAC, REPOSICION UTILES DE ESCRITORIO.</t>
  </si>
  <si>
    <t>S08806380003</t>
  </si>
  <si>
    <t>||TRANSFERENCIA DE FONDOS S/G. MENSAJES SWIFT NROS. 02605 Y 02589 DE LA FECHA (SECTOR PUBLICO). DEBITO DE LA LIBRETA 00117012001 DGAC, REPOSICION UTILES DE ESCRITORIO.</t>
  </si>
  <si>
    <t>S08808680003</t>
  </si>
  <si>
    <t>||TRANSFERENCIA DE FONDOS S/G. MENSAJE SWIFT NRO. 02674 DE LA FECHA (SECTOR PUBLICO). DEBITO DE LA LIBRETA 00117012001 DGAC, REPOSICION UTILES DE ESCRITORIO.</t>
  </si>
  <si>
    <t>S08810350003</t>
  </si>
  <si>
    <t>||TRANSFERENCIA DE FONDOS S/G. MENSAJE SWIFT NRO. 02853 Y CORREO ELECTRONICO DE LA DIRECCION GENERAL DE AERONAUTICA CIVIL DE LA FECHA (SECTOR PUBLICO). DEBITO DE LA LIBRETA 00117012001 DGAC, REPOSICION UTILES DE ESCRITORIO.</t>
  </si>
  <si>
    <t>S08810300003</t>
  </si>
  <si>
    <t>||TRANSFERENCIA DE FONDOS S/G. MENSAJE SWIFT NRO. 02723 DE LA FECHA. (SECTOR PUBLICO). DEBITO DE LA LIBRETA 00117012001 DGAC, REPOSICION UTILES DE ESCRITORIO.</t>
  </si>
  <si>
    <t>S08810270003</t>
  </si>
  <si>
    <t>||TRANSFERENCIA DE FONDOS EN ATENCIÓN A MENSAJE SWIFT 02727 DE LA FECHA (SECTOR PUBLICO) DEBITO DE LA LIBRETA 00117012001 DGAC, REPOSICION UTILES DE ESCRITORIO.</t>
  </si>
  <si>
    <t>S08810250003</t>
  </si>
  <si>
    <t>||TRANSFERENCIA DE FONDOS S/G. MENSAJE SWIFT NRO. 02715 DE LA FECHA. (SECTOR PUBLICO). DEBITO DE LA LIBRETA 00117012001 DGAC, REPOSICION UTILES DE ESCRITORIO.</t>
  </si>
  <si>
    <t>S08810200003</t>
  </si>
  <si>
    <t>||TRANSFERENCIA DE FONDOS S/G. MENSAJES SWIFT NROS. 02717 Y 02684 DE LA FECHA (SECTOR PUBLICO). DEBITO DE LA LIBRETA 00117012001 DGAC, REPOSICION UTILES DE ESCRITORIO.</t>
  </si>
  <si>
    <t>S08811110003</t>
  </si>
  <si>
    <t>||TRANSFERENCIA DE FONDOS S/G. MENSAJE SWIFT NRO. 02909 Y CORREO ELECTRONICO DE LA DIRECCION GENERAL DE AERONAUTICA CIVIL DE LA FECHA (SECTOR PUBLICO). DEBITO DE LA LIBRETA 00117012001 DGAC, REPOSICION UTILES DE ESCRITORIO.</t>
  </si>
  <si>
    <t>S08811100003</t>
  </si>
  <si>
    <t>||TRANSFERENCIA DE FONDOS S/G. MENSAJE SWIFT NRO. 02908 DE LA FECHA. (SECTOR PUBLICO). DEBITO DE LA LIBRETA 00117012001 DGAC, REPOSICION UTILES DE ESCRITORIO.</t>
  </si>
  <si>
    <t>S08812600003</t>
  </si>
  <si>
    <t>||TRANSFERENCIA DE FONDOS S/G. MENSAJES SWIFT NROS. 02993 Y 02991 DE LA FECHA. (SECTOR PUBLICO). DEBITO DE LA LIBRETA 00117012001 DGAC, REPOSICION UTILES DE ESCRITORIO.</t>
  </si>
  <si>
    <t>S08813480003</t>
  </si>
  <si>
    <t>||TRANSFERENCIA DE FONDOS S/G. MENSAJES SWIFT NROS. 03081 DE LA FECHA Y 03030 DE F. 06/03/17. (SECTOR PUBLICO). DEBITO DE LA LIBRETA 00117012001 DGAC, REPOSICION UTILES DE ESCRITORIO.</t>
  </si>
  <si>
    <t>S08814030003</t>
  </si>
  <si>
    <t>||TRANSFERENCIA DE FONDOS S/G. MENSAJE SWIFT NRO. 03113 DE LA FECHA (SECTOR PUBLICO) DEBITO DE LA LIBRETA 00117012001 DGAC, REPOSICION UTILES DE ESCRITORIO.</t>
  </si>
  <si>
    <t>S08814180003</t>
  </si>
  <si>
    <t>||TRANSFERENCIA DE FONDOS S/G. MENSAJE SWIFT NRO. 03131 DE LA FECHA. (SECTOR PUBLICO). DEBITO DE LA LIBRETA 00117012001 DGAC, REPOSICION UTILES DE ESCRITORIO.</t>
  </si>
  <si>
    <t>S08821420003</t>
  </si>
  <si>
    <t>||TRANSFERENCIA DE FONDOS S/G. MENSAJES SWIFT NROS. 03596 Y 03594 DE LA FECHA. (SECTOR PUBLICO). DEBITO DE LA LIBRETA 00117012001 DGAC, REPOSICION UTILES DE ESCRITORIO.</t>
  </si>
  <si>
    <t>S08824560003</t>
  </si>
  <si>
    <t>||TRANSFERENCIA DE FONDOS EN ATENCIÓN A MENSAJES SWIFT 03773 Y 03766 DE LA FECHA (SECTOR PUBLICO) DEBITO DE LA LIBRETA 00117012001 DGAC, REPOSICION UTILES DE ESCRITORIO.</t>
  </si>
  <si>
    <t>S08824550003</t>
  </si>
  <si>
    <t>||TRANSFERENCIA DE FONDOS EN ATENCION A MENSAJE SWIFT  03777 DE LA FECHA (SECTOR PUBLICO) DEBITO DE LA LIBRETA 00117012001 DGAC, REPOSICION UTILES DE ESCRITORIO</t>
  </si>
  <si>
    <t>S08823870003</t>
  </si>
  <si>
    <t>||TRANSFERENCIA DE FONDOS S/G. MENSAJE SWIFT NRO. 03738 Y CORREO ELECTRONICO DE LA DIRECCION GENERAL DE AERONAUTICA CIVIL DE LA FECHA (SECTOR PUBLICO). DEBITO DE LA LIBRETA 00117012001 DGAC, REPOSICION UTILES DE ESCRITORIO.</t>
  </si>
  <si>
    <t>S08823860003</t>
  </si>
  <si>
    <t>||TRANSFERENCIA DE FONDOS S/G. MENSAJES SWIFT NROS. 03735 Y 03731 DE LA FECHA (SECTOR PUBLICO). DEBITO DE LA LIBRETA 00117012001 DGAC, REPOSICION UTILES DE ESCRITORIO.</t>
  </si>
  <si>
    <t>S08826470003</t>
  </si>
  <si>
    <t>||TRANSFERENCIA DE FONDOS S/G. MENSAJES SWIFT NROS. 03932 Y 03931 DE LA FECHA (SECTOR PUBLICO). DEBITO DE LA LIBRETA 00117012001 DGAC, REPOSICION UTILES DE ESCRITORIO.</t>
  </si>
  <si>
    <t>S08827320003</t>
  </si>
  <si>
    <t>||TRANSFERENCIA DE FONDOS S/G. MENSAJES SWIFT NROS. 03954 Y CORREO ELECTRONICO DE LA DIRECCION GENERAL DE AERONAUTICA CIVIL DE LA FECHA (SECTOR PUBLICO). DEBITO DE LA LIBRETA 00117012001 DGAC, REPOSICION UTILES DE ESCRITORIO.</t>
  </si>
  <si>
    <t>S08828950003</t>
  </si>
  <si>
    <t>||TRANSFERENCIA DE FONDOS S/G MENSAJES SWIFT NRO. 04142 Y 04130 DE LA FECHA (SECTOR PÚBLICO). DEBITO DE LA LIBRETA 00117012001 DGAC, REPOSICION UTILES DE ESCRITORIO.</t>
  </si>
  <si>
    <t>S08830480003</t>
  </si>
  <si>
    <t>||TRANSFERENCIA DE FONDOS S/G. MENSAJE SWIFT NRO. 04209 DE LA FECHA (SECTOR PUBLICO). DEBITO DE LA LIBRETA 00117012001 DGAC, REPOSICION UTILES DE ESCRITORIO.</t>
  </si>
  <si>
    <t>S08830520003</t>
  </si>
  <si>
    <t>||TRANSFERENCIA DE FONDOS S/G. MENSAJE SWIFT NRO. 04206 DE LA FECHA (SECTOR PUBLICO). DEBITO DE LA LIBRETA 00117012001 DGAC, REPOSICION UTILES DE ESCRITORIO.</t>
  </si>
  <si>
    <t>S08830630003</t>
  </si>
  <si>
    <t>||TRANSFERENCIA DE FONDOS S/G. MENSAJE SWIFT NRO. 04208 Y CORREO ELECTRONICO DE LA DIRECCION GENERAL DE AERONAUTICA CIVIL (SECTOR PUBLICO). DEBITO DE LA LIBRETA 00117012001 DGAC, REPOSICION UTILES DE ESCRITORIO.</t>
  </si>
  <si>
    <t>S08831880003</t>
  </si>
  <si>
    <t>||TRANSFERENCIA DE FONDOS S/G. MENSAJE SWIFT NRO. 04232 Y CORREO ELECTRONICO  DE LA DGAC DE LA FECHA. (SECTOR PUBLICO). DEBITO DE LA LIBRETA 00117012001 DGAC, REPOSICION UTILES DE ESCRITORIO.</t>
  </si>
  <si>
    <t>S08833610003</t>
  </si>
  <si>
    <t>||TRANSFERENCIA DE FONDOS S/G. MENSAJE SWIFT NRO. 04308 Y CORREO ELECTRONICO DE LA DIRECCION GENERAL DE AERONAUTICA CIVIL DE LA FECHA (SECTOR PUBLICO). DEBITO DE LA LIBRETA 00117012001 DGAC, REPOSICION UTILES DE ESCRITORIO.</t>
  </si>
  <si>
    <t>S08835890003</t>
  </si>
  <si>
    <t>||TRANSFERENCIA DE FONDOS S/G. MENSAJE SWIFT NRO.04417 DE LA FECHA (SECTOR PUBLICO). DEBITO DE LA LIBRETA 00117012001 DGAC, REPOSICION UTILES DE ESCRITORIO.</t>
  </si>
  <si>
    <t>S08834820003</t>
  </si>
  <si>
    <t>||TRANSFERENCIA DE FONDOS S/G. MENSAJE SWIFT NRO. 04364 DE LA FECHA (SECTOR PUBLICO). DEBITO DE LA LIBRETA 00117012001 DGAC, REPOSICION UTILES DE ESCRITORIO.</t>
  </si>
  <si>
    <t>S08834790003</t>
  </si>
  <si>
    <t>||TRANSFERENCIA DE FONDOS S/G. MENSAJE SWIFT NRO. 04366 DE LA FECHA (SECTOR PUBLICO). DEBITO DE LA LIBRETA 00117012001 DGAC, REPOSICION UTILES DE ESCRITORIO.</t>
  </si>
  <si>
    <t>S08836730003</t>
  </si>
  <si>
    <t>||TRANSFERENCIA DE FONDOS S/G. MENSAJE SWIFT NRO. 04451 DE LA FECHA (SECTOR PUBLICO). DEBITO DE LA LIBRETA 00117012001 DGAC, REPOSICION UTILES DE ESCRITORIO.</t>
  </si>
  <si>
    <t>S08837070003</t>
  </si>
  <si>
    <t>||TRANSFERENCIA DE FONDOS S/G. MENSAJE SWIFT NRO. 04455 Y CORREO ELECTRONICO DE LA DGAC DE LA FECHA (SECTOR PUBLICO). DEBITO DE LA LIBRETA 00117012001 DGAC, REPOSICION UTILES DE ESCRITORIO.</t>
  </si>
  <si>
    <t>S08810320003</t>
  </si>
  <si>
    <t>||TRANSFERENCIA DE FONDOS EN ATENCIÓN A MENSAJE SWIFT 02730 DE LA FECHA (SECTOR PUBLICO) DEBITO DE LA LIBRETA 00119012001 ADSIB, REPOSICION UTILES DE ESCRITORIO.</t>
  </si>
  <si>
    <t>S08810240003</t>
  </si>
  <si>
    <t>||TRANSFERENCIA DE FONDOS EN ATENCIÓN A MENSAJES SWIFT 02726 Y 02687 DE LA FECHA (SECTOR PUBLICO) DEBITO DE LA LIBRETA 00119012001 ADSIB, REPOSICION UTILES DE ESCRITORIO.</t>
  </si>
  <si>
    <t>S08810220003</t>
  </si>
  <si>
    <t>||TRANSFERENCIA DE FONDOS S/G. MENSAJES SWIFT NROS. 02719 Y 02685 DE LA FECHA (SECTOR PUBLICO). DEBITO DE LA LIBRETA 00119012001 ADSIB, REPOSICION UTILES DE ESCRITORIO.</t>
  </si>
  <si>
    <t>S08810210003</t>
  </si>
  <si>
    <t>||TRANSFERENCIA DE FONDOS S/G. MENSAJES SWIFT NROS. 02724 Y 02686 DE LA FECHA. (SECTOR PUBLICO). DEBITO DE LA LIBRETA 00119012001 ADSIB, REPOSICION UTILES DE ESCRITORIO.</t>
  </si>
  <si>
    <t>S08811950003</t>
  </si>
  <si>
    <t>||TRANSFERENCIA DE FONDOS S/G. MENSAJES SWIFT NROS. 02965 Y 02954 DE LA FECHA (SECTOR PUBLICO). DEBITO DE LA LIBRETA 00119012001 ADSIB, REPOSICION UTILES DE ESCRITORIO.</t>
  </si>
  <si>
    <t>S08812590003</t>
  </si>
  <si>
    <t>||TRANSFERENCIA DE FONDOS EN ATENCIÓN A MENSAJES SWIFT 2992 Y 2990 DE LA FECHA (SECTOR PUBLICO) DEBITO DE LA LIBRETA 00119012001 ADSIB, REPOSICION UTILES DE ESCRITORIO.</t>
  </si>
  <si>
    <t>S08812680003</t>
  </si>
  <si>
    <t>||REGULARIZACION DE NUESTRA OPERACION NRO. 0881137 DE F. 03/03/2017 EN ATENCION A NOTA DE LA AGENCIA PARA EL DESARROLLO DE LA SOCIEDAD DE LA INFORMACION EN BOLIVIA, CITE' ADSIB-DE N°105 DE F. 03/03/2017 RECIBIDA EN LA FECHA (HRE-TSO-1046). DEBITO DE LA LIBRETA 00119012001 ADSIB, REPOSICION UTILES DE ESCRITORIO.</t>
  </si>
  <si>
    <t>S08812700003</t>
  </si>
  <si>
    <t>||TRANSFERENCIA DE FONDOS S/G. MENSAJES SWIFT NROS. 02995 Y 02989 DE LA FECHA (SECTOR PUBLICO). DEBITO DE LA LIBRETA 00119012001 ADSIB, REPOSICION UTILES DE ESCRITORIO.</t>
  </si>
  <si>
    <t>S08813310003</t>
  </si>
  <si>
    <t>||TRANSFERENCIA DE FONDOS S/G. MENSAJES SWIFT NROS. 03067 Y 03062 DE LA FECHA (SECTOR PUBLICO). DEBITO DE LA LIBRETA 00119012001 ADSIB, REPOSICION UTILES DE ESCRITORIO.</t>
  </si>
  <si>
    <t>S08814860003</t>
  </si>
  <si>
    <t>||TRANSFERENCIA DE FONDOS EN ATENCIÓN A MENSAJES SWIFT 03180 Y 03179 DE LA FECHA (SECTOR PUBLICO) DEBITO DE LA LIBRETA 00119012001 ADSIB, REPOSICION UTILES DE ESCRITORIO.</t>
  </si>
  <si>
    <t>S08815400003</t>
  </si>
  <si>
    <t>||TRANSFERENCIA DE FONDOS S/G. MENSAJES SWIFT NROS. 03278 Y 03275 DE LA FECHA. (SECTOR PUBLICO). DEBITO DE LA LIBRETA 00119012001 ADSIB, REPOSICION UTILES DE ESCRITORIO.</t>
  </si>
  <si>
    <t>S08815860003</t>
  </si>
  <si>
    <t>||TRANSFERENCIA DE FONDOS S/G. MENSAJES SWIFT NROS. 03323 Y 03318 DE LA FECHA. (SECTOR PUBLICO). DEBITO DE LA LIBRETA 00119012001 ADSIB, REPOSICION UTILES DE ESCRITORIO.</t>
  </si>
  <si>
    <t>S08815910003</t>
  </si>
  <si>
    <t>||TRANSFERENCIA DE FONDOS S/G. MENSAJES SWIFT NROS. 03327 Y 03319 DE LA FECHA. (SECTOR PUBLICO). DEBITO DE LA LIBRETA 00119012001 ADSIB, REPOSICION UTILES DE ESCRITORIO.</t>
  </si>
  <si>
    <t>S08819280003</t>
  </si>
  <si>
    <t>||TRANSFERENCIA DE FONDOS S/G. MENSAJES SWIFT NROS. 03379 Y 03369 DE LA FECHA (SECTOR PUBLICO). DEBITO DE LA LIBRETA 00119012001 ADSIB, REPOSICION UTILES DE ESCRITORIO.</t>
  </si>
  <si>
    <t>S08819290003</t>
  </si>
  <si>
    <t>||TRANSFERENCIA DE FONDOS S/G. MENSAJES SWIFT NROS. 03378 Y 03368 DE LA FECHA (SECTOR PUBLICO). DEBITO DE LA LIBRETA 00119012001 ADSIB, REPOSICION UTILES DE ESCRITORIO.</t>
  </si>
  <si>
    <t>S08819980003</t>
  </si>
  <si>
    <t>||TRANSFERENCIA DE FONDOS S/G. MENSAJES SWIFT NROS. 03411 Y 03400 DE LA FECHA (SECTOR PUBLICO). DEBITO DE LA LIBRETA 00119012001 ADSIB, REPOSICION UTILES DE ESCRITORIO.</t>
  </si>
  <si>
    <t>S08820010003</t>
  </si>
  <si>
    <t>||TRANSFERENCIA DE FONDOS S/G. MENSAJES SWIFT NROS. 03414 DE LA FECHA Y 03334 DE F. 09/03/2017. (SECTOR PUBLICO). DEBITO DE LA LIBRETA 00119012001 ADSIB, REPOSICION UTILES DE ESCRITORIO.</t>
  </si>
  <si>
    <t>S08821400003</t>
  </si>
  <si>
    <t>||TRANSFERENCIA DE FONDOS EN ATENCIÓN A MENSAJES SWIFT 03595 Y 03593 DE LA FECHA (SECTOR PUBLICO) DEBITO DE LA LIBRETA 00119012001 ADSIB, REPOSICION UTILES DE ESCRITORIO.</t>
  </si>
  <si>
    <t>S08823350003</t>
  </si>
  <si>
    <t>||TRANSFERENCIA DE FONDOS S/G. MENSAJES SWIFT NROS. 03717 Y 03713 DE LA FECHA (SECTOR PUBLICO). DEBITO DE LA LIBRETA 00119012001 ADSIB, REPOSICION UTILES DE ESCRITORIO.</t>
  </si>
  <si>
    <t>S08824520003</t>
  </si>
  <si>
    <t>||TRANSFERENCIA DE FONDOS S/G. MENSAJES SWIFT NROS. 03800 Y 03799 DE LA FECHA (SECTOR PUBLICO). DEBITO DE LA LIBRETA 00119012001 ADSIB, REPOSICION UTILES DE ESCRITORIO.</t>
  </si>
  <si>
    <t>S08825740003</t>
  </si>
  <si>
    <t>||TRANSFERENCIA DE FONDOS S/G. MENSAJES SWIFT NROS, 03861 Y 03860 DE LA FECHA (SECTOR PUBLICO). DEBITO DE LA LIBRETA 00119012001 ADSIB, REPOSICION UTILES DE ESCRITORIO</t>
  </si>
  <si>
    <t>S08825850003</t>
  </si>
  <si>
    <t>||REGULARIZACIÓN DE NUESTRA OPERACIÓN NRO. 0882505 DE F. 20/03/17 EN ATENCIÓN A NOTA DE LA AGENCIA PARA EL DESARROLLO DE LA SOCIEDAD DE LA INFORMACIÓN EN BOLIVIA, CITE' ADSIB-DE N°124 DE F. 20/03/17 RECIBIDA EN LA FECHA (HRE-TSO-1424). DEBITO DE LA LIBRETA 00119012001 ADSIB, REPOSICION UTILES DE ESCRITORIO.</t>
  </si>
  <si>
    <t>S08825990003</t>
  </si>
  <si>
    <t>||TRANSFERENCIA DE FONDOS S/G. MENSAJES SWIFT NROS. 03879 DE LA FECHA Y 03764 DE F.17/03/2017. (SECTOR PUBLICO). DEBITO DE LA LIBRETA 00119012001 ADSIB, REPOSICION UTILES DE ESCRITORIO.</t>
  </si>
  <si>
    <t>S08827160003</t>
  </si>
  <si>
    <t>||TRANSFERENCIA DE FONDOS S/G. MENSAJES SWIFT NROS. 03953 Y 03950 DE LA FECHA (SECTOR PUBLICO). DEBITO DE LA LIBRETA 00119012001 ADSIB, REPOSICION UTILES DE ESCRITORIO.</t>
  </si>
  <si>
    <t>S08828980003</t>
  </si>
  <si>
    <t>||TRANSFERENCIA DE FONDOS S/G. MENSAJES SWIFT NROS. 04141 Y 04129 DE LA FECHA. (SECTOR PUBLICO). DEBITO DE LA LIBRETA NO.01190102001 "ADSIB" , REPOSICION UTILES DE ESCRITORIO</t>
  </si>
  <si>
    <t>S08828940003</t>
  </si>
  <si>
    <t>||TRANSFERENCIA DE FONDOS S/G. MENSAJE SWIFT NRO. 04128 Y REPORTE DE ACTIVIDAD DE CUENTA DEL BANK OF AMERICA DE LA FECHA (SECTOR PUBLICO). DEBITO DE LA LIBRETA 00119012001 ADSIB, REPOSICION UTILES DE ESCRITORIO.</t>
  </si>
  <si>
    <t>S08828500003</t>
  </si>
  <si>
    <t>||TRANSFERENCIA DE FONDOS S/G. MENSAJES SWIFT NROS. 04111 Y 04091 DE LA FECHA (SECTOR PUBLICO). DEBITO DE LA LIBRETA 00119012001 ADSIB, REPOSICION UTILES DE ESCRITORIO.</t>
  </si>
  <si>
    <t>S08830560003</t>
  </si>
  <si>
    <t>||TRANSFERENCIA DE FONDOS S/G. MENSAJE SWIFT NRO. 04162 Y REPORTE DE ACTIVIDAD DE CUENTA DEL BANK OF AMERICA DE LA FECHA (SECTOR PUBLICO). DEBITO DE LA LIBRETA 00119012001 ADSIB, REPOSICION UTILES DE ESCRITORIO.</t>
  </si>
  <si>
    <t>G04083360004</t>
  </si>
  <si>
    <t>VENTA DE DIVISAS CON TRANSFERENCIA DE FONDOS A SOLICITUD DE ADSIB SEGUN SOLICITUD 1953 REF: PAGO A LACTLD CUOTA GESTION 2017 TRANSFERENCIA BANCO SANTANDER MONTEVIDEO URUGUAY  SWIFT BSCHUYMM CTA CTE 4840968 LACTLD BANCO INTERMEDIARIO WACHOVIA BANK SWIFT PNBPUS3NNYC ABA 026005092 A SOLICITUD DE LA UNI LIB. 00119012001 ADSIB-AGENCIA DESAR.SOCIEDAD INFORMAC.EN BOL (4710-3W302)</t>
  </si>
  <si>
    <t>S08831460003</t>
  </si>
  <si>
    <t>||TRANSFERENCIA DE FONDOS S/G. MENSAJES SWIFT NROS. 04230 Y 04229 DE LA FECHA (SECTOR PUBLICO). DEBITO DE LA LIBRETA 00119012001 ADSIB, REPOSICION UTILES DE ESCRITORIO.</t>
  </si>
  <si>
    <t>S08833710003</t>
  </si>
  <si>
    <t>||TRANSFERENCIA DE FONDOS EN ATENCIÓN A MENSAJES SWIFT 04348 Y 04344 DE LA FECHA (SECTOR PUBLICO) DEBITO DE LA LIBRETA 00119012001 ADSIB, REPOSICION UTILES DE ESCRITORIO.</t>
  </si>
  <si>
    <t>S08832560003</t>
  </si>
  <si>
    <t>||REGULARIZACION DE LA OPERACION NRO. 0882900 DE F. 24/03/2017 S/G. INFORMACION COMPLEMENTARIA PROPORCIONADA POR EL DEPARTAMENTO DE OPERACIONES DE INVERSION. DEBITO DE LA LIBRETA 00119012001 ADSIB, REPOSICION UTILES DE ESCRITORIO.</t>
  </si>
  <si>
    <t>S08836720003</t>
  </si>
  <si>
    <t>||TRANSFERENCIA DE FONDOS S/G. MENSAJES SWIFT NROS. 04454 DE LA FECHA Y 04362 DE F.30/03/2017 (SECTOR PUBLICO). DEBITO DE LA LIBRETA 00119012001 ADSIB, REPOSICION UTILES DE ESCRITORIO.</t>
  </si>
  <si>
    <t>S08837860003</t>
  </si>
  <si>
    <t>||TRANSFERENCIA DE FONDOS S/G. MENSAJES SWIFT NROS. 04509 Y 04508 DE LA FECHA (SECTOR PUBLICO). DEBITO DE LA LIBRETA 00119012001 ADSIB, REPOSICION UTILES DE ESCRITORIO.</t>
  </si>
  <si>
    <t>S08837810003</t>
  </si>
  <si>
    <t>||TRANSFERENCIA DE FONDOS S/G. MENSAJES SWIFT NROS. 04499 Y 04489 DE LA FECHA (SECTOR PUBLICO). DEBITO DE LA LIBRETA 00119012001 ADSIB, REPOSICION UTILES DE ESCRITORIO.</t>
  </si>
  <si>
    <t>FONDO DE FINANCIAMIENTO PARA LA MINERÍA</t>
  </si>
  <si>
    <t>J03212020001</t>
  </si>
  <si>
    <t>De: 00130012002 Transferencia que efectuamos a requerimiento del Ministerio de Trabajo Empleo y Prevision Social, segun notas CITE: DMTEPS/Of.1836, 2426 y 2635/16 y DGAA/N063/17, en virtud al inf. Tecnico MTEPS/DGAA/UF/T-N038/15 y Inf. Legales MTEPS/DGAJ/GJ/N2504/16 del MTEPS e inf. MEFP/DGAJ/UAJ/N8</t>
  </si>
  <si>
    <t>O14802770002</t>
  </si>
  <si>
    <t>00130012002 DEPOSITO DE EFECTIVO, DEPOSITANTE: LUIS FEDERICO MARTINEZ RETAMOZO, CONCEPTO: DEVOLUCION GASTOS DE GASOLINA Y PEAJE, CUENTA DE DEPOSITO: CUENTA UNICA DEL TESORO</t>
  </si>
  <si>
    <t>B14824130002</t>
  </si>
  <si>
    <t>00130012002 DEP.DE CHEQ.AJENOS,RET.DE CAM.,CONCEPTO: PAGO INCAPACIDAD TEMPORAL DEL PERSONAL FOFIM CORRESPONDIENTE MES NOVIEMBRE 2016,DEP.: CAJA DE SALUD DE CAMINOS Y R.A. , PROCEDENCIA: BANCO UNION S.A., CHEQUE: 7115, FECHA DE EMISION:08/03/2017</t>
  </si>
  <si>
    <t>B14828440002</t>
  </si>
  <si>
    <t>00130012001 DEP.DE CHEQ.AJENOS,RET.DE CAM.,CONCEPTO: PAGO DE INTERESES ORDINARIO CUOTA 85,DEP.: COMERMIN , PROCEDENCIA: BANCO MERCANTIL SANTA CRUZ SA., CHEQUE: 7271, FECHA DE EMISION:08/03/2017</t>
  </si>
  <si>
    <t>O14829060002</t>
  </si>
  <si>
    <t>00130012001 DEPOSITO DE EFECTIVO, DEPOSITANTE: COOP. MINERA 16 DE JULIO LTDA, CONCEPTO: PAGO CUOTA 26; 3RA AMPLIACION COOP. MINERA 16 DE JULIO LTDA, CUENTA DE DEPOSITO: CUENTA UNICA DEL TESORO</t>
  </si>
  <si>
    <t>O14845800002</t>
  </si>
  <si>
    <t>00130012002 DEPOSITO DE EFECTIVO, DEPOSITANTE: JUAN GUERREROS ROQUE, CONCEPTO: DEVOLUCION POR GASTOS DE PEAJES, CUENTA DE DEPOSITO: CUENTA UNICA DEL TESORO</t>
  </si>
  <si>
    <t>O14860870002</t>
  </si>
  <si>
    <t>00130012002 DEPOSITO DE EFECTIVO, DEPOSITANTE: LUIS FEDERICO MARTINEZ RETAMOZO, CONCEPTO: DEVOLUCION POR GASTOS DE GASOLINA, CUENTA DE DEPOSITO: CUENTA UNICA DEL TESORO</t>
  </si>
  <si>
    <t>O14863330002</t>
  </si>
  <si>
    <t>00130012001 DEPOSITO DE EFECTIVO, DEPOSITANTE: COOP. MINERA 16 DE JULIO LTDA., CONCEPTO: PAGO CUOTA 27; 3RA AMPLIACIÓN COOP. MINERA 16 DE JULIO LTDA., CUENTA DE DEPOSITO: CUENTA UNICA DEL TESORO</t>
  </si>
  <si>
    <t>O14886060002</t>
  </si>
  <si>
    <t>00130012002 DEPOSITO DE EFECTIVO, DEPOSITANTE: JUAN RIGOBERTO GUERREROS ROQUE, CONCEPTO: DEVOLUCION DE VIATICOS Y PEAJE, CUENTA DE DEPOSITO: CUENTA UNICA DEL TESORO</t>
  </si>
  <si>
    <t>O14887810002</t>
  </si>
  <si>
    <t>00130012002 DEPOSITO DE EFECTIVO, DEPOSITANTE: LENNY CLAUDIA ORTIZ ROCHA, CONCEPTO: DEVOLUCIÓN POR GASTOS DE VIÁTICOS, CUENTA DE DEPOSITO: CUENTA UNICA DEL TESORO</t>
  </si>
  <si>
    <t>S08763140001</t>
  </si>
  <si>
    <t>'COBRO DE UTILES DE ESCRITORIO POR´||BS50.-REF.:DEVOLUCION FONDOS LC BCB-IMP-2014-021 P/C PAPELBOL A/F SHENZHEN VICSTAR IMP AND EXP CO LTD.,S/G NOTA SEDEM/GAF/UF/2016-0254,30/12/16. LIB.00132012003 SEDEM-ADM.Y OPERACIONES PAPELBOL REF.:COMIS.COMP.CONT.DEVOL.FDOS.LC BCB-IMP-2014-021</t>
  </si>
  <si>
    <t>S08762960002</t>
  </si>
  <si>
    <t>||DEVOLUCION DE FONDOS POR SALDO NO UTILIZADO CARTA DE CREDITO BCB-IMP-2014-021 P/C PAPELBOL A/F SHENZHEN VICSTAR IMP AND EXP CO LTD.,S/G NOTA SEDEM/GAF/UF/2016-0254,30/12/16. LIB.00132012003 SEDEM-ADMINISTRACION Y OPERACIONES PAPELBOL REF.:DEVOL.SALDO LC BCB-IMP-2014-021</t>
  </si>
  <si>
    <t>S08769790002</t>
  </si>
  <si>
    <t>||TRANSFERENCIA DE FONDOS A LA EMPRESA SEDEM - PLANTA DE ENVASES DE VIDRIO CHUQUISACA - MUNICIPIO ZUDAÑEZ - LIBRETA N° 00132019202 POR CONCEPTO DE SEGUNDO DESEMBOLSO SEGÚN NOTA CITE: BDP/GOP/CART/0108/2017 DE 11/01/17 LIBRETA N° 00132019202 - EMPRESA SEDEM - PLANTA DE ENVASES DE VIDRIO CHUQUISACA - MUNICIPIO ZUDAÑEZ</t>
  </si>
  <si>
    <t>G03698150004</t>
  </si>
  <si>
    <t>VENTA DE DIVISAS CON TRANSFERENCIA DE FONDOS A SOLICITUD DE SERVICIO DESARROLLO EMPRESAS PUBLICAS PRODUCTIVAS SEGUN SOLICITUD 1595 REF: I/2016-30178 TRANSFERENCIA DE FONDOS AL EXTERIOR POR EL ANTICIPO DEL 30% DEL CONTRATO Nº 005/2016 CON LA EMPRESA TIAMA SAS. PARA LA PROVISION DE EQUIPOS DE INSPECCI LIB. 00132079201 SEDEM-PLANTA ENVASES DE VIDRIO CHUQUISACA - MUNICIPIO ZUDAÑEZ</t>
  </si>
  <si>
    <t>S08803540001</t>
  </si>
  <si>
    <t>'COBRO POR´||EMISION CBTE. CONTABLE BS 50.- GASTOS DE COMUNICACION BS 220.- Y ENMIENDA CARTA DE CREDITO BS 220.- REF.: I-2016-037 SEGUN NOTA SEDEM/GAF/UF/2017-0060 ADJUNTA DE LA FECHA. CGO.LIB.N°00132079201 SEDEM-PLANTA ENVASES DE VIDRIO CHUQUISACA-BOLIVIA REF. ENMIENDA I-2016-037</t>
  </si>
  <si>
    <t>S08805880001</t>
  </si>
  <si>
    <t>'COBRO POR´||TRANSFERENCIA AL EXTERIOR 0.10% S/USD 293.450,53 REEMBOLSO GASTOS DE COMUNICACION BS 220.- EMISION CBTE. CONTABLE BS 50.- EN COMPLEMENTO A CBTE S-0880581 ADJUNTO. CGO.LIB.N°00132019202 SEDEM-PLANTA ENVASES DE VIDRIO CHUQUISACA M. ZUDAÑEZ REF. CGOS. I-2016-038</t>
  </si>
  <si>
    <t>S08806200001</t>
  </si>
  <si>
    <t>'COBRO POR´||BS 220.- COMISION ENMIENDA CARTA DE CREDITO, REEMBOLSO GASTOS DE COMUNICACION BS 220.- Y EMISION CBTE. CONTABLE BS 50.- REF.: CARTA DE CREDITO I-2016-038 SEGUN NOTA ADJUNTA DE LA FECHA. CGO.LIB.N°00132019202 SEDEM-PLANTA ENVASES DE VIDRIO CHUQUISACA M ZUDAÑEZ REF. CGO I-2016-038</t>
  </si>
  <si>
    <t>S08818180001</t>
  </si>
  <si>
    <t>||COBRO AVISO EMISION GARANTIA INTERNACIONAL BS 220.- Y EMISION COMPROBANTE CONTABLE BS 50.- REF.: 6252340100011238 SB-R-2017-017 A/F ENVIBOL. CGO.LIB.N°00132019202 SEDEM-PLANTA ENVASES DE VIDRIO CH. MUN ZUDAEÑZ REF.: COM AVISO SB-R-2017-17</t>
  </si>
  <si>
    <t>G04062310004</t>
  </si>
  <si>
    <t>VENTA DE DIVISAS CON TRANSFERENCIA DE FONDOS A SOLICITUD DE SERVICIO DESARROLLO EMPRESAS PUBLICAS PRODUCTIVAS SEGUN SOLICITUD 1943 REF: PAGO A LA ASOCIACION 21 DE ABRIL ENVIDRIO, PAGO POR EL PAGO ENTREGABLE VI,PLAN DE GESTION LOGISTICA, DE LA CONSULTORIA, DISEÑO FINAL, CONTRAPARTE TECNICA Y ASESORAM LIB. 00132079201 SEDEM-PLANTA ENVASES DE VIDRIO CHUQUISACA - MUNICIPIO ZUDAÑEZ</t>
  </si>
  <si>
    <t>S08832950001</t>
  </si>
  <si>
    <t>||REGISTRO COBRO COMISION AVISO ENMIENDA 1 GARANTIA INTERNACIONAL BS220.-Y EMISION COMP.CONTABLE BS50.-REF.:6252340100011238 (BCB:SB-R-2017-17) A/F ENVIBOL,S/G SWIFT 4334 ADJ.DE LA FECHA. LIB.00132019202 SEDEM-PLANTA ENV.VIDRIO CHUQ.-MUN.ZUDAÑEZ REF.:COMIS.AVISO ENMD.GI 6252340100011238</t>
  </si>
  <si>
    <t>S08832880004</t>
  </si>
  <si>
    <t>||VENTA DE DIVISAS S/G NOTA SEDEM/GAF/UF/2017-0090 Y ASIG. DE DIVISAS EFECTUADA POR MEFP CODIGO 004141 1885 DEL 16/03/2017 REF.:EMISION LC I-2017-019. COM.EMISION LC 0.15% S/USD 2.522.653.- POR 600 DIAS, REEM.GTOS.COM. BS 220.- Y EMISION CBTE. CONTABLE BS 50.-. CGO.LIB.N°00132079201 SEDEM-PLANTA ENVASES DE VIDRIO CH. MUN. ZUDAÑEZ REF:CGOS LC I-2017-019</t>
  </si>
  <si>
    <t>S08837120001</t>
  </si>
  <si>
    <t>||TRANSFERENCIA DE FONDOS EN ATENCIÓN A NOTA DEL MINISTERIO DE ECONOMÍA Y FINANZAS PÚBLICAS CITE: MEFP/VTCP/DGCP/UF-199/2017 RECIBIDA EN FECHA 29/03/17 REF: DÉBITO AUTOMÁTICO AL SERVICIO DE DESARROLLO DE LAS EMPRESAS PÚBLICAS PRODUCTIVAS SEDEM - PROMIEL (TRAM-TSO-1526) DE LA LIBRETA N° 00132062002 SEDEM - VENTAS PROMIEL M/N</t>
  </si>
  <si>
    <t>S08837200001</t>
  </si>
  <si>
    <t>COBRO DE||ÚTILES DE ESCRITORIO POR LA ELABORACIÓN DEL COMPROBANTE CONTABLE N° 0883712 DE LA FECHA DE LA LIBRETA N° 00132062002 SEDEM - VENTAS PROMIEL, COSTO ÚTILES DE ESCRITORIO</t>
  </si>
  <si>
    <t>O14812240002</t>
  </si>
  <si>
    <t>00132052001 DEPOSITO DE EFECTIVO, DEPOSITANTE: SEMILLAS / SEDEM, CONCEPTO: DEVOLUCION DE SALDO NO UTILIZADO, CUENTA DE DEPOSITO: CUENTA UNICA DEL TESORO</t>
  </si>
  <si>
    <t>O14846380002</t>
  </si>
  <si>
    <t>00132022002 DEPOSITO DE EFECTIVO, DEPOSITANTE: SEDEM / PAPELBOL, CONCEPTO: DEVOLUCION DE FONDOS, CUENTA DE DEPOSITO: CUENTA UNICA DEL TESORO</t>
  </si>
  <si>
    <t>O14860770002</t>
  </si>
  <si>
    <t>00132062001 DEPOSITO DE EFECTIVO, DEPOSITANTE: JUAN CARLOS GUZMAN MEDINA, CONCEPTO: DEVOLUCIÓN SALDOS DE FONDOS EN AVANCE, CUENTA DE DEPOSITO: CUENTA UNICA DEL TESORO</t>
  </si>
  <si>
    <t>O14875900002</t>
  </si>
  <si>
    <t>00132052001 DEPOSITO DE EFECTIVO, DEPOSITANTE: WILMA PACHECO-SEDEM, CONCEPTO: DEVOLUCION (SALDO) PASAJES, CUENTA DE DEPOSITO: CUENTA UNICA DEL TESORO</t>
  </si>
  <si>
    <t>O14887700002</t>
  </si>
  <si>
    <t>00132022002 DEPOSITO DE EFECTIVO, DEPOSITANTE: PAPELBOL SEDEM - DIONICIO ARCANI RAMOS, CONCEPTO: DEVOLUCIÓN DE FONDOS, CUENTA DE DEPOSITO: CUENTA UNICA DEL TESORO</t>
  </si>
  <si>
    <t>O14815780002</t>
  </si>
  <si>
    <t>00133012001 DEPOSITO DE EFECTIVO, DEPOSITANTE: LOTERIA NACIONAL DE B Y S, CONCEPTO: M.E.L. SALDO SORTEO " NAVIDAD PARA TODOS ", CUENTA DE DEPOSITO: CUENTA UNICA DEL TESORO</t>
  </si>
  <si>
    <t>S08776450002</t>
  </si>
  <si>
    <t>'TRANSFERENCIA DE FONDOS DE DPTOS.DE ENCAJE LEGAL DEL SISTEMA FINANCIERO A DPTOS.CTES.DEL SECTOR PUBLICO S/G CITE' BUN061/17||DE LA FECHA (HRE-TSO-469). PAGO DUPLICADO AL BENEFICIARIO POMA HUANCA CLAUDINA. A SOLICITUD DEL BCB, LIBRETA N°00134019201 PRESTAMO RECURSOS ESPECIFICOS-COVIPOL</t>
  </si>
  <si>
    <t>B14810920002</t>
  </si>
  <si>
    <t>00099021001 DEP.DE CHEQ.AJENOS,RET.DE CAM.,CONCEPTO: DEVOLUCION DE RECURSOS,DEP.: AGENCIA NACIONAL DE HIDROCARBUROS , PROCEDENCIA: BANCO UNION S.A., CHEQUE: 4258, FECHA DE EMISION:03/03/2017</t>
  </si>
  <si>
    <t>B14838140002</t>
  </si>
  <si>
    <t>00099021001 DEP.DE CHEQ.AJENOS,RET.DE CAM.,CONCEPTO: DEVOLUCIÓN DE RECURSOS,DEP.: AGENCIA NACIONAL DE HIDROCARBUROS , PROCEDENCIA: BANCO UNION S.A., CHEQUE: 4262, FECHA DE EMISION:09/03/2017</t>
  </si>
  <si>
    <t>B14842860002</t>
  </si>
  <si>
    <t>00099021001 DEP.DE CHEQ.AJENOS,RET.DE CAM.,CONCEPTO: DEVOLUCIÓN DE RECURSOS,DEP.: AGENCIA NACIONAL DE HIDROCARBUROS , PROCEDENCIA: BANCO UNION S.A., CHEQUE: 4267, FECHA DE EMISION:13/03/2017</t>
  </si>
  <si>
    <t>B14850870002</t>
  </si>
  <si>
    <t>00099021001 DEP.DE CHEQ.AJENOS,RET.DE CAM.,CONCEPTO: DEVOLUCION DE RECURSOS,DEP.: AGENCIA NACIONAL DE HIDROCARBUROS , PROCEDENCIA: BANCO UNION S.A., CHEQUE: 4278, FECHA DE EMISION:15/03/2017</t>
  </si>
  <si>
    <t>B14863610002</t>
  </si>
  <si>
    <t>00099021001 DEP.DE CHEQ.AJENOS,RET.DE CAM.,CONCEPTO: DEVOLUCION DE RECURSOS,DEP.: AGENCIA NACIONAL DE HIDROCARBUROS , PROCEDENCIA: BANCO UNION S.A., CHEQUE: 4285, FECHA DE EMISION:20/03/2017</t>
  </si>
  <si>
    <t>B14891830002</t>
  </si>
  <si>
    <t>00099021001 DEP.DE CHEQ.AJENOS,RET.DE CAM.,CONCEPTO: DEVOLUCION DE RECURSOS,DEP.: AGENCIA NACIONAL DE HIDROCARBUROS , PROCEDENCIA: BANCO UNION S.A., CHEQUE: 4290, FECHA DE EMISION:24/03/2017</t>
  </si>
  <si>
    <t>B14866430002</t>
  </si>
  <si>
    <t>00099021001 DEP.DE CHEQ.AJENOS,RET.DE CAM.,CONCEPTO: AUT.IMPUG.TRIBUTARIA - DEVOLUCION INCAPACIDAD TEMPORAL - ENERO / 2017,DEP.: CAJA PETROLERA DE SALUD , PROCEDENCIA: BANCO UNION S.A., CHEQUE: 10962, FECHA DE EMISION:22/03/2017</t>
  </si>
  <si>
    <t>O14824280002</t>
  </si>
  <si>
    <t>00192014101 DEPOSITO DE EFECTIVO, DEPOSITANTE: SEMENA - KATHERINE URIBE, CONCEPTO: DEV. DE VIATICOS PARA INSPECCION DE ESTACION SANTA ROSA DEL CHAPARE FASE 2,PREVENTIVO N°489, CUENTA DE DEPOSITO: CUENTA UNICA DEL TESORO</t>
  </si>
  <si>
    <t>S08768430001</t>
  </si>
  <si>
    <t>||PAGO SERVICIOS DE INVESTIGACION DEL BANQUERO POR INSTRUCCIONES DE PAGO INCORRECTAS EFECTUADAS POR DIREMAR CON RECTIFICACION DE LA MISMA SG/ SU NOTA NE/DIREMAR/DAF NO.023/2016 DEL 28/12/16 REF.: PAGO A/F SOCIEDAD PERIODISTICA EL CIUDADANO LIMITADA LIBRETA 00099021001 TGN-RECURSOS ORDINARIOS</t>
  </si>
  <si>
    <t>G03536980005</t>
  </si>
  <si>
    <t>VENTA DE DIVISAS CON TRANSFERENCIA DE FONDOS A SOLICITUD DE DIRECCION ESTRATEGICA DE REIVINDICACION MARITIMA DIREMAR SEGUN SOLICITUD 1507 REF: PAGO A FAVOR DE LA LIC. GIMENA GONZALES ASENSIO, POR EL SERVICIO DE ASISTENCIA EN MATERIA DE DERECHO INTERNACIONAL PÚBLICO, SOLICITADO MEDIANTE INFORME IF/DI LIB. 00099021001 TGN-RECURSOS ORDINARIOS (3987)</t>
  </si>
  <si>
    <t>G03536980004</t>
  </si>
  <si>
    <t>VENTA DE DIVISAS CON TRANSFERENCIA DE FONDOS A SOLICITUD DE DIRECCION ESTRATEGICA DE REIVINDICACION MARITIMA DIREMAR SEGUN SOLICITUD 1507 REF: PAGO A FAVOR DE LA LIC. GIMENA GONZALES ASENSIO, POR EL SERVICIO DE ASISTENCIA EN MATERIA DE DERECHO INTERNACIONAL PÚBLICO, SOLICITADO MEDIANTE INFORME IF/DI LIB. 00099021001 TGN-RECURSOS ORDINARIOS (3987) POR DIFERENCIAL CAMBIARIO</t>
  </si>
  <si>
    <t>G03547170004</t>
  </si>
  <si>
    <t>VENTA DE DIVISAS CON TRANSFERENCIA DE FONDOS A SOLICITUD DE DIRECCION ESTRATEGICA DE REIVINDICACION MARITIMA DIREMAR SEGUN SOLICITUD 1506 REF: PAGO AL DR. PAYAM AKHAVAN, POR EL SERVICIO DE ASESORAMIENTO EN DERECHO INTERNACIONAL PUBLICO, S/G CONTRATO CDP-I Nº 002/2016, SOL. DE PAGO MEDIANTE INFORME I LIB. 00099021001 TGN-RECURSOS ORDINARIOS (3987) POR DIFERENCIAL CAMBIARIO</t>
  </si>
  <si>
    <t>G03547170005</t>
  </si>
  <si>
    <t>VENTA DE DIVISAS CON TRANSFERENCIA DE FONDOS A SOLICITUD DE DIRECCION ESTRATEGICA DE REIVINDICACION MARITIMA DIREMAR SEGUN SOLICITUD 1506 REF: PAGO AL DR. PAYAM AKHAVAN, POR EL SERVICIO DE ASESORAMIENTO EN DERECHO INTERNACIONAL PUBLICO, S/G CONTRATO CDP-I Nº 002/2016, SOL. DE PAGO MEDIANTE INFORME I LIB. 00099021001 TGN-RECURSOS ORDINARIOS (3987)</t>
  </si>
  <si>
    <t>G03853820004</t>
  </si>
  <si>
    <t>VENTA DE DIVISAS CON TRANSFERENCIA DE FONDOS A SOLICITUD DE DIRECCION ESTRATEGICA DE REIVINDICACION MARITIMA DIREMAR SEGUN SOLICITUD 1733 REF: PAGO A FAVOR DEL CIUDADANO LTDA. POR LA CAMPAÑA DE DIFUSIÓN "MAR PARA TODOS", DE ACUERDO A CONTRATO CDS-I Nº 02/2016, NOTA INTERNA NI/DIREMAR-SG/UCO Nº 013/2 LIB. 00099021001 TGN-RECURSOS ORDINARIOS (3987)</t>
  </si>
  <si>
    <t>G03875160004</t>
  </si>
  <si>
    <t>VENTA DE DIVISAS CON TRANSFERENCIA DE FONDOS A SOLICITUD DE DIRECCION ESTRATEGICA DE REIVINDICACION MARITIMA DIREMAR SEGUN SOLICITUD 1734 REF: D. PAGO AL PROF. ALAN VAUGHAN LOWE, POR EL SERVICIO DE ASESORAMIENTO EN DERECHO INTERNACIONAL PUBLICO S/G CONTRATO CDP-I Nº 03/2016, NOTA INTERNA NI/DIREMAR/ LIB. 00099021001 TGN-RECURSOS ORDINARIOS (3987) POR DIFERENCIAL CAMBIARIO</t>
  </si>
  <si>
    <t>G03875160005</t>
  </si>
  <si>
    <t>VENTA DE DIVISAS CON TRANSFERENCIA DE FONDOS A SOLICITUD DE DIRECCION ESTRATEGICA DE REIVINDICACION MARITIMA DIREMAR SEGUN SOLICITUD 1734 REF: D. PAGO AL PROF. ALAN VAUGHAN LOWE, POR EL SERVICIO DE ASESORAMIENTO EN DERECHO INTERNACIONAL PUBLICO S/G CONTRATO CDP-I Nº 03/2016, NOTA INTERNA NI/DIREMAR/ LIB. 00099021001 TGN-RECURSOS ORDINARIOS (3987)</t>
  </si>
  <si>
    <t>G03937420004</t>
  </si>
  <si>
    <t>VENTA DE DIVISAS CON TRANSFERENCIA DE FONDOS A SOLICITUD DE DIRECCION ESTRATEGICA DE REIVINDICACION MARITIMA DIREMAR SEGUN SOLICITUD 1803 REF: D. PAGO A LA DRA. AMY JEAN CATHERINE SANDER, POR EL SERVICIO DE ASISTENCIA EN MATERIA DE DERECHO INTERNACIONAL PUBLICO, S/G NOTA INTERNA NI/DIREMAR/DIAJM NO LIB. 00099021001 TGN-RECURSOS ORDINARIOS (3987) POR DIFERENCIAL CAMBIARIO</t>
  </si>
  <si>
    <t>G03937420005</t>
  </si>
  <si>
    <t>VENTA DE DIVISAS CON TRANSFERENCIA DE FONDOS A SOLICITUD DE DIRECCION ESTRATEGICA DE REIVINDICACION MARITIMA DIREMAR SEGUN SOLICITUD 1803 REF: D. PAGO A LA DRA. AMY JEAN CATHERINE SANDER, POR EL SERVICIO DE ASISTENCIA EN MATERIA DE DERECHO INTERNACIONAL PUBLICO, S/G NOTA INTERNA NI/DIREMAR/DIAJM NO LIB. 00099021001 TGN-RECURSOS ORDINARIOS (3987)</t>
  </si>
  <si>
    <t>G04055640004</t>
  </si>
  <si>
    <t>VENTA DE DIVISAS CON TRANSFERENCIA DE FONDOS A SOLICITUD DE DIRECCION ESTRATEGICA DE REIVINDICACION MARITIMA DIREMAR SEGUN SOLICITUD 1922 REF: PAGO A LA PROF. MONIQUE CHEMILLIER GENDREAU, POR EL SERVICIO DE ASESORAMIENTO EN DERECHO INTERNACIONAL PUBLICO, S/G CONTRATO: CDP-I Nº 04/2017, SOL DE PAGO. LIB. 00099021001 TGN-RECURSOS ORDINARIOS (3987)</t>
  </si>
  <si>
    <t>G04069350004</t>
  </si>
  <si>
    <t>VENTA DE DIVISAS CON TRANSFERENCIA DE FONDOS A SOLICITUD DE DIRECCION ESTRATEGICA DE REIVINDICACION MARITIMA DIREMAR SEGUN SOLICITUD 1945 REF: PAGO AL PROF. REMIRO BROTONS POR EL SERVICIO DE ASESORAMIENTO EN DERECHO INTERNACIONAL, DE ACUERDO A INFORME IF/DIREMAR/DIAM Nº 013/2017 Y DOC. ADJ. EQUIVALE LIB. 00099021001 TGN-RECURSOS ORDINARIOS (3987) POR DIFERENCIAL CAMBIARIO</t>
  </si>
  <si>
    <t>G04069350005</t>
  </si>
  <si>
    <t>VENTA DE DIVISAS CON TRANSFERENCIA DE FONDOS A SOLICITUD DE DIRECCION ESTRATEGICA DE REIVINDICACION MARITIMA DIREMAR SEGUN SOLICITUD 1945 REF: PAGO AL PROF. REMIRO BROTONS POR EL SERVICIO DE ASESORAMIENTO EN DERECHO INTERNACIONAL, DE ACUERDO A INFORME IF/DIREMAR/DIAM Nº 013/2017 Y DOC. ADJ. EQUIVALE LIB. 00099021001 TGN-RECURSOS ORDINARIOS (3987)</t>
  </si>
  <si>
    <t>G04097700004</t>
  </si>
  <si>
    <t>VENTA DE DIVISAS CON TRANSFERENCIA DE FONDOS A SOLICITUD DE DIRECCION ESTRATEGICA DE REIVINDICACION MARITIMA DIREMAR SEGUN SOLICITUD 1950 REF: PAGO A FAVOR DE LA CONSULTORA GIMENA GONZALES ASENSIO, POR EL SERVICIO DE ASISTENCIA EN MATERIA DE DERECHO INTERNACIONAL PÚBLICO, SOLICITADO MEDIANTE INFORME LIB. 00099021001 TGN-RECURSOS ORDINARIOS (3987) POR DIFERENCIAL CAMBIARIO</t>
  </si>
  <si>
    <t>G04097700005</t>
  </si>
  <si>
    <t>VENTA DE DIVISAS CON TRANSFERENCIA DE FONDOS A SOLICITUD DE DIRECCION ESTRATEGICA DE REIVINDICACION MARITIMA DIREMAR SEGUN SOLICITUD 1950 REF: PAGO A FAVOR DE LA CONSULTORA GIMENA GONZALES ASENSIO, POR EL SERVICIO DE ASISTENCIA EN MATERIA DE DERECHO INTERNACIONAL PÚBLICO, SOLICITADO MEDIANTE INFORME LIB. 00099021001 TGN-RECURSOS ORDINARIOS (3987)</t>
  </si>
  <si>
    <t>B14805430002</t>
  </si>
  <si>
    <t>00099021001 DEP.DE CHEQ.AJENOS,RET.DE CAM.,CONCEPTO: DEVOLUCION PREV. 242/2015 (D.A.2),DEP.: ADEMAF , PROCEDENCIA: BANCO UNION S.A., CHEQUE: 1048, FECHA DE EMISION:02/03/2017</t>
  </si>
  <si>
    <t>B14820070002</t>
  </si>
  <si>
    <t>00201034101 DEP.DE CHEQ.AJENOS,RET.DE CAM.,CONCEPTO: RECURSOS PROVENIENTES DEL MUNICIPIO DE RIBERALTA POR CONVENIO CIN ADEMAF,DEP.: ADEMAF-DIS , PROCEDENCIA: BANCO UNION S.A., CHEQUE: 1051, FECHA DE EMISION:07/03/2017</t>
  </si>
  <si>
    <t>B14886910002</t>
  </si>
  <si>
    <t>00201034101 DEP.DE CHEQ.AJENOS,RET.DE CAM.,CONCEPTO: TRANSFERENCIA DE LA ADMINISTRADORA BOLIVIANA DE CARRETERAS ABC EN EL MARCO DE UN CONVENIO,DEP.: ADEMAF , PROCEDENCIA: BANCO UNION S.A., CHEQUE: 1055, FECHA DE EMISION:27/03/2017</t>
  </si>
  <si>
    <t>B14814590002</t>
  </si>
  <si>
    <t>00099021001 DEP.DE CHEQ.AJENOS,RET.DE CAM.,CONCEPTO: DEVOLUCION DE FONDOS TGN,DEP.: ASFI , PROCEDENCIA: BANCO UNION S.A., CHEQUE: 2535, FECHA DE EMISION:16/02/2017</t>
  </si>
  <si>
    <t>O14819760002</t>
  </si>
  <si>
    <t>00099021001 DEPOSITO DE EFECTIVO, DEPOSITANTE: ASFI- ERIKA HILDA JAUREGUI RODRIGUEZ, CONCEPTO: DEVOLUCION DE VIATICOS, CUENTA DE DEPOSITO: CUENTA UNICA DEL TESORO</t>
  </si>
  <si>
    <t>O14864880002</t>
  </si>
  <si>
    <t>00099021001 DEPOSITO DE EFECTIVO, DEPOSITANTE: ASFI-FREDDY AUGUSTO LENZ ARDAYA, CONCEPTO: DEVOLUCION FONDOS DE PASAJES, CUENTA DE DEPOSITO: CUENTA UNICA DEL TESORO</t>
  </si>
  <si>
    <t>O14864910002</t>
  </si>
  <si>
    <t>00099021001 DEPOSITO DE EFECTIVO, DEPOSITANTE: ASFI-ENRIQUE HUMBERTO MOOR ARCE, CONCEPTO: DEVOLUCION FONDOS DE PASAJES, CUENTA DE DEPOSITO: CUENTA UNICA DEL TESORO</t>
  </si>
  <si>
    <t>O14864970002</t>
  </si>
  <si>
    <t>00099021001 DEPOSITO DE EFECTIVO, DEPOSITANTE: ASFI-JOSE ANTONIO CORO LARA, CONCEPTO: DEVOLUCION FONDOS DE PASAJES, CUENTA DE DEPOSITO: CUENTA UNICA DEL TESORO</t>
  </si>
  <si>
    <t>00099021001 DEPOSITO DE EFECTIVO, DEPOSITANTE: ASFI-ABRAHAM FERNANDO TORREJON ASEBEY, CONCEPTO: DEVOLUCION DE FONDOS POR TASAS DE AEROPUERTO, CUENTA DE DEPOSITO: CUENTA UNICA DEL TESORO</t>
  </si>
  <si>
    <t>INSTITUTO NACIONAL DE REFORMA AGRARIA</t>
  </si>
  <si>
    <t>S08763100002</t>
  </si>
  <si>
    <t>'TRANSFERENCIA DE FONDOS DE DPTOS.DE ENCAJE LEGAL DEL SISTEMA FINANCIERO A DPTOS.CTES.DEL SECTOR PUBLICO S/G CITE' BUN/0004/17||DE LA FECHA (HRE-TSO-39). A SOLIC.DEL MEFP,LIBR.00212082001 REVERS.FDOS.POR ERROR EN MONTO DE TRANSF.ELECTR.DE F.30-12-16; BUN</t>
  </si>
  <si>
    <t>S08803560003</t>
  </si>
  <si>
    <t>'TRANSFERENCIA DE FONDOS||A SOL. DEL MIN,DE ECO Y FIN.PUBL. MEFP/VTCP/DGPOT/UPCFTGN/TR-N°354/2017 DE LA FECHA HRE TSO 951 REPOSICION DE BOLETAS DE PAGO SOLICITADOS POR EL INRA, POR DEPOSITOS ERRÓNEOS, CONSIGNADOS EN EL COMPROBANTE DE PAGO N°18675. DEBITO DE LA LIBRETA 00099021001 COBRO UTILES DE ESCRITORIO.</t>
  </si>
  <si>
    <t>O14803870002</t>
  </si>
  <si>
    <t>00212082004 DEPOSITO DE EFECTIVO, DEPOSITANTE: INSTITUTO NAL DE REFORMA AGRARIA DEPTAL LA PAZ, CONCEPTO: DEVOLUCION GASTOS OPERATIVOS C-31 Nº 37, CUENTA DE DEPOSITO: CUENTA UNICA DEL TESORO</t>
  </si>
  <si>
    <t>O14842990002</t>
  </si>
  <si>
    <t>00212082004 DEPOSITO DE EFECTIVO, DEPOSITANTE: ROGER HERLAN CHURA PILLCO INRA, CONCEPTO: DEVOLUCION DE GASTOS OPERATIVOS C-31 Nº 51, CUENTA DE DEPOSITO: CUENTA UNICA DEL TESORO</t>
  </si>
  <si>
    <t>O14843220002</t>
  </si>
  <si>
    <t>00212082004 DEPOSITO DE EFECTIVO, DEPOSITANTE: I N R A - EDWIN MAMANI SANCHEZ, CONCEPTO: DEVOLUCION DE GASTOS OPERATIVOS C-31 N° 78, CUENTA DE DEPOSITO: CUENTA UNICA DEL TESORO</t>
  </si>
  <si>
    <t>O14864500002</t>
  </si>
  <si>
    <t>00212082004 DEPOSITO DE EFECTIVO, DEPOSITANTE: INRA-LA PAZ JUAN EDGAR CONDORI GUTIERREZ, CONCEPTO: DEVOLUCION DE GASTOS OPERATIVOS, CUENTA DE DEPOSITO: CUENTA UNICA DEL TESORO</t>
  </si>
  <si>
    <t>O14875470002</t>
  </si>
  <si>
    <t>00212082004 DEPOSITO DE EFECTIVO, DEPOSITANTE: SANTOS OSWALDO GONZALES CUSSI, CONCEPTO: DEVOLUCIÓN DE VIÁTICOS, CUENTA DE DEPOSITO: CUENTA UNICA DEL TESORO</t>
  </si>
  <si>
    <t>O14875480002</t>
  </si>
  <si>
    <t>00212082004 DEPOSITO DE EFECTIVO, DEPOSITANTE: JORGE FERNANDO NINA APAZA, CONCEPTO: DEVOLUCION GASTOS OPERATIVOS, CUENTA DE DEPOSITO: CUENTA UNICA DEL TESORO</t>
  </si>
  <si>
    <t>O14875490002</t>
  </si>
  <si>
    <t>00212082004 DEPOSITO DE EFECTIVO, DEPOSITANTE: JORGE FERNANDO NINA APAZA, CONCEPTO: DEVOLUCION VIATICOS, CUENTA DE DEPOSITO: CUENTA UNICA DEL TESORO</t>
  </si>
  <si>
    <t>O14875750002</t>
  </si>
  <si>
    <t>00212082001 DEPOSITO DE EFECTIVO, DEPOSITANTE: INRA-ROGER HERLAN CHURA PILLCO, CONCEPTO: DEVOLUCION DE GASTOS OPERATIVOS Y VIATICOS C-31 N° 106, CUENTA DE DEPOSITO: CUENTA UNICA DEL TESORO</t>
  </si>
  <si>
    <t>O14875760002</t>
  </si>
  <si>
    <t>00212082001 DEPOSITO DE EFECTIVO, DEPOSITANTE: OSWALDO DAVID POMA ARANDA - INRA, CONCEPTO: DEVOLUCIÓN DE VIÁTICOS C-31 N°106, CUENTA DE DEPOSITO: CUENTA UNICA DEL TESORO</t>
  </si>
  <si>
    <t>O14883010002</t>
  </si>
  <si>
    <t>00212082004 DEPOSITO DE EFECTIVO, DEPOSITANTE: EDWIN QUISPE LUCANA, CONCEPTO: DEVOLUCION DE VIATICO, CUENTA DE DEPOSITO: CUENTA UNICA DEL TESORO</t>
  </si>
  <si>
    <t>O14883740002</t>
  </si>
  <si>
    <t>00212082004 DEPOSITO DE EFECTIVO, DEPOSITANTE: VILMA VARGAS TORRES, CONCEPTO: DEVOLUCIÓN DE GASTOS OPERATIVOS C-31 N°67, CUENTA DE DEPOSITO: CUENTA UNICA DEL TESORO</t>
  </si>
  <si>
    <t>B14886340002</t>
  </si>
  <si>
    <t>00212022005 DEP.DE CHEQ.AJENOS,RET.DE CAM.,CONCEPTO: APORTES VOLUNTARIOS INRA - SANTA CRUZ,DEP.: INRA - SANTA CRUZ , PROCEDENCIA: BANCO UNION S.A., CHEQUE: 1620, FECHA DE EMISION:27/03/2017</t>
  </si>
  <si>
    <t>O14887950002</t>
  </si>
  <si>
    <t>00212082004 DEPOSITO DE EFECTIVO, DEPOSITANTE: INRA - LA PAZ GROVER GUSTAVO ALEGRIA LAURA, CONCEPTO: DEVOLUCION DE GASTOS OPERATIVOS, CUENTA DE DEPOSITO: CUENTA UNICA DEL TESORO</t>
  </si>
  <si>
    <t>O14802150002</t>
  </si>
  <si>
    <t>00221012001 DEPOSITO DE EFECTIVO, DEPOSITANTE: PATRICIA ELVA MEDRANO GOITIA - SENARECOM, CONCEPTO: DEVOLUCION DE SUELDO, CUENTA DE DEPOSITO: CUENTA UNICA DEL TESORO</t>
  </si>
  <si>
    <t>S08794740002</t>
  </si>
  <si>
    <t>||TRANSFERENCIA DE FONDOS S/G. CITE' BUN0109/17 DE LA FECHA (HRE-TSO-854). DEVOLUCIÓN DE SALDOS NO EJECUTADOS DEL PROYECTO MEJORAMIENTO DEL MANEJO AGRONÓMICO DE HORTALIZAS PRIORIZADAS PARA LA ECO REGION 1. A SOLICITUD DE LA UMSS; LIBRETA 00222014302 FONDOS BANCO MUNDIAL; BUN.</t>
  </si>
  <si>
    <t>O14808300002</t>
  </si>
  <si>
    <t>00222012001 DEPOSITO DE EFECTIVO, DEPOSITANTE: SABINO APAZA QUISPE, CONCEPTO: DEVOLUCION DE SALARIO, CUENTA DE DEPOSITO: CUENTA UNICA DEL TESORO</t>
  </si>
  <si>
    <t>O14828560002</t>
  </si>
  <si>
    <t>00222014302 DEPOSITO DE EFECTIVO, DEPOSITANTE: FABIOLA RAMOS INIAF LA PAZ, CONCEPTO: C31 - 3562 SALDOS, CUENTA DE DEPOSITO: CUENTA UNICA DEL TESORO</t>
  </si>
  <si>
    <t>O14867930002</t>
  </si>
  <si>
    <t>00222012001 DEPOSITO DE EFECTIVO, DEPOSITANTE: TATIANA MENDUIÑIA BOTELLO, CONCEPTO: REVERSIÓN, CUENTA DE DEPOSITO: CUENTA UNICA DEL TESORO</t>
  </si>
  <si>
    <t>O14813200002</t>
  </si>
  <si>
    <t>00223012001 DEPOSITO DE EFECTIVO, DEPOSITANTE: JAVIER IVAN SELAYA GONZALES, CONCEPTO: DEVOLUCION DE VIATICOS AL C-31 09/2017, CUENTA DE DEPOSITO: CUENTA UNICA DEL TESORO</t>
  </si>
  <si>
    <t>O14817670002</t>
  </si>
  <si>
    <t>00223012001 DEPOSITO DE EFECTIVO, DEPOSITANTE: RODRIGO LEONARDO YANARICO LOPEZ, CONCEPTO: DEVOLUCION FONDO AVANCE RODRIGO YANARICO, CUENTA DE DEPOSITO: CUENTA UNICA DEL TESORO</t>
  </si>
  <si>
    <t>INSUMOS BOLIVIA</t>
  </si>
  <si>
    <t>G04113610004</t>
  </si>
  <si>
    <t>VENTA DE DIVISAS CON TRANSFERENCIA DE FONDOS A SOLICITUD DE INSUMOS BOLIVIA SEGUN SOLICITUD 1991 REF: REGISTRO DE PAGO A LA UNIÓN ISRAELITA DEL PERÚ, POR CERTIFICACIÓN KOSHER ANUAL DE LA PLANTA PROCESADORA DE PALMITO EN CONSERVA "SAN ISIDRO" (SHINAHOTA). SEGÚN COMUNICACIÓN INTERNA INBOL GPYGC N°127/ LIB. 00224012002 INSUMOS BOL.ADMIN.CENTRAL. FUNCION. EXP PALMITO CULT.A VENEZ</t>
  </si>
  <si>
    <t>S08822250003</t>
  </si>
  <si>
    <t>'TRANSFERENCIA'||RECIBIDA DEL EXTERIOR POR DESEMBOLSO DEL BID, REF: GRT-WS-12956-BO-2 REQ. 0020 OPS0201708938A (REM. EXT.) LIBRETA ° 002250104401 SENASBA FUNCIONAMIENTO-RECURSOS UNION EUROPEA, REF: UTILES DE ESCRITORIO</t>
  </si>
  <si>
    <t>B14870400002</t>
  </si>
  <si>
    <t>00225012014 DEP.DE CHEQ.AJENOS,RET.DE CAM.,CONCEPTO: DEP COSAJU,DEP.: SENASBA , PROCEDENCIA: BANCO UNION S.A., CHEQUE: 71, FECHA DE EMISION:23/03/2017</t>
  </si>
  <si>
    <t>B14874590002</t>
  </si>
  <si>
    <t>00234014202 DEP.DE CHEQ.AJENOS,RET.DE CAM.,CONCEPTO: DEVOLUCION AL C-31 N° 90, PARTIDA N° 25900,DEP.: ROLANDO CRUZ PACARA , PROCEDENCIA: BANCO UNION S.A., CHEQUE: 177, FECHA DE EMISION:13/03/2017</t>
  </si>
  <si>
    <t>J03182130002</t>
  </si>
  <si>
    <t>A:00249012001 A requerimiento de la Unidad de Administracion e Informacion Salarial (UAIS), con nota interna CITE: MEFP/VTCP/DGPOT/UAIS/N 7760/2016, en la cual solicita la reversion definitiva de las boletas de consignadas en el Comprobante de Pago N 18674.</t>
  </si>
  <si>
    <t>S08777560004</t>
  </si>
  <si>
    <t>||VENTA DE DIVISAS S/G NOTAS CEASS/DIR/NO732/2016 Y CEASS/DIR NO27/2017 Y ASIGNACION EFECTUADA POR EL MEFP DE 20-01-17 REF.EMISION CARTA DE CREDITO I-2017-005 COMISION EMISION 0.15% S/USD 103.200.- POR 95 DIAS REEMB GTOS COMUNICACION BS220.- Y EMISION CBTE CONTABLE BS50.- CGO.LIB.0249012001 LBP-CEASS REF. COBRO EMISION LC I-2017-005</t>
  </si>
  <si>
    <t>S08819260001</t>
  </si>
  <si>
    <t>||AMPLIACION DE VALIDEZ 0,15% S/USD19.742,34.-POR 90 DIAS,COMISION ENMIENDA LC BS220.-REEMBS.GSTS.COMUNICACION BS220.-Y EMISION COMP.CONTABLE BS50.-,S/G NOTA CEASS/DIR/Nº083/2017,07/03/2017 REF.:BCB-IMP-2014-033 P/C CEASS A/F NEURONIC S.A. LIB.00249012001 LBP-CEASS REF.:COMIS.AMPL.VALIDEZ Y ENMIENDA LC BCB-IMP-2014-033</t>
  </si>
  <si>
    <t>S08829450001</t>
  </si>
  <si>
    <t>COBRO POR´||COMISION EMISION CBTE. CONTABLE BS 50.- REEMBOLSO GASTOS DE COMUNICACION BS 220.- ENMIENDA BS 220.- COMISION AMPLIACION DE VALIDEZ 0.15% S/USD 103.200.- POR 30 DIAS REFERENCIA CARTA DE CREDITO I-2017-005. CGO.LIB.N°0249012001 LBP-CEASS REF.:COBRO ENMIENDA LC I-2017-005.</t>
  </si>
  <si>
    <t>J03215890002</t>
  </si>
  <si>
    <t>A:00249012001 A requerimiento de la Unidad de Administracion e Informacion Salarial (UAIS), con nota interna CITE: MEFP/VTCP/DGPOT/UAIS/N 1846/2017, en la cual solicita la reversion definitiva de las boletas consignadas en el Comprobante de Pago N 18685.</t>
  </si>
  <si>
    <t>ENTIDAD EJECUTORA DE MEDIO AMBIENTE Y AGUA " "EMAGUA"</t>
  </si>
  <si>
    <t>B14879410002</t>
  </si>
  <si>
    <t>00253014419 DEP.DE CHEQ.AJENOS,RET.DE CAM.,CONCEPTO: TRANSFERENCIA DE RECURSOS DE LA PARC,DEP.: PARC , PROCEDENCIA: BANCO UNION S.A., CHEQUE: 629, FECHA DE EMISION:27/03/2017</t>
  </si>
  <si>
    <t>B14828360002</t>
  </si>
  <si>
    <t>00254014101 DEP.DE CHEQ.AJENOS,RET.DE CAM.,CONCEPTO: TRANSFERENCIA DE RECURSOS DEL MUNICIPIO DE VIACHA,DEP.: INSTITUTO DEL SEGURO AGRARIO , PROCEDENCIA: BANCO UNION S.A., CHEQUE: 1071, FECHA DE EMISION:08/03/2017</t>
  </si>
  <si>
    <t>B14828370002</t>
  </si>
  <si>
    <t>00254014101 DEP.DE CHEQ.AJENOS,RET.DE CAM.,CONCEPTO: TRANSFERENCIA DE RECURSOS DEL MUNICIPIO DE CURAHUARA DE CARANGAS,DEP.: INSTITUTO DEL SEGURO AGRARIO , PROCEDENCIA: BANCO UNION S.A., CHEQUE: 1074, FECHA DE EMISION:09/03/2017</t>
  </si>
  <si>
    <t>B14828400002</t>
  </si>
  <si>
    <t>00254014101 DEP.DE CHEQ.AJENOS,RET.DE CAM.,CONCEPTO: TRANSFERENCIA DE RECURSOS DEL MUNICIPIO DE YACO,DEP.: INSTITUTO DEL SEGURO AGRARIO , PROCEDENCIA: BANCO UNION S.A., CHEQUE: 1075, FECHA DE EMISION:09/03/2017</t>
  </si>
  <si>
    <t>B14828420002</t>
  </si>
  <si>
    <t>00130012001 DEP.DE CHEQ.AJENOS,RET.DE CAM.,CONCEPTO: PAGO CAPITAL CUOTA 85,DEP.: COMERMIN , PROCEDENCIA: BANCO MERCANTIL SANTA CRUZ SA., CHEQUE: 7270, FECHA DE EMISION:08/03/2017</t>
  </si>
  <si>
    <t>B14833290002</t>
  </si>
  <si>
    <t>00254014101 DEP.DE CHEQ.AJENOS,RET.DE CAM.,CONCEPTO: TRANSFERENCIA DE RECURSOS DEL MUNICIPIO DE TAPACARI,DEP.: INSTITUTO DEL SEGURO AGRARIO , PROCEDENCIA: BANCO UNION S.A., CHEQUE: 1076, FECHA DE EMISION:10/03/2017</t>
  </si>
  <si>
    <t>B14833310002</t>
  </si>
  <si>
    <t>00254014101 DEP.DE CHEQ.AJENOS,RET.DE CAM.,CONCEPTO: TRANSFERENCIA DE RECURSOS DEL MUNICIPIO DE VACAS,DEP.: INSTITUTO DEL SEGURO AGRARIO , PROCEDENCIA: BANCO UNION S.A., CHEQUE: 1077, FECHA DE EMISION:10/03/2017</t>
  </si>
  <si>
    <t>B14833330002</t>
  </si>
  <si>
    <t>00254014101 DEP.DE CHEQ.AJENOS,RET.DE CAM.,CONCEPTO: TRANSFERENCIA DE RECURSOS DEL MUNICIPIO DE ALALAY,DEP.: INSTITUTO DEL SEGURO AGRARIO , PROCEDENCIA: BANCO UNION S.A., CHEQUE: 1078, FECHA DE EMISION:10/03/2017</t>
  </si>
  <si>
    <t>B14833350002</t>
  </si>
  <si>
    <t>00254014101 DEP.DE CHEQ.AJENOS,RET.DE CAM.,CONCEPTO: TRANSFERENCIA DE RECURSOS DEL MUNICIPIO DE TOTORA (CBBA),DEP.: INSTITUTO DEL SEGURO AGRARIO , PROCEDENCIA: BANCO UNION S.A., CHEQUE: 1079, FECHA DE EMISION:10/03/2017</t>
  </si>
  <si>
    <t>B14833390002</t>
  </si>
  <si>
    <t>00254014101 DEP.DE CHEQ.AJENOS,RET.DE CAM.,CONCEPTO: TRANSFERENCIA DE RECURSOS DEL MUNICIPIO DE TOMINA,DEP.: INSTITUTO DEL SEGURO AGRARIO , PROCEDENCIA: BANCO UNION S.A., CHEQUE: 1081, FECHA DE EMISION:10/03/2017</t>
  </si>
  <si>
    <t>B14833420002</t>
  </si>
  <si>
    <t>00254014101 DEP.DE CHEQ.AJENOS,RET.DE CAM.,CONCEPTO: TRANSFERENCIA DE RECURSOS DEL MUNICIPIO DE VITICHI,DEP.: INSTITUTO DEL SEGURO AGRARIO , PROCEDENCIA: BANCO UNION S.A., CHEQUE: 1082, FECHA DE EMISION:10/03/2017</t>
  </si>
  <si>
    <t>B14833450002</t>
  </si>
  <si>
    <t>00254014101 DEP.DE CHEQ.AJENOS,RET.DE CAM.,CONCEPTO: TRANSFERENCIA DE RECURSOS DEL MUNICIPIO DE SANTIAGO DE ANDAMARCA,DEP.: INSTITUTO DEL SEGURO AGRARIO , PROCEDENCIA: BANCO UNION S.A., CHEQUE: 1083, FECHA DE EMISION:10/03/2017</t>
  </si>
  <si>
    <t>B14833460002</t>
  </si>
  <si>
    <t>00254014101 DEP.DE CHEQ.AJENOS,RET.DE CAM.,CONCEPTO: TRANSFERENCIA DE RECURSOS DEL MUNICIPIO DE CORQUE,DEP.: INSTITUTO DEL SEGURO AGRARIO , PROCEDENCIA: BANCO UNION S.A., CHEQUE: 1084, FECHA DE EMISION:10/03/2017</t>
  </si>
  <si>
    <t>B14841830002</t>
  </si>
  <si>
    <t>00254014101 DEP.DE CHEQ.AJENOS,RET.DE CAM.,CONCEPTO: TRANSFERENCIA DE RECURSOS DEL MUNICIPIO DE VILLA GUALBERTO VILLARROEL,DEP.: INSTITUTO DEL SEGURO AGRARIO , PROCEDENCIA: BANCO UNION S.A., CHEQUE: 1080, FECHA DE EMISION:10/03/2017</t>
  </si>
  <si>
    <t>B14841850002</t>
  </si>
  <si>
    <t>00254014101 DEP.DE CHEQ.AJENOS,RET.DE CAM.,CONCEPTO: TRANSFERENCIA DE RECURSOS DEL MUNICIPIO DE INDEPENDENCIA,DEP.: INSTITUTO DEL SEGURO AGRARIO , PROCEDENCIA: BANCO UNION S.A., CHEQUE: 1085, FECHA DE EMISION:14/03/2017</t>
  </si>
  <si>
    <t>B14845840002</t>
  </si>
  <si>
    <t>00254014101 DEP.DE CHEQ.AJENOS,RET.DE CAM.,CONCEPTO: TRANSFERENICA DE RECURSOS DEL MUNICIPIO DE POCOATA,DEP.: INSTITUTO DEL SEGURO AGRARIO , PROCEDENCIA: BANCO UNION S.A., CHEQUE: 1086, FECHA DE EMISION:15/03/2017</t>
  </si>
  <si>
    <t>B14845850002</t>
  </si>
  <si>
    <t>00254014101 DEP.DE CHEQ.AJENOS,RET.DE CAM.,CONCEPTO: TRANSFERENCIA DE RECURSOS DEL MUNICIPIO DE CHARAZANI,DEP.: INSTITUTO DEL SEGURO AGRARIO , PROCEDENCIA: BANCO UNION S.A., CHEQUE: 1087, FECHA DE EMISION:15/03/2017</t>
  </si>
  <si>
    <t>B14845870002</t>
  </si>
  <si>
    <t>00254014101 DEP.DE CHEQ.AJENOS,RET.DE CAM.,CONCEPTO: TRANSFERENCIA DE RECURSOS DEL MUNICIPIO DE TACACHI,DEP.: INSTITUTO DEL SEGURO AGRARIO , PROCEDENCIA: BANCO UNION S.A., CHEQUE: 1088, FECHA DE EMISION:16/03/2017</t>
  </si>
  <si>
    <t>B14866450002</t>
  </si>
  <si>
    <t>00254014101 DEP.DE CHEQ.AJENOS,RET.DE CAM.,CONCEPTO: TRANSFERENCIA DE RECURSOS DEL MUNICIPIO DE CARIPUYO,DEP.: INSTITUTO DEL SEGURO AGRARIO , PROCEDENCIA: BANCO UNION S.A., CHEQUE: 1089, FECHA DE EMISION:21/03/2017</t>
  </si>
  <si>
    <t>B14866480002</t>
  </si>
  <si>
    <t>00254014101 DEP.DE CHEQ.AJENOS,RET.DE CAM.,CONCEPTO: TRANSFERENCIA DE RECURSOS DEL MUNICIPIO DE VILLA SERRANO,DEP.: INSTITUTO DEL SEGURO AGRARIO , PROCEDENCIA: BANCO UNION S.A., CHEQUE: 1090, FECHA DE EMISION:21/03/2017</t>
  </si>
  <si>
    <t>B14866510002</t>
  </si>
  <si>
    <t>00254014101 DEP.DE CHEQ.AJENOS,RET.DE CAM.,CONCEPTO: TRANSFERENCIA DE RECURSOS DEL MUNICIPIO DE AIQUILE,DEP.: INSTITUTO DEL SEGURO AGRARIO , PROCEDENCIA: BANCO UNION S.A., CHEQUE: 1091, FECHA DE EMISION:21/03/2017</t>
  </si>
  <si>
    <t>B14866530002</t>
  </si>
  <si>
    <t>00254014101 DEP.DE CHEQ.AJENOS,RET.DE CAM.,CONCEPTO: TRANSFERENCIA DE RECURSOS DEL MUNICIPIO DE SICA SICA,DEP.: INSTITUTO DEL SEGURO AGRARIO , PROCEDENCIA: BANCO UNION S.A., CHEQUE: 1092, FECHA DE EMISION:21/03/2017</t>
  </si>
  <si>
    <t>B14870510002</t>
  </si>
  <si>
    <t>00254014101 DEP.DE CHEQ.AJENOS,RET.DE CAM.,CONCEPTO: TRANSFERENCIA DE RECURSOS DEL MUNICIPIO DE INQUISIVI,DEP.: INSTITUTO DEL SEGURO AGRARIO , PROCEDENCIA: BANCO UNION S.A., CHEQUE: 1093, FECHA DE EMISION:23/03/2017</t>
  </si>
  <si>
    <t>B14870530002</t>
  </si>
  <si>
    <t>00254014101 DEP.DE CHEQ.AJENOS,RET.DE CAM.,CONCEPTO: TRANSFERENCIA DE RECURSOS DEL MUNICIPIO DE MOCO MOCO,DEP.: INSTITUTO DEL SEGURO AGRARIO , PROCEDENCIA: BANCO UNION S.A., CHEQUE: 1094, FECHA DE EMISION:23/03/2017</t>
  </si>
  <si>
    <t>B14870540002</t>
  </si>
  <si>
    <t>00254014101 DEP.DE CHEQ.AJENOS,RET.DE CAM.,CONCEPTO: TRANSFERENCIA DE RECURSOS DEL MUNICIPIO DE SACACA,DEP.: INSTITUTO DEL SEGURO AGRARIO , PROCEDENCIA: BANCO UNION S.A., CHEQUE: 1095, FECHA DE EMISION:23/03/2017</t>
  </si>
  <si>
    <t>B14870550002</t>
  </si>
  <si>
    <t>00254014101 DEP.DE CHEQ.AJENOS,RET.DE CAM.,CONCEPTO: TRANSFERENCIA DE RECURSOS DEL MUNICIPIO DE YAMPARAEZ,DEP.: INSTITUTO DEL SEGURO AGRARIO , PROCEDENCIA: BANCO UNION S.A., CHEQUE: 1096, FECHA DE EMISION:23/03/2017</t>
  </si>
  <si>
    <t>B14870560002</t>
  </si>
  <si>
    <t>00254014101 DEP.DE CHEQ.AJENOS,RET.DE CAM.,CONCEPTO: TRANSFERENCIA DE RECURSOS DEL MUNICIPIO DE LAJA,DEP.: INSTITUTO DEL SEGURO AGRARIO , PROCEDENCIA: BANCO UNION S.A., CHEQUE: 1098, FECHA DE EMISION:24/03/2017</t>
  </si>
  <si>
    <t>B14870570002</t>
  </si>
  <si>
    <t>00254014101 DEP.DE CHEQ.AJENOS,RET.DE CAM.,CONCEPTO: TRANSFERENCIA DE RECURSOS DEL MUNICIPIO DE VILLA ALCALA,DEP.: INSTITUTO DEL SEGURO AGRARIO , PROCEDENCIA: BANCO UNION S.A., CHEQUE: 1099, FECHA DE EMISION:24/03/2017</t>
  </si>
  <si>
    <t>B14874500002</t>
  </si>
  <si>
    <t>00254014101 DEP.DE CHEQ.AJENOS,RET.DE CAM.,CONCEPTO: TRANSFERENCIA DE RECURSOS DEL MUNICIPIO DE SOPACHUY,DEP.: INSTITUTO DEL SEGURO AGRARIO , PROCEDENCIA: BANCO UNION S.A., CHEQUE: 1100, FECHA DE EMISION:27/03/2017</t>
  </si>
  <si>
    <t>B14879820002</t>
  </si>
  <si>
    <t>00254014101 DEP.DE CHEQ.AJENOS,RET.DE CAM.,CONCEPTO: TRANSFERENCIA DE RECURSOS DEL MUNICIPIO DE CARACOLLO,DEP.: INSTITUTO DEL SEGURO AGRARIO , PROCEDENCIA: BANCO UNION S.A., CHEQUE: 1101, FECHA DE EMISION:27/03/2017</t>
  </si>
  <si>
    <t>B14879840002</t>
  </si>
  <si>
    <t>00254014101 DEP.DE CHEQ.AJENOS,RET.DE CAM.,CONCEPTO: TRANSFERENCIA DE RECURSOS DEL MUNICIPIO DE VILLA ZUDAÑEZ,DEP.: INSTITUTO DEL SEGURO AGRARIO , PROCEDENCIA: BANCO UNION S.A., CHEQUE: 1102, FECHA DE EMISION:28/03/2017</t>
  </si>
  <si>
    <t>B14883360002</t>
  </si>
  <si>
    <t>00254014101 DEP.DE CHEQ.AJENOS,RET.DE CAM.,CONCEPTO: TRANSFERENCIA DE RECURSOS DEL MUNICIPIO DE MIZQUE,DEP.: INSTITUTO DEL SEGURO AGRARIO , PROCEDENCIA: BANCO UNION S.A., CHEQUE: 1103, FECHA DE EMISION:28/03/2017</t>
  </si>
  <si>
    <t>B14883370002</t>
  </si>
  <si>
    <t>00254014101 DEP.DE CHEQ.AJENOS,RET.DE CAM.,CONCEPTO: TRANSFERENCIA DE RECURSOS DEL MUNICIPIO DE CAIZA "D",DEP.: INSTITUTO DEL SEGURO AGRARIO , PROCEDENCIA: BANCO UNION S.A., CHEQUE: 1104, FECHA DE EMISION:29/03/2017</t>
  </si>
  <si>
    <t>B14887060002</t>
  </si>
  <si>
    <t>00254014101 DEP.DE CHEQ.AJENOS,RET.DE CAM.,CONCEPTO: TRANSFERENCIA DE RECURSOS DEL MUNICIPIO DE UMALA,DEP.: INSTITUTO DEL SEGURO AGRARIO , PROCEDENCIA: BANCO UNION S.A., CHEQUE: 1105, FECHA DE EMISION:29/03/2017</t>
  </si>
  <si>
    <t>B14891540002</t>
  </si>
  <si>
    <t>00254014101 DEP.DE CHEQ.AJENOS,RET.DE CAM.,CONCEPTO: TRANSFERENCIA DE RECURSOS DEL MUNICIPIO DE UNCIA,DEP.: INSTITUTO DEL SEGURO AGRARIO , PROCEDENCIA: BANCO UNION S.A., CHEQUE: 1107, FECHA DE EMISION:31/03/2017</t>
  </si>
  <si>
    <t>B14891560002</t>
  </si>
  <si>
    <t>00254014101 DEP.DE CHEQ.AJENOS,RET.DE CAM.,CONCEPTO: TRANSFERENCIA DE RECURSOS DEL MUNICIPIO DE EL CHORO,DEP.: INSTITUTO DEL SEGURO AGRARIO , PROCEDENCIA: BANCO UNION S.A., CHEQUE: 1106, FECHA DE EMISION:30/03/2017</t>
  </si>
  <si>
    <t>O14877180002</t>
  </si>
  <si>
    <t>00266022001 DEPOSITO DE EFECTIVO, DEPOSITANTE: MARGRITA VELASCO NINA, CONCEPTO: DEVOLUCION REFRIGERIO NOVIEMBRE DIRECCIONES DISTRITALES LA PAZ,EL ALTO Y PROVINCIAS, CUENTA DE DEPOSITO: CUENTA UNICA DEL TESORO</t>
  </si>
  <si>
    <t>B14828950002</t>
  </si>
  <si>
    <t>00283022001 DEP.DE CHEQ.AJENOS,RET.DE CAM.,CONCEPTO: DEVOLUCION,DEP.: ADUANA NACIONAL DE BOLIVIA , PROCEDENCIA: BANCO UNION S.A., CHEQUE: 2452, FECHA DE EMISION:06/03/2017</t>
  </si>
  <si>
    <t>B14828970002</t>
  </si>
  <si>
    <t>00283062001 DEP.DE CHEQ.AJENOS,RET.DE CAM.,CONCEPTO: DEVOLUCION,DEP.: ADUANA NACIONAL DE BOLIVIA , PROCEDENCIA: BANCO UNION S.A., CHEQUE: 2453, FECHA DE EMISION:06/03/2017</t>
  </si>
  <si>
    <t>G03609170003</t>
  </si>
  <si>
    <t>TRANSFERENCIA RECIBIDA DEL EXTERIOR SEGÚN MENSAJES SWIFT Nos. 00883-00878 (REM.EXT.) DE FECHA 20-01-2016 POR DESEMBOLSO DE CAF PRÉSTAMO CFA009344 PROG.MAS INV.P/RIEGO FASE IV/SOLICITUD DESEMBOLSO FONDO ROTATORI LIBRETA N° 00287102001 FPS-RECURSOS PROPIOS REF.: UTILES DE ESCRITORIO</t>
  </si>
  <si>
    <t>G03970780003</t>
  </si>
  <si>
    <t>TRANSFERENCIA RECIBIDA DEL EXTERIOR SEGÚN MENSAJES SWIFT Nos. 03396-03394 (REM.EXT.) DE FECHA 10-03-2017 POR DESEMBOLSO DE CAF PRÉSTAMO CFA008785 PROGRAMA MI RIEGO LIBRETA N° 00287102001 FPS-RECURSOS PROPIOS REF.: UTILES DE ESCRITORIO</t>
  </si>
  <si>
    <t>S08822890003</t>
  </si>
  <si>
    <t>TRANSFERENCIA DE FONDOS S/G CITE N°||JGCB/TRL/74/2017 DEL FPS RECIBIDA EN LA FECHA  (TRAM-TSO-1380) REF: PROGRAMACION DE PAGOS DE INVERSION Y FORTALECIMIENTO CONVENIO PLAN VIDA KFW. DE LA LIBRETA N° 00287102001 CUT FPS-RECURSOS PROPIOS COSTO UTILES DE ESCRITORIO</t>
  </si>
  <si>
    <t>S08822890002</t>
  </si>
  <si>
    <t>TRANSFERENCIA DE FONDOS S/G CITE N°||JGCB/TRL/74/2017 DEL FPS RECIBIDA EN LA FECHA  (TRAM-TSO-1380) REF: PROGRAMACION DE PAGOS DE INVERSION Y FORTALECIMIENTO CONVENIO PLAN VIDA KFW. ABONO EN LA LIBRETA N° 00287104416 FPS - BS - PLAN VIDA KFW</t>
  </si>
  <si>
    <t>J03210250001</t>
  </si>
  <si>
    <t>De: 00287102001 TRL 71 - TRANSFERENCIA RECURSOS POR DEVOLUCION DE REVERSION DEL PAGO SERV. CONSUMO TELEFONICO DE FEBRERO 2016  OF. DPTAL. PANDO - FUENTE 41 ORGANISMO 111 TGN.</t>
  </si>
  <si>
    <t>J03210220001</t>
  </si>
  <si>
    <t>De: 00287024101 TRL/046/2017. TRANSFERENCIA DE RECURSOS POR DEVOLUCION DE SALDOS NO EJECUTADOS, CIERRE DE CONVENIO MEJORAMIENTO VIAL URBANO EN EL ALTO DE ACUERDO A NOTA GF/JGCO/064/2017. FUENTE 41 ORGANISMO 111 TGN.</t>
  </si>
  <si>
    <t>G04046870003</t>
  </si>
  <si>
    <t>TRANSFERENCIA RECIBIDA DEL EXTERIOR SEGÚN MENSAJES SWIFT Nos. 03915-03913 (REM.EXT.) DE FECHA 21-03-2017 POR DESEMBOLSO DE CAF PRÉSTAMO CFA009344 PROG.MAS INV.P/ RIEGO FASE IV SOLIC. DESEMB. FONDO ROTATORIO 4 LIBRETA N° 00287102001 FPS-RECURSOS PROPIOS REF.: UTILES DE ESCRITORIO</t>
  </si>
  <si>
    <t>B14850930002</t>
  </si>
  <si>
    <t>00287102001 DEP.DE CHEQ.AJENOS,RET.DE CAM.,CONCEPTO: REEMBOLSO POR INCAPACIDAD DE LA CAJA DE SALUD CORDES A LA FPS,DEP.: CAJA DE SALUD CORDES , PROCEDENCIA: BANCO UNION S.A., CHEQUE: 3663, FECHA DE EMISION:16/03/2017</t>
  </si>
  <si>
    <t>B14855210002</t>
  </si>
  <si>
    <t>00287102001 DEP.DE CHEQ.AJENOS,RET.DE CAM.,CONCEPTO: REVERSION DEL FONDO EN AVANCE DE GASOLINA C-31 N° 3 BENI,DEP.: FPS - OFICINA CENTRAL , PROCEDENCIA: BANCO UNION S.A., CHEQUE: 281, FECHA DE EMISION:15/03/2017</t>
  </si>
  <si>
    <t>O14822220002</t>
  </si>
  <si>
    <t>00290064101 DEPOSITO DE EFECTIVO, DEPOSITANTE: LIDIA NELLY VALENCIA, CONCEPTO: PAGO DE SERVICIO BASICO DE AGUA, CUENTA DE DEPOSITO: CUENTA UNICA DEL TESORO</t>
  </si>
  <si>
    <t>O14822250002</t>
  </si>
  <si>
    <t>00290064101 DEPOSITO DE EFECTIVO, DEPOSITANTE: LIDIA NELLY VALENCIA, CONCEPTO: PAGO DE SERVICIOS BASICOS POR CONSUMO DE LUZ, CUENTA DE DEPOSITO: CUENTA UNICA DEL TESORO</t>
  </si>
  <si>
    <t>B14838510002</t>
  </si>
  <si>
    <t>00290012001 DEP.DE CHEQ.AJENOS,RET.DE CAM.,CONCEPTO: DEVOLUCIÓN DE PASAJES ABORDO-TARIFA ROJAS C-31 N°31, SIP,DEP.: SERVICIO DE IMPUESTOS NACIONALES , PROCEDENCIA: BANCO UNION S.A., CHEQUE: 4209, FECHA DE EMISION:08/03/2017</t>
  </si>
  <si>
    <t>B14838520002</t>
  </si>
  <si>
    <t>00290012001 DEP.DE CHEQ.AJENOS,RET.DE CAM.,CONCEPTO: DEVOLUCIÓN DE TALLER DE CUERDAS Y GESTIÓN DE CALIDAD/2016 C-31 N°32, SIP,DEP.: SERVICIO DE IMPUESTOS NACIONALES , PROCEDENCIA: BANCO UNION S.A., CHEQUE: 4210, FECHA DE EMISION:08/03/2017</t>
  </si>
  <si>
    <t>O14883270002</t>
  </si>
  <si>
    <t>00290012001 DEPOSITO DE EFECTIVO, DEPOSITANTE: MOISES BALBOA MAMANI, CONCEPTO: FACTURA SABSA, CUENTA DE DEPOSITO: CUENTA UNICA DEL TESORO</t>
  </si>
  <si>
    <t>G03579180003</t>
  </si>
  <si>
    <t>TRANSFERENCIA RECIBIDA DEL EXTERIOR SEGÚN MENSAJES SWIFT Nos. 00738 - 00737 (REM.EXT.) DE FECHA 17-01-2017 POR DESEMBOLSO DE FONPLATA PRÉSTAMO BOL 23/2014 RFB-GAF-BOL-004-2017 DESEMB. N° 5 LIBRETA N° 00291012002 ABC-RECURSOS PROPIOS REF.: UTILES DE ESCRITORIO</t>
  </si>
  <si>
    <t>G03781500003</t>
  </si>
  <si>
    <t>TRANSFERENCIA RECIBIDA DEL EXTERIOR SEGÚN MENSAJES SWIFT Nos. 01953-01951  (REM.EXT.) DE FECHA 13-02-2017 POR DESEMBOLSO DE FONPLATA PRÉSTAMO BOL 21/2014 GAF-BOL 011-2017 DESEMB. N° 6 LIBRETA N° 00291012002 ABC-RECURSOS PROPIOS REF.: UTILES DE ESCRITORIO</t>
  </si>
  <si>
    <t>G03781490003</t>
  </si>
  <si>
    <t>TRANSFERENCIA RECIBIDA DEL EXTERIOR SEGÚN MENSAJES SWIFT Nos. 01952-01950 (REM.EXT.) DE FECHA 13-02-2017 POR DESEMBOLSO DE FONPLATA PRÉSTAMO BOL 22/2014 GAF-BOL-012-2017 DESEMB. N° 6 LIBRETA N° 00291012002 ABC-RECURSOS PROPIOS REF.: UTILES DE ESCRITORIO</t>
  </si>
  <si>
    <t>G03788850003</t>
  </si>
  <si>
    <t>TRANSFERENCIA DE FONDOS AL EXTERIOR A SOLICITUD DE ADMINISTRADORA BOLIVIANA DE CARRETERAS SEGUN SOLICITUD 1665 REF: REFERENCIA 21316/ASM/DEMANDADA  TRANSFERENCIA A LA CAMARA DE COMERCIO INTERNACIONAL POR ARBITRAJE POR REFERENCIA 21316/ASM  TRADECO INFRAESTRUCTURA S A  C/ABC  SEGUN SOLICITUD DE LA GE LIB. 00291012002 ABC-RECURSOS PROPIOS</t>
  </si>
  <si>
    <t>G03801780003</t>
  </si>
  <si>
    <t>TRANSFERENCIA RECIBIDA DEL EXTERIOR SEGÚN MENSAJES SWIFT Nos. 02160-02154 (REM.EXT.) DE FECHA 15-02-2017 POR DESEMBOLSO DE IDA PRÉSTAMO 4923-BO 001 ABC022 AC52152 LIBRETA N° 00291012002 ABC-RECURSOS PROPIOS REF.: UTILES DE ESCRITORIO</t>
  </si>
  <si>
    <t>Q08054090002</t>
  </si>
  <si>
    <t>NUMERO DE LIBRETA CUT: 00291012009 OPERACIÓN E18  TRANSFERENCIA DEL SISTEMA FINANCIERO POR CUENTA DE TERCEROS  A LA CUT TRANSFERENCIA S-G INTS. NOTA ABC-GN:-JU-SAJ-AAJ-2017-0007 A SOLICITUD  DE ADM BOLIVIANA DE CARRETERAS</t>
  </si>
  <si>
    <t>Q08054100002</t>
  </si>
  <si>
    <t>G03919970004</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</si>
  <si>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 POR DIFERENCIAL CAMBIARIO</t>
  </si>
  <si>
    <t>G03919970005</t>
  </si>
  <si>
    <t>VENTA DE DIVISAS CON TRANSFERENCIA DE FONDOS A SOLICITUD DE ADMINISTRADORA BOLIVIANA DE CARRETERAS SEGUN SOLICITUD 1790 REF: PIARC TRANSFERENCIA POR SUSCRIPCION GESTIONES 2016-2017, EUROS 3.000,00 Y EUROS 2.850,00 T/C 7.20369 AL 03/03/2017,   SEGUN SOLICITUD I/2017-03699, Y DOCUMENTACION ADJUNTA. EQ LIB. 00291012002 ABC-RECURSOS PROPIOS</t>
  </si>
  <si>
    <t>G03936710003</t>
  </si>
  <si>
    <t>TRANSFERENCIA RECIBIDA DEL EXTERIOR SEGÚN MENSAJES SWIFT Nos. 03127-03125 (REM.EXT.) DE FECHA 07-03-2017 POR DESEMBOLSO DE CAF PRÉSTAMO CFA008239 CARRETERA PADILLA-EL SALTO SOLICITUD DE DESEMBOLSO NRO.13 LIBRETA N° 00291012002 ABC-RECURSOS PROPIOS REF.: UTILES DE ESCRITORIO</t>
  </si>
  <si>
    <t>G04009110003</t>
  </si>
  <si>
    <t>TRANSFERENCIA RECIBIDA DEL EXTERIOR SEGÚN MENSAJES SWIFT Nos. 3693 - 3683 (REM.EXT.) DE FECHA 16-03-2017 POR DESEMBOLSO DE FONPLATA PRÉSTAMO BOL 23/2014 GAF-BOL- 018 -2017 DESEMB. N° 6 LIBRETA N° 00291012002 ABC-RECURSOS PROPIOS REF.: UTILES DE ESCRITORIO</t>
  </si>
  <si>
    <t>S08826600001</t>
  </si>
  <si>
    <t>||COBRO QUE EFECTUA EL BANK OF TOKYO-MITSUBISHI POR LA EMISION DE LA  AUT. IRREVOCABLE DE PAGO YC-JICA-001/2017 REF.: "PROYECTO SOBRE MEDIDAS PREVENTIVAS DE DESASTRES EN LA RED VIAL FUNDAMENTAL 7 LIBRETA N° 00291012002 ABC-RECURSOS PROPIOS</t>
  </si>
  <si>
    <t>S08826600004</t>
  </si>
  <si>
    <t>||COBRO QUE EFECTUA EL BANK OF TOKYO-MITSUBISHI POR LA EMISION DE LA  AUT. IRREVOCABLE DE PAGO YC-JICA-001/2017 REF.: "PROYECTO SOBRE MEDIDAS PREVENTIVAS DE DESASTRES EN LA RED VIAL FUNDAMENTAL 7 LIBRETA N° 00291012002 ABC-RECURSOS PROPIOS REF.: SWIFT Y UTILES DE ESCRITORIO</t>
  </si>
  <si>
    <t>Q08170310002</t>
  </si>
  <si>
    <t>NUMERO DE LIBRETA CUT: 00291012009 OPERACIÓN E18  TRANSFERENCIA DEL SISTEMA FINANCIERO POR CUENTA DE TERCEROS  A LA CUT PARA ABONO A LA CUENTA  3987069001  PARA POSTERIOR ABONO EN LA LIBRETA NUMERO  00291012009 A SOLICITUD DE  IIA LTDA</t>
  </si>
  <si>
    <t>Q08168210002</t>
  </si>
  <si>
    <t>NUMERO DE LIBRETA CUT: 00291012009 OPERACIÓN E18  TRANSFERENCIA DEL SISTEMA FINANCIERO POR CUENTA DE TERCEROS  A LA CUT REC. CIR-033 PAGO TOTAL EJECUCION POLIZA CIR -1952-FOX- AFIANZADO MATERSA A SOLICITUD DE  COMPAÑÍA DE SEGUROS Y REASEGUROS FORTALEZA S</t>
  </si>
  <si>
    <t>G04076660003</t>
  </si>
  <si>
    <t>TRANSFERENCIA RECIBIDA DEL EXTERIOR SEGÚN MENSAJES SWIFT Nos. 04104-04092 (REM.EXT.) DE FECHA 24-03-2017 POR DESEMBOLSO DE CAF PRÉSTAMO CFA008340 CONST.DOBLEVIA MONTERO-CRISTAL SOLICITUD DESEMBOLSO NRO 11 LIBRETA N° 00291012002 ABC-RECURSOS PROPIOS REF.: UTILES DE ESCRITORIO</t>
  </si>
  <si>
    <t>G04071930003</t>
  </si>
  <si>
    <t>TRANSFERENCIA RECIBIDA DEL EXTERIOR SEGÚN MENSAJES SWIFT Nos. 04108-04096 (REM.EXT.) DE FECHA 24-03-2017 POR DESEMBOLSO DE BID PRÉSTAMO 2786/BL-BO REQ 0020 OPS0201710452A LIBRETA N° 00291012002 ABC-RECURSOS PROPIOS REF.: UTILES DE ESCRITORIO</t>
  </si>
  <si>
    <t>G04071900003</t>
  </si>
  <si>
    <t>TRANSFERENCIA RECIBIDA DEL EXTERIOR SEGÚN MENSAJES SWIFT Nos. 04107-04095 (REM.EXT.) DE FECHA 24-03-2017 POR DESEMBOLSO DE BID PRÉSTAMO 2786/BL-BO REQ 0020 OPS0201710452A LIBRETA N° 00291012002 ABC-RECURSOS PROPIOS REF.: UTILES DE ESCRITORIO</t>
  </si>
  <si>
    <t>G04071890003</t>
  </si>
  <si>
    <t>TRANSFERENCIA RECIBIDA DEL EXTERIOR SEGÚN MENSAJES SWIFT Nos. 04106-04094 (REM.EXT.) DE FECHA 24-03-2017 POR DESEMBOLSO DE CAF PRÉSTAMO CFA007840 TUNEL INCAHUASI SOLICITUD DE DESEMBOLSO NRO. 9 LIBRETA N° 00291012002 ABC-RECURSOS PROPIOS REF.: UTILES DE ESCRITORIO</t>
  </si>
  <si>
    <t>G04090820003</t>
  </si>
  <si>
    <t>TRANSFERENCIA RECIBIDA DEL EXTERIOR SEGÚN MENSAJES SWIFT Nos. 04172-04164 (REM.EXT.) DE FECHA 27-03-2017 POR DESEMBOLSO DE BID PRÉSTAMO 3540/BL-BO REQ 0001 OPS0201710810A LIBRETA N° 00291012002 ABC-RECURSOS PROPIOS REF.: UTILES DE ESCRITORIO</t>
  </si>
  <si>
    <t>G04090840003</t>
  </si>
  <si>
    <t>TRANSFERENCIA RECIBIDA DEL EXTERIOR SEGÚN MENSAJES SWIFT Nos. 04171-04163 (REM.EXT.) DE FECHA 27-03-2017 POR DESEMBOLSO DE BID PRÉSTAMO 3540/BL-BO REQ 0001 OPS0201710810A LIBRETA N° 00291012002 ABC-RECURSOS PROPIOS REF.: UTILES DE ESCRITORIO</t>
  </si>
  <si>
    <t>O14806330002</t>
  </si>
  <si>
    <t>00291012002 DEPOSITO DE EFECTIVO, DEPOSITANTE: JUAN PABLO COLQUE AYALA, CONCEPTO: RENOVACION CREDENCIALES 2017, CUENTA DE DEPOSITO: CUENTA UNICA DEL TESORO</t>
  </si>
  <si>
    <t>B14810840002</t>
  </si>
  <si>
    <t>00099021001 DEP.DE CHEQ.AJENOS,RET.DE CAM.,CONCEPTO: PAGO INCAPACIDAD TEMPORAL DEL PERSONAL ABC CORRESPONDIENTE MES DICIEMBRE 2016,DEP.: CAJA SALUD DE CAMINOS YRA , PROCEDENCIA: BANCO UNION S.A., CHEQUE: 7361, FECHA DE EMISION:14/02/2017</t>
  </si>
  <si>
    <t>B14820360002</t>
  </si>
  <si>
    <t>00291012005 DEP.DE CHEQ.AJENOS,RET.DE CAM.,CONCEPTO: PAGO SERVICIO PUBLICITARIO TRAMO AUTOPISTA LA PAZ EL ALTO,DEP.: ENTEL S.A. , PROCEDENCIA: BANCO MERCANTIL SANTA CRUZ SA., CHEQUE: 201985, FECHA DE EMISION:06/03/2017</t>
  </si>
  <si>
    <t>O14821490002</t>
  </si>
  <si>
    <t>00291012002 DEPOSITO DE EFECTIVO, DEPOSITANTE: GUSTAVO AREVALO ARROYO, CONCEPTO: EXCESO RESPECTO DEL MONTO MENSUAL DE LLAMADAS POR USO DE TELEFONIA FIJA, CUENTA DE DEPOSITO: CUENTA UNICA DEL TESORO</t>
  </si>
  <si>
    <t>O14830540002</t>
  </si>
  <si>
    <t>00291012002 DEPOSITO DE EFECTIVO, DEPOSITANTE: GUSTAVO AREVALO ARROYO, CONCEPTO: EXCESO RESPECTO DEL MONTO MENSUAL DE LLAMADAS POR USO DE TELEFONIA CELULAR, CUENTA DE DEPOSITO: CUENTA UNICA DEL TESORO</t>
  </si>
  <si>
    <t>B14846050002</t>
  </si>
  <si>
    <t>00291012001 DEP.DE CHEQ.AJENOS,RET.DE CAM.,CONCEPTO: DEVOLUCION DE SALDO,DEP.: ABC REGIONAL TARIJA , PROCEDENCIA: BANCO UNION S.A., CHEQUE: 1912, FECHA DE EMISION:13/03/2017</t>
  </si>
  <si>
    <t>O14846360002</t>
  </si>
  <si>
    <t>00291012002 DEPOSITO DE EFECTIVO, DEPOSITANTE: MARIA PEÑARANDA TAPIA, CONCEPTO: EXCESO DE LLAMADAS TELEFONICAS, CUENTA DE DEPOSITO: CUENTA UNICA DEL TESORO</t>
  </si>
  <si>
    <t>O14854610002</t>
  </si>
  <si>
    <t>00291012002 DEPOSITO DE EFECTIVO, DEPOSITANTE: CONSORCIO LA JOYA CCT, CONCEPTO: MANUALES TECNICOS DE CARRETERAS, CUENTA DE DEPOSITO: CUENTA UNICA DEL TESORO</t>
  </si>
  <si>
    <t>O14856390002</t>
  </si>
  <si>
    <t>00291012002 DEPOSITO DE EFECTIVO, DEPOSITANTE: JUAN SORIA LAFUENTE, CONCEPTO: REPOSICION DE DAÑOS CARRETERA, CUENTA DE DEPOSITO: CUENTA UNICA DEL TESORO</t>
  </si>
  <si>
    <t>O14859180002</t>
  </si>
  <si>
    <t>00291012002 DEPOSITO DE EFECTIVO, DEPOSITANTE: HILARIO ABRAHAM QUISBERT CALLISAYA, CONCEPTO: REPOSICION DE LOS DAÑOS DE LAS DEFENSAS METALICAS DEL TRAMO LP09 LA PAZ-ORURO, CUENTA DE DEPOSITO: CUENTA UNICA DEL TESORO</t>
  </si>
  <si>
    <t>B14875150002</t>
  </si>
  <si>
    <t>00099021001 DEP.DE CHEQ.AJENOS,RET.DE CAM.,CONCEPTO: PAGO INCAPACIDAD TEMPORAL DE PERSONAL ABC CORRESPONDIENTE MES ENERO 2017,DEP.: CAJA DE SALUD DE CAMINOS Y R.A. , PROCEDENCIA: BANCO UNION S.A., CHEQUE: 7459, FECHA DE EMISION:16/03/2017</t>
  </si>
  <si>
    <t>B14875400002</t>
  </si>
  <si>
    <t>00291012009 DEP.DE CHEQ.AJENOS,RET.DE CAM.,CONCEPTO: MULTA TRAMO III CENTRAL CITAMA NAZACARA,DEP.: REECO , PROCEDENCIA: BANCO NACIONAL DE BOLIVIA S.A., CHEQUE: 68328, FECHA DE EMISION:24/03/2017</t>
  </si>
  <si>
    <t>O14875590002</t>
  </si>
  <si>
    <t>00291012002 DEPOSITO DE EFECTIVO, DEPOSITANTE: JAIME ARRIETA TELLEZ, CONCEPTO: PAGO EXCESO SERVICIOS TELEFÓNICOS, CUENTA DE DEPOSITO: CUENTA UNICA DEL TESORO</t>
  </si>
  <si>
    <t>O14875950002</t>
  </si>
  <si>
    <t>00291012008 DEPOSITO DE EFECTIVO, DEPOSITANTE: SINOHYDRO CORPORATION LIMITED SUC. BOLIVIA, CONCEPTO: COMPRA DEL MANUAL DE CARRETERAS DE LA ABC ADMINISTRADORA BOLIVIANA DE CARRETERAS, CUENTA DE DEPOSITO: CUENTA UNICA DEL TESORO</t>
  </si>
  <si>
    <t>O14893250002</t>
  </si>
  <si>
    <t>00291012008 DEPOSITO DE EFECTIVO, DEPOSITANTE: CONSTRUCCION Y ADMINISTRACION S.A.SUCURSAL BOLIVIA, CONCEPTO: SOLICITUD ENSAYOS DE AZUL METILENO SEGUN NORMA AASHTO TP 57-01 2004, CUENTA DE DEPOSITO: CUENTA UNICA DEL TESORO</t>
  </si>
  <si>
    <t>J03182170002</t>
  </si>
  <si>
    <t>A:00292012001 A requerimiento de la Unidad de Administracion e Informacion Salarial (UAIS), con nota interna CITE: MEFP/VTCP/DGPOT/UAIS/N 7760/2016, en la cual solicita la reversion definitiva de las boletas de consignadas en el Comprobante de Pago N 18674.</t>
  </si>
  <si>
    <t>J03212040001</t>
  </si>
  <si>
    <t>De: 00292012001 Transferencia que efectuamos a requerimiento del Ministerio de Trabajo Empleo y Prevision Social, segun notas CITE: DMTEPS/Of.1836, 2426 y 2635/16 y DGAA/N063/17, en virtud al inf. Tecnico MTEPS/DGAA/UF/T-N038/15 y Inf. Legales MTEPS/DGAJ/GJ/N2504/16 del MTEPS e inf. MEFP/DGAJ/UAJ/N8</t>
  </si>
  <si>
    <t>B14801940002</t>
  </si>
  <si>
    <t>00292012001 DEP.DE CHEQ.AJENOS,RET.DE CAM.,CONCEPTO: DEVOLUCION DE PAGO EN DEMASIA,DEP.: VIAS BOLIVIA , PROCEDENCIA: BANCO UNION S.A., CHEQUE: 3206, FECHA DE EMISION:02/03/2017</t>
  </si>
  <si>
    <t>B14801960002</t>
  </si>
  <si>
    <t>00292012001 DEP.DE CHEQ.AJENOS,RET.DE CAM.,CONCEPTO: DEVOLUCION DE PAGO EN DEMASIA,DEP.: VIAS BOLIVIA , PROCEDENCIA: BANCO UNION S.A., CHEQUE: 3205, FECHA DE EMISION:02/03/2017</t>
  </si>
  <si>
    <t>B14801990002</t>
  </si>
  <si>
    <t>00292012001 DEP.DE CHEQ.AJENOS,RET.DE CAM.,CONCEPTO: DEVOLUCION POR EXCEDENTE EN PAGO DE AGUINALDO,DEP.: VIAS BOLIVIA , PROCEDENCIA: BANCO UNION S.A., CHEQUE: 3207, FECHA DE EMISION:02/03/2017</t>
  </si>
  <si>
    <t>O14875070002</t>
  </si>
  <si>
    <t>00292032001 DEPOSITO DE EFECTIVO, DEPOSITANTE: VIAS BOLIVIA, CONCEPTO: OTROS INGRESOS, CUENTA DE DEPOSITO: CUENTA UNICA DEL TESORO</t>
  </si>
  <si>
    <t>FUNDACIÓN CULTURAL DEL BANCO CENTRAL DE BOLIVIA</t>
  </si>
  <si>
    <t>S08800030002</t>
  </si>
  <si>
    <t>||TRANSFERENCIA DE RECURSOS A LA FUNDACIÓN CULTURAL DEL BCB POR EL 1ER.TRIMESTRE 2017 (GTOS.CORRIENTES) S/G INSTRUCCIÓN EN HRE BCB-HRE-TGL-2017-1142, INF. BCB-SPCG-DPP-INF-2017-2 DE LA SPCG,NOTA FC.BCB.PDCIA.AG.ADM.10/2017 DE LA FC-BCB Y FORM.DE TRANSFERENCIA N°2/2017 DE LA GADM TRANSFERENCIA A LA LIBRETA 00293014201 DE LA FUNDACIÓN CULTURAL DEL BANCO CENTRAL DE BOLIVIA</t>
  </si>
  <si>
    <t>SERVICIO DEPARTAMENTAL DE RIEGO - LA PAZ</t>
  </si>
  <si>
    <t>J03212010001</t>
  </si>
  <si>
    <t>De: 00299014101 Transferencia que efectuamos a requerimiento del Ministerio de Trabajo Empleo y Prevision Social, segun notas CITE:DMTEPS/Of.1836,2426 y 2635/16 y DGAA/N063/17, en virtud al inf. Tecnico MTEPS/DGAA/UF/T-N038/15 y Inf. Legales MTEPS/DGAJ/ GJ/N2504/16 del MTEPS e inf. MEFP/DGAJ/UAJ/N86</t>
  </si>
  <si>
    <t>SERVICIO DEPARTAMENTAL DE RIEGO – COCHABAMBA</t>
  </si>
  <si>
    <t>J03212050001</t>
  </si>
  <si>
    <t>De: 00300014201 Transferencia que efectuamos a requerimiento del Ministerio de Trabajo Empleo y Prevision Social, segun notas CITE: DMTEPS/Of.1836, 2426 y 2635/16 y DGAA/N063/17, en virtud al inf. Tecnico MTEPS/DGAA/UF/T-N038/15 y Inf. Legales MTEPS/DGAJ/GJ/N2504/16 del MTEPS e inf. MEFP/DGAJ/UAJ/N8</t>
  </si>
  <si>
    <t>SERVICIO DEPARTAMENTAL DE RIEGO – ORURO</t>
  </si>
  <si>
    <t>J03212060001</t>
  </si>
  <si>
    <t>De: 00301014201 Transferencia que efectuamos a requerimiento del Ministerio de Trabajo Empleo y Prevision Social, segun notas CITE: DMTEPS/Of.1836, 2426 y 2635/16 y DGAA/N063/17, en virtud al inf. Tecnico MTEPS/DGAA/UF/T-N038/15 y Inf. Legales MTEPS/DGAJ/GJ/N2504/16 del MTEPS e inf. MEFP/DGAJ/UAJ/N8</t>
  </si>
  <si>
    <t>SERVICIO DEPARTAMENTAL DE RIEGO – POTOSÍ</t>
  </si>
  <si>
    <t>J03212070001</t>
  </si>
  <si>
    <t>De: 00302014201 Transferencia que efectuamos a requerimiento del Ministerio de Trabajo Empleo y Prevision Social, segun notas CITE: DMTEPS/Of.1836, 2426 y 2635/16 y DGAA/N063/17, en virtud al inf. Tecnico MTEPS/DGAA/UF/T-N038/15 y Inf. Legales MTEPS/DGAJ/GJ/N2504/16 del MTEPS e inf. MEFP/DGAJ/UAJ/N8</t>
  </si>
  <si>
    <t>SERVICIO DEPARTAMENTAL DE RIEGO – TARIJA</t>
  </si>
  <si>
    <t>J03212080001</t>
  </si>
  <si>
    <t>De: 00303014201 Transferencia que efectuamos a requerimiento del Ministerio de Trabajo Empleo y Prevision Social, segun notas CITE: DMTEPS/Of.1836, 2426 y 2635/16 y DGAA/N063/17, en virtud al inf. Tecnico MTEPS/DGAA/UF/T-N038/15 y Inf. Legales MTEPS/DGAJ/GJ/N2504/16 del MTEPS e inf. MEFP/DGAJ/UAJ/N8</t>
  </si>
  <si>
    <t>G03586430004</t>
  </si>
  <si>
    <t>VENTA DE DIVISAS CON TRANSFERENCIA DE FONDOS A SOLICITUD DE AUTORIDAD DE REG.Y FISCALIZ.DE TELECOMUNICACIONES Y TRANSP. SEGUN SOLICITUD 1522 REF: TRANSFERENCIA DE FONDOS A LA ASOCIACIÓN LATINOAMERICANA DE FERROCARRILES - ALAF CORRESPONDIENTE A CUOTAS DEL SEGUNDO SEMESTRE 2015 Y CUOTAS DEL PRIMER Y S LIB. 00099021001 TGN-RECURSOS ORDINARIOS (3987)</t>
  </si>
  <si>
    <t>G04019870004</t>
  </si>
  <si>
    <t>VENTA DE DIVISAS CON TRANSFERENCIA DE FONDOS A SOLICITUD DE AUTORIDAD DE REG.Y FISCALIZ.DE TELECOMUNICACIONES Y TRANSP.  REF: TRANSFERENCIA DE FONDOS A LA UNION POSTAL DE LAS AMERICAS ESPAÑA Y PORTUGAL -UPAEP CORREP.AL PLAN DE AMOTIZ.ANUAL DE LA DEUDA POR CONCEPTO DE CUOTAS CONTRIBUTIVAS PARA GASTOS LIB. 00099021001 TGN-RECURSOS ORDINARIOS</t>
  </si>
  <si>
    <t>G04128680005</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</si>
  <si>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t>
  </si>
  <si>
    <t>G04128680004</t>
  </si>
  <si>
    <t>VENTA DE DIVISAS CON TRANSFERENCIA DE FONDOS A SOLICITUD DE AUTORIDAD DE REG.Y FISCALIZ.DE TELECOMUNICACIONES Y TRANSP. SEGUN SOLICITUD 1975 REF: PAGO DE CUOTA DE AMORTIZACIÓN DE LA DEUDA POR CONTRIBUCIONES Y CUOTA ANUAL 2017 A LA UNIÓN INTERNACIONAL DE TELECOMUNICACIONES - UIT, DE ACUERDO A CERTIFI LIB. 00099021001 TGN-RECURSOS ORDINARIOS (3987) POR DIFERENCIAL CAMBIARIO</t>
  </si>
  <si>
    <t>AUTORIDAD DE FISCALIZACIÓN Y CONTROL DE PENSIONES Y SEGUROS</t>
  </si>
  <si>
    <t>G03648590004</t>
  </si>
  <si>
    <t>VENTA DE DIVISAS CON TRANSFERENCIA DE FONDOS A SOLICITUD DE AUTORIDAD DE FISCALIZACION Y CONTROL DE PENSIONES Y SEGUROS SEGUN SOLICITUD 1556 REF: PAGO DE CUOTAS DE MEMBRESIA A LA ASOCIACION DE SEGUROS DE AMERICA LATINA - ASSAL DE LAS GESTIONES 2010 AL 2016 APROBADO EN FECHA 12/12/2016, SEGUN HR N° 5 LIB. 00099021001 TGN-RECURSOS ORDINARIOS (3987)</t>
  </si>
  <si>
    <t>G03928930004</t>
  </si>
  <si>
    <t>VENTA DE DIVISAS CON TRANSFERENCIA DE FONDOS A SOLICITUD DE AUTORIDAD DE FISCALIZACION Y CONTROL DE PENSIONES Y SEGUROS SEGUN SOLICITUD 1804 REF: PAGO DE A LA EMPRESA THE BRATTLE BROUP POR LA CONTRATCION DE UN ESPECIALISTA PROFESIONAL INTERNACIONAL SEA ESTA PERSONA NATURAL O JURIDICA PARA EFECTOS DE LIB. 00099021001 TGN-RECURSOS ORDINARIOS (3987)</t>
  </si>
  <si>
    <t>AUTORIDAD DE FISCALIZACION Y CONTROL SOCIAL DE ELECTRICIDAD "AE"</t>
  </si>
  <si>
    <t>O14886430002</t>
  </si>
  <si>
    <t>00099021001 DEPOSITO DE EFECTIVO, DEPOSITANTE: NELSON CLAROS (AE), CONCEPTO: DEVOLUCIÓN DE FONDOS, CUENTA DE DEPOSITO: CUENTA UNICA DEL TESORO</t>
  </si>
  <si>
    <t>AUTORIDAD DE FISCALIZACIÓN Y CONTROL SOCIAL DE EMPRESAS</t>
  </si>
  <si>
    <t>J03212090001</t>
  </si>
  <si>
    <t>De: 00315012001 Transferencia que efectuamos a requerimiento del Ministerio de Trabajo Empleo y Prevision Social, segun notas CITE: DMTEPS/Of.1836, 2426 y 2635/16 y DGAA/N063/17, en virtud al inf. Tecnico MTEPS/DGAA/UF/T-N038/15 y Inf. Legales MTEPS/DGAJ/GJ/N2504/16 del MTEPS e inf. MEFP/DGAJ/UAJ/N8</t>
  </si>
  <si>
    <t>B14874350002</t>
  </si>
  <si>
    <t>00099021001 DEP.DE CHEQ.AJENOS,RET.DE CAM.,CONCEPTO: AUT. FISC. EMPRESAS - DEVOLUCIÓN INCAPACIDAD TEMPORAL - ENERO/2017,DEP.: CAJA PETROLERA DE SALUD , PROCEDENCIA: BANCO UNION S.A., CHEQUE: 10974, FECHA DE EMISION:24/03/2017</t>
  </si>
  <si>
    <t>G03472220001</t>
  </si>
  <si>
    <t>COBRO COSTOS DE PAPELERIA SEGUN TRANSFERENCIA DEL EXTERIOR POR ORDEN DE CONSULADO DE BOLIVIA EN MADRID ESPAÑA REF.: GESTORIA CONSULAR RECAUDACION EXTERIOR CEDULAS DE IDENTIDAD LIB. 00340012003 RECAUDACION EXTRANJERIA - C.I. -L.C.</t>
  </si>
  <si>
    <t>G03472210002</t>
  </si>
  <si>
    <t>TRANSFERENCIA DEL EXTERIOR SEGUN SWIFT 00003 DE FECHA 03/01/2017 ORDENANTE: CONSULADO DE BOLIVIA EN MADRID ESPAÑA REF.: GESTORIA CONSULAR RECAUDACION EXTERIOR CEDULAS DE IDENTIDAD LIB. 00340012005 SEGIP - RECAUDACION EXTERIOR - CEDULAS DE IDENTIDAD</t>
  </si>
  <si>
    <t>G03472060002</t>
  </si>
  <si>
    <t>TRANSFERENCIA DEL EXTERIOR SEGUN SWIFT 0004 DE FECHA 03/01/2017 ORDENANTE: CONSULADO DE BOLIVIA EN MADRID-ESPAÑA LIB. 00340012005 SEGIP - RECAUDACION EXTERIOR - CEDULAS DE IDENTIDAD</t>
  </si>
  <si>
    <t>G03472070001</t>
  </si>
  <si>
    <t>COBRO COSTOS DE PAPELERIA SEGUN TRANSFERENCIA DEL EXTERIOR POR ORDEN DE CONSULADO DE BOLIVIA EN MADRID-ESPAÑA LIB. 00340012003 RECAUDACION EXTRANJERIA - C.I. -L.C.</t>
  </si>
  <si>
    <t>G03486580001</t>
  </si>
  <si>
    <t>COBRO COSTOS DE PAPELERIA SEGUN TRANSFERENCIA DEL EXTERIOR POR ORDEN DE CONSULADO DE BOLIVIA EN MADRID REF:GESTORIA CONSULAR LIB. 00340012003 RECAUDACION EXTRANJERIA - C.I. -L.C.</t>
  </si>
  <si>
    <t>G03486570002</t>
  </si>
  <si>
    <t>TRANSFERENCIA DEL EXTERIOR SEGUN MJE.SWIFT NO.00138 DE FECHA 04/01/2017 ORDENANTE: CONSULADO DE BOLIVIA EN MADRID REF:GESTORIA CONSULAR LIB. 00340012005 SEGIP - RECAUDACION EXTERIOR - CEDULAS DE IDENTIDAD</t>
  </si>
  <si>
    <t>G03589170002</t>
  </si>
  <si>
    <t>TRANSFERENCIA DEL EXTERIOR SEGUN SWIFT 000791 DE FECHA 18/01/2017 ORDENANTE: CONSULADO GENERAL DE BOLIVIA EN WASHINGTON DC REF.: RECAUDACIONES EXTERIOR CEDULAS DE IDENTIDAD DICIEMBRE LIB. 00340012005 SEGIP - RECAUDACION EXTERIOR - CEDULAS DE IDENTIDAD</t>
  </si>
  <si>
    <t>G03589180001</t>
  </si>
  <si>
    <t>COBRO COSTOS DE PAPELERIA SEGUN TRANSFERENCIA DEL EXTERIOR POR ORDEN DE CONSULADO GENERAL DE BOLIVIA EN WASHINGTON DC REF.: RECAUDACIONES EXTERIOR CEDULAS DE IDENTIDAD DICIEMBRE LIB. 00340012003 RECAUDACION EXTRANJERIA - C.I. -L.C.</t>
  </si>
  <si>
    <t>G03598480002</t>
  </si>
  <si>
    <t>TRANSFERENCIA DEL EXTERIOR SEGUN SWIFT 00828 DE FECHA 19/01/2017 ORDENANTE: CONSULADO GERAL DA BOLIVIA EN SAO PAULO-BR LIB. 00340012005 SEGIP - RECAUDACION EXTERIOR - CEDULAS DE IDENTIDAD</t>
  </si>
  <si>
    <t>G03598490001</t>
  </si>
  <si>
    <t>COBRO COSTOS DE PAPELERIA SEGUN TRANSFERENCIA DEL EXTERIOR POR ORDEN DE CONSULADO GERAL DA BOLIVIA EN SAO PAULO-BR LIB. 00340012003 RECAUDACION EXTRANJERIA - C.I. -L.C.</t>
  </si>
  <si>
    <t>G03601130001</t>
  </si>
  <si>
    <t>COBRO COSTOS DE PAPELERIA SEGUN TRANSFERENCIA DEL EXTERIOR POR ORDEN DE CONSULADO DE BOLIVIA EN CALAMA REF.: REF.. CEDULAS DE IDENTIDAD LIB. 00340012003 RECAUDACION EXTRANJERIA - C.I. -L.C.</t>
  </si>
  <si>
    <t>G03601120002</t>
  </si>
  <si>
    <t>TRANSFERENCIA DEL EXTERIOR SEGUN SWIFT NO.857 DE FECHA 20/01/2017 ORDENANTE: CONSULADO DE BOLIVIA EN CALAMA REF.: REF.. CEDULAS DE IDENTIDAD LIB. 00340012005 SEGIP - RECAUDACION EXTERIOR - CEDULAS DE IDENTIDAD</t>
  </si>
  <si>
    <t>G03614150001</t>
  </si>
  <si>
    <t>COBRO COSTOS DE PAPELERIA SEGUN TRANSFERENCIA DEL EXTERIOR POR ORDEN DE LIB. 00340012003 RECAUDACION EXTRANJERIA - C.I. -L.C.</t>
  </si>
  <si>
    <t>G03614140002</t>
  </si>
  <si>
    <t>TRANSFERENCIA DEL EXTERIOR SEGUN CONSULADO GENERAL DE BOLIVIA BUENOS AIRES ARG. REF.: SERVICIOS DEL GOBIERNO DE FECHA 24/01/2017 ORDENANTE: LIB. 00340012005 SEGIP - RECAUDACION EXTERIOR - CEDULAS DE IDENTIDAD</t>
  </si>
  <si>
    <t>S08778840002</t>
  </si>
  <si>
    <t>'TRANSFERENCIA DE FONDOS DE DPTOS.DE ENCAJE LEGAL DEL SISTEMA FINANCIERO A DPTOS.CTES.DEL SECTOR PUBLICO S/G CITE' BUN/0069/14||DE LA FECHA (HRE-TSO-491). A SOLIC.DEL MEFP,LIBR.00340012003 REVERS.FDOS.POR ERROR EN MONTO DE TRANSF.ELECTR.DE F.19-01-17; BUN</t>
  </si>
  <si>
    <t>G03698230004</t>
  </si>
  <si>
    <t>VENTA DE DIVISAS CON TRANSFERENCIA DE FONDOS A SOLICITUD DE SERVICIO GENERAL DE IDENTIFICACION PERSONAL - SEGIP SEGUN SOLICITUD 1603 REF: ENTREGA DE FONDOS A LA OFICINA DE MADRID - ESPAÑA PARA PAGO DE PLANILLA DE COMPENSACION COSTO DE VIDA, CORRESP. MES DE ENERO/2017, SEGUN NOTA 0095/2017, CERT.155. LIB. 00340012003 RECAUDACION EXTRANJERIA - C.I. -L.C.</t>
  </si>
  <si>
    <t>G03698220004</t>
  </si>
  <si>
    <t>VENTA DE DIVISAS CON TRANSFERENCIA DE FONDOS A SOLICITUD DE SERVICIO GENERAL DE IDENTIFICACION PERSONAL - SEGIP SEGUN SOLICITUD 1602 REF: ENTREGA DE FONDOS A LA OFICINA DE SAO PAULO - BRASIL PARA PAGO DE PLANILLA DE COMPENSACION COSTO DE VIDA, CORRESP. MES DE ENERO/2017, SEGUN NOTA 0092/2017, CERT.1 LIB. 00340012003 RECAUDACION EXTRANJERIA - C.I. -L.C.</t>
  </si>
  <si>
    <t>G03698210004</t>
  </si>
  <si>
    <t>VENTA DE DIVISAS CON TRANSFERENCIA DE FONDOS A SOLICITUD DE SERVICIO GENERAL DE IDENTIFICACION PERSONAL - SEGIP SEGUN SOLICITUD 1601 REF: ENTREGA DE FONDOS A LA OFICINA DE BUENOS AIRES - ARGENTINA PARA GASTOS EN SERVICIOS BASICOS, BIENES Y SERVICIOS Y OTROS, SEGUN NOTA 003/2017, SOLICITUD 1 Y CERT.1 LIB. 00340012003 RECAUDACION EXTRANJERIA - C.I. -L.C.</t>
  </si>
  <si>
    <t>G03698130004</t>
  </si>
  <si>
    <t>VENTA DE DIVISAS CON TRANSFERENCIA DE FONDOS A SOLICITUD DE SERVICIO GENERAL DE IDENTIFICACION PERSONAL - SEGIP SEGUN SOLICITUD 1591 REF: ENTREGA DE FONDOS A LA OFICINA DE BUENOS AIRES - ARGENTINA PARA PAGO DE PLANILLA DE COMPENSACION COSTO DE VIDA, CORRESP. MES DE ENERO/2017, SEGUN NOTA 0091/2017, LIB. 00340012003 RECAUDACION EXTRANJERIA - C.I. -L.C.</t>
  </si>
  <si>
    <t>G03710130004</t>
  </si>
  <si>
    <t>VENTA DE DIVISAS CON TRANSFERENCIA DE FONDOS A SOLICITUD DE SERVICIO GENERAL DE IDENTIFICACION PERSONAL - SEGIP SEGUN SOLICITUD 1608 REF: ENTREGA DE FONDOS A LA OFICINA DE CALAMA - CHILE PARA PAGO DE PLANILLA DE COMPENSACION COSTO DE VIDA, CORRESPONDIENTE AL MES DE ENERO/2017, SEGUN NOTA 0093/2017, LIB. 00340012003 RECAUDACION EXTRANJERIA - C.I. -L.C.</t>
  </si>
  <si>
    <t>G03710140004</t>
  </si>
  <si>
    <t>VENTA DE DIVISAS CON TRANSFERENCIA DE FONDOS A SOLICITUD DE SERVICIO GENERAL DE IDENTIFICACION PERSONAL - SEGIP SEGUN SOLICITUD 1607 REF: ENTREGA DE FONDOS A LA OFICINA DE WASHINGTON - EEUU PARA PAGO DE PLANILLA DE COMPENSACION COSTO DE VIDA, CORRESPONDIENTE AL MES DE ENERO/2017, SEGUN NOTA 0094/201 LIB. 00340012003 RECAUDACION EXTRANJERIA - C.I. -L.C.</t>
  </si>
  <si>
    <t>G03735070002</t>
  </si>
  <si>
    <t>TRANSFERENCIA DEL EXTERIOR SEGUN SWIFT 01651 DE FECHA 07/02/2017 ORDENANTE: CONSULADO DE BOLIVIA EN MADRID ESPAÑA REF.: GESTORIA CONSULAR-RECAUDACION EXTERIOR-CEDULAS DE IDENTIDAD LIB. 00340012005 SEGIP - RECAUDACION EXTERIOR - CEDULAS DE IDENTIDAD</t>
  </si>
  <si>
    <t>G03735080001</t>
  </si>
  <si>
    <t>COBRO COSTOS DE PAPELERIA SEGUN TRANSFERENCIA DEL EXTERIOR POR ORDEN DE CONSULADO DE BOLIVIA EN MADRID ESPAÑA REF.: GESTORIA CONSULAR-RECAUDACION EXTERIOR-CEDULAS DE IDENTIDAD LIB. 00340012003 RECAUDACION EXTRANJERIA - C.I. -L.C.</t>
  </si>
  <si>
    <t>G03741370001</t>
  </si>
  <si>
    <t>COBRO COSTOS DE PAPELERIA SEGUN TRANSFERENCIA DEL EXTERIOR POR ORDEN DE CONSULADO DE BOLIVIA EN CALAMA-CHILE REF.: RECAUDACIONES EXTERIOR CEDULAS DE IDENTIDAD ENERO 2017 LIB. 00340012003 RECAUDACION EXTRANJERIA - C.I. -L.C.</t>
  </si>
  <si>
    <t>G03741360002</t>
  </si>
  <si>
    <t>TRANSFERENCIA DEL EXTERIOR SEGUN SWIFT 01673 DE FECHA 08/02/2017 ORDENANTE: CONSULADO DE BOLIVIA EN CALAMA-CHILE REF.: RECAUDACIONES EXTERIOR CEDULAS DE IDENTIDAD ENERO 2017 LIB. 00340012005 SEGIP - RECAUDACION EXTERIOR - CEDULAS DE IDENTIDAD</t>
  </si>
  <si>
    <t>J03194630002</t>
  </si>
  <si>
    <t>A:00340012003 A requerimiento de la Unidad de Administracion e Informacion Salarial (UAIS), con nota interna CITE: MEFP/VTCP/DGPOT/UAIS/N 560/2017, en la cual solicita la reversion definitiva de las boletas consignadas en el Comprobante de Pago N 18678.</t>
  </si>
  <si>
    <t>G03767230002</t>
  </si>
  <si>
    <t>TRANSFERENCIA DEL EXTERIOR SEGUN SWIFT NO.1807 DE FECHA 10/02/2017 ORDENANTE: CONSULADO GERAL DA BOLIVIA (SAO PAULO-SP) LIB. 00340012005 SEGIP - RECAUDACION EXTERIOR - CEDULAS DE IDENTIDAD</t>
  </si>
  <si>
    <t>G03767240001</t>
  </si>
  <si>
    <t>COBRO COSTOS DE PAPELERIA SEGUN TRANSFERENCIA DEL EXTERIOR POR ORDEN DE CONSULADO GERAL DA BOLIVIA (SAO PAULO-SP) LIB. 00340012003 RECAUDACION EXTRANJERIA - C.I. -L.C.</t>
  </si>
  <si>
    <t>G03862280002</t>
  </si>
  <si>
    <t>TRANSFERENCIA DEL EXTERIOR SEGUN MJE.SWIFT NO.2566 DE FECHA 23/02/2017 ORDENANTE: CONSULADO GENERAL DE BOLIVIA EN WASHINGTON REF:RECAUDACIONES EXTERIOR CEDULAS DE IDENTIDAD. LIB. 00340012005 SEGIP - RECAUDACION EXTERIOR - CEDULAS DE IDENTIDAD</t>
  </si>
  <si>
    <t>G03862290001</t>
  </si>
  <si>
    <t>COBRO COSTOS DE PAPELERIA SEGUN TRANSFERENCIA DEL EXTERIOR POR ORDEN DE CONSULADO GENERAL DE BOLIVIA EN WASHINGTON REF:RECAUDACIONES EXTERIOR CEDULAS DE IDENTIDAD. LIB. 00340012003 RECAUDACION EXTRANJERIA - C.I. -L.C.</t>
  </si>
  <si>
    <t>G03867690004</t>
  </si>
  <si>
    <t>VENTA DE DIVISAS CON TRANSFERENCIA DE FONDOS A SOLICITUD DE SERVICIO GENERAL DE IDENTIFICACION PERSONAL - SEGIP SEGUN SOLICITUD 1746 REF: ENTREGA DE FONDOS A LA OFICINA DE WASHINGTON - EEUU PARA PAGO DE COSTO DE VIDA CORRESP. AL MES DE FEBRERO, SEGUN NOTA 046/2017 Y CERT.362. LIB. 00340012003 RECAUDACION EXTRANJERIA - C.I. -L.C.</t>
  </si>
  <si>
    <t>G03867700004</t>
  </si>
  <si>
    <t>VENTA DE DIVISAS CON TRANSFERENCIA DE FONDOS A SOLICITUD DE SERVICIO GENERAL DE IDENTIFICACION PERSONAL - SEGIP SEGUN SOLICITUD 1745 REF: ENTREGA DE FONDOS A LA OFICINA DE SAO PAULO - BRASIL PARA PAGO DE COSTO DE VIDA CORRESP. AL MES DE FEBRERO, SEGUN NOTA 044/2017 Y CERT.359. LIB. 00340012003 RECAUDACION EXTRANJERIA - C.I. -L.C.</t>
  </si>
  <si>
    <t>G03867710004</t>
  </si>
  <si>
    <t>VENTA DE DIVISAS CON TRANSFERENCIA DE FONDOS A SOLICITUD DE SERVICIO GENERAL DE IDENTIFICACION PERSONAL - SEGIP SEGUN SOLICITUD 1744 REF: ENTREGA DE FONDOS A LA OFICINA DE CALAMA - CHILE PARA PAGO DE COSTO DE VIDA CORRESP. AL MES DE FEBRERO, SEGUN NOTA 045/2017 Y CERT.361. LIB. 00340012003 RECAUDACION EXTRANJERIA - C.I. -L.C.</t>
  </si>
  <si>
    <t>G03867720004</t>
  </si>
  <si>
    <t>VENTA DE DIVISAS CON TRANSFERENCIA DE FONDOS A SOLICITUD DE SERVICIO GENERAL DE IDENTIFICACION PERSONAL - SEGIP SEGUN SOLICITUD 1743 REF: ENTREGA DE FONDOS A LA OFICINA DE BUENOS AIRES - ARGENTINA PARA PAGO DE COSTO DE VIDA CORRESP. AL MES DE FEBRERO, SEGUN NOTA 043/2017 Y CERT.358. LIB. 00340012003 RECAUDACION EXTRANJERIA - C.I. -L.C.</t>
  </si>
  <si>
    <t>G03867730004</t>
  </si>
  <si>
    <t>VENTA DE DIVISAS CON TRANSFERENCIA DE FONDOS A SOLICITUD DE SERVICIO GENERAL DE IDENTIFICACION PERSONAL - SEGIP SEGUN SOLICITUD 1742 REF: ENTREGA DE FONDOS A LA OFICINA DE MADRID - ESPAÑA PARA PAGO DE COSTO DE VIDA CORRESP. AL MES DE FEBRERO, SEGUN NOTA 047/2017 Y CERT.360. LIB. 00340012003 RECAUDACION EXTRANJERIA - C.I. -L.C.</t>
  </si>
  <si>
    <t>G03894140001</t>
  </si>
  <si>
    <t>COBRO COSTOS DE PAPELERIA SEGUN TRANSFERENCIA DEL EXTERIOR POR ORDEN DE CONSULADO GENERAL DE BOLIVIA (BUENOS AIRES) REF.: S25 - SERVICIOS DEL GOBIERNO LIB. 00340012003 RECAUDACION EXTRANJERIA - C.I. -L.C.</t>
  </si>
  <si>
    <t>G03894130002</t>
  </si>
  <si>
    <t>TRANSFERENCIA DEL EXTERIOR SEGUN SWIFT NO.2698 Y NO.2691 DE FECHA 01/03/2017 ORDENANTE: CONSULADO GENERAL DE BOLIVIA (BUENOS AIRES) REF.: S25 - SERVICIOS DEL GOBIERNO LIB. 00340012005 SEGIP - RECAUDACION EXTERIOR - CEDULAS DE IDENTIDAD</t>
  </si>
  <si>
    <t>G03950600002</t>
  </si>
  <si>
    <t>TRANSFERENCIA DEL EXTERIOR SEGUN MJE.SWIFT NO.3282 DE FECHA 09/03/2017 ORDENANTE: CONSULADO DE BOLIVIA EN CALAMA CHILE REF:RECAUDACIONES FEBRERO 2017 LIB. 00340012005 SEGIP - RECAUDACION EXTERIOR - CEDULAS DE IDENTIDAD</t>
  </si>
  <si>
    <t>G03950610001</t>
  </si>
  <si>
    <t>COBRO COSTOS DE PAPELERIA SEGUN TRANSFERENCIA DEL EXTERIOR POR ORDEN DE CONSULADO DE BOLIVIA EN CALAMA CHILE REF:RECAUDACIONES FEBRERO 2017 LIB. 00340012003 RECAUDACION EXTRANJERIA - C.I. -L.C.</t>
  </si>
  <si>
    <t>S08818790002</t>
  </si>
  <si>
    <t>||TRANSFERENCIA DEL EXTERIOR SEGUN SWIFT NO.3138 DEL 8/03/2017 A FAVOR DEL SEGIP POR ORDEN DEL CONSULADO GERAL DA BOLIVIA (SAO PAULO BRASIL). LIB.00340012005 SEGIP-RECAUDACION EXTERIOR-CEDULAS DE IDENTIDAD</t>
  </si>
  <si>
    <t>S08818790003</t>
  </si>
  <si>
    <t>||TRANSFERENCIA DEL EXTERIOR SEGUN SWIFT NO.3138 DEL 8/03/2017 A FAVOR DEL SEGIP POR ORDEN DEL CONSULADO GERAL DA BOLIVIA (SAO PAULO BRASIL). LIB.00340012003 RECAUDACION EXTRANJERA-C.I.-L.C. POR COBRO UTILES DE ESCRITORIO</t>
  </si>
  <si>
    <t>G04034190002</t>
  </si>
  <si>
    <t>TRANSFERENCIA DEL EXTERIOR SEGUN SWIFT 03862 DE FECHA 20/03/2017 ORDENANTE: CONSULADO GENERAL DE BOLIVIA, WASHINGTON DC.REF.:RECAUDACIONES EXTERIOR FEBRERO 17 LIB. 00340012005 SEGIP - RECAUDACION EXTERIOR - CEDULAS DE IDENTIDAD</t>
  </si>
  <si>
    <t>G04034200001</t>
  </si>
  <si>
    <t>COBRO COSTOS DE PAPELERIA SEGUN TRANSFERENCIA DEL EXTERIOR POR ORDEN DE CONSULADO GENERAL DE BOLIVIA, WASHINGTON DC.REF.:RECAUDACIONES EXTERIOR FEBRERO 17 LIB. 00340012003 RECAUDACION EXTRANJERIA - C.I. -L.C.</t>
  </si>
  <si>
    <t>G04055550004</t>
  </si>
  <si>
    <t>VENTA DE DIVISAS CON TRANSFERENCIA DE FONDOS A SOLICITUD DE SERVICIO GENERAL DE IDENTIFICACION PERSONAL - SEGIP SEGUN SOLICITUD 1919 REF: ENTREGA DE FONDOS A LA OFICINA DE WASHINGTON - EEUU PARA GASTOS EN BIENES Y SERVICIOS, SEGUN NOTA 002/2017, SOLICITUD 1, CERT. 610. LIB. 00340012003 RECAUDACION EXTRANJERIA - C.I. -L.C.</t>
  </si>
  <si>
    <t>G04096410004</t>
  </si>
  <si>
    <t>VENTA DE DIVISAS CON TRANSFERENCIA DE FONDOS A SOLICITUD DE SERVICIO GENERAL DE IDENTIFICACION PERSONAL - SEGIP SEGUN SOLICITUD 1968 REF: ENTREGA DE FONDOS A LA OFICINA DE MADRID - ESPAÑA PARA PAGO DE COSTO DE VIDA CORRESPONDIENTE AL MES DE MARZO, SEGUN NOTA 308/2017, CERT. 684. LIB. 00340012003 RECAUDACION EXTRANJERIA - C.I. -L.C.</t>
  </si>
  <si>
    <t>G04096390004</t>
  </si>
  <si>
    <t>VENTA DE DIVISAS CON TRANSFERENCIA DE FONDOS A SOLICITUD DE SERVICIO GENERAL DE IDENTIFICACION PERSONAL - SEGIP SEGUN SOLICITUD 1976 REF: ENTREGA DE FONDOS A LA OFICINA DE WASHINGTON - EEUU PARA PAGO DE COSTO DE VIDA CORRESPONDIENTE AL MES DE MARZO, SEGUN NOTA 307/2017, CERT. 686. LIB. 00340012003 RECAUDACION EXTRANJERIA - C.I. -L.C.</t>
  </si>
  <si>
    <t>G04096380004</t>
  </si>
  <si>
    <t>VENTA DE DIVISAS CON TRANSFERENCIA DE FONDOS A SOLICITUD DE SERVICIO GENERAL DE IDENTIFICACION PERSONAL - SEGIP SEGUN SOLICITUD 1977 REF: ENTREGA DE FONDOS A LA OFICINA DE BUENOS AIRES - ARGENTINA PARA PAGO DE COSTO DE VIDA CORRESPONDIENTE AL MES DE MARZO, SEGUN NOTA 304/2017, CERT. 682. LIB. 00340012003 RECAUDACION EXTRANJERIA - C.I. -L.C.</t>
  </si>
  <si>
    <t>G04097610004</t>
  </si>
  <si>
    <t>VENTA DE DIVISAS CON TRANSFERENCIA DE FONDOS A SOLICITUD DE SERVICIO GENERAL DE IDENTIFICACION PERSONAL - SEGIP SEGUN SOLICITUD 1969 REF: ENTREGA DE FONDOS A LA OFICINA DE SAO PAULO - BRASIL PARA PAGO DE COSTO DE VIDA CORRESPONDIENTE AL MES DE MARZO, SEGUN NOTA 305/2017, CERT. 683. LIB. 00340012003 RECAUDACION EXTRANJERIA - C.I. -L.C.</t>
  </si>
  <si>
    <t>G04097640004</t>
  </si>
  <si>
    <t>VENTA DE DIVISAS CON TRANSFERENCIA DE FONDOS A SOLICITUD DE SERVICIO GENERAL DE IDENTIFICACION PERSONAL - SEGIP SEGUN SOLICITUD 1978 REF: ENTREGA DE FONDOS A LA OFICINA DE CALAMA - CHILE PARA PAGO DE COSTO DE VIDA CORRESPONDIENTE AL MES DE MARZO, SEGUN NOTA 306/2017, CERT. 685. LIB. 00340012003 RECAUDACION EXTRANJERIA - C.I. -L.C.</t>
  </si>
  <si>
    <t>G04097650004</t>
  </si>
  <si>
    <t>VENTA DE DIVISAS CON TRANSFERENCIA DE FONDOS A SOLICITUD DE SERVICIO GENERAL DE IDENTIFICACION PERSONAL - SEGIP SEGUN SOLICITUD 1979 REF: ENTREGA DE FONDOS A LA OFICINA DE BUENOS AIRES PARA GASTOS EN SERVICIOS BASICOS Y BIENES Y SERVICIOS, SEGUN NOTA 013/2017, SOLICITUD 2, CERT.681. LIB. 00340012003 RECAUDACION EXTRANJERIA - C.I. -L.C.</t>
  </si>
  <si>
    <t>G04120960004</t>
  </si>
  <si>
    <t>VENTA DE DIVISAS CON TRANSFERENCIA DE FONDOS A SOLICITUD DE SERVICIO GENERAL DE IDENTIFICACION PERSONAL - SEGIP SEGUN SOLICITUD 2005 REF: ENTREGA DE FONDOS A LA OFICINA DE SAO PAULO - BRASIL PARA GASTOS EN SERVICIOS BASICOS, SEGUN NOTA 001/2017, SOLICITUD 1, CERT. 762. LIB. 00340012003 RECAUDACION EXTRANJERIA - C.I. -L.C.</t>
  </si>
  <si>
    <t>G04120930004</t>
  </si>
  <si>
    <t>VENTA DE DIVISAS CON TRANSFERENCIA DE FONDOS A SOLICITUD DE SERVICIO GENERAL DE IDENTIFICACION PERSONAL - SEGIP SEGUN SOLICITUD 2002 REF: ENTREGA DE FONDOS A LA OFICINA DE SAO PAULO - BRASIL PARA GASTOS EN BIENES Y SERVICIOS, SEGUN NOTA 001/2017, SOLICITUD 1, CERT. 762. LIB. 00340012003 RECAUDACION EXTRANJERIA - C.I. -L.C.</t>
  </si>
  <si>
    <t>S08837320003</t>
  </si>
  <si>
    <t>||TRANSF. DE FONDOS DEL EXTERIOR  SEGUN SWIFT NO. 4292 DE FECHA 28/03/2017  A F/SEGIP ORDENANTE CONSULADO GENERAL DE BOLIVIA BUENOS AIRES ARGENTINA REF:SERVICIOS DEL GOBIERNO CGO. LIBRETA 00340012003 RECAUDACION EXTRANJERIA - C.I. LC  (UTILES DE ESCRITORIO)</t>
  </si>
  <si>
    <t>S08837320002</t>
  </si>
  <si>
    <t>||TRANSF. DE FONDOS DEL EXTERIOR  SEGUN SWIFT NO. 4292 DE FECHA 28/03/2017  A F/SEGIP ORDENANTE CONSULADO GENERAL DE BOLIVIA BUENOS AIRES ARGENTINA REF:SERVICIOS DEL GOBIERNO LIBRETA  00340012005 RECAUDACION EXTERIOR-CEDULAS DE IDENTIDAD</t>
  </si>
  <si>
    <t>O14834920002</t>
  </si>
  <si>
    <t>00340012003 DEPOSITO DE EFECTIVO, DEPOSITANTE: INGRID MURQUITE CONDORI, CONCEPTO: DEVOLUCION AGUINALDO 2016, CUENTA DE DEPOSITO: CUENTA UNICA DEL TESORO</t>
  </si>
  <si>
    <t>O14843530002</t>
  </si>
  <si>
    <t>00340012003 DEPOSITO DE EFECTIVO, DEPOSITANTE: SEGIP-OF NACIONAL, CONCEPTO: RECUPERACION FONDOS EN CUSTODIA GESTION 2015 POR ERROR EN EL IMPORTE DEP. ERRONEOS EXTRANJERIA, CUENTA DE DEPOSITO: CUENTA UNICA DEL TESORO</t>
  </si>
  <si>
    <t>B14863180002</t>
  </si>
  <si>
    <t>00099021001 DEP.DE CHEQ.AJENOS,RET.DE CAM.,CONCEPTO: PAGO INCAPACIDAD TEMPORAL DEL PERSONAL SEGIP CORRESPONDIENTE MES DICIEMBRE 2016,DEP.: CAJA DE SALUD DE CAMINOS Y R.A. , PROCEDENCIA: BANCO UNION S.A., CHEQUE: 7446, FECHA DE EMISION:15/03/2017</t>
  </si>
  <si>
    <t>B14863200002</t>
  </si>
  <si>
    <t>00340012003 DEP.DE CHEQ.AJENOS,RET.DE CAM.,CONCEPTO: PAGO INCAPACIDAD TEMPORAL DEL PERSONAL SEGIP CORRESPONDIENTE MES DICIEMBRE 2016,DEP.: CAJA DE SALUD DE CAMINOS Y R.A. , PROCEDENCIA: BANCO UNION S.A., CHEQUE: 7445, FECHA DE EMISION:15/03/2017</t>
  </si>
  <si>
    <t>B14874980002</t>
  </si>
  <si>
    <t>00099021001 DEP.DE CHEQ.AJENOS,RET.DE CAM.,CONCEPTO: PAGO INCAPACIDAD TEMPORAL DEL PERSONAL SEGIP CORRESPONDIENTE MES ENERO 2017,DEP.: CAJA DE SALUD DE CAMINOS Y RA , PROCEDENCIA: BANCO UNION S.A., CHEQUE: 7452, FECHA DE EMISION:15/03/2017</t>
  </si>
  <si>
    <t>B14875030002</t>
  </si>
  <si>
    <t>00340012003 DEP.DE CHEQ.AJENOS,RET.DE CAM.,CONCEPTO: PAGO INCAPACIDAD TEMPORAL DEL PERSONAL SEGIP CORRESPONDIENTE MES ENERO 2017,DEP.: CAJA DE SALUD DE CAMINOS Y RA , PROCEDENCIA: BANCO UNION S.A., CHEQUE: 7451, FECHA DE EMISION:15/03/2017</t>
  </si>
  <si>
    <t>O14892890002</t>
  </si>
  <si>
    <t>00340012003 DEPOSITO DE EFECTIVO, DEPOSITANTE: MARIELA VASQUEZ SALGUERO, CONCEPTO: DEVOLUCION TRIBUTO FISCALES, CUENTA DE DEPOSITO: CUENTA UNICA DEL TESORO</t>
  </si>
  <si>
    <t>S08761910002</t>
  </si>
  <si>
    <t>'TRANSFERENCIA DE FONDOS DE DPTOS.DE ENCAJE LEGAL DEL SISTEMA FINANCIERO A DPTOS.CTES.DEL SECTOR PUBLICO S/G CITE' CA/FID.VIV 004/2017||DE LA FECHA (HRE-TSO-6). ABONO A LA LIBRETA NO.03420102001 GASTOS DE FUNCIONAMIENTO DE LA AGENCIA ESTATAL DE VIVIENDA; BUN.</t>
  </si>
  <si>
    <t>S08784280002</t>
  </si>
  <si>
    <t>'TRANSFERENCIA DE FONDOS DE DPTOS.DE ENCAJE LEGAL DEL SISTEMA FINANCIERO A DPTOS.CTES.DEL SECTOR PUBLICO S/G CITE' CA/FID.VIV 054/2017||DE LA FECHA (HRE-TSO-523). ABONO A LA LIBRETA N°03420102001 PARA GASTOS DE FUNCIONAMIENTO DE LA AGENCIA ESTATAL DE VIVIENDA;BUN</t>
  </si>
  <si>
    <t>S08796330002</t>
  </si>
  <si>
    <t>'TRANSFERENCIA DE FONDOS DE DPTOS.DE ENCAJE LEGAL DEL SISTEMA FINANCIERO A DPTOS.CTES.DEL SECTOR PUBLICO S/G CITE' CA/FID.VIV 062/2017||DE LA FECHA (HRE-TSO-874). ABONO A LA LIBRETA N°03420102001 PARA GASTOS DE FUNCIONAMIENTO DE LA AGENCIA ESTATAL DE VIVIENDA;BUN</t>
  </si>
  <si>
    <t>S08799740002</t>
  </si>
  <si>
    <t>'TRANSFERENCIA DE FONDOS DE DPTOS.DE ENCAJE LEGAL DEL SISTEMA FINANCIERO A DPTOS.CTES.DEL SECTOR PUBLICO S/G CITE' CA/FID.VIV 070/2017||DE LA FECHA (HRE-TSO-924). ABONO A LA LIBRETA NO.03420102001 GASTOS DE FUNCIONAMIENTO DE LA AGENCIA ESTATAL DE VIVIENDA; BUN.</t>
  </si>
  <si>
    <t>S08805910002</t>
  </si>
  <si>
    <t>'TRANSFERENCIA DE FONDOS DE DPTOS.DE ENCAJE LEGAL DEL SISTEMA FINANCIERO A DPTOS.CTES.DEL SECTOR PUBLICO S/G CITE' CA/FID.VIV 084/2017||DE LA FECHA (HRE-TSO-961). PARA GASTOS DE FUNCIONAMIENTO DE LA AGENCIA ESTATAL DE VIVIENDA; LIBRETA 03420102001; BUN.</t>
  </si>
  <si>
    <t>S08815730002</t>
  </si>
  <si>
    <t>'TRANSFERENCIA DE FONDOS DE DPTOS.DE ENCAJE LEGAL DEL SISTEMA FINANCIERO A DPTOS.CTES.DEL SECTOR PUBLICO S/G CITE' CA/FID.VIV 0111/2017||DE LA FECHA (HRE-TSO-1091). ABONO A LA LIBRETA N°03420102001 GASTOS DE FUNCIONAMIENTO DE LA AGENCIA ESTATAL DE VIVIENDA; BUN.</t>
  </si>
  <si>
    <t>S08822010002</t>
  </si>
  <si>
    <t>'TRANSFERENCIA DE FONDOS DE DPTOS.DE ENCAJE LEGAL DEL SISTEMA FINANCIERO A DPTOS.CTES.DEL SECTOR PUBLICO S/G CITE' CA/FID.VIV 0119/2017||DE LA FECHA (HRE-TSO-1369). PARA GASTOS DE FUNCIONAMIENTO DE LA AGENCIA ESTATAL DE VIVIENDA; LIBRETA 03420102001; BUN.</t>
  </si>
  <si>
    <t>S08831850002</t>
  </si>
  <si>
    <t>'TRANSFERENCIA DE FONDOS DE DPTOS.DE ENCAJE LEGAL DEL SISTEMA FINANCIERO A DPTOS.CTES.DEL SECTOR PUBLICO S/G CITE' CA/FID.VIV 0136/2017||DE LA FECHA (HRE-TSO-1515). ABONO A LA LIBRETA N°03420102001- GASTOS DE FUNCIONAMIENTO DE LA AGENCIA ESTATAL DE VIVIENDA; BUN.</t>
  </si>
  <si>
    <t>B14801800002</t>
  </si>
  <si>
    <t>00342012001 DEP.DE CHEQ.AJENOS,RET.DE CAM.,CONCEPTO: REEMBOLSO POR INCAPACIDAD DE CAJA DE SALUD "CORDES" A LA AGENCIA ESTATAL DE VIVIENDA,DEP.: CAJA DE SALUD "CORDES" , PROCEDENCIA: BANCO UNION S.A., CHEQUE: 3342, FECHA DE EMISION:21/02/2017</t>
  </si>
  <si>
    <t>B14801970002</t>
  </si>
  <si>
    <t>00342012001 DEP.DE CHEQ.AJENOS,RET.DE CAM.,CONCEPTO: DEVOLUCION DE FONDOS QUE FUERON DIRECCIONADOS A CUENTA VIAS BOLIVIA FONDO ROTATIVO,DEP.: VIAS BOLIVIA , PROCEDENCIA: BANCO UNION S.A., CHEQUE: 3204, FECHA DE EMISION:02/03/2017</t>
  </si>
  <si>
    <t>O14806630002</t>
  </si>
  <si>
    <t>00342012001 DEPOSITO DE EFECTIVO, DEPOSITANTE: PABLO GUILLERMO ROSSELL ARCE, CONCEPTO: DEVOLUCION FINAL POR DICTAMEN DE AUDITORIA, CUENTA DE DEPOSITO: CUENTA UNICA DEL TESORO</t>
  </si>
  <si>
    <t>B14828570002</t>
  </si>
  <si>
    <t>00342012001 DEP.DE CHEQ.AJENOS,RET.DE CAM.,CONCEPTO: DEVOLUCIÓN FONDOS EN AVANCE,DEP.: A.E.V. REGIONAL POTOSI , PROCEDENCIA: BANCO UNION S.A., CHEQUE: 544, FECHA DE EMISION:07/03/2017</t>
  </si>
  <si>
    <t>O14837270002</t>
  </si>
  <si>
    <t>00342012001 DEPOSITO DE EFECTIVO, DEPOSITANTE: SR. JULIO CESAR MALLON NOLASCO, CONCEPTO: DEVOLUCION MULTAS, CUENTA DE DEPOSITO: CUENTA UNICA DEL TESORO</t>
  </si>
  <si>
    <t>B14855000002</t>
  </si>
  <si>
    <t>00342012001 DEP.DE CHEQ.AJENOS,RET.DE CAM.,CONCEPTO: DEVOLUCION REFRIGERIOS C-31 N° 310 MES DICIEMBRE,DEP.: A.E.V. REGIONAL COCHABAMBA , PROCEDENCIA: BANCO UNION S.A., CHEQUE: 436, FECHA DE EMISION:10/03/2017</t>
  </si>
  <si>
    <t>B14870710002</t>
  </si>
  <si>
    <t>00342012001 DEP.DE CHEQ.AJENOS,RET.DE CAM.,CONCEPTO: DEVOLUCION DE FONDOS POR EXTRAVIO DE CREDENCIAL,DEP.: AGENCIA ESTATAL DE VIVIENDA , PROCEDENCIA: BANCO UNION S.A., CHEQUE: 767, FECHA DE EMISION:20/03/2017</t>
  </si>
  <si>
    <t>O14884750002</t>
  </si>
  <si>
    <t>00342012001 DEPOSITO DE EFECTIVO, DEPOSITANTE: AGENCIA ESTATAL DE VIVIENDA, CONCEPTO: DEVOLUCIÓN DE FONDOS C-31 N° 420, CUENTA DE DEPOSITO: CUENTA UNICA DEL TESORO</t>
  </si>
  <si>
    <t>O14831560002</t>
  </si>
  <si>
    <t>00344012001 DEPOSITO DE EFECTIVO, DEPOSITANTE: IPELC, CONCEPTO: SALDO NO EJECUTADO DEL ILC QUECHUA DEL INFORME N°31, CUENTA DE DEPOSITO: CUENTA UNICA DEL TESORO</t>
  </si>
  <si>
    <t>O14831570002</t>
  </si>
  <si>
    <t>00344014601 DEPOSITO DE EFECTIVO, DEPOSITANTE: IPELC, CONCEPTO: DEVOLUCIÓN DEL MONTO DE COMBUSTIBLE NO UTILIZADO CEPY, CUENTA DE DEPOSITO: CUENTA UNICA DEL TESORO</t>
  </si>
  <si>
    <t>O14831600002</t>
  </si>
  <si>
    <t>00344018001 DEPOSITO DE EFECTIVO, DEPOSITANTE: IPELC, CONCEPTO: SALDO NO EJECUTADO CONSOLIDACIÓN DE NUCLEOS REFERENCIALES EN OCHO DISTRITOS EDUCATIVOS, CUENTA DE DEPOSITO: CUENTA UNICA DEL TESORO</t>
  </si>
  <si>
    <t>O14831610002</t>
  </si>
  <si>
    <t>00344018001 DEPOSITO DE EFECTIVO, DEPOSITANTE: IPELC, CONCEPTO: SALDO NO EJECUTADO CONSOLIDACIÓN MESCP EN NUCLEOS REFERENCIALES SEPT A NOV, CUENTA DE DEPOSITO: CUENTA UNICA DEL TESORO</t>
  </si>
  <si>
    <t>O14831620002</t>
  </si>
  <si>
    <t>00344018001 DEPOSITO DE EFECTIVO, DEPOSITANTE: IPELC, CONCEPTO: SALDO NO EJECUTADO PAGO PASAJES Y VIÁTICOS ILC MESCP E IPELC ENCUENTRO PLURINACIONAL, CUENTA DE DEPOSITO: CUENTA UNICA DEL TESORO</t>
  </si>
  <si>
    <t>O14831630002</t>
  </si>
  <si>
    <t>00344018001 DEPOSITO DE EFECTIVO, DEPOSITANTE: IPELC, CONCEPTO: SALDO NO EJECUTADO CONSOLIDACIÓN MESCP Y PSP EN SIETE NUCLEOS REFERENCIALES, CUENTA DE DEPOSITO: CUENTA UNICA DEL TESORO</t>
  </si>
  <si>
    <t>O14860900002</t>
  </si>
  <si>
    <t>00344018001 DEPOSITO DE EFECTIVO, DEPOSITANTE: IPELC, CONCEPTO: SALDO NO EJECUTADO SEGUIMIENTO PROCESOS PEDAGOGICOS EN NUCLEOS REFERENCIALES, CUENTA DE DEPOSITO: CUENTA UNICA DEL TESORO</t>
  </si>
  <si>
    <t>O14860920002</t>
  </si>
  <si>
    <t>00344012001 DEPOSITO DE EFECTIVO, DEPOSITANTE: IPELC, CONCEPTO: DEVOLUCION ILC KABINEÑOS POR PAGO DE PASAJES A LOS CAPITANES, CUENTA DE DEPOSITO: CUENTA UNICA DEL TESORO</t>
  </si>
  <si>
    <t>B14883250002</t>
  </si>
  <si>
    <t>00099021001 DEP.DE CHEQ.AJENOS,RET.DE CAM.,CONCEPTO: DEP. POR BAJA TEMPORARIA,DEP.: UNIDAD DE INVESTIGACIONES FINANCIERAS , PROCEDENCIA: BANCO UNION S.A., CHEQUE: 21729, FECHA DE EMISION:14/03/2017</t>
  </si>
  <si>
    <t>J03195430002</t>
  </si>
  <si>
    <t>A:00373024101 Traspaso s/g Nota NMEFP/VTCP/DGPOT/UPCFTGN/INF/N262/2017 (Transf.Rec. para gastos de funcionamiento del FDI mes de enero 2017)</t>
  </si>
  <si>
    <t>J03201460002</t>
  </si>
  <si>
    <t>A:00373024104 TRANSFERENCIA DE RECURSOS A SOLICITUD DEL FONDO DE DESARROLLO INDIGENA S/G NOTA FDI/DGE/EXT/N021/2017 DE ACUERDO A D.S.3079 DE 08/02/2017 PARA EL PROCESO DE CAMBIO DE REGIMEN LABORAL DE LAS LEYES DEL TRABAJO AL ESTATUTO DEL FUNCIONARIO PUBLICO DEL PERSONAL DOCENTE ADMINISTRATIVO.</t>
  </si>
  <si>
    <t>J03204820002</t>
  </si>
  <si>
    <t>A:00373024101 TRANSFERENCIA S/G NOTA MEFP/VTCP/DGPOT/UPCFTGN/INF/N430/2017 EN VIRTUD DEL ART. 8 D.S. N 2842 MEDIANTE NOTA MEFP/VTCP/DGPOT/UPCFTGN/N0559/2016 SE COMUNICA AL FDI QUE LAS TRANSFERENCIAS SE EFECTUARAN DE FORMA MENSUAL CONFORME A RECAUDACION EN EFECTIVO DEL 5% DEL IDH.</t>
  </si>
  <si>
    <t>J03211560002</t>
  </si>
  <si>
    <t>A:00373024105 TRANSFERENCIA DE RECURSOS SEGUN INFORME MEFP/VTCP/DGPOT/UPCFTGN/INF/N540/2017. Ref: 2do Desembolso de recursos al Fondo de Desarrollo Indigena- Correspondiente a solicitud de Desembolso a traves de la nota CITE: FDI/DGE/EXT/N033/2017 para financiar 47 proyectos del ex-FDPPIOYCC transfe</t>
  </si>
  <si>
    <t>S08833510002</t>
  </si>
  <si>
    <t>'TRANSFERENCIA DE FONDOS DE DPTOS.DE ENCAJE LEGAL DEL SISTEMA FINANCIERO A DPTOS.CTES.DEL SECTOR PUBLICO S/G CITE' BUN/0208/17||DE LA FECHA (HRE-TSO-1529). A SOLICITUD DEL MEFP; REVERSION ANTICIPADA PARA ABONO A LA LIBRETA N°00373024101; BUN.</t>
  </si>
  <si>
    <t>O14883700002</t>
  </si>
  <si>
    <t>00373024101 DEPOSITO DE EFECTIVO, DEPOSITANTE: FONDO DE DESARROLLO INDIGENA, CONCEPTO: DEVOLUCION DE FONDOS EN AVANCE PARA PAGO DE COMPRA SOAT E INSPECCION VEHICULAR, CUENTA DE DEPOSITO: CUENTA UNICA DEL TESORO</t>
  </si>
  <si>
    <t>O14890750002</t>
  </si>
  <si>
    <t>00373024101 DEPOSITO DE EFECTIVO, DEPOSITANTE: FONDO DE DESARROLLO INDIGENA, CONCEPTO: POR CONCEPTO DE REVERSION DE CHEQUE, CUENTA DE DEPOSITO: CUENTA UNICA DEL TESORO</t>
  </si>
  <si>
    <t>AGENCIA DE GOBIERNO ELECTRONICO TECNOLOGIAS DE INFORMACION "AGETIC"</t>
  </si>
  <si>
    <t>B14874390002</t>
  </si>
  <si>
    <t>00099021001 DEP.DE CHEQ.AJENOS,RET.DE CAM.,CONCEPTO: A.G.E.T.I.C. - DEVOLUCIÓN INCAPACIDAD TEMPORAL - ENERO/2017,DEP.: CAJA PETROLERA DE SALUD , PROCEDENCIA: BANCO UNION S.A., CHEQUE: 10976, FECHA DE EMISION:24/03/2017</t>
  </si>
  <si>
    <t>G03472160005</t>
  </si>
  <si>
    <t>VENTA DE DIVISAS CON TRANSFERENCIA DE FONDOS A SOLICITUD DE AGENCIA BOLIVIANA DE ENERGIA SEGUN SOLICITUD 1457 REF: PAGO DE LA ABEN AL FONDO DE COOPERACIÓN TÉCNICA OIEA PARA QUE BOLIVIA SE BENEFICIE DE LA COOPERACIÓN DEL ORGANISMO INTERNACIONAL DE ENERGÍA ATÓMICA (OIEA), EN DIFERENTES MODALIDADES, SE LIB. 00099021001 TGN-RECURSOS ORDINARIOS (3987)</t>
  </si>
  <si>
    <t>G03472160004</t>
  </si>
  <si>
    <t>VENTA DE DIVISAS CON TRANSFERENCIA DE FONDOS A SOLICITUD DE AGENCIA BOLIVIANA DE ENERGIA SEGUN SOLICITUD 1457 REF: PAGO DE LA ABEN AL FONDO DE COOPERACIÓN TÉCNICA OIEA PARA QUE BOLIVIA SE BENEFICIE DE LA COOPERACIÓN DEL ORGANISMO INTERNACIONAL DE ENERGÍA ATÓMICA (OIEA), EN DIFERENTES MODALIDADES, SE LIB. 00099021001 TGN-RECURSOS ORDINARIOS (3987) POR DIFERENCIAL CAMBIARIO</t>
  </si>
  <si>
    <t>S08823320004</t>
  </si>
  <si>
    <t>||RESPUESTA A DEBITO DEL BANQUERO SEGUN SWIFT NO.3704 DE LA FECHA REF.: COBRO COMISIONES DEL BANQUERO POR TRANSFERENCIA DE EUR 16.942.- DEL 03/01/2017 A SOLICITUD DE LA  AGENCIA BOLIVIANA DE ENERGIA POR PAGO A INTERNATIONAL ATOMIC ENERGY AGENCY LIB.00099021001 TGN-RECURSOS ORDINARIOS POR COBRO UTILES DE ESCRITORIO</t>
  </si>
  <si>
    <t>S08823320001</t>
  </si>
  <si>
    <t>||RESPUESTA A DEBITO DEL BANQUERO SEGUN SWIFT NO.3704 DE LA FECHA REF.: COBRO COMISIONES DEL BANQUERO POR TRANSFERENCIA DE EUR 16.942.- DEL 03/01/2017 A SOLICITUD DE LA  AGENCIA BOLIVIANA DE ENERGIA POR PAGO A INTERNATIONAL ATOMIC ENERGY AGENCY LIB.00099021001 TGN-RECURSOS ORDINARIOS</t>
  </si>
  <si>
    <t>DIRECCIÓN ESTRATÉGICA DE DEFENSA DE LOS MANANTIALES DEL SILALA Y TODOS LOS RECURSOS HÍDRICOS EN FRONTERA CON LA REPÚBLICA DE CHILE</t>
  </si>
  <si>
    <t>G04131250004</t>
  </si>
  <si>
    <t>VENTA DE DIVISAS CON TRANSFERENCIA DE FONDOS A SOLICITUD DE DIRESILALA SEGUN SOLICITUD 1989 REF: TERCER PAGO A LA EMPRESA DHI POR EL SERVICIO DE CONSULTORIA POR PRODUCTO AL INICIO DE LA SEGUNDA FASE SEGUN CONTRATO CDP-I N° 01/2017 Y DOCUMENTACION ADJUNTA.  LA PRESENTE SOLICITUD NO SE ENCUENTRA FIRMA LIB. 00099021001 TGN-RECURSOS ORDINARIOS (3987) POR DIFERENCIAL CAMBIARIO</t>
  </si>
  <si>
    <t>O14812360002</t>
  </si>
  <si>
    <t>00378012002 DEPOSITO DE EFECTIVO, DEPOSITANTE: ROLANDO D. MARQUEZ TINTAYA -SENATEX, CONCEPTO: DEVOLUCION POR RETENCIONES IVA DEL MES DE FEBRERO DE 2017 AL C31-67, CUENTA DE DEPOSITO: CUENTA UNICA DEL TESORO</t>
  </si>
  <si>
    <t>O14866400002</t>
  </si>
  <si>
    <t>00378012002 DEPOSITO DE EFECTIVO, DEPOSITANTE: SENATEX, CONCEPTO: RETENCIONES IMPOSITIVAS C31 - 113, CUENTA DE DEPOSITO: CUENTA UNICA DEL TESORO</t>
  </si>
  <si>
    <t>B14834070002</t>
  </si>
  <si>
    <t>00099021001 DEP.DE CHEQ.AJENOS,RET.DE CAM.,CONCEPTO: PAGO POR SUBSIDIO DE ENFERMEDAD Y MATERNIDAD CORRESPONDIENTE AL MES DE DICIEMBRE 2016,DEP.: CAJA DE SALUD DE LA BANCA PRIVADA , PROCEDENCIA: BANCO NACIONAL DE BOLIVIA S.A., CHEQUE: 6347011, FECHA DE EMISION:16</t>
  </si>
  <si>
    <t>B14834090002</t>
  </si>
  <si>
    <t>00099021001 DEP.DE CHEQ.AJENOS,RET.DE CAM.,CONCEPTO: REMBOLSO DE SUBSIDIO DE ENFERMEDAD CORRESPONDIENTE AL MES DE DICIEMBRE 2016,DEP.: CAJA DE SALUD DE LA BANCA PRIVADA , PROCEDENCIA: BANCO NACIONAL DE BOLIVIA S.A., CHEQUE: 6347098, FECHA DE EMISION:23/02/2017</t>
  </si>
  <si>
    <t>B14859360002</t>
  </si>
  <si>
    <t>00099021001 DEP.DE CHEQ.AJENOS,RET.DE CAM.,CONCEPTO: PAGO POR DESCUENTOS MONTOS EXCEDENTES POR DOBLE PERCEPCIÓN DE RECURSOS PÚBLICOS,DEP.: CAJA NACIONAL DE SALUD , PROCEDENCIA: BANCO UNION S.A., CHEQUE: 29142, FECHA DE EMISION:21/03/2017</t>
  </si>
  <si>
    <t>B14850920002</t>
  </si>
  <si>
    <t>00099021001 DEP.DE CHEQ.AJENOS,RET.DE CAM.,CONCEPTO: REEMBOLSO POR INCAPACIDAD DE LA CAJA DE SALUD CORDES A LA HTT,DEP.: CAJA DE SALUD CORDES , PROCEDENCIA: BANCO UNION S.A., CHEQUE: 3664, FECHA DE EMISION:16/03/2017</t>
  </si>
  <si>
    <t>B14850950002</t>
  </si>
  <si>
    <t>00099021001 DEP.DE CHEQ.AJENOS,RET.DE CAM.,CONCEPTO: REEMBOLSO POR INCAPACIDAD DE LA CAJA DE SALUD CORDES AL SERVICIO ESTATAL DE AUTONOMIAS,DEP.: CAJA DE SALUD CORDES , PROCEDENCIA: BANCO UNION S.A., CHEQUE: 3668, FECHA DE EMISION:16/03/2017</t>
  </si>
  <si>
    <t>S08762010002</t>
  </si>
  <si>
    <t>||TRANSFERENCIA DE FONDOS S/G. FORMULARIO, CITE' BUN0014/17 DE LA FECHA (HRE-TSO-17). PAGO PLANILLA DE SUPERVISION NRO. 13. A SOLIC. GAD PANDO; LIBRETA 05120104501 AASANA, CONST.TERMINAL PASAJEROS ARPTO. COBIJA FNDR; BUN.</t>
  </si>
  <si>
    <t>S08801250002</t>
  </si>
  <si>
    <t>'TRANSFERENCIA DE FONDOS||A SOL. DEL MIN,DE ECO Y FIN.PUBL. MEFP/VTCP/DGAFT/UOIET/TES/N°808/17 DE LA FECHA HRE TSO 934 PAGO DE CAPITAL EN MORA . RECUPERACIONES POR LA DEUDA EMERGENTE DEL D.S. N°24641 (04/06/1997) - AASANA. ABONO A LA LIBRETA 00099021001 TGN - RECURSOS ORDINARIOS.</t>
  </si>
  <si>
    <t>S08825750002</t>
  </si>
  <si>
    <t>'TRANSFERENCIA DE FONDOS||S/G.NOTA CITE: MEFP/VTCP/DGAFT/UOIET/TES/N°1179 /17 DE LA FECHA DEL MIN.DE ECO.Y FINAN. PUB.(HRE-TSO-2017-1422),RECUPERACIONES POR LA DEUDA EMERGENTE DEL D.S. N°24641 (4/JUNIO/1997)-ADMINISTRACION DE AEROPUERTOS Y SERVICIOS AUXILIARES  A LA NAVEGACION AEREA. ABONO A LA LIBRETA N° 00099021001 TGN-RECURSOS ORDINARIOS,PAGO CAPITAL EN MORA POR AASANA.</t>
  </si>
  <si>
    <t>O14801650002</t>
  </si>
  <si>
    <t>00512032001 DEPOSITO DE EFECTIVO, DEPOSITANTE: JUAN CANAZA HUAYTA, CONCEPTO: DEVOLUCION DE SALARIO, CUENTA DE DEPOSITO: CUENTA UNICA DEL TESORO</t>
  </si>
  <si>
    <t>S08762550001</t>
  </si>
  <si>
    <t>||COBRO EMISION BOLETA DE GARANTIA Nº001/2017 P/O Y.P.F.B. A/F ADUANA NACIONAL. LIB.00513012004 LBP-YPFB-UNICOMERCIAL REF.:COMISIONES EMISION BOLETA DE GARANTIA Nº001/2017</t>
  </si>
  <si>
    <t>G03475850001</t>
  </si>
  <si>
    <t>G03472150004</t>
  </si>
  <si>
    <t>VENTA DE DIVISAS CON TRANSFERENCIA DE FONDOS A SOLICITUD DE YACIMIENTOS PETROLIFEROS FISCALES BOLIVIANOS SEGUN SOLICITUD 1470 REF: PAGO ANTICIPADO A PETROPERU PROVISION DIESEL OIL MES DICIEMBRE 2016 LIB. 00513012004 LBP-YPFB-UNICOMERCIAL (4030005415/1-2188907)</t>
  </si>
  <si>
    <t>G03472140004</t>
  </si>
  <si>
    <t>VENTA DE DIVISAS CON TRANSFERENCIA DE FONDOS A SOLICITUD DE YACIMIENTOS PETROLIFEROS FISCALES BOLIVIANOS SEGUN SOLICITUD 1467 REF: PAGO ANTICIPADO A TRAFIGURA PTE LTD POR SUMINISTRO DE INSUMOS Y ADITIVOS Y DIESEL OIL MES DICIEMBRE 2016 LIB. 00513012004 LBP-YPFB-UNICOMERCIAL (4030005415/1-2188907)</t>
  </si>
  <si>
    <t>G03472130004</t>
  </si>
  <si>
    <t>VENTA DE DIVISAS CON TRANSFERENCIA DE FONDOS A SOLICITUD DE YACIMIENTOS PETROLIFEROS FISCALES BOLIVIANOS SEGUN SOLICITUD 1469 REF: PAGO ANTICIPADO A TRAFIGURA PTE LTD POR SUMINISTRO DE INSUMOS Y ADITIVOS Y DIESEL OIL MES DICIEMBRE 2016 LIB. 00513012004 LBP-YPFB-UNICOMERCIAL (4030005415/1-2188907)</t>
  </si>
  <si>
    <t>G03472120004</t>
  </si>
  <si>
    <t>VENTA DE DIVISAS CON TRANSFERENCIA DE FONDOS A SOLICITUD DE YACIMIENTOS PETROLIFEROS FISCALES BOLIVIANOS SEGUN SOLICITUD 1468 REF: PAGO A LA COMPAÑÍA DE PETRÓLEOS DE CHILE COPEC SA POR EL SUMINISTRO DE GASOLINA POR LAS CARGAS DEL 01 AL 07 DE DICIEMBRE DE 2016 LIB. 00513012004 LBP-YPFB-UNICOMERCIAL (4030005415/1-2188907)</t>
  </si>
  <si>
    <t>G03472100004</t>
  </si>
  <si>
    <t>VENTA DE DIVISAS CON TRANSFERENCIA DE FONDOS A SOLICITUD DE YACIMIENTOS PETROLIFEROS FISCALES BOLIVIANOS SEGUN SOLICITUD 1439 REF: PAGO ANTICIPO 20% SANDER GEOPHYSICS LIMITED; POR SERVICIO DE ?CONSULTORÍA POR PRODUCTO PARA LA ADQUISICIÓN INTEGRAL AEROGRAVIMÉTRICA ? AEROMAGNETOMÉTRICA EN LA SUBCUENCA LIB. 00513022001 YPFB - "OPERACIONES"</t>
  </si>
  <si>
    <t>G03472080004</t>
  </si>
  <si>
    <t>VENTA DE DIVISAS CON TRANSFERENCIA DE FONDOS A SOLICITUD DE YACIMIENTOS PETROLIFEROS FISCALES BOLIVIANOS SEGUN SOLICITUD 1447 REF: D.T.P. LABORATORIOS S.R.L.- 1ER. PAGO POR ?ADQUISICIÓN GEOQUIMICA DE SUPERFICIE EN LA SUBCUENCA ROBORÉ? SEGÚN CONTRATO ULG-SCZ-205/2016. LIB. 00513022001 YPFB - "OPERACIONES"</t>
  </si>
  <si>
    <t>G03472030001</t>
  </si>
  <si>
    <t>G03472050001</t>
  </si>
  <si>
    <t>COBRO COSTOS DE PAPELERIA SEGUN TRANSFERENCIA DEL EXTERIOR POR ORDEN DE HOGAS S.A. (LIMA PERU) REF.: EXPORTACION GLP Y OTROS LIB. 00513062001 YPFB-OPERACIONES PLANTA DE SEPARACION DE LIQUIDOS RIO GRANDE</t>
  </si>
  <si>
    <t>J03182120001</t>
  </si>
  <si>
    <t>De: 00513012002 Transferencia que se efectua a requerimiento de Yacimientos Petroliferos Fiscales Bolivianos (YPFB), con nota CITE: DFC 4362 URT-3166/2016 y en virtud a la nota interna CITE: MEFP/VPCF/DGCF/UCCF N 1054/2016, por concepto de deposito erroneo.</t>
  </si>
  <si>
    <t>J03182110001</t>
  </si>
  <si>
    <t>De: 00513012004 Transferencia que se efectua a requerimiento de Yacimientos Petroliferos Fiscales Bolivianos (YPFB), con nota CITE: DFC 4361 URT-3165/2016 y en virtud a la nota interna CITE: MEFP/VPCF/DGCF/UCCF N 1056/2016, por concepto de deposito en demasia.</t>
  </si>
  <si>
    <t>J03182100001</t>
  </si>
  <si>
    <t>De: 00513012004 Transferencia que se efectua a requerimiento de Yacimientos Petroliferos Fiscales Bolivianos (YPFB), con nota CITE: DFC 4358 URT-3162/2016 y en virtud a la nota interna CITE: MEFP/VPCF/DGCF/UCCF N 1053/2016, por concepto de deposito en demasia.</t>
  </si>
  <si>
    <t>J03182090001</t>
  </si>
  <si>
    <t>De: 00513012004 Transferencia que se efectua a requerimiento de Yacimientos Petroliferos Fiscales Bolivianos (YPFB), con nota CITE: DFC 4357 URT-3161/2016 y en virtud a la nota interna CITE: MEFP/VPCF/DGCF/UCCF N 1055/2016, por concepto de deposito en demasia.</t>
  </si>
  <si>
    <t>J03182080001</t>
  </si>
  <si>
    <t>De: 00513012004 Transferencia que se efectua a requerimiento de Yacimientos Petroliferos Fiscales Bolivianos (YPFB), con nota CITE: DFC 4360 URT-3164/2016 y en virtud a la nota interna CITE: MEFP/VPCF/DGCF/UCCF N 1057/2016, por concepto de deposito en demasia.</t>
  </si>
  <si>
    <t>J03182070001</t>
  </si>
  <si>
    <t>De: 00513012004 Transferencia que se efectua a requerimiento de Yacimientos Petroliferos Fiscales Bolivianos (YPFB), con nota CITE: DFC 4359 URT-3163/2016 y en virtud a la nota interna CITE: MEFP/VPCF/DGCF/UCCF N 1058/2016, por concepto de deposito en demasia.</t>
  </si>
  <si>
    <t>S08763870002</t>
  </si>
  <si>
    <t>||DEVOLUCION DE PAGO COMISIONES NOTIFICACION DE EMISION DE CARTA DE CREDITO STANDBY BS220 Y EMISION DE CBTE. CONTABLE BS50 DE ACUERDO A SWIFT 00164 DE LA FECHA ADJUNTO REF.: 40GA-G43351-4DGN LIB. 00513012007 YPFB- RECURSOS DE NACIONALIZACION REF.: COMISIONES AVISO LCSB 40GA-G43351-4DGN</t>
  </si>
  <si>
    <t>J03181990001</t>
  </si>
  <si>
    <t>De: 00513012004 Transferencia que efectuamos a requerimiento de Yacimientos Petroliferos Fiscales Bolivianos mediante nota CITE: YPFB/DFC-4293 URT-3117/2016 para la devolucion del deposito en demasia a la EE.SS.RIOJA  en virtud a la nota CITE: MEFP/VPCF/DGCF/UCCF No 1059/2016</t>
  </si>
  <si>
    <t>J03181980001</t>
  </si>
  <si>
    <t>De: 00513012004 Transferencia que efectuamos a requerimiento de Yacimientos Petroliferos Fiscales Bolivianos mediante nota CITE: YPFB/DFC-4292 URT-3116/2016 para la devolucion del deposito en demasia a la EE.SS. EL OASIS  en virtud a la nota CITE: MEFP/VPCF/DGCF/UCCF No 1059/2016</t>
  </si>
  <si>
    <t>J03181970001</t>
  </si>
  <si>
    <t>De: 00513012004 Transferencia que efectuamos a requerimiento de Yacimientos Petroliferos Fiscales Bolivianos mediante nota CITE: YPFB/DFC-4294 URT-3118/2016 para la devolucion de recursos a la Distribuidora LUBRIGAS  en virtud a la nota CITE: MEFP/VPCF/DGCF/UCCF No 1059/2016</t>
  </si>
  <si>
    <t>J03181960001</t>
  </si>
  <si>
    <t>De: 00513012004 Transferencia que efectuamos a requerimiento de Yacimientos Petroliferos Fiscales Bolivianos mediante nota CITE: YPFB/DFC-4295 URT-3119/2016 para la devolucion del deposito en demasia a la distribuidora ROGAS en virtud a la nota CITE: MEFP/VPCF/DGCF/UCCF No 1059/2016</t>
  </si>
  <si>
    <t>J03181810001</t>
  </si>
  <si>
    <t>De: 00513012004 Transferencia que efectuamos a requerimiento de Yacimientos Petroliferos Fiscales Bolivianos mediante nota CITE: YPFB/DFC-4296 URT-3120/2016 para la devolucion del deposito en demasia a la EE.SS. MIZQUE  en virtud a la nota CITE: MEFP/VPCF/DGCF/UCCF No 1059/2016</t>
  </si>
  <si>
    <t>G03498070001</t>
  </si>
  <si>
    <t>COBRO COSTOS DE PAPELERIA SEGUN TRANSFERENCIA DEL EXTERIOR POR ORDEN DE BG BOLIVIA CORPORATION. REF.:39064SZ005VR LIB. 00513012007 YPFB - RECURSOS NACIONALIZACIÓN</t>
  </si>
  <si>
    <t>G03507920001</t>
  </si>
  <si>
    <t>COBRO COSTOS DE PAPELERIA SEGUN TRANSFERENCIA DEL EXTERIOR POR ORDEN DE REPSOL EYP BOLIVIA SA LIB. 00513012007 YPFB - RECURSOS NACIONALIZACIÓN</t>
  </si>
  <si>
    <t>G03507900001</t>
  </si>
  <si>
    <t>COBRO COSTOS DE PAPELERIA SEGUN TRANSFERENCIA DEL EXTERIOR POR ORDEN DE GAS TOTAL S.A. REF:CONTRATO N 63 LIB. 00513062001 YPFB-OPERACIONES PLANTA DE SEPARACION DE LIQUIDOS RIO GRANDE</t>
  </si>
  <si>
    <t>S08764530001</t>
  </si>
  <si>
    <t>||REGISTRO COBRO COMISION AVISO ENMIENDA CARTA DE CREDITO STANDBY BS220.-Y EMISION COMP.CONTABLE BS50.-REF.:40GA-G43424-4DGN (BCB:SB-R-2016-71) A/F Y.P.F.B.,S/G SWIFT 256 ADJ.DE LA FECHA. LIB.00513012007 YPFB - RECURSOS NACIONALIZACIÓN REF.:COMIS.AVISO ENMIENDA SBLC 40GA-G43424-4DGN</t>
  </si>
  <si>
    <t>G03506710001</t>
  </si>
  <si>
    <t>COBRO COSTOS DE PAPELERIA SEGUN TRANSFERENCIA DEL EXTERIOR POR ORDEN DE BG BOLIVIA CORPORATION LIB. 00513012007 YPFB - RECURSOS NACIONALIZACIÓN</t>
  </si>
  <si>
    <t>G03506690001</t>
  </si>
  <si>
    <t>COBRO COSTOS DE PAPELERIA SEGUN TRANSFERENCIA DEL EXTERIOR POR ORDEN DE TOTAL E,P BOLIVIE (SUCURSAL BOLIVIA) REF.: GAS NATURAL JULIO/16 LIB. 00513012007 YPFB - RECURSOS NACIONALIZACIÓN</t>
  </si>
  <si>
    <t>S08765020001</t>
  </si>
  <si>
    <t>||COMISION TRANSFERENCIA FDOS.AL EXTERIOR 0,10% S/USD1.456.000.-,REEMB.GSTS.COMUNICACION BS220.-Y EMISION COMP.CONTABLE BS50.-REF.:PAGO 1 LC I-2016-032 P/C Y.P.F.B. A/F KOSAN CRISPLANT A/S,EN COMPL.A COMP.876501,09/01/17. LIB.00513012004 LBP-YPFB-UNICOMERCIAL REF.:COMISIONES PAGO 1 LC I-2016-032</t>
  </si>
  <si>
    <t>S08764840001</t>
  </si>
  <si>
    <t>||REGISTRO COBRO COMISION NOTIF. ENMIENDA CARTA DE CREDITO STANDBY 40GA-G43418-4DGN LIB. 00513012007 YPFB - RECURSOS DE NACIONALIZACION REF: COM. AVISO ENMIENDA SBLC 40GA-G43418-4DGN</t>
  </si>
  <si>
    <t>G03511020001</t>
  </si>
  <si>
    <t>COBRO COSTOS DE PAPELERIA SEGUN TRANSFERENCIA DEL EXTERIOR POR ORDEN DE PETROBRAS BOLIVIA S.A. REF:PAGO MULTAS Y GASTOS BLOQUE XX TARIJA ENARSA 07/16 LIB. 00513012007 YPFB - RECURSOS NACIONALIZACIÓN</t>
  </si>
  <si>
    <t>G03511900001</t>
  </si>
  <si>
    <t>COBRO COSTOS DE PAPELERIA SEGUN TRANSFERENCIA DEL EXTERIOR POR ORDEN DE PETROBRAS BOLIVIA S.A. REF.: PAGO ITF MAS COMISIONES TITULAR BLOQUE XX TARIJA OESTE FALLAS EN SUMINISTRO AL GSA ENARSA 07/16 LIB. 00513012007 YPFB - RECURSOS NACIONALIZACIÓN</t>
  </si>
  <si>
    <t>G03517580001</t>
  </si>
  <si>
    <t>COBRO COSTOS DE PAPELERIA SEGUN TRANSFERENCIA DEL EXTERIOR POR ORDEN DE PAE E Y P BOLIVIA LIMITED SUCURSAL BOLIVIA REF.: ATS OF 17/01/09 LIB. 00513012007 YPFB - RECURSOS NACIONALIZACIÓN</t>
  </si>
  <si>
    <t>G03517600001</t>
  </si>
  <si>
    <t>COBRO COSTOS DE PAPELERIA SEGUN TRANSFERENCIA DEL EXTERIOR POR ORDEN DE PAE E Y P BOLIVIA LIMITED  REF:MULTA ENARSA JULIO 2016 LIB. 00513012007 YPFB - RECURSOS NACIONALIZACIÓN</t>
  </si>
  <si>
    <t>G03519690001</t>
  </si>
  <si>
    <t>COBRO COSTOS DE PAPELERIA SEGUN TRANSFERENCIA DEL EXTERIOR POR ORDEN DE PETROLEO BRASILEIRO S.A. PETROBRAS LIB. 00513012007 YPFB - RECURSOS NACIONALIZACIÓN</t>
  </si>
  <si>
    <t>G03520690001</t>
  </si>
  <si>
    <t>S08768090001</t>
  </si>
  <si>
    <t>||COBRO DE COMISIONES BCB POR ADMINISTRACIÓN DEL FIDEICOMISO DEL 01/10/2016 AL 31/12/2016 SG. CONT.CONST.FIDEICOMISO SANO N°402/2014 DEL 18/12/2014 Y NOTA YPFB/GAFC 062 - DFC 072 - URT 070/2017 DEL 09/01/2017 EQUIV. USD 5.772,85 LIBRETA 00513012007 YPFB-RECURSOS NACIONALIZACIÓN</t>
  </si>
  <si>
    <t>G03521850001</t>
  </si>
  <si>
    <t>COBRO COSTOS DE PAPELERIA SEGUN TRANSFERENCIA DEL EXTERIOR POR ORDEN DE COPAPE PROD.DE PETROLEO LTDA.BRAZIL-SAO PAULO LIB. 00513062001 YPFB-OPERACIONES PLANTA DE SEPARACION DE LIQUIDOS RIO GRANDE</t>
  </si>
  <si>
    <t>G03521290004</t>
  </si>
  <si>
    <t>VENTA DE DIVISAS CON TRANSFERENCIA DE FONDOS A SOLICITUD DE YACIMIENTOS PETROLIFEROS FISCALES BOLIVIANOS SEGUN SOLICITUD 1502 REF: PAGO CONTRATACION SUSCRIPCION DE ACCESO A LA INFORMACION IHS GLOBAL INC LIB. 00513012003 LBP-YPFB (2011349681373)</t>
  </si>
  <si>
    <t>G03521380001</t>
  </si>
  <si>
    <t>S08768460001</t>
  </si>
  <si>
    <t>||REGISTRO COBRO COMISION AVISO ENMIENDA CARTA DE CREDITO STANDBY BS220.-Y EMISION COMP.CONTABLE BS50.-REF.:40GA-G43424-4DGN (BCB:SB-R-2016-71) A/F Y.P.F.B.,S/G SWIFT 416 ADJ.DE LA FECHA. LIB.00513012007 YPFB - RECURSOS NACIONALIZACIÓN REF.:COMISIONES AVISO ENMIENDA SBLC 40GA-G43424-4DGN</t>
  </si>
  <si>
    <t>S08768330001</t>
  </si>
  <si>
    <t>||REGISTRO COBRO COMISION AVISO CARTA DE CREDITO STANDBY BS220.-Y EMISION COMP.CONTABLE BS50.-REF.:31133010014008 (BCB:SB-R-2017-02) A/F Y.P.F.B.,EN COMPL.A COMP.876832,11/01/17. LIB.00513012007 YPFB - RECURSOS NACIONALIZACIÓN REF.:COMISIONES AVISO SBLC 31133010014008</t>
  </si>
  <si>
    <t>G03530630004</t>
  </si>
  <si>
    <t>VENTA DE DIVISAS CON TRANSFERENCIA DE FONDOS A SOLICITUD DE YACIMIENTOS PETROLIFEROS FISCALES BOLIVIANOS SEGUN SOLICITUD 1505 REF: PAGO SUSCRIPCIÓN A LOS REPORTES CARTA ENERGÉTICA E INFORME DE PRECIOS DE LA ENERGÍA DE ARGENTINA DE MONTAMANT &amp; ASOCIADOS. LIB. 00513012003 LBP-YPFB (2011349681373)</t>
  </si>
  <si>
    <t>S08769120001</t>
  </si>
  <si>
    <t>||REGISTRO COBRO COMISION AVISO EMISION BS220.- Y EMISION DE CBTE. CONTABLE BS50.- REF.: SGAX 311-117203 (BCB: SB-R-2017-04) A FAVOR DE YPFB CGO. LIB. N°00513012007 YPFB RECURSOS DE NACIONALIZACION</t>
  </si>
  <si>
    <t>S08769090001</t>
  </si>
  <si>
    <t>||COMISION TRANSFERENCIA FDOS.AL EXTERIOR 0,10% S/USD2.329.600.-,REEMB.GSTS.COMUNICACION BS220.-Y EMISION COMP.CONTABLE BS50.-REF.:PAGO 2 LC I-2016-032 P/C Y.P.F.B. A/F KOSAN CRISPLANT A/S,EN COMPL.A COMP.876908,12/01/17. LIB.00513012004 LBP-YPFB-UNICOMERCIAL REF.:COMISIONES PAGO 2 LC I-2016-032</t>
  </si>
  <si>
    <t>S08768900001</t>
  </si>
  <si>
    <t>||REGISTRO COBRO COMISION NOTIFICACION ENMIENDA CARTA DE CREDITO STANDBY 40GA-G43418-4DGN LIB. 00513012007 YPFB - RECURSOS DE NACIONALIZACION REF.: COM. AVISO ENMIENDA SBLC 40GA-G43418 4DGN</t>
  </si>
  <si>
    <t>G03546640001</t>
  </si>
  <si>
    <t>G03544750001</t>
  </si>
  <si>
    <t>COBRO COSTOS DE PAPELERIA SEGUN TRANSFERENCIA DEL EXTERIOR POR ORDEN DE ENERGIA ARGENTINA SA LIB. 00513012007 YPFB - RECURSOS NACIONALIZACIÓN</t>
  </si>
  <si>
    <t>G03543560004</t>
  </si>
  <si>
    <t>VENTA DE DIVISAS CON TRANSFERENCIA DE FONDOS A SOLICITUD DE YACIMIENTOS PETROLIFEROS FISCALES BOLIVIANOS SEGUN SOLICITUD 1509 REF: PAGO A PETRÓLEO BRASILEIRO SA POR SUMINISTRO DE GASOLINA PARA ENERO 2017 LIB. 00513012004 LBP-YPFB-UNICOMERCIAL (4030005415/1-2188907)</t>
  </si>
  <si>
    <t>S08770300001</t>
  </si>
  <si>
    <t>||REGISTRO COBRO COMISION AVISO CARTA DE CREDITO STANDBY BS220.-Y EMISION COMP.CONTABLE BS50.-REF.:SGAX 311-117239 (BCB:SB-R-2017-05) A/F Y.P.F.B.,EN COMPL.A COMP.877029,13/01/17. LIB.00513012007 YPFB - RECURSOS NACIONALIZACIÓN REF.:COMISION AVISO SBLC SGAX 311-117239</t>
  </si>
  <si>
    <t>G03556590001</t>
  </si>
  <si>
    <t>COBRO COSTOS DE PAPELERIA SEGUN TRANSFERENCIA DEL EXTERIOR POR ORDEN DE ENERGIA ARGENTINA SOCIEDAD ANONIMA LIB. 00513012007 YPFB - RECURSOS NACIONALIZACIÓN</t>
  </si>
  <si>
    <t>G03556610001</t>
  </si>
  <si>
    <t>S08770980001</t>
  </si>
  <si>
    <t>||REGISTRO COBRO COMISION AVISO CARTA DE CREDITO STANDBY BS220.-Y EMISION COMP.CONTABLE BS50.-REF.:31133010014106 (BCB:SB-R-2017-06) A/F Y.P.F.B.,EN COMPL.A COMP.877097,16/01/17. LIB.00513012007 YPFB - RECURSOS NACIONALIZACIÓN REF.:COMISIONES AVISO SBLC 31133010014106</t>
  </si>
  <si>
    <t>S08771560001</t>
  </si>
  <si>
    <t>||REGISTRO COBRO COMISION AVISO ENMIENDA CARTA DE CREDITO STANDBY BS220.-Y EMISION COMP.CONTABLE BS50.-REF.:31133010014106 (BCB:SB-R-2017-06) A/F Y.P.F.B.,S/G SWIFT 689 DE 16/01/17. LIB.00513012007 YPFB - RECURSOS NACIONALIZACIÓN REF.:COMISIONES AVISO ENMIENDA SBLC 31133010014106</t>
  </si>
  <si>
    <t>S08772150001</t>
  </si>
  <si>
    <t>'COBRO POR´||COMISION TRANSFERENCIA DE FONDOS AL EXTERIOR 0,10% S/USD 624.400.- REEMB. GASTOS DE COMUNICACION BS220.- Y EMISION DE CBTE. CONTABLE BS50.- REF. PAGO N°1 LC I-2016-004 YPFB AFAVOR DE MAGHREB MANAGEMENT INTERNATIONAL MM EN COMPLEMENTO A CBTE. S-0877214 ADJ. LIB. 00513072001 YPFB-OPERACIONES GNRGD REF.: COMISIONES PAGO N°1 I-2016-004</t>
  </si>
  <si>
    <t>S08772530001</t>
  </si>
  <si>
    <t>||REGISTRO COBRO COMISION NOTIFICACION ENMIENDA  BS220.- Y EMISION CBTE. CONTABLE BS50.- CARTA DE CREDITO STANDBY40GA-G43418 - 4DGN (BCB: SB-R-2016-070) LIB. 00513012007 YPFB - RECURSOS DE NACIONALIZACION REF.: COM. AVISO ENMIENDA  SBLC 40GA-G43418-4DGN</t>
  </si>
  <si>
    <t>G03589160001</t>
  </si>
  <si>
    <t>COBRO COSTOS DE PAPELERIA SEGUN TRANSFERENCIA DEL EXTERIOR POR ORDEN DE LIMA GAS S.A.CALLAO-PERU LIB. 00513062001 YPFB-OPERACIONES PLANTA DE SEPARACION DE LIQUIDOS RIO GRANDE</t>
  </si>
  <si>
    <t>G03603880003</t>
  </si>
  <si>
    <t>PROVISION DE FONDOS A SOLICITUD DE YACIMIENTOS PETROLIFEROS FISCALES BOLIVIANOS SEGUN SOLICITUD YPFB-0003-2017 REF: PAGO POR EL SERVICIO INTERRUMPIBLE DE TRANSPORTE DE GAS NATURAL PARA EL MERCADO INTERNO Y EXTERNO A LA EMPRESA GAS TRANSBOLIVIANO LTDA POR EL MES DE DICIEMBRE/2016. LIB. 00513012007 YPFB - RECURSOS NACIONALIZACIÓN</t>
  </si>
  <si>
    <t>G03603910003</t>
  </si>
  <si>
    <t>PROVISION DE FONDOS A SOLICITUD DE YACIMIENTOS PETROLIFEROS FISCALES BOLIVIANOS SEGUN SOLICITUD YPFB-0002-2017 REF: PAGO POR EL SERVICIO DE TRANSPORTE DE GAS ANTURAL PARA EL MERCADO INTERNO Y EXTERNO A LA EMPRESA GASORIENTE BOLIVIANO LTDA POR EL MES DE DICIEMBRE/2016. LIB. 00513012007 YPFB - RECURSOS NACIONALIZACIÓN</t>
  </si>
  <si>
    <t>S08776870001</t>
  </si>
  <si>
    <t>S08776350001</t>
  </si>
  <si>
    <t>'COBRO DE UTILES DE ESCRITORIO POR´||COMPLEMENTO AL COMPROBANTE S-877634 DE LA FECHA REF.: TRANSF. DE FDOS. DEL EXTERIOR A FAVOR DE Y.P.F.B. LIBRETA 00513062001 YPFB-OPERACIONES PLANTA DE SEPARACION DE LIQUIDOS RIO GRANDE</t>
  </si>
  <si>
    <t>G03618620001</t>
  </si>
  <si>
    <t>COBRO COSTOS DE PAPELERIA SEGUN TRANSFERENCIA DEL EXTERIOR POR ORDEN DE CORPORACION PETROLERA S.A.(ASUNCION PARAGUAY) LIB. 00513062001 YPFB-OPERACIONES PLANTA DE SEPARACION DE LIQUIDOS RIO GRANDE</t>
  </si>
  <si>
    <t>G03638940003</t>
  </si>
  <si>
    <t>PROVISION DE FONDOS A SOLICITUD DE YACIMIENTOS PETROLIFEROS FISCALES BOLIVIANOS SEGUN SOLICITUD YPFB-0011-2017 REF: PAGO REGALIAS AL TGN OCTUBRE 2016 LIB. 00099021001 TGN YPFB PARTICIPACION 6% PRODUCCIÓN BRUTA DE HIDROCARBUROS BOCA DE POZO</t>
  </si>
  <si>
    <t>G03637570003</t>
  </si>
  <si>
    <t>PROVISION DE FONDOS A SOLICITUD DE YACIMIENTOS PETROLIFEROS FISCALES BOLIVIANOS SEGUN SOLICITUD YPFB-0004-2017 REF: PAGO IDH OCTUBRE 2016 LIB. 00513012007 YPFB - RECURSOS NACIONALIZACIÓN</t>
  </si>
  <si>
    <t>J03187750001</t>
  </si>
  <si>
    <t>De: 00513012004 A requerimiento de Yacimientos Petroliferos Fiscales Bolivianos (YPFB), con nota CITE: YPFB/DFC-4583 URT-3282/2016, en la cual solicita la devolucion de depositos erroneos, de acuerdo a la nota interna de la Direccion General de Contabilidad Fiscal, CITE: MEFP/VPCF/DGCF/UCCF N 053/20</t>
  </si>
  <si>
    <t>J03187760001</t>
  </si>
  <si>
    <t>De: 00513012002 A requerimiento de Yacimientos Petroliferos Fiscales Bolivianos (YPFB), con nota CITE: YPFB/DFC-4479 URT-3232/2016, en la cual solicita la devolucion de depositos erroneos, segun nota interna de la Direccion General de Contabilidad Fiscal, CITE: MEFP/VPCF/DGCF/UCCF N 058/2017, de acu</t>
  </si>
  <si>
    <t>J03187770001</t>
  </si>
  <si>
    <t>De: 00513012004 A requerimiento del Ministerio de Yacimientos Petroliferos Fiscales Bolivianos (YPFB), con nota CITE: YPFB/DFC-4480 URT-3232/2016, en la cual solicita la devolucion de depositos erroneos, de acuerdo a la nota interna de la Direccion General de Contabilidad Fiscal, CITE: MEFP/VPCF/DGC</t>
  </si>
  <si>
    <t>J03187780001</t>
  </si>
  <si>
    <t>De: 00513012004 A requerimiento de Yacimientos Petroliferos Fiscales Bolivianos (YPFB), con nota CITE: YPFB/DFC-4483 y 4481 URT-3236 y 3234/2016 , en la cual solicita la devolucion de depositos erroneos, de segun nota interna de la Direccion General de Contabilidad Fiscal, CITE: MEFP/VPCF/DGCF/UCCF</t>
  </si>
  <si>
    <t>J03187790001</t>
  </si>
  <si>
    <t>De: 00513012004 A requerimiento de Yacimientos Petroliferos Fiscales Bolivianos (YPFB), con nota CITE: YPFB/DFC-4482 URT-3235/2016, en la cual solicita la devolucion de depositos erroneos, de acuerdo a la nota interna de la Direccion General de Contabilidad Fiscal, CITE: MEFP/VPCF/DGCF/UCCF N 058/20</t>
  </si>
  <si>
    <t>J03187800001</t>
  </si>
  <si>
    <t>De: 00513012004 A requerimiento de Yacimientos Petroliferos Fiscales Bolivianos (YPFB), con nota CITE: YPFB/DFC-4557 URT-3253/2016, en la cual solicita la devolucion de depositos en demasia, de acuerdo a la nota interna de la Direccion General de Contabilidad Fiscal, CITE: MEFP/VPCF/DGCF/UCCF N 059/</t>
  </si>
  <si>
    <t>J03187880001</t>
  </si>
  <si>
    <t>De: 00513012004 A requerimiento de Yacimientos Petroliferos Fiscales Bolivianos (YPFB), con nota CITE: YPFB/DFC-4556 y URT-3252/2016, en la cual solicita la devolucion de depositos erroneos, de acuerdo a la nota interna de la Direccion General de Contabilidad Fiscal, CITE: MEFP/VPCF/DGCF/UCCF N 059/</t>
  </si>
  <si>
    <t>G03648580004</t>
  </si>
  <si>
    <t>VENTA DE DIVISAS CON TRANSFERENCIA DE FONDOS A SOLICITUD DE YACIMIENTOS PETROLIFEROS FISCALES BOLIVIANOS SEGUN SOLICITUD 1554 REF: PAGO ANTICIPADO A VITOL SA POR SUMINISTRO DE DIESEL OIL MES ENERO 2017 PRIMER EMBARQUE LIB. 00513012004 LBP-YPFB-UNICOMERCIAL (4030005415/1-2188907)</t>
  </si>
  <si>
    <t>G03652960001</t>
  </si>
  <si>
    <t>COBRO COSTOS DE PAPELERIA SEGUN TRANSFERENCIA DEL EXTERIOR POR ORDEN DE PETROBRAS PARAGUAY GAS SRL. LIB. 00513062001 YPFB-OPERACIONES PLANTA DE SEPARACION DE LIQUIDOS RIO GRANDE</t>
  </si>
  <si>
    <t>G03652980001</t>
  </si>
  <si>
    <t>COBRO COSTOS DE PAPELERIA SEGUN TRANSFERENCIA DEL EXTERIOR POR ORDEN DE TRAFIGURA PTE.LTD. LIB. 00513012007 YPFB - RECURSOS NACIONALIZACIÓN</t>
  </si>
  <si>
    <t>G03660580003</t>
  </si>
  <si>
    <t>PROVISION DE FONDOS A SOLICITUD DE YACIMIENTOS PETROLIFEROS FISCALES BOLIVIANOS SEGUN SOLICITUD YPFB-0017-2017 REF: PAGO SERVICIO DE TRANSPORTE DE GAS NATURAL MI Y ME FIRME A LA EMPRESA YPFB TRANSPORTE SA DICIEMBRE 2016 LIB. 00513012007 YPFB - RECURSOS NACIONALIZACIÓN</t>
  </si>
  <si>
    <t>G03660530003</t>
  </si>
  <si>
    <t>PROVISION DE FONDOS A SOLICITUD DE YACIMIENTOS PETROLIFEROS FISCALES BOLIVIANOS SEGUN SOLICITUD YPFB-0019-2017 REF: PAGO SERVICIO FIRME DE TRANSPORTE DE GAS NATURAL A YPFB TRANSIERRA SA POR EL MES DE DICIEMBRE 2016 LIB. 00513012007 YPFB - RECURSOS NACIONALIZACIÓN</t>
  </si>
  <si>
    <t>G03660480003</t>
  </si>
  <si>
    <t>PROVISION DE FONDOS A SOLICITUD DE YACIMIENTOS PETROLIFEROS FISCALES BOLIVIANOS SEGUN SOLICITUD YPFB-0020-2017 REF: PAGO SERVICIO DE TRNASPORTE DE GAS NATURAL DUCTO MENOR LINEA 12 A YPFB TRANSPORTE SA DICIEMBRE 2016 LIB. 00513012007 YPFB - RECURSOS NACIONALIZACIÓN</t>
  </si>
  <si>
    <t>G03660630003</t>
  </si>
  <si>
    <t>PROVISION DE FONDOS A SOLICITUD DE YACIMIENTOS PETROLIFEROS FISCALES BOLIVIANOS SEGUN SOLICITUD YPFB-0021-2017 REF: PAGO SERVICIO INTERRUMPIBLE DE TRANSPORTE DE GAS NATURAL PARA EL MERCADO INTERNO DUCTO MENOR CARRASCO BULO BULO A YPFB CHACO DICIEMBRE 2016 LIB. 00513012007 YPFB - RECURSOS NACIONALIZACIÓN</t>
  </si>
  <si>
    <t>G03662060004</t>
  </si>
  <si>
    <t>VENTA DE DIVISAS CON TRANSFERENCIA DE FONDOS A SOLICITUD DE YACIMIENTOS PETROLIFEROS FISCALES BOLIVIANOS SEGUN SOLICITUD 1568 REF: PAGO ANTICIPADO A VITOL SA POR SUMINISTRO DE INSUMOS Y ADITIVOS Y DIESEL OIL CORRESPONDIENTE AL MES DE ENERO 2017 LIB. 00513012004 LBP-YPFB-UNICOMERCIAL (4030005415/1-2188907)</t>
  </si>
  <si>
    <t>G03665140004</t>
  </si>
  <si>
    <t>VENTA DE DIVISAS CON TRANSFERENCIA DE FONDOS A SOLICITUD DE YACIMIENTOS PETROLIFEROS FISCALES BOLIVIANOS SEGUN SOLICITUD 1567 REF: PAGO A PETRÓLEO BRASILEIRO SA SUMINISTRO DE GASOLINA PARA ENERO 2017 LIB. 00513012004 LBP-YPFB-UNICOMERCIAL (4030005415/1-2188907)</t>
  </si>
  <si>
    <t>G03673510004</t>
  </si>
  <si>
    <t>VENTA DE DIVISAS CON TRANSFERENCIA DE FONDOS A SOLICITUD DE YACIMIENTOS PETROLIFEROS FISCALES BOLIVIANOS SEGUN SOLICITUD 1575 REF: PAGO A LA EMPRESA SENERINI TRANSPORTES LTDA POR SERVICIO DE TRANSPORTE DE COMBUSTIBLES LÍQUIDOS PARA EL MES DE ENERO DE 2017 LIB. 00513012004 LBP-YPFB-UNICOMERCIAL (4030005415/1-2188907)</t>
  </si>
  <si>
    <t>G03678930001</t>
  </si>
  <si>
    <t>COBRO COSTOS DE PAPELERIA SEGUN TRANSFERENCIA DEL EXTERIOR POR ORDEN DE PETROBRAS PARAGUAY GAS SRL. ASUNCION-PARAGUAY LIB. 00513062001 YPFB-OPERACIONES PLANTA DE SEPARACION DE LIQUIDOS RIO GRANDE</t>
  </si>
  <si>
    <t>G03698160004</t>
  </si>
  <si>
    <t>VENTA DE DIVISAS CON TRANSFERENCIA DE FONDOS A SOLICITUD DE YACIMIENTOS PETROLIFEROS FISCALES BOLIVIANOS SEGUN SOLICITUD 1596 REF: PAGO A LA EMPRESA PETROPERU S.A. POR SUMINISTRO DE DIESEL PARA EL MES DE ENERO DE 2017 LIB. 00513012004 LBP-YPFB-UNICOMERCIAL (4030005415/1-2188907)</t>
  </si>
  <si>
    <t>G03698140004</t>
  </si>
  <si>
    <t>VENTA DE DIVISAS CON TRANSFERENCIA DE FONDOS A SOLICITUD DE YACIMIENTOS PETROLIFEROS FISCALES BOLIVIANOS SEGUN SOLICITUD 1592 REF: PAGO ANTICIPADO A TRAFIGURA SA POR SUMINISTRO DE INSUMOS Y ADITIVOS Y DIESEL OIL CORRESPONDIENTE AL MES DE ENERO 2017 LIB. 00513012004 LBP-YPFB-UNICOMERCIAL (4030005415/1-2188907)</t>
  </si>
  <si>
    <t>G03702180001</t>
  </si>
  <si>
    <t>S08788150001</t>
  </si>
  <si>
    <t>||REGISTRO COBRO COMISION AVISO CARTA DE CREDITO STANDBY BS220.-Y EMISION COMP.CONTABLE BS50.-REF.:40GA-G21704-4DGN (BCB:SB-R-2016-23) A/F Y.P.F.B.,S/G SWIFT 1534 ADJ.DE LA FECHA. LIB.00513012007 YPFB - RECURSOS NACIONALIZACIÓN REF.:COMISION AVISO SBLC 40GA-G21704-4DGN</t>
  </si>
  <si>
    <t>S08787730002</t>
  </si>
  <si>
    <t>||TRANSFERENCIA DE FONDOS DEL EXTERIOR REF.:COMISION AVISO CARTA DE CREDITO STANDBY BS220.-Y EMISION COMP.CONTABLE BS50.-REF.:31134020172157 (BCB:SB-R-2016-67) A/F Y.P.F.B.,S/G SWIFT 1516 ADJ.DE LA FECHA. LIB.00513012007 YPFB-RECURSOS NACIONALIZACIÓN REF.:COMISIONES AVISO SBLC 31134020172157</t>
  </si>
  <si>
    <t>G03707020003</t>
  </si>
  <si>
    <t>PROVISION DE FONDOS A SOLICITUD DE YACIMIENTOS PETROLIFEROS FISCALES BOLIVIANOS SEGUN SOLICITUD YPFB-0023-2017 REF: PAGO SERVICIO DE TRANSPORTE DE GAS NATURAL MERCADO INTERNO INTERRUMPIBLE A YPFB TRANSPORTE SA DICIEMBRE 2016 LIB. 00513012007 YPFB - RECURSOS NACIONALIZACIÓN</t>
  </si>
  <si>
    <t>G03711270001</t>
  </si>
  <si>
    <t>COBRO COSTOS DE PAPELERIA SEGUN TRANSFERENCIA DEL EXTERIOR POR ORDEN DE TRAFIGURA PTE LIMITED REF.: SB LC PA16SOL06531 OPE 2313 LIB. 00513012007 YPFB - RECURSOS NACIONALIZACIÓN</t>
  </si>
  <si>
    <t>S08788240001</t>
  </si>
  <si>
    <t>'COBRO DE UTILES DE ESCRITORIO POR´||COMPLEMENTO AL COMPROBANTE S-0878823 DE LA FECHA. REF.: TRANSF. DE FONDOS DEL EXTERIOR A FAVOR DE YPFB. LIBRETA 00513062001 YPFB-OPERACIONES PLANTA DE SEPARACION DE LIQUIDOS RIO GRANDE.</t>
  </si>
  <si>
    <t>G03725770001</t>
  </si>
  <si>
    <t>COBRO COSTOS DE PAPELERIA SEGUN TRANSFERENCIA DEL EXTERIOR POR ORDEN DE PETROBRAS PARAGUAY GAS SRL REEF.: OPE 0/321353 LIB. 00513062001 YPFB-OPERACIONES PLANTA DE SEPARACION DE LIQUIDOS RIO GRANDE</t>
  </si>
  <si>
    <t>G03735120001</t>
  </si>
  <si>
    <t>COBRO COSTOS DE PAPELERIA SEGUN TRANSFERENCIA DEL EXTERIOR POR ORDEN DE CORPORACION PETROLERA S.A.ASUNCION PARAGUAY.REF.:PAGO DEPRE FACTURA NRO.11/2017 LIB. 00513062001 YPFB-OPERACIONES PLANTA DE SEPARACION DE LIQUIDOS RIO GRANDE</t>
  </si>
  <si>
    <t>S08792930001</t>
  </si>
  <si>
    <t>'COBRO DE UTILES DE ESCRITORIO POR´||COMPLEMENTO AL COMPROBANTE NO. S-0879287 DE LA FECHA LIBRETA 00513012007 YPFB - RECURSOS NACIONALIZACION</t>
  </si>
  <si>
    <t>S08793010001</t>
  </si>
  <si>
    <t>'COBRO DE UTILES DE ESCRITORIO POR´||COMPLEMENTO AL COMPROBANTE NO.S-0879298 DE LA FECHA LIBRETA NO.00513012007 YPFB-RECURSOS NACIONALIZACION</t>
  </si>
  <si>
    <t>S08793060001</t>
  </si>
  <si>
    <t>'COBRO DE UTILES DE ESCRITORIO POR´||COMPLEMENTO AL COMPROBANTE NO.S-0879303 DE LA FECHA. LIBRETA NO.00513012007 YPFB-RECURSOS NACIONALIZACION</t>
  </si>
  <si>
    <t>G03741430004</t>
  </si>
  <si>
    <t>VENTA DE DIVISAS CON TRANSFERENCIA DE FONDOS A SOLICITUD DE YACIMIENTOS PETROLIFEROS FISCALES BOLIVIANOS SEGUN SOLICITUD 1615 REF: D.T.P. LABORATORIOS S.R.L.,  SEGUNDO PAGO POR ADQUISICIÓN GEOQUIMICA DE SUPERFICIE EN EL ALTIPLANO NORTE SEGÚN CONTRATO ULG-SCZ-203/2016. LIB. 00513022001 YPFB - "OPERACIONES"</t>
  </si>
  <si>
    <t>G03742690004</t>
  </si>
  <si>
    <t>VENTA DE DIVISAS CON TRANSFERENCIA DE FONDOS A SOLICITUD DE YACIMIENTOS PETROLIFEROS FISCALES BOLIVIANOS SEGUN SOLICITUD 1623 REF: PAGO D.T.P. LABORATORIOS S.R.L.- POR ADQUISICIÓN GEOQUIMICA DE SUPERFICIE EN LA SUBCUENCA ROBORÉ SEGÚN CONTRATO ULG-SCZ-205/2016. LIB. 00513022001 YPFB - "OPERACIONES"</t>
  </si>
  <si>
    <t>G03746950001</t>
  </si>
  <si>
    <t>COBRO COSTOS DE PAPELERIA SEGUN TRANSFERENCIA DEL EXTERIOR POR ORDEN DE PETROBRAS PARAGUAY GAS SRL. REF.: OPE 0/321720 LIB. 00513062001 YPFB-OPERACIONES PLANTA DE SEPARACION DE LIQUIDOS RIO GRANDE</t>
  </si>
  <si>
    <t>G03747020004</t>
  </si>
  <si>
    <t>VENTA DE DIVISAS  A SOLICITUD DE YACIMIENTOS PETROLIFEROS FISCALES BOLIVIANOS SEGUN SOLICITUD 1626  REF: PAGO PLANILLA 6 SAMSUNG ENGINEERING CO.LTD. POR REALIZACIÓN PAQUETE DE DISEÑO DE PROCESO (PDP), FRONT END ENGINEERING DESINGN (FEED), INGENIERÍA DE DETALLE, PROCURA, CONSTRUCCIÓN, PUESTA EN MARCH LIB. 00513052001 YPFB_GERENCIA NACIONAL DE PLANTAS DE SEPARACIÓN</t>
  </si>
  <si>
    <t>G03747790004</t>
  </si>
  <si>
    <t>VENTA DE DIVISAS  A SOLICITUD DE YACIMIENTOS PETROLIFEROS FISCALES BOLIVIANOS SEGUN SOLICITUD 1628  REF: PAGO PLANILLA 48 EMPRESA SAMSUNG ENGINEERING CO.LTD. POR REALIZACIÓN DE PDP, FEED, INGENIERÍA DE DETALLE, PROCURA, CONSTRUCCIÓN, PUESTA EN MARCHA DE LA PLANTA DE AMONIACO Y UREA DE CARRASCO; CONT LIB. 00513052001 YPFB_GERENCIA NACIONAL DE PLANTAS DE SEPARACIÓN</t>
  </si>
  <si>
    <t>G03747820004</t>
  </si>
  <si>
    <t>VENTA DE DIVISAS  A SOLICITUD DE YACIMIENTOS PETROLIFEROS FISCALES BOLIVIANOS SEGUN SOLICITUD 1630  REF: PAGO PLANILLA 49  EMPRESA SAMSUNG ENGINEERING CO.LTD. POR REALIZACIÓN DE PDP, FEED, INGENIERÍA DE DETALLE, PROCURA, CONSTRUCCIÓN, PUESTA EN MARCHA DE LA PLANTA DE AMONIACO Y UREA DE CARRASCO; CON LIB. 00513052001 YPFB_GERENCIA NACIONAL DE PLANTAS DE SEPARACIÓN</t>
  </si>
  <si>
    <t>G03747860004</t>
  </si>
  <si>
    <t>VENTA DE DIVISAS  A SOLICITUD DE YACIMIENTOS PETROLIFEROS FISCALES BOLIVIANOS SEGUN SOLICITUD 1633  REF: PAGO EMPRESA SAMSUNG ENGINEERING CO.LTD. POR REALIZACIÓN DE ?PDP, FEED, INGENIERÍA DE DETALLE, PROCURA, CONSTRUCCIÓN, PUESTA EN MARCHA DE LA PLANTA DE AMONIACO Y UREA DE CARRASCO?; CONTRATO DLG-0 LIB. 00513052001 YPFB_GERENCIA NACIONAL DE PLANTAS DE SEPARACIÓN</t>
  </si>
  <si>
    <t>G03738370004</t>
  </si>
  <si>
    <t>VENTA DE DIVISAS  A SOLICITUD DE YACIMIENTOS PETROLIFEROS FISCALES BOLIVIANOS SEGUN SOLICITUD 1618  REF: PAGO PLANILLA 6 TERCERA ADENDA  EMPRESA SAMSUNG ENGINEERING CO.LTD. POR REALIZACIÓN DE PDP, FEED, INGENIERÍA DE DETALLE, PROCURA, CONSTRUCCIÓN, PUESTA EN MARCHA DE LA PLANTA DE AMONIACO Y UREA DE LIB. 00513052001 YPFB_GERENCIA NACIONAL DE PLANTAS DE SEPARACIÓN</t>
  </si>
  <si>
    <t>G03756530001</t>
  </si>
  <si>
    <t>COBRO COSTOS DE PAPELERIA SEGUN TRANSFERENCIA DEL EXTERIOR POR ORDEN DE BG BOLIVIA CORPORATION REF.: 08944TY0074L LIB. 00513012007 YPFB - RECURSOS NACIONALIZACIÓN</t>
  </si>
  <si>
    <t>G03755410004</t>
  </si>
  <si>
    <t>VENTA DE DIVISAS CON TRANSFERENCIA DE FONDOS A SOLICITUD DE YACIMIENTOS PETROLIFEROS FISCALES BOLIVIANOS SEGUN SOLICITUD 1639 REF: PAGO ANTICIPADO A EMPRESA VITOL S.A. SUMINISTRO DIESEL OIL E INSUMO Y ADITIVOS DICIEMBRE 2016 LIB. 00513012004 LBP-YPFB-UNICOMERCIAL (4030005415/1-2188907)</t>
  </si>
  <si>
    <t>G03762460001</t>
  </si>
  <si>
    <t>COBRO COSTOS DE PAPELERIA SEGUN TRANSFERENCIA DEL EXTERIOR POR ORDEN DE PETROLEO BRASILEIRO SA PETROBRAS REF.: EXB-GAS-211 LIB. 00513012007 YPFB - RECURSOS NACIONALIZACIÓN</t>
  </si>
  <si>
    <t>G03762430001</t>
  </si>
  <si>
    <t>COBRO COSTOS DE PAPELERIA SEGUN TRANSFERENCIA DEL EXTERIOR POR ORDEN DE PETROLEO BRASILEIRO SA PETROBRAS REF.: INVOICE GC-T-190/16 LIB. 00513012007 YPFB - RECURSOS NACIONALIZACIÓN</t>
  </si>
  <si>
    <t>G03765500001</t>
  </si>
  <si>
    <t>COBRO COSTOS DE PAPELERIA SEGUN TRANSFERENCIA DEL EXTERIOR POR ORDEN DE TOTAL E, P BOLIVIE (SUCURSAL BOLIVIA) LIB. 00513012007 YPFB - RECURSOS NACIONALIZACIÓN</t>
  </si>
  <si>
    <t>G03767260001</t>
  </si>
  <si>
    <t>COBRO COSTOS DE PAPELERIA SEGUN TRANSFERENCIA DEL EXTERIOR POR ORDEN DE CORPORACION PARAGUAYA DISTRIBUIDORA DE DERIVADOS DE PETROLEO S.A. REF.: PAGO A PROVEEDORES COMPRA 900 TON GLP LIB. 00513062001 YPFB-OPERACIONES PLANTA DE SEPARACION DE LIQUIDOS RIO GRANDE</t>
  </si>
  <si>
    <t>G03780650001</t>
  </si>
  <si>
    <t>COBRO COSTOS DE PAPELERIA SEGUN TRANSFERENCIA DEL EXTERIOR POR ORDEN DE GAS TOTAL S.A. (PARAGUAY)REF.: CONTRATO N 63 AJUSTE DE PRECIO POR GLP LIB. 00513062001 YPFB-OPERACIONES PLANTA DE SEPARACION DE LIQUIDOS RIO GRANDE</t>
  </si>
  <si>
    <t>G03780610001</t>
  </si>
  <si>
    <t>COBRO COSTOS DE PAPELERIA SEGUN TRANSFERENCIA DEL EXTERIOR POR ORDEN DE GAS CORONA S.A.E.C.A. REF.: PAGO PARCIAL PRE-FACTURA NO.17/2017 LIB. 00513062001 YPFB-OPERACIONES PLANTA DE SEPARACION DE LIQUIDOS RIO GRANDE</t>
  </si>
  <si>
    <t>G03773290001</t>
  </si>
  <si>
    <t>G03773310001</t>
  </si>
  <si>
    <t>COBRO COSTOS DE PAPELERIA SEGUN TRANSFERENCIA DEL EXTERIOR POR ORDEN DE PETROBRAS BOLIVIA S.A. REF.:PAGO MULTAS Y GASTOS DEL TITULAR POR FALLAS EN SUMINISTRO AGO.2016 LIB. 00513012007 YPFB - RECURSOS NACIONALIZACIÓN</t>
  </si>
  <si>
    <t>G03778150004</t>
  </si>
  <si>
    <t>VENTA DE DIVISAS CON TRANSFERENCIA DE FONDOS A SOLICITUD DE YACIMIENTOS PETROLIFEROS FISCALES BOLIVIANOS SEGUN SOLICITUD 1659 REF: PAGO A SGS CHILE LIMITADA POR EL SERVICIO DE INSPECCION DE CALIDAD DE PRODUCTO EN BUQUE EN EL PERIODO DE ENERO, MARZO, MAYO, JUNIO, JULIO Y AGOSTO DE 2016 LIB. 00513012004 LBP-YPFB-UNICOMERCIAL (4030005415/1-2188907)</t>
  </si>
  <si>
    <t>G03778170004</t>
  </si>
  <si>
    <t>VENTA DE DIVISAS CON TRANSFERENCIA DE FONDOS A SOLICITUD DE YACIMIENTOS PETROLIFEROS FISCALES BOLIVIANOS SEGUN SOLICITUD 1663 REF: PAGO A CAMIN CARGO CONTROL ARGENTINA S.A. POR SERVICIO DE INSPECCIÓN CORRESPONDIENTE A LOS MESES DE MAYO, JUNIO Y JULIO DE 2016 LIB. 00513012004 LBP-YPFB-UNICOMERCIAL (4030005415/1-2188907)</t>
  </si>
  <si>
    <t>G03792690001</t>
  </si>
  <si>
    <t>COBRO COSTOS DE PAPELERIA SEGUN TRANSFERENCIA DEL EXTERIOR POR ORDEN DE EPE EMPRESA PRODUCTORA DE ENERGIA. REF.: INV.EXB-EPET-001 LIB. 00513012007 YPFB - RECURSOS NACIONALIZACIÓN</t>
  </si>
  <si>
    <t>G03792660001</t>
  </si>
  <si>
    <t>COBRO COSTOS DE PAPELERIA SEGUN TRANSFERENCIA DEL EXTERIOR POR ORDEN DE EPE EMPRESA PRODUCTORA DE ENERGIA. REF.: INV.EXB-EPE-001 LIB. 00513012007 YPFB - RECURSOS NACIONALIZACIÓN</t>
  </si>
  <si>
    <t>G03791830001</t>
  </si>
  <si>
    <t>COBRO COSTOS DE PAPELERIA SEGUN TRANSFERENCIA DEL EXTERIOR POR ORDEN DE EPE EMPRESA PRODUTORA DE ENERGIA/BR REF.: INV.EXB-EPE-001 LIB. 00513012007 YPFB - RECURSOS NACIONALIZACIÓN</t>
  </si>
  <si>
    <t>G03788860004</t>
  </si>
  <si>
    <t>VENTA DE DIVISAS CON TRANSFERENCIA DE FONDOS A SOLICITUD DE YACIMIENTOS PETROLIFEROS FISCALES BOLIVIANOS SEGUN SOLICITUD 1664 REF: PAGO A COMPAÑÍA DE PETRÓLEOS DE CHI8LE COPEC S.A. POR SUMINISTRO DE GASOLINA FACTURAS FINALES CARGAS DEL 2016 LIB. 00513012004 LBP-YPFB-UNICOMERCIAL (4030005415/1-2188907)</t>
  </si>
  <si>
    <t>G03797640004</t>
  </si>
  <si>
    <t>VENTA DE DIVISAS CON TRANSFERENCIA DE FONDOS A SOLICITUD DE YACIMIENTOS PETROLIFEROS FISCALES BOLIVIANOS SEGUN SOLICITUD 1681 REF: PAGO A LA EMPRESA JAGUAR EXPLORATION, INC. FACTURA 16-081, CORRESPONDIENTE AL SEPTIMO PAGO POR EL SERVICIO APOYO TECNICO DE EXPLORACION SISMICA 2D CUENCA MADRE DE DIOS, LIB. 00513042001 YPFB - OPERACIONES  G N E E</t>
  </si>
  <si>
    <t>G03814260001</t>
  </si>
  <si>
    <t>COBRO COSTOS DE PAPELERIA SEGUN TRANSFERENCIA DEL EXTERIOR POR ORDEN DE ENERGIA ARGENTINA SA ENARSA LIB. 00513012007 YPFB - RECURSOS NACIONALIZACIÓN</t>
  </si>
  <si>
    <t>S08797860001</t>
  </si>
  <si>
    <t>||REGISTRO COBRO COMISION AVISO EMISION BS 220.-, EMISION CBTE. CONTABLE BS 50.- CARTA DE CREDITO STANDBY SGAX 311-117751 (BCB: SB-R-2017-09) A/F YPFB. CGO. LIB. N° 00513012007 YPFB-RECURSOS DE NACIONALIZACION REF.: COMISION AVISO SB-R-2017-09|</t>
  </si>
  <si>
    <t>G03814230001</t>
  </si>
  <si>
    <t>COBRO COSTOS DE PAPELERIA SEGUN TRANSFERENCIA DEL EXTERIOR POR ORDEN DE VICTORIA JUAN GAS S.A.C. REF.: FACT. COMERCIALES 106 119 Y NOTA DE DEBITO 5. LIB. 00513062001 YPFB-OPERACIONES PLANTA DE SEPARACION DE LIQUIDOS RIO GRANDE</t>
  </si>
  <si>
    <t>S08800010002</t>
  </si>
  <si>
    <t>||TRANSFERENCIA DE FONDOS DEL EXTERIOR REF.:PAGO COMISIONES SBLC 21.9016286.6,S/G SWIFT 2306 ADJ.DE LA FECHA. LIB.00513012007 YPFB - RECURSOS NACIONALIZACIÓN REF.:COMISIONES SBLC 21.9016286.6</t>
  </si>
  <si>
    <t>G03815790004</t>
  </si>
  <si>
    <t>VENTA DE DIVISAS CON TRANSFERENCIA DE FONDOS A SOLICITUD DE YACIMIENTOS PETROLIFEROS FISCALES BOLIVIANOS SEGUN SOLICITUD 1698 REF: CAMC.- CANCELACIÓN DEL 20 POR CIENTO DEL VALOR TOTAL POR LA ADQUISICIÓN DE EQUIPOS DE PERFORACIÓN 1000HP, DE ACUERDO AL CONTRATO FIRMADO NO 2009AM420-016-YD201, SEGÚN NO LIB. 00513032001 YPFB - ACTIVIDADES VPACF</t>
  </si>
  <si>
    <t>G03815760003</t>
  </si>
  <si>
    <t>PROVISION DE FONDOS A SOLICITUD DE YACIMIENTOS PETROLIFEROS FISCALES BOLIVIANOS SEGUN SOLICITUD YPFB-0034-2017 REF: PAGO DE RETRIBUCION AL TITULAR DEL MES DE OCTUBRE/2016 LIB. 00513012007 YPFB - RECURSOS NACIONALIZACIÓN</t>
  </si>
  <si>
    <t>G03815750004</t>
  </si>
  <si>
    <t>VENTA DE DIVISAS CON TRANSFERENCIA DE FONDOS A SOLICITUD DE YACIMIENTOS PETROLIFEROS FISCALES BOLIVIANOS SEGUN SOLICITUD 1696 REF: BUREAU VERITAS ARGENTINA S.A.-PAGO DE 120.334,71 SUS CON MULTAS POR RETRASO EN LA INSPECCIÓN DEL EQUIPO 1000HP, CON RETENC. DEL 12.5 POR CIENTO IUE-BE Y RETENC. DEL 7 PO LIB. 00513032001 YPFB - ACTIVIDADES VPACF</t>
  </si>
  <si>
    <t>G03815720003</t>
  </si>
  <si>
    <t>PROVISION DE FONDOS A SOLICITUD DE YACIMIENTOS PETROLIFEROS FISCALES BOLIVIANOS SEGUN SOLICITUD YPFB-0033-2017 REF: PAGO DE RETRIBUCION AL TITULAR DEL MES DE OCTUBRE/2016 LIB. 00513012007 YPFB - RECURSOS NACIONALIZACIÓN</t>
  </si>
  <si>
    <t>G03815710005</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</si>
  <si>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t>
  </si>
  <si>
    <t>G03815710004</t>
  </si>
  <si>
    <t>VENTA DE DIVISAS CON TRANSFERENCIA DE FONDOS A SOLICITUD DE YACIMIENTOS PETROLIFEROS FISCALES BOLIVIANOS SEGUN SOLICITUD 1697 REF: GRANT PRIDECO L.P.- PAGO DEL SEGUNDO PAGO PARCIAL 30 POR CIENTO (PAGO FINAL) POR ADQUISICIÓN DE TUBERÍAS DE PERFORACIÓN DE 5  OD (DRILL PIPE), SEGÚN CONTRATO NO ULG-SCZ- LIB. 00513032001 YPFB - ACTIVIDADES VPACF POR DIFERENCIAL CAMBIARIO</t>
  </si>
  <si>
    <t>G03826490001</t>
  </si>
  <si>
    <t>G03826470001</t>
  </si>
  <si>
    <t>COBRO COSTOS DE PAPELERIA SEGUN TRANSFERENCIA DEL EXTERIOR POR ORDEN DE ENERGIA ARGENTINA S.A.REF.: FULLPAY B06-PAGO DIFERIDO IMPO LIB. 00513012007 YPFB - RECURSOS NACIONALIZACIÓN</t>
  </si>
  <si>
    <t>G03820400004</t>
  </si>
  <si>
    <t>VENTA DE DIVISAS CON TRANSFERENCIA DE FONDOS A SOLICITUD DE YACIMIENTOS PETROLIFEROS FISCALES BOLIVIANOS SEGUN SOLICITUD 1707 REF: PAGO A LA EMPRESASENERINI TRANSPORTES LTDA POR SERVICIO DE TRANSPORTE DE COMBUSTIBLES LÍQUIDOS PARA EL MES DE ENERO DE 2017 LIB. 00513012004 LBP-YPFB-UNICOMERCIAL (4030005415/1-2188907)</t>
  </si>
  <si>
    <t>G03848910001</t>
  </si>
  <si>
    <t>COBRO COSTOS DE PAPELERIA SEGUN TRANSFERENCIA DEL EXTERIOR POR ORDEN DE GAS CORONA S.A.E.C.A.REF.:PAGO PARCIAL PRE-FACTURA N./17/2017 LIB. 00513062001 YPFB-OPERACIONES PLANTA DE SEPARACION DE LIQUIDOS RIO GRANDE</t>
  </si>
  <si>
    <t>G03848120001</t>
  </si>
  <si>
    <t>COBRO COSTOS DE PAPELERIA SEGUN TRANSFERENCIA DEL EXTERIOR POR ORDEN DE GAS TOTAL S.A. (PARAGUAY) REF.: AJUSTE DE PRECIO S/CONTRATO N 63 LIB. 00513062001 YPFB-OPERACIONES PLANTA DE SEPARACION DE LIQUIDOS RIO GRANDE</t>
  </si>
  <si>
    <t>G03848100001</t>
  </si>
  <si>
    <t>G03848080001</t>
  </si>
  <si>
    <t>S08802920001</t>
  </si>
  <si>
    <t>||REGISTRO COBRO COMISION AVISO ENMIENDA CARTA DE CREDITO STANDBY BS220.- Y EMISION CBTE. CONTABLE BS50.- REF.: SGAX311-117203 (BCB:SB-R-2017-04) A FAVOR DE YPFB SEGUN SWIFT 02340 DE LA FECHA LIB. 00513012007 YPFB - RECURSOS DE NACIONALIZACION REF.: COM. AVISO ENMIENDA SBLC SGAX311-117203</t>
  </si>
  <si>
    <t>G03838400004</t>
  </si>
  <si>
    <t>VENTA DE DIVISAS CON TRANSFERENCIA DE FONDOS A SOLICITUD DE YACIMIENTOS PETROLIFEROS FISCALES BOLIVIANOS SEGUN SOLICITUD 1720 REF: PAGO A LA EMPRESA TRANSPORTADORA TORNADO LTDA  POR SERVICIO DE TRANSPORTE DE COMBUSTIBLES LÍQUIDOS PARA EL MES DE ENERO Y FENRERO DE 2017 LIB. 00513012004 LBP-YPFB-UNICOMERCIAL (4030005415/1-2188907)</t>
  </si>
  <si>
    <t>G03838390004</t>
  </si>
  <si>
    <t>VENTA DE DIVISAS CON TRANSFERENCIA DE FONDOS A SOLICITUD DE YACIMIENTOS PETROLIFEROS FISCALES BOLIVIANOS SEGUN SOLICITUD 1719 REF: PAGO CERTIFICADO NUMERO 5 A EMPRESA UOP ? HONEYWELL COMPANY,  POR LICENCIAMIENTO Y PAQUETE DE DISENO DE PROCESOS PARA EL PROCESO DE DESHIDROGENACION DE PROPANO. LIB. 00513052001 YPFB_GERENCIA NACIONAL DE PLANTAS DE SEPARACIÓN</t>
  </si>
  <si>
    <t>G03838380004</t>
  </si>
  <si>
    <t>VENTA DE DIVISAS CON TRANSFERENCIA DE FONDOS A SOLICITUD DE YACIMIENTOS PETROLIFEROS FISCALES BOLIVIANOS SEGUN SOLICITUD 1718 REF: PAGO A LA EMPRESA DE TRANSPORTES BORGO LTDA. POR SERVICIO DE TRANSPORTE DE COMBUSTIBLES LÍQUIDOS PARA LOS MESES MESES DE ENERO Y FEBRERO DE 2017 LIB. 00513012004 LBP-YPFB-UNICOMERCIAL (4030005415/1-2188907)</t>
  </si>
  <si>
    <t>G03844050004</t>
  </si>
  <si>
    <t>VENTA DE DIVISAS CON TRANSFERENCIA DE FONDOS A SOLICITUD DE YACIMIENTOS PETROLIFEROS FISCALES BOLIVIANOS SEGUN SOLICITUD 1725 REF: PAGO A LA EMPRESA SANDER GEOPHYSICS LIMITED POR SERVICIO DE CONSULTORIA POR PRODUCTO PARA LA ADQUISICION INTEGRAL AEROGRAVIMETRICA ? AEROMAGNETOMETRICA EN LA SUBCUENCA R LIB. 00513022001 YPFB - "OPERACIONES"</t>
  </si>
  <si>
    <t>S08804310001</t>
  </si>
  <si>
    <t>||REGISTRO COBRO COMISION AVISO ENMIENDA CARTA DE CREDITO STANDBY BS220.-Y EMISION COMP.CONTABLE BS50.-REF.:M193132 (BCB:SB-R-2015-90) A/F Y.P.F.B.,S/G SWIFT NO.2525 ADJ.DE LA FECHA. LIB.00513012007 YPFB - RECURSOS NACIONALIZACIÓN REF.:COMISIONES ENMIENDA 3 SBLC M193132</t>
  </si>
  <si>
    <t>G03853850004</t>
  </si>
  <si>
    <t>VENTA DE DIVISAS CON TRANSFERENCIA DE FONDOS A SOLICITUD DE YACIMIENTOS PETROLIFEROS FISCALES BOLIVIANOS SEGUN SOLICITUD 1732 REF: 6TO. PAGO A LA JAGUAR EXPLORATION, INC., FACTURA 16-077, CORRESPONDIENTE A LA EJECUCIÓN DE SERVICIOS DE APOYO TÉCNICO DE EXPLORACIÓN SÍSMICA 2D CUENCA MADRE DE DIOS ZONA LIB. 00513042001 YPFB - OPERACIONES  G N E E</t>
  </si>
  <si>
    <t>G03859490001</t>
  </si>
  <si>
    <t>COBRO COSTOS DE PAPELERIA SEGUN TRANSFERENCIA DEL EXTERIOR POR ORDEN DE GAS CORONA S.A.E.C.A. REF.:PAGO PRE-FACTURA N 17/2017 LIB. 00513062001 YPFB-OPERACIONES PLANTA DE SEPARACION DE LIQUIDOS RIO GRANDE</t>
  </si>
  <si>
    <t>S08806340001</t>
  </si>
  <si>
    <t>||REGISTRO COBRO COMISION AVISO CARTA DE CREDITO STANDBY BS220.-Y EMISION COMP.CONTABLE BS50.-REF.:GC2009517000067 (BCB:SB-R-2017-013) A/F Y.P.F.B.,EN COMPL.A COMP.880632 ADJ.DE LA FECHA. LIB.00513012007 YPFB - RECURSOS NACIONALIZACIÓN REF.:COMISIONES AVISO SBLC GC2009517000067</t>
  </si>
  <si>
    <t>G03862080003</t>
  </si>
  <si>
    <t>PROVISION DE FONDOS A SOLICITUD DE YACIMIENTOS PETROLIFEROS FISCALES BOLIVIANOS SEGUN SOLICITUD YPFB-0056-2017 REF: PAGO SERVICIO INTERRUMPIBLE DE TRANSPORTE DE GN A MI EMPRESA GAS TRANSBOLIVIANO ENERO 2017 LIB. 00513012007 YPFB - RECURSOS NACIONALIZACIÓN</t>
  </si>
  <si>
    <t>G03862050003</t>
  </si>
  <si>
    <t>PROVISION DE FONDOS A SOLICITUD DE YACIMIENTOS PETROLIFEROS FISCALES BOLIVIANOS SEGUN SOLICITUD YPFB-0054-2017 REF: PAGO TRANSPORTE DE GAS NATURAL MI A GASORIENTE BOLIVIANO LTDA ENERO 2017 LIB. 00513012007 YPFB - RECURSOS NACIONALIZACIÓN</t>
  </si>
  <si>
    <t>G03861990003</t>
  </si>
  <si>
    <t>PROVISION DE FONDOS A SOLICITUD DE YACIMIENTOS PETROLIFEROS FISCALES BOLIVIANOS SEGUN SOLICITUD YPFB-0050-2017 REF: PAGO REGALIAS TGN NOVIEMBRE 2016 LIB. 00099021001 TGN YPFB PARTICIPACION 6% PRODUCCIÓN BRUTA DE HIDROCARBUROS BOCA DE POZO</t>
  </si>
  <si>
    <t>G03861820003</t>
  </si>
  <si>
    <t>PROVISION DE FONDOS A SOLICITUD DE YACIMIENTOS PETROLIFEROS FISCALES BOLIVIANOS SEGUN SOLICITUD YPFB-0043-2017 REF: PAGO IDH NOVIEMBRE 2016 LIB. 00513012007 YPFB - RECURSOS NACIONALIZACIÓN</t>
  </si>
  <si>
    <t>G03862230001</t>
  </si>
  <si>
    <t>COBRO COSTOS DE PAPELERIA SEGUN TRANSFERENCIA DEL EXTERIOR POR ORDEN DE COPAPE PROD DE PETROLEO LTDA REF:INV NR 3 LIB. 00513062001 YPFB-OPERACIONES PLANTA DE SEPARACION DE LIQUIDOS RIO GRANDE</t>
  </si>
  <si>
    <t>G03864850001</t>
  </si>
  <si>
    <t>COBRO COSTOS DE PAPELERIA SEGUN TRANSFERENCIA DEL EXTERIOR POR ORDEN DE COPAPE PROD DE PETROLEO LTDA.- SAO PAULO BR REF.:INV 28/2017 LIB. 00513062001 YPFB-OPERACIONES PLANTA DE SEPARACION DE LIQUIDOS RIO GRANDE</t>
  </si>
  <si>
    <t>G03867740004</t>
  </si>
  <si>
    <t>VENTA DE DIVISAS CON TRANSFERENCIA DE FONDOS A SOLICITUD DE YACIMIENTOS PETROLIFEROS FISCALES BOLIVIANOS SEGUN SOLICITUD 1741 REF: PRIMER PAGO POR ADQUISICION GEOQUIMICA DE SUPERFICIE EN EL ALTIPLANO NORTE A DTP LABORATORIOS SRL LIB. 00513022001 YPFB - "OPERACIONES"</t>
  </si>
  <si>
    <t>G03867750004</t>
  </si>
  <si>
    <t>VENTA DE DIVISAS CON TRANSFERENCIA DE FONDOS A SOLICITUD DE YACIMIENTOS PETROLIFEROS FISCALES BOLIVIANOS SEGUN SOLICITUD 1740 REF: PAGO POR SERVICIO DE INFORMACION ESPECIALIZADA DE PRECIOS DE UREA - ARGUS MEDIA INC. LIB. 00513022001 YPFB - "OPERACIONES"</t>
  </si>
  <si>
    <t>G03877760004</t>
  </si>
  <si>
    <t>VENTA DE DIVISAS CON TRANSFERENCIA DE FONDOS A SOLICITUD DE YACIMIENTOS PETROLIFEROS FISCALES BOLIVIANOS SEGUN SOLICITUD 1758 REF: PAGO A VITOL SA POR POR DIFERENCIA DE FACTURA PROFORMA Y FACTURA COMERCIAL DE SUMINISTRO DE DIESEL LIB. 00513012004 LBP-YPFB-UNICOMERCIAL (4030005415/1-2188907)</t>
  </si>
  <si>
    <t>G03877770004</t>
  </si>
  <si>
    <t>VENTA DE DIVISAS CON TRANSFERENCIA DE FONDOS A SOLICITUD DE YACIMIENTOS PETROLIFEROS FISCALES BOLIVIANOS SEGUN SOLICITUD 1759 REF: PAGO A SGS CHILE LIMITADA POR SERVICIO DE INSPECCIÓN EN EL PERÍODO DE SEPTIEMBRE Y OCTUBRE DE 2016 LIB. 00513012004 LBP-YPFB-UNICOMERCIAL (4030005415/1-2188907)</t>
  </si>
  <si>
    <t>G03877780004</t>
  </si>
  <si>
    <t>VENTA DE DIVISAS CON TRANSFERENCIA DE FONDOS A SOLICITUD DE YACIMIENTOS PETROLIFEROS FISCALES BOLIVIANOS SEGUN SOLICITUD 1761 REF: PAGO A NOBLE AMÉRICAS CORP POR EL SUMINISTRO DE DIÉSEL OÍL MEDIANTE BUQUE BW LIONESS CUARTO EMBARQUE LOTE 3 EN EL PERÍODO 20 A 24 DE DICIEMBRE DE 2016 LIB. 00513012004 LBP-YPFB-UNICOMERCIAL (4030005415/1-2188907)</t>
  </si>
  <si>
    <t>G03877790004</t>
  </si>
  <si>
    <t>VENTA DE DIVISAS CON TRANSFERENCIA DE FONDOS A SOLICITUD DE YACIMIENTOS PETROLIFEROS FISCALES BOLIVIANOS SEGUN SOLICITUD 1762 REF: PAGO A NOBLE AMÉRICAS CORP POR EL SUMINISTRO DE DIÉSEL OÍL MEDIANTE BUQUE BW LIONESS CUARTO EMBARQUE LOTE 3 EN EL PERÍODO 20 A 24 DE DICIEMBRE DE 2016 LIB. 00513012004 LBP-YPFB-UNICOMERCIAL (4030005415/1-2188907)</t>
  </si>
  <si>
    <t>G03877800004</t>
  </si>
  <si>
    <t>VENTA DE DIVISAS CON TRANSFERENCIA DE FONDOS A SOLICITUD DE YACIMIENTOS PETROLIFEROS FISCALES BOLIVIANOS SEGUN SOLICITUD 1763 REF: PAGO A COMPAÑÍA DE PETRÓLEOS DE CHILE  S.A. POR SUMINISTRO DE GASOLINA FACTURAS FINALES CARGAS DEL 01 AL 18 DE ENERO DE 2017 LIB. 00513012004 LBP-YPFB-UNICOMERCIAL (4030005415/1-2188907)</t>
  </si>
  <si>
    <t>G03877810004</t>
  </si>
  <si>
    <t>VENTA DE DIVISAS CON TRANSFERENCIA DE FONDOS A SOLICITUD DE YACIMIENTOS PETROLIFEROS FISCALES BOLIVIANOS SEGUN SOLICITUD 1764 REF: PAGO A COMPAÑIA DE PETROLEOS DE CHILE COPEC S.A. POR SUMINISTRO DE GASOLINA ESPECIAL PERIODO 21 1 17 AL 31 1 17 LIB. 00513012004 LBP-YPFB-UNICOMERCIAL (4030005415/1-2188907)</t>
  </si>
  <si>
    <t>S08809820001</t>
  </si>
  <si>
    <t>'COBRO DE UTILES DE ESCRITORIO POR´||COMPLEMENTO AL COMPROBANTE G-0880981 DE LA FECHA LIBRETA NO.00513012007 YPFB-RECURSOS NACIONALIZACION</t>
  </si>
  <si>
    <t>G03888530004</t>
  </si>
  <si>
    <t>VENTA DE DIVISAS CON TRANSFERENCIA DE FONDOS A SOLICITUD DE YACIMIENTOS PETROLIFEROS FISCALES BOLIVIANOS SEGUN SOLICITUD 1770 REF: PAGO INSPECTORATE SERVICE PERU SAC POR SERVICIO DE INSPECCION CORRESPONDIENTE AL MES DE NOVIEMBRE Y DICIEMBRE 2016 LIB. 00513012004 LBP-YPFB-UNICOMERCIAL (4030005415/1-2188907)</t>
  </si>
  <si>
    <t>G03891480004</t>
  </si>
  <si>
    <t>VENTA DE DIVISAS CON TRANSFERENCIA DE FONDOS A SOLICITUD DE YACIMIENTOS PETROLIFEROS FISCALES BOLIVIANOS SEGUN SOLICITUD 1772 REF: PAGO A EMPRESA PETROPERU POR SUMINISTRO DE GASOLINA CARGAS DEL 14 AL 28 DE ENERO DE 2017 LIB. 00513012004 LBP-YPFB-UNICOMERCIAL (4030005415/1-2188907)</t>
  </si>
  <si>
    <t>G03893880001</t>
  </si>
  <si>
    <t>S08811020004</t>
  </si>
  <si>
    <t>||VENTA DE DIVISAS S/G NOTA YPFB/PRS/GAFC 0521 DFC 0632 URT 0373/2017 Y  AUT.VTA.DIVISAS EFECT.P/MEFP DE 24/02/17 REF.:EMISION CARTA DE CREDITO I-2017-013,COMISION EMISION L/C 0,15% S/USD4.200.000.-POR 335 DIAS,REEMB.GSTS.COMUNICACION BS220.-Y EMISION COMP.CONTABLE BS50.- LIB.00513012004 LBP-YPFB-UNICOMERCIAL REF.:COMISIONES EMISION LC I-2017-013.</t>
  </si>
  <si>
    <t>S08810850001</t>
  </si>
  <si>
    <t>||REGISTRO COBRO COMISION AVISO CARTA DE CREDITO STANDBY BS220.-Y EMISION COMP.CONTABLE BS50.-REF.:40GA-G50799-4DGN (BCB:SB-R-2017-14) A/F Y.P.F.B.,EN COMPL.A COMP.881084,02/03/17. LIB.00513012007 YPFB - RECURSOS NACIONALIZACIÓN REF.:COMISIONES AVISO SBLC 40GA-G50799-4DGN.</t>
  </si>
  <si>
    <t>G03897710003</t>
  </si>
  <si>
    <t>PROVISION DE FONDOS A SOLICITUD DE YACIMIENTOS PETROLIFEROS FISCALES BOLIVIANOS SEGUN SOLICITUD YPFB-0059-2017 REF: PAGO SERVICIO INTERRUMPIBLE Y FIRME DE TRANSPORTE  DE GN A YPFB TRANSIERRA DEL MES DE ENERO 2017 LIB. 00513012007 YPFB - RECURSOS NACIONALIZACIÓN</t>
  </si>
  <si>
    <t>G03897660003</t>
  </si>
  <si>
    <t>PROVISION DE FONDOS A SOLICITUD DE YACIMIENTOS PETROLIFEROS FISCALES BOLIVIANOS SEGUN SOLICITUD YPFB-0064-2017 REF: PAGO SERVICIO DE TRANSPORTE DE GN DUCTO MENOR YPFB TRANSPORTE ENERO 2017 LIB. 00513012007 YPFB - RECURSOS NACIONALIZACIÓN</t>
  </si>
  <si>
    <t>G03897560003</t>
  </si>
  <si>
    <t>PROVISION DE FONDOS A SOLICITUD DE YACIMIENTOS PETROLIFEROS FISCALES BOLIVIANOS SEGUN SOLICITUD YPFB-0063-2017 REF: PAGO SERVICIO DE TRANSPORTE DE GN ME Y MI A YPFB TRANSPORTE ENERO 2017 LIB. 00513012007 YPFB - RECURSOS NACIONALIZACIÓN</t>
  </si>
  <si>
    <t>G03900100004</t>
  </si>
  <si>
    <t>VENTA DE DIVISAS CON TRANSFERENCIA DE FONDOS A SOLICITUD DE YACIMIENTOS PETROLIFEROS FISCALES BOLIVIANOS SEGUN SOLICITUD 1779 REF: PAGO A SGS CHILE POR SERVICIO DE ANALISIS DE MUESTRAS DE RECON CRUDE OIL EN TERMINAL ARICA CHILE LIB. 00513012004 LBP-YPFB-UNICOMERCIAL (4030005415/1-2188907)</t>
  </si>
  <si>
    <t>G03905620001</t>
  </si>
  <si>
    <t>G03915240004</t>
  </si>
  <si>
    <t>VENTA DE DIVISAS CON TRANSFERENCIA DE FONDOS A SOLICITUD DE YACIMIENTOS PETROLIFEROS FISCALES BOLIVIANOS SEGUN SOLICITUD 1783 REF: PAGO A PETROPERU POR SUMINISTRO DE GASOLINA CARGAS 30 DE ENERO AL 09 DE FEBRERO 2017 LIB. 00513012004 LBP-YPFB-UNICOMERCIAL (4030005415/1-2188907)</t>
  </si>
  <si>
    <t>G03915230004</t>
  </si>
  <si>
    <t>VENTA DE DIVISAS CON TRANSFERENCIA DE FONDOS A SOLICITUD DE YACIMIENTOS PETROLIFEROS FISCALES BOLIVIANOS SEGUN SOLICITUD 1781 REF: PAGO A PETRÓLEO BRASILEIRO S.A. POR SUMINISTRO DE GASOLINA PARA FEBRERO 2017 LIB. 00513012004 LBP-YPFB-UNICOMERCIAL (4030005415/1-2188907)</t>
  </si>
  <si>
    <t>G03915220004</t>
  </si>
  <si>
    <t>VENTA DE DIVISAS CON TRANSFERENCIA DE FONDOS A SOLICITUD DE YACIMIENTOS PETROLIFEROS FISCALES BOLIVIANOS SEGUN SOLICITUD 1782 REF: PAGO A PETRÓLEO BRASILEIRO S.A. POR SUMINISTRO DE GASOLINA PARA FEBRERO 2017 LIB. 00513012004 LBP-YPFB-UNICOMERCIAL (4030005415/1-2188907)</t>
  </si>
  <si>
    <t>G03917960001</t>
  </si>
  <si>
    <t>COBRO COSTOS DE PAPELERIA SEGUN TRANSFERENCIA DEL EXTERIOR POR ORDEN DE CORPORACION PETROLERA S.A. ASUNCION PARAGUAY LIB. 00513062001 YPFB-OPERACIONES PLANTA DE SEPARACION DE LIQUIDOS RIO GRANDE</t>
  </si>
  <si>
    <t>S08813080001</t>
  </si>
  <si>
    <t>||REGISTRO COBRO COMISION AVISO CARTA DE CREDITO STANDBY BS220.-Y EMISION COMP.CONTABLE BS50.-REF.:ILC-9589 PUMA (BCB:SB-R-2017-15) A/F Y.P.F.B.,EN COMPL.A COMP.881306,06/03/17. LIB.00513012007 YPFB - RECURSOS NACIONALIZACIÓN REF.:COMISIONES AVISO SBLC ILC-9589 PUMA</t>
  </si>
  <si>
    <t>G03920260004</t>
  </si>
  <si>
    <t>VENTA DE DIVISAS CON TRANSFERENCIA DE FONDOS A SOLICITUD DE YACIMIENTOS PETROLIFEROS FISCALES BOLIVIANOS SEGUN SOLICITUD 1800 REF: PAGO A EMPRESA DTP LABORATORIOS SRL,  POR ADQUISICION GEOQUIMICA DE SUPERFICIE EN EL ALTIPLANO NORTE SEGUN CONTRATO ULG-SCZ-203-2016. LIB. 00513022001 YPFB - "OPERACIONES"</t>
  </si>
  <si>
    <t>G03924670001</t>
  </si>
  <si>
    <t>COBRO COSTOS DE PAPELERIA SEGUN TRANSFERENCIA DEL EXTERIOR POR ORDEN DE PETROLEOS PARAGUAYOS REF:PAGO DE FACTURA NRO 7 LIB. 00513062001 YPFB-OPERACIONES PLANTA DE SEPARACION DE LIQUIDOS RIO GRANDE</t>
  </si>
  <si>
    <t>S08813870004</t>
  </si>
  <si>
    <t>||VENTA DE DIVISAS S/G NOTA YPFB/PSR/GAFC 0520 DFC 0631 URT 0372/2017 Y AUT. VTA DE DIVISAS MEFP DE 07-03-17 REF. EMISION CARTA DE CREDITO I-2017-015, COMISION EMISION LC 0,15% S/USD 825.795.- POR 125 DIAS, REEMB. GASTOS DE COMUNICACION BS220.- Y EMISION CBTE. CTBLE BS50. LIB. 00513072001 YPFB OPERACIONES GNRGD</t>
  </si>
  <si>
    <t>S08814250001</t>
  </si>
  <si>
    <t>||COBRO NOTIFICACION ENMIENDA CARTA DE CREDITO STANDBY BS220.- Y EMISION DE CBTE. CONTABLE BS50.- REF.: 311340020138533 (BCB:SB-R-2016-06) CGO. LIB. N°00513012007 YPFB RECURSOS DE NACIONALIZACION</t>
  </si>
  <si>
    <t>G03934420001</t>
  </si>
  <si>
    <t>COBRO COSTOS DE PAPELERIA SEGUN TRANSFERENCIA DEL EXTERIOR POR ORDEN DE CORPORACION PARAGUAYA DISTRIBUIDORA DE DERIVADOS DE PETROLEO S.A. REF.: PAGO A PROVEEDORES FACT.32 Y 33 POR CONCILIACION ENERO 2017 LIB. 00513062001 YPFB-OPERACIONES PLANTA DE SEPARACION DE LIQUIDOS RIO GRANDE</t>
  </si>
  <si>
    <t>G03935800001</t>
  </si>
  <si>
    <t>COBRO COSTOS DE PAPELERIA SEGUN TRANSFERENCIA DEL EXTERIOR POR ORDEN DE LLAMA GAS S.A. REF:FACTURAS NOS. 9 Y 10 LIB. 00513062001 YPFB-OPERACIONES PLANTA DE SEPARACION DE LIQUIDOS RIO GRANDE</t>
  </si>
  <si>
    <t>S08814670001</t>
  </si>
  <si>
    <t>'COBRO DE UTILES DE ESCRITORIO POR´||BS 50.- REEMBOLSO GASTOS DE COMUNICACION BS 220.- POR CINCO MENSAJES SWIFT (BS 1.100.-) DE ACUERDO A NOTA ADJUNTA. CGO.LIB.N°00513012007 YPFB RECURSOS DE NACIONALIZACION REF.:CGOS MSJ SWIFT STANDBY</t>
  </si>
  <si>
    <t>S08814480001</t>
  </si>
  <si>
    <t>'COBRO DE UTILES DE ESCRITORIO POR´||COMPLEMENTO AL COMPROBANTE S-881446 DE LA FECHA REF:TRANSF. DE FONDOS DEL EXTERIOR A FAVOR DE Y.P.F.B. LIBRETA 00513062001 YPFB OPERACIONES PLANTA DE SEPARACION DE LIQUIDOS</t>
  </si>
  <si>
    <t>G03948220001</t>
  </si>
  <si>
    <t>COBRO COSTOS DE PAPELERIA SEGUN TRANSFERENCIA DEL EXTERIOR POR ORDEN DE HERCO COMBUSTIBLES S.A. LIMA PERU LIB. 00513062001 YPFB-OPERACIONES PLANTA DE SEPARACION DE LIQUIDOS RIO GRANDE</t>
  </si>
  <si>
    <t>G03948160001</t>
  </si>
  <si>
    <t>G03946740004</t>
  </si>
  <si>
    <t>VENTA DE DIVISAS CON TRANSFERENCIA DE FONDOS A SOLICITUD DE YACIMIENTOS PETROLIFEROS FISCALES BOLIVIANOS SEGUN SOLICITUD 1825 REF: TRANSFERENCIA DE FONDOS 1ER TRIMESTRE YPFB REPRESENTACIONES RIO DE JANEIRO - BRASIL LIB. 00513012003 LBP-YPFB (2011349681373)</t>
  </si>
  <si>
    <t>G03946710004</t>
  </si>
  <si>
    <t>VENTA DE DIVISAS CON TRANSFERENCIA DE FONDOS A SOLICITUD DE YACIMIENTOS PETROLIFEROS FISCALES BOLIVIANOS SEGUN SOLICITUD 1822 REF: PAGO A SGS CHILE POR SERVICIO DE INSPECCION DE CALIDAD NOVIEMBRE 2016 LIB. 00513012004 LBP-YPFB-UNICOMERCIAL (4030005415/1-2188907)</t>
  </si>
  <si>
    <t>G03946700004</t>
  </si>
  <si>
    <t>VENTA DE DIVISAS CON TRANSFERENCIA DE FONDOS A SOLICITUD DE YACIMIENTOS PETROLIFEROS FISCALES BOLIVIANOS SEGUN SOLICITUD 1823 REF: TRANSFERENCIA DE FONDOS 1ER TRIMESTRE YPFB REPRESENTACIONES RIO DE JANEIRO - BRASIL LIB. 00513012003 LBP-YPFB (2011349681373)</t>
  </si>
  <si>
    <t>G03946690004</t>
  </si>
  <si>
    <t>VENTA DE DIVISAS CON TRANSFERENCIA DE FONDOS A SOLICITUD DE YACIMIENTOS PETROLIFEROS FISCALES BOLIVIANOS SEGUN SOLICITUD 1824 REF: TRANSFERENCIA DE FONDOS 1ER TRIMESTRE YPFB REPRESENTACION BUENOS AIRES - ARGENTINA LIB. 00513012003 LBP-YPFB (2011349681373)</t>
  </si>
  <si>
    <t>G03939090003</t>
  </si>
  <si>
    <t>PROVISION DE FONDOS A SOLICITUD DE YACIMIENTOS PETROLIFEROS FISCALES BOLIVIANOS SEGUN SOLICITUD YPFB-0065-2017 REF: PAGO DEL SERVICIO INTERRUMPIBLE DE TRANSPORTE DE GAS NATURAL PARA EL MI DUCTO MENOR CARRASCO BULO BULO A YPFB CHACO SA ENERO 2017 LIB. 00513012007 YPFB - RECURSOS NACIONALIZACIÓN</t>
  </si>
  <si>
    <t>G03946650004</t>
  </si>
  <si>
    <t>VENTA DE DIVISAS CON TRANSFERENCIA DE FONDOS A SOLICITUD DE YACIMIENTOS PETROLIFEROS FISCALES BOLIVIANOS SEGUN SOLICITUD 1831 REF: TRANSFERENCIA DE FONDOS 1ER TRIMESTRE YPFB REPRESENTACIONES RIO DE JANEIRO - BRASIL LIB. 00513012003 LBP-YPFB (2011349681373)</t>
  </si>
  <si>
    <t>G03946660004</t>
  </si>
  <si>
    <t>VENTA DE DIVISAS CON TRANSFERENCIA DE FONDOS A SOLICITUD DE YACIMIENTOS PETROLIFEROS FISCALES BOLIVIANOS SEGUN SOLICITUD 1813 REF: TRANSFERENCIA DE FONDOS 1ER TRIMESTRE YPFB REPRESENTACION BUENOS AIRES - ARGENTINA LIB. 00513012003 LBP-YPFB (2011349681373)</t>
  </si>
  <si>
    <t>G03946670004</t>
  </si>
  <si>
    <t>VENTA DE DIVISAS CON TRANSFERENCIA DE FONDOS A SOLICITUD DE YACIMIENTOS PETROLIFEROS FISCALES BOLIVIANOS SEGUN SOLICITUD 1814 REF: PAGO ANTICIPADO A VITOL SA POR SUMINISTRO DE DIESEL OIL SEGUNDO EMBARQUE FEBRERO 2017 LIB. 00513012004 LBP-YPFB-UNICOMERCIAL (4030005415/1-2188907)</t>
  </si>
  <si>
    <t>G03946680004</t>
  </si>
  <si>
    <t>VENTA DE DIVISAS CON TRANSFERENCIA DE FONDOS A SOLICITUD DE YACIMIENTOS PETROLIFEROS FISCALES BOLIVIANOS SEGUN SOLICITUD 1829 REF: TRANSFERENCIA DE FONDOS 1ER TRIMESTRE YPFB REPRESENTACION BUENOS AIRES LIB. 00513012003 LBP-YPFB (2011349681373)</t>
  </si>
  <si>
    <t>G03961670001</t>
  </si>
  <si>
    <t>COBRO COSTOS DE PAPELERIA SEGUN TRANSFERENCIA DEL EXTERIOR POR ORDEN DE GAS CORONA S.A.E.C.A.ASUNCION - PARAGUAY LIB. 00513062001 YPFB-OPERACIONES PLANTA DE SEPARACION DE LIQUIDOS RIO GRANDE</t>
  </si>
  <si>
    <t>G03967690004</t>
  </si>
  <si>
    <t>VENTA DE DIVISAS CON TRANSFERENCIA DE FONDOS A SOLICITUD DE YACIMIENTOS PETROLIFEROS FISCALES BOLIVIANOS SEGUN SOLICITUD 1838 REF: PAGO A SGS CHILE POR SERVICIOS DE INSPECCION DE CALIDAD Y CANTIDAD CORRESPONDIENTE AL MES DE DICIEMBRE 2016 LIB. 00513012004 LBP-YPFB-UNICOMERCIAL (4030005415/1-2188907)</t>
  </si>
  <si>
    <t>S08820270002</t>
  </si>
  <si>
    <t>||REGISTRO REPOSICION COBRO COMISION CARTA DE CREDITO 40GA-G50799-4DGN (BCB.: SB-R-2017-014 A/F YPFB  EN COMPLEMENTO A CBTE. S-0882023 Y S-0882026. LIB.N°00513012007 YPFB - RECURSOS NACIONALIZACION REF.: DEVOLUCION COM SB-R-2017-14</t>
  </si>
  <si>
    <t>G03983380001</t>
  </si>
  <si>
    <t>COBRO COSTOS DE PAPELERIA SEGUN TRANSFERENCIA DEL EXTERIOR POR ORDEN DE PETROLEO BRASILEIRO SA PETROBRAS LIB. 00513012007 YPFB - RECURSOS NACIONALIZACIÓN</t>
  </si>
  <si>
    <t>G03983400001</t>
  </si>
  <si>
    <t>COBRO COSTOS DE PAPELERIA SEGUN TRANSFERENCIA DEL EXTERIOR POR ORDEN DE PETROLEO BRASILEIRO S.A.RIODE JANEIRO BRASIL.REF.:INV/EXB GAS 212/16 LIB. 00513012007 YPFB - RECURSOS NACIONALIZACIÓN</t>
  </si>
  <si>
    <t>G03976010001</t>
  </si>
  <si>
    <t>COBRO COSTOS DE PAPELERIA SEGUN TRANSFERENCIA DEL EXTERIOR POR ORDEN DE EPE EMPRESA PRODUCTORA DE ENERGIA LIB. 00513012007 YPFB - RECURSOS NACIONALIZACIÓN</t>
  </si>
  <si>
    <t>G03976040001</t>
  </si>
  <si>
    <t>PAGO A PDVSA PRÉSTAMO SA137065 VCTO. 13-mar-2017 POR CUENTA DE YPFB , NTI. 009100 VALOR 13-mar-2017 CAPITAL USD 16.899,71 INTERESES USD 4.055,93 CTA. 00513012004 LBP-YPFB-UNICOMERCIAL (4030005415/1-2188907)</t>
  </si>
  <si>
    <t>G03976040004</t>
  </si>
  <si>
    <t>PAGO A PDVSA PRÉSTAMO SA137065 VCTO. 13-mar-2017 POR CUENTA DE YPFB , NTI. 009100 VALOR 13-mar-2017 CAPITAL USD 16.899,71 INTERESES USD 4.055,93 CTA. 00513012004 LBP-YPFB-UNICOMERCIAL (4030005415/1-2188907) REF.: COMISIONES BANCARIAS</t>
  </si>
  <si>
    <t>G03976120004</t>
  </si>
  <si>
    <t>VENTA DE DIVISAS CON TRANSFERENCIA DE FONDOS A SOLICITUD DE YACIMIENTOS PETROLIFEROS FISCALES BOLIVIANOS SEGUN SOLICITUD 1844 REF: PETROLEO BRASILEIRO SA -  PAGO CARTA FACTURA, POR CONCEPTO DE CARGOS EN EL MARCO DE LOS CONTRATOS DE COMPRA-VENTA  DE GAS NATURAL. LIB. 00513022001 YPFB - "OPERACIONES"</t>
  </si>
  <si>
    <t>S08820960001</t>
  </si>
  <si>
    <t>'COBRO POR´||COMISION TRANSFERENCIA DE FONDOS AL EXTERIOR 0,10% S/USD320.400.- REEMBOLSO GASTOS DE COMUNICACION BS220.- EMISION CBTE. CONTABLE BS50.- REF.: PAGO N°1 LC-I-2015-018 P/C YPFB A FAVOR DE CUÑADO S.A. EN COMPLEMENTO A  CBTE. ADJUNTO DE LA FECHA LIB. 05132202002 YPFB - OPERACIONES GNRGD REF.: COMISIONES DE PAGO N°1 LC I-2015-018</t>
  </si>
  <si>
    <t>S08820650001</t>
  </si>
  <si>
    <t>'COBRO DE UTILES DE ESCRITORIO POR´||COMPLEMENTO A COMPROBANTE S-882063 DE LA FECHA  REF:TRANSF. DE FONDOS DEL EXTERIOR A FAVOR DE Y.P.F.B. LIBRETA 00513062001 YPFB OPERACIONES PLANTA DE SEPARACION DE LIQUIDOS</t>
  </si>
  <si>
    <t>G03994510001</t>
  </si>
  <si>
    <t>COBRO COSTOS DE PAPELERIA SEGUN TRANSFERENCIA DEL EXTERIOR POR ORDEN DE LIMA GAS S.A. (PERU) REF.: EXPORTACION DE GLP Y OTROS LIB. 00513062001 YPFB-OPERACIONES PLANTA DE SEPARACION DE LIQUIDOS RIO GRANDE</t>
  </si>
  <si>
    <t>G03987510004</t>
  </si>
  <si>
    <t>VENTA DE DIVISAS  A SOLICITUD DE YACIMIENTOS PETROLIFEROS FISCALES BOLIVIANOS SEGUN SOLICITUD 1845  REF: PAGO A  EMPRESA BUREAU VERITAS ARGENTINA SA, CERTIFICADO NUMERO 1,  POR FISCALIZACION (SUPERVISION) DE LA CONSTRUCCION Y PUESTA EN MARCHA DE ESTACIONES SATELITALES DE REGASIFICACION DEL PROYECTO LIB. 00513052001 YPFB_GERENCIA NACIONAL DE PLANTAS DE SEPARACIÓN</t>
  </si>
  <si>
    <t>G03998820004</t>
  </si>
  <si>
    <t>VENTA DE DIVISAS CON TRANSFERENCIA DE FONDOS A SOLICITUD DE YACIMIENTOS PETROLIFEROS FISCALES BOLIVIANOS SEGUN SOLICITUD 1855 REF: PAGO A GEOSERVE SAC, MES DE ENERO, SERVICIO DE APOYO TECNICO ADQUISICION INTEGRAL MAGNETOTELURICA SUBANDINO SUR. LIB. 00513022001 YPFB - "OPERACIONES"</t>
  </si>
  <si>
    <t>G04003160001</t>
  </si>
  <si>
    <t>COBRO COSTOS DE PAPELERIA SEGUN TRANSFERENCIA DEL EXTERIOR POR ORDEN DE GAS CORONA S.A.E.C.A.(ASUNCION PARAGUAY) REF.: ANTICIPO SEGUN CONTRATO YPFB DLG LIB. 00513062001 YPFB-OPERACIONES PLANTA DE SEPARACION DE LIQUIDOS RIO GRANDE</t>
  </si>
  <si>
    <t>G04009150001</t>
  </si>
  <si>
    <t>COBRO COSTOS DE PAPELERIA SEGUN TRANSFERENCIA DEL EXTERIOR POR ORDEN DE BG BOLIVIA CORPORTATION LIB. 00513012007 YPFB - RECURSOS NACIONALIZACIÓN</t>
  </si>
  <si>
    <t>G04009130001</t>
  </si>
  <si>
    <t>COBRO COSTOS DE PAPELERIA SEGUN TRANSFERENCIA DEL EXTERIOR POR ORDEN DE GAS CORONA S.A.E.C.A.ASUNCION-PARAGUAY REF.:ANTICIPO SEGUN CONTRATO YPFB LIB. 00513062001 YPFB-OPERACIONES PLANTA DE SEPARACION DE LIQUIDOS RIO GRANDE</t>
  </si>
  <si>
    <t>G04008300004</t>
  </si>
  <si>
    <t>VENTA DE DIVISAS  A SOLICITUD DE YACIMIENTOS PETROLIFEROS FISCALES BOLIVIANOS SEGUN SOLICITUD 1884  REF: PAGO EMPRESA BUREAU VERITAS ARGENTINA SA, CERTIFICADO NUMERO 3,  POR SERVICIO DE FISCALIZACION DEL PRECOMISIONADO, COMISIONADO, ARRANQUE Y PRUEBA DE DESEMPENO DE LAS PLANTAS DE AMONIACO Y UREA DE LIB. 00513052001 YPFB_GERENCIA NACIONAL DE PLANTAS DE SEPARACIÓN</t>
  </si>
  <si>
    <t>G04008410004</t>
  </si>
  <si>
    <t>VENTA DE DIVISAS CON TRANSFERENCIA DE FONDOS A SOLICITUD DE YACIMIENTOS PETROLIFEROS FISCALES BOLIVIANOS SEGUN SOLICITUD 1878 REF: PAGO ANTICIPADO A TRAFIGURA POR SUMINISTRO DE DIESEL Y GASOLINA CORRESPONDIENTE AL MES DE MARZO/2017 LIB. 00513012004 LBP-YPFB-UNICOMERCIAL (4030005415/1-2188907)</t>
  </si>
  <si>
    <t>S08825720001</t>
  </si>
  <si>
    <t>'COBRO DE UTILES DE ESCRITORIO POR´||COMPLEMENTO A COMP. S-882571 DE LA FECHA LIB. 00513012007 YPFB - RECURSOS NACIONALIZACION POR COBRO UTILES DE ESCRITORIO</t>
  </si>
  <si>
    <t>S08825690001</t>
  </si>
  <si>
    <t>'COBRO DE UTILES DE ESCRITORIO POR´||COMPLEMENTO A COMP. S-882568 DE LA FECHA LIB.00513012007 YPFB-RECURSOS NACIONALIZACION POR COBRO UTILES DE ESCRITORIO</t>
  </si>
  <si>
    <t>S08825650001</t>
  </si>
  <si>
    <t>'COBRO DE UTILES DE ESCRITORIO POR´||COMPLEMENTO AL COMPROBANTE S-0882564 DE LA FECHA. LIBRETA 00513012007 YPFB-RECURSOS NACIONALIZACION</t>
  </si>
  <si>
    <t>S08824970001</t>
  </si>
  <si>
    <t>'COBRO DE UTILES DE ESCRITORIO POR´||COMPLEMENTO AL COMPROBANTE S-0882495 DE LA FECHA LIBRETA 0513012007 YPFB-RECURSOS NACIONALIZACION</t>
  </si>
  <si>
    <t>G04024880001</t>
  </si>
  <si>
    <t>G04028480004</t>
  </si>
  <si>
    <t>VENTA DE DIVISAS CON TRANSFERENCIA DE FONDOS A SOLICITUD DE YACIMIENTOS PETROLIFEROS FISCALES BOLIVIANOS SEGUN SOLICITUD 1897 REF: PAGO A IHS GLOBAL INC, EVENTO DE CAPACITACION  LAPPC 2016 THE 6TH ANNUAL LATIN AMERICAN PETROCHEMICALS AND POLYMERS CONFERENCE. LIB. 00513022001 YPFB - "OPERACIONES"</t>
  </si>
  <si>
    <t>S08826150001</t>
  </si>
  <si>
    <t>||REGISTRO COBRO COMISION AVISO ENMIENDA BS220.- Y EMISION DE CBTE. CONTABLE BS50.- REF.: M193401 (BCB: SB-R-2016-057) A FAVOR DE YPFB CGO. LIB. N°00513012007 YPFB RECURSOS DE NACIONALIZACION  REF.:PAGO COM. LCSB M193401</t>
  </si>
  <si>
    <t>G04038620001</t>
  </si>
  <si>
    <t>COBRO COSTOS DE PAPELERIA SEGUN TRANSFERENCIA DEL EXTERIOR POR ORDEN DE GAS TOTAL S.A. REF.: CONTRATO N 63 AJUSTE DE PRECIO POR GLP LIB. 00513062001 YPFB-OPERACIONES PLANTA DE SEPARACION DE LIQUIDOS RIO GRANDE</t>
  </si>
  <si>
    <t>G04039950004</t>
  </si>
  <si>
    <t>VENTA DE DIVISAS CON TRANSFERENCIA DE FONDOS A SOLICITUD DE YACIMIENTOS PETROLIFEROS FISCALES BOLIVIANOS SEGUN SOLICITUD 1914 REF: PAGO A LA EMPRESA PETROPERU POR SUMINISTRO DE GASOLINA DEL 10 AL 21 DE FEBRERO DE 2017 LIB. 00513012004 LBP-YPFB-UNICOMERCIAL (4030005415/1-2188907)</t>
  </si>
  <si>
    <t>G04040000004</t>
  </si>
  <si>
    <t>VENTA DE DIVISAS CON TRANSFERENCIA DE FONDOS A SOLICITUD DE YACIMIENTOS PETROLIFEROS FISCALES BOLIVIANOS SEGUN SOLICITUD 1918 REF: PAGO A JAGUAR EXPLORATION INC, FACTURA 16-083, CORRESPONDIENTE AL 1ER. PAGO POR EL APOYO TECNICO PARA LA ADQUISICIÓN SÍSMICA 2D EN EL ALTIPLANO NORTE, SEGUN CONTRATO  UL LIB. 00513042001 YPFB - OPERACIONES  G N E E</t>
  </si>
  <si>
    <t>G04040010004</t>
  </si>
  <si>
    <t>VENTA DE DIVISAS CON TRANSFERENCIA DE FONDOS A SOLICITUD DE YACIMIENTOS PETROLIFEROS FISCALES BOLIVIANOS SEGUN SOLICITUD 1916 REF: PAGO A JAGUAR EXPLORATION, FACTURA 16-089, CORRESPONDIENTE AL OCTAVO PAGO POR EL APOYO TECNICO DE EXPLORACION SISMICA 2D CUENCA MADRE DE DIOS ZONA SUROESTE, AREA NUEVA E LIB. 00513042001 YPFB - OPERACIONES  G N E E</t>
  </si>
  <si>
    <t>G04042910001</t>
  </si>
  <si>
    <t>PAGO A EXIMBANK CHINA POPUL PRÉSTAMO 2004 8 118 VCTO. 21-mar-2017 POR CUENTA DE YPFB , NTI. 008993 VALOR 21-mar-2017 CAPITAL RMY 6.620.579,87 INTERESES RMY 1.198.393,86 CTA. 00513012002 LBP-YPFB-VENTA GAS NAT.UNRC LP CP (2011349951300)</t>
  </si>
  <si>
    <t>G04042910004</t>
  </si>
  <si>
    <t>PAGO A EXIMBANK CHINA POPUL PRÉSTAMO 2004 8 118 VCTO. 21-mar-2017 POR CUENTA DE YPFB , NTI. 008993 VALOR 21-mar-2017 CAPITAL RMY 6.620.579,87 INTERESES RMY 1.198.393,86 CTA. 00513012002 LBP-YPFB-VENTA GAS NAT.UNRC LP CP (2011349951300) REF.: COMISIONES BANCARIAS</t>
  </si>
  <si>
    <t>G04042940001</t>
  </si>
  <si>
    <t>PAGO A EXIMBANK CHINA POPUL PRÉSTAMO GCL (2011) 17 (367) VCTO. 21-mar-2017 POR CUENTA DE YPFB , NTI. 009040 VALOR 21-mar-2017 CAPITAL RMY 12.447.146,49 INTERESES RMY 3.880.121,07 CTA. 00513012007 YPFB-RECURSOS NACIONALIZACION</t>
  </si>
  <si>
    <t>G04042940004</t>
  </si>
  <si>
    <t>PAGO A EXIMBANK CHINA POPUL PRÉSTAMO GCL (2011) 17 (367) VCTO. 21-mar-2017 POR CUENTA DE YPFB , NTI. 009040 VALOR 21-mar-2017 CAPITAL RMY 12.447.146,49 INTERESES RMY 3.880.121,07 CTA. 00513012007 YPFB-RECURSOS NACIONALIZACION REF.: COMISIONES BANCARIAS</t>
  </si>
  <si>
    <t>G04043580001</t>
  </si>
  <si>
    <t>COBRO COSTOS DE PAPELERIA SEGUN TRANSFERENCIA DEL EXTERIOR POR ORDEN DE ENERGIA ARGENTINA S.A. REF.: B06-PAGO DIFERIDO LIB. 00513012007 YPFB - RECURSOS NACIONALIZACIÓN</t>
  </si>
  <si>
    <t>G04043600001</t>
  </si>
  <si>
    <t>G04046130001</t>
  </si>
  <si>
    <t>COBRO COSTOS DE PAPELERIA SEGUN TRANSFERENCIA DEL EXTERIOR POR ORDEN DE LLAMA GAS S.A. LIMA-PERU.REF.:PAGO FT 17 Y 18 LIB. 00513062001 YPFB-OPERACIONES PLANTA DE SEPARACION DE LIQUIDOS RIO GRANDE</t>
  </si>
  <si>
    <t>G04046150001</t>
  </si>
  <si>
    <t>COBRO COSTOS DE PAPELERIA SEGUN TRANSFERENCIA DEL EXTERIOR POR ORDEN DE PUMA ENERGY PARAGUAY S.A. REF.: OPE 0/327546 LIB. 00513062001 YPFB-OPERACIONES PLANTA DE SEPARACION DE LIQUIDOS RIO GRANDE</t>
  </si>
  <si>
    <t>G04047490003</t>
  </si>
  <si>
    <t>PROVISION DE FONDOS A SOLICITUD DE YACIMIENTOS PETROLIFEROS FISCALES BOLIVIANOS SEGUN SOLICITUD YPFB-0066-2017 REF: PAGO POR EL SERVICIO DE TRANSPORTE DE GAS NATURAL PARA EL MI A LA EMPRESA GASORIENTE BOLIVIANO LTDA DE FEBRERO 2017 LIB. 00513012007 YPFB - RECURSOS NACIONALIZACIÓN</t>
  </si>
  <si>
    <t>G04056930001</t>
  </si>
  <si>
    <t>COBRO COSTOS DE PAPELERIA SEGUN TRANSFERENCIA DEL EXTERIOR POR ORDEN DE YPFB ANDINA S.A. REF.: GAS NATURAL LIB. 00513012007 YPFB - RECURSOS NACIONALIZACIÓN</t>
  </si>
  <si>
    <t>G04056960001</t>
  </si>
  <si>
    <t>COBRO COSTOS DE PAPELERIA SEGUN TRANSFERENCIA DEL EXTERIOR POR ORDEN DE ENERGIS ARGENTINA S.A. REF.: B06 - PAGO DIFERIDO LIB. 00513012007 YPFB - RECURSOS NACIONALIZACIÓN</t>
  </si>
  <si>
    <t>G04056990001</t>
  </si>
  <si>
    <t>COBRO COSTOS DE PAPELERIA SEGUN TRANSFERENCIA DEL EXTERIOR POR ORDEN DE TECPETROL DE BOLIVIA S.A. LIB. 00513012007 YPFB - RECURSOS NACIONALIZACIÓN</t>
  </si>
  <si>
    <t>G04057050001</t>
  </si>
  <si>
    <t>COBRO COSTOS DE PAPELERIA SEGUN TRANSFERENCIA DEL EXTERIOR POR ORDEN DE ENERGIA ARGENTINA S.A. REF.: B06 - PAGO DIFERIDO LIB. 00513012007 YPFB - RECURSOS NACIONALIZACIÓN</t>
  </si>
  <si>
    <t>S08827970001</t>
  </si>
  <si>
    <t>'COBRO DE UTILES DE ESCRITORIO POR´||COMPLEMENTO COMP. S-882793 DE LA FECHA REF.:. TRANSF. DE FDOS. DEL EXTERIOR A FAVOR DE Y.P.F.B. LIBRETA 00513062001 YPFB-OPERACIONES PLANTA DE SEPARACION DE LIQUIDOS RIO GRANDE</t>
  </si>
  <si>
    <t>G04068240001</t>
  </si>
  <si>
    <t>G04059990001</t>
  </si>
  <si>
    <t>COBRO COSTOS DE PAPELERIA SEGUN TRANSFERENCIA DEL EXTERIOR POR ORDEN DE HERCO COMBUSTIBLES S.A.LIMA-PERU LIB. 00513062001 YPFB-OPERACIONES PLANTA DE SEPARACION DE LIQUIDOS RIO GRANDE</t>
  </si>
  <si>
    <t>G04060010001</t>
  </si>
  <si>
    <t>COBRO COSTOS DE PAPELERIA SEGUN TRANSFERENCIA DEL EXTERIOR POR ORDEN DE PETROBRAS BOLIVIA S.A. REF:PAGO MULTAS Y GASTOS LIB. 00513012007 YPFB - RECURSOS NACIONALIZACIÓN</t>
  </si>
  <si>
    <t>G04061050001</t>
  </si>
  <si>
    <t>COBRO COSTOS DE PAPELERIA SEGUN TRANSFERENCIA DEL EXTERIOR POR ORDEN DE PETROBRAS BOLIVIA S.A. REF.: PAGO COSTOS DE TRANSACCION DEL TIT.BLOQ.XX TARIJA O FALLAS EN SUMINISTRO.GAS SEP/2016 LIB. 00513012007 YPFB - RECURSOS NACIONALIZACIÓN</t>
  </si>
  <si>
    <t>G04065760001</t>
  </si>
  <si>
    <t>COBRO COSTOS DE PAPELERIA SEGUN TRANSFERENCIA DEL EXTERIOR POR ORDEN DE TOTAL TREASURY S A S U LIB. 00513012007 YPFB - RECURSOS NACIONALIZACIÓN</t>
  </si>
  <si>
    <t>G04065780001</t>
  </si>
  <si>
    <t>COBRO COSTOS DE PAPELERIA SEGUN TRANSFERENCIA DEL EXTERIOR POR ORDEN DE COPAPE PROD DE PETROLEO LTDA REF.: INV. 78/2017 LIB. 00513062001 YPFB-OPERACIONES PLANTA DE SEPARACION DE LIQUIDOS RIO GRANDE</t>
  </si>
  <si>
    <t>G04068210001</t>
  </si>
  <si>
    <t>COBRO COSTOS DE PAPELERIA SEGUN TRANSFERENCIA DEL EXTERIOR POR ORDEN DE CORPORACION PETROLERA S.A. (ASUNCION PARAGUAY) REF.: PAGO FACTURA NRO.61 LIB. 00513062001 YPFB-OPERACIONES PLANTA DE SEPARACION DE LIQUIDOS RIO GRANDE</t>
  </si>
  <si>
    <t>G04070520003</t>
  </si>
  <si>
    <t>PROVISION DE FONDOS A SOLICITUD DE YACIMIENTOS PETROLIFEROS FISCALES BOLIVIANOS SEGUN SOLICITUD YPFB-0069-2017 REF: PAGO POR SERVICIO INTERRUMPIBLE DE TRANSPORTE DE GAS NATURAL PARA EL MERCADO INTERNO A LA EMPRESA GAS TRANSBOLIVIANO SA MES DE FEBRERO 2017 LIB. 00513012007 YPFB - RECURSOS NACIONALIZACIÓN</t>
  </si>
  <si>
    <t>G04070600001</t>
  </si>
  <si>
    <t>COBRO COSTOS DE PAPELERIA SEGUN TRANSFERENCIA DEL EXTERIOR POR ORDEN DE PETROLEOS PARAGUAYOS (PETROBRAS)REF.FACTURS NO.21 LIB. 00513062001 YPFB-OPERACIONES PLANTA DE SEPARACION DE LIQUIDOS RIO GRANDE</t>
  </si>
  <si>
    <t>S08830030001</t>
  </si>
  <si>
    <t>'COBRO DE UTILES DE ESCRITORIO POR´||TRANSF. DE FONDOS DEL EXTERIOR EN COMPLEMENTO A COMPROBANTE S-882998 DE LA FECHA. LIBRETA 00513062001 YPFB OPERACIONES PLANTA DE SEPARACION DE LIQUIDOS</t>
  </si>
  <si>
    <t>S08830190001</t>
  </si>
  <si>
    <t>'COBRO DE UTILES DE ESCRITORIO POR´||COMPLEMENTO AL COMPROBANTE S-0883014 DE LA FECHA LIBRETA NO.00513062001 YPFB-OPERACIONES PLANTA DE SEPARACION DE LIQUIDOS RIO GRANDE</t>
  </si>
  <si>
    <t>G04083280001</t>
  </si>
  <si>
    <t>COBRO COSTOS DE PAPELERIA SEGUN TRANSFERENCIA DEL EXTERIOR POR ORDEN DE GP EXPLORACION Y PRODUCCION S.L. REF.: PENALIDADES POR FALTANTES DE SUMINISTRO 2016-CONTRATO YPFB-ENARSA LIB. 00513012007 YPFB - RECURSOS NACIONALIZACIÓN</t>
  </si>
  <si>
    <t>G04083350004</t>
  </si>
  <si>
    <t>VENTA DE DIVISAS CON TRANSFERENCIA DE FONDOS A SOLICITUD DE YACIMIENTOS PETROLIFEROS FISCALES BOLIVIANOS SEGUN SOLICITUD 1951 REF: OCTAVO PAGO A  BEICIP FRANLAB,   POR SERVICIO DE CONSULTORIA EN ASESORAMIENTO TECNICO ECONOMICO EN EXPLORACION. LIB. 00513022001 YPFB - "OPERACIONES"</t>
  </si>
  <si>
    <t>G04083590004</t>
  </si>
  <si>
    <t>VENTA DE DIVISAS CON TRANSFERENCIA DE FONDOS A SOLICITUD DE YACIMIENTOS PETROLIFEROS FISCALES BOLIVIANOS SEGUN SOLICITUD 1959 REF: PAGO A EMPRESA NACIONAL DE ENERGÍA ENEX S.A POR SUMINISTRO DE GASOLINA FACTURAS FINALES - CARGAS DEL 21 DE DICIEMBRE DE 2016 AL 25 DE NENERO DE 2017 LIB. 00513012004 LBP-YPFB-UNICOMERCIAL (4030005415/1-2188907)</t>
  </si>
  <si>
    <t>G04083570004</t>
  </si>
  <si>
    <t>VENTA DE DIVISAS CON TRANSFERENCIA DE FONDOS A SOLICITUD DE YACIMIENTOS PETROLIFEROS FISCALES BOLIVIANOS SEGUN SOLICITUD 1960 REF: PAGO A INTERTEK CALEB BRETT CHILE S.A. POR SERVICIO DE INSPECCIÓN DE CALIDAD-CANTIDAD Y ANÁLISIS CRUDO RECONSTITUIDO PUERTO ARICA MES MAYO 2015 LIB. 00513012007 YPFB - RECURSOS NACIONALIZACIÓN</t>
  </si>
  <si>
    <t>G04083550004</t>
  </si>
  <si>
    <t>VENTA DE DIVISAS CON TRANSFERENCIA DE FONDOS A SOLICITUD DE YACIMIENTOS PETROLIFEROS FISCALES BOLIVIANOS SEGUN SOLICITUD 1962 REF: PAGO A EMPRESA NACIONAL DE ENERGÍA ENEX S.A. POR SUMINISTRO DE GASOLINA FACTURAS FINALES - CARGAS DEL 21 DE DICIEMBRE DE 2016 AL 25 DE ENERO DE 2017 LIB. 00513012004 LBP-YPFB-UNICOMERCIAL (4030005415/1-2188907)</t>
  </si>
  <si>
    <t>G04083540004</t>
  </si>
  <si>
    <t>VENTA DE DIVISAS CON TRANSFERENCIA DE FONDOS A SOLICITUD DE YACIMIENTOS PETROLIFEROS FISCALES BOLIVIANOS SEGUN SOLICITUD 1961 REF: PAGO A PETROPERU POR SUMINISTRO DE GASOLINA DEL 23 AL 28 DE FEBRERO DE 2017 LIB. 00513012004 LBP-YPFB-UNICOMERCIAL (4030005415/1-2188907)</t>
  </si>
  <si>
    <t>S08831990001</t>
  </si>
  <si>
    <t>'COBRO POR´||AMPLIACION DE VALIDEZ 0,15% S/USD 290.280.- POR 31 DIAS, SEGUN NOTA YPFB/GCIL:353DPO:299/2017 REF.: I-2016-036 POR CUENTA DE YPFB A FAVOR DE DELTA COMPRESION SRL CGO. LIB N°00513012004 LBP - YPFB UNICOMERCIAL REF. COM. ENMIENDA LC I-2016-036</t>
  </si>
  <si>
    <t>G04106250003</t>
  </si>
  <si>
    <t>PROVISION DE FONDOS A SOLICITUD DE YACIMIENTOS PETROLIFEROS FISCALES BOLIVIANOS SEGUN SOLICITUD YPFB-0080-2017 REF: PAGO RETRIBUCION AL TITULAR NOVIEMBRE 2016 A PLUSPETROL LIB. 00513012007 YPFB - RECURSOS NACIONALIZACIÓN</t>
  </si>
  <si>
    <t>G04106220003</t>
  </si>
  <si>
    <t>PROVISION DE FONDOS A SOLICITUD DE YACIMIENTOS PETROLIFEROS FISCALES BOLIVIANOS SEGUN SOLICITUD YPFB-0079-2017 REF: PAGO RETRIBUCION AL TITULAR NOVIEMBRE 2016  A PLUSPETROL LIB. 00513012007 YPFB - RECURSOS NACIONALIZACIÓN</t>
  </si>
  <si>
    <t>G04106190003</t>
  </si>
  <si>
    <t>PROVISION DE FONDOS A SOLICITUD DE YACIMIENTOS PETROLIFEROS FISCALES BOLIVIANOS SEGUN SOLICITUD YPFB-0078-2017 REF: PAGO RETRIBUCION AL TITULAR NOVIEMBRE 2016 A BG BOLIVIA LIB. 00513012007 YPFB - RECURSOS NACIONALIZACIÓN</t>
  </si>
  <si>
    <t>G04114940001</t>
  </si>
  <si>
    <t>COBRO COSTOS DE PAPELERIA SEGUN TRANSFERENCIA DEL EXTERIOR POR ORDEN DE HERCO COMUSTIBLES S.A., LIMA-PERU LIB. 00513062001 YPFB-OPERACIONES PLANTA DE SEPARACION DE LIQUIDOS RIO GRANDE</t>
  </si>
  <si>
    <t>S08834060001</t>
  </si>
  <si>
    <t>||REGISTRO COBRO COMISION AVISO ENMIENDA CARTA DE CREDITO STANDBY BS220.- Y EMISION DE CBTE. CONTABLE BS50.- REF.: 40GA-G21704-4DGN (BCB:SB-R-2016-23) A/F YPFB LIB. 00513012007 YPFB - RECURSOS DE NACIONALIZACION RE. COM. AVISO ENMIENDA SBLC 40GA-G21704-4DGN</t>
  </si>
  <si>
    <t>G04126970001</t>
  </si>
  <si>
    <t>COBRO COSTOS DE PAPELERIA SEGUN TRANSFERENCIA DEL EXTERIOR POR ORDEN DE LIMA GAS S.A., CALLAO PERU LIB. 00513062001 YPFB-OPERACIONES PLANTA DE SEPARACION DE LIQUIDOS RIO GRANDE</t>
  </si>
  <si>
    <t>G04120880004</t>
  </si>
  <si>
    <t>VENTA DE DIVISAS CON TRANSFERENCIA DE FONDOS A SOLICITUD DE YACIMIENTOS PETROLIFEROS FISCALES BOLIVIANOS SEGUN SOLICITUD 1999 REF: PAGO A PETROPERU POR SUMINISTRO DE DIESEL OIL POR EL PERIODO DE MARZO 2017 LIB. 00513012004 LBP-YPFB-UNICOMERCIAL (4030005415/1-2188907)</t>
  </si>
  <si>
    <t>G04118870003</t>
  </si>
  <si>
    <t>PROVISION DE FONDOS A SOLICITUD DE YACIMIENTOS PETROLIFEROS FISCALES BOLIVIANOS SEGUN SOLICITUD YPFB-0092-2017 REF: PAGO SERVICIO FIRME E INTERRUMPIBLE DE TRANSPORTE DE GN A YPFB TRANSIERRA FEBRERO 2017 LIB. 00513012007 YPFB - RECURSOS NACIONALIZACIÓN</t>
  </si>
  <si>
    <t>G04118820003</t>
  </si>
  <si>
    <t>PROVISION DE FONDOS A SOLICITUD DE YACIMIENTOS PETROLIFEROS FISCALES BOLIVIANOS SEGUN SOLICITUD YPFB-0090-2017 REF: PAGO SERVICIO DE TRNASPORTE GN MI Y ME A YPFB TRANSPORTE FEBRERO 2017 LIB. 00513012007 YPFB - RECURSOS NACIONALIZACIÓN</t>
  </si>
  <si>
    <t>G04117530003</t>
  </si>
  <si>
    <t>PROVISION DE FONDOS A SOLICITUD DE YACIMIENTOS PETROLIFEROS FISCALES BOLIVIANOS SEGUN SOLICITUD YPFB-0100-2017 REF: PAGO REGALIAS DICIEMBRE 2016 A TGN LIB. 00099021001 TGN YPFB PARTICIPACION 6% PRODUCCIÓN BRUTA DE HIDROCARBUROS BOCA DE POZO</t>
  </si>
  <si>
    <t>G04117320003</t>
  </si>
  <si>
    <t>PROVISION DE FONDOS A SOLICITUD DE YACIMIENTOS PETROLIFEROS FISCALES BOLIVIANOS SEGUN SOLICITUD YPFB-0093-2017 REF: PAGO IDH DICIEMBRE 2016 LIB. 00513012007 YPFB - RECURSOS NACIONALIZACIÓN</t>
  </si>
  <si>
    <t>G04131200001</t>
  </si>
  <si>
    <t>COBRO COSTOS DE PAPELERIA SEGUN TRANSFERENCIA DEL EXTERIOR POR ORDEN DE VITOL SA REF:INV P1715513 Y INV 3 LIB. 00513012007 YPFB - RECURSOS NACIONALIZACIÓN</t>
  </si>
  <si>
    <t>G04134420001</t>
  </si>
  <si>
    <t>COBRO COSTOS DE PAPELERIA SEGUN TRANSFERENCIA DEL EXTERIOR POR ORDEN DE LLAMA GAS S.A.- LIMA PERU LIB. 00513062001 YPFB-OPERACIONES PLANTA DE SEPARACION DE LIQUIDOS RIO GRANDE</t>
  </si>
  <si>
    <t>G04137960001</t>
  </si>
  <si>
    <t>COBRO COSTOS DE PAPELERIA SEGUN TRANSFERENCIA DEL EXTERIOR POR ORDEN DE PERUANA DE COMBUSTIBLE S.A.LIMA,PERU. REF.:FACT 36 LIB. 00513062001 YPFB-OPERACIONES PLANTA DE SEPARACION DE LIQUIDOS RIO GRANDE</t>
  </si>
  <si>
    <t>G04137980001</t>
  </si>
  <si>
    <t>COBRO COSTOS DE PAPELERIA SEGUN TRANSFERENCIA DEL EXTERIOR POR ORDEN DE VICTORIA JUAN GAS S.A.C. REF.: PAGO FACTURA COMERCIAL NO.78 LIB. 00513062001 YPFB-OPERACIONES PLANTA DE SEPARACION DE LIQUIDOS RIO GRANDE</t>
  </si>
  <si>
    <t>O14805330002</t>
  </si>
  <si>
    <t>00513012004 DEPOSITO DE EFECTIVO, DEPOSITANTE: ISAAC J. THOMPSON MEAVE, CONCEPTO: DEVOLUCION DE SALDO DE FONDO EN AVANCE GASTOS VARIOS, CUENTA DE DEPOSITO: CUENTA UNICA DEL TESORO</t>
  </si>
  <si>
    <t>B14855270002</t>
  </si>
  <si>
    <t>00513152001 DEP.DE CHEQ.AJENOS,RET.DE CAM.,CONCEPTO: REVERSION DE SALDOS NO EJECUTADOS,DEP.: YPFB , PROCEDENCIA: BANCO UNION S.A., CHEQUE: 129, FECHA DE EMISION:16/03/2017</t>
  </si>
  <si>
    <t>B14823950002</t>
  </si>
  <si>
    <t>00523012001 DEP.DE CHEQ.AJENOS,RET.DE CAM.,CONCEPTO: PAGO POR PRESTACION DE SERVICIO,DEP.: ECOBOL , PROCEDENCIA: BANCO BISA S.A., CHEQUE: 7029, FECHA DE EMISION:20/02/2017</t>
  </si>
  <si>
    <t>B14891010002</t>
  </si>
  <si>
    <t>00523012001 DEP.DE CHEQ.AJENOS,RET.DE CAM.,CONCEPTO: PAGO POR PRESTACION DE SERVICIOS POSTALES,DEP.: ECOBOL , PROCEDENCIA: BANCO UNION S.A., CHEQUE: 21890, FECHA DE EMISION:24/03/2017</t>
  </si>
  <si>
    <t>J03194650002</t>
  </si>
  <si>
    <t>A:00526012001 A requerimiento de la Unidad de Administracion e Informacion Salarial (UAIS), con nota interna CITE: MEFP/VTCP/DGPOT/UAIS/N 560/2017, en la cual solicita la reversion definitiva de las boletas consignadas en el Comprobante de Pago N 18678.</t>
  </si>
  <si>
    <t>O14819500002</t>
  </si>
  <si>
    <t>00526012001 DEPOSITO DE EFECTIVO, DEPOSITANTE: BTV CARLOS FLORES MENACHO, CONCEPTO: DEVOLUCION POR CONCEPTO DE VIATICOS, CUENTA DE DEPOSITO: CUENTA UNICA DEL TESORO</t>
  </si>
  <si>
    <t>O14819510002</t>
  </si>
  <si>
    <t>O14821080002</t>
  </si>
  <si>
    <t>00526012001 DEPOSITO DE EFECTIVO, DEPOSITANTE: BOLIVIA TV. JOSE E. BELTRAN TAPIA, CONCEPTO: DEVOLUCION DE PASAJES, CUENTA DE DEPOSITO: CUENTA UNICA DEL TESORO</t>
  </si>
  <si>
    <t>B14823590002</t>
  </si>
  <si>
    <t>00526012001 DEP.DE CHEQ.AJENOS,RET.DE CAM.,CONCEPTO: SALDOS DE LA GESTION 2015,DEP.: BOLIVIA TV. , PROCEDENCIA: BANCO UNION S.A., CHEQUE: 15763, FECHA DE EMISION:07/03/2017</t>
  </si>
  <si>
    <t>B14824450002</t>
  </si>
  <si>
    <t>00526012001 DEP.DE CHEQ.AJENOS,RET.DE CAM.,CONCEPTO: DESCUENTO POR FONDOS EN AVANCE,DEP.: BOLIVIA TV , PROCEDENCIA: BANCO UNION S.A., CHEQUE: 15770, FECHA DE EMISION:09/03/2017</t>
  </si>
  <si>
    <t>B14824470002</t>
  </si>
  <si>
    <t>00526012001 DEP.DE CHEQ.AJENOS,RET.DE CAM.,CONCEPTO: DESCUENTO POR VIATICOS,DEP.: BOLIVIA TV , PROCEDENCIA: BANCO UNION S.A., CHEQUE: 15771, FECHA DE EMISION:09/03/2017</t>
  </si>
  <si>
    <t>B14827680002</t>
  </si>
  <si>
    <t>00526012001 DEP.DE CHEQ.AJENOS,RET.DE CAM.,CONCEPTO: DESCUENTOS POR FONDOS EN AVANCE NO DESCARGADOS,DEP.: BOLIVIA TV. , PROCEDENCIA: BANCO UNION S.A., CHEQUE: 15774, FECHA DE EMISION:09/03/2017</t>
  </si>
  <si>
    <t>B14827700002</t>
  </si>
  <si>
    <t>00526012001 DEP.DE CHEQ.AJENOS,RET.DE CAM.,CONCEPTO: DESCUENTOS POR VIATICOS NO DESCARGADOS,DEP.: BOLIVIA TV. , PROCEDENCIA: BANCO UNION S.A., CHEQUE: 15773, FECHA DE EMISION:09/03/2017</t>
  </si>
  <si>
    <t>O14827910002</t>
  </si>
  <si>
    <t>00526012001 DEPOSITO DE EFECTIVO, DEPOSITANTE: BOLIVIA TV - OSBALDO PARRADO MAMANI, CONCEPTO: DEVOLUCION DE PASAJES, CUENTA DE DEPOSITO: CUENTA UNICA DEL TESORO</t>
  </si>
  <si>
    <t>O14829090002</t>
  </si>
  <si>
    <t>00526012001 DEPOSITO DE EFECTIVO, DEPOSITANTE: BOLIVIA TV TATIANA ALEJANDRA ALBARRACIN MURILLO, CONCEPTO: DEVOLUCION PASAJES, CUENTA DE DEPOSITO: CUENTA UNICA DEL TESORO</t>
  </si>
  <si>
    <t>O14830330002</t>
  </si>
  <si>
    <t>O14830350002</t>
  </si>
  <si>
    <t>00526012001 DEPOSITO DE EFECTIVO, DEPOSITANTE: JORGE ROBERTO PAREDES PEREZ BOLIVIA TV, CONCEPTO: DEVOLUCION PASAJES BOLIVIA TV, CUENTA DE DEPOSITO: CUENTA UNICA DEL TESORO</t>
  </si>
  <si>
    <t>O14834270002</t>
  </si>
  <si>
    <t>00526012001 DEPOSITO DE EFECTIVO, DEPOSITANTE: BOLIVIA TV. FORTUNATO ALIAGA AGUILAR, CONCEPTO: DEVOLUCION DE PASAJE, CUENTA DE DEPOSITO: CUENTA UNICA DEL TESORO</t>
  </si>
  <si>
    <t>O14841720002</t>
  </si>
  <si>
    <t>00526012001 DEPOSITO DE EFECTIVO, DEPOSITANTE: WILFREDO QUISBERT MATTA, CONCEPTO: DEVOLUCION DE VIATICOS, CUENTA DE DEPOSITO: CUENTA UNICA DEL TESORO</t>
  </si>
  <si>
    <t>O14856350002</t>
  </si>
  <si>
    <t>00526012001 DEPOSITO DE EFECTIVO, DEPOSITANTE: BOLIVIA TV. FREDDY ESPRELLA ROJAS, CONCEPTO: DEVOLUCION DE PASAJES, CUENTA DE DEPOSITO: CUENTA UNICA DEL TESORO</t>
  </si>
  <si>
    <t>O14861110002</t>
  </si>
  <si>
    <t>00526012001 DEPOSITO DE EFECTIVO, DEPOSITANTE: BOLIVIA TV. SOFIA CHAMBI RODRIGUEZ, CONCEPTO: DEVOLUCION DE PASAJES, CUENTA DE DEPOSITO: CUENTA UNICA DEL TESORO</t>
  </si>
  <si>
    <t>O14861120002</t>
  </si>
  <si>
    <t>00526012001 DEPOSITO DE EFECTIVO, DEPOSITANTE: BOLIVIA TV. JESUS HENRY VILLCA MADENI, CONCEPTO: DEVOLUCION DE PASAJES, CUENTA DE DEPOSITO: CUENTA UNICA DEL TESORO</t>
  </si>
  <si>
    <t>O14864690002</t>
  </si>
  <si>
    <t>00526012001 DEPOSITO DE EFECTIVO, DEPOSITANTE: RAMIRO COAQUIRA RIVAS - BOLIVIA TV, CONCEPTO: DEVOLUCIÓN DE VIÁTICO, RAMIRO COAQUIRA, CUENTA DE DEPOSITO: CUENTA UNICA DEL TESORO</t>
  </si>
  <si>
    <t>O14864770002</t>
  </si>
  <si>
    <t>00526012001 DEPOSITO DE EFECTIVO, DEPOSITANTE: YACIR JOSÉ CERDANO PACO, CONCEPTO: DEVOLUCIÓN VIÁTICOS, CUENTA DE DEPOSITO: CUENTA UNICA DEL TESORO</t>
  </si>
  <si>
    <t>O14871860002</t>
  </si>
  <si>
    <t>00526012001 DEPOSITO DE EFECTIVO, DEPOSITANTE: GLORIA AJPI - BOLIVIA TV, CONCEPTO: DEVOLUCIÓN, CUENTA DE DEPOSITO: CUENTA UNICA DEL TESORO</t>
  </si>
  <si>
    <t>O14871870002</t>
  </si>
  <si>
    <t>O14871890002</t>
  </si>
  <si>
    <t>O14883720002</t>
  </si>
  <si>
    <t>00526012001 DEPOSITO DE EFECTIVO, DEPOSITANTE: BOLIVIA TV HEBER MICHEL OÑA CI. 6638615 PT., CONCEPTO: DEVOLUCION POR CONCEPTO DE PASAJES, CUENTA DE DEPOSITO: CUENTA UNICA DEL TESORO</t>
  </si>
  <si>
    <t>B14820080002</t>
  </si>
  <si>
    <t>00572012001 DEP.DE CHEQ.AJENOS,RET.DE CAM.,CONCEPTO: INDEMNIZACION TOTAL Y DEFINITIVA CORRESPONDIENTE AL PRODUCTO AFECTADO EN EL GALPON SOCOIN "EMAPA",DEP.: COMPAÑIA DE SEGUROS Y REASEGUROS FORTALEZA S.A.</t>
  </si>
  <si>
    <t>S08825360001</t>
  </si>
  <si>
    <t>COBRO DE||COSTO UTILES DE ESCRITORIO POR LA EMISION DEL COMPROBANTE CONTABLE N° 0882532 DE LA FECHA. DE LA LIBRETA N° 00574012001 LACTEOSBOL (4010681126) EN MONEDA NACIONAL COSTO UTILES DE ESCRITORIO</t>
  </si>
  <si>
    <t>S08836690002</t>
  </si>
  <si>
    <t>||TRANSFERENCIA DE FONDOS A LA EMPRESA SEDEM PARA LACTEOSBOL" (2DO DESEMBOLSO) SEGUN NOTA CITE: BDP/GOP/CART/1301/2017 DE FECHA 29 DE MARZO DE 2017 Y ABONO EN LA CUENTA CUT LIBRETA N°00574019202. DE EMPRESA SEDEM PARA LACTEOSBOL. CUENTA CUT LIBRETA N°00574019202 DE EMP.SEDEM-PARA LACTEOSBOL EN EL DEPTO. DEL BENI</t>
  </si>
  <si>
    <t>B14810790002</t>
  </si>
  <si>
    <t>00574012002 DEP.DE CHEQ.AJENOS,RET.DE CAM.,CONCEPTO: PAGO INCAPACIDAD TEMPORAL DE PERSONAL SEDEM CORRESPONDIENTE MES ENERO AL JUNIO 2016,DEP.: CAJA SALUD DE CAMINOS YRA , PROCEDENCIA: BANCO UNION S.A., CHEQUE: 7366, FECHA DE EMISION:15/02/2017</t>
  </si>
  <si>
    <t>B14810810002</t>
  </si>
  <si>
    <t>00574012003 DEP.DE CHEQ.AJENOS,RET.DE CAM.,CONCEPTO: PAGO INCAPACIDAD TEMPORAL DEL PERSONAL SEDEM CORRESPONDIENTE MES ENERO AL JUNIO 2016,DEP.: CAJA SALUD DE CAMINOS YRA , PROCEDENCIA: BANCO UNION S.A., CHEQUE: 7367, FECHA DE EMISION:15/02/2017</t>
  </si>
  <si>
    <t>O14846470002</t>
  </si>
  <si>
    <t>00574012002 DEPOSITO DE EFECTIVO, DEPOSITANTE: LACTEOSBOL - DIONICIO ARCANI RAMOS, CONCEPTO: DEVOLUCION DE FONDOS, CUENTA DE DEPOSITO: CUENTA UNICA DEL TESORO</t>
  </si>
  <si>
    <t>O14847590002</t>
  </si>
  <si>
    <t>00574012002 DEPOSITO DE EFECTIVO, DEPOSITANTE: LACTEOSBOL - JOSE ANTONIO BORDA AGUILERA, CONCEPTO: DEVOLUCION DE FONDOS EN AVANCE, CUENTA DE DEPOSITO: CUENTA UNICA DEL TESORO</t>
  </si>
  <si>
    <t>O14854720002</t>
  </si>
  <si>
    <t>00574012002 DEPOSITO DE EFECTIVO, DEPOSITANTE: LACTEOSBOL, CONCEPTO: NO EJECUSION TOTAL DEL FONDO PARA LA COMPRA DE INSUMOS, CUENTA DE DEPOSITO: CUENTA UNICA DEL TESORO</t>
  </si>
  <si>
    <t>O14856140002</t>
  </si>
  <si>
    <t>00574012002 DEPOSITO DE EFECTIVO, DEPOSITANTE: JOSÉ ANTONIO BORDA - LACTEOSBOL, CONCEPTO: DEVOLUCIÓN POR FONDOS EN AVANCE, CUENTA DE DEPOSITO: CUENTA UNICA DEL TESORO</t>
  </si>
  <si>
    <t>B14869680002</t>
  </si>
  <si>
    <t>00574012002 DEP.DE CHEQ.AJENOS,RET.DE CAM.,CONCEPTO: DEP. EFECTUA A LA CUT POR CUENTAS POR COBRAR A FUNCIONARIOS:ARCANI DIONICIO, CUTILLI QUISPE LIZETH,DEP.: LACTEOSBOL , PROCEDENCIA: BANCO UNION S.A., CHEQUE: 4481, FECHA DE EMISION:20/03/2017</t>
  </si>
  <si>
    <t>B14869710002</t>
  </si>
  <si>
    <t>00574012002 DEP.DE CHEQ.AJENOS,RET.DE CAM.,CONCEPTO: OTROS ING DEV SOLICITADAS: CAROS RICHTER, YALEZ ALELISSE,DEP CTA PUMA CRUZ, DEP CTA ALBA MELA PETER,DEP.: LACTEOSBOL , PROCEDENCIA: BANCO UNION S.A., CHEQUE: 4480, FECHA DE EMISION:20/03/2017</t>
  </si>
  <si>
    <t>B14869720002</t>
  </si>
  <si>
    <t>00574012002 DEP.DE CHEQ.AJENOS,RET.DE CAM.,CONCEPTO: FACTURAS NO DECLARADAS 13 %,DEP.: LACTEOSBOL , PROCEDENCIA: BANCO UNION S.A., CHEQUE: 4479, FECHA DE EMISION:20/03/2017</t>
  </si>
  <si>
    <t>O14878610002</t>
  </si>
  <si>
    <t>00574012002 DEPOSITO DE EFECTIVO, DEPOSITANTE: ALEJANDRA OBLITAS QUESADA, CONCEPTO: DEVOLUCION DE FONDOS NO UTILIZADOS, CUENTA DE DEPOSITO: CUENTA UNICA DEL TESORO</t>
  </si>
  <si>
    <t>O14887630002</t>
  </si>
  <si>
    <t>00574012002 DEPOSITO DE EFECTIVO, DEPOSITANTE: DIONICIO ARCANI RAMOS - LACTEOSBOL, CONCEPTO: FONDOS NO UTILIZADOS, CUENTA DE DEPOSITO: CUENTA UNICA DEL TESORO</t>
  </si>
  <si>
    <t>O14887640002</t>
  </si>
  <si>
    <t>O14887650002</t>
  </si>
  <si>
    <t>O14887670002</t>
  </si>
  <si>
    <t>O14887680002</t>
  </si>
  <si>
    <t>O14887690002</t>
  </si>
  <si>
    <t>B14890490002</t>
  </si>
  <si>
    <t>00574012002 DEP.DE CHEQ.AJENOS,RET.DE CAM.,CONCEPTO: LACT. RACAUDADOS .- DEVOLUCION DE FONDOS ASIGNADOS,DEP.: LACTEOSBOL , PROCEDENCIA: BANCO UNION S.A., CHEQUE: 4483, FECHA DE EMISION:30/03/2017</t>
  </si>
  <si>
    <t>B14890500002</t>
  </si>
  <si>
    <t>00574012003 DEP.DE CHEQ.AJENOS,RET.DE CAM.,CONCEPTO: LAC. SUBSIDIOS - DEVOLUCION DE FONDOS ASIGNADOS,DEP.: LACTEOSBOL , PROCEDENCIA: BANCO UNION S.A., CHEQUE: 4484, FECHA DE EMISION:30/03/2017</t>
  </si>
  <si>
    <t>B14890510002</t>
  </si>
  <si>
    <t>00574012002 DEP.DE CHEQ.AJENOS,RET.DE CAM.,CONCEPTO: LAC. RECAUDACION DE FONDOS ASIGNADOS,DEP.: LACTEOSBOL , PROCEDENCIA: BANCO UNION S.A., CHEQUE: 4486, FECHA DE EMISION:30/03/2017</t>
  </si>
  <si>
    <t>B14890530002</t>
  </si>
  <si>
    <t>00574012002 DEP.DE CHEQ.AJENOS,RET.DE CAM.,CONCEPTO: LAC. RECAUDACIONES - DEVOLUCION DE FONDOS ASIGNADOS,DEP.: LACTEOSBOL , PROCEDENCIA: BANCO UNION S.A., CHEQUE: 4487, FECHA DE EMISION:30/03/2017</t>
  </si>
  <si>
    <t>S08794920001</t>
  </si>
  <si>
    <t>||COMISION TRANSFERENCIA FDOS AL EXTERIOR 0.10% S/USD 56.861,24 REEMBOLSO GTOS. COMUNICACION BS200.- EMISION CBTE. CONTABLE BS50.- REF.:PAGO 2 LC I-2016-028 P/C CARTONBOL A/F INTERNATIONAL PAPER EN COMPLEMENTO A CBTE S-0879488 ADJ. CGO. LIB. N°00576012001 CARTONBOL REF.: COMISIONES PAGO N°2 LC I-2016-028</t>
  </si>
  <si>
    <t>S08812070004</t>
  </si>
  <si>
    <t>||PAGO COBRANZA DOCUMENTARIA DS HTO717933INTCARTONBOL A/F AMERICAN PAPER EXPORT INC. S/G PROVISION DE FONDOS DEL MEFP CODIGO 003967 1791 DE FECHA 03-03-17, COM. TRANSF. FDOS. AL EXT. 0,10% S/USD78.420,55, REEMB. GASTOS DE COMUNICACION BS220.- Y EMISION DE CBTE. CONT. BS50 N° DE LIBRETA 00576012001 CARTONBOL</t>
  </si>
  <si>
    <t>S08813040004</t>
  </si>
  <si>
    <t>||PAGO COBRANZA DOCUMENTARIA DH HTO717934INT CARTONBOL A/F AMERICAN PAPER EXPORT INC.S/G NOTA SEDEM/GG/CB/2017-0052 Y AUT.VTA.DIV.MEFP DE 06/03/17.COMIS.TRANSF.FDOS.AL EXT.0,10% S/USD16.197,89.-;REEMB.GSTS.COMUNICACION BS220.-Y EMISION COMP.CONTABLE BS50.- LIB.00576012001 CARTONBOL REF.:PAGO CD DS HTO717934INT</t>
  </si>
  <si>
    <t>S08819740004</t>
  </si>
  <si>
    <t>||PAGO COBRANZA DOCUMENTARIA DS HTO718011INT AUTORIZADO POR CARTONBOL SEGUN NOTA SEDEM/GG/CB/2017-0070 Y ASIGNACION DE DIVISAS DEL MEFP N° 003989 1798 COM.TRANSF.PAGO 0.10% S/USD 32.131.-, REEM.GTOS.COMUNICACION BS 220.- EMISION CBTE. CONTABLE BS 50.-. CGO.LIB.N°00576012001 CARTONBOL REF.: PAGO COBRANZA DOCUMENTARIA DS HTO718011INT</t>
  </si>
  <si>
    <t>S08825510001</t>
  </si>
  <si>
    <t>'COBRO DE UTILES DE ESCRITORIO POR´||COMPLEMENTO A COMPROBANTE S-882549 DE LA FECHA REF.TRANSF. DE FONDOS A FAVOR DE CARTONBOL CGO.LIBRETA 00576012002 CARTONBOL RECAUDADORA  (UTILES DE ESCRITORIO)</t>
  </si>
  <si>
    <t>G04120970004</t>
  </si>
  <si>
    <t>VENTA DE DIVISAS CON TRANSFERENCIA DE FONDOS A SOLICITUD DE EMPRESA PUBLICA PRODUCTIVA CARTONES DE BOLIVIA-CARTONBOL SEGUN SOLICITUD 1997 REF: TRANSFERENCIA DE RECURSOS AL BCB A FAVOR DE LA EMPRESA TROSUAR POR COMPRA DE TROQUEL ROTATIVO PARA CAJA IMPUESTOS NACIONALES, SEGUN HOJA DE SEGUIMIENTO I/201 LIB. 00576012001 CARTONBOL</t>
  </si>
  <si>
    <t>B14838240002</t>
  </si>
  <si>
    <t>00578012002 DEP.DE CHEQ.AJENOS,RET.DE CAM.,CONCEPTO: REVERSION,DEP.: BOLIVIANA DE AVIACION , PROCEDENCIA: BANCO UNION S.A., CHEQUE: 5502, FECHA DE EMISION:13/03/2017</t>
  </si>
  <si>
    <t>B14883000002</t>
  </si>
  <si>
    <t>00578012002 DEP.DE CHEQ.AJENOS,RET.DE CAM.,CONCEPTO: REVERSION,DEP.: BOLIVIANA DE AVIACION , PROCEDENCIA: BANCO UNION S.A., CHEQUE: 3799, FECHA DE EMISION:23/03/2017</t>
  </si>
  <si>
    <t>B14883060002</t>
  </si>
  <si>
    <t>00578012002 DEP.DE CHEQ.AJENOS,RET.DE CAM.,CONCEPTO: REVERSION,DEP.: BOLIVIANA DE AVIACION , PROCEDENCIA: BANCO UNION S.A., CHEQUE: 8867, FECHA DE EMISION:23/03/2017</t>
  </si>
  <si>
    <t>B14883070002</t>
  </si>
  <si>
    <t>00578012002 DEP.DE CHEQ.AJENOS,RET.DE CAM.,CONCEPTO: REVERSION,DEP.: BOLIVIANA DE AVIACION , PROCEDENCIA: BANCO UNION S.A., CHEQUE: 3798, FECHA DE EMISION:23/03/2017</t>
  </si>
  <si>
    <t>B14891220002</t>
  </si>
  <si>
    <t>00578012002 DEP.DE CHEQ.AJENOS,RET.DE CAM.,CONCEPTO: REVERSIÓN,DEP.: BOLIVIANA DE AVIACIÓN , PROCEDENCIA: BANCO UNION S.A., CHEQUE: 5504, FECHA DE EMISION:30/03/2017</t>
  </si>
  <si>
    <t>B14891230002</t>
  </si>
  <si>
    <t>00578012002 DEP.DE CHEQ.AJENOS,RET.DE CAM.,CONCEPTO: REVERSIÓN,DEP.: BOLIVIANA DE AVIACIÓN , PROCEDENCIA: BANCO UNION S.A., CHEQUE: 5505, FECHA DE EMISION:30/03/2017</t>
  </si>
  <si>
    <t>B14837820002</t>
  </si>
  <si>
    <t>00580012001 DEP.DE CHEQ.AJENOS,RET.DE CAM.,CONCEPTO: RETENCIONES EFECTUADAS,DEP.: DEPOSITOS ADUANEROS BOLIVIANOS D.A.B. , PROCEDENCIA: BANCO UNION S.A., CHEQUE: 6521, FECHA DE EMISION:06/03/2017</t>
  </si>
  <si>
    <t>O14859430002</t>
  </si>
  <si>
    <t>00580012001 DEPOSITO DE EFECTIVO, DEPOSITANTE: CLAUDIA SAILER TUDELA, CONCEPTO: DEVOLUCION RETROACTIVO 2014, CUENTA DE DEPOSITO: CUENTA UNICA DEL TESORO</t>
  </si>
  <si>
    <t>O14864120002</t>
  </si>
  <si>
    <t>00580012001 DEPOSITO DE EFECTIVO, DEPOSITANTE: CLAUDIA ELIZABET SAILER TUDELA, CONCEPTO: DEV. DE AGUINALDO GESTION 2014, CUENTA DE DEPOSITO: CUENTA UNICA DEL TESORO</t>
  </si>
  <si>
    <t>EMPRESA BOLIVIANA DE ALMENDRAS Y DERIVADOS</t>
  </si>
  <si>
    <t>S08792150002</t>
  </si>
  <si>
    <t>'TRANSFERENCIA DE FONDOS DE DPTOS.DE ENCAJE LEGAL DEL SISTEMA FINANCIERO A DPTOS.CTES.DEL SECTOR PUBLICO S/G CITE' BUN/0102/17||DE LA FECHA (HRE-TSO-819). A SOLICITUD DEL MEFP, REVERSION ANTICIPADA ABONO A LA LIBRETA N°00582012002; BUN.</t>
  </si>
  <si>
    <t>J03215900002</t>
  </si>
  <si>
    <t>A:00582012002 A requerimiento de la Unidad de Administracion e Informacion Salarial (UAIS), con nota interna CITE: MEFP/VTCP/DGPOT/UAIS/N 1820/2017, en la cual solicita la reversion definitiva de las boletas consignadas en el Comprobante de Pago N 18685.</t>
  </si>
  <si>
    <t>EMPRESA BOLIVIANA DE INDUSTRIALIZACIÓN DE HIDROCARBUROS</t>
  </si>
  <si>
    <t>S08811420002</t>
  </si>
  <si>
    <t>||TRANSFERENCIA DE FONDOS SEGUN NOTA DE LA EMPRESA BOLIVIANA DE INDUSTRIALIZACION DE HIDROCARBUROS (EBIH) CITE: EBIH/N°01/2017, RECIBIDA EN LA FECHA REF:  COMPRA DE DIVISAS PARA  APERTURA DE CARTA DE CREDITO A FAVOR DE LA EMPRESA WONIL ENG (TRAM -TSO- 1037) ABONO EN LA LIB. N° 00584019201 EBIH -TUBERIAS</t>
  </si>
  <si>
    <t>S08782780001</t>
  </si>
  <si>
    <t>||AMPLIACION DE VALIDEZ 0,15% S/USD26.944,91.-POR 44 DIAS,REEMBS.GSTS.COMUNICACION BS220.-Y EMISION COMP.CONTABLE BS50.-,S/G NOTA EASBA-NE-GG-Nº051/2017,25/01/17 REF.:LC I-2016-020 P/C EASBA A/F BRN INTERNACIONAL INDUSTRIA E COMERCIO. LIB.00586019203 GASTO CORRIENTE EASBA-SANO Nº 400 REF.:COMISION AMPL.VALIDEZ LC I-2016-020</t>
  </si>
  <si>
    <t>S08782760001</t>
  </si>
  <si>
    <t>||AMPLIACION DE VALIDEZ 0,15% S/USD137.936,70.-POR 44 DIAS,REEMBS.GSTS.COMUNICACION BS220.-Y EMISION COMP.CONTABLE BS50.-,S/G NOTA EASBA-NE-GG-Nº051/2017,25/01/17 REF.:LC I-2016-011 P/C EASBA A/F BRN INTERNACIONAL INDUSTRIA E COMERCIO. LIB.00586019203 GASTO CORRIENTE EASBA-SANO Nº 400 REF.:COMISION AMPL.VALIDEZ LC I-2016-011</t>
  </si>
  <si>
    <t>S08791530001</t>
  </si>
  <si>
    <t>||COMISION TRANSFERENCIA FDOS.AL EXTERIOR 0,10% S/USD137.936,70.-,REEMB.GSTS.COMUNICACION BS220.-Y EMISION COMP.CONTABLE BS50.-REF.:PAGO 7 LC I-2016-011 P/C EASBA A/F BRN INTERNACIONAL INDUSTRIA E COMERCIO LTDA.,EN COMPL.A COMP.879152,07/02/17. LIB.00586019203 GASTO CORRIENTE EASBA-SANO Nº 400 REF.:COMISIONES PAGO 7 LC I-2016-011</t>
  </si>
  <si>
    <t>S08820190001</t>
  </si>
  <si>
    <t>||AMPLIACION DE VALIDEZ 0,15% S/USD26.944,91.-POR 31 DIAS,REEMBS.GSTS.COMUNICACION BS220.-Y EMISION COMP.CONTABLE BS50.-,S/G NOTA EASBA-NE-GG-Nº154/2017,09/03/17 REF.:I-2016-020 P/C EASBA A/F BRN INTERNACIONAL INDUSTRIA E COMERCIO. LIB.00586019203 GASTO CORRIENTE EASBA - SANO Nº 400 REF.:COMISIONES AMPL.VALIDEZ LC I-2016-020</t>
  </si>
  <si>
    <t>O14846040002</t>
  </si>
  <si>
    <t>00586019203 DEPOSITO DE EFECTIVO, DEPOSITANTE: EMPRESA AZUCARERA SAN BUENAVENTURA EASBA, CONCEPTO: DEVOLUCION DE EXCEDENTE EN LLAMADAS TELEFONICAS (1139/2016), CUENTA DE DEPOSITO: CUENTA UNICA DEL TESORO</t>
  </si>
  <si>
    <t>EMPRESA ESTRATÉGICA BOLIVIANA DE CONSTRUCCIÓN Y CONSERVACIÓN DE INFRAESTRUCTURA</t>
  </si>
  <si>
    <t>S08814190002</t>
  </si>
  <si>
    <t>||TRANSF. DE FONDOS SG. NOTA DE LA EMPRESA ESTRATEGICA BOLIVIANA DE CONSTRUCCION Y CONSERVACION DE INFRAESTRUCTURA CIVIL, CITE:  EBC/GAF/ACT/2017-0008, RECIBIDA EN LA FECHA REF:CO.01 PARA GASTOS DE  FUNCIONAMIENTO-OBRA DE CONST.TRAMO VILLA TUNARI ISINUTA (TRAM-TSO-1074) ABONO EN LA LIBRETA 00587012003 EBC-CONSTRUCCION TRAMO VILLA TUNARI-ISINUTA</t>
  </si>
  <si>
    <t>B14819370002</t>
  </si>
  <si>
    <t>00587012005 DEP.DE CHEQ.AJENOS,RET.DE CAM.,CONCEPTO: PAGO DE LA PLANILLA Nº 21 OBRAS DE CONCLUSION VELOPROMO OLIMPICO-TARIJA,DEP.: GOBIERNO AUTONOMO DEPARTAMENTAL DE TARIJA , PROCEDENCIA: BANCO UNION S.A., CHEQUE: 946, FECHA DE EMISION:07/03/2017</t>
  </si>
  <si>
    <t>B14819390002</t>
  </si>
  <si>
    <t>00587012009 DEP.DE CHEQ.AJENOS,RET.DE CAM.,CONCEPTO: PAGO DE LA PLANILLA Nº 3 POR LA OBRA DOBLE VIA HUARINA-ACHACACHI,DEP.: ADMINISTRADORA BOLIVIANA DE CARRETERAS , PROCEDENCIA: BANCO UNION S.A., CHEQUE: 949, FECHA DE EMISION:07/03/2017</t>
  </si>
  <si>
    <t>B14819430002</t>
  </si>
  <si>
    <t>00587012009 DEP.DE CHEQ.AJENOS,RET.DE CAM.,CONCEPTO: PAGO DE LA PLANILLA Nº 2 POR LA OBRA DOBLE VIA HUARINA-ACHACACHI,DEP.: ADMINISTRADORA BOLIVIANA DE CARRETERAS , PROCEDENCIA: BANCO UNION S.A., CHEQUE: 948, FECHA DE EMISION:07/03/2017</t>
  </si>
  <si>
    <t>B14842080002</t>
  </si>
  <si>
    <t>00587012001 DEP.DE CHEQ.AJENOS,RET.DE CAM.,CONCEPTO: PAGO DE ALQUILER DE MAQUINARIA VOLQUES Y EQUIPO PESADO,DEP.: INDIGO ENERGY INTERNATIONAL S.A. , PROCEDENCIA: BANCO UNION S.A., CHEQUE: 4682, FECHA DE EMISION:13/03/2017</t>
  </si>
  <si>
    <t>B14875010002</t>
  </si>
  <si>
    <t>00587012001 DEP.DE CHEQ.AJENOS,RET.DE CAM.,CONCEPTO: PAGO INCAPACIDAD TEMPORAL DEL PERSONAL E.B.C. CORRESPONDIENTE MES ENERO 2017,DEP.: CAJA DE SALUD DE CAMINOS Y RA , PROCEDENCIA: BANCO UNION S.A., CHEQUE: 7463, FECHA DE EMISION:17/03/2017</t>
  </si>
  <si>
    <t>B14892240002</t>
  </si>
  <si>
    <t>00587012009 DEP.DE CHEQ.AJENOS,RET.DE CAM.,CONCEPTO: DEVOLUCION DE FONDOS,DEP.: WILBERTH PEREDO , PROCEDENCIA: BANCO UNION S.A., CHEQUE: 951, FECHA DE EMISION:29/03/2017</t>
  </si>
  <si>
    <t>B14892260002</t>
  </si>
  <si>
    <t>00587012006 DEP.DE CHEQ.AJENOS,RET.DE CAM.,CONCEPTO: DEVOLUCION DE FONDOS,DEP.: OSWALDO TEJERINA , PROCEDENCIA: BANCO UNION S.A., CHEQUE: 953, FECHA DE EMISION:29/03/2017</t>
  </si>
  <si>
    <t>G03755400004</t>
  </si>
  <si>
    <t>VENTA DE DIVISAS CON TRANSFERENCIA DE FONDOS A SOLICITUD DE EMPRESA PUBLICA QUIPUS SEGUN SOLICITUD 1637 REF: SOLICITUD DE PAGO PROCESO DE CONTRATACION QUIPUS-CEE N° 01/2016 CONTRATO 058.16 TERCER PAGO A LA EMPRESA TATWAH S.A. LIB. 00590012001 EMPRESA PÚBLICA QUIPUS - RECURSOS ESPECÍFICOS</t>
  </si>
  <si>
    <t>G03946730004</t>
  </si>
  <si>
    <t>VENTA DE DIVISAS CON TRANSFERENCIA DE FONDOS A SOLICITUD DE EMPRESA PUBLICA QUIPUS SEGUN SOLICITUD 1827 REF: CUARTO PAGO A LA EMPRESA TATWAH S.A. CONTRATO POR USD. 2.198.400.00 T/C 6.96 POR LA ADQUISICION DE TAG RFID, SEGUN INFORME QUIPUS/GP/INF/NRO. 0074/2016. (TOTAL USD 325.248.00 - MULTA USD 4.89 LIB. 00590012001 EMPRESA PÚBLICA QUIPUS - RECURSOS ESPECÍFICOS</t>
  </si>
  <si>
    <t>O14846680002</t>
  </si>
  <si>
    <t>00590012001 DEPOSITO DE EFECTIVO, DEPOSITANTE: NATALI TERCEROS DELGADILLO, CONCEPTO: DEVOLUCIÓN DE FONDOS EN AVANCE, CUENTA DE DEPOSITO: CUENTA UNICA DEL TESORO</t>
  </si>
  <si>
    <t>B14871100002</t>
  </si>
  <si>
    <t>00590012001 DEP.DE CHEQ.AJENOS,RET.DE CAM.,CONCEPTO: VENTA DE EQUIPOS,DEP.: MINISTERIO DE GOBIERNO , PROCEDENCIA: BANCO UNION S.A., CHEQUE: 258, FECHA DE EMISION:24/03/2017</t>
  </si>
  <si>
    <t>B14871110002</t>
  </si>
  <si>
    <t>00590012001 DEP.DE CHEQ.AJENOS,RET.DE CAM.,CONCEPTO: VENTA DE EQUIPOS,DEP.: MINISTERIO DE DEFENSA , PROCEDENCIA: BANCO UNION S.A., CHEQUE: 256, FECHA DE EMISION:24/03/2017</t>
  </si>
  <si>
    <t>B14871120002</t>
  </si>
  <si>
    <t>00590012001 DEP.DE CHEQ.AJENOS,RET.DE CAM.,CONCEPTO: VENTA DE EQUIPOS,DEP.: AGETIC , PROCEDENCIA: BANCO UNION S.A., CHEQUE: 259, FECHA DE EMISION:24/03/2017</t>
  </si>
  <si>
    <t>O14889080002</t>
  </si>
  <si>
    <t>00590012001 DEPOSITO DE EFECTIVO, DEPOSITANTE: ERNESTO REVILLA ZAMBRANA, CONCEPTO: VENTA DE RESIDUOS SOLIDOS, CUENTA DE DEPOSITO: CUENTA UNICA DEL TESORO</t>
  </si>
  <si>
    <t>B14891340002</t>
  </si>
  <si>
    <t>00590012001 DEP.DE CHEQ.AJENOS,RET.DE CAM.,CONCEPTO: PAGO INCAPACIDAD TEMPORAL DEL PERSONAL QUIPUS CORRESPONDIENTE MES FEBRERO 2017,DEP.: CAJA DE SALUD DE CAMINOS Y R.A. , PROCEDENCIA: BANCO UNION S.A., CHEQUE: 7498, FECHA DE EMISION:27/03/2017</t>
  </si>
  <si>
    <t>O14893020002</t>
  </si>
  <si>
    <t>00590012001 DEPOSITO DE EFECTIVO, DEPOSITANTE: CARLOS EDUARDO HUMEREZ BOCANGEL, CONCEPTO: DEVOLUCIÓN DE FONDOS EN AVANCE, CUENTA DE DEPOSITO: CUENTA UNICA DEL TESORO</t>
  </si>
  <si>
    <t>EMPRESA ESTATAL DE TRANSPORTE POR CABLE MI TELEFERICO</t>
  </si>
  <si>
    <t>S08812520001</t>
  </si>
  <si>
    <t>COBRO DE||COSTO UTILES DE ESCRITORIO POR LA EMISION DEL COMPROBANTE CONTABLE N° 0881248 DE LA FECHA, (REF. VENC. EN FECHA 05.03.17 DEL CREDITO AL MEFP - TELEFERICO CONTRATO SANO N° 156/14) DE LA LIBRETA N° 00099021001 RECURSOS ORDINARIOS MN COSTO UTILES DE ESCRITORIO</t>
  </si>
  <si>
    <t>S08812620001</t>
  </si>
  <si>
    <t>COBRO DE||COSTO UTILES DE ESCRITORIO POR LA EMISION DEL COMPROBANTE CONTABLE N° 0881258 DE LA FECHA, (REF. VENC. EN FECHA 05.03.17 DEL CREDITO AL MEFP - TELEFERICO CONTRATO SANO N° 156/14) DE LA LIBRETA N° 00099021001 RECURSOS ORDINARIOS MN POR COSTO UTILES DE ESCRITORIO</t>
  </si>
  <si>
    <t>S08812760001</t>
  </si>
  <si>
    <t>COBRO DE||COSTO UTILES DE ESCRITORIO POR LA EMISION DEL COMPROBANTE CONTABLE N° 0881275 DE LA FECHA, (REF. VENC. EN FECHA 05.03.17 DEL CREDITO AL MEFP - TELEFERICO CONTRATO SANO N° 156/14) DE LA LIBRETA N° 00099021001 RECURSOS ORDINARIOS MN POR COSTO UTILES DE ESCRITORIO</t>
  </si>
  <si>
    <t>O14812050002</t>
  </si>
  <si>
    <t>00591012001 DEPOSITO DE EFECTIVO, DEPOSITANTE: ROSA SILVANA VIDAURRE PRADO, CONCEPTO: DEVOLUCION DE HABERES, CUENTA DE DEPOSITO: CUENTA UNICA DEL TESORO</t>
  </si>
  <si>
    <t>O14812110002</t>
  </si>
  <si>
    <t>00591012001 DEPOSITO DE EFECTIVO, DEPOSITANTE: ANDREA LIBERTAD OSAKI MALDONADO, CONCEPTO: DEVOLUCION, CUENTA DE DEPOSITO: CUENTA UNICA DEL TESORO</t>
  </si>
  <si>
    <t>O14834900002</t>
  </si>
  <si>
    <t>00591012001 DEPOSITO DE EFECTIVO, DEPOSITANTE: JAIME FERNANDO MERCADO MURILLO, CONCEPTO: DEVOLUCION PAGO EN DEMASIA, CUENTA DE DEPOSITO: CUENTA UNICA DEL TESORO</t>
  </si>
  <si>
    <t>O14874470002</t>
  </si>
  <si>
    <t>00591012001 DEPOSITO DE EFECTIVO, DEPOSITANTE: SERVICIOS COPABOL S.A., CONCEPTO: CONSUMO DE AGUA, CUENTA DE DEPOSITO: CUENTA UNICA DEL TESORO</t>
  </si>
  <si>
    <t>O14874480002</t>
  </si>
  <si>
    <t>O14881280002</t>
  </si>
  <si>
    <t>00591012003 DEPOSITO DE EFECTIVO, DEPOSITANTE: ELSA RAMOS MAMANI, CONCEPTO: DEP. DE SALDO FONDOS EN AVANCE, CUENTA DE DEPOSITO: CUENTA UNICA DEL TESORO</t>
  </si>
  <si>
    <t>O14892580002</t>
  </si>
  <si>
    <t>00591012001 DEPOSITO DE EFECTIVO, DEPOSITANTE: KETAL S.A., CONCEPTO: PAGO POR SERVICIO DE AGUA, CUENTA DE DEPOSITO: CUENTA UNICA DEL TESORO</t>
  </si>
  <si>
    <t>S08781070002</t>
  </si>
  <si>
    <t>||RETIRO DE LA BOLETA DE GARANTIA N° 006/2016 POR VENCIMIENTO Y DEVOLUCION DE LOS FONDOS DE ACUERDO A NOTAS BOLTUR/GE/N°056/2017 Y BOLTUR/GE/N°061/2017 ADJUNTAS. LIBRETA N° 00592012001 BOLTUR-BOLETAJE Y VENTA DE PAQUETES TURISTICOS REF: DEV BG N° 006/2016</t>
  </si>
  <si>
    <t>S08781100001</t>
  </si>
  <si>
    <t>'COBRO DE UTILES DE ESCRITORIO POR´||BS 50.- EN COMPLEMENTO AL COMPROBANTE S-0878107 ADJUNTO DE LA FECHA. LIBRETA N°00592012001 BOLTUR-BOLETAJE Y VENTA DE PAQUETES TURISTICOS REF.:BG 006/2016.</t>
  </si>
  <si>
    <t>O14824190002</t>
  </si>
  <si>
    <t>00592012001 DEPOSITO DE EFECTIVO, DEPOSITANTE: BOLTUR, CONCEPTO: DEP. DINERO SOBRANTE COMPRA DE REPUESTOS VEHICULO, CUENTA DE DEPOSITO: CUENTA UNICA DEL TESORO</t>
  </si>
  <si>
    <t>G03618630004</t>
  </si>
  <si>
    <t>VENTA DE DIVISAS CON TRANSFERENCIA DE FONDOS A SOLICITUD DE ADMINISTRACION DE SERVICIOS PORTUARIOS BOLIVIA SEGUN SOLICITUD 1536 REF: H.R. 1415-1533-1741-2525-2529-2530-3330 - PAGO DE FACTURAS AL TPA POR SERVICIOS DE FAENAS Y LA SEGUNDA QUINCENA DE OCTUBRE/2016, SEGÚN COMUNICACIÓN INTERNA: ASP-B/DOP/ LIB. 00594012001 ASP-B FONDO DE OPERACIONES</t>
  </si>
  <si>
    <t>G03648570004</t>
  </si>
  <si>
    <t>VENTA DE DIVISAS CON TRANSFERENCIA DE FONDOS A SOLICITUD DE ADMINISTRACION DE SERVICIOS PORTUARIOS BOLIVIA SEGUN SOLICITUD 1555 REF: H.R. 59-2067-1977-1892 - PAGO DE FACTURAS AL TPA POR SERVICIOS DE: PRIMERA QUINCENA DE NOVIEMBRE, SEGUNDA QUINCENA DE NOVIEMBRE, SEGUNDA QUINCENA DE DICIEMBRE, SUMINIS LIB. 00594012001 ASP-B FONDO DE OPERACIONES</t>
  </si>
  <si>
    <t>G03661950004</t>
  </si>
  <si>
    <t>VENTA DE DIVISAS CON TRANSFERENCIA DE FONDOS A SOLICITUD DE ADMINISTRACION DE SERVICIOS PORTUARIOS BOLIVIA SEGUN SOLICITUD 1558 REF: H.R. 3127-3128 - PAGO DE FACTURAS AL TPA POR SERVICIO DE FAENAS DE EXPORTACIÓN EN EL PUERTO DE ARICA, CORRESPONDIENTE A LOS MESES DE OCTUBRE Y NOVIEMBRE/2016, SEGÚN CO LIB. 00594012001 ASP-B FONDO DE OPERACIONES</t>
  </si>
  <si>
    <t>G03661990004</t>
  </si>
  <si>
    <t>VENTA DE DIVISAS CON TRANSFERENCIA DE FONDOS A SOLICITUD DE ADMINISTRACION DE SERVICIOS PORTUARIOS BOLIVIA SEGUN SOLICITUD 1561 REF: H.R. 17-2352 - PAGO DE FACTURA A DEPÓSITOS &amp; CONTENEDORES S.A. POR LA ADQUICISIÓN DE DOS CONTENEDORES MODULO OFCINA DE 20 PIES PARA EL PUERTO DE ARICA SEGÚN PROCESO DE LIB. 00594012001 ASP-B FONDO DE OPERACIONES</t>
  </si>
  <si>
    <t>G03662040004</t>
  </si>
  <si>
    <t>VENTA DE DIVISAS CON TRANSFERENCIA DE FONDOS A SOLICITUD DE ADMINISTRACION DE SERVICIOS PORTUARIOS BOLIVIA SEGUN SOLICITUD 1557 REF: H.R. 1895-2174 - PAGO FACTURAS AL TPA POR SERVICIO DE FAENAS DE EXPORTACION EN EL PUERTO DE ARICA, CORRESPONDIENTE A LA SEGUNDA QUINCENA DE OCTUBRE/2016Y A LA PRIMERA LIB. 00594012001 ASP-B FONDO DE OPERACIONES</t>
  </si>
  <si>
    <t>G03673500004</t>
  </si>
  <si>
    <t>VENTA DE DIVISAS CON TRANSFERENCIA DE FONDOS A SOLICITUD DE ADMINISTRACION DE SERVICIOS PORTUARIOS BOLIVIA SEGUN SOLICITUD 1574 REF: H.R. 47 - ENVIO DE RECURSOS AL PUERTO DE ARICA PARA GASTOS DE FUNCIONAMIENTO Y GATE OUT CORRESPONDIENTE A LA APERTURA DE LA GESTIÓN 2017, SEGÚN COMUNICACION INTERNA EE LIB. 00594012001 ASP-B FONDO DE OPERACIONES</t>
  </si>
  <si>
    <t>G03687970004</t>
  </si>
  <si>
    <t>VENTA DE DIVISAS CON TRANSFERENCIA DE FONDOS A SOLICITUD DE ADMINISTRACION DE SERVICIOS PORTUARIOS BOLIVIA SEGUN SOLICITUD 1588 REF: H.R. 2932-2933 - PAGO AL SEÑOR JOSE LUIS PEDRO FERNANDEZ CASTILLO POR EL PAGO DE ALQUILERES DE OFICINA EN EL PUERTO DE ILO EN EL PERÚ, CORRESPONDIENTE A NOVIEMBRE Y DI LIB. 00594012001 ASP-B FONDO DE OPERACIONES</t>
  </si>
  <si>
    <t>G03762710004</t>
  </si>
  <si>
    <t>VENTA DE DIVISAS CON TRANSFERENCIA DE FONDOS A SOLICITUD DE ADMINISTRACION DE SERVICIOS PORTUARIOS BOLIVIA SEGUN SOLICITUD 1658 REF: H.R. 270-271-275 - PAGO DE FACTURAS AL TPA POR SERVICIO DE FAENAS EXPORTACIONES DICIEMBRE, SUMINISTRO DE ENERGIA ELECTRIA Y PAGO DE CONTENEDORES REFRIGERADO, CARGA FIO LIB. 00594012001 ASP-B FONDO DE OPERACIONES</t>
  </si>
  <si>
    <t>G03877740004</t>
  </si>
  <si>
    <t>VENTA DE DIVISAS CON TRANSFERENCIA DE FONDOS A SOLICITUD DE ADMINISTRACION DE SERVICIOS PORTUARIOS BOLIVIA SEGUN SOLICITUD 1757 REF: H.R. 354 ENVIO DE RECURSOS PARA EL PUERTO DE ANTOFAGASTA APERTURA GESTIÓN 2017, PARA GASTOS DE FUNCIONAMIENTO, SEGÚN COMUNICACIÓN INTERNA ASP-B/DOP/UAP/CI-34/2017 Y DE LIB. 00594012001 ASP-B FONDO DE OPERACIONES</t>
  </si>
  <si>
    <t>G03877750004</t>
  </si>
  <si>
    <t>VENTA DE DIVISAS CON TRANSFERENCIA DE FONDOS A SOLICITUD DE ADMINISTRACION DE SERVICIOS PORTUARIOS BOLIVIA SEGUN SOLICITUD 1756 REF: H.R. 159 - 1789 - PAGO DE FACTURAS AL TPA POR SERVICIOS DE FAENAS CORRESPONDIENTE A LA PRIMERA QUINCENA DE ENEREO/2017 Y PAGO DE AFORO FISICO, SEGÚN COMUNICACIÓN INTER LIB. 00594012001 ASP-B FONDO DE OPERACIONES</t>
  </si>
  <si>
    <t>G03900050004</t>
  </si>
  <si>
    <t>VENTA DE DIVISAS CON TRANSFERENCIA DE FONDOS A SOLICITUD DE ADMINISTRACION DE SERVICIOS PORTUARIOS BOLIVIA SEGUN SOLICITUD 1775 REF: H.R. 351 - 352 - ENVIO DE RECURSOS AL PUERTO DE ARICA PARA GASTOS DE FUNCIONAMIENTO Y GATE OUT CORRESPONDIENTE LA REPOSICION DE ENERO/2017, SEGÚN SOLICIUD Y DESCARGO E LIB. 00594012001 ASP-B FONDO DE OPERACIONES</t>
  </si>
  <si>
    <t>G03900060004</t>
  </si>
  <si>
    <t>VENTA DE DIVISAS CON TRANSFERENCIA DE FONDOS A SOLICITUD DE ADMINISTRACION DE SERVICIOS PORTUARIOS BOLIVIA SEGUN SOLICITUD 1776 REF: H.R. 425 - PAGO DE FACTURAS A JUAN ANTONIO BARRIENTOS POR SERVICIO DE FAENAS EN EL PUERTO DE ANTOFAGASTA, SEGÚN INFORME ASP-B/DOP/UAP/INF - 013/2017 Y DEMÁS DOCUMENTAC LIB. 00594012001 ASP-B FONDO DE OPERACIONES</t>
  </si>
  <si>
    <t>G03915290004</t>
  </si>
  <si>
    <t>VENTA DE DIVISAS CON TRANSFERENCIA DE FONDOS A SOLICITUD DE ADMINISTRACION DE SERVICIOS PORTUARIOS BOLIVIA SEGUN SOLICITUD 1785 REF: H.R. 514 - 526 ENVIO DE RECURSOS AL PUERTO DE ARICA POR GATE OUT Y GASTOS DE FUNCIONAMIENTO CORRESPONDIENTE A LA REPOSICION DEL MES DE FEBREO, SEGÚN COMUNICACION INTER LIB. 00594012001 ASP-B FONDO DE OPERACIONES</t>
  </si>
  <si>
    <t>G03915250004</t>
  </si>
  <si>
    <t>VENTA DE DIVISAS CON TRANSFERENCIA DE FONDOS A SOLICITUD DE ADMINISTRACION DE SERVICIOS PORTUARIOS BOLIVIA SEGUN SOLICITUD 1787 REF: H.R. 161-257 - PAGO DE FACTURAS EL TPA POR PAGO DE FAENAS CORRESPONDIENTE A LA SEGUNDA QUINCENA DEL MES DE ENERO/2017 Y CARGA EN CONDICIONES FIOS, SEGÚN COMUNICACION I LIB. 00594012001 ASP-B FONDO DE OPERACIONES</t>
  </si>
  <si>
    <t>G03915300004</t>
  </si>
  <si>
    <t>VENTA DE DIVISAS CON TRANSFERENCIA DE FONDOS A SOLICITUD DE ADMINISTRACION DE SERVICIOS PORTUARIOS BOLIVIA SEGUN SOLICITUD 1786 REF: H.R. 131 - 160 - PAGO DE FACTURAS AL TPA POR SERVICIO DE FAENAS CARGA DE EXPORTACIONES Y PAGO DE SUMINISTRO DE ENERGIA ELECTRICA A CONTENEDORES REFRIGERADOS, SEGÚN COM LIB. 00594012001 ASP-B FONDO DE OPERACIONES</t>
  </si>
  <si>
    <t>G03988980004</t>
  </si>
  <si>
    <t>VENTA DE DIVISAS CON TRANSFERENCIA DE FONDOS A SOLICITUD DE ADMINISTRACION DE SERVICIOS PORTUARIOS BOLIVIA SEGUN SOLICITUD 1846 REF: H.R. 131-323-324-346 - PAGO DE FACTURAS AL TPA  POR SERVICIO DE FAENAS DE  EXPORTACION ENERO/ 2017, CARGA FIO, SUMINISTRO DE ENERGIA ELECTRICA Y PRIMERA QUINCENA DE FE LIB. 00594012001 ASP-B FONDO DE OPERACIONES</t>
  </si>
  <si>
    <t>G04015600004</t>
  </si>
  <si>
    <t>VENTA DE DIVISAS CON TRANSFERENCIA DE FONDOS A SOLICITUD DE ADMINISTRACION DE SERVICIOS PORTUARIOS BOLIVIA SEGUN SOLICITUD 1890 REF: H.R. 2833 - PAGO AL SEÑOR JOSÉ LUIS FERNANDEZ POR CONCEPTODE ALQUILER DE OFICINAS EN EL PUERTO DE ILO PERÚ, CORRESPONDIENTE A LOS MESES DE ENERO Y FEBRERO/2017, SEGÚN LIB. 00594012001 ASP-B FONDO DE OPERACIONES</t>
  </si>
  <si>
    <t>G03728660004</t>
  </si>
  <si>
    <t>VENTA DE DIVISAS CON TRANSFERENCIA DE FONDOS A SOLICITUD DE ASAMBLEA LEGISLATIVA PLURINACIONAL SEGUN SOLICITUD 1604 REF: TRANSFERENCIA AL BCB CTA 4088069001/PAGO A LA UNION INTERPARLAMENTARIA (UIP) POR CONCEPTO DE MEMBRESIAS-CUOTA GESTION 2016 CHF 11.000 S/G LEY 716 Y OTROS. EQUIVALENTES  11.251,72 LIB. 00099021001 TGN-RECURSOS ORDINARIOS (3987) POR DIFERENCIAL CAMBIARIO</t>
  </si>
  <si>
    <t>G03728660005</t>
  </si>
  <si>
    <t>VENTA DE DIVISAS CON TRANSFERENCIA DE FONDOS A SOLICITUD DE ASAMBLEA LEGISLATIVA PLURINACIONAL SEGUN SOLICITUD 1604 REF: TRANSFERENCIA AL BCB CTA 4088069001/PAGO A LA UNION INTERPARLAMENTARIA (UIP) POR CONCEPTO DE MEMBRESIAS-CUOTA GESTION 2016 CHF 11.000 S/G LEY 716 Y OTROS. EQUIVALENTES  11.251,72 LIB. 00099021001 TGN-RECURSOS ORDINARIOS (3987)</t>
  </si>
  <si>
    <t>B14866390002</t>
  </si>
  <si>
    <t>00099021001 DEP.DE CHEQ.AJENOS,RET.DE CAM.,CONCEPTO: H.C. SENADORES - DEVOLUCION INCAPACIDAD TEMPORAL - ENERO / 2017,DEP.: CAJA PETROLERA DE SALUD , PROCEDENCIA: BANCO UNION S.A., CHEQUE: 10964, FECHA DE EMISION:22/03/2017</t>
  </si>
  <si>
    <t>B14866410002</t>
  </si>
  <si>
    <t>00099021001 DEP.DE CHEQ.AJENOS,RET.DE CAM.,CONCEPTO: H.C. DIPUTADOS - DEVOLUCION INCAPACIDAD TEMPORAL - ENERO / 2017,DEP.: CAJA PETROLERA DE SALUD , PROCEDENCIA: BANCO UNION S.A., CHEQUE: 10963, FECHA DE EMISION:22/03/2017</t>
  </si>
  <si>
    <t>B14887560002</t>
  </si>
  <si>
    <t>00099021001 DEP.DE CHEQ.AJENOS,RET.DE CAM.,CONCEPTO: RECUPERACION DE RECURSOS DEL CBTE CONTABLE N° 1810 GESTION 2008 JOE ALIAGA,DEP.: CAMARA DE SENADORES , PROCEDENCIA: BANCO UNION S.A., CHEQUE: 6445, FECHA DE EMISION:30/03/2017</t>
  </si>
  <si>
    <t>B14815830002</t>
  </si>
  <si>
    <t>00099021001 DEP.DE CHEQ.AJENOS,RET.DE CAM.,CONCEPTO: RESPONSABILIDAD CIVIL - FERNANDO BELTRAN SANCHEZ,DEP.: ORGANO JUDICIAL - DAF NACIONAL , PROCEDENCIA: BANCO UNION S.A., CHEQUE: 1897, FECHA DE EMISION:08/02/2017</t>
  </si>
  <si>
    <t>B14819550002</t>
  </si>
  <si>
    <t>00660122001 DEP.DE CHEQ.AJENOS,RET.DE CAM.,CONCEPTO: RECUPERACION POR EXCEDENTE EN CONSUMO DE TELEFONO DE ENERO 2017,DEP.: ORGANO JUDICIAL-DISTRITO SANTA CRUZ , PROCEDENCIA: BANCO UNION S.A., CHEQUE: 3667, FECHA DE EMISION:02/03/2017</t>
  </si>
  <si>
    <t>B14820350002</t>
  </si>
  <si>
    <t>00660072001 DEP.DE CHEQ.AJENOS,RET.DE CAM.,CONCEPTO: TRANSFERENCIAS DUPLICADAS GESTION 2013 - 2014 - 2015 - 2016,DEP.: ORGANO JUDICIAL , PROCEDENCIA: BANCO UNION S.A., CHEQUE: 1881, FECHA DE EMISION:23/02/2017</t>
  </si>
  <si>
    <t>B14820390002</t>
  </si>
  <si>
    <t>00660072001 DEP.DE CHEQ.AJENOS,RET.DE CAM.,CONCEPTO: TRANSFERENCIAS DUPLICADAS GESTION 2013-2014-2015-2016,DEP.: ORGANO JUDICIAL , PROCEDENCIA: BANCO UNION S.A., CHEQUE: 1882, FECHA DE EMISION:23/02/2017</t>
  </si>
  <si>
    <t>B14820710002</t>
  </si>
  <si>
    <t>00099021001 DEP.DE CHEQ.AJENOS,RET.DE CAM.,CONCEPTO: RESPONSABILIDAD CIVIL - WILFREDO PATIÑO,DEP.: ORGANO JUDICIAL - DAF NACIONAL , PROCEDENCIA: BANCO UNION S.A., CHEQUE: 1892, FECHA DE EMISION:08/02/2017</t>
  </si>
  <si>
    <t>B14833090002</t>
  </si>
  <si>
    <t>00660042001 DEP.DE CHEQ.AJENOS,RET.DE CAM.,CONCEPTO: DEVOLUCION CUENTAS POR COBRAR MERCEDES ESCALERA FEB / 2016,DEP.: ORGANO JUDICIAL - TRIBUNAL AGROAMBIENTAL , PROCEDENCIA: BANCO UNION S.A., CHEQUE: 415, FECHA DE EMISION:09/03/2017</t>
  </si>
  <si>
    <t>B14833100002</t>
  </si>
  <si>
    <t>00660012006 DEP.DE CHEQ.AJENOS,RET.DE CAM.,CONCEPTO: DEVOLUCION BONO DE TE DICIEMBRE /2016,DEP.: ORGANO JUDICIAL - CONSEJO DE LA MAGISTRATURA , PROCEDENCIA: BANCO UNION S.A., CHEQUE: 646, FECHA DE EMISION:09/03/2017</t>
  </si>
  <si>
    <t>B14838160002</t>
  </si>
  <si>
    <t>00660012006 DEP.DE CHEQ.AJENOS,RET.DE CAM.,CONCEPTO: RECUPERACION POR EXCEDENTE EN CONSUMO DE TELEFONO DE DIC 2016,DEP.: ORGANO JUDICIAL-DISTRITO SANTA CRUZ , PROCEDENCIA: BANCO UNION S.A., CHEQUE: 3674, FECHA DE EMISION:09/03/2017</t>
  </si>
  <si>
    <t>B14838190002</t>
  </si>
  <si>
    <t>00660122001 DEP.DE CHEQ.AJENOS,RET.DE CAM.,CONCEPTO: RECUPERACION POR EXCEDENTE EN CONSUMO DE TELEFONO DE ENERO 2017 DE EUSEBIO BODDY ANAGUA QUISPE,DEP.: ORGANO JUDICIAL-DISTRITO SANTA CRUZ</t>
  </si>
  <si>
    <t>B14838220002</t>
  </si>
  <si>
    <t>00660122001 DEP.DE CHEQ.AJENOS,RET.DE CAM.,CONCEPTO: RECUPERACION POR EXCEDENTE DE TELEFONO DE ENERO 2017,DEP.: ORGANO JUDICIAL-DISTRITO SANTA CRUZ , PROCEDENCIA: BANCO UNION S.A., CHEQUE: 3670, FECHA DE EMISION:07/03/2017</t>
  </si>
  <si>
    <t>B14854970002</t>
  </si>
  <si>
    <t>00660102001 DEP.DE CHEQ.AJENOS,RET.DE CAM.,CONCEPTO: CUENTA POR COBRAR INF DE VIATICOS JUNIO/2011 HECTOR INARRA,DEP.: ORGANO JUDICIAL-DTO POTOSI , PROCEDENCIA: BANCO UNION S.A., CHEQUE: 974, FECHA DE EMISION:16/03/2017</t>
  </si>
  <si>
    <t>B14854980002</t>
  </si>
  <si>
    <t>00660012006 DEP.DE CHEQ.AJENOS,RET.DE CAM.,CONCEPTO: EXCESO LLAMADAS TELEFONICAS AGOSTO-SEP/2016 DEVOLUCION DE VIATICOS BONO DE TE,DEP.: ORGANO JUDICIAL-DTO POTOSI , PROCEDENCIA: BANCO UNION S.A., CHEQUE: 970, FECHA DE EMISION:16/03/2017</t>
  </si>
  <si>
    <t>B14855020002</t>
  </si>
  <si>
    <t>00660012006 DEP.DE CHEQ.AJENOS,RET.DE CAM.,CONCEPTO: DEVOLUCION DE VIATICOS GESTION 2016,DEP.: ORGANO JUDICIAL-DTO POTOSI , PROCEDENCIA: BANCO UNION S.A., CHEQUE: 973, FECHA DE EMISION:16/03/2017</t>
  </si>
  <si>
    <t>B14866470002</t>
  </si>
  <si>
    <t>00660012005 DEP.DE CHEQ.AJENOS,RET.DE CAM.,CONCEPTO: DEVOLUCION DE UN PASAJE AEREO NO UTILIZADO POR EL SR. CESARIO ALFREDO VELASQUEZ MILLAN,DEP.: ORGANO JUDICIAL - DAF NACIONAL , PROCEDENCIA: BANCO UNION S.A., CHEQUE: 1946, FECHA DE EMISION:16/03/2017</t>
  </si>
  <si>
    <t>B14866490002</t>
  </si>
  <si>
    <t>00660012006 DEP.DE CHEQ.AJENOS,RET.DE CAM.,CONCEPTO: DEVOLUCIÓN REFRIGERIO DIC - 2016 PASCUAL IGNACIO,DEP.: ORGANO JUDICIAL - DTO ORURO , PROCEDENCIA: BANCO UNION S.A., CHEQUE: 857, FECHA DE EMISION:17/03/2017</t>
  </si>
  <si>
    <t>B14866520002</t>
  </si>
  <si>
    <t>00660012006 DEP.DE CHEQ.AJENOS,RET.DE CAM.,CONCEPTO: DEVOLUCIÓN VIÁTICOS 2016 SAUL MOROCHI - FRANCO SANABRIA - ESTHER BERMUCEZ,DEP.: ORGANO JUDICIAL - DTO ORURO , PROCEDENCIA: BANCO UNION S.A., CHEQUE: 856, FECHA DE EMISION:06/03/2017</t>
  </si>
  <si>
    <t>B14869940002</t>
  </si>
  <si>
    <t>00660012006 DEP.DE CHEQ.AJENOS,RET.DE CAM.,CONCEPTO: RECUPERACION DE VIATICOS Y EXCEDENTE DE TELEFONO GESTION 2013,DEP.: ORG JUD-DAF SANTA CRUZ , PROCEDENCIA: BANCO UNION S.A., CHEQUE: 3689, FECHA DE EMISION:22/03/2017</t>
  </si>
  <si>
    <t>B14869950002</t>
  </si>
  <si>
    <t>00660122001 DEP.DE CHEQ.AJENOS,RET.DE CAM.,CONCEPTO: RECUPERACION POR EXCEDENTE DE TELEFONO DEL MES DE FEBRERO 2017,DEP.: ORG JUD DAF DISTRITO SANTA CRUZ , PROCEDENCIA: BANCO UNION S.A., CHEQUE: 3686, FECHA DE EMISION:22/03/2017</t>
  </si>
  <si>
    <t>B14869970002</t>
  </si>
  <si>
    <t>00660122001 DEP.DE CHEQ.AJENOS,RET.DE CAM.,CONCEPTO: RECUPERACION POR EXCEDENTE DE TELEF DE FEBRERO 2017,DEP.: ORG JUD DAF DISTRITO SANTA CRUZ , PROCEDENCIA: BANCO UNION S.A., CHEQUE: 3682, FECHA DE EMISION:20/03/2017</t>
  </si>
  <si>
    <t>B14870020002</t>
  </si>
  <si>
    <t>00660012006 DEP.DE CHEQ.AJENOS,RET.DE CAM.,CONCEPTO: EXCESO DE LLAMADAS TELEFONICAS EN DEMASIA CASA JUDICIAL DE RIBERALTA,DEP.: ORGANO JUDICIAL-DTO BENI , PROCEDENCIA: BANCO UNION S.A., CHEQUE: 667, FECHA DE EMISION:22/03/2017</t>
  </si>
  <si>
    <t>B14874830002</t>
  </si>
  <si>
    <t>00660012006 DEP.DE CHEQ.AJENOS,RET.DE CAM.,CONCEPTO: DEVOLUCION BONO DE TE DIC/2016,DEP.: ORGANO JUDICIAL-CONSEJO DE LA MAGISTRATURA , PROCEDENCIA: BANCO UNION S.A., CHEQUE: 649, FECHA DE EMISION:21/03/2017</t>
  </si>
  <si>
    <t>B14874890002</t>
  </si>
  <si>
    <t>00660042001 DEP.DE CHEQ.AJENOS,RET.DE CAM.,CONCEPTO: DEVOLUCION CUENTAS POR COBRAR GESTIONES ANTERIORES JAVIER PEÑAFIEL,DEP.: ORGANO JUDICIAL-TRIBUNAL AGROAMBIENTAL , PROCEDENCIA: BANCO UNION S.A., CHEQUE: 422, FECHA DE EMISION:23/03/2017</t>
  </si>
  <si>
    <t>B14882740002</t>
  </si>
  <si>
    <t>00660012005 DEP.DE CHEQ.AJENOS,RET.DE CAM.,CONCEPTO: DEVOLUCION DE DINERO GASTOS DE VIAJE ANDRES ESCOBAR,DEP.: ORGANO JUDICIAL-DAF NAL , PROCEDENCIA: BANCO UNION S.A., CHEQUE: 1964, FECHA DE EMISION:24/03/2017</t>
  </si>
  <si>
    <t>B14890830002</t>
  </si>
  <si>
    <t>00660122001 DEP.DE CHEQ.AJENOS,RET.DE CAM.,CONCEPTO: RECUPERACION POR EXDENTE DE TELEFONO DE FEBRERO 2017 DE APOLINAR FLORES PEÑAFIEL,DEP.: ORGANO JUDICIAL - DAF SANTA CRUZ , PROCEDENCIA: BANCO UNION S.A., CHEQUE: 3695, FECHA DE EMISION:28/03/2017</t>
  </si>
  <si>
    <t>O14799620002</t>
  </si>
  <si>
    <t>00099021001 DEPOSITO DE EFECTIVO, DEPOSITANTE: TRIBUNAL CONSTITUCIONAL PLURINACIONAL, CONCEPTO: DEVOLUCION DE PASAJES NO UTILIZADOS GESTION 2015, CUENTA DE DEPOSITO: CUENTA UNICA DEL TESORO</t>
  </si>
  <si>
    <t>B14879550002</t>
  </si>
  <si>
    <t>00099021001 DEP.DE CHEQ.AJENOS,RET.DE CAM.,CONCEPTO: TRIBUNAL CONSTITUCIONAL - DEVOLUCION INCAPACIDAD TEMPORAL,DEP.: CAJA PETROLERA DE SALUD , PROCEDENCIA: BANCO UNION S.A., CHEQUE: 16931, FECHA DE EMISION:24/03/2017</t>
  </si>
  <si>
    <t>Q08034260002</t>
  </si>
  <si>
    <t>NUMERO DE LIBRETA CUT: 00670018001 OPERACIÓN E18  TRANSFERENCIA DEL SISTEMA FINANCIERO POR CUENTA DE TERCEROS  A LA CUT PARA ABONO A LA CUENTA 3987069001 PARA POSTERIOR ABONO EN LA LIBRETA NUMERO 00670018001 DE SERECI A SOLICITUD DE EMBAJADA REAL DE DINA</t>
  </si>
  <si>
    <t>S08833530002</t>
  </si>
  <si>
    <t>||TRANSFERENCIA DE FONDOS S/G. FORMULARIO  CITE:BUN0211/17  DE LA FECHA (HRE-TSO-2017- 1533 ), REFERENDO DE APROBACION DE LA CARTA ORGANICA DE SICAYA. A SOLIC. GOB.AUT.MCPAL. DE SICAYA, LIBRETA N°00670014101"OEP-TSE-REFERENDO CARTAS ORG.EST.AUT.; BUN.</t>
  </si>
  <si>
    <t>S08836020002</t>
  </si>
  <si>
    <t>||TRANSFERENCIA DE FONDOS S/G. FORMULARIO  CITE:BUN0216/17  DE LA FECHA (HRE-TSO-2017-1556), REFERENDO DE APROBACION DE LA CARTA ORGANICA DEL MUNICIPIO DE PUERTO VILLARROEL. A SOLIC.GOB.AUT.MCPAL.PUERTO VILLARROEL, LIBR.00670012002 DEP.TRIB.SUPR.ELECT. REGISTRO-CIVIL; BUN.</t>
  </si>
  <si>
    <t>S08837110002</t>
  </si>
  <si>
    <t>||TRANSFERENCIA DE FONDOS S/G. FORMULARIO, CITE' BUN0220/17 DE LA FECHA (HRE-TSO-1570), REFERENDO DE APROBACION DE LA CARTA ORGANICA DE URIONDO. A SOLIC.GOB.AUT.MCPAL.URIONDO; LIBR. 00670014101 OEP-TSE REFERENDO CARTAS ORG.EST.AUT.; BUN.</t>
  </si>
  <si>
    <t>B14798080002</t>
  </si>
  <si>
    <t>00099021001 DEP.DE CHEQ.AJENOS,RET.DE CAM.,CONCEPTO: DEVOLUCION SALDOS GEST ANT PARTIDOS POLITICOS MIR Y ADN,DEP.: ORGANO ELECTORAL PLURINACIONAL , PROCEDENCIA: BANCO UNION S.A., CHEQUE: 9885, FECHA DE EMISION:22/02/2017</t>
  </si>
  <si>
    <t>O14810260002</t>
  </si>
  <si>
    <t>00670012002 DEPOSITO DE EFECTIVO, DEPOSITANTE: ROSALIA RAQUEL TORREZ LINAREZ, CONCEPTO: DEVOLUCION POR ERROR EN EL SISTEMA ( SIGEP ), CUENTA DE DEPOSITO: CUENTA UNICA DEL TESORO</t>
  </si>
  <si>
    <t>B14820180002</t>
  </si>
  <si>
    <t>00670012002 DEP.DE CHEQ.AJENOS,RET.DE CAM.,CONCEPTO: DEVOLUCION DE PASAJES Y VIATICOS 2016,DEP.: ORGANO ELECTORAL PLURINACIONAL , PROCEDENCIA: BANCO UNION S.A., CHEQUE: 9893, FECHA DE EMISION:06/03/2017</t>
  </si>
  <si>
    <t>B14829130002</t>
  </si>
  <si>
    <t>00670012001 DEP.DE CHEQ.AJENOS,RET.DE CAM.,CONCEPTO: DEPÓSITOS POR MULTAS ELECTORALES T.E.D. POTOSI,DEP.: ORGANO ELECTORAL PLURINACIONAL , PROCEDENCIA: BANCO UNION S.A., CHEQUE: 3743, FECHA DE EMISION:03/03/2017</t>
  </si>
  <si>
    <t>B14838500002</t>
  </si>
  <si>
    <t>00670012001 DEP.DE CHEQ.AJENOS,RET.DE CAM.,CONCEPTO: MULTAS ELECTORALES REFERNDUM ESTATUTOS AUTONOMICOS Y CARTAS ORGANICAS ENERO, FEB 2017 TED STA CRUZ,DEP.: ORGANO ELECTORAL PLURINACIONAL</t>
  </si>
  <si>
    <t>B14858730002</t>
  </si>
  <si>
    <t>00670014101 DEP.DE CHEQ.AJENOS,RET.DE CAM.,CONCEPTO: TRANS.DE RECURSOS PARA EL REFERENDO DE APROBACION DE LA CARTA ORGANICA DEL MUNICIPIO DE SHINAHOTA,DEP.: GOBIERNO AUTONOMO MUNICIPAL DE SHINAHOTA</t>
  </si>
  <si>
    <t>B14879150002</t>
  </si>
  <si>
    <t>00670014101 DEP.DE CHEQ.AJENOS,RET.DE CAM.,CONCEPTO: A FAVOR DEL OEP DESTINADOS A LLEVAR A CABO EL REFERNDUM DE APROB DE ESTATUTO AIOC HUACAYA,DEP.: GOBIERNO AUTONOMO MCPAL VILLA DE HUACAYA</t>
  </si>
  <si>
    <t>B14887730002</t>
  </si>
  <si>
    <t>00670014101 DEP.DE CHEQ.AJENOS,RET.DE CAM.,CONCEPTO: REFERENDUM DE APROBACIÓN DE LA CARTA ORGANICA ELECTORAL MUNICIPIO ALTO BENI,DEP.: ABRAHAN BALBOA TICONA , PROCEDENCIA: BANCO UNION S.A., CHEQUE: 461, FECHA DE EMISION:30/03/2017</t>
  </si>
  <si>
    <t>B14890680002</t>
  </si>
  <si>
    <t>00670012002 DEP.DE CHEQ.AJENOS,RET.DE CAM.,CONCEPTO: TRANSFERENCIA DE RECURSOS REFERENDO DE CARTA ORGANICA-ACHOCALLA,DEP.: GOBIERNO AUTONOMO MUNICIPAL DE ACHOCALLA , PROCEDENCIA: BANCO UNION S.A., CHEQUE: 4612, FECHA DE EMISION:30/03/2017</t>
  </si>
  <si>
    <t>B14890780002</t>
  </si>
  <si>
    <t>00670012002 DEP.DE CHEQ.AJENOS,RET.DE CAM.,CONCEPTO: TRASPASO A CORTE ELECTORAL PARA LLEVAR A CABO REFERENDUM APROBACIÓN DE LA CARTA ORGANICA DE ANTEQUER,DEP.: GOBIERNO AUTONOMO MUNICIPAL DE ANTEQUERA</t>
  </si>
  <si>
    <t>B14891780002</t>
  </si>
  <si>
    <t>00099021001 DEP.DE CHEQ.AJENOS,RET.DE CAM.,CONCEPTO: RETENCION JUDICIAL MARCELO ARANIBAR,DEP.: ORGANO ELECTORAL PLURINACIONAL , PROCEDENCIA: BANCO UNION S.A., CHEQUE: 9914, FECHA DE EMISION:29/03/2017</t>
  </si>
  <si>
    <t>B14892220002</t>
  </si>
  <si>
    <t>00670014101 DEP.DE CHEQ.AJENOS,RET.DE CAM.,CONCEPTO: TRANSFERENCIA DE SALDOS PARA CARTA ORGANICA MUNICIPIO DE COROICO,DEP.: GOBIERNO AUTONOMO MUNICIPAL DE COROICO , PROCEDENCIA: BANCO UNION S.A., CHEQUE: 6991, FECHA DE EMISION:30/03/2017</t>
  </si>
  <si>
    <t>CONTRALORÍA GENERAL DEL ESTADO</t>
  </si>
  <si>
    <t>G04112460004</t>
  </si>
  <si>
    <t>VENTA DE DIVISAS CON TRANSFERENCIA DE FONDOS A SOLICITUD DE CONTRALORIA GENERAL DEL ESTADO  REF: PAGO CUOTA ANUAL POR MEMBRESIA GESTION 2017 A OLACEF SEGUN COM INTERNA N SCG CI 0192 2017 AVISO DE COBRANZA HR SGF 582 LIB. 00680012001 CONTRALORÍA GENERAL DEL ESTADO - INGRESOS</t>
  </si>
  <si>
    <t>G04115740004</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</si>
  <si>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 POR DIFERENCIAL CAMBIARIO</t>
  </si>
  <si>
    <t>G04115740005</t>
  </si>
  <si>
    <t>VENTA DE DIVISAS CON TRANSFERENCIA DE FONDOS A SOLICITUD DE CONTRALORIA GENERAL DEL ESTADO SEGUN SOLICITUD 1987 REF: PAGO CUOTA ANUAL A INTOSAI POR MEMBRESIA CGE  GESTION 2017 POR SOLICITUD EN COMUNICACION INTERNA SCG CI 1539 2017 NOTA INTOSAI FACTURA 99 1 329 INT 2016 HR 464 2016 EQUIVALENTES  14,3 LIB. 00680012001 CONTRALORÍA GENERAL DEL ESTADO - INGRESOS</t>
  </si>
  <si>
    <t>G04115750004</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</si>
  <si>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 POR DIFERENCIAL CAMBIARIO</t>
  </si>
  <si>
    <t>G04115750005</t>
  </si>
  <si>
    <t>VENTA DE DIVISAS CON TRANSFERENCIA DE FONDOS A SOLICITUD DE CONTRALORIA GENERAL DEL ESTADO SEGUN SOLICITUD 1986 REF: PAGO DE CUOTA ANUAL POR MEMBRESIA A ORGANISMO INTERNACIONAL GESTION 2017  SEGUN SOLICITUD EN CI SCG CI 1539 2016 NOTA INTOSAI FACTURA N 99 1 329 INT 2016 ORG0012  HR SGF 464 2016 EQUI LIB. 00680012001 CONTRALORÍA GENERAL DEL ESTADO - INGRESOS</t>
  </si>
  <si>
    <t>B14805360002</t>
  </si>
  <si>
    <t>00680012001 DEP.DE CHEQ.AJENOS,RET.DE CAM.,CONCEPTO: PAGO ALQUILER ATM CONTRALORIA MARZO 2017,DEP.: BANCO UNION S.A. , PROCEDENCIA: BANCO UNION S.A., CHEQUE: 146599, FECHA DE EMISION:02/03/2017</t>
  </si>
  <si>
    <t>B14846660002</t>
  </si>
  <si>
    <t>00099021001 DEP.DE CHEQ.AJENOS,RET.DE CAM.,CONCEPTO: REEMBOLSO SUBSIDIO DE INCAPACIDAD TEMPORAL,DEP.: CONTRALORIA GENERAL DEL ESTADO , PROCEDENCIA: BANCO NACIONAL DE BOLIVIA S.A., CHEQUE: 6066013, FECHA DE EMISION:17/02/2017</t>
  </si>
  <si>
    <t>B14875380002</t>
  </si>
  <si>
    <t>00099021001 DEP.DE CHEQ.AJENOS,RET.DE CAM.,CONCEPTO: REEMBOLSO SUBSIDIOS INCAPACIDAD TEMPORAL,DEP.: CONTRALORIA GENERAL DEL ESTADO , PROCEDENCIA: BANCO UNION S.A., CHEQUE: 5034, FECHA DE EMISION:22/03/2017</t>
  </si>
  <si>
    <t>B14892290002</t>
  </si>
  <si>
    <t>00099021001 DEP.DE CHEQ.AJENOS,RET.DE CAM.,CONCEPTO: REEMBOLSO SUBSIDIO POR INCAPACIDAD TEMPORAL,DEP.: CONTRALORIA GENERAL DEL ESTADO , PROCEDENCIA: BANCO NACIONAL DE BOLIVIA S.A., CHEQUE: 6066190, FECHA DE EMISION:20/03/2017</t>
  </si>
  <si>
    <t>B14811360002</t>
  </si>
  <si>
    <t>00099021001 DEP.DE CHEQ.AJENOS,RET.DE CAM.,CONCEPTO: DEVOLUCION DE UN DIA DE AGUINALDO DICIEMBRE/16 LOURDES CORTEZ GUTIERREZ,DEP.: DEFENSORIA DEL PUEBLO , PROCEDENCIA: BANCO UNION S.A., CHEQUE: 628, FECHA DE EMISION:03/03/2017</t>
  </si>
  <si>
    <t>O14810190002</t>
  </si>
  <si>
    <t>00682018001 DEPOSITO DE EFECTIVO, DEPOSITANTE: TOMAS IBAÑEZ AMARU, CONCEPTO: PAGOS EN FONDOS EN AVANCE, CUENTA DE DEPOSITO: CUENTA UNICA DEL TESORO</t>
  </si>
  <si>
    <t>B14833980002</t>
  </si>
  <si>
    <t>00099021001 DEP.DE CHEQ.AJENOS,RET.DE CAM.,CONCEPTO: DEVOLUCION DOS DIAS AGUINALDO DE NAVIDAD 2016 EFECTUADO EN PLANILLA 715 - C-31 - 1503,DEP.: DEFENSORIA DEL PUEBLO , PROCEDENCIA: BANCO UNION S.A., CHEQUE: 631, FECHA DE EMISION:08/03/2017</t>
  </si>
  <si>
    <t>B14834010002</t>
  </si>
  <si>
    <t>00682018001 DEP.DE CHEQ.AJENOS,RET.DE CAM.,CONCEPTO: DEVOLUCION FONDO EN AVANCE ROLANDO ATOYAY CUELLAR,DEP.: DEFENSORIA DEL PUEBLO , PROCEDENCIA: BANCO UNION S.A., CHEQUE: 632, FECHA DE EMISION:10/03/2017</t>
  </si>
  <si>
    <t>J03185850002</t>
  </si>
  <si>
    <t>A:00099021001 TRANSFERENCIA DE RECURSOS  QUE CORRESPONDEN AL PAGO DE CAPITAL E INTERESES  EN EL MARCO DEL CONTRATO DE FIDEICOMISO ACCESOS SEGUROS VIVIR BIEN SEGUN NOTA GEF-LIN-MCM-0043-NOT/17 CORRESPONDIENTE AL GAM SANTA CRUZ</t>
  </si>
  <si>
    <t>J03189610002</t>
  </si>
  <si>
    <t>A:00099021001 TRANSFERENCIA DE RECURSOS  QUE CORRESPONDEN AL PAGO DE CAPITAL E INTERESES  EN EL MARCO DEL CONTRATO DE FIDEICOMISO ACCESOS SEGUROS VIVIR BIEN SEGUN NOTA GEF-LIN-MCM-0043-NOT/17 CORRESPONDIENTE AL GOBIERNO AUTONOMO DPTAL.DE COBIJA</t>
  </si>
  <si>
    <t>J03189570002</t>
  </si>
  <si>
    <t>A:00099021001 TRANSFERENCIA DE RECURSOS QUE CORRESPONDEN AL PAGO DE CAPITAL E INTERESES  EN EL MARCO DEL CONTRATO DE FIDEICOMISO ACCESOS SEGUROS VIVIR BIEN SEGUN NOTA GEF-LIN-MCM-0043-NOT/17 CORRESPONDIENTE AL GOBIERNO AUTONOMO DPTAL.DE COCHABAMBA.</t>
  </si>
  <si>
    <t>J03189580002</t>
  </si>
  <si>
    <t>A:00099021001 TRANSFERENCIA DE RECURSOS  QUE CORRESPONDEN AL PAGO DE CAPITAL E INTERESES  EN EL MARCO DEL CONTRATO DE FIDEICOMISO ACCESOS SEGUROS VIVIR BIEN SEGUN NOTA GEF-LIN-MCM-0043-NOT/17 CORRESPONDIENTE AL GOBIERNO AUTONOMO DPTAL.DE COCHABAMBA</t>
  </si>
  <si>
    <t>J03189590002</t>
  </si>
  <si>
    <t>J03189600002</t>
  </si>
  <si>
    <t>A:00099021001 TRANSFERENCIA DE RECURSOS  QUE CORRESPONDEN AL PAGO DE CAPITAL E INTERESES  EN EL MARCO DEL CONTRATO DE FIDEICOMISO ACCESOS SEGUROS VIVIR BIEN SEGUN NOTA GEF-LIN-MCM-0043-NOT/17 CORRESPONDIENTE AL GOBIERNO AUTONOMO DPTAL.DE CHUQUISACA</t>
  </si>
  <si>
    <t>J03188940002</t>
  </si>
  <si>
    <t>A:00099021001 TRANSFERENCIA DE RECURSOS  QUE CORRESPONDEN AL PAGO DE CAPITAL E INTERESES  EN EL MARCO DEL CONTRATO DE FIDEICOMISO ACCESOS SEGUROS VIVIR BIEN SEGUN NOTA GEF-LIN-MCM-0043-NOT/17 CORRESPONDIENTE AL GOBIERNO AUTONOMO DPTAL.DE LA PAZ.</t>
  </si>
  <si>
    <t>J03189620002</t>
  </si>
  <si>
    <t>A:00099021001 El concepto de la mencionada operacion corresponde a la transferencia de capital por el mes de Diciembre/2016, de Cooperativa Sudamerica al TGN.</t>
  </si>
  <si>
    <t>J03189630002</t>
  </si>
  <si>
    <t>A:00099021001 El concepto de la mencionada operacion corresponde a la transferencia de capital por el mes de Diciembre de 2016 del Fideicomiso Programa de Reconversion Productiva y Comercial TGN 9.</t>
  </si>
  <si>
    <t>J03197970002</t>
  </si>
  <si>
    <t>A:00099021001 El concepto de la mencionada operacion corresponde a la transferencia de capital por el mes de Enero de 2017 del Fideicomiso Programa de Reconversion Productiva y Comercial TGN 9.</t>
  </si>
  <si>
    <t>J03203040002</t>
  </si>
  <si>
    <t>A:00099021001 El concepto de la mencionada operacion corresponde a la transferencia de capital por el mes de Enero/2017, de Cooperativa Sudamerica al TGN.</t>
  </si>
  <si>
    <t>J03210230002</t>
  </si>
  <si>
    <t>A:00099021001 El concepto de la mencionada operacion corresponde a la transferencia de capital por el mes de Febrero de 2017 del Fideicomiso Programa de Reconversion Productiva y Comercial TGN 9.</t>
  </si>
  <si>
    <t>B14859560002</t>
  </si>
  <si>
    <t>00099021001 DEP.DE CHEQ.AJENOS,RET.DE CAM.,CONCEPTO: DEVOLUCIÓN SALDOS GESTIÓN 2016 / PROYECTO SISTEMA AGUA POTABLE CHOVACOLLO,DEP.: GOBIERNO AUTONOMO MUNICIPAL DE COROICO , PROCEDENCIA: BANCO UNION S.A., CHEQUE: 6943, FECHA DE EMISION:16/03/2017</t>
  </si>
  <si>
    <t>S08763620002</t>
  </si>
  <si>
    <t>||TRANSFERENCIA DE FONDOS S/G. NOTA DE CITE:BUN0021/17 DE LA FECHA (HRE-TSO-47).RECURSOS NO EJECUTADOS POR CIERRE DE LA PRESENTE GESTION. A SOL.GAM-PORTACHUELO,LIBRETA N°00099018024 PAR-VIPFE-RECON-PROGR.NON PROJECT GRANT AID 2005; BUN.</t>
  </si>
  <si>
    <t>S08777820002</t>
  </si>
  <si>
    <t>||TRANSFERENCIA DE FONDOS S/G. NOTA CITE:BUN064/17 DE LA FECHA (HRE-TSO-479),DEVOLUCIÓN  RECURSOS NO EJECUTADOS "PROGRAMA DE DESARROLLO DE UN MODELO DE ATENCION INTEGRAL DEL NIÑO EN RIESGO NUTRICIONAL, ESTRATEGIA MOCHILA NUTRICIONAL". A SOLIC.G.A.M.SANTIVAÑEZ,LIBR.N°00099018035"PAR-VIPFE RECON-SEG.CONT.DESENDEUDAMIENTO DESARROLLO;BUN</t>
  </si>
  <si>
    <t>S08762070002</t>
  </si>
  <si>
    <t>'TRANSFERENCIA DE FONDOS DE DPTOS.DE ENCAJE LEGAL DEL SISTEMA FINANCIERO A DPTOS.CTES.DEL SECTOR PUBLICO S/G CITE' BUN/0003/17||DE LA FECHA (HRE-TSO-12). A SOLIC.MEFP, REVER.DE FONDOS P/ERROR EN MONTO DE TRANSF.ELEC. F.30/12/16 LIBRETA N°00099021001;BUN.</t>
  </si>
  <si>
    <t>J03182160002</t>
  </si>
  <si>
    <t>A:00099021001 A requerimiento de la Unidad de Administracion e Informacion Salarial (UAIS), con nota interna CITE: MEFP/VTCP/DGPOT/UAIS/N 7760/2016, en la cual solicita la reversion definitiva de las boletas de consignadas en el Comprobante de Pago N 18674.</t>
  </si>
  <si>
    <t>J03182150002</t>
  </si>
  <si>
    <t>A:00099021001 A requerimiento de la Unidad de Administracion e Informacion Salarial (UAIS), con nota interna CITE: MEFP/VTCP/DGPOT/UAIS/N 7760/2016, en la cual solicita la reversion definitiva de las boletas  consignadas en el Comprobante de Pago N 18674.</t>
  </si>
  <si>
    <t>Q07868790002</t>
  </si>
  <si>
    <t>NUMERO DE LIBRETA CUT: Cuenta Unica del Tesoro OPERACIÓN E18  TRANSFERENCIA DEL SISTEMA FINANCIERO POR CUENTA DE TERCEROS  A LA CUT Devolucion de pagos CC no cobrados por afiliados Civiles y Militares correspondiente al periodo Junio 2016</t>
  </si>
  <si>
    <t>S08764660002</t>
  </si>
  <si>
    <t>||TRANSFERENCIA A LA CUENTA UNICA DEL TESORO IMPORTE RETENIDO A WALTER ABRAHAM PEREZ ALANDIA POR REMUNERACIÓN MÁXIMA CORRESPONDIENTE AL MES DE DICIEMBRE/2016 - LIBRETA N° 00990201001, SEGÚN COMUNICACIÓN INTERNA BCB-DIR-CI-2017-3 Y "ROC" N° 12/2017 DEL DCR. TRANSFERENCIA POR REMUNERACIÓN MÁXIMA WALTER ALANDIA - DICIEMBRE/2016 LIBRETA N° 00990201001</t>
  </si>
  <si>
    <t>S08768100003</t>
  </si>
  <si>
    <t>'TRANSFERENCIA DE FONDOS||S/G. NOTA CITE: MEFP/VTCP/DGPOT/UPCFTGN/TR-N°0064/2017 DE LA FECHA, DEL MIN.DE ECONOMIA Y FINANZAS PUBLICAS.(HRE-TSO-314). DEBITO DE LA LIBRETA N°00099021001, REPOSICION UTILES DE ESCRITORIO.</t>
  </si>
  <si>
    <t>S08768040002</t>
  </si>
  <si>
    <t>'TRANSFERENCIA DE FONDOS DE DPTOS.DE ENCAJE LEGAL DEL SISTEMA FINANCIERO A DPTOS.CTES.DEL SECTOR PUBLICO S/G CITE' BUN/0031/17||DE LA FECHA (HRE-TSO-312). A SOLIC. DEL MEFP; REVERSION POR ERROR EN MONTO TRANSF.ELECT. DE F.06/01/17; LIBR.00099021001; BUN.</t>
  </si>
  <si>
    <t>S08767930002</t>
  </si>
  <si>
    <t>'TRANSFERENCIA DE FONDOS DE DPTOS.DE ENCAJE LEGAL DEL SISTEMA FINANCIERO A DPTOS.CTES.DEL SECTOR PUBLICO S/G CITE' BUN/0032/17||DE LA FECHA (HRE-TSO-311). A SOLIC.DEL MEFP,LIBR.00099021001 REVERS.FDOS.POR ERROR EN MONTO DE TRANSF.ELECTR.DE F.06-01-17; BUN</t>
  </si>
  <si>
    <t>S08767900002</t>
  </si>
  <si>
    <t>'TRANSFERENCIA DE FONDOS DE DPTOS.DE ENCAJE LEGAL DEL SISTEMA FINANCIERO A DPTOS.CTES.DEL SECTOR PUBLICO S/G CITE' BUN/0030/17||DE LA FECHA (HRE-TSO-310). A SOLIC.DEL MEFP,LIBR.00099021001 REVERS.FDOS.POR ERROR EN MONTO DE TRANSF.ELECTR.DE F.06-01-17; BUN</t>
  </si>
  <si>
    <t>S08767880002</t>
  </si>
  <si>
    <t>'TRANSFERENCIA DE FONDOS DE DPTOS.DE ENCAJE LEGAL DEL SISTEMA FINANCIERO A DPTOS.CTES.DEL SECTOR PUBLICO S/G CITE' BUN/0033/17||DE LA FECHA (HRE-TSO-309). A SOLIC.DEL MEFP,LIBR.00099021001 REVERS.FDOS.POR ERROR EN MONTO DE TRANSF.ELECTR.DE F.06-01-17; BUN</t>
  </si>
  <si>
    <t>S08768620001</t>
  </si>
  <si>
    <t>COBRO DE UTILES DE ESCRITORIO POR´||COM PLEMENTO AL COMPROBANTE NO.S-0876605 DE LA FECHA LIBRETA 00099021001 TGN-RECURSOS ORDIANRIOS. REF.: UTILES DE ESCRITORIO</t>
  </si>
  <si>
    <t>Q07893950002</t>
  </si>
  <si>
    <t>NUMERO DE LIBRETA CUT: 00990201001 OPERACIÓN E18  TRANSFERENCIA DEL SISTEMA FINANCIERO POR CUENTA DE TERCEROS  A LA CUT REGULARIZACION DE DESCARGO A OBSERVACION SALARIAL DICIEMBRE 2016</t>
  </si>
  <si>
    <t>Q07891410002</t>
  </si>
  <si>
    <t>NUMERO DE LIBRETA CUT: 00990201001 OPERACIÓN E18  TRANSFERENCIA DEL SISTEMA FINANCIERO POR CUENTA DE TERCEROS  A LA CUT DEVOLUCION DE EXCEDENTES DE HABERES DICIEMBRE 2016 A SOLICITUD MARIO GARCIA SAINZ</t>
  </si>
  <si>
    <t>Q07898330002</t>
  </si>
  <si>
    <t>NUMERO DE LIBRETA CUT: 00990201001 OPERACIÓN E18  TRANSFERENCIA DEL SISTEMA FINANCIERO POR CUENTA DE TERCEROS  A LA CUT DEVOLUCIÓN DE EXCEDENTE DE SALARIO OCTUBRE 2016</t>
  </si>
  <si>
    <t>S08771140002</t>
  </si>
  <si>
    <t>'TRANSFERENCIA DE FONDOS DE DPTOS.DE ENCAJE LEGAL DEL SISTEMA FINANCIERO A DPTOS.CTES.DEL SECTOR PUBLICO S/G CITE' BUN/0045/17||DE LA FECHA (HRE-TSO-370). A SOLIC.DEL MEFP,LIBR.00099021001 REVERS.FDOS.POR ERROR EN MONTO DE TRANSF.ELECTR.DE F.12-01-17; BUN</t>
  </si>
  <si>
    <t>Q07907030002</t>
  </si>
  <si>
    <t>NUMERO DE LIBRETA CUT: 00099021001 OPERACIÓN E18  TRANSFERENCIA DEL SISTEMA FINANCIERO POR CUENTA DE TERCEROS  A LA CUT TRANSFERENCIA PAGO ADELANTADO PRA -RP DICIEMBRE 2016</t>
  </si>
  <si>
    <t>Q07907020002</t>
  </si>
  <si>
    <t>NUMERO DE LIBRETA CUT: 00099021001 OPERACIÓN E18  TRANSFERENCIA DEL SISTEMA FINANCIERO POR CUENTA DE TERCEROS  A LA CUT TRANSFERENCIA PAGO INDEBIDO  -RP DICIEMBRE 2016</t>
  </si>
  <si>
    <t>Q07906980002</t>
  </si>
  <si>
    <t>NUMERO DE LIBRETA CUT: 00099021001 OPERACIÓN E18  TRANSFERENCIA DEL SISTEMA FINANCIERO POR CUENTA DE TERCEROS  A LA CUT TRANSFERENCIA DESCUENTO COBRO INDEBIDO R 026-99-RP DICIEMBRE 2016</t>
  </si>
  <si>
    <t>S08771620001</t>
  </si>
  <si>
    <t>COBRO DE||UTILES DE ESCRITORIO POR ELABORACION DE LA OPERACION CONTABLE N°877161 DE LA FECHA DE LA LIBRETA 00099021001 TGN RECURSOS ORDINARIOS MONEDA NACIONAL, COSTO UTILES DE ESCRITORIO</t>
  </si>
  <si>
    <t>Q07916300002</t>
  </si>
  <si>
    <t>NUMERO DE LIBRETA CUT: Cuenta Unica del Tesoro OPERACIÓN E18  TRANSFERENCIA DEL SISTEMA FINANCIERO POR CUENTA DE TERCEROS  A LA CUT Devolucion de pagos CC no cobrados por afiliados Civiles y Militares correspondiente al periodo Julio 2016</t>
  </si>
  <si>
    <t>Q07916290002</t>
  </si>
  <si>
    <t>NUMERO DE LIBRETA CUT: Cuenta Unica del Tesoro OPERACIÓN E18  TRANSFERENCIA DEL SISTEMA FINANCIERO POR CUENTA DE TERCEROS  A LA CUT Devolucion pagos en exceso Gno. Autonomo Dept. de Tarija</t>
  </si>
  <si>
    <t>Q07916260002</t>
  </si>
  <si>
    <t>NUMERO DE LIBRETA CUT: Cuenta Unica del Tesoro OPERACIÓN E18  TRANSFERENCIA DEL SISTEMA FINANCIERO POR CUENTA DE TERCEROS  A LA CUT Masa Hereditaria caso Angel David Leaño Berrios</t>
  </si>
  <si>
    <t>S08774670003</t>
  </si>
  <si>
    <t>'TRANSFERENCIA DE FONDOS||S/G. NOTA CITE: MEFP/VTCP/DGPOT/UPCFTGN/TR-N°0124/2017 DE LA FECHA, DEL MIN.DE ECONOMIA Y FINANZAS PUBLICAS.(HRE-TSO-438). DEBITO DE LA LIBRETA N°00099021001, REPOSICION UTILES DE ESCRITORIO.</t>
  </si>
  <si>
    <t>S08775720003</t>
  </si>
  <si>
    <t>'TRANSFERENCIA DE FONDOS||S/G. NOTA CITE: MEFP/VTCP/DGPOT/UPCFTGN/TR-NO.0149/17 DE LA FECHA, DEL MIN.ECO.Y FINANC.PUB.(HRE-TSO-455). DEBITO DE LA LIBRETA N° 00099021001, REPOSICION UTILES DE ESCRITORIO.</t>
  </si>
  <si>
    <t>S08776850003</t>
  </si>
  <si>
    <t>'TRANSFERENCIA DE FONDOS||A SOL. DEL MIN,DE ECO Y FIN.PUBL. MEFP/VTCP/DGPOT/UPCFTGN/TR-N°0157/2017 DE LA FECHA HRE TSO 473 REPOSICION DE BOLETAS DE PAGO SOLICITADA POR VARIAS ENTIDADES CONSIGNADAS EN EL COMPROBANTE DE PAGO NRO. 18677. DEBITO DE LA LIBRETA 00099021001 COBRO UTILES DE ESCRITORIO.</t>
  </si>
  <si>
    <t>S08781200004</t>
  </si>
  <si>
    <t>J03187810002</t>
  </si>
  <si>
    <t>A:00099021001 DEVOLUCION RETENCIOIN DE DESCUENTOS EFECTUADOS POR CONVENIOS DE COMPENSACION DE COTIZACIONES CON FUTURO DE BOLIVIA AFP S.A., CORRESPONDIENTE AL MES DE NOVIEMBRE/2016 Y AGUINALDO 2010 AL 2016. S/G. CITE SENASIR UAF.TTES-0004/2017.</t>
  </si>
  <si>
    <t>J03187820002</t>
  </si>
  <si>
    <t>A:00099021001 DEVOLUCION RETENCION DE DESCUENTOS EFECTUADOS POR COBROS Y PAGOS INDEBIDOS, CORRESPONDIENTE AL MES DE DICIEMBRE/2016. S/G. CITE SENASIR UAF.TTES-0006/2017.</t>
  </si>
  <si>
    <t>J03187830002</t>
  </si>
  <si>
    <t>A:00099021001 DEVOLUCION RETENCION DE DESCUENTOS POR RECUPERACION DE P.R.A. (PAGO DE REPARTO ANTICIPADO), CORRESPONDIENTE AL MES DE DICIEMBRE/2016. S/G. CITE SENASIR UAF.TTES-0007/2017.</t>
  </si>
  <si>
    <t>J03187840002</t>
  </si>
  <si>
    <t>A:00099021001 DEVOLUCION RETENCION DE DESCUENTOS EFECTUADOS POR CONVENIOS DE COMPENSACION DE COTIZACIONES CON SEGUROS PROVIDA S.A., CORRESPONDIENTE AL MES DE DICIEMBRE/2016 Y AGUINALDO 2016. S/G. CITE SENASIR UAF.TTES-0008/2017.</t>
  </si>
  <si>
    <t>J03187860002</t>
  </si>
  <si>
    <t>A:00099021001 DEVOLUCION RETENCION DE DESCUENTOS EFECTUADOS POR CONVENIOS DE COMPENSACION DE COTIZACIONES CON FUTURO DE BOLIVIA AFP S.A., CORRESPONDIENTE AL MES DE DICIEMBRE/2016 Y AGUINALDO 2010 AL 2016. S/G. CITE SENASIR UAF.TTES-0010/2017.</t>
  </si>
  <si>
    <t>J03187870002</t>
  </si>
  <si>
    <t>A:00099021001 DEVOLUCION RETENCION DE DESCUENTOS EFECTUADOS POR CONVENIOS DE COMPENSACION DE COTIZACIONES CON LA VITALICIA SEGUROS Y REASEGUROS DE VIDA S.A., CORRESPONDIENTE AL MES DE DICIEMBRE/2016 Y AGUINALDO 2016. S/G. CITE SENASIR UAF.TTES-0009/2017.</t>
  </si>
  <si>
    <t>J03187890002</t>
  </si>
  <si>
    <t>A:00099021001 DEVOLUCION RETENCION DE DESCUENTOS EFECTUADOS POR CONVENIOS DE COMPENSACION DE COTIZACIONES CON BBVA PREVISION AFP, CORRESPONDIENTE AL MES DE NOVIEMBRE/2016 Y AGUINALDO 2010, 2014 AL 2016. S/G. CITE SENASIR UAF.TTES-0005/2017.</t>
  </si>
  <si>
    <t>Q07955080002</t>
  </si>
  <si>
    <t>NUMERO DE LIBRETA CUT: 00990201001 OPERACIÓN E18  TRANSFERENCIA DEL SISTEMA FINANCIERO POR CUENTA DE TERCEROS  A LA CUT DEVOLUCION DE SALARIOS</t>
  </si>
  <si>
    <t>Q07954910002</t>
  </si>
  <si>
    <t>NUMERO DE LIBRETA CUT: 00990201001 OPERACIÓN E18  TRANSFERENCIA DEL SISTEMA FINANCIERO POR CUENTA DE TERCEROS  A LA CUT DEVOLUCION EXCEDENTE UNIVERSIDAD SAN SIMON</t>
  </si>
  <si>
    <t>J03188740002</t>
  </si>
  <si>
    <t>A:00099021001 DEVOLUCION RETENCIOIN DE DESCUENTOS EFECTUADOS POR CONVENIOS DE COMPENSACION DE COTIZACIONES CON SEGUROS PROVIDA S.A., CORRESPONDIENTE AL MES DE NOVIEMBRE/2016 Y AGUINALDO/2016. S/G. CITE SENASIR UAF.TTES-0002/2017.</t>
  </si>
  <si>
    <t>J03188730002</t>
  </si>
  <si>
    <t>A:00099021001 DEVOLUCION RETENCIOIN DE DESCUENTOS EFECTUADOS POR CONVENIOS DE COMPENSACION DE COTIZACIONES CON LA VITALICIA SEGUROS Y REASEGUROS DE VIDA S.A., CORRESPONDIENTE AL MES DE NOVIEMBRE/2016 Y AGUINALDO 2014 AL 2016. S/G. CITE SENASIR UAF.TTES-0003/2017.</t>
  </si>
  <si>
    <t>J03188720002</t>
  </si>
  <si>
    <t>A:00099021001 DEVOLUCION RETENCION DE DESCUENTOS EFECTUADOS POR CONVENIOS DE COMPENSACION DE COTIZACIONES CON BBVA PREVISION AFP, CORRESPONDIENTE AL MES DE DICIEMBRE/2016 Y AGUINALDO 2010 AL 2016. S/G. CITE SENASIR UAF.TTES-0011/2017.</t>
  </si>
  <si>
    <t>Q07962010002</t>
  </si>
  <si>
    <t>NUMERO DE LIBRETA CUT: Cuenta Unica del Tesoro OPERACIÓN E18  TRANSFERENCIA DEL SISTEMA FINANCIERO POR CUENTA DE TERCEROS  A LA CUT Pago pension en demasia CUA 20667012 del asegurado Alberto Vargas Lira</t>
  </si>
  <si>
    <t>Q07962020002</t>
  </si>
  <si>
    <t>NUMERO DE LIBRETA CUT: Cuenta Unica del Tesoro OPERACIÓN E18  TRANSFERENCIA DEL SISTEMA FINANCIERO POR CUENTA DE TERCEROS  A LA CUT Pago pension en demsaia CUA 10642833 del asegurado Mario Lea Plaza Torri</t>
  </si>
  <si>
    <t>Q07962030002</t>
  </si>
  <si>
    <t>NUMERO DE LIBRETA CUT: Cuenta Unica del Tesoro OPERACIÓN E18  TRANSFERENCIA DEL SISTEMA FINANCIERO POR CUENTA DE TERCEROS  A LA CUT Pago pension en demsaia CUA 100314121 del asegurado Raul Roca Salazar</t>
  </si>
  <si>
    <t>S08786570003</t>
  </si>
  <si>
    <t>'TRANSFERENCIA DE FONDOS||S/G. NOTA CITE: MEFP/VTCP/DGPOT/UPCFTGN/TR-N°222/2017 DE LA FECHA, DEL MIN.DE ECONOMIA Y FINANZAS PUBLICAS.(HRE-TSO-552). DEBITO DE LA LIBRETA N°00099021001, REPOSICION UTILES DE ESCRITORIO.</t>
  </si>
  <si>
    <t>S08787380002</t>
  </si>
  <si>
    <t>'TRANSFERENCIA DE FONDOS DE DPTOS.DE ENCAJE LEGAL DEL SISTEMA FINANCIERO A DPTOS.CTES.DEL SECTOR PUBLICO S/G CITE' BUN/0093/17||DE LA FECHA (HRE-TSO-561).DEVOLUCION CORRESPONDIENTE AL SALDO REMANENTE DE LA RENTA SOLIDARIA GESTION 2016. A SOLICITUD BANCO UNION S.A., PARA ABONO A LA LIBRETA N°00099021001.</t>
  </si>
  <si>
    <t>Q07991930002</t>
  </si>
  <si>
    <t>NUMERO DE LIBRETA CUT: 00990201001 OPERACIÓN E18  TRANSFERENCIA DEL SISTEMA FINANCIERO POR CUENTA DE TERCEROS  A LA CUT DEVOLUCION DE EXCEDENTES UMSS A SOL. DE OTERO FERRUFINO NANCY</t>
  </si>
  <si>
    <t>Q08002150002</t>
  </si>
  <si>
    <t>NUMERO DE LIBRETA CUT: CUENTA UNICA DEL TESORO OPERACIÓN E18  TRANSFERENCIA DEL SISTEMA FINANCIERO POR CUENTA DE TERCEROS  A LA CUT Devolucion pagos en exceso Poder Legislativo</t>
  </si>
  <si>
    <t>Q08002170002</t>
  </si>
  <si>
    <t>NUMERO DE LIBRETA CUT: 00099021001 OPERACIÓN E18  TRANSFERENCIA DEL SISTEMA FINANCIERO POR CUENTA DE TERCEROS  A LA CUT DESCUENTO COBRO INDEBIDO R 026-99-RP</t>
  </si>
  <si>
    <t>Q08002270002</t>
  </si>
  <si>
    <t>NUMERO DE LIBRETA CUT: 00099021001 OPERACIÓN E18  TRANSFERENCIA DEL SISTEMA FINANCIERO POR CUENTA DE TERCEROS  A LA CUT PAGO INDEBIDO -RP ENERO 2017</t>
  </si>
  <si>
    <t>Q08002280002</t>
  </si>
  <si>
    <t>NUMERO DE LIBRETA CUT: 00099021001 OPERACIÓN E18  TRANSFERENCIA DEL SISTEMA FINANCIERO POR CUENTA DE TERCEROS  A LA CUT PAGO ADELANTADO PRA -RP ENERO 2017</t>
  </si>
  <si>
    <t>S08793860001</t>
  </si>
  <si>
    <t>||ASIENTO DE REGULARIZACION DEL COMPROBANTE S-0876435 DE FECHA 06/01/2017 POR MODIFICACION EN LA META PRESUPESTARIA DE LA PARTIDA 1.352.220 DISM. OTROS ACTIVOS FINANCIEROS A CORTO PLAZO. SEGUN DOCUMENTACION ADJUNTA. LIBRETA N°00099021001.</t>
  </si>
  <si>
    <t>J03194640002</t>
  </si>
  <si>
    <t>A:00099021001 A requerimiento de la Unidad de Administracion e Informacion Salarial (UAIS), con nota interna CITE: MEFP/VTCP/DGPOT/UAIS/N 560/2017, en la cual solicita la reversion definitiva de las boletas consignadas en el Comprobante de Pago N 18678.</t>
  </si>
  <si>
    <t>S08794940002</t>
  </si>
  <si>
    <t>||REGISTRO POR LA DEVOLUCION DEL SALDO NO UTILIZADO DE LA CARTA DE CREDITO I-2016-028 DE ACUERDO A NOTA SEDEM/GG/CB/2017-0068 ADJUNTA DE LA FECHA. LIBRETA 00576012002 CARTONBOL RECAUDADORA REF.: DEP SALDO NO UTILIZADO LC I-2016-028.</t>
  </si>
  <si>
    <t>S08794260002</t>
  </si>
  <si>
    <t>||TRANSFERENCIA A LA CUENTA UNICA DEL TESORO IMPORTE RETENIDO A WALTER ABRAHAM PEREZ ALANDIA POR REMUNERACIÓN MÁXIMA CORRESPONDIENTE AL MES DE ENERO/2017 - LIBRETA N° 00990201001. TRANSFERENCIA POR REMUNERACIÓN MÁXIMA WALTER ALANDIA - ENERO/2017 LIBRETA N° 00990201001</t>
  </si>
  <si>
    <t>Q08007810002</t>
  </si>
  <si>
    <t>NUMERO DE LIBRETA CUT: Cuenta Unica del Tesoro OPERACIÓN E18  TRANSFERENCIA DEL SISTEMA FINANCIERO POR CUENTA DE TERCEROS  A LA CUT Pago pension por riesgos profesional Enero 2017</t>
  </si>
  <si>
    <t>Q08013960002</t>
  </si>
  <si>
    <t>NUMERO DE LIBRETA CUT: Cuenta Unica del Tesoro OPERACIÓN E18  TRANSFERENCIA DEL SISTEMA FINANCIERO POR CUENTA DE TERCEROS  A LA CUT Pago pension en demasia CUA 6252060 del asegurado German Coro Donaire</t>
  </si>
  <si>
    <t>Q08008690002</t>
  </si>
  <si>
    <t>NUMERO DE LIBRETA CUT: Cuenta Unica del Tesoro OPERACIÓN E18  TRANSFERENCIA DEL SISTEMA FINANCIERO POR CUENTA DE TERCEROS  A LA CUT Devolucion de pagos CC no cobrados por afiliados Civiles correspondientes al periodo Agosto 2016</t>
  </si>
  <si>
    <t>G03784530001</t>
  </si>
  <si>
    <t>COBRO COSTOS DE PAPELERIA SEGUN TRANSFERENCIA DEL EXTERIOR POR ORDEN DE MISSION OF BOLIVIA TO THE OAS.REF.: DEVOLUCION SALDOS GASTOS DE FUNCIONAMIENTO LIB. 00099021001 TGN-RECURSOS ORDINARIOS (3987)</t>
  </si>
  <si>
    <t>G03784520002</t>
  </si>
  <si>
    <t>TRANSFERENCIA DEL EXTERIOR SEGUN SWIFT 01964 DE FECHA 14/02/2017 ORDENANTE: MISSION OF BOLIVIA TO THE OAS.REF.: DEVOLUCION SALDOS GASTOS DE FUNCIONAMIENTO LIB. 00099021001 TGN-RECURSOS ORDINARIOS (3987)</t>
  </si>
  <si>
    <t>G03794470001</t>
  </si>
  <si>
    <t>COBRO COSTOS DE PAPELERIA SEGUN TRANSFERENCIA DEL EXTERIOR POR ORDEN DE DELEGACION BOLIVIA ANTE LA UNESCO REF.: DEVOLUCION SALDOS GASTOS DE FUNCIONAMIENTO LIB. 00099021001 TGN-RECURSOS ORDINARIOS (3987)</t>
  </si>
  <si>
    <t>G03794460002</t>
  </si>
  <si>
    <t>TRANSFERENCIA DEL EXTERIOR SEGUN SWIFT NO.2113 DE FECHA 15/02/2017 ORDENANTE: DELEGACION BOLIVIA ANTE LA UNESCO REF.: DEVOLUCION SALDOS GASTOS DE FUNCIONAMIENTO LIB. 00099021001 TGN-RECURSOS ORDINARIOS (3987)</t>
  </si>
  <si>
    <t>S08798140002</t>
  </si>
  <si>
    <t>'TRANSFERENCIA DE FONDOS DE DPTOS.DE ENCAJE LEGAL DEL SISTEMA FINANCIERO A DPTOS.CTES.DEL SECTOR PUBLICO S/G CITE' BUN/0121/17||DE LA FECHA (HRE-TSO-905). A SOLIC. MEFP; REVERSION POR ERROR EN MONTO DE TRANSF.ELECT. DE F. 10/02/17; LIBR.00099021001; BUN.</t>
  </si>
  <si>
    <t>S08799540002</t>
  </si>
  <si>
    <t>||MULTA POR INCUMPLIMIENTO A LA GUIA DE PROCEDIMIENTOS OPERATIVOS DE CANCELACION DE PAGOS A FUNCIONARIOS PUBLICOS Y BENEFICIARIOS DE RENTA DE ACUERDO A NOTA MEFP/VTCP/DGPOT/UAIS/N° 396/2017 RECIBIDA EN F.16/02/17 REF: POR DEVOL.BOLETA DE PAGO A LA BENEF. ANA SOLANO CLAROS DE CONFORMIDAD AL INCISO M, PUNTO 1; LIBRETA 00099021001.</t>
  </si>
  <si>
    <t>Q08035000002</t>
  </si>
  <si>
    <t>NUMERO DE LIBRETA CUT: Cuenta Unica del Tesoro OPERACIÓN E18  TRANSFERENCIA DEL SISTEMA FINANCIERO POR CUENTA DE TERCEROS  A LA CUT Devolucion pagos en exceso Gno. Autonomo Dept. de Potosi</t>
  </si>
  <si>
    <t>G03822440002</t>
  </si>
  <si>
    <t>TRANSFERENCIA DEL EXTERIOR SEGUN SWIFT 02267 DE FECHA 17/02/2017 ORDENANTE: EMBAJADA DE BOLIVIA MONTEVIDEO UY REF.: DEVOLUCION SALDOS GASTOS DE FUNCIONAMIENTO LIB. 00099021001 TGN-RECURSOS ORDINARIOS (3987)</t>
  </si>
  <si>
    <t>G03822450001</t>
  </si>
  <si>
    <t>COBRO COSTOS DE PAPELERIA SEGUN TRANSFERENCIA DEL EXTERIOR POR ORDEN DE EMBAJADA DE BOLIVIA MONTEVIDEO UY REF.: DEVOLUCION SALDOS GASTOS DE FUNCIONAMIENTO LIB. 00099021001 TGN-RECURSOS ORDINARIOS (3987)</t>
  </si>
  <si>
    <t>G03824420002</t>
  </si>
  <si>
    <t>TRANSFERENCIA DEL EXTERIOR SEGUN SWIFT NO.2305 DE FECHA 17/02/2017 ORDENANTE: CONSULATE GENERAL OF BOLIVIA (LOS ANGELES) REF.: DEVOLUCION SALDOS GASTOS FUNCIONAMIENTO LIB. 00099021001 TGN-RECURSOS ORDINARIOS (3987)</t>
  </si>
  <si>
    <t>G03824430001</t>
  </si>
  <si>
    <t>COBRO COSTOS DE PAPELERIA SEGUN TRANSFERENCIA DEL EXTERIOR POR ORDEN DE CONSULATE GENERAL OF BOLIVIA (LOS ANGELES) REF.: DEVOLUCION SALDOS GASTOS FUNCIONAMIENTO LIB. 00099021001 TGN-RECURSOS ORDINARIOS (3987)</t>
  </si>
  <si>
    <t>G03836930001</t>
  </si>
  <si>
    <t>COBRO COSTOS DE PAPELERIA SEGUN TRANSFERENCIA DEL EXTERIOR POR ORDEN DE EMBASSY OF THE PLURINATIONAL STATE OF BOLIVIA (RUSSIA) REF.: DEVOLUCION DE GASTOS DE FUNCIONAMIENTO LIB. 00099021001 TGN-RECURSOS ORDINARIOS (3987)</t>
  </si>
  <si>
    <t>G03836920002</t>
  </si>
  <si>
    <t>TRANSFERENCIA DEL EXTERIOR SEGUN SWIFT NO.2353 DE FECHA 20/02/2017 ORDENANTE: EMBASSY OF THE PLURINATIONAL STATE OF BOLIVIA (RUSSIA) REF.: DEVOLUCION DE GASTOS DE FUNCIONAMIENTO LIB. 00099021001 TGN-RECURSOS ORDINARIOS (3987)</t>
  </si>
  <si>
    <t>G03831520001</t>
  </si>
  <si>
    <t>COBRO COSTOS DE PAPELERIA SEGUN TRANSFERENCIA DEL EXTERIOR POR ORDEN DE EMBAJADA DE BOLIVIA,BOGOTA-COLOMBIA.REF.:DEVOLUCION SALDOS DE EJECUTADOS GESTION 2016 LIB. 00099021001 TGN-RECURSOS ORDINARIOS (3987)</t>
  </si>
  <si>
    <t>G03831510002</t>
  </si>
  <si>
    <t>TRANSFERENCIA DEL EXTERIOR SEGUN SWIFT 02347-02346 DE FECHA 20/02/2017 ORDENANTE: EMBAJADA DE BOLIVIA,BOGOTA-COLOMBIA.REF.:DEVOLUCION SALDOS DE EJECUTADOS GESTION 2016 LIB. 00099021001 TGN-RECURSOS ORDINARIOS (3987)</t>
  </si>
  <si>
    <t>G03848940001</t>
  </si>
  <si>
    <t>COBRO COSTOS DE PAPELERIA SEGUN TRANSFERENCIA DEL EXTERIOR POR ORDEN DE EMBAJADA DE BOLIVIA-OTAWA-CANADA. REF.:DEVOLUCION SALDOS GASTOS FUNCIONAMIENTO LIB. 00099021001 TGN-RECURSOS ORDINARIOS (3987)</t>
  </si>
  <si>
    <t>G03848930002</t>
  </si>
  <si>
    <t>TRANSFERENCIA DEL EXTERIOR SEGUN SWIFT 02470 DE FECHA 21/02/2017 ORDENANTE: EMBAJADA DE BOLIVIA-OTAWA-CANADA. REF.:DEVOLUCION SALDOS GASTOS FUNCIONAMIENTO LIB. 00099021001 TGN-RECURSOS ORDINARIOS (3987)</t>
  </si>
  <si>
    <t>G03841050002</t>
  </si>
  <si>
    <t>TRANSFERENCIA DEL EXTERIOR SEGUN SWIFT NO.2399 DE FECHA 21/02/2017 ORDENANTE: BOTSCHAFT DES PLURINATIONALEN STAATES BOLIVIEN (BERLIN) REF.: DEVOLUCION SALDOS PROGRAMA ALEMANIA LIB. 00099021001 TGN-RECURSOS ORDINARIOS (3987)</t>
  </si>
  <si>
    <t>G03848060001</t>
  </si>
  <si>
    <t>COBRO COSTOS DE PAPELERIA SEGUN TRANSFERENCIA DEL EXTERIOR POR ORDEN DE EMBAJADA DEL ESTA PLURINACIONAL (MEXICO) REF.: DEVOLUCION DE SALDOS NO EJECUTADOS GASTOS DE FUNCIONAMIENTO GESTION 2016 LIB. 00099021001 TGN-RECURSOS ORDINARIOS (3987)</t>
  </si>
  <si>
    <t>G03848050002</t>
  </si>
  <si>
    <t>TRANSFERENCIA DEL EXTERIOR SEGUN SWIFT NO.2402 DE FECHA 21/02/2017 ORDENANTE: EMBAJADA DEL ESTA PLURINACIONAL (MEXICO) REF.: DEVOLUCION DE SALDOS NO EJECUTADOS GASTOS DE FUNCIONAMIENTO GESTION 2016 LIB. 00099021001 TGN-RECURSOS ORDINARIOS (3987)</t>
  </si>
  <si>
    <t>G03848000001</t>
  </si>
  <si>
    <t>COBRO COSTOS DE PAPELERIA SEGUN TRANSFERENCIA DEL EXTERIOR POR ORDEN DE EMBAJADA DE BOLIVIA-OTAWA-CANADA. REF.:DEVOLUCION SALDOS LIB. 00099021001 TGN-RECURSOS ORDINARIOS (3987)</t>
  </si>
  <si>
    <t>G03847990002</t>
  </si>
  <si>
    <t>TRANSFERENCIA DEL EXTERIOR SEGUN SWIFT 02403 DE FECHA 21/02/2017 ORDENANTE: EMBAJADA DE BOLIVIA-OTAWA-CANADA. REF.:DEVOLUCION SALDOS LIB. 00099021001 TGN-RECURSOS ORDINARIOS (3987)</t>
  </si>
  <si>
    <t>G03841060001</t>
  </si>
  <si>
    <t>COBRO COSTOS DE PAPELERIA SEGUN TRANSFERENCIA DEL EXTERIOR POR ORDEN DE BOTSCHAFT DES PLURINATIONALEN STAATES BOLIVIEN (BERLIN) REF.: DEVOLUCION SALDOS PROGRAMA ALEMANIA LIB. 00099021001 TGN-RECURSOS ORDINARIOS (3987)</t>
  </si>
  <si>
    <t>G03871750002</t>
  </si>
  <si>
    <t>TRANSFERENCIA DEL EXTERIOR SEGUN SWIFT 02616-02615 DE FECHA 23/02/2017 ORDENANTE: EMBAJADA DE LA REPUBLICA DE BOLIVIA-BRASILEA-BRASIL. REF.:DEVOLUCION SALDO GASTOS DE FUNCIONAMIENTO LIB. 00099021001 TGN-RECURSOS ORDINARIOS (3987)</t>
  </si>
  <si>
    <t>G03871760001</t>
  </si>
  <si>
    <t>COBRO COSTOS DE PAPELERIA SEGUN TRANSFERENCIA DEL EXTERIOR POR ORDEN DE EMBAJADA DE LA REPUBLICA DE BOLIVIA-BRASILEA-BRASIL. REF.:DEVOLUCION SALDO GASTOS DE FUNCIONAMIENTO LIB. 00099021001 TGN-RECURSOS ORDINARIOS (3987)</t>
  </si>
  <si>
    <t>G03862240002</t>
  </si>
  <si>
    <t>TRANSFERENCIA DEL EXTERIOR SEGUN MJE.SWIFT NO.2563 DE FECHA 23/02/2017 ORDENANTE: BOTSCHAFT DES PLURINATIONALEN STAATES BOLIVIEN REF:DEVOLUCION DE SALDOS GASTOS DE FUNCIONAMIENTO LIB. 00099021001 TGN-RECURSOS ORDINARIOS (3987)</t>
  </si>
  <si>
    <t>G03862250001</t>
  </si>
  <si>
    <t>COBRO COSTOS DE PAPELERIA SEGUN TRANSFERENCIA DEL EXTERIOR POR ORDEN DE BOTSCHAFT DES PLURINATIONALEN STAATES BOLIVIEN REF:DEVOLUCION DE SALDOS GASTOS DE FUNCIONAMIENTO LIB. 00099021001 TGN-RECURSOS ORDINARIOS (3987)</t>
  </si>
  <si>
    <t>G03864820002</t>
  </si>
  <si>
    <t>TRANSFERENCIA DEL EXTERIOR SEGUN SWIFT 02565 DE FECHA 23/02/2017 ORDENANTE: EMBAJADA DE BOLIVIA,SAN JOSE,COSTA RICA.REF.: DEVOLUCION SALDOS GASTOS DE FUNCIONAMIENTO LIB. 00099021001 TGN-RECURSOS ORDINARIOS (3987)</t>
  </si>
  <si>
    <t>G03864830001</t>
  </si>
  <si>
    <t>COBRO COSTOS DE PAPELERIA SEGUN TRANSFERENCIA DEL EXTERIOR POR ORDEN DE EMBAJADA DE BOLIVIA,SAN JOSE,COSTA RICA.REF.: DEVOLUCION SALDOS GASTOS DE FUNCIONAMIENTO LIB. 00099021001 TGN-RECURSOS ORDINARIOS (3987)</t>
  </si>
  <si>
    <t>G03868900002</t>
  </si>
  <si>
    <t>TRANSFERENCIA DEL EXTERIOR SEGUN SWIFT 02564 DE FECHA 23/02/2017 ORDENANTE: EMBAJADA DE BOLIVIA-SAN JOSE-COSTA RICA. REF.:DEVOLUCION SALDOS PROGRAMA DE DOCUMENTACION LIB. 00099021001 TGN-RECURSOS ORDINARIOS (3987)</t>
  </si>
  <si>
    <t>G03868910001</t>
  </si>
  <si>
    <t>COBRO COSTOS DE PAPELERIA SEGUN TRANSFERENCIA DEL EXTERIOR POR ORDEN DE EMBAJADA DE BOLIVIA-SAN JOSE-COSTA RICA. REF.:DEVOLUCION SALDOS PROGRAMA DE DOCUMENTACION LIB. 00099021001 TGN-RECURSOS ORDINARIOS (3987)</t>
  </si>
  <si>
    <t>J03200590002</t>
  </si>
  <si>
    <t>A:00099021001 DEVOLUCION RETENCION DE DESCUENTOS EFECTUADOS POR COBROS Y PAGOS INDEBIDOS, CORRESPONDIENTE AL MES DE ENERO/2017. S/G. CITE SENASIR UAF-TTES-0015/2017</t>
  </si>
  <si>
    <t>S08808720004</t>
  </si>
  <si>
    <t>J03200600002</t>
  </si>
  <si>
    <t>A:00099021001 DEVOLUCION RETENCION DE DESCUENTOS EFECTUADOS POR RECUPERACION DEL P.R.A. (PAGO DE REPARTO ANTICIPADO), CORRESPONDIENTE AL MES DE ENERO/2017. S/G. CITE SENASIR UAF-TTES-0016/2017</t>
  </si>
  <si>
    <t>G03893960002</t>
  </si>
  <si>
    <t>TRANSFERENCIA DEL EXTERIOR SEGUN MJE.SWIFT NOS.2701-2694 DE FECHA 01/03/2017 ORDENANTE: PERMANENT MSSN OF BOLIVIA TO THE UN STATE OF BOLIVIA TO THE UNITED REF:DEVOLUCION DE SALDOS GASTOS DE FUNCIONAMIENTO LIB. 00099021001 TGN-RECURSOS ORDINARIOS (3987)</t>
  </si>
  <si>
    <t>G03893970001</t>
  </si>
  <si>
    <t>COBRO COSTOS DE PAPELERIA SEGUN TRANSFERENCIA DEL EXTERIOR POR ORDEN DE PERMANENT MSSN OF BOLIVIA TO THE UN STATE OF BOLIVIA TO THE UNITED REF:DEVOLUCION DE SALDOS GASTOS DE FUNCIONAMIENTO LIB. 00099021001 TGN-RECURSOS ORDINARIOS (3987)</t>
  </si>
  <si>
    <t>S08811050003</t>
  </si>
  <si>
    <t>'TRANSFERENCIA DE FONDOS||A SOL. DEL MIN,DE ECO Y FIN.PUBL. MEFP/VTCP/DGPOT/UPCFTGN/TR-N°399/2017 DE LA FECHA HRE TSO 1032 REPOSICIÓN DE BOLETAS DE PAGO SOLICITADAS POR VARIAS ENTIDADES CONSIGNADAS EN EL COMPROBANTE DE PAGO N° 18680. DEBITO DE LA LIBRETA 00099021001 COBRO UTILES DE ESCRITORIO.</t>
  </si>
  <si>
    <t>S08812000003</t>
  </si>
  <si>
    <t>'TRANSFERENCIA DE FONDOS||A SOL. DEL MIN,DE ECO Y FIN.PUBL. MEFP/VTCP/DGPOT/UPCFTGN/TR-N°421/2017 DE LA FECHA HRE TSO 1045 REPOSICION DE BOLETAS DE PAGO SOLICITADAS POR VARIAS ENTIDADES CONSIGNADAS EN EL COMPROBANTE DE PAGO N° 18681. DEBITO DE LA LIBRETA 00099021001 COBRO UTILES DE ESCRITORIO.</t>
  </si>
  <si>
    <t>Q08084710002</t>
  </si>
  <si>
    <t>NUMERO DE LIBRETA CUT: Cuenta Unica del Tesoro OPERACIÓN E18  TRANSFERENCIA DEL SISTEMA FINANCIERO POR CUENTA DE TERCEROS  A LA CUT Devolucion de aportes en exceso TGN</t>
  </si>
  <si>
    <t>Q08092510002</t>
  </si>
  <si>
    <t>Q08102270002</t>
  </si>
  <si>
    <t>NUMERO DE LIBRETA CUT: 00990201001 OPERACIÓN E18  TRANSFERENCIA DEL SISTEMA FINANCIERO POR CUENTA DE TERCEROS  A LA CUT DEVOLUCION DE EXCEDENTE DE SALARIO MES DICIEMBRE DE 2016</t>
  </si>
  <si>
    <t>Q08102260002</t>
  </si>
  <si>
    <t>NUMERO DE LIBRETA CUT: 00990201001 OPERACIÓN E18  TRANSFERENCIA DEL SISTEMA FINANCIERO POR CUENTA DE TERCEROS  A LA CUT DEVOLUCION DE EXCEDENTE DE SALARIO MES OCTUBRE DE 2016</t>
  </si>
  <si>
    <t>Q08109340002</t>
  </si>
  <si>
    <t>NUMERO DE LIBRETA CUT: 00099021001 OPERACIÓN E18  TRANSFERENCIA DEL SISTEMA FINANCIERO POR CUENTA DE TERCEROS  A LA CUT DESCUENTO COBRO INDEBIDO R026-99-RP PERIODO FEB 2017</t>
  </si>
  <si>
    <t>Q08109410002</t>
  </si>
  <si>
    <t>NUMERO DE LIBRETA CUT: 00099021001 OPERACIÓN E18  TRANSFERENCIA DEL SISTEMA FINANCIERO POR CUENTA DE TERCEROS  A LA CUT PAGO INDEBIDO -RP FEBRERO 2017</t>
  </si>
  <si>
    <t>S08815980002</t>
  </si>
  <si>
    <t>'TRANSFERENCIA DE FONDOS DE DPTOS.DE ENCAJE LEGAL DEL SISTEMA FINANCIERO A DPTOS.CTES.DEL SECTOR PUBLICO S/G CITE' BUN/0171/17||DE LA FECHA (HRE-TSO-1096). A SOLIC.MEFP, REVERS.FONDOS P/ERROR EN MONTO DE TRANS.ELEC.DE F.08-03-2017,LIBRETA 00099021001;BUN.</t>
  </si>
  <si>
    <t>S08816020002</t>
  </si>
  <si>
    <t>'TRANSFERENCIA DE FONDOS DE DPTOS.DE ENCAJE LEGAL DEL SISTEMA FINANCIERO A DPTOS.CTES.DEL SECTOR PUBLICO S/G CITE' BUN/0169/17||DE LA FECHA (HRE-TSO-1097). A SOLIC.MEFP; REVERSION POR ERROR EN MONTO DE LA TRANSF.ELECT. DE F.08/03/2017; LIB.00099021001; BUN</t>
  </si>
  <si>
    <t>Q08109310002</t>
  </si>
  <si>
    <t>NUMERO DE LIBRETA CUT: 00099021001 OPERACIÓN E18  TRANSFERENCIA DEL SISTEMA FINANCIERO POR CUENTA DE TERCEROS  A LA CUT PAGO ADELANTADO PRA-RP FEBRERO 2017</t>
  </si>
  <si>
    <t>S08816900002</t>
  </si>
  <si>
    <t>||TRANSFERENCIA A LA CUENTA UNICA DEL TESORO IMPORTE RETENIDO A WALTER ABRAHAM PEREZ ALANDIA POR REMUNERACIÓN MÁXIMA CORRESPONDIENTE AL MES DE FEBRERO/2017 - LIBRETA N° 00990201001, SEGÚN DOCUMENTOS ADJUNTOS Y "ROC" N° 189/2017 DEL DCR. TRANSFERENCIA POR REMUNERACIÓN MÁXIMA WALTER ALANDIA - FEBRERO/2017 LIBRETA N° 00990201001</t>
  </si>
  <si>
    <t>Q08121660002</t>
  </si>
  <si>
    <t>NUMERO DE LIBRETA CUT: Cuenta Unica del Tesoro OPERACIÓN E18  TRANSFERENCIA DEL SISTEMA FINANCIERO POR CUENTA DE TERCEROS  A LA CUT Devolucion de pagos CC no cobrados por afiliados Civiles y Militares correspondientes al periodo Septiembre 2016</t>
  </si>
  <si>
    <t>Q08121700002</t>
  </si>
  <si>
    <t>NUMERO DE LIBRETA CUT: Cuenta Unica del Tesoro OPERACIÓN E18  TRANSFERENCIA DEL SISTEMA FINANCIERO POR CUENTA DE TERCEROS  A LA CUT Pago pension por Riesgos Profesionales</t>
  </si>
  <si>
    <t>S08823520003</t>
  </si>
  <si>
    <t>'TRANSFERENCIA DE FONDOS||EN ATENCION A NOTA DEL MIN. DE ECONOMIA Y FINANZAS PUBLICAS MEFP/VTCP/DGPOT/UPCFTGN/TR-N°476/2017 DE LA FECHA (HRE-TSO-1390). DEBITO DE LA LIBRETA NO.00099021001, REPOSICION UTILES DE ESCRITORIO.</t>
  </si>
  <si>
    <t>Q08138390002</t>
  </si>
  <si>
    <t>NUMERO DE LIBRETA CUT: Cuenta Unica del Tesoro OPERACIÓN E18  TRANSFERENCIA DEL SISTEMA FINANCIERO POR CUENTA DE TERCEROS  A LA CUT Devolucion de Aportes en exceso Gobierno Autonomo Departamental de Potosi</t>
  </si>
  <si>
    <t>G04046160002</t>
  </si>
  <si>
    <t>TRANSFERENCIA DEL EXTERIOR SEGUN SWIFT NOS.3938-3937 DE FECHA 21/03/2017 ORDENANTE: EMBASSY OF THE PLURINATIONALSTATE OF BOLIVIA-WASHINGTON REF:DEVOLUCION SALDOS GASTOS DE FUNCIONAMIENTO 2016 LIB. 00099021001 TGN-RECURSOS ORDINARIOS (3987)</t>
  </si>
  <si>
    <t>G04046170001</t>
  </si>
  <si>
    <t>COBRO COSTOS DE PAPELERIA SEGUN TRANSFERENCIA DEL EXTERIOR POR ORDEN DE EMBASSY OF THE PLURINATIONALSTATE OF BOLIVIA-WASHINGTON REF:DEVOLUCION SALDOS GASTOS DE FUNCIONAMIENTO 2016 LIB. 00099021001 TGN-RECURSOS ORDINARIOS (3987)</t>
  </si>
  <si>
    <t>J03212590002</t>
  </si>
  <si>
    <t>A:00099021001 A requerimiento de la Unidad de Administracion e Informacion Salarial (UAIS), con nota interna CITE: MEFP/VTCP/DGPOT/UAIS/N 1636/2017, en la cual solicita la reposicion de Boletas de Pago consignadas en el Comprobante de Pago N 18683.</t>
  </si>
  <si>
    <t>Q08170980002</t>
  </si>
  <si>
    <t>NUMERO DE LIBRETA CUT: Cuenta Unica del Tesoro OPERACIÓN E18  TRANSFERENCIA DEL SISTEMA FINANCIERO POR CUENTA DE TERCEROS  A LA CUT Devolucion de Aportes en Exceso TGN - Desacreditacion de aportes</t>
  </si>
  <si>
    <t>J03213770002</t>
  </si>
  <si>
    <t>A:00099021001 DEVOLUCION RETENCION DE DESCUENTOS EFECTUADOS POR CONVENIOS DE COMPENSACION DE COTIZACIONES CON SEGUROS PROVIDA S.A., CORRESPONDIENTE AL MES DE ENERO/2017 Y AGUINALDO 2013 AL 2016. S/G. CITE SENASIR UAF-TTES 0018/2017.</t>
  </si>
  <si>
    <t>J03213780002</t>
  </si>
  <si>
    <t>A:00099021001 DEVOLUCION RETENCION DE DESCUENTOS EFECTUADOS POR CONVENIOS DE COMPENSACION DE COTIZACIONES CON LA VITALICIA SEGUROS Y REASEGUROS DE VIDA S.A., CORRESPONDIENTE AL MES DE ENERO/2017 Y AGUINALDO 2016. S/G. CITE SENASIR UAF-TTES 0019/2017.</t>
  </si>
  <si>
    <t>J03213790002</t>
  </si>
  <si>
    <t>A:00099021001 DEVOLUCION RETENCION DE DESCUENTOS EFECTUADOS POR CONVENIOS DE COMPENSACION DE COTIZACIONES CON FUTURO DE BOLIVIA AFP S.A., CORRESPONDIENTE AL MES DE ENERO/2017 Y AGUINALDO 2009, 2013 AL 2016. S/G. CITE SENASIR UAF-TTES 0020/2017.</t>
  </si>
  <si>
    <t>J03213800002</t>
  </si>
  <si>
    <t>A:00099021001 DEVOLUCION RETENCION DE DESCUENTOS EFECTUADOS POR CONVENIOS DE COMPENSACION DE COTIZACIONES CON BBVA PREVISION AFP, CORRESPONDIENTE AL MES DE ENERO/2017 Y AGUINALDO 2007, 2012 AL 2016. S/G. CITE SENASIR UAF-TTES 0021/2017.</t>
  </si>
  <si>
    <t>J03213810002</t>
  </si>
  <si>
    <t>A:00099021001 DEVOLUCION RETENCION DE DESCUENTOS EFECTUADOS POR COBROS Y PAGOS INDEBIDOS, CORRESPONDIENTE AL MES DE FEBRERO/2017, S/G. CITE SENASIR UAF-TTES 0022/2017.</t>
  </si>
  <si>
    <t>J03213820002</t>
  </si>
  <si>
    <t>A:00099021001 DEVOLUCION RETENCION DE DESCUENTOS EFECTUADOS POR RECUPERACION DEL P.R.A. (PAGO DE REPARTO ANTICIPADO), CORRESPONDIENTE AL MES DE FEBRERO/2017, S/G. CITE SENASIR UAF-TTES 0023/2017.</t>
  </si>
  <si>
    <t>Q08177460002</t>
  </si>
  <si>
    <t>NUMERO DE LIBRETA CUT: Cuenta Unica del Tesoro OPERACIÓN E18  TRANSFERENCIA DEL SISTEMA FINANCIERO POR CUENTA DE TERCEROS  A LA CUT Devolucion de Aportes en exceso TGN-MEFP-VTCP-DGPOT-UAIS-NI7551-2016</t>
  </si>
  <si>
    <t>Q08177490002</t>
  </si>
  <si>
    <t>NUMERO DE LIBRETA CUT: Cuenta Unica del Tesoro OPERACIÓN E18  TRANSFERENCIA DEL SISTEMA FINANCIERO POR CUENTA DE TERCEROS  A LA CUT Devolucion de pagos CC no cobrados por afiliados Civiles y Militares correspondiente al periodo Octubre 2016</t>
  </si>
  <si>
    <t>S08830720003</t>
  </si>
  <si>
    <t>'TRANSFERENCIA DE FONDOS||A SOL. DEL MIN,DE ECO Y FIN.PUBL. MEFP/VTCP/DGPOT/UPCFTGN/TR-N°559/2017 DE LA FECHA HRE TSO 1507 REPOSICION DE BOLETAS DE PAGO CORRESP. AL SENASIR Y VARIAS ENTIDADES DETALLADAS EN LOS COMPROBANTES DE PAGOS NROS. 71483, 71482, 71481 Y 71480. DEBITO DE LA LIBRETA 00099021001 COBRO UTILES DE ESCRITORIO.</t>
  </si>
  <si>
    <t>S08830800003</t>
  </si>
  <si>
    <t>'TRANSFERENCIA DE FONDOS||EN ATENCION A NOTA DEL MIN. DE ECONOMIA Y FINANZAS PUBLICAS MEFP/VTCP/DGPOT/UPCFTGN/TR-N°560/2017 DE LA FECHA (HRE-TSO-1508) DEBITO DE LA LIBRETA  N° 00099021001, REPOSICIÓN ÚTILES DE ESCRITORIO</t>
  </si>
  <si>
    <t>E00457380001</t>
  </si>
  <si>
    <t>S08835950002</t>
  </si>
  <si>
    <t>||TRANSFERENCIA DE FONDOS S/G. FORMULARIO, CITE' BUN0217/17 DE LA FECHA (HRE-TSO-1553). DEVOLUCION DE SUELDOS PAGADOS EN DEMASIA MES NOVIEMBRE 2016, FUNCIONARIA :MORALES JURADO LISANDRA. EN CUMPLIMIENTO AL D.S. N°1134 EN SU ART.21. A SOLICITUD DEL UAJMS; LIBRETA 00099021001; BUN.</t>
  </si>
  <si>
    <t>S08837830004</t>
  </si>
  <si>
    <t>J03215880002</t>
  </si>
  <si>
    <t>A:00099021001 A requerimiento de la Unidad de Administracion e Informacion Salarial (UAIS), con nota interna CITE: MEFP/VTCP/DGPOT/UAIS/N 1846/2017, en la cual solicita la reversion definitiva de las boletas consignadas en el Comprobante de Pago N 18685.</t>
  </si>
  <si>
    <t>O14797120002</t>
  </si>
  <si>
    <t>O14801080002</t>
  </si>
  <si>
    <t>O14801210002</t>
  </si>
  <si>
    <t>00099021001 DEPOSITO DE EFECTIVO, DEPOSITANTE: SENASIR-IRMA MENESES VDA. DE ALDUNATE, CONCEPTO: DEVOLUCION A SENASIR, CUENTA DE DEPOSITO: CUENTA UNICA DEL TESORO</t>
  </si>
  <si>
    <t>O14801250002</t>
  </si>
  <si>
    <t>00099021001 DEPOSITO DE EFECTIVO, DEPOSITANTE: UMSA-ESTEBAN TICONA ALEJO, CONCEPTO: DEVOLUCION FEBRERO 2017, CUENTA DE DEPOSITO: CUENTA UNICA DEL TESORO</t>
  </si>
  <si>
    <t>O14801310002</t>
  </si>
  <si>
    <t>00099021001 DEPOSITO DE EFECTIVO, DEPOSITANTE: PAOLA ANDREA GARCIA PANDO, CONCEPTO: DEVOLUCION SALARIO - DIC 2016, CUENTA DE DEPOSITO: CUENTA UNICA DEL TESORO</t>
  </si>
  <si>
    <t>O14801870002</t>
  </si>
  <si>
    <t>00099021001 DEPOSITO DE EFECTIVO, DEPOSITANTE: RAIMUNDO ANGEL FERRUFINO EDUARDO, CONCEPTO: DEVOLUCION, CUENTA DE DEPOSITO: CUENTA UNICA DEL TESORO</t>
  </si>
  <si>
    <t>O14801910002</t>
  </si>
  <si>
    <t>00099021001 DEPOSITO DE EFECTIVO, DEPOSITANTE: MARTIN YAHUASI MAMANI, CONCEPTO: ACUERDO PLAN DE PAGOS SENASIR, CUENTA DE DEPOSITO: CUENTA UNICA DEL TESORO</t>
  </si>
  <si>
    <t>O14802040002</t>
  </si>
  <si>
    <t>00099021001 DEPOSITO DE EFECTIVO, DEPOSITANTE: PATRICIA HANDAL ACHA-SENASIR, CONCEPTO: DOBLE PERCEPCION, CUENTA DE DEPOSITO: CUENTA UNICA DEL TESORO</t>
  </si>
  <si>
    <t>O14802330002</t>
  </si>
  <si>
    <t>O14802350002</t>
  </si>
  <si>
    <t>00099021001 DEPOSITO DE EFECTIVO, DEPOSITANTE: VICENTE WALDO AGUIRRE TARQUINO, CONCEPTO: DEVOLUCION FEBRERO 2017, CUENTA DE DEPOSITO: CUENTA UNICA DEL TESORO</t>
  </si>
  <si>
    <t>O14802500002</t>
  </si>
  <si>
    <t>00099021001 DEPOSITO DE EFECTIVO, DEPOSITANTE: ROBERTO MARTIN ZELAYA SANCHEZ, CONCEPTO: REVERSION AL PREVENTIVO N° 86, CUENTA DE DEPOSITO: CUENTA UNICA DEL TESORO</t>
  </si>
  <si>
    <t>O14803320002</t>
  </si>
  <si>
    <t>00099021001 DEPOSITO DE EFECTIVO, DEPOSITANTE: NADDIR ALEX LOPEZ BETANCOURT, CONCEPTO: DEVOLUCION VIATICOS ESTEFANIA MORALES C-31 NRO 302 / 2016, CUENTA DE DEPOSITO: CUENTA UNICA DEL TESORO</t>
  </si>
  <si>
    <t>O14803330002</t>
  </si>
  <si>
    <t>00099021001 DEPOSITO DE EFECTIVO, DEPOSITANTE: NADDIR ALEX LOPEZ BETANCOURT, CONCEPTO: DEVOLUCION VIATICOS YOLDY MONTECINOS C-31 289 / 2016, CUENTA DE DEPOSITO: CUENTA UNICA DEL TESORO</t>
  </si>
  <si>
    <t>O14803770002</t>
  </si>
  <si>
    <t>00099021001 DEPOSITO DE EFECTIVO, DEPOSITANTE: IRIS GUTIERREZ-MINISTERIO DE DEPORTES, CONCEPTO: DEV. SALDOS NO EJECUTADOS FONDOS EN AVANCE COPA ESTADO PLURINACIONAL, CUENTA DE DEPOSITO: CUENTA UNICA DEL TESORO</t>
  </si>
  <si>
    <t>O14805310002</t>
  </si>
  <si>
    <t>00099021001 DEPOSITO DE EFECTIVO, DEPOSITANTE: AIDA M. VDA DE ROSSO, CONCEPTO: CONVENIO DE PAGO 009.16, CUENTA DE DEPOSITO: CUENTA UNICA DEL TESORO</t>
  </si>
  <si>
    <t>O14805320002</t>
  </si>
  <si>
    <t>00099021001 DEPOSITO DE EFECTIVO, DEPOSITANTE: DELMA PILAR TERRAZAS TROCHE, CONCEPTO: DOBLE PERCEPCION, CUENTA DE DEPOSITO: CUENTA UNICA DEL TESORO</t>
  </si>
  <si>
    <t>O14805950002</t>
  </si>
  <si>
    <t>00099021001 DEPOSITO DE EFECTIVO, DEPOSITANTE: FELIPA AYALA DE NINAHUANCA, CONCEPTO: COBRO INDEVIDO, CUENTA DE DEPOSITO: CUENTA UNICA DEL TESORO</t>
  </si>
  <si>
    <t>O14806000002</t>
  </si>
  <si>
    <t>00099021001 DEPOSITO DE EFECTIVO, DEPOSITANTE: C.A.E. 1 "LOPEZ" TCNL DEM-MARCO ANTONIO GOMEZ VACA, CONCEPTO: REVERSION COMBUSTIBLE, CUENTA DE DEPOSITO: CUENTA UNICA DEL TESORO</t>
  </si>
  <si>
    <t>O14806210002</t>
  </si>
  <si>
    <t>00099021001 DEPOSITO DE EFECTIVO, DEPOSITANTE: OSCAR NIGOEVIC HEREDIA, CONCEPTO: DEVOLUCION DEMASIA HABERES POR MAXIMA REMUNERACION SECTOR PUBLICO, CUENTA DE DEPOSITO: CUENTA UNICA DEL TESORO</t>
  </si>
  <si>
    <t>O14806500002</t>
  </si>
  <si>
    <t>00099021001 DEPOSITO DE EFECTIVO, DEPOSITANTE: SANDRA CLAROS ZEBALLOS CI. 6233663 SC, CONCEPTO: DEVOLUCION 1 DIA POR PAGO SUELDOS EN DEMASIA Y 1 DIA POR CALCULO DE AGUINALDO PERIOSO DIC 2016, CUENTA DE DEPOSITO: CUENTA UNICA DEL TESORO</t>
  </si>
  <si>
    <t>O14806670002</t>
  </si>
  <si>
    <t>00099021001 DEPOSITO DE EFECTIVO, DEPOSITANTE: LUIS RAMIRO VILLARROEL LOZADA MIN. DE DEPORTES, CONCEPTO: DEVOLUCION DE FONDOS EN AVANCE NO UTILIZADOS COPA ESTADO PLURINACIONAL DE BOLIVIA, CUENTA DE DEPOSITO: CUENTA UNICA DEL TESORO</t>
  </si>
  <si>
    <t>O14806750002</t>
  </si>
  <si>
    <t>00099021001 DEPOSITO DE EFECTIVO, DEPOSITANTE: JULIA RAMIREZ HERRERA, CONCEPTO: DOBLE PERCEPCION, CUENTA DE DEPOSITO: CUENTA UNICA DEL TESORO</t>
  </si>
  <si>
    <t>O14807700002</t>
  </si>
  <si>
    <t>00099021001 DEPOSITO DE EFECTIVO, DEPOSITANTE: MARKO MACHICAO BANKOVIC, CONCEPTO: DEVOLUCION DE PASAJES AEREOS GESTION 2015-2016 DE MARKO MARCELO MACHICAO BANKOVIC, CUENTA DE DEPOSITO: CUENTA UNICA DEL TESORO</t>
  </si>
  <si>
    <t>O14808120002</t>
  </si>
  <si>
    <t>00099021001 DEPOSITO DE EFECTIVO, DEPOSITANTE: LUIS OROZCO, CONCEPTO: DEV. SALDOS NO EJECUTADOS FONDOS EN AVANCE COPA ESTADO PLURINACIONAL, CUENTA DE DEPOSITO: CUENTA UNICA DEL TESORO</t>
  </si>
  <si>
    <t>B14810410002</t>
  </si>
  <si>
    <t>00099021001 DEP.DE CHEQ.AJENOS,RET.DE CAM.,CONCEPTO: ANULACION DE CHEQUE Nº 17828 DEV SALDO PAGO POR PASANTIA SEPTIEMBRE 2016,DEP.: SENASIR , PROCEDENCIA: BANCO UNION S.A., CHEQUE: 18065, FECHA DE EMISION:23/02/2017</t>
  </si>
  <si>
    <t>O14809980002</t>
  </si>
  <si>
    <t>00099021001 DEPOSITO DE EFECTIVO, DEPOSITANTE: JUAN CARLOS FERNANDEZ PALACIOS, CONCEPTO: FONDOS EN AVANCE COMPRA DE COMBUSTIBLE, CUENTA DE DEPOSITO: CUENTA UNICA DEL TESORO</t>
  </si>
  <si>
    <t>O14810060002</t>
  </si>
  <si>
    <t>00099021001 DEPOSITO DE EFECTIVO, DEPOSITANTE: CARLOS RAMIREZ DIAZ, CONCEPTO: DEVOLUCION DE VIATICOS, CUENTA DE DEPOSITO: CUENTA UNICA DEL TESORO</t>
  </si>
  <si>
    <t>O14810660002</t>
  </si>
  <si>
    <t>00099021001 DEPOSITO DE EFECTIVO, DEPOSITANTE: ARMANDO ALEJANDRO MONTESINOS NUÑEZ, CONCEPTO: DEVOLUCION, CUENTA DE DEPOSITO: CUENTA UNICA DEL TESORO</t>
  </si>
  <si>
    <t>O14810890002</t>
  </si>
  <si>
    <t>00099021001 DEPOSITO DE EFECTIVO, DEPOSITANTE: CARPIO JIMENEZ MARIO CHRISTIAN, CONCEPTO: DEVOLUCION DE VIATICOS, CUENTA DE DEPOSITO: CUENTA UNICA DEL TESORO</t>
  </si>
  <si>
    <t>O14810910002</t>
  </si>
  <si>
    <t>00099021001 DEPOSITO DE EFECTIVO, DEPOSITANTE: GIOVANNY BALTAZAR MAYGUA CHAVEZ, CONCEPTO: DEVOLUCION DE VIATICOS, CUENTA DE DEPOSITO: CUENTA UNICA DEL TESORO</t>
  </si>
  <si>
    <t>O14810950002</t>
  </si>
  <si>
    <t>00099021001 DEPOSITO DE EFECTIVO, DEPOSITANTE: JOSE QUISPE GUTIERREZ, CONCEPTO: DEVOLUCION DE VIATICOS, CUENTA DE DEPOSITO: CUENTA UNICA DEL TESORO</t>
  </si>
  <si>
    <t>O14810970002</t>
  </si>
  <si>
    <t>00099021001 DEPOSITO DE EFECTIVO, DEPOSITANTE: CURMI ROCHA REYNAGA, CONCEPTO: DEVOLUCION DE VIATICOS, CUENTA DE DEPOSITO: CUENTA UNICA DEL TESORO</t>
  </si>
  <si>
    <t>O14811000002</t>
  </si>
  <si>
    <t>00099021001 DEPOSITO DE EFECTIVO, DEPOSITANTE: LUIS BRETON BALDELOMAR, CONCEPTO: DEVOLUCION DE VIATICOS, CUENTA DE DEPOSITO: CUENTA UNICA DEL TESORO</t>
  </si>
  <si>
    <t>O14811020002</t>
  </si>
  <si>
    <t>00099021001 DEPOSITO DE EFECTIVO, DEPOSITANTE: VIZMAR GRAGEDA IRIARTE, CONCEPTO: DEVOLUCION DE VIATICOS, CUENTA DE DEPOSITO: CUENTA UNICA DEL TESORO</t>
  </si>
  <si>
    <t>O14811040002</t>
  </si>
  <si>
    <t>00099021001 DEPOSITO DE EFECTIVO, DEPOSITANTE: EDWIN LOPEZ CONDORI, CONCEPTO: DEVOLUCION DE VIATICOS, CUENTA DE DEPOSITO: CUENTA UNICA DEL TESORO</t>
  </si>
  <si>
    <t>O14811210002</t>
  </si>
  <si>
    <t>00099021001 DEPOSITO DE EFECTIVO, DEPOSITANTE: JESUS SALAZAR P, CONCEPTO: DEPÓSITO DUODECIMA DE AGUINALDO, CUENTA DE DEPOSITO: CUENTA UNICA DEL TESORO</t>
  </si>
  <si>
    <t>O14811230002</t>
  </si>
  <si>
    <t>00099021001 DEPOSITO DE EFECTIVO, DEPOSITANTE: MARCO ANTONIO CABRERA CARRILLO, CONCEPTO: DEVOLUCION DE SUELDO DEL MES DE FEBRERO DE 2017, CUENTA DE DEPOSITO: CUENTA UNICA DEL TESORO</t>
  </si>
  <si>
    <t>O14811600002</t>
  </si>
  <si>
    <t>00099021001 DEPOSITO DE EFECTIVO, DEPOSITANTE: SENASIR, CONCEPTO: COMPROMISO DE DEVOLUCION DE DEUDA, CUENTA DE DEPOSITO: CUENTA UNICA DEL TESORO</t>
  </si>
  <si>
    <t>O14811810002</t>
  </si>
  <si>
    <t>00099021001 DEPOSITO DE EFECTIVO, DEPOSITANTE: MARTIN RAUL SILVESTRE RAMON DIAZ ROMERO HERNANDEZ, CONCEPTO: DEVOLUCION POR DUODECIMAS DE AGUINALDO - SENASIR, CUENTA DE DEPOSITO: CUENTA UNICA DEL TESORO</t>
  </si>
  <si>
    <t>O14811840002</t>
  </si>
  <si>
    <t>00099021001 DEPOSITO DE EFECTIVO, DEPOSITANTE: REMIGIA CHAMBI DE CALLIZAYA, CONCEPTO: COBRO INDEBIDO POR NUEVAS NUPCIAS, CUENTA DE DEPOSITO: CUENTA UNICA DEL TESORO</t>
  </si>
  <si>
    <t>O14812320002</t>
  </si>
  <si>
    <t>00099021001 DEPOSITO DE EFECTIVO, DEPOSITANTE: GROBER MENDOZA SILLERICO, CONCEPTO: VIATICO, CUENTA DE DEPOSITO: CUENTA UNICA DEL TESORO</t>
  </si>
  <si>
    <t>O14812330002</t>
  </si>
  <si>
    <t>00099021001 DEPOSITO DE EFECTIVO, DEPOSITANTE: FELIPA QUISPE VDA DE SALCEDO CI. 2540497L.P, CONCEPTO: COBROS INDEVIDOS - DEVOLUCION, CUENTA DE DEPOSITO: CUENTA UNICA DEL TESORO</t>
  </si>
  <si>
    <t>O14812380002</t>
  </si>
  <si>
    <t>00099021001 DEPOSITO DE EFECTIVO, DEPOSITANTE: DIEGO CRUZ BARRA, CONCEPTO: DEVOLUCION DE PASAJES, CUENTA DE DEPOSITO: CUENTA UNICA DEL TESORO</t>
  </si>
  <si>
    <t>O14812680002</t>
  </si>
  <si>
    <t>00099021001 DEPOSITO DE EFECTIVO, DEPOSITANTE: ALBERTO SOLIZ VALDEZ CI. 2257270LP., CONCEPTO: DOBLE PERCEPCION, CUENTA DE DEPOSITO: CUENTA UNICA DEL TESORO</t>
  </si>
  <si>
    <t>O14812850002</t>
  </si>
  <si>
    <t>00099021001 DEPOSITO DE EFECTIVO, DEPOSITANTE: GROVER MARCO LOA SEGURA, CONCEPTO: DEVOLUCION PASAJES, CUENTA DE DEPOSITO: CUENTA UNICA DEL TESORO</t>
  </si>
  <si>
    <t>O14813390002</t>
  </si>
  <si>
    <t>00099021001 DEPOSITO DE EFECTIVO, DEPOSITANTE: CARLOS SERGIO CHAVEZ COPA, CONCEPTO: REVERSION DE PASAJES, CUENTA DE DEPOSITO: CUENTA UNICA DEL TESORO</t>
  </si>
  <si>
    <t>O14814830002</t>
  </si>
  <si>
    <t>00099021001 DEPOSITO DE EFECTIVO, DEPOSITANTE: JUAN CARLOS FERNANDEZ PALACIOS, CONCEPTO: ALIMENTACION Y OTROS SIMILARES - SANTA CRUZ MONTEAGUDO, CUENTA DE DEPOSITO: CUENTA UNICA DEL TESORO</t>
  </si>
  <si>
    <t>O14815030002</t>
  </si>
  <si>
    <t>00099021001 DEPOSITO DE EFECTIVO, DEPOSITANTE: CESAR JACINTO GUZMAN PEÑARRIETA, CONCEPTO: REVERSION POR CONCEPTO DE VIATICOS ORURO - CURAHUARA - ORURO - GESTION 2016, CUENTA DE DEPOSITO: CUENTA UNICA DEL TESORO</t>
  </si>
  <si>
    <t>O14815250002</t>
  </si>
  <si>
    <t>00099021001 DEPOSITO DE EFECTIVO, DEPOSITANTE: MAMANI CAIHUARA SANTIAGO CI. 1331090, CONCEPTO: DEVOLUCION DE SALARIO EXCEDENTE AL DEL PRESIDENTE DICIEMBRE 2016, CUENTA DE DEPOSITO: CUENTA UNICA DEL TESORO</t>
  </si>
  <si>
    <t>O14815290002</t>
  </si>
  <si>
    <t>00099021001 DEPOSITO DE EFECTIVO, DEPOSITANTE: OPORTO GAMBOA MARCO RAUL CI. 1317561, CONCEPTO: DEVOLUCION DE SALARIO EXCEDENTE AL DEL PRESIDENTE DICIEMBRE 2016, CUENTA DE DEPOSITO: CUENTA UNICA DEL TESORO</t>
  </si>
  <si>
    <t>O14815310002</t>
  </si>
  <si>
    <t>00099021001 DEPOSITO DE EFECTIVO, DEPOSITANTE: BARRIOS VILLA ALFONSO CI. 1253043, CONCEPTO: DEVOLUCION DE SALARIO EXCEDENTE AL DEL PRESIDENTE FEBRERO 2017, CUENTA DE DEPOSITO: CUENTA UNICA DEL TESORO</t>
  </si>
  <si>
    <t>O14815330002</t>
  </si>
  <si>
    <t>00099021001 DEPOSITO DE EFECTIVO, DEPOSITANTE: GUERRA AROZAMEN ANTONIO CI. 1255809, CONCEPTO: DEVOLUCION DE SALARIO EXCEDENTE AL DEL PRESIDENTE FEBRERO 2017, CUENTA DE DEPOSITO: CUENTA UNICA DEL TESORO</t>
  </si>
  <si>
    <t>O14815340002</t>
  </si>
  <si>
    <t>00099021001 DEPOSITO DE EFECTIVO, DEPOSITANTE: GOYTIA MORALES JOSE CI. 1271669, CONCEPTO: DEVOLUCION DE SALARIO EXCEDENTE AL DEL PRESIDENTE FEBRERO 2017, CUENTA DE DEPOSITO: CUENTA UNICA DEL TESORO</t>
  </si>
  <si>
    <t>O14815360002</t>
  </si>
  <si>
    <t>00099021001 DEPOSITO DE EFECTIVO, DEPOSITANTE: FUERTES CALLA PINO BERNARDINO CI. 1283979, CONCEPTO: DEVOLUCION DE SALARIO EXCEDENTE AL DEL PRESIDENTE FEBRERO 2017, CUENTA DE DEPOSITO: CUENTA UNICA DEL TESORO</t>
  </si>
  <si>
    <t>O14815380002</t>
  </si>
  <si>
    <t>00099021001 DEPOSITO DE EFECTIVO, DEPOSITANTE: CALLE ARACENA JOSE MANUEL CI. 1284098, CONCEPTO: DEVOLUCION DE SALARIO EXCEDENTE AL DEL PRESIDENTE FEBRERO 2017, CUENTA DE DEPOSITO: CUENTA UNICA DEL TESORO</t>
  </si>
  <si>
    <t>O14815400002</t>
  </si>
  <si>
    <t>00099021001 DEPOSITO DE EFECTIVO, DEPOSITANTE: TIRADO ENCINAS JOSE CI. 1328741, CONCEPTO: DEVOLUCION DE SALARIO EXCEDENTE AL DEL PRESIDENTE FEBRERO 2017, CUENTA DE DEPOSITO: CUENTA UNICA DEL TESORO</t>
  </si>
  <si>
    <t>O14815410002</t>
  </si>
  <si>
    <t>00099021001 DEPOSITO DE EFECTIVO, DEPOSITANTE: CAMARGO BARRIONUEVO HERNAN CI. 1394844, CONCEPTO: DEVOLUCION DE SALARIO EXCEDENTE AL DEL PRESIDENTE FEBRERO 2017, CUENTA DE DEPOSITO: CUENTA UNICA DEL TESORO</t>
  </si>
  <si>
    <t>O14815440002</t>
  </si>
  <si>
    <t>00099021001 DEPOSITO DE EFECTIVO, DEPOSITANTE: AGUIRRE HAUG ROSA CI. 1616147, CONCEPTO: DEVOLUCION DE SALARIO EXCEDENTE AL DEL PRESIDENTE FEBRERO 2017, CUENTA DE DEPOSITO: CUENTA UNICA DEL TESORO</t>
  </si>
  <si>
    <t>O14815480002</t>
  </si>
  <si>
    <t>00099021001 DEPOSITO DE EFECTIVO, DEPOSITANTE: JORGE QUINTANILLA MONTALVO, CONCEPTO: REVERSION DE PASAJES, CUENTA DE DEPOSITO: CUENTA UNICA DEL TESORO</t>
  </si>
  <si>
    <t>O14815490002</t>
  </si>
  <si>
    <t>00099021001 DEPOSITO DE EFECTIVO, DEPOSITANTE: MORA FERAUDI RUBEN CI. 2216655, CONCEPTO: DEVOLUCION DE SALARIO EXCEDENTE AL DEL PRESIDENTE FEBRERO 2017, CUENTA DE DEPOSITO: CUENTA UNICA DEL TESORO</t>
  </si>
  <si>
    <t>O14815510002</t>
  </si>
  <si>
    <t>00099021001 DEPOSITO DE EFECTIVO, DEPOSITANTE: SECKO GONZALES HUGO CI. 3682597, CONCEPTO: DEVOLUCION DE SALARIO EXCEDENTE AL DEL PRESIDENTE FEBRERO 2017, CUENTA DE DEPOSITO: CUENTA UNICA DEL TESORO</t>
  </si>
  <si>
    <t>O14815520002</t>
  </si>
  <si>
    <t>00099021001 DEPOSITO DE EFECTIVO, DEPOSITANTE: BRACAMONTE ALANIZ HUMBERTO CI. 5567062, CONCEPTO: DEVOLUCION DE SALARIO EXCEDENTE AL DEL PRESIDENTE FEBRERO 2017, CUENTA DE DEPOSITO: CUENTA UNICA DEL TESORO</t>
  </si>
  <si>
    <t>O14815560002</t>
  </si>
  <si>
    <t>00099021001 DEPOSITO DE EFECTIVO, DEPOSITANTE: BALDIVIESO SAENZ RENE CI. 1328213, CONCEPTO: DEVOLUCION DE SALARIO EXCEDENTE AL DEL PRESIDENTE FEBRERO 2017, CUENTA DE DEPOSITO: CUENTA UNICA DEL TESORO</t>
  </si>
  <si>
    <t>O14816080002</t>
  </si>
  <si>
    <t>00099021001 DEPOSITO DE EFECTIVO, DEPOSITANTE: DEPARTAMENTO SATINADORES, CONCEPTO: REVERSION MONTO NO EJECUTADOS, CUENTA DE DEPOSITO: CUENTA UNICA DEL TESORO</t>
  </si>
  <si>
    <t>O14816110002</t>
  </si>
  <si>
    <t>00099021001 DEPOSITO DE EFECTIVO, DEPOSITANTE: LAUREANA QUISPE VDA DE CANAVIRI, CONCEPTO: COBRO INDEVIDO, CUENTA DE DEPOSITO: CUENTA UNICA DEL TESORO</t>
  </si>
  <si>
    <t>O14816340002</t>
  </si>
  <si>
    <t>00099021001 DEPOSITO DE EFECTIVO, DEPOSITANTE: MIRIAM FLORES CUELLAR, CONCEPTO: DOBLE PERCEPCION, CUENTA DE DEPOSITO: CUENTA UNICA DEL TESORO</t>
  </si>
  <si>
    <t>O14816560002</t>
  </si>
  <si>
    <t>00099021001 DEPOSITO DE EFECTIVO, DEPOSITANTE: JOSE LINARES RAMIREZ, CONCEPTO: DOBLE PERCEPCION, CUENTA DE DEPOSITO: CUENTA UNICA DEL TESORO</t>
  </si>
  <si>
    <t>O14816580002</t>
  </si>
  <si>
    <t>O14816670002</t>
  </si>
  <si>
    <t>00099021001 DEPOSITO DE EFECTIVO, DEPOSITANTE: OPORTO GAMBOA MARCO RAUL CI. 1317561, CONCEPTO: DEVOLUCION DE SALARIO EXEDENTE AL PRESIDENTE . SEPTIEMBRE A NOVIEMBRE 2016, CUENTA DE DEPOSITO: CUENTA UNICA DEL TESORO</t>
  </si>
  <si>
    <t>O14816720002</t>
  </si>
  <si>
    <t>00099021001 DEPOSITO DE EFECTIVO, DEPOSITANTE: MAMANI CAIHUARA SANTIAGO CI. 1331090, CONCEPTO: DEVOLUCION DE SALARIO EXEDENTE AL PRESIDENTE . SEPTIEMBRE A NOVIEMBRE 2016, CUENTA DE DEPOSITO: CUENTA UNICA DEL TESORO</t>
  </si>
  <si>
    <t>O14816770002</t>
  </si>
  <si>
    <t>00099021001 DEPOSITO DE EFECTIVO, DEPOSITANTE: GIOVANA OTTMINA DORIGO VARGAS, CONCEPTO: DOBLE PERCEPCION, CUENTA DE DEPOSITO: CUENTA UNICA DEL TESORO</t>
  </si>
  <si>
    <t>O14817380002</t>
  </si>
  <si>
    <t>00099021001 DEPOSITO DE EFECTIVO, DEPOSITANTE: CLAUDIO CACHI LEIVA 9187647, CONCEPTO: ACT. DPTO. SAT. PASAJES OR-LP-OR, CUENTA DE DEPOSITO: CUENTA UNICA DEL TESORO</t>
  </si>
  <si>
    <t>O14819720002</t>
  </si>
  <si>
    <t>00099021001 DEPOSITO DE EFECTIVO, DEPOSITANTE: YOLANDA LILIANA GONZALES RIOS, CONCEPTO: DEVOLUCION DE HABERES ENERO, CUENTA DE DEPOSITO: CUENTA UNICA DEL TESORO</t>
  </si>
  <si>
    <t>O14819730002</t>
  </si>
  <si>
    <t>00099021001 DEPOSITO DE EFECTIVO, DEPOSITANTE: YOLANDA LILIANA GONZALES RIOS, CONCEPTO: DEVOLUCION DE HABERES FEBRERO, CUENTA DE DEPOSITO: CUENTA UNICA DEL TESORO</t>
  </si>
  <si>
    <t>O14820290002</t>
  </si>
  <si>
    <t>00099021001 DEPOSITO DE EFECTIVO, DEPOSITANTE: EMILIO VILLA PANIAGUA, CONCEPTO: DEVOLUCION POR CONCEPTO DE VIATICOS, CUENTA DE DEPOSITO: CUENTA UNICA DEL TESORO</t>
  </si>
  <si>
    <t>O14820960002</t>
  </si>
  <si>
    <t>00099021001 DEPOSITO DE EFECTIVO, DEPOSITANTE: JOSE LUIS ZEGARRA MALDONADO, CONCEPTO: REVERSION SALARIAL (MES MARZO/17 1 DIA: 01-03-17), CUENTA DE DEPOSITO: CUENTA UNICA DEL TESORO</t>
  </si>
  <si>
    <t>O14821340002</t>
  </si>
  <si>
    <t>00099021001 DEPOSITO DE EFECTIVO, DEPOSITANTE: IVAN RAMIRO ORTIZ BRAVO, CONCEPTO: DEVOLUCION DE PASAJES, CUENTA DE DEPOSITO: CUENTA UNICA DEL TESORO</t>
  </si>
  <si>
    <t>O14821470002</t>
  </si>
  <si>
    <t>00099021001 DEPOSITO DE EFECTIVO, DEPOSITANTE: MATILDE FLORES DE PAREDES, CONCEPTO: COBRO INDEBIDO - GASTOS JUDICIALES, CUENTA DE DEPOSITO: CUENTA UNICA DEL TESORO</t>
  </si>
  <si>
    <t>B14824890002</t>
  </si>
  <si>
    <t>00099021001 DEP.DE CHEQ.AJENOS,RET.DE CAM.,CONCEPTO: DEVOLUCIÓN COMPROBANTE 4157,DEP.: A Y A CONSULTORES LEGALES , PROCEDENCIA: BANCO UNION S.A., CHEQUE: 145465, FECHA DE EMISION:07/03/2017</t>
  </si>
  <si>
    <t>O14824390002</t>
  </si>
  <si>
    <t>00099021001 DEPOSITO DE EFECTIVO, DEPOSITANTE: HERVIN MIGUEL DURAN CONDORI, CONCEPTO: DEVOLUCION PAGO DE HABERES FEBRERO 2017, CUENTA DE DEPOSITO: CUENTA UNICA DEL TESORO</t>
  </si>
  <si>
    <t>O14824770002</t>
  </si>
  <si>
    <t>O14825310002</t>
  </si>
  <si>
    <t>00099021001 DEPOSITO DE EFECTIVO, DEPOSITANTE: WILSON OSCAR MACHACA ALEJO CI. 6072735 LP., CONCEPTO: CARGO DE CUENTA SIGEP SIN DESCARGO GESTION 2016, CUENTA DE DEPOSITO: CUENTA UNICA DEL TESORO</t>
  </si>
  <si>
    <t>O14825430002</t>
  </si>
  <si>
    <t>00099021001 DEPOSITO DE EFECTIVO, DEPOSITANTE: ELISEO HIDALGO CHAVEZ, CONCEPTO: REVERSION DE PASAJES NO EJECUTADOS, CUENTA DE DEPOSITO: CUENTA UNICA DEL TESORO</t>
  </si>
  <si>
    <t>O14825470002</t>
  </si>
  <si>
    <t>00099021001 DEPOSITO DE EFECTIVO, DEPOSITANTE: IRENE BALLADARES VELASQUEZ, CONCEPTO: DEVOLUCIÓN AL SENASIR COACTIVO SOCIAL, CUENTA DE DEPOSITO: CUENTA UNICA DEL TESORO</t>
  </si>
  <si>
    <t>O14826040002</t>
  </si>
  <si>
    <t>00099021001 DEPOSITO DE EFECTIVO, DEPOSITANTE: RUBEN AYZACAYO BERRIOS, CONCEPTO: REVERSION HABERES DICIEMBRE 2016, CUENTA DE DEPOSITO: CUENTA UNICA DEL TESORO</t>
  </si>
  <si>
    <t>B14828600002</t>
  </si>
  <si>
    <t>00099021001 DEP.DE CHEQ.AJENOS,RET.DE CAM.,CONCEPTO: DEVOLUCION COBRO INDEVIDO SR. CASSAL MAIRE ALBERTO REGIONAL TARIJA,DEP.: SENASIR , PROCEDENCIA: BANCO UNION S.A., CHEQUE: 7397, FECHA DE EMISION:08/03/2017</t>
  </si>
  <si>
    <t>O14828200002</t>
  </si>
  <si>
    <t>00099021001 DEPOSITO DE EFECTIVO, DEPOSITANTE: NADDIR ALEX LOPEZ BETANCOURT, CONCEPTO: DEVOLUCION VIATICOS NADDIR LOPEZ BETANCOURT C-31 # 261/2016, CUENTA DE DEPOSITO: CUENTA UNICA DEL TESORO</t>
  </si>
  <si>
    <t>O14828210002</t>
  </si>
  <si>
    <t>00099021001 DEPOSITO DE EFECTIVO, DEPOSITANTE: NADDIR ALEX LOPEZ BETANCOURT, CONCEPTO: DEVOLUCION VIATICOS SANTOS DEL SOLAR AGUILAR VIAJE ORINOCA GESTION 2016, CUENTA DE DEPOSITO: CUENTA UNICA DEL TESORO</t>
  </si>
  <si>
    <t>O14828510002</t>
  </si>
  <si>
    <t>00099021001 DEPOSITO DE EFECTIVO, DEPOSITANTE: IGNACIA LOLA AQUINO DE CHOQUE, CONCEPTO: DUODECIMAS DE AGUINALDO DE LA SRA ANTONIA CALDERON VDA DE AQUINO, CUENTA DE DEPOSITO: CUENTA UNICA DEL TESORO</t>
  </si>
  <si>
    <t>O14828520002</t>
  </si>
  <si>
    <t>00099021001 DEPOSITO DE EFECTIVO, DEPOSITANTE: FLORINDA SULLA CANI RAMOS, CONCEPTO: REVERSIÓN PARCIAL DE SUELDO, CUENTA DE DEPOSITO: CUENTA UNICA DEL TESORO</t>
  </si>
  <si>
    <t>O14828580002</t>
  </si>
  <si>
    <t>00099021001 DEPOSITO DE EFECTIVO, DEPOSITANTE: PAULO CESAR VELASQUEZ CAMACHO, CONCEPTO: REVERSION PASAJES Y VIATICOS EJERCITO, CUENTA DE DEPOSITO: CUENTA UNICA DEL TESORO</t>
  </si>
  <si>
    <t>O14829030002</t>
  </si>
  <si>
    <t>00099021001 DEPOSITO DE EFECTIVO, DEPOSITANTE: SEDES LA PAZ - FELICIANO VARAS GUTIERREZ, CONCEPTO: HABERES OCTUBRE 2016, CUENTA DE DEPOSITO: CUENTA UNICA DEL TESORO</t>
  </si>
  <si>
    <t>O14829210002</t>
  </si>
  <si>
    <t>00099021001 DEPOSITO DE EFECTIVO, DEPOSITANTE: CECILIA EROSTEGUI REVILLA, CONCEPTO: DEVOLUCIÓN DE PASAJES EN FECHAS POSTERIORES A LA FECHA DE SALIDA, CUENTA DE DEPOSITO: CUENTA UNICA DEL TESORO</t>
  </si>
  <si>
    <t>O14829220002</t>
  </si>
  <si>
    <t>00099021001 DEPOSITO DE EFECTIVO, DEPOSITANTE: FRANZ EDUARDO RODRIGUEZ ENCINAS, CONCEPTO: REVERSIÓN, CUENTA DE DEPOSITO: CUENTA UNICA DEL TESORO</t>
  </si>
  <si>
    <t>O14829370002</t>
  </si>
  <si>
    <t>00099021001 DEPOSITO DE EFECTIVO, DEPOSITANTE: FREDDY WALTER FERNANDEZ ARANDA, CONCEPTO: DEVOLUCIÓN DE VIÁTICOS ASIGNACIÓN, CUENTA DE DEPOSITO: CUENTA UNICA DEL TESORO</t>
  </si>
  <si>
    <t>O14829570002</t>
  </si>
  <si>
    <t>00099021001 DEPOSITO DE EFECTIVO, DEPOSITANTE: HUGO PABLO KANTUTA COLQUE, CONCEPTO: DEPÓSITO POR CONCEPTO DE COBRO INDEBIDO, CUENTA DE DEPOSITO: CUENTA UNICA DEL TESORO</t>
  </si>
  <si>
    <t>O14829690002</t>
  </si>
  <si>
    <t>00099021001 DEPOSITO DE EFECTIVO, DEPOSITANTE: CRISTHIAN VICENTE POMA MARTINEZ, CONCEPTO: DEP. DE REVERSION, CUENTA DE DEPOSITO: CUENTA UNICA DEL TESORO</t>
  </si>
  <si>
    <t>O14830080002</t>
  </si>
  <si>
    <t>00099021001 DEPOSITO DE EFECTIVO, DEPOSITANTE: HECTOR BASTO RODRIGUEZ, CONCEPTO: PASAJES, CUENTA DE DEPOSITO: CUENTA UNICA DEL TESORO</t>
  </si>
  <si>
    <t>O14830100002</t>
  </si>
  <si>
    <t>00099021001 DEPOSITO DE EFECTIVO, DEPOSITANTE: CARLOS RUCK ARZABE, CONCEPTO: PASAJES, CUENTA DE DEPOSITO: CUENTA UNICA DEL TESORO</t>
  </si>
  <si>
    <t>O14830110002</t>
  </si>
  <si>
    <t>O14830130002</t>
  </si>
  <si>
    <t>O14830150002</t>
  </si>
  <si>
    <t>O14830510002</t>
  </si>
  <si>
    <t>00099021001 DEPOSITO DE EFECTIVO, DEPOSITANTE: SANDRA BEATRIZ DORIA MEDINA RIVERA, CONCEPTO: EXCESO DE HABERES: FEBRERO, MARZO, ABRIL 2016, CUENTA DE DEPOSITO: CUENTA UNICA DEL TESORO</t>
  </si>
  <si>
    <t>O14830690002</t>
  </si>
  <si>
    <t>00099021001 DEPOSITO DE EFECTIVO, DEPOSITANTE: ALBERTO ROMAN AYMAYA, CONCEPTO: DEVOLUCION DE SALDO SERVICIO DE REFRIGERIO MES ENERO, CUENTA DE DEPOSITO: CUENTA UNICA DEL TESORO</t>
  </si>
  <si>
    <t>O14834140002</t>
  </si>
  <si>
    <t>00099021001 DEPOSITO DE EFECTIVO, DEPOSITANTE: REMEDIOS BLANCA ARUQUIPA QUISPE, CONCEPTO: DEVOLUCION POR TOPE SALARIAL POR MES DE FEBRERO,MARZO,ABRIL Y MAYO DE 2016, CUENTA DE DEPOSITO: CUENTA UNICA DEL TESORO</t>
  </si>
  <si>
    <t>O14834190002</t>
  </si>
  <si>
    <t>00099021001 DEPOSITO DE EFECTIVO, DEPOSITANTE: EDGAR GEMIO ZABALA, CONCEPTO: DEVOLUCION DE FONDOS EN AVANCE COPA DE FUTBOL ESTADO PLURINACIONAL DE BOLIVIA SUB 18, CUENTA DE DEPOSITO: CUENTA UNICA DEL TESORO</t>
  </si>
  <si>
    <t>O14834200002</t>
  </si>
  <si>
    <t>O14834210002</t>
  </si>
  <si>
    <t>O14834220002</t>
  </si>
  <si>
    <t>O14834230002</t>
  </si>
  <si>
    <t>O14834400002</t>
  </si>
  <si>
    <t>00099021001 DEPOSITO DE EFECTIVO, DEPOSITANTE: MARIA RENE ROJAS, CONCEPTO: DEVOLUCION DE VIATICOS, CUENTA DE DEPOSITO: CUENTA UNICA DEL TESORO</t>
  </si>
  <si>
    <t>O14834510002</t>
  </si>
  <si>
    <t>00099021001 DEPOSITO DE EFECTIVO, DEPOSITANTE: RICARDO QUELCA QUISPE CI. 393399 LP, CONCEPTO: DOBLE PERCEPCION, CUENTA DE DEPOSITO: CUENTA UNICA DEL TESORO</t>
  </si>
  <si>
    <t>O14834590002</t>
  </si>
  <si>
    <t>00099021001 DEPOSITO DE EFECTIVO, DEPOSITANTE: EDGAR ALVARADO VILLARROEL, CONCEPTO: DEVOLUCION DE PASAJES VIAJE AL EXTERIOR, CUENTA DE DEPOSITO: CUENTA UNICA DEL TESORO</t>
  </si>
  <si>
    <t>O14834810002</t>
  </si>
  <si>
    <t>00099021001 DEPOSITO DE EFECTIVO, DEPOSITANTE: JAIME RAUL IZQUIERDO PACHECO, CONCEPTO: ARREGLO DE REVERSION DE BOLETA, CUENTA DE DEPOSITO: CUENTA UNICA DEL TESORO</t>
  </si>
  <si>
    <t>O14834820002</t>
  </si>
  <si>
    <t>O14834830002</t>
  </si>
  <si>
    <t>O14834840002</t>
  </si>
  <si>
    <t>O14834860002</t>
  </si>
  <si>
    <t>00099021001 DEPOSITO DE EFECTIVO, DEPOSITANTE: LEONIDAS MILTON BARON HIDALGO, CONCEPTO: DEVOLUCION DE FONDOS POR CAMBIO DE RUTA SEN MILTON BARON H., CUENTA DE DEPOSITO: CUENTA UNICA DEL TESORO</t>
  </si>
  <si>
    <t>O14834910002</t>
  </si>
  <si>
    <t>00099021001 DEPOSITO DE EFECTIVO, DEPOSITANTE: EDILBERTO PEREDO CARTAGENA, CONCEPTO: DEVOLUCION AGUINALDO 2016, CUENTA DE DEPOSITO: CUENTA UNICA DEL TESORO</t>
  </si>
  <si>
    <t>O14834940002</t>
  </si>
  <si>
    <t>00099021001 DEPOSITO DE EFECTIVO, DEPOSITANTE: EJTO. DE BOLIVIA - HERBERT FLORES CHAVEZ, CONCEPTO: DEVOLUCION POR CONCEPTO DE PASAJES DEL SR. SGTO. 1RA. INF. HERBERT FLORES CHAVEZ, CUENTA DE DEPOSITO: CUENTA UNICA DEL TESORO</t>
  </si>
  <si>
    <t>O14834990002</t>
  </si>
  <si>
    <t>00099021001 DEPOSITO DE EFECTIVO, DEPOSITANTE: TCNL DEM JORGE MARTINEZ PADILLA, CONCEPTO: DEVOLUCION POR CONCEPTO DE PASAJES Y VIATICOS, CUENTA DE DEPOSITO: CUENTA UNICA DEL TESORO</t>
  </si>
  <si>
    <t>O14835000002</t>
  </si>
  <si>
    <t>00099021001 DEPOSITO DE EFECTIVO, DEPOSITANTE: EJTO DE BOLIVIA BROMAK GONZALO KIPPEZ RODRIGUEZ, CONCEPTO: DEVOLUCION POR CONCEPTO DE PASAJES DEL SR. CAP. INF. BROMAK GONZALO KIPPEZ RODRIGUEZ, CUENTA DE DEPOSITO: CUENTA UNICA DEL TESORO</t>
  </si>
  <si>
    <t>O14835010002</t>
  </si>
  <si>
    <t>00099021001 DEPOSITO DE EFECTIVO, DEPOSITANTE: CAP INF JOSE LUIS GUIZADA VEIZAGA, CONCEPTO: DEVOLUCION POR CONCEPTO DE PASAJES, CUENTA DE DEPOSITO: CUENTA UNICA DEL TESORO</t>
  </si>
  <si>
    <t>O14835060002</t>
  </si>
  <si>
    <t>00099021001 DEPOSITO DE EFECTIVO, DEPOSITANTE: TCNL. DEM. RUBEN ANGEL MARTINEZ DELBOY, CONCEPTO: REVERSION DE PASAJES / LP - SUCRE - LP, CUENTA DE DEPOSITO: CUENTA UNICA DEL TESORO</t>
  </si>
  <si>
    <t>O14835080002</t>
  </si>
  <si>
    <t>00099021001 DEPOSITO DE EFECTIVO, DEPOSITANTE: SOF. MY. DEPSS ANTONIO EDWIN TORDOYA REVOLLO, CONCEPTO: REVERSION DE PASAJES / CAMIRI - SCZ - CB - LP - SCZ - CAMIRI, CUENTA DE DEPOSITO: CUENTA UNICA DEL TESORO</t>
  </si>
  <si>
    <t>O14835100002</t>
  </si>
  <si>
    <t>00099021001 DEPOSITO DE EFECTIVO, DEPOSITANTE: SOF.1RO DEPSS WILSON ALARCON AVENDAÑO, CONCEPTO: REVERSION DE VIATICOS MAR / 16, CUENTA DE DEPOSITO: CUENTA UNICA DEL TESORO</t>
  </si>
  <si>
    <t>O14835110002</t>
  </si>
  <si>
    <t>00099021001 DEPOSITO DE EFECTIVO, DEPOSITANTE: SGTO.1RO INF. BAGNER VICTOR NINA QUISPE, CONCEPTO: REVERSION DE SERVICIOS VIATICOS SCZ-LP-SCZ, CUENTA DE DEPOSITO: CUENTA UNICA DEL TESORO</t>
  </si>
  <si>
    <t>O14835120002</t>
  </si>
  <si>
    <t>00099021001 DEPOSITO DE EFECTIVO, DEPOSITANTE: SGTO.1RO.INF. BAGNER VICTOR NINA QUISPE, CONCEPTO: REVERSION DE SERVICIOS VIATICOS SCZ-CAMIRI-EL MARTILLO - IBIBOBO, CUENTA DE DEPOSITO: CUENTA UNICA DEL TESORO</t>
  </si>
  <si>
    <t>O14835130002</t>
  </si>
  <si>
    <t>00099021001 DEPOSITO DE EFECTIVO, DEPOSITANTE: SGTO.1RO MB. WILLY OSCAR BAUTISTA MAMANI, CONCEPTO: REVERSION DE SERV. P // VIATICOS MAR / 16 SCZ- CHARAGUA - SCZ, CUENTA DE DEPOSITO: CUENTA UNICA DEL TESORO</t>
  </si>
  <si>
    <t>O14835150002</t>
  </si>
  <si>
    <t>00099021001 DEPOSITO DE EFECTIVO, DEPOSITANTE: SGTO.1RO.MB. WILLY OSCAR BAUTISTA MAMANI, CONCEPTO: REVERSION DE SERV.P/ VIATICOS MAR/16 SCZ-S.I. VELASCO - SCZ, CUENTA DE DEPOSITO: CUENTA UNICA DEL TESORO</t>
  </si>
  <si>
    <t>O14837190002</t>
  </si>
  <si>
    <t>00099021001 DEPOSITO DE EFECTIVO, DEPOSITANTE: LUIS ALBERTO RIOJA LOVERA CI. 6998375 LP., CONCEPTO: DEVOLUCION DE VIATICOS, CUENTA DE DEPOSITO: CUENTA UNICA DEL TESORO</t>
  </si>
  <si>
    <t>O14837340002</t>
  </si>
  <si>
    <t>00099021001 DEPOSITO DE EFECTIVO, DEPOSITANTE: CESAR ADLID SILES BAZAN, CONCEPTO: DEVOLUCION SABSA - ISAE GESTION 2014, CUENTA DE DEPOSITO: CUENTA UNICA DEL TESORO</t>
  </si>
  <si>
    <t>O14837370002</t>
  </si>
  <si>
    <t>00099021001 DEPOSITO DE EFECTIVO, DEPOSITANTE: CESAR ADALID SILES BAZAN, CONCEPTO: DEVOLUCION SABSA - ISAE GESTION 2013, CUENTA DE DEPOSITO: CUENTA UNICA DEL TESORO</t>
  </si>
  <si>
    <t>O14837490002</t>
  </si>
  <si>
    <t>00099021001 DEPOSITO DE EFECTIVO, DEPOSITANTE: CESAR MANUEL PAREDES TICONA, CONCEPTO: REVERSION POR CONCEPTO DE BONO FRONTERA, CUENTA DE DEPOSITO: CUENTA UNICA DEL TESORO</t>
  </si>
  <si>
    <t>O14838730002</t>
  </si>
  <si>
    <t>00099021001 DEPOSITO DE EFECTIVO, DEPOSITANTE: RI-5 "GNRL N. CAMPERO", CONCEPTO: DESCARGOS, CUENTA DE DEPOSITO: CUENTA UNICA DEL TESORO</t>
  </si>
  <si>
    <t>O14838750002</t>
  </si>
  <si>
    <t>O14839230002</t>
  </si>
  <si>
    <t>00099021001 DEPOSITO DE EFECTIVO, DEPOSITANTE: INTERCLEAN S.R.L., CONCEPTO: DEVOLUCION PAGO EN DEMASIA, CUENTA DE DEPOSITO: CUENTA UNICA DEL TESORO</t>
  </si>
  <si>
    <t>O14839260002</t>
  </si>
  <si>
    <t>00099021001 DEPOSITO DE EFECTIVO, DEPOSITANTE: MY. EFRAIN E. ACUÑA RODRIGUEZ, CONCEPTO: REVERSIÓN RC-IVA VIÁTICOS POR CAMBIO DE DESTINO, CUENTA DE DEPOSITO: CUENTA UNICA DEL TESORO</t>
  </si>
  <si>
    <t>O14839670002</t>
  </si>
  <si>
    <t>00099021001 DEPOSITO DE EFECTIVO, DEPOSITANTE: CECILIA FLORES DE CEÑI, CONCEPTO: DEP. POR COBRO INDEBIDO, CUENTA DE DEPOSITO: CUENTA UNICA DEL TESORO</t>
  </si>
  <si>
    <t>O14840120002</t>
  </si>
  <si>
    <t>00099021001 DEPOSITO DE EFECTIVO, DEPOSITANTE: JUSSELINE NELVY CHAVEZ BARRIONUEVO, CONCEPTO: DEVOLUCIÓN DE PASAJES AÉREOS - 2016, CUENTA DE DEPOSITO: CUENTA UNICA DEL TESORO</t>
  </si>
  <si>
    <t>O14841520002</t>
  </si>
  <si>
    <t>00099021001 DEPOSITO DE EFECTIVO, DEPOSITANTE: JOSE POMA QUISPE - POLICIA BOLIVIANA, CONCEPTO: DEVOLUCION DE HABERES DE LAS GESTIONES 2007 AL 2008, CUENTA DE DEPOSITO: CUENTA UNICA DEL TESORO</t>
  </si>
  <si>
    <t>O14841590002</t>
  </si>
  <si>
    <t>00099021001 DEPOSITO DE EFECTIVO, DEPOSITANTE: SOCRATES JESUS POMA BALBOA, CONCEPTO: REVERSIÓN VIÁTICOS, CUENTA DE DEPOSITO: CUENTA UNICA DEL TESORO</t>
  </si>
  <si>
    <t>O14841760002</t>
  </si>
  <si>
    <t>00099021001 DEPOSITO DE EFECTIVO, DEPOSITANTE: RC - 6 " CASTRILLO ", CONCEPTO: REVERSION POR SERVICIO DE TELEFONIA, CUENTA DE DEPOSITO: CUENTA UNICA DEL TESORO</t>
  </si>
  <si>
    <t>O14842240002</t>
  </si>
  <si>
    <t>00099021001 DEPOSITO DE EFECTIVO, DEPOSITANTE: ARNETH GUEVARA FLORES, CONCEPTO: DEVOLUCION DE COMISIONES, CUENTA DE DEPOSITO: CUENTA UNICA DEL TESORO</t>
  </si>
  <si>
    <t>O14842420002</t>
  </si>
  <si>
    <t>00099021001 DEPOSITO DE EFECTIVO, DEPOSITANTE: MARIO ENRIQUE PEINADO SALAS, CONCEPTO: DEVOLUCION SALDO PASAJES, CUENTA DE DEPOSITO: CUENTA UNICA DEL TESORO</t>
  </si>
  <si>
    <t>O14842730002</t>
  </si>
  <si>
    <t>00099021001 DEPOSITO DE EFECTIVO, DEPOSITANTE: DIEGO GUZMAN SANTOS, CONCEPTO: SALDO NO EJECUTADO DE TELEFONIA DEL MES DE ENERO DEL CENTRO GENERAL DE MANTENIMIENTO BELICO 3 SANTA, CUENTA DE DEPOSITO: CUENTA UNICA DEL TESORO</t>
  </si>
  <si>
    <t>O14843100002</t>
  </si>
  <si>
    <t>00099021001 DEPOSITO DE EFECTIVO, DEPOSITANTE: MANUEL QUISPE MAMANI, CONCEPTO: DEVOLUCION DE FONDOS EN AVANCE, CUENTA DE DEPOSITO: CUENTA UNICA DEL TESORO</t>
  </si>
  <si>
    <t>O14843170002</t>
  </si>
  <si>
    <t>00099021001 DEPOSITO DE EFECTIVO, DEPOSITANTE: RI - 27 " ANTOFAGASTA ", CONCEPTO: REVERSION DEL 13% DE VIATICOS CAMBIO DE DESTINO, CUENTA DE DEPOSITO: CUENTA UNICA DEL TESORO</t>
  </si>
  <si>
    <t>O14843240002</t>
  </si>
  <si>
    <t>00099021001 DEPOSITO DE EFECTIVO, DEPOSITANTE: RI - 11 " BOQUERON ", CONCEPTO: COMBUSTIBLE CORRESPONDIENTE AL MES DE FEBRERO / 17, CUENTA DE DEPOSITO: CUENTA UNICA DEL TESORO</t>
  </si>
  <si>
    <t>O14843250002</t>
  </si>
  <si>
    <t>00099021001 DEPOSITO DE EFECTIVO, DEPOSITANTE: RA - 7 " TUMUSLA ", CONCEPTO: ENERGIA ELECTRICA NOVIEMBRE 2016, CUENTA DE DEPOSITO: CUENTA UNICA DEL TESORO</t>
  </si>
  <si>
    <t>B14846460002</t>
  </si>
  <si>
    <t>00099021001 DEP.DE CHEQ.AJENOS,RET.DE CAM.,CONCEPTO: REVERSION FRACCION CC TGN CONCILIACION NOV-AGUINALDO,DEP.: SEGUROS PROVIDA S.A. , PROCEDENCIA: BANCO NACIONAL DE BOLIVIA S.A., CHEQUE: 2312749, FECHA DE EMISION:14/03/2017</t>
  </si>
  <si>
    <t>B14846480002</t>
  </si>
  <si>
    <t>00099021001 DEP.DE CHEQ.AJENOS,RET.DE CAM.,CONCEPTO: REVERSION FRACCION CC TGN CONCILIACION NOV-AGUINALDO,DEP.: SEGUROS PROVIDA S.A. , PROCEDENCIA: BANCO NACIONAL DE BOLIVIA S.A., CHEQUE: 4350237, FECHA DE EMISION:14/03/2017</t>
  </si>
  <si>
    <t>B14846500002</t>
  </si>
  <si>
    <t>00099021001 DEP.DE CHEQ.AJENOS,RET.DE CAM.,CONCEPTO: DEV.SALDO CALCULO POR EXESO EN EL CALCULO DE RETENCION DEL SERV.DE LIMPIEZA ENERO 2017 BERMEJO,DEP.: SENASIR , PROCEDENCIA: BANCO UNION S.A., CHEQUE: 18083, FECHA DE EMISION:06/03/2017</t>
  </si>
  <si>
    <t>B14846540002</t>
  </si>
  <si>
    <t>00099021001 DEP.DE CHEQ.AJENOS,RET.DE CAM.,CONCEPTO: DEV. DE DEP. EFECTUAFOS A LA CTA. DE ACREEDORES POR CONCEPTO DE COBROS INDEBIDOS,DEP.: SENASIR , PROCEDENCIA: BANCO UNION S.A., CHEQUE: 7398, FECHA DE EMISION:09/03/2017</t>
  </si>
  <si>
    <t>O14845610002</t>
  </si>
  <si>
    <t>00099021001 DEPOSITO DE EFECTIVO, DEPOSITANTE: PAOLA TERESA TORREZ PACASI - SAGITARIO S.R.L., CONCEPTO: REVERSIÓN AL PREVENTIVO N°1962 POR DEVOLUCIÓN DE IMPRESIÓN DE LIBROS CIS, CUENTA DE DEPOSITO: CUENTA UNICA DEL TESORO</t>
  </si>
  <si>
    <t>O14846240002</t>
  </si>
  <si>
    <t>00099021001 DEPOSITO DE EFECTIVO, DEPOSITANTE: MAGALY ASUNCION LADINO CRUZ C.I. 2559686, CONCEPTO: DEV. DE HABERES PERCIBIDOS INDEBIDAMENTE EN CALIDAD DE DOCENTE EGRESADA CON QUINTA CATEGORIA, CUENTA DE DEPOSITO: CUENTA UNICA DEL TESORO</t>
  </si>
  <si>
    <t>O14846950002</t>
  </si>
  <si>
    <t>00099021001 DEPOSITO DE EFECTIVO, DEPOSITANTE: WALTER CAZAS QUISPE, CONCEPTO: REVERSIÓN VIÁTICOS LP - CBBA, CUENTA DE DEPOSITO: CUENTA UNICA DEL TESORO</t>
  </si>
  <si>
    <t>O14847360002</t>
  </si>
  <si>
    <t>00099021001 DEPOSITO DE EFECTIVO, DEPOSITANTE: JOSE LUIS GUIZADA VEIZAGA, CONCEPTO: REVERSION VIATICOS CBBA - LP - CBBA, CUENTA DE DEPOSITO: CUENTA UNICA DEL TESORO</t>
  </si>
  <si>
    <t>O14847630002</t>
  </si>
  <si>
    <t>00099021001 DEPOSITO DE EFECTIVO, DEPOSITANTE: ARIEL ESCOBAR MOLINA CI:5205442 CB, CONCEPTO: DEVOLUCIÓN DE PASAJES - VIÁTICOS, CUENTA DE DEPOSITO: CUENTA UNICA DEL TESORO</t>
  </si>
  <si>
    <t>O14847650002</t>
  </si>
  <si>
    <t>00099021001 DEPOSITO DE EFECTIVO, DEPOSITANTE: ALEJANDRO FEDERICO ARANA VILLEGAS CI:4908915 LP, CONCEPTO: DEVOLUCIÓN DE PASAJES Y VIÁTICOS, CUENTA DE DEPOSITO: CUENTA UNICA DEL TESORO</t>
  </si>
  <si>
    <t>O14847660002</t>
  </si>
  <si>
    <t>00099021001 DEPOSITO DE EFECTIVO, DEPOSITANTE: HARRY ALEXIS ROSALES BASCOPE CI: 5943175 LP, CONCEPTO: DEVOLUCIÓN DE PASAJES - VIÁTICOS, CUENTA DE DEPOSITO: CUENTA UNICA DEL TESORO</t>
  </si>
  <si>
    <t>O14847790002</t>
  </si>
  <si>
    <t>00099021001 DEPOSITO DE EFECTIVO, DEPOSITANTE: ERNESTO MURILLO ESTRADA, CONCEPTO: DOBLE PERCEPCIÓN, CUENTA DE DEPOSITO: CUENTA UNICA DEL TESORO</t>
  </si>
  <si>
    <t>O14848010002</t>
  </si>
  <si>
    <t>00099021001 DEPOSITO DE EFECTIVO, DEPOSITANTE: D.A.F., CONCEPTO: DEVOLUCION DE VIATICOS, CUENTA DE DEPOSITO: CUENTA UNICA DEL TESORO</t>
  </si>
  <si>
    <t>O14848340002</t>
  </si>
  <si>
    <t>00099021001 DEPOSITO DE EFECTIVO, DEPOSITANTE: LINE HOUSE SERVICES SRL, CONCEPTO: DEVOLUCION DE MULTAS, CUENTA DE DEPOSITO: CUENTA UNICA DEL TESORO</t>
  </si>
  <si>
    <t>O14848360002</t>
  </si>
  <si>
    <t>O14848370002</t>
  </si>
  <si>
    <t>O14848380002</t>
  </si>
  <si>
    <t>O14848390002</t>
  </si>
  <si>
    <t>O14848410002</t>
  </si>
  <si>
    <t>00290012001 DEPOSITO DE EFECTIVO, DEPOSITANTE: LINE HOUSE SERVICES SRL, CONCEPTO: DEVOLUCION DE MULTAS, CUENTA DE DEPOSITO: CUENTA UNICA DEL TESORO</t>
  </si>
  <si>
    <t>O14850300002</t>
  </si>
  <si>
    <t>00099021001 DEPOSITO DE EFECTIVO, DEPOSITANTE: FILOMENA MAYTA VDA.DE RAMOS, CONCEPTO: DEVOLUCION A SENASIR, CUENTA DE DEPOSITO: CUENTA UNICA DEL TESORO</t>
  </si>
  <si>
    <t>O14850740002</t>
  </si>
  <si>
    <t>00099021001 DEPOSITO DE EFECTIVO, DEPOSITANTE: SENASIR - LUIS VICTOR RIVEROS ANDRADE, CONCEPTO: DOBLE PERCEPCIÓN, CUENTA DE DEPOSITO: CUENTA UNICA DEL TESORO</t>
  </si>
  <si>
    <t>O14850980002</t>
  </si>
  <si>
    <t>00099021001 DEPOSITO DE EFECTIVO, DEPOSITANTE: FREDDY ROMUALDO PAHE HUANCA, CONCEPTO: REVERSIÓN DE FONDOS EN AVANCE, CUENTA DE DEPOSITO: CUENTA UNICA DEL TESORO</t>
  </si>
  <si>
    <t>O14851060002</t>
  </si>
  <si>
    <t>00099021001 DEPOSITO DE EFECTIVO, DEPOSITANTE: ADALID MAMANI MAMANI, CONCEPTO: REVERSIÓN - COBRO INDEBIDO, CUENTA DE DEPOSITO: CUENTA UNICA DEL TESORO</t>
  </si>
  <si>
    <t>O14851390002</t>
  </si>
  <si>
    <t>00099021001 DEPOSITO DE EFECTIVO, DEPOSITANTE: MARISOL MORENO CHAVEZ, CONCEPTO: DEVOLUCIÓN DUODECIMAS DE AGUINALDO DE MARISOL MORENO CHAVEZ, CUENTA DE DEPOSITO: CUENTA UNICA DEL TESORO</t>
  </si>
  <si>
    <t>O14851990002</t>
  </si>
  <si>
    <t>00099021001 DEPOSITO DE EFECTIVO, DEPOSITANTE: VICTOR LUIS MERCADO GARNICA, CONCEPTO: PAGO AGUINALDO DE NAVIDAD 2016, CUENTA DE DEPOSITO: CUENTA UNICA DEL TESORO</t>
  </si>
  <si>
    <t>O14854650002</t>
  </si>
  <si>
    <t>00099021001 DEPOSITO DE EFECTIVO, DEPOSITANTE: PEDRO FLORES CRUZ, CONCEPTO: REVERSION, CUENTA DE DEPOSITO: CUENTA UNICA DEL TESORO</t>
  </si>
  <si>
    <t>O14854660002</t>
  </si>
  <si>
    <t>00099021001 DEPOSITO DE EFECTIVO, DEPOSITANTE: BERNARDINO BASILIO VILLAFUERTE VELASQUEZ, CONCEPTO: DOBLE PERCEPCION, CUENTA DE DEPOSITO: CUENTA UNICA DEL TESORO</t>
  </si>
  <si>
    <t>O14854830002</t>
  </si>
  <si>
    <t>00099021001 DEPOSITO DE EFECTIVO, DEPOSITANTE: POLICIA BOLIVIANA, CONCEPTO: REVERSION HABERES OCTUBRE 2011 DE LUIS QUIROGA CUTIPA, CUENTA DE DEPOSITO: CUENTA UNICA DEL TESORO</t>
  </si>
  <si>
    <t>O14854860002</t>
  </si>
  <si>
    <t>00099021001 DEPOSITO DE EFECTIVO, DEPOSITANTE: POLICIA BOLIVIANA, CONCEPTO: REVERSION HABERES SEPTIEMBRE 2011 DE LUIS QUIROGA CUTIPA, CUENTA DE DEPOSITO: CUENTA UNICA DEL TESORO</t>
  </si>
  <si>
    <t>O14854890002</t>
  </si>
  <si>
    <t>00099021001 DEPOSITO DE EFECTIVO, DEPOSITANTE: POLICIA BOLIVIANA, CONCEPTO: REVERSION HABERES AGODTO 2011 DE LUIS QUIROGA CUTIPA, CUENTA DE DEPOSITO: CUENTA UNICA DEL TESORO</t>
  </si>
  <si>
    <t>O14854910002</t>
  </si>
  <si>
    <t>00099021001 DEPOSITO DE EFECTIVO, DEPOSITANTE: POLICIA BOLIVIANA, CONCEPTO: REVERSION HABERES JULIO 2011 DE LUIS QUIROGA CUTIPA, CUENTA DE DEPOSITO: CUENTA UNICA DEL TESORO</t>
  </si>
  <si>
    <t>O14854930002</t>
  </si>
  <si>
    <t>00099021001 DEPOSITO DE EFECTIVO, DEPOSITANTE: POLICIA BOLIVIANA, CONCEPTO: REVERSION HABERES JUNIO 2011 DE LUIS QUIROGA CUTIPA, CUENTA DE DEPOSITO: CUENTA UNICA DEL TESORO</t>
  </si>
  <si>
    <t>O14854950002</t>
  </si>
  <si>
    <t>00099021001 DEPOSITO DE EFECTIVO, DEPOSITANTE: POLICIA BOLIVIANA, CONCEPTO: REVERSION HABERES MAYO 2011 DE LUIS QUIROGA CUTIPA, CUENTA DE DEPOSITO: CUENTA UNICA DEL TESORO</t>
  </si>
  <si>
    <t>O14855580002</t>
  </si>
  <si>
    <t>00099021001 DEPOSITO DE EFECTIVO, DEPOSITANTE: 2IES ING. ESTRUCTURAL E ING. TELECOMUNICACIONES, CONCEPTO: DEVOLUCION DE FONDOS POR MULTAS, CUENTA DE DEPOSITO: CUENTA UNICA DEL TESORO</t>
  </si>
  <si>
    <t>O14855600002</t>
  </si>
  <si>
    <t>00099021001 DEPOSITO DE EFECTIVO, DEPOSITANTE: BRIGIDA CHOQUE VARGAS CI. 2179018 LP, CONCEPTO: COBRO INDEBIDO POR PAGO DEL PRA, CUENTA DE DEPOSITO: CUENTA UNICA DEL TESORO</t>
  </si>
  <si>
    <t>O14856040002</t>
  </si>
  <si>
    <t>00099021001 DEPOSITO DE EFECTIVO, DEPOSITANTE: REYNALDO MAMANI CASTILLO, CONCEPTO: REVERSION DE PASAJES, CUENTA DE DEPOSITO: CUENTA UNICA DEL TESORO</t>
  </si>
  <si>
    <t>O14856430002</t>
  </si>
  <si>
    <t>00099021001 DEPOSITO DE EFECTIVO, DEPOSITANTE: ENCUADERNACIONES A Y M, CONCEPTO: DEVOLUCION PAGO EN DEMASIA, CUENTA DE DEPOSITO: CUENTA UNICA DEL TESORO</t>
  </si>
  <si>
    <t>O14856630002</t>
  </si>
  <si>
    <t>00099021001 DEPOSITO DE EFECTIVO, DEPOSITANTE: ELENA HUAYNOCA TICONA, CONCEPTO: REVERSION TOTAL, CUENTA DE DEPOSITO: CUENTA UNICA DEL TESORO</t>
  </si>
  <si>
    <t>O14857280002</t>
  </si>
  <si>
    <t>00099021001 DEPOSITO DE EFECTIVO, DEPOSITANTE: EFRAIN SANCHEZ MARCA, CONCEPTO: DEVOLUCION GASTOS DE INSTALACION, CUENTA DE DEPOSITO: CUENTA UNICA DEL TESORO</t>
  </si>
  <si>
    <t>O14859720002</t>
  </si>
  <si>
    <t>00099021001 DEPOSITO DE EFECTIVO, DEPOSITANTE: SGTO 2DO RICHARD E. MENDOZA LIMACHI, CONCEPTO: REVERSIÓN HABERES ENERO 2016, CUENTA DE DEPOSITO: CUENTA UNICA DEL TESORO</t>
  </si>
  <si>
    <t>O14859730002</t>
  </si>
  <si>
    <t>00099021001 DEPOSITO DE EFECTIVO, DEPOSITANTE: SGTO 2DO RICHARD E. MENDOZA LIMACHI, CONCEPTO: REVERSIÓN HABERES FEBRERO 2016, CUENTA DE DEPOSITO: CUENTA UNICA DEL TESORO</t>
  </si>
  <si>
    <t>O14859750002</t>
  </si>
  <si>
    <t>00099021001 DEPOSITO DE EFECTIVO, DEPOSITANTE: SGTO 2DO RICHARD E. MENDOZA LIMACHI, CONCEPTO: REVERSIÓN HABERES MARZO 2016, CUENTA DE DEPOSITO: CUENTA UNICA DEL TESORO</t>
  </si>
  <si>
    <t>O14859760002</t>
  </si>
  <si>
    <t>00099021001 DEPOSITO DE EFECTIVO, DEPOSITANTE: SGTO 2DO RICHARD E. MENDOZA LIMACHI, CONCEPTO: REVERSIÓN HABERES ABRIL 2016, CUENTA DE DEPOSITO: CUENTA UNICA DEL TESORO</t>
  </si>
  <si>
    <t>O14859780002</t>
  </si>
  <si>
    <t>00099021001 DEPOSITO DE EFECTIVO, DEPOSITANTE: SGTO 2DO RICHARD E. MENDOZA LIMACHI, CONCEPTO: REVERSIÓN HABERES MAYO 2016, CUENTA DE DEPOSITO: CUENTA UNICA DEL TESORO</t>
  </si>
  <si>
    <t>O14859790002</t>
  </si>
  <si>
    <t>00099021001 DEPOSITO DE EFECTIVO, DEPOSITANTE: SGTO 2DO RICHARD E. MENDOZA LIMACHI, CONCEPTO: REVERSIÓN HABERES JUNIO 2016, CUENTA DE DEPOSITO: CUENTA UNICA DEL TESORO</t>
  </si>
  <si>
    <t>O14859820002</t>
  </si>
  <si>
    <t>00099021001 DEPOSITO DE EFECTIVO, DEPOSITANTE: SGTO 2DO RICHARD E. MENDOZA LIMACHI, CONCEPTO: REVERSIÓN HABERES JULIO 2016, CUENTA DE DEPOSITO: CUENTA UNICA DEL TESORO</t>
  </si>
  <si>
    <t>O14859830002</t>
  </si>
  <si>
    <t>00099021001 DEPOSITO DE EFECTIVO, DEPOSITANTE: SGTO 2DO RICHARD E. MENDOZA LIMACHI, CONCEPTO: REVERSIÓN HABERES SEPTIEMBRE 2016, CUENTA DE DEPOSITO: CUENTA UNICA DEL TESORO</t>
  </si>
  <si>
    <t>O14859840002</t>
  </si>
  <si>
    <t>00099021001 DEPOSITO DE EFECTIVO, DEPOSITANTE: SGTO 2DO RICHARD E. MENDOZA LIMACHI, CONCEPTO: REVERSIÓN HABERES AGOSTO 2016, CUENTA DE DEPOSITO: CUENTA UNICA DEL TESORO</t>
  </si>
  <si>
    <t>O14859850002</t>
  </si>
  <si>
    <t>00099021001 DEPOSITO DE EFECTIVO, DEPOSITANTE: SGTO 2DO RICHARD E. MENDOZA LIMACHI, CONCEPTO: REVERSIÓN HABERES OCTUBRE 2016, CUENTA DE DEPOSITO: CUENTA UNICA DEL TESORO</t>
  </si>
  <si>
    <t>O14859860002</t>
  </si>
  <si>
    <t>00099021001 DEPOSITO DE EFECTIVO, DEPOSITANTE: SGTO 2DO RICHARD E. MENDOZA LIMACHI, CONCEPTO: REVERSIÓN REINTEGRO 2016, CUENTA DE DEPOSITO: CUENTA UNICA DEL TESORO</t>
  </si>
  <si>
    <t>O14860210002</t>
  </si>
  <si>
    <t>00099021001 DEPOSITO DE EFECTIVO, DEPOSITANTE: FELIX CALLISAYA HUANCHI, CONCEPTO: DEVOLUCION POR DOBLE PERCEPCION, CUENTA DE DEPOSITO: CUENTA UNICA DEL TESORO</t>
  </si>
  <si>
    <t>O14860320002</t>
  </si>
  <si>
    <t>00099021001 DEPOSITO DE EFECTIVO, DEPOSITANTE: NAIDA IRMA PEÑAFIEL, CONCEPTO: PREVENTIVO 3113, CUENTA DE DEPOSITO: CUENTA UNICA DEL TESORO</t>
  </si>
  <si>
    <t>O14860340002</t>
  </si>
  <si>
    <t>00099021001 DEPOSITO DE EFECTIVO, DEPOSITANTE: NAIDA IRMA PEÑAFIEL, CONCEPTO: PREVENTIVO 3112, CUENTA DE DEPOSITO: CUENTA UNICA DEL TESORO</t>
  </si>
  <si>
    <t>O14860590002</t>
  </si>
  <si>
    <t>00099021001 DEPOSITO DE EFECTIVO, DEPOSITANTE: ASFI - MINERVA ZILVETI CARBALLO, CONCEPTO: DEVOLUCION DE FONDOS POR ASIGNACION DE PASAJES TERRESTRES, CUENTA DE DEPOSITO: CUENTA UNICA DEL TESORO</t>
  </si>
  <si>
    <t>O14860690002</t>
  </si>
  <si>
    <t>00099021001 DEPOSITO DE EFECTIVO, DEPOSITANTE: CLAUDINA CALLISAYA ALIAGA, CONCEPTO: DEP UNA DUODESIMA DE AGUINALDO, CUENTA DE DEPOSITO: CUENTA UNICA DEL TESORO</t>
  </si>
  <si>
    <t>O14862440002</t>
  </si>
  <si>
    <t>00099021001 DEPOSITO DE EFECTIVO, DEPOSITANTE: ADRIANA ZURITA ROCA, CONCEPTO: ABONO EN DEMASIA POR OMISION DEL DESCUENTO POR MULTA, CUENTA DE DEPOSITO: CUENTA UNICA DEL TESORO</t>
  </si>
  <si>
    <t>O14863670002</t>
  </si>
  <si>
    <t>00099021001 DEPOSITO DE EFECTIVO, DEPOSITANTE: MARIO APAZA MAMANI, CONCEPTO: MONTO A REVERTIR A LA C.U.T. HABERES OCTUBRE, NOVIEMBRE, DICIEMBRE GESTIÓN 2016, CUENTA DE DEPOSITO: CUENTA UNICA DEL TESORO</t>
  </si>
  <si>
    <t>O14864300002</t>
  </si>
  <si>
    <t>00099021001 DEPOSITO DE EFECTIVO, DEPOSITANTE: EJTO DE BOLIVIA-MARCO ANTONIO BARAÑADO LOREDO, CONCEPTO: DEVOLUCION PASAJES TIERRA, CUENTA DE DEPOSITO: CUENTA UNICA DEL TESORO</t>
  </si>
  <si>
    <t>O14864410002</t>
  </si>
  <si>
    <t>00099021001 DEPOSITO DE EFECTIVO, DEPOSITANTE: MABEL ELENA CERRUTO ASCARRUNZ, CONCEPTO: DOBLE PERCEPCION, CUENTA DE DEPOSITO: CUENTA UNICA DEL TESORO</t>
  </si>
  <si>
    <t>O14865220002</t>
  </si>
  <si>
    <t>00099021001 DEPOSITO DE EFECTIVO, DEPOSITANTE: PEÑALOZA CORDOVA GHERSON OSVALDO, CONCEPTO: REVERSIÓN PASAJES COMISIÓN DEL SERVICIO, CUENTA DE DEPOSITO: CUENTA UNICA DEL TESORO</t>
  </si>
  <si>
    <t>O14865230002</t>
  </si>
  <si>
    <t>O14866540002</t>
  </si>
  <si>
    <t>00099021001 DEPOSITO DE EFECTIVO, DEPOSITANTE: JULIETA HERRERA CRUZ, CONCEPTO: DOBLE PERCEPCIÓN, CUENTA DE DEPOSITO: CUENTA UNICA DEL TESORO</t>
  </si>
  <si>
    <t>O14866660002</t>
  </si>
  <si>
    <t>00099021001 DEPOSITO DE EFECTIVO, DEPOSITANTE: SIXTO MAMANI QUISPE, CONCEPTO: DOBLE PERCEPCIÓN, CUENTA DE DEPOSITO: CUENTA UNICA DEL TESORO</t>
  </si>
  <si>
    <t>O14866980002</t>
  </si>
  <si>
    <t>00099021001 DEPOSITO DE EFECTIVO, DEPOSITANTE: CLEMENTE CACERES GUARACHI, CONCEPTO: DOBLE PERCEPCION, CUENTA DE DEPOSITO: CUENTA UNICA DEL TESORO</t>
  </si>
  <si>
    <t>O14867360002</t>
  </si>
  <si>
    <t>00099021001 DEPOSITO DE EFECTIVO, DEPOSITANTE: JUAN CARLOS CONDORI CHOQUE, CONCEPTO: DEVOLUCION, CUENTA DE DEPOSITO: CUENTA UNICA DEL TESORO</t>
  </si>
  <si>
    <t>O14867370002</t>
  </si>
  <si>
    <t>O14867380002</t>
  </si>
  <si>
    <t>O14867460002</t>
  </si>
  <si>
    <t>00099021001 DEPOSITO DE EFECTIVO, DEPOSITANTE: BPE-III REV. SERV.BAS AGUA NOV. 2016, CONCEPTO: DEUDA DE PAGO POR CONCEPTO DE AGUA 11 / 2016, CUENTA DE DEPOSITO: CUENTA UNICA DEL TESORO</t>
  </si>
  <si>
    <t>O14867480002</t>
  </si>
  <si>
    <t>00099021001 DEPOSITO DE EFECTIVO, DEPOSITANTE: CARLOS ERIX RUCK ARZABE, CONCEPTO: DEVOLUCION DE VIATICO, CUENTA DE DEPOSITO: CUENTA UNICA DEL TESORO</t>
  </si>
  <si>
    <t>O14867500002</t>
  </si>
  <si>
    <t>00099021001 DEPOSITO DE EFECTIVO, DEPOSITANTE: CARLOS ERIX RUCK ARZABE, CONCEPTO: DEVOLUCION DE VIATICOS, CUENTA DE DEPOSITO: CUENTA UNICA DEL TESORO</t>
  </si>
  <si>
    <t>O14867510002</t>
  </si>
  <si>
    <t>00099021001 DEPOSITO DE EFECTIVO, DEPOSITANTE: CARLOS ERIX RUCK ARZABE, CONCEPTO: DEVOLCION DE VIATICOS, CUENTA DE DEPOSITO: CUENTA UNICA DEL TESORO</t>
  </si>
  <si>
    <t>O14867520002</t>
  </si>
  <si>
    <t>O14867530002</t>
  </si>
  <si>
    <t>O14867540002</t>
  </si>
  <si>
    <t>O14867570002</t>
  </si>
  <si>
    <t>00099021001 DEPOSITO DE EFECTIVO, DEPOSITANTE: PAOLA ANDREA BEDREGAL LOPEZ, CONCEPTO: DEVOLUCION DE VIATICOS NO UTILIZADOS, CUENTA DE DEPOSITO: CUENTA UNICA DEL TESORO</t>
  </si>
  <si>
    <t>O14868080002</t>
  </si>
  <si>
    <t>00099021001 DEPOSITO DE EFECTIVO, DEPOSITANTE: AMANDA QUISPE CAHUAYA, CONCEPTO: DEVOLUCIÓN, CUENTA DE DEPOSITO: CUENTA UNICA DEL TESORO</t>
  </si>
  <si>
    <t>O14868190002</t>
  </si>
  <si>
    <t>00099021001 DEPOSITO DE EFECTIVO, DEPOSITANTE: RUBEN ANGEL SORAIDE TORRICO, CONCEPTO: LIBRETA ARMADA BOLIVIANA, CUENTA DE DEPOSITO: CUENTA UNICA DEL TESORO</t>
  </si>
  <si>
    <t>O14870320002</t>
  </si>
  <si>
    <t>00099021001 DEPOSITO DE EFECTIVO, DEPOSITANTE: PAOLA SUSANA GONZALES GARCIA, CONCEPTO: DEVOLUCIÓN DE VIÁTICOS, CUENTA DE DEPOSITO: CUENTA UNICA DEL TESORO</t>
  </si>
  <si>
    <t>O14870370002</t>
  </si>
  <si>
    <t>00099021001 DEPOSITO DE EFECTIVO, DEPOSITANTE: RI - 14 FLORIDA, CONCEPTO: RETENCIÓN RC-IVA 13% POR LA PARTIDA VIÁTICOS DEL SEÑOR MY. DEM. RIMY CAMACHO GARCÍA, CUENTA DE DEPOSITO: CUENTA UNICA DEL TESORO</t>
  </si>
  <si>
    <t>O14870380002</t>
  </si>
  <si>
    <t>00099021001 DEPOSITO DE EFECTIVO, DEPOSITANTE: RI - 14 FLORIDA, CONCEPTO: RETENCIÓN IVA 13% POR LA PARTIDA VIÁTICOS DEL SR. SOF. 2DO DEPSS WILLIAM RAFAEL HERBAS OMONTE, CUENTA DE DEPOSITO: CUENTA UNICA DEL TESORO</t>
  </si>
  <si>
    <t>O14871370002</t>
  </si>
  <si>
    <t>00099021001 DEPOSITO DE EFECTIVO, DEPOSITANTE: WILSON FRANZ COLODRO ARROYO, CONCEPTO: REVERSIÓN POR CONCEPTO DE PASAJES AL INTERIOR DEL PAÍS, CUENTA DE DEPOSITO: CUENTA UNICA DEL TESORO</t>
  </si>
  <si>
    <t>O14871380002</t>
  </si>
  <si>
    <t>00099021001 DEPOSITO DE EFECTIVO, DEPOSITANTE: VICTORIA TORREZ CUMARA, CONCEPTO: DEVOLUCIÓN POR PAGO EN DEMASÍA - AGUINALDO DE NAVIDAD DE LA GESTIÓN 2016, CUENTA DE DEPOSITO: CUENTA UNICA DEL TESORO</t>
  </si>
  <si>
    <t>O14871970002</t>
  </si>
  <si>
    <t>00099021001 DEPOSITO DE EFECTIVO, DEPOSITANTE: ALBERTO MORALES MERCADO, CONCEPTO: DOBLE PERCEPCION, CUENTA DE DEPOSITO: CUENTA UNICA DEL TESORO</t>
  </si>
  <si>
    <t>O14872150002</t>
  </si>
  <si>
    <t>00099021001 DEPOSITO DE EFECTIVO, DEPOSITANTE: EDUARDO LUNARIO SANCHEZ, CONCEPTO: DEVOLUCION DE DOBLE PERCEPCION, CUENTA DE DEPOSITO: CUENTA UNICA DEL TESORO</t>
  </si>
  <si>
    <t>O14872360002</t>
  </si>
  <si>
    <t>O14873070002</t>
  </si>
  <si>
    <t>00099021001 DEPOSITO DE EFECTIVO, DEPOSITANTE: ROSARIO RUIZ CUELLAR, CONCEPTO: POR DOBLE PERCEPCIÓN, CUENTA DE DEPOSITO: CUENTA UNICA DEL TESORO</t>
  </si>
  <si>
    <t>O14874170002</t>
  </si>
  <si>
    <t>00099021001 DEPOSITO DE EFECTIVO, DEPOSITANTE: ALEJANDRO VARGAS QUISBERT, CONCEPTO: DOBLE PERCEPCION, CUENTA DE DEPOSITO: CUENTA UNICA DEL TESORO</t>
  </si>
  <si>
    <t>O14874210002</t>
  </si>
  <si>
    <t>00099021001 DEPOSITO DE EFECTIVO, DEPOSITANTE: MARIO ALBERTO GUILLEN SUAREZ, CONCEPTO: DEVOLUCIÓN DE EXCESO DE LLAMADAS, CUENTA DE DEPOSITO: CUENTA UNICA DEL TESORO</t>
  </si>
  <si>
    <t>O14874720002</t>
  </si>
  <si>
    <t>00099021001 DEPOSITO DE EFECTIVO, DEPOSITANTE: MARIO APAZA MAMANI, CONCEPTO: MONTO A REVERTIR A LA CUT HABERES OCTUBRE,NOVIEMBRE,DICIEMBRE GESTION 2016, CUENTA DE DEPOSITO: CUENTA UNICA DEL TESORO</t>
  </si>
  <si>
    <t>O14875290002</t>
  </si>
  <si>
    <t>00099021001 DEPOSITO DE EFECTIVO, DEPOSITANTE: OLGA QUISPE MAMANI, CONCEPTO: DEVOLUCION POR COBRO INDEBIDO, CUENTA DE DEPOSITO: CUENTA UNICA DEL TESORO</t>
  </si>
  <si>
    <t>O14875390002</t>
  </si>
  <si>
    <t>00099021001 DEPOSITO DE EFECTIVO, DEPOSITANTE: NELLY FIDENCIA HEREDIA SANDOVAL DE PONCE, CONCEPTO: DEVOLUCIÓN DOBLE PERCEPCIÓN, CUENTA DE DEPOSITO: CUENTA UNICA DEL TESORO</t>
  </si>
  <si>
    <t>O14876080002</t>
  </si>
  <si>
    <t>00099021001 DEPOSITO DE EFECTIVO, DEPOSITANTE: RI-13 "GRAL MONTES", CONCEPTO: SATINADORES CURSO DE ACTUALIZACION PARACAIDISMO PARA ANIVERSARIO DEL EJERCITO, CUENTA DE DEPOSITO: CUENTA UNICA DEL TESORO</t>
  </si>
  <si>
    <t>O14876090002</t>
  </si>
  <si>
    <t>00099021001 DEPOSITO DE EFECTIVO, DEPOSITANTE: RI-13 "GRAL MONTES", CONCEPTO: REVERSION AGUA POTABLE DIC/16, CUENTA DE DEPOSITO: CUENTA UNICA DEL TESORO</t>
  </si>
  <si>
    <t>O14876320002</t>
  </si>
  <si>
    <t>00099021001 DEPOSITO DE EFECTIVO, DEPOSITANTE: FERNANDEZ CORDERO VICTOR C.I. 1334601, CONCEPTO: DEVOLUCION DE SALARIO EXCEDENTE AL PRESIDENTE DEL MES DE MAYO A JULIO 2016, CUENTA DE DEPOSITO: CUENTA UNICA DEL TESORO</t>
  </si>
  <si>
    <t>O14876420002</t>
  </si>
  <si>
    <t>00099021001 DEPOSITO DE EFECTIVO, DEPOSITANTE: HUBER ARMIN VILLA ALIAGA, CONCEPTO: DEVOLUCION DE VIATICOS NO UTILIZADOS, CUENTA DE DEPOSITO: CUENTA UNICA DEL TESORO</t>
  </si>
  <si>
    <t>O14876870002</t>
  </si>
  <si>
    <t>00099021001 DEPOSITO DE EFECTIVO, DEPOSITANTE: ESCUELA MILITAR DE MUSICA DEL EJERCITO, CONCEPTO: SALDO COMBUSTIBLE MES DE FEBRERO GESTION 2017, CUENTA DE DEPOSITO: CUENTA UNICA DEL TESORO</t>
  </si>
  <si>
    <t>O14876910002</t>
  </si>
  <si>
    <t>00099021001 DEPOSITO DE EFECTIVO, DEPOSITANTE: KATTY S. CARRILLO FUENTES, CONCEPTO: DUODECIMAS DE AGUINALDO, CUENTA DE DEPOSITO: CUENTA UNICA DEL TESORO</t>
  </si>
  <si>
    <t>O14878970002</t>
  </si>
  <si>
    <t>00099021001 DEPOSITO DE EFECTIVO, DEPOSITANTE: XIMENA ANA MARIA CENTELLAS ROJAS, CONCEPTO: REVERSION AL PREVENTIVO N° 125 (POR CONCEPTO DEVOLUCION DE VIATICOS), CUENTA DE DEPOSITO: CUENTA UNICA DEL TESORO</t>
  </si>
  <si>
    <t>O14879120002</t>
  </si>
  <si>
    <t>00099021001 DEPOSITO DE EFECTIVO, DEPOSITANTE: MARISEL SUAREZ, CONCEPTO: DEP DE FONDOS, CUENTA DE DEPOSITO: CUENTA UNICA DEL TESORO</t>
  </si>
  <si>
    <t>O14879440002</t>
  </si>
  <si>
    <t>00099021001 DEPOSITO DE EFECTIVO, DEPOSITANTE: MIGUEL ANGEL VELASCO TERAN, CONCEPTO: DEVOLUCION DEL TOTAL DEL MONTO COBRADO, CUENTA DE DEPOSITO: CUENTA UNICA DEL TESORO</t>
  </si>
  <si>
    <t>O14880220002</t>
  </si>
  <si>
    <t>00099021001 DEPOSITO DE EFECTIVO, DEPOSITANTE: CRISTIAN TITO MONTECINOS RAMOS, CONCEPTO: DEVOLUCIÓN DE VIÁTICOS, CUENTA DE DEPOSITO: CUENTA UNICA DEL TESORO</t>
  </si>
  <si>
    <t>O14880230002</t>
  </si>
  <si>
    <t>00099021001 DEPOSITO DE EFECTIVO, DEPOSITANTE: JUAN CARLOS VILLEGAS SARAVIA, CONCEPTO: DEVOLUCION POR CONCEPTO DE VIATICOS, CUENTA DE DEPOSITO: CUENTA UNICA DEL TESORO</t>
  </si>
  <si>
    <t>O14880260002</t>
  </si>
  <si>
    <t>00099021001 DEPOSITO DE EFECTIVO, DEPOSITANTE: GERARDO APAZA MAMANI, CONCEPTO: DOBLE PERCEPCION, CUENTA DE DEPOSITO: CUENTA UNICA DEL TESORO</t>
  </si>
  <si>
    <t>O14880450002</t>
  </si>
  <si>
    <t>00099021001 DEPOSITO DE EFECTIVO, DEPOSITANTE: SIGRID ALVAREZ, CONCEPTO: DEVOLUCION DE VIATICOS - GESTION 2011, CUENTA DE DEPOSITO: CUENTA UNICA DEL TESORO</t>
  </si>
  <si>
    <t>O14880460002</t>
  </si>
  <si>
    <t>00099021001 DEPOSITO DE EFECTIVO, DEPOSITANTE: LUIS FERNANDO CESPEDES, CONCEPTO: DEVOLUCION DE VIATICOS - GESTION 2011, CUENTA DE DEPOSITO: CUENTA UNICA DEL TESORO</t>
  </si>
  <si>
    <t>O14880480002</t>
  </si>
  <si>
    <t>00099021001 DEPOSITO DE EFECTIVO, DEPOSITANTE: ALEX ANDRADE, CONCEPTO: DEVOLUCION DE VIATICOS - GESTION 2011, CUENTA DE DEPOSITO: CUENTA UNICA DEL TESORO</t>
  </si>
  <si>
    <t>O14880490002</t>
  </si>
  <si>
    <t>00099021001 DEPOSITO DE EFECTIVO, DEPOSITANTE: ROSALIN AGUIRRE, CONCEPTO: DEVOLUCION DE VIATICOS - GESTION 2011, CUENTA DE DEPOSITO: CUENTA UNICA DEL TESORO</t>
  </si>
  <si>
    <t>O14880510002</t>
  </si>
  <si>
    <t>00099021001 DEPOSITO DE EFECTIVO, DEPOSITANTE: ENRIQUE ORTIZ, CONCEPTO: DEVOLUCION DE VIATICOS - GESTION 2011, CUENTA DE DEPOSITO: CUENTA UNICA DEL TESORO</t>
  </si>
  <si>
    <t>O14882490002</t>
  </si>
  <si>
    <t>00099021001 DEPOSITO DE EFECTIVO, DEPOSITANTE: MARCELA MAMANI CHOQUE, CONCEPTO: DEVOLUCIÓN EN LA PARTIDA GASTOS MÉDICOS SOCIALES, CUENTA DE DEPOSITO: CUENTA UNICA DEL TESORO</t>
  </si>
  <si>
    <t>O14882610002</t>
  </si>
  <si>
    <t>00099021001 DEPOSITO DE EFECTIVO, DEPOSITANTE: VIATICOS, CONCEPTO: DEVOLUCION VIATICOS, CUENTA DE DEPOSITO: CUENTA UNICA DEL TESORO</t>
  </si>
  <si>
    <t>O14882820002</t>
  </si>
  <si>
    <t>00099021001 DEPOSITO DE EFECTIVO, DEPOSITANTE: NICOLAS CATARI APAZA, CONCEPTO: DEVOLUCION, CUENTA DE DEPOSITO: CUENTA UNICA DEL TESORO</t>
  </si>
  <si>
    <t>O14882900002</t>
  </si>
  <si>
    <t>00099021001 DEPOSITO DE EFECTIVO, DEPOSITANTE: PAULINO QUISPE MAMANI, CONCEPTO: DOBLE PERCEPCION, CUENTA DE DEPOSITO: CUENTA UNICA DEL TESORO</t>
  </si>
  <si>
    <t>O14883190002</t>
  </si>
  <si>
    <t>00099021001 DEPOSITO DE EFECTIVO, DEPOSITANTE: RICHAR SARMIENTO MAYTA, CONCEPTO: DEVOLUCION DESEMBOLSO POR SEGURO DE VIAJERO, CUENTA DE DEPOSITO: CUENTA UNICA DEL TESORO</t>
  </si>
  <si>
    <t>O14883430002</t>
  </si>
  <si>
    <t>00099021001 DEPOSITO DE EFECTIVO, DEPOSITANTE: MARIA SOLEDAD FLORES R., CONCEPTO: DEVOLUCION POR CONCEPTO REEMBOLSO DE VIATICOS DE GILVIO JANAYO, CUENTA DE DEPOSITO: CUENTA UNICA DEL TESORO</t>
  </si>
  <si>
    <t>O14883660002</t>
  </si>
  <si>
    <t>00099021001 DEPOSITO DE EFECTIVO, DEPOSITANTE: LEONEL LEONIDAS YAPARI NINA, CONCEPTO: DEVOLUCION POR DOBLE PERCEPCION, CUENTA DE DEPOSITO: CUENTA UNICA DEL TESORO</t>
  </si>
  <si>
    <t>O14883670002</t>
  </si>
  <si>
    <t>00099021001 DEPOSITO DE EFECTIVO, DEPOSITANTE: JHOZET ALEJANDRO SANGALLI QUISBERT, CONCEPTO: REVERSIÓN EN LA PARTIDA DE VIÁTICOS POR CAMBIO DE DESTINO SEGUN O.G.D. - 2017, CUENTA DE DEPOSITO: CUENTA UNICA DEL TESORO</t>
  </si>
  <si>
    <t>O14883790002</t>
  </si>
  <si>
    <t>00099021001 DEPOSITO DE EFECTIVO, DEPOSITANTE: HUMBERTO CALDERON ANCASI C.I 2178426 LP, CONCEPTO: DEVOLUCION DE DEUDA, CUENTA DE DEPOSITO: CUENTA UNICA DEL TESORO</t>
  </si>
  <si>
    <t>O14883800002</t>
  </si>
  <si>
    <t>00099021001 DEPOSITO DE EFECTIVO, DEPOSITANTE: LUISA RODRIGUEZ MEJIA, CONCEPTO: DEVOLUCIÓN COBRO INDEBIDO, MEDIANTE CONVENIO DE PAGO CON SENASIR, CUENTA DE DEPOSITO: CUENTA UNICA DEL TESORO</t>
  </si>
  <si>
    <t>O14883960002</t>
  </si>
  <si>
    <t>00099021001 DEPOSITO DE EFECTIVO, DEPOSITANTE: LUIS RAMIRO ROLQUE LASTRA 2208732 LP, CONCEPTO: DEVOLUCION DE DEUDA DOBLE PERCEPCION, CUENTA DE DEPOSITO: CUENTA UNICA DEL TESORO</t>
  </si>
  <si>
    <t>O14884400002</t>
  </si>
  <si>
    <t>00099021001 DEPOSITO DE EFECTIVO, DEPOSITANTE: ANGEL CLAUDIO CONDORI AJATA, CONCEPTO: DEVOLUCION DE MONTO ABONADO EN DEMASIA, CUENTA DE DEPOSITO: CUENTA UNICA DEL TESORO</t>
  </si>
  <si>
    <t>O14884410002</t>
  </si>
  <si>
    <t>00099021001 DEPOSITO DE EFECTIVO, DEPOSITANTE: DIEGO OSVALDO VELASQUEZ SULLCANI, CONCEPTO: REVERSION PARCIAL, CUENTA DE DEPOSITO: CUENTA UNICA DEL TESORO</t>
  </si>
  <si>
    <t>O14884470002</t>
  </si>
  <si>
    <t>00099021001 DEPOSITO DE EFECTIVO, DEPOSITANTE: CECILIA ZEGARRA LAURA, CONCEPTO: DEVOLUCION DE PAGO EN EXCESO BONO ANTIGUEDAD MES ABRIL 2014, CUENTA DE DEPOSITO: CUENTA UNICA DEL TESORO</t>
  </si>
  <si>
    <t>O14884490002</t>
  </si>
  <si>
    <t>00099021001 DEPOSITO DE EFECTIVO, DEPOSITANTE: CECILIA ZEGARRA LAURA, CONCEPTO: DEVOLUCION DE PAGO EN EXCESO BONO ANTIGUEDAD MES MARZO 2015, CUENTA DE DEPOSITO: CUENTA UNICA DEL TESORO</t>
  </si>
  <si>
    <t>O14884510002</t>
  </si>
  <si>
    <t>00099021001 DEPOSITO DE EFECTIVO, DEPOSITANTE: CECILIA ZEGARRA LAURA, CONCEPTO: DEVOLUCION DE PAGO EN EXCESO BONO ANTIGUEDAD MES FEBRERO 2014, CUENTA DE DEPOSITO: CUENTA UNICA DEL TESORO</t>
  </si>
  <si>
    <t>O14884530002</t>
  </si>
  <si>
    <t>00099021001 DEPOSITO DE EFECTIVO, DEPOSITANTE: CECILIA ZEGARRA LAURA, CONCEPTO: DEVOLUCION DE PAGO EN EXCESO BONO ANTIGUEDAD MES ENERO 2014, CUENTA DE DEPOSITO: CUENTA UNICA DEL TESORO</t>
  </si>
  <si>
    <t>O14884560002</t>
  </si>
  <si>
    <t>00099021001 DEPOSITO DE EFECTIVO, DEPOSITANTE: CECILIA ZEGARRA LAURA, CONCEPTO: DEVOLUCION DE PAGO EN EXCESO BONO ANTIGUEDAD MES DICIEMBRE 2013, CUENTA DE DEPOSITO: CUENTA UNICA DEL TESORO</t>
  </si>
  <si>
    <t>O14884570002</t>
  </si>
  <si>
    <t>00099021001 DEPOSITO DE EFECTIVO, DEPOSITANTE: CECILIA ZEGARRA LAURA, CONCEPTO: DEVOLUCION DE PAGO EN EXCESO BONO ANTIGUEDAD MES NOVIEMBRE 2013, CUENTA DE DEPOSITO: CUENTA UNICA DEL TESORO</t>
  </si>
  <si>
    <t>O14887150002</t>
  </si>
  <si>
    <t>00099021001 DEPOSITO DE EFECTIVO, DEPOSITANTE: IRMA MENESES VDA DE ALDUNATE, CONCEPTO: DEVOLUCIÓN A SENASIR, CUENTA DE DEPOSITO: CUENTA UNICA DEL TESORO</t>
  </si>
  <si>
    <t>O14887420002</t>
  </si>
  <si>
    <t>00099021001 DEPOSITO DE EFECTIVO, DEPOSITANTE: PABLO UGARTE CASTRO, CONCEPTO: DEVOLUCION PRIMA DE SEGURO GESTION 2016, CUENTA DE DEPOSITO: CUENTA UNICA DEL TESORO</t>
  </si>
  <si>
    <t>O14887460002</t>
  </si>
  <si>
    <t>00099021001 DEPOSITO DE EFECTIVO, DEPOSITANTE: JUAN CARLOS ARGANDOÑA PORCEL, CONCEPTO: REVERSION, CUENTA DE DEPOSITO: CUENTA UNICA DEL TESORO</t>
  </si>
  <si>
    <t>O14887470002</t>
  </si>
  <si>
    <t>00099021001 DEPOSITO DE EFECTIVO, DEPOSITANTE: EDWIN ROMAN MEJIA CHOQUE, CONCEPTO: DEVOLUCION DE VIATICOS, CUENTA DE DEPOSITO: CUENTA UNICA DEL TESORO</t>
  </si>
  <si>
    <t>O14887480002</t>
  </si>
  <si>
    <t>00099021001 DEPOSITO DE EFECTIVO, DEPOSITANTE: CARLOS ANTONIO HUANCA QUISPE, CONCEPTO: REVERSION, CUENTA DE DEPOSITO: CUENTA UNICA DEL TESORO</t>
  </si>
  <si>
    <t>O14887780002</t>
  </si>
  <si>
    <t>00099021001 DEPOSITO DE EFECTIVO, DEPOSITANTE: MARISEL SUAREZ, CONCEPTO: DEP DE FONDOS NO EJECUTADOS, CUENTA DE DEPOSITO: CUENTA UNICA DEL TESORO</t>
  </si>
  <si>
    <t>O14887800002</t>
  </si>
  <si>
    <t>00099021001 DEPOSITO DE EFECTIVO, DEPOSITANTE: ROSARIO PEÑALOZA, CONCEPTO: SANCIÓN DE LLAMADAS NO JUSTIFICADAS, CUENTA DE DEPOSITO: CUENTA UNICA DEL TESORO</t>
  </si>
  <si>
    <t>O14887840002</t>
  </si>
  <si>
    <t>00099021001 DEPOSITO DE EFECTIVO, DEPOSITANTE: MIJHAEL ALEJANDRO MONTERO ROCHA, CONCEPTO: DEVOLUCION PASAJES, CUENTA DE DEPOSITO: CUENTA UNICA DEL TESORO</t>
  </si>
  <si>
    <t>O14888340002</t>
  </si>
  <si>
    <t>00099021001 DEPOSITO DE EFECTIVO, DEPOSITANTE: PEDRO ESPINOZA ESPINOZA, CONCEPTO: REVERSION DE AGUA DE UN MEDIDOR SERVICIOS BASICOS, CUENTA DE DEPOSITO: CUENTA UNICA DEL TESORO</t>
  </si>
  <si>
    <t>O14888960002</t>
  </si>
  <si>
    <t>00099021001 DEPOSITO DE EFECTIVO, DEPOSITANTE: MARIA DEL CARMEN ACEBO RODRIGUEZ, CONCEPTO: DEVOLUCION PAGO DE VACACIONES GESTION 2016, CUENTA DE DEPOSITO: CUENTA UNICA DEL TESORO</t>
  </si>
  <si>
    <t>B14891710002</t>
  </si>
  <si>
    <t>00099021001 DEP.DE CHEQ.AJENOS,RET.DE CAM.,CONCEPTO: DEVOLUCION COBROS INDEBIDOS GRUPO 10 COMPROBANTE N° 82,DEP.: SENASIR , PROCEDENCIA: BANCO UNION S.A., CHEQUE: 7440, FECHA DE EMISION:30/03/2017</t>
  </si>
  <si>
    <t>O14890920002</t>
  </si>
  <si>
    <t>00099021001 DEPOSITO DE EFECTIVO, DEPOSITANTE: ERICK VLADIMIR MENDOZA LLAMPA, CONCEPTO: VIATICOS, CUENTA DE DEPOSITO: CUENTA UNICA DEL TESORO</t>
  </si>
  <si>
    <t>O14890970002</t>
  </si>
  <si>
    <t>00099021001 DEPOSITO DE EFECTIVO, DEPOSITANTE: WILDER MONTAÑO ARISPE, CONCEPTO: VIATICOS, CUENTA DE DEPOSITO: CUENTA UNICA DEL TESORO</t>
  </si>
  <si>
    <t>O14891350002</t>
  </si>
  <si>
    <t>00099021001 DEPOSITO DE EFECTIVO, DEPOSITANTE: BONIFACIA ELENA CANQUI QUISPE, CONCEPTO: DOBLE PERCEPCION, CUENTA DE DEPOSITO: CUENTA UNICA DEL TESORO</t>
  </si>
  <si>
    <t>O14891500002</t>
  </si>
  <si>
    <t>00099021001 DEPOSITO DE EFECTIVO, DEPOSITANTE: TTE INF JESUS ZEBALLOS BERBEJO, CONCEPTO: REVERSION DE VIATICOS (SIGMA), CUENTA DE DEPOSITO: CUENTA UNICA DEL TESORO</t>
  </si>
  <si>
    <t>O14891550002</t>
  </si>
  <si>
    <t>00099021001 DEPOSITO DE EFECTIVO, DEPOSITANTE: CESAR EFRAIN CAZAS MAYNER, CONCEPTO: REVERSIÓN, CUENTA DE DEPOSITO: CUENTA UNICA DEL TESORO</t>
  </si>
  <si>
    <t>O14891870002</t>
  </si>
  <si>
    <t>00099021001 DEPOSITO DE EFECTIVO, DEPOSITANTE: INGRYD SANJINEZ MOGRO, CONCEPTO: DEP POR EXCEDENTE EN LLAMADAS TELEFONICAS SEGUN DS N° 27327, CUENTA DE DEPOSITO: CUENTA UNICA DEL TESORO</t>
  </si>
  <si>
    <t>O14892030002</t>
  </si>
  <si>
    <t>00099021001 DEPOSITO DE EFECTIVO, DEPOSITANTE: JUAN PABLO RODRIGUEZ CRESPO, CONCEPTO: POR PERDIDA DE CREDENCIAL, CUENTA DE DEPOSITO: CUENTA UNICA DEL TESORO</t>
  </si>
  <si>
    <t>O14892060002</t>
  </si>
  <si>
    <t>00099021001 DEPOSITO DE EFECTIVO, DEPOSITANTE: CARLOS ANDRES ALIAGA TELLEZ, CONCEPTO: POR PERDIDA DE CREDENCIAL, CUENTA DE DEPOSITO: CUENTA UNICA DEL TESORO</t>
  </si>
  <si>
    <t>O14892070002</t>
  </si>
  <si>
    <t>00099021001 DEPOSITO DE EFECTIVO, DEPOSITANTE: MARCELA ANA MARIA CALVO OMISTE, CONCEPTO: POR PERDIDA DE CREDENCIAL, CUENTA DE DEPOSITO: CUENTA UNICA DEL TESORO</t>
  </si>
  <si>
    <t>O14892440002</t>
  </si>
  <si>
    <t>00099021001 DEPOSITO DE EFECTIVO, DEPOSITANTE: TTE ING TITO IVAN AMPUERO CALANI, CONCEPTO: DEVOLUCION DE VIATICOS, CUENTA DE DEPOSITO: CUENTA UNICA DEL TESORO</t>
  </si>
  <si>
    <t>O14892460002</t>
  </si>
  <si>
    <t>00099021001 DEPOSITO DE EFECTIVO, DEPOSITANTE: ROJAS FLORES EDGAR WILDER, CONCEPTO: REVERSION POR ALIMENTO PARA ANIMALES PRESENTE GESTION, CUENTA DE DEPOSITO: CUENTA UNICA DEL TESORO</t>
  </si>
  <si>
    <t>O14892600002</t>
  </si>
  <si>
    <t>O14892920002</t>
  </si>
  <si>
    <t>00099021001 DEPOSITO DE EFECTIVO, DEPOSITANTE: MIRIAM MAMANI VALENCIA, CONCEPTO: DEVOLUCION POR PERDIDAS DE CREDENCIALES, CUENTA DE DEPOSITO: CUENTA UNICA DEL TESORO</t>
  </si>
  <si>
    <t>O14893180002</t>
  </si>
  <si>
    <t>00099021001 DEPOSITO DE EFECTIVO, DEPOSITANTE: CLEMENTE MACHACA LAURA, CONCEPTO: DOBLE PERCEPCIÓN, CUENTA DE DEPOSITO: CUENTA UNICA DEL TESORO</t>
  </si>
  <si>
    <t>O14893230002</t>
  </si>
  <si>
    <t>00099021001 DEPOSITO DE EFECTIVO, DEPOSITANTE: LIDIA CANAVIRI OLIVAREZ, CONCEPTO: COBRO INDEBIDO DE CATEGORÍA, CUENTA DE DEPOSITO: CUENTA UNICA DEL TESORO</t>
  </si>
  <si>
    <t>G03478800003</t>
  </si>
  <si>
    <t>PAGO A CAF PRÉSTAMO CFA007894 VCTO. 03-ene-2017 POR CUENTA DE TGN , NTI. 008705 VALOR 03-ene-2017 CAPITAL USD 641.703,15 INTERESES USD 183.800,76 CTA. 3987 LIBRETA 00099021001 CUENTA UNICA DEL TESORO REF.: COMISIONES BANCARIAS</t>
  </si>
  <si>
    <t>S08762440003</t>
  </si>
  <si>
    <t>'TRANSFERENCIA DE FONDOS||A SOL. DEL MIN,DE ECO Y FIN.PUBL. MEFP/VTCP/DGCP/UODP-004/2017 DE LA FECHA HRE TSO 8. PAGO BTS EXTRABURSATIL - VTO. 04/01/2017 D.S. N°1121 DE 11/01/2012. DEBITO DE LA LIBRETA 00099021001 COBRO UTILES DE ESCRITORIO.</t>
  </si>
  <si>
    <t>S08762440001</t>
  </si>
  <si>
    <t>'TRANSFERENCIA DE FONDOS||A SOL. DEL MIN,DE ECO Y FIN.PUBL. MEFP/VTCP/DGCP/UODP-004/2017 DE LA FECHA HRE TSO 8. PAGO BTS EXTRABURSATIL - VTO. 04/01/2017 D.S. N°1121 DE 11/01/2012. DEBITO DE LA LIBRETA 00099021001 TGN - RECURSOS ORDINARIOS.</t>
  </si>
  <si>
    <t>S08761960001</t>
  </si>
  <si>
    <t>COBRO DE||UTILES DE ESCRITORIO POR ELABORACION DE LA OPERACION CONTABLE N°876185 DE LA FECHA DE LA LIBRETA 00099021001 TGN RECURSOS ORDINARIOS MONEDA NACIONAL, COSTO UTILES DE ESCRITORIO</t>
  </si>
  <si>
    <t>S08761850001</t>
  </si>
  <si>
    <t>||TRANSFERENCIA DE FONDOS SEGUN NOTA DEL MINISTERIO DE ECONOMIA Y FINANZAS PUBLICAS, CITE: MEFP VTCP DGCP UODP-003/17, RECIBIDA EN LA FECHA REF:  PAGO VENCIMIENTO CLAVE PIZARRA TGNU1E06 (TRAM-TSO-9) EQUIV. A UFV. 2.500.000.00 T/C UFV. 2,17303 DE LA LIBRETA 00099021001 TGN RECURSOS ORDINARIOS MONEDA NACIONAL</t>
  </si>
  <si>
    <t>S08762880003</t>
  </si>
  <si>
    <t>'TRANSFERENCIA DE FONDOS||A SOL.DEL MIN.DE ECO.Y FIN.PUBL. MEFP/VTCP/DGCP/UODP-006/2017 DE LA FECHA (HRE-TSO-28).PAGO BTS EXTRABURSATIL-VENCIMIENTO 5 DE ENERO DE 2017 D.S. NO. 1121 DE 11 DE ENERO DE 2012. DEBITO DE LA LIBRETA N° 00099021001, REPOSICION UTILES DE ESCRITORIO.</t>
  </si>
  <si>
    <t>S08762880001</t>
  </si>
  <si>
    <t>'TRANSFERENCIA DE FONDOS||A SOL.DEL MIN.DE ECO.Y FIN.PUBL. MEFP/VTCP/DGCP/UODP-006/2017 DE LA FECHA (HRE-TSO-28).PAGO BTS EXTRABURSATIL-VENCIMIENTO 5 DE ENERO DE 2017 D.S. NO. 1121 DE 11 DE ENERO DE 2012. DEBITO DE LA LIBRETA N° 00099021001 TGN RECURSOS ORDINARIOS.</t>
  </si>
  <si>
    <t>G03488650003</t>
  </si>
  <si>
    <t>PAGO PRÉSTAMO VAR.ACRE.BILAT. VARIOS CLUB DE PARIS VCTO. 04-ene-2017 POR CUENTA DE TGN , NTI. 008798 VALOR 04-ene-2017 CAPITAL UFV 40.248.270,62 INTERESES UFV 5.013.789,66 CTA. 3987-LIB.00099021001 RECURSOS ORDINARIOS - CUENTA UNICA DEL TESORO REF.: COMISIONES BANCARIAS</t>
  </si>
  <si>
    <t>G03488650001</t>
  </si>
  <si>
    <t>PAGO PRÉSTAMO VAR.ACRE.BILAT. VARIOS CLUB DE PARIS VCTO. 04-ene-2017 POR CUENTA DE TGN , NTI. 008798 VALOR 04-ene-2017 CAPITAL UFV 40.248.270,62 INTERESES UFV 5.013.789,66 CTA. 3987-LIB.00099021001 RECURSOS ORDINARIOS - CUENTA UNICA DEL TESORO</t>
  </si>
  <si>
    <t>S08763760003</t>
  </si>
  <si>
    <t>'TRANSFERENCIA DE FONDOS||A SOL. DEL MIN,DE ECO Y FIN.PUBL. MEFP/VTCP/DGCP/UODP-11/2017 DE LA FECHA HRE TSO 51. A FAVOR DEL GOBIERNO AUTONOMO MUNICIPAL DE EL ALTO. DEBITO DE LA LIBRETA 00099021001 COBRO UTILES DE ESCRITORIO.</t>
  </si>
  <si>
    <t>S08763760001</t>
  </si>
  <si>
    <t>'TRANSFERENCIA DE FONDOS||A SOL. DEL MIN,DE ECO Y FIN.PUBL. MEFP/VTCP/DGCP/UODP-11/2017 DE LA FECHA HRE TSO 51. A FAVOR DEL GOBIERNO AUTONOMO MUNICIPAL DE EL ALTO. DEBITO DE LA LIBRETA 00099037011 IDA 5168 -  BS - PROY. INFRAESTRUCTURA URBANA - GAMEA.</t>
  </si>
  <si>
    <t>S08763410003</t>
  </si>
  <si>
    <t>'TRANSFERENCIA DE FONDOS||A SOL. DEL MIN,DE ECO Y FIN.PUBL. MEFP/VTCP/DGCP/UODP-013/2017 DE LA FECHA HRE TSO 41 PAGO BTS EXTRABURSATIL - VENCIMIENTO 6 DE ENERO DE 2017 D.S. N° 1121 DE 11 DE ENERO DE 2012. DEBITO DE LA LIBRETA 00099021001 COBRO UTILES DE ESCRITORIO.</t>
  </si>
  <si>
    <t>S08763410001</t>
  </si>
  <si>
    <t>'TRANSFERENCIA DE FONDOS||A SOL. DEL MIN,DE ECO Y FIN.PUBL. MEFP/VTCP/DGCP/UODP-013/2017 DE LA FECHA HRE TSO 41 PAGO BTS EXTRABURSATIL - VENCIMIENTO 6 DE ENERO DE 2017 D.S. N° 1121 DE 11 DE ENERO DE 2012. DEBITO DE LA LIBRETA 00099021001 "TGN - RECURSOS ORDINARIOS".</t>
  </si>
  <si>
    <t>Q07863360002</t>
  </si>
  <si>
    <t>NÚMERO DE LIBRETA CUT: 99031009.00 OPERACIÓN T01 TRANSFERENCIA DE FONDOS A LA CUT - TESORO DIRECTO DE BANCO UNION S.A. A CUENTA UNICA DEL TESORO CON NUMERO DE SOLICITUD = 1487972 Y NUMERO CORRELATIVO = 91320005012017907 TRANSFERENCIA OPERACIONES VENTA BON</t>
  </si>
  <si>
    <t>S08764450003</t>
  </si>
  <si>
    <t>'TRANSFERENCIA DE FONDOS||A SOL. DEL MIN,DE ECO Y FIN.PUBL. MEFP/VTCP/DGCP/UODP-020/2017 DE LA FECHA HRE TSO 67.  PAGO BTS EXTRABURSATIL - VENCIMIENTO 7, 8 Y 9 DE ENERO DE 2017 D.S. N°1121 DE 11 DE ENERO DE 2012. DEBITO DE LA LIBRETA 00099021001 COBRO UTILES DE ESCRITORIO.</t>
  </si>
  <si>
    <t>S08764450001</t>
  </si>
  <si>
    <t>'TRANSFERENCIA DE FONDOS||A SOL. DEL MIN,DE ECO Y FIN.PUBL. MEFP/VTCP/DGCP/UODP-020/2017 DE LA FECHA HRE TSO 67.  PAGO BTS EXTRABURSATIL - VENCIMIENTO 7, 8 Y 9 DE ENERO DE 2017 D.S. N°1121 DE 11 DE ENERO DE 2012. DEBITO DE LA LIBRETA 00099021001 RECURSOS ORDINARIOS.</t>
  </si>
  <si>
    <t>S08764040001</t>
  </si>
  <si>
    <t>||TRANSFERENCIA DE FONDOS POR PARTE DEL TGN PARA PAGO DE VALORES "C" EN MN CON F.VCTO.06.01.2017, S/G CARTA  MEFP/VTCP/DGCP/UODP-019/2017 DE FECHA 06/01/2017.DEL MINISTERIO DE ECONOMIA Y FINANZAS PUBLICAS, LIBRETA  00099031003 DEL TGN TITULOS VALOR DEL TESORO M/N. LIBRETA  00099031003 DEL TGN TITULOS VALOR DEL TESORO MN.</t>
  </si>
  <si>
    <t>Q07868810002</t>
  </si>
  <si>
    <t>NÚMERO DE LIBRETA CUT: 99031009.00 OPERACIÓN T01 TRANSFERENCIA DE FONDOS A LA CUT - TESORO DIRECTO DE BANCO UNION S.A. A CUENTA UNICA DEL TESORO CON NUMERO DE SOLICITUD = 1491217 Y NUMERO CORRELATIVO = 91320006012017982 TRANSFERENCIA POR OPERACIONES DE VE</t>
  </si>
  <si>
    <t>G03501840003</t>
  </si>
  <si>
    <t>PAGO A BID PRÉSTAMO 3487/BL-BO VCTO. 06-ene-2017 POR CUENTA DE TGN , NTI. 008784 VALOR 06-ene-2017  INTERESES USD 35.829,88 CTA. 3987 RECURSOS ORDINARIOS - CUENTA UNICA DEL TESORO LIB. 00099021001 REF.: COMISIONES BANCARIAS</t>
  </si>
  <si>
    <t>G03501830003</t>
  </si>
  <si>
    <t>PAGO A BID PRÉSTAMO 3487/BL-BO VCTO. 06-ene-2017 POR CUENTA DE TGN , NTI. 008785 VALOR 06-ene-2017  INTERESES USD 2.338.401,31 CTA. 3987 RECURSOS ORDINARIOS - CUENTA UNICA DEL TESORO LIB. 00099021001 REF.: COMISIONES BANCARIAS</t>
  </si>
  <si>
    <t>S08764730003</t>
  </si>
  <si>
    <t>'TRANSFERENCIA DE FONDOS||A SOL. DEL MIN,DE ECO Y FIN.PUBL. MEFP/VTCP/DGCP/UODP-026/2017 DE LA FECHA HRE TSO 73 PAGO BTS EXTRABURSATIL - VENCIMIENTO 10 DE ENERO DE 2017 D.S. N°1121 DE 11 DE ENERO DE 2012. DEBITO DE LA LIBRETA 00099021001 COBRO UTILES DE ESCRITORIO.</t>
  </si>
  <si>
    <t>S08764730001</t>
  </si>
  <si>
    <t>'TRANSFERENCIA DE FONDOS||A SOL. DEL MIN,DE ECO Y FIN.PUBL. MEFP/VTCP/DGCP/UODP-026/2017 DE LA FECHA HRE TSO 73 PAGO BTS EXTRABURSATIL - VENCIMIENTO 10 DE ENERO DE 2017 D.S. N°1121 DE 11 DE ENERO DE 2012. DEBITO DE LA LIBRETA 00099021001 TGN RECURSOS ORDINARIOS.</t>
  </si>
  <si>
    <t>S08764720001</t>
  </si>
  <si>
    <t>COBRO DE||UTILES DE ESCRITORIO POR ELABORACION DE LA OPERACION CONTABLE N°876469 DE LA FECHA DE LA LIBRETA 00099021001 TGN RECURSOS ORDINARIOS MONEDA NACIONAL, COSTO UTILES DE ESCRITORIO</t>
  </si>
  <si>
    <t>S08764690001</t>
  </si>
  <si>
    <t>||TRANSFERENCIA DE FONDOS SEGUN NOTA DEL MINISTERIO DE ECONOMIA Y FINANZAS PUBLICAS, CITE: MEFP VTCP DGCP UODP-025/17, RECIBIDA EN LA FECHA REF:  PAGO VENCIMIENTO CLAVE PIZARRA TGNU1C07 (TRAM-TSO-72) EQUIV. A UFV. 3.000.000.00 T/C UFV. 2,17413 DE LA LIBRETA 00099021001 TGN RECURSOS ORDINARIOS MONEDA NACIONAL</t>
  </si>
  <si>
    <t>G03515130003</t>
  </si>
  <si>
    <t>PAGO A CAF PRÉSTAMO CFA008604 VCTO. 09-ene-2017 POR CUENTA DE TGN , NTI. 008753 VALOR 09-ene-2017  INTERESES USD 588.808,25 COMISIONES USD 167.732,48 CTA. 3987 CUENTA UNICA DEL TESORO-3987 LIB. 00099021001 REF.: COMISIONES BANCARIAS</t>
  </si>
  <si>
    <t>G03515140003</t>
  </si>
  <si>
    <t>PAGO A CAF PRÉSTAMO CFA008606 VCTO. 09-ene-2017 POR CUENTA DE TGN , NTI. 008757 VALOR 09-ene-2017  INTERESES USD 140.701,26 COMISIONES USD 109.771,06 CTA. 3987 CUENTA UNICA DEL TESORO-3987 LIB. 00099021001 REF.: COMISIONES BANCARIAS</t>
  </si>
  <si>
    <t>S08767970003</t>
  </si>
  <si>
    <t>'TRANSFERENCIA DE FONDOS||A SOL. DEL MIN,DE ECO Y FIN.PUBL. MEFP/VTCP/DGCP/UODP/035/2017 DE LA FECHA HRE TSO 302 PAGO BTS EXTRABURSATIL - VENCIMIENTO 11 DE ENERO DE 2017 D.S. N°1121 DE 11 DE ENERO DE 2012. DEBITO DE LA LIBRETA 00099021001 COBRO UTILES DE ESCRITORIO.</t>
  </si>
  <si>
    <t>S08767970001</t>
  </si>
  <si>
    <t>'TRANSFERENCIA DE FONDOS||A SOL. DEL MIN,DE ECO Y FIN.PUBL. MEFP/VTCP/DGCP/UODP/035/2017 DE LA FECHA HRE TSO 302 PAGO BTS EXTRABURSATIL - VENCIMIENTO 11 DE ENERO DE 2017 D.S. N°1121 DE 11 DE ENERO DE 2012. DEBITO DE LA LIBRETA 00099021001 TGN - RECURSOS ORDINARIOS.</t>
  </si>
  <si>
    <t>Q07882630002</t>
  </si>
  <si>
    <t>NÚMERO DE LIBRETA CUT: 99031009.00 OPERACIÓN T01 TRANSFERENCIA DE FONDOS A LA CUT - TESORO DIRECTO DE BANCO UNION S.A. A CUENTA UNICA DEL TESORO CON NUMERO DE SOLICITUD = 1497815 Y NUMERO CORRELATIVO = 91320010012017121 TRANSFERENCIA POR OPERACIONES DE VE</t>
  </si>
  <si>
    <t>S08768630003</t>
  </si>
  <si>
    <t>'TRANSFERENCIA DE FONDOS||A SOL.DEL MIN.DE ECO.Y FIN.PUBL. MEFP/VTCP/DGCP/UODP-040/2017 DE LA FECHA (HRE-TSO-317).PAGO BTS EXTRABURSATIL-VENCIMIENTO 12 DE ENERO DE 2017 D.S. NO. 1121 DE 11 DE ENERO DE 2012. DEBITO DE LA LIBRETA N° 00099021001, REPOSICION UTILES DE ESCRITORIO.</t>
  </si>
  <si>
    <t>S08768630001</t>
  </si>
  <si>
    <t>'TRANSFERENCIA DE FONDOS||A SOL.DEL MIN.DE ECO.Y FIN.PUBL. MEFP/VTCP/DGCP/UODP-040/2017 DE LA FECHA (HRE-TSO-317).PAGO BTS EXTRABURSATIL-VENCIMIENTO 12 DE ENERO DE 2017 D.S. NO. 1121 DE 11 DE ENERO DE 2012. DEBITO DE LA LIBRETA N° 00099021001 TGN RECURSOS ORDINARIOS-MONEDA NACIONAL.</t>
  </si>
  <si>
    <t>G03535630003</t>
  </si>
  <si>
    <t>PAGO A FONPLATA PRÉSTAMO BOL 24/2014 VCTO. 11-ene-2017 POR CUENTA DE TGN , NTI. 008727 VALOR 11-ene-2017  INTERESES USD 208.821,78 COMISIONES USD 457,56 CTA. 3987 CUENTA UNICA DEL TESORO-3987 LIB. 00099021001 REF.: COMISIONES BANCARIAS</t>
  </si>
  <si>
    <t>S08769320003</t>
  </si>
  <si>
    <t>'TRANSFERENCIA DE FONDOS||A SOL.DEL MIN.DE ECO.Y FIN.PUBL. MEFP/VTCP/DGCP/UODP-042/2017 DE LA FECHA (HRE-TSO-334).PAGO BTS EXTRABURSATIL-VENCIMIENTO 13 DE ENERO DE 2017 D.S. NO. 1121 DE 11 DE ENERO DE 2012. DEBITO DE LA LIBRETA N° 00099021001, REPOSICION UTILES DE ESCRITORIO.</t>
  </si>
  <si>
    <t>S08769320001</t>
  </si>
  <si>
    <t>'TRANSFERENCIA DE FONDOS||A SOL.DEL MIN.DE ECO.Y FIN.PUBL. MEFP/VTCP/DGCP/UODP-042/2017 DE LA FECHA (HRE-TSO-334).PAGO BTS EXTRABURSATIL-VENCIMIENTO 13 DE ENERO DE 2017 D.S. NO. 1121 DE 11 DE ENERO DE 2012. DEBITO DE LA LIBRETA N° 00099021001 TGN RECURSOS ORDINARIOS-MONEDA NACIONAL.</t>
  </si>
  <si>
    <t>S08769180001</t>
  </si>
  <si>
    <t>COBRO DE||COSTO UTILES DE ESCRITORIO POR LA ELABORACION DEL COMPROBANTE CONTABLE N° 0876917 DE LA FECHA. DE LA LIB. N° 00099021001 TGN RECURSOS ORDINARIOS COSTO UTILES DE ESCRITORIO</t>
  </si>
  <si>
    <t>S08769170001</t>
  </si>
  <si>
    <t>||TRANSFERENCIA DE FONDOS SEGUN NOTA DEL MINISTERIO DE ECONOMIA Y FINANZAS PUBLICAS CITE: MEFP/VTCP/DGCP/UODP-043/2017 RECIBIDA EN LA FECHA  REF: PAGO VENCIMIENTO CLAVE PIZARRA TGNV1D02 (TRAM-TSO-336) EQUIVAL. A  MVDOL 11.340.000,00 DE LA LIBRETA N° 00099021001 TGN RECURSOS ORDINARIOS EN MONEDA NACIONAL</t>
  </si>
  <si>
    <t>S08769830001</t>
  </si>
  <si>
    <t>||TRANSFERENCIA DE FONDOS POR PARTE DEL TGN PARA PAGO DE VALORES "C" EN MN CON F.VCTO.13.01.2017, S/G CARTA  MEFP/VTCP/DGCP/UODP-050/2017 DE FECHA 13/01/2017.DEL MINISTERIO DE ECONOMIA Y FINANZAS PUBLICAS, LIBRETA  00099031003 DEL TGN TITULOS VALOR DEL TESORO MN. LIBRETA  00099031003 DEL TGN TITULOS VALOR DEL TESORO MN.</t>
  </si>
  <si>
    <t>S08769980001</t>
  </si>
  <si>
    <t>'TRANSFERENCIA DE FONDOS||A SOL. DEL MIN,DE ECO Y FIN.PUBL. MEFP/VTCP/DGCP/UODP-051/2017 DE LA FECHA HRE TSO 349 PAGO BTS EXTRABURSATIL - VENCIMIENTO 14, 15 Y 16 DE ENERO DE 2017 D.S. N° 1121 DE 11 ENERO DE 2012. DEBITO DE LA LIBRETA 00099021001 TGN - RECURSOS ORDINARIOS.</t>
  </si>
  <si>
    <t>S08769980003</t>
  </si>
  <si>
    <t>'TRANSFERENCIA DE FONDOS||A SOL. DEL MIN,DE ECO Y FIN.PUBL. MEFP/VTCP/DGCP/UODP-051/2017 DE LA FECHA HRE TSO 349 PAGO BTS EXTRABURSATIL - VENCIMIENTO 14, 15 Y 16 DE ENERO DE 2017 D.S. N° 1121 DE 11 ENERO DE 2012. DEBITO DE LA LIBRETA 00099021001 COBRO UTILES DE ESCRITORIO.</t>
  </si>
  <si>
    <t>Q07898600002</t>
  </si>
  <si>
    <t>NÚMERO DE LIBRETA CUT: 99031009.00 OPERACIÓN T01 TRANSFERENCIA DE FONDOS A LA CUT - TESORO DIRECTO DE BANCO UNION S.A. A CUENTA UNICA DEL TESORO CON NUMERO DE SOLICITUD = 1508206 Y NUMERO CORRELATIVO = 91320013012017314 TRANSFERENCIA POR VENTA BONOS BTX</t>
  </si>
  <si>
    <t>S08771020003</t>
  </si>
  <si>
    <t>'TRANSFERENCIA DE FONDOS||A SOL.DEL MIN.DE ECO.Y FIN.PUBL. MEFP/VTCP/DGCP/UODP-057/2017 DE LA FECHA (HRE-TSO-365).PAGO BTS EXTRABURSATIL-VENCIMIENTO 17 DE ENERO DE 2017 D.S. NO. 1121 DE 11 DE ENERO DE 2012. DEBITO DE LA LIBRETA N° 00099021001, REPOSICION UTILES DE ESCRITORIO.</t>
  </si>
  <si>
    <t>S08771020001</t>
  </si>
  <si>
    <t>'TRANSFERENCIA DE FONDOS||A SOL.DEL MIN.DE ECO.Y FIN.PUBL. MEFP/VTCP/DGCP/UODP-057/2017 DE LA FECHA (HRE-TSO-365).PAGO BTS EXTRABURSATIL-VENCIMIENTO 17 DE ENERO DE 2017 D.S. NO. 1121 DE 11 DE ENERO DE 2012. DEBITO DE LA LIBRETA N° 00099021001 TGN RECURSOS ORDINARIOS-MONEDA NACIONAL.</t>
  </si>
  <si>
    <t>S08770880001</t>
  </si>
  <si>
    <t>||UTILES DE ESCRITORIO POR PAGO DE COMISION QUE COBRA EL NORDEA BANK AB-STOCKOLM POR PAGO PTMO. BID 931/SF-BO POR CUENTA DEL TGN LIB.00099021001 TGN-RECURSOS ORDINARIOS (3987)</t>
  </si>
  <si>
    <t>Q07905570002</t>
  </si>
  <si>
    <t>NÚMERO DE LIBRETA CUT: 99031009.00 OPERACIÓN T01 TRANSFERENCIA DE FONDOS A LA CUT - TESORO DIRECTO DE BANCO UNION S.A. A CUENTA UNICA DEL TESORO CON NUMERO DE SOLICITUD = 1511752 Y NUMERO CORRELATIVO = 91320016012017373 TRANSFERENCIA POR VENTA BONOS BTX</t>
  </si>
  <si>
    <t>S08771540001</t>
  </si>
  <si>
    <t>'TRANSFERENCIA DE FONDOS||A SOL.DEL MIN.DE ECO.Y FIN.PUBL. MEFP/VTCP/DGCP/UODP-070/2017 DE LA FECHA (HRE-TSO-379).PAGO BTS EXTRABURSATIL-VENCIMIENTO 18 DE ENERO DE 2017 D.S. NO. 1121 DE 11 DE ENERO DE 2012. DEBITO DE LA LIBRETA N° 00099021001 TGN RECURSOS ORDINARIOS-MONEDA NACIONAL.</t>
  </si>
  <si>
    <t>S08771540003</t>
  </si>
  <si>
    <t>'TRANSFERENCIA DE FONDOS||A SOL.DEL MIN.DE ECO.Y FIN.PUBL. MEFP/VTCP/DGCP/UODP-070/2017 DE LA FECHA (HRE-TSO-379).PAGO BTS EXTRABURSATIL-VENCIMIENTO 18 DE ENERO DE 2017 D.S. NO. 1121 DE 11 DE ENERO DE 2012. DEBITO DE LA LIBRETA N° 00099021001, REPOSICION UTILES DE ESCRITORIO.</t>
  </si>
  <si>
    <t>S08771610001</t>
  </si>
  <si>
    <t>||TRANSFERENCIA DE FONDOS SEGUN NOTA DEL MINISTERIO DE ECONOMIA Y FINANZAS PUBLICAS, CITE: MEFP VTCP DGCP UODP-069/17, RECIBIDA EN LA FECHA REF:  PAGO VENCIMIENTO CLAVE PIZARRA TGNU1G03 (TRAM-TSO-380) EQUIV. A UFV. 2.500.000.00 T/C UFV. 2,17640 DE LA LIBRETA 00099021001 TGN RECURSOS ORDINARIOS MONEDA NACIONAL</t>
  </si>
  <si>
    <t>G03576040003</t>
  </si>
  <si>
    <t>PAGO A BID PRÉSTAMO 3536/BL-BO VCTO. 15-ene-2017 POR CUENTA DE TGN , NTI. 008736 VALOR 17-ene-2017  INTERESES USD 2.857,85 COMISIONES USD 246.003,08 CTA. 3987 CUENTA UNICA DEL TESORO-3987 LIB. 00099021001 REF.: COMISIONES BANCARIAS</t>
  </si>
  <si>
    <t>G03576050003</t>
  </si>
  <si>
    <t>PAGO A BID PRÉSTAMO 3536/BL-BO VCTO. 15-ene-2017 POR CUENTA DE TGN , NTI. 008737 VALOR 17-ene-2017  INTERESES USD 83,47 CTA. 3987 CUENTA UNICA DEL TESORO-3987 LIB. 00099021001 REF.: COMISIONES BANCARIAS</t>
  </si>
  <si>
    <t>G03578430003</t>
  </si>
  <si>
    <t>PAGO A CAF PRÉSTAMO CFA002762 VCTO. 17-ene-2017 POR CUENTA DE TGN , NTI. 008768 VALOR 17-ene-2017 CAPITAL USD 12.220,53 INTERESES USD 1.180,30 CTA. 3987 CUENTA UNICA DEL TESORO-3987 LIB. 00099021001 REF.: COMISIONES BANCARIAS</t>
  </si>
  <si>
    <t>G03573060003</t>
  </si>
  <si>
    <t>PAGO A IDA PRÉSTAMO 5591-BO VCTO. 15-ene-2017 POR CUENTA DE TGN , NTI. 008862 VALOR 17-ene-2017  INTERESES USD 55.583,51 CTA. 3987 CUENTA UNICA DEL TESORO-3987 LIB. 00099021001 REF.: COMISIONES BANCARIAS</t>
  </si>
  <si>
    <t>G03573070003</t>
  </si>
  <si>
    <t>PAGO A IDA PRÉSTAMO 5592-BO VCTO. 15-ene-2017 POR CUENTA DE TGN , NTI. 008864 VALOR 17-ene-2017  INTERESES USD 887.343,47 CTA. 3987 CUENTA UNICA DEL TESORO-3987 LIB. 00099021001 REF.: COMISIONES BANCARIAS</t>
  </si>
  <si>
    <t>G03573080003</t>
  </si>
  <si>
    <t>PAGO A IDA PRÉSTAMO 5003-BO VCTO. 15-ene-2017 POR CUENTA DE TGN , NTI. 008848 VALOR 17-ene-2017 CAPITAL USD 548.965,23 INTERESES USD 304.827,21 CTA. 3987 CUENTA UNICA DEL TESORO-3987 LIB. 00099021001 REF.: COMISIONES BANCARIAS</t>
  </si>
  <si>
    <t>G03573090003</t>
  </si>
  <si>
    <t>PAGO A IDA PRÉSTAMO 5004-BO VCTO. 15-ene-2017 POR CUENTA DE TGN , NTI. 008745 VALOR 17-ene-2017 CAPITAL USD 562.464,37 INTERESES USD 308.969,21 CTA. 3987 CUENTA UNICA DEL TESORO-3987 LIB. 00099021001 REF.: COMISIONES BANCARIAS</t>
  </si>
  <si>
    <t>G03573100003</t>
  </si>
  <si>
    <t>PAGO A BIRF PRÉSTAMO 8552-BO VCTO. 15-ene-2017 POR CUENTA DE TGN , NTI. 008749 VALOR 17-ene-2017  INTERESES USD 4.752,50 COMISIONES USD 285.233,10 CTA. 3987 CUENTA UNICA DEL TESORO-3987 LIB. 00099021001 REF.: COMISIONES BANCARIAS</t>
  </si>
  <si>
    <t>G03573120003</t>
  </si>
  <si>
    <t>PAGO A BIRF PRÉSTAMO BIRF 8469 VCTO. 15-ene-2017 POR CUENTA DE TGN , NTI. 008728 VALOR 17-ene-2017  INTERESES USD 1.190.888,90 CTA. 3987 CUENTA UNICA DEL TESORO-3987 LIB. 00099021001 REF.: COMISIONES BANCARIAS</t>
  </si>
  <si>
    <t>G03575990003</t>
  </si>
  <si>
    <t>PAGO A OPEP PRÉSTAMO 1653-P VCTO. 15-ene-2017 POR CUENTA DE TGN , NTI. 008800 VALOR 17-ene-2017  INTERESES USD 2.714,32 CTA. 3987 CUENTA UNICA DEL TESORO-3987 LIB. 00099021001 REF.: COMISIONES BANCARIAS</t>
  </si>
  <si>
    <t>G03576000003</t>
  </si>
  <si>
    <t>PAGO A OPEP PRÉSTAMO 749-P VCTO. 15-ene-2017 POR CUENTA DE TGN , NTI. 008754 VALOR 17-ene-2017 CAPITAL USD 138.880,00 INTERESES USD 34.723,20 CTA. 3987 CUENTA UNICA DEL TESORO-3987 LIB. 00099021001 REF.: COMISIONES BANCARIAS</t>
  </si>
  <si>
    <t>G03576010003</t>
  </si>
  <si>
    <t>PAGO A OPEP PRÉSTAMO 529-P VCTO. 15-ene-2017 POR CUENTA DE TGN , NTI. 008722 VALOR 17-ene-2017 CAPITAL USD 30.156,00 INTERESES USD 3.015,52 CTA. 3987 CUENTA UNICA DEL TESORO-3987 LIB. 00099021001 REF.: COMISIONES BANCARIAS</t>
  </si>
  <si>
    <t>G03576020003</t>
  </si>
  <si>
    <t>PAGO A OPEP PRÉSTAMO 519-P VCTO. 15-ene-2017 POR CUENTA DE TGN , NTI. 008724 VALOR 17-ene-2017 CAPITAL USD 35.255,00 INTERESES USD 3.526,06 CTA. 3987 CUENTA UNICA DEL TESORO-3987 LIB. 00099021001 REF.: COMISIONES BANCARIAS</t>
  </si>
  <si>
    <t>G03576030003</t>
  </si>
  <si>
    <t>PAGO A OPEP PRÉSTAMO 463-P VCTO. 15-ene-2017 POR CUENTA DE TGN , NTI. 008723 VALOR 17-ene-2017 CAPITAL USD 22.209,00 INTERESES USD 2.220,98 CTA. 3987 CUENTA UNICA DEL TESORO-3987 LIB. 00099021001 REF.: COMISIONES BANCARIAS</t>
  </si>
  <si>
    <t>S08772990003</t>
  </si>
  <si>
    <t>'TRANSFERENCIA DE FONDOS||A SOL.DEL MIN.DE ECO.Y FIN.PUBL. MEFP/VTCP/DGCP/UODP-078/2017 DE LA FECHA (HRE-TSO-420).PAGO BTS EXTRABURSATIL-VENCIMIENTO 19 DE ENERO DE 2017 D.S. NO. 1121 DE 11 DE ENERO DE 2012. DEBITO DE LA LIBRETA N° 00099021001, REPOSICION UTILES DE ESCRITORIO.</t>
  </si>
  <si>
    <t>S08772990001</t>
  </si>
  <si>
    <t>'TRANSFERENCIA DE FONDOS||A SOL.DEL MIN.DE ECO.Y FIN.PUBL. MEFP/VTCP/DGCP/UODP-078/2017 DE LA FECHA (HRE-TSO-420).PAGO BTS EXTRABURSATIL-VENCIMIENTO 19 DE ENERO DE 2017 D.S. NO. 1121 DE 11 DE ENERO DE 2012. DEBITO DE LA LIBRETA N° 00099021001 TGN RECURSOS ORDINARIOS-MONEDA NACIONAL.</t>
  </si>
  <si>
    <t>S08774170001</t>
  </si>
  <si>
    <t>||COBRO DE COMISIONES BANCARIAS POR TRANSF.FDOS. ALIVIO OTORGADO POR LA REPUBLICA DE FRANCIA  A BOLIVIA DE ACUERDO AL CONTRATO DE DESENDEUDAMIENTO Y DESARROLLO (3C2D) DEL 23-12-2014 REF.:  DEVOLUCION DEL PAGO EFECTUADO A NATIXIS POR DEUDA EXT. DE 30-12-2016 651-OB1 LIB. N° 00099021001 RECURSOS ORDINARIOS-3987 REF.: COMISIONES BANCARIAS</t>
  </si>
  <si>
    <t>S08774690001</t>
  </si>
  <si>
    <t>'TRANSFERENCIA DE FONDOS||A SOL.DEL MIN.DE ECO.Y FIN.PUBL. MEFP/VTCP/DGCP/UODP-086/2017 DE LA FECHA (HRE-TSO-430).PAGO BTS EXTRABURSATIL-VENCIMIENTO 20 DE ENERO DE 2017 D.S. NO. 1121 DE 11 DE ENERO DE 2012. DEBITO DE LA LIBRETA N° 00099021001 TGN RECURSOS ORDINARIOS-MONEDA NACIONAL.</t>
  </si>
  <si>
    <t>S08774690003</t>
  </si>
  <si>
    <t>'TRANSFERENCIA DE FONDOS||A SOL.DEL MIN.DE ECO.Y FIN.PUBL. MEFP/VTCP/DGCP/UODP-086/2017 DE LA FECHA (HRE-TSO-430).PAGO BTS EXTRABURSATIL-VENCIMIENTO 20 DE ENERO DE 2017 D.S. NO. 1121 DE 11 DE ENERO DE 2012. DEBITO DE LA LIBRETA N° 00099021001, REPOSICION UTILES DE ESCRITORIO.</t>
  </si>
  <si>
    <t>G03594390003</t>
  </si>
  <si>
    <t>PAGO A BID PRÉSTAMO 2460/BL-BO VCTO. 19-ene-2017 POR CUENTA DE TGN , NTI. 008924 VALOR 19-ene-2017  INTERESES USD 70.772,56 COMISIONES USD 1.437,69 CTA. 3987 CUENTA UNICA DEL TESORO-3987 LIB. 00099021001 REF.: COMISIONES BANCARIAS</t>
  </si>
  <si>
    <t>G03594400003</t>
  </si>
  <si>
    <t>PAGO A BID PRÉSTAMO 2460/BL-BO VCTO. 19-ene-2017 POR CUENTA DE TGN , NTI. 008922 VALOR 19-ene-2017  INTERESES USD 1.821,11 CTA. 3987 CUENTA UNICA DEL TESORO-3987 LIB. 00099021001 REF.: COMISIONES BANCARIAS</t>
  </si>
  <si>
    <t>S08775450002</t>
  </si>
  <si>
    <t>'TRANSFERENCIA DE FONDOS DE DPTOS.DE ENCAJE LEGAL DEL SISTEMA FINANCIERO A DPTOS.CTES.DEL SECTOR PUBLICO S/G CITE' BUN.CA/P.CORP/054/17||DE LA FECHA (HRE-TSO-445). A SOLIC.BDP SAM-FIDEICOMISO N°39-FIPOREBO,LIBR.N°00099021001 TGN RECURSOS ORDINARIOS,DEVOL.FDOS;BUN.</t>
  </si>
  <si>
    <t>S08775270001</t>
  </si>
  <si>
    <t>||TRANSFERENCIA DE FONDOS POR PARTE DEL TGN PARA PAGO DE VALORES "C" EN MN CON F.VCTO.20.01.2017, S/G CARTA  MEFP/VTCP/DGCP/UODP-101/2017 DE FECHA 20/01/2017.DEL MINISTERIO DE ECONOMIA Y FINANZAS PUBLICAS, LIBRETA  00099031003 "TGN - TITULOS VALOR DEL TESORO MN". LIBRETA  00099031003 DEL TGN TITULOS VALOR DEL TESORO MN.</t>
  </si>
  <si>
    <t>Q07925920002</t>
  </si>
  <si>
    <t>NÚMERO DE LIBRETA CUT: 99031009.00 OPERACIÓN T01 TRANSFERENCIA DE FONDOS A LA CUT - TESORO DIRECTO DE BANCO UNION S.A. A CUENTA UNICA DEL TESORO CON NUMERO DE SOLICITUD = 1525614 Y NUMERO CORRELATIVO = 91320020012017624 TRANSFERENCIA POR VENTA BONOS BTX</t>
  </si>
  <si>
    <t>G03605130003</t>
  </si>
  <si>
    <t>PAGO PRÉSTAMO BID 518-SF-BO VCTO. 20-ene-2017 POR CUENTA DE TGN , NTI. 008730 VALOR 20-ene-2017 CAPITAL USD 41.040,37 INTERESES USD 1.231,21 CTA. 3987 CUENTA UNICA DEL TESORO-3987 LIB. 00099021001 REF.: COMISIONES BANCARIAS</t>
  </si>
  <si>
    <t>G03605200003</t>
  </si>
  <si>
    <t>PAGO A EXIMBANK CHINA POPUL PRÉSTAMO PCB(2015)8 TOT(350) VCTO. 21-ene-2017 POR CUENTA DE TGN , NTI. 008755 VALOR 20-ene-2017  INTERESES USD 1.510.026,67 COMISIONES USD 503.342,22 CTA. 3987 CUENTA UNICA DEL TESORO-3987 LIB. 00099021001 REF.: COMISIONES BANCARIAS</t>
  </si>
  <si>
    <t>S08776840002</t>
  </si>
  <si>
    <t>'TRANSFERENCIA DE FONDOS DE DPTOS.DE ENCAJE LEGAL DEL SISTEMA FINANCIERO A DPTOS.CTES.DEL SECTOR PUBLICO S/G CITE' BUN.CA/P.CORP/058/17||DE LA FECHA (HRE-TSO-474). A SOLIC.BDP SAM-FIDEICOMISO N°39-FIPOREBO,LIBR.N°00099021001 TGN RECURSOS ORDINARIOS,DEVOL.FDOS;BUN.</t>
  </si>
  <si>
    <t>S08776400001</t>
  </si>
  <si>
    <t>COBRO DE||UTILES DE ESCRITORIO POR ELABORACION DE LA OPERACION CONTABLE N°877638 DE LA FECHA DE LA LIBRETA 00099021001 TGN RECURSOS ORDINARIOS MONEDA NACIONAL, COSTO UTILES DE ESCRITORIO</t>
  </si>
  <si>
    <t>S08776390003</t>
  </si>
  <si>
    <t>'TRANSFERENCIA DE FONDOS||A SOL. DEL MIN,DE ECO Y FIN.PUBL. MEFP/VTCP/DGCP/UODP-112/2017 DE LA FECHA HRE TSO 464 PAGO BTS EXTRABURSATIL - VENCIMIENTO 25 DE ENERO DE 2017 D.S. N°1121 DE 11 DE ENERO DE 2012. DEBITO DE LA LIBRETA 00099021001 COBRO UTILES DE ESCRITORIO.</t>
  </si>
  <si>
    <t>S08776390001</t>
  </si>
  <si>
    <t>'TRANSFERENCIA DE FONDOS||A SOL. DEL MIN,DE ECO Y FIN.PUBL. MEFP/VTCP/DGCP/UODP-112/2017 DE LA FECHA HRE TSO 464 PAGO BTS EXTRABURSATIL - VENCIMIENTO 25 DE ENERO DE 2017 D.S. N°1121 DE 11 DE ENERO DE 2012. DEBITO DE LA LIBRETA 00099021001 TGN - RECURSOS ORDINARIOS - MONEDA NACIONAL.</t>
  </si>
  <si>
    <t>S08776380001</t>
  </si>
  <si>
    <t>||TRANSFERENCIA DE FONDOS SEGUN NOTA DEL MINISTERIO DE ECONOMIA Y FINANZAS PUBLICAS, CITE: MEFP VTCP DGCP UODP-111/17, RECIBIDA EN LA FECHA REF:  PAGO VENCIMIENTO CLAVE PIZARRA TGNU1G04 (TRAM-TSO-463) EQUIV. A UFV. 2.500.000.00 T/C UFV. 2,17778 DE LA LIBRETA 00099021001 TGN RECURSOS ORDINARIOS MONEDA NACIONAL</t>
  </si>
  <si>
    <t>G03614050003</t>
  </si>
  <si>
    <t>PAGO A BID PRÉSTAMO 3181/BL-BO VCTO. 23-ene-2017 POR CUENTA DE TGN , NTI. 008787 VALOR 24-ene-2017  INTERESES USD 26.653,54 CTA. 3987 CUENTA UNICA DEL TESORO-3987 LIB. 00099021001 REF.: COMISIONES BANCARIAS</t>
  </si>
  <si>
    <t>G03614040003</t>
  </si>
  <si>
    <t>PAGO A BID PRÉSTAMO 3181/BL-BO VCTO. 23-ene-2017 POR CUENTA DE TGN , NTI. 008786 VALOR 24-ene-2017  INTERESES USD 1.850.821,61 CTA. 3987 CUENTA UNICA DEL TESORO-3987 LIB. 00099021001 REF.: COMISIONES BANCARIAS</t>
  </si>
  <si>
    <t>S08777540003</t>
  </si>
  <si>
    <t>'TRANSFERENCIA DE FONDOS||A SOL.DEL MIN.DE ECO.Y FIN.PUBL. MEFP/VTCP/DGCP/UODP-114/2017 DE LA FECHA (HRE-TSO-475).PAGO BTS EXTRABURSATIL-VENCIMIENTO 26 DE ENERO DE 2017 D.S. NO. 1121 DE 11 DE ENERO DE 2012. DEBITO DE LA LIBRETA N° 00099021001, REPOSICION UTILES DE ESCRITORIO.</t>
  </si>
  <si>
    <t>S08777540001</t>
  </si>
  <si>
    <t>'TRANSFERENCIA DE FONDOS||A SOL.DEL MIN.DE ECO.Y FIN.PUBL. MEFP/VTCP/DGCP/UODP-114/2017 DE LA FECHA (HRE-TSO-475).PAGO BTS EXTRABURSATIL-VENCIMIENTO 26 DE ENERO DE 2017 D.S. NO. 1121 DE 11 DE ENERO DE 2012. DEBITO DE LA LIBRETA N° 00099021001 TGN RECURSOS ORDINARIOS-MONEDA NACIONAL.</t>
  </si>
  <si>
    <t>G03624590003</t>
  </si>
  <si>
    <t>PAGO A BID PRÉSTAMO 1098-SF-BO VCTO. 25-ene-2017 POR CUENTA DE TGN , NTI. 008788 VALOR 25-ene-2017 CAPITAL USD 123.951,36 INTERESES USD 63.583,35 CTA. 3987 CUENTA UNICA DEL TESORO-3987 LIB. 00099021001 REF.: COMISIONES BANCARIAS</t>
  </si>
  <si>
    <t>S08779340003</t>
  </si>
  <si>
    <t>'TRANSFERENCIA DE FONDOS||A SOL.DEL MIN.DE ECO.Y FIN.PUBL. MEFP/VTCP/DGCP/UODP-116/2017 DE LA FECHA (HRE-TSO-493).PAGO BTS EXTRABURSATIL-VENCIMIENTO 27 DE ENERO DE 2017 D.S. NO. 1121 DE 11 DE ENERO DE 2012. DEBITO DE LA LIBRETA N° 00099021001, REPOSICION UTILES DE ESCRITORIO.</t>
  </si>
  <si>
    <t>S08779340001</t>
  </si>
  <si>
    <t>'TRANSFERENCIA DE FONDOS||A SOL.DEL MIN.DE ECO.Y FIN.PUBL. MEFP/VTCP/DGCP/UODP-116/2017 DE LA FECHA (HRE-TSO-493).PAGO BTS EXTRABURSATIL-VENCIMIENTO 27 DE ENERO DE 2017 D.S. NO. 1121 DE 11 DE ENERO DE 2012. DEBITO DE LA LIBRETA N° 00099021001 TGN RECURSOS ORDINARIOS-MONEDA NACIONAL.</t>
  </si>
  <si>
    <t>Q07944350002</t>
  </si>
  <si>
    <t>NÚMERO DE LIBRETA CUT: 99031009.00 OPERACIÓN T01 TRANSFERENCIA DE FONDOS A LA CUT - TESORO DIRECTO DE BANCO UNION S.A. A CUENTA UNICA DEL TESORO CON NUMERO DE SOLICITUD = 1536655 Y NUMERO CORRELATIVO = 91320026012017784 TRANSFERENCIA POR OPERACIONES DE VE</t>
  </si>
  <si>
    <t>G03635260003</t>
  </si>
  <si>
    <t>PAGO A CAF PRÉSTAMO CFA006532 VCTO. 26-ene-2017 POR CUENTA DE TGN , NTI. 008770 VALOR 26-ene-2017 CAPITAL USD 1.053.595,08 INTERESES USD 322.378,74 CTA. 3987 CUENTA UNICA DEL TESORO-3987 LIB. 00099021001 REF.: COMISIONES BANCARIAS</t>
  </si>
  <si>
    <t>G03635270003</t>
  </si>
  <si>
    <t>PAGO A CAF PRÉSTAMO CFA006534 VCTO. 26-ene-2017 POR CUENTA DE TGN , NTI. 008771 VALOR 26-ene-2017 CAPITAL USD 791.607,14 INTERESES USD 242.215,74 CTA. 3987 CUENTA UNICA DEL TESORO-3987 LIB. 00099021001 REF.: COMISIONES BANCARIAS</t>
  </si>
  <si>
    <t>G03635280003</t>
  </si>
  <si>
    <t>PAGO A CAF PRÉSTAMO CFA006536 VCTO. 26-ene-2017 POR CUENTA DE TGN , NTI. 008772 VALOR 26-ene-2017 CAPITAL USD 2.033.448,43 INTERESES USD 672.081,27 COMISIONES USD 12.009,98 CTA. 3987 CUENTA UNICA DEL TESORO-3987 LIB. 00099021001 REF.: COMISIONES BANCARIAS</t>
  </si>
  <si>
    <t>S08779940001</t>
  </si>
  <si>
    <t>||TRANSFERENCIA DE FONDOS POR PARTE DEL TGN PARA PAGO DE VALORES "C" EN MN CON F.VCTO.27.01.2017, S/G CARTA  MEFP/VTCP/DGCP/UODP-120/2017 DE FECHA 27/01/2017.DEL MINISTERIO DE ECONOMIA Y FINANZAS PUBLICAS, LIBRETA  00099031003 DEL TGN TITULOS VALOR DEL TESORO MN. LIBRETA  00099031003 DEL TGN TITULOS VALOR DEL TESORO MN.</t>
  </si>
  <si>
    <t>S08781000001</t>
  </si>
  <si>
    <t>'TRANSFERENCIA DE FONDOS||A SOL.DEL MIN.DE ECO.Y FIN.PUBL. MEFP/VTCP/DGCP/UODP-121/2017 DE LA FECHA (HRE-TSO-498).PAGO BTS EXTRABURSATIL-VENCIMIENTO 28, 29 Y 30 DE ENERO DE 2017 D.S. NO. 1121 DE 11 DE ENERO DE 2012. DEBITO DE LA LIBRETA N° 00099021001 TGN RECURSOS ORDINARIOS-MONEDA NACIONAL.</t>
  </si>
  <si>
    <t>S08781000003</t>
  </si>
  <si>
    <t>'TRANSFERENCIA DE FONDOS||A SOL.DEL MIN.DE ECO.Y FIN.PUBL. MEFP/VTCP/DGCP/UODP-121/2017 DE LA FECHA (HRE-TSO-498).PAGO BTS EXTRABURSATIL-VENCIMIENTO 28, 29 Y 30 DE ENERO DE 2017 D.S. NO. 1121 DE 11 DE ENERO DE 2012. DEBITO DE LA LIBRETA N° 00099021001, REPOSICION UTILES DE ESCRITORIO.</t>
  </si>
  <si>
    <t>G03645950003</t>
  </si>
  <si>
    <t>PAGO A CAF PRÉSTAMO CFA005544 VCTO. 27-ene-2017 POR CUENTA DE TGN , NTI. 008777 VALOR 27-ene-2017 CAPITAL USD 9.318,46 INTERESES USD 2.105,79 CTA. 3987 CUENTA UNICA DEL TESORO-3987 LIB. 00099021001 REF.: COMISIONES BANCARIAS</t>
  </si>
  <si>
    <t>S08782440001</t>
  </si>
  <si>
    <t>COBRO DE||ÚTILES DE ESCRITORIO POR LA ELABORACIÓN DEL COMPROBANTE CONTABLE N° 0878240 DE LA FECHA DE LA LIBRETA N° 00099021001 TGN RECURSOS ORDINARIOS - MONEDA NACIONAL, COSTO ÚTILES DE ESCRITORIO</t>
  </si>
  <si>
    <t>S08782400001</t>
  </si>
  <si>
    <t>||TRANSFERENCIA DE FONDOS SEGÚN CITE: MEFP/VTCP/DGCP/UODP-132/2017 DEL MEFP RECIBIDA EN LA FECHA REF: PAGO VENCIMIENTOS CLAVE PIZARRA TGNU1G05 (TRAM-TSO-507) EQUIVALENTE A UFV 2.500.000,00 T/C. UFV 2,17893 DE LA LIBRETA N° 00099021001TGN RECURSOS ORDINARIOS - MONEDA NACIONAL</t>
  </si>
  <si>
    <t>S08782260003</t>
  </si>
  <si>
    <t>'TRANSFERENCIA DE FONDOS||A SOL. DEL MIN,DE ECO Y FIN.PUBL. MEFP/VTCP/DGCP/UODP-133/2017 DE LA FECHA HRE TSO 508 PAGO BTS EXTRABURSATIL - VENCIMIENTO 31 DE ENERO DE 2017 D.S. N° 1121 DE 11 DE ENERO DE 2012. DEBITO DE LA LIBRETA 00099021001 COBRO UTILES DE ESCRITORIO.</t>
  </si>
  <si>
    <t>S08782260001</t>
  </si>
  <si>
    <t>'TRANSFERENCIA DE FONDOS||A SOL. DEL MIN,DE ECO Y FIN.PUBL. MEFP/VTCP/DGCP/UODP-133/2017 DE LA FECHA HRE TSO 508 PAGO BTS EXTRABURSATIL - VENCIMIENTO 31 DE ENERO DE 2017 D.S. N° 1121 DE 11 DE ENERO DE 2012. DEBITO DE LA LIBRETA 00099021001 TGN - RECURSOS ORDINARIOS - MONEDA NACIONAL.</t>
  </si>
  <si>
    <t>G03658610003</t>
  </si>
  <si>
    <t>PAGO A BID PRÉSTAMO 2450/BL-BO VCTO. 28-ene-2017 POR CUENTA DE TGN , NTI. 008790 VALOR 30-ene-2017  INTERESES USD 223.924,71 COMISIONES USD 3.974,51 CTA. 3987 CUENTA UNICA DEL TESORO-3987 LIB. 00099021001 REF.: COMISIONES BANCARIAS</t>
  </si>
  <si>
    <t>G03658600003</t>
  </si>
  <si>
    <t>PAGO A BID PRÉSTAMO 2450/BL-BO VCTO. 28-ene-2017 POR CUENTA DE TGN , NTI. 008789 VALOR 30-ene-2017  INTERESES USD 6.692,33 CTA. 3987 CUENTA UNICA DEL TESORO-3987 LIB. 00099021001 REF.: COMISIONES BANCARIAS</t>
  </si>
  <si>
    <t>G03658590003</t>
  </si>
  <si>
    <t>PAGO A BID PRÉSTAMO 3060/BL-BO VCTO. 28-ene-2017 POR CUENTA DE TGN , NTI. 008732 VALOR 30-ene-2017  INTERESES USD 11.334,62 CTA. 3987 CUENTA UNICA DEL TESORO-3987 LIB. 00099021001 REF.: COMISIONES BANCARIAS</t>
  </si>
  <si>
    <t>G03658580003</t>
  </si>
  <si>
    <t>PAGO A BID PRÉSTAMO 3060/BL-BO VCTO. 28-ene-2017 POR CUENTA DE TGN , NTI. 008731 VALOR 30-ene-2017  INTERESES USD 643.678,43 COMISIONES USD 23.992,00 CTA. 3987 CUENTA UNICA DEL TESORO-3987 LIB. 00099021001 REF.: COMISIONES BANCARIAS</t>
  </si>
  <si>
    <t>S08784510001</t>
  </si>
  <si>
    <t>'TRANSFERENCIA DE FONDOS||A SOL. DEL MIN,DE ECO Y FIN.PUBL. MEFP/VTCP/DGCP/UODP-147/2017 DE LA FECHA HRE TSO 524 PAGO BTS EXTRABURSATIL - VENCIMIENTO 1 DE FEBRERO DE 2017 D.S. N°1121 DE 11 DE ENERO DE 2012. DEBITO DE LA LIBRETA 00099021001 TGN - RECURSOS ORDINARIOS - MONEDA NACIONAL.</t>
  </si>
  <si>
    <t>S08784510003</t>
  </si>
  <si>
    <t>'TRANSFERENCIA DE FONDOS||A SOL. DEL MIN,DE ECO Y FIN.PUBL. MEFP/VTCP/DGCP/UODP-147/2017 DE LA FECHA HRE TSO 524 PAGO BTS EXTRABURSATIL - VENCIMIENTO 1 DE FEBRERO DE 2017 D.S. N°1121 DE 11 DE ENERO DE 2012. DEBITO DE LA LIBRETA 00099021001 COBRO UTILES DE ESCRITORIO.</t>
  </si>
  <si>
    <t>G03669440003</t>
  </si>
  <si>
    <t>PAGO A CAF PRÉSTAMO CFA003145 VCTO. 31-ene-2017 POR CUENTA DE TGN , NTI. 008778 VALOR 31-ene-2017 CAPITAL USD 841.465,71 INTERESES USD 120.517,17 CTA. 3987 CUENTA UNICA DEL TESORO-3987 LIB. 00099021001 REF.: COMISIONES BANCARIAS</t>
  </si>
  <si>
    <t>S08786050003</t>
  </si>
  <si>
    <t>'TRANSFERENCIA DE FONDOS||A SOL.DEL MIN.DE ECO.Y FIN.PUBL. MEFP/VTCP/DGCP/UODP-150/2017 DE LA FECHA (HRE-TSO-393).PAGO BTS EXTRABURSATIL-VENCIMIENTO 2 DE FEBRERO DE 2017 D.S. NO. 1121 DE 11 DE ENERO DE 2012. DEBITO DE LA LIBRETA N° 00099021001, REPOSICION UTILES DE ESCRITORIO.</t>
  </si>
  <si>
    <t>S08786050001</t>
  </si>
  <si>
    <t>'TRANSFERENCIA DE FONDOS||A SOL.DEL MIN.DE ECO.Y FIN.PUBL. MEFP/VTCP/DGCP/UODP-150/2017 DE LA FECHA (HRE-TSO-393).PAGO BTS EXTRABURSATIL-VENCIMIENTO 2 DE FEBRERO DE 2017 D.S. NO. 1121 DE 11 DE ENERO DE 2012. DEBITO DE LA LIBRETA N° 00099021001 TGN RECURSOS ORDINARIOS-MONEDA NACIONAL.</t>
  </si>
  <si>
    <t>G03691080002</t>
  </si>
  <si>
    <t>PAGO PRÉSTAMO IDA 2134-BO VCTO. 01-feb-2017 POR CUENTA DE BANCO DE DESARROLLO , VALOR 01-feb-2017 CAPITAL BS 524.823,23 INTERESES BS 141.702,29 LIBRETA 00099021001 RECURSOS ORDINARIOS (3987) - MDRI</t>
  </si>
  <si>
    <t>S08787060003</t>
  </si>
  <si>
    <t>'TRANSFERENCIA DE FONDOS||A SOL. DEL MIN,DE ECO Y FIN.PUBL. MEFP/VTCP/DGCP/UODP - 156/2017 DE LA FECHA HRE TSO 555 PAGO BTS EXTRABURSATIL - VENCIMIENTO 3 DE FEBRERO DE 2017 D.S. N°1121 DE 11 DE ENERO DE 2012. DEBITO DE LA LIBRETA 00099021001 COBRO UTILES DE ESCRITORIO.</t>
  </si>
  <si>
    <t>S08787060001</t>
  </si>
  <si>
    <t>'TRANSFERENCIA DE FONDOS||A SOL. DEL MIN,DE ECO Y FIN.PUBL. MEFP/VTCP/DGCP/UODP - 156/2017 DE LA FECHA HRE TSO 555 PAGO BTS EXTRABURSATIL - VENCIMIENTO 3 DE FEBRERO DE 2017 D.S. N°1121 DE 11 DE ENERO DE 2012. DEBITO DE LA LIBRETA 00099021001 TGN RECURSOS ORDINARIOS.- MONEDA NACIONAL.</t>
  </si>
  <si>
    <t>S08787850003</t>
  </si>
  <si>
    <t>'TRANSFERENCIA DE FONDOS||A SOL. DEL MIN,DE ECO Y FIN.PUBL. MEFP/VTCP/DGCP/UODP - 158/2017 DE LA FECHA HRE TSO 571 PAGO BTS EXTRABURSATIL-VENCIMIENTO 4, 5 Y 6 DE FEBRERO DE 2017 D.S. N°1121 DE 11 DE ENERO DE 2012. DEBITO DE LA LIBRETA 00099021001 COBRO UTILES DE ESCRITORIO.</t>
  </si>
  <si>
    <t>S08787850001</t>
  </si>
  <si>
    <t>'TRANSFERENCIA DE FONDOS||A SOL. DEL MIN,DE ECO Y FIN.PUBL. MEFP/VTCP/DGCP/UODP - 158/2017 DE LA FECHA HRE TSO 571 PAGO BTS EXTRABURSATIL-VENCIMIENTO 4, 5 Y 6 DE FEBRERO DE 2017 D.S. N°1121 DE 11 DE ENERO DE 2012. DEBITO DE LA LIBRETA 00099021001 TGN - RECURSOS ORDINARIOS - MONEDA NACIONAL.</t>
  </si>
  <si>
    <t>S08787670001</t>
  </si>
  <si>
    <t>||TRANSFERENCIA DE FONDOS POR PARTE DEL TGN PARA PAGO DE VALORES "C" EN MN CON F.VCTO.03.02.2017, S/G CARTA  MEFP/VTCP/DGCP/UODP-159 /2017 DE FECHA 03/02/2017.DEL MINISTERIO DE ECONOMIA Y FINANZAS PUBLICAS, LIBRETA  00099031003 DEL TGN TITULOS VALOR DEL TESORO MN. LIBRETA  00099031003 DEL TGN TITULOS VALOR DEL TESORO MN.</t>
  </si>
  <si>
    <t>G03703050003</t>
  </si>
  <si>
    <t>PAGO A CAF PRÉSTAMO CFA008832 VCTO. 03-feb-2017 POR CUENTA DE TGN , NTI. 009004 VALOR 03-feb-2017  INTERESES USD 471.585,64 COMISIONES USD 75.908,74 CTA. 3987 CUENTA UNICA DEL TESORO-3987 LIB. 00099021001 REF.: COMISIONES BANCARIAS</t>
  </si>
  <si>
    <t>G03703040003</t>
  </si>
  <si>
    <t>PAGO A CAF PRÉSTAMO CFA008839 VCTO. 03-feb-2017 POR CUENTA DE TGN , NTI. 008911 VALOR 03-feb-2017  INTERESES USD 99.573,97 COMISIONES USD 26.095,36 CTA. 3987 CUENTA UNICA DEL TESORO-3987 LIB. 00099021001 REF.: COMISIONES BANCARIAS</t>
  </si>
  <si>
    <t>G03703030003</t>
  </si>
  <si>
    <t>PAGO A CAF PRÉSTAMO CFA008814 VCTO. 03-feb-2017 POR CUENTA DE TGN , NTI. 008910 VALOR 03-feb-2017  INTERESES USD 45.189,45 COMISIONES USD 107.112,91 CTA. 3987 CUENTA UNICA DEL TESORO-3987 LIB. 00099021001 REF.: COMISIONES BANCARIAS</t>
  </si>
  <si>
    <t>S08788990001</t>
  </si>
  <si>
    <t>COBRO DE||COBRO ÚTILES DE ESCRITORIO POR LA ELABORACIÓN DE LA OPERACIÓN CONTABLE N°0878897 DE LA FECHA DE LA LIBRETA N° 00099021001 TGN RECURSOS ORDINARIOS MONEDA NACIONAL, COSTO ÚTILES DE ESCRITORIO</t>
  </si>
  <si>
    <t>S08788970001</t>
  </si>
  <si>
    <t>NRO.</t>
  </si>
  <si>
    <t>||TRANSFERENCIA DE FONDOS SEGÚN CITE: MEFP/VTCP/DGCP/UODP-163/2017 DEL MEFP RECIBIDA EN LA FECHA REF: PAGO VENCIMIENTOS CLAVE PIZARRA TGNU1G06 (TRAM-TSO-586) EQUIVALENTE A UFV 2.500.000,00 T7C UFV 2,18062 DE LA LIBRETA N° 00099021001 TGN RECURSOS ORDINARIOS MONEDA NACIONAL</t>
  </si>
  <si>
    <t>S08788890001</t>
  </si>
  <si>
    <t>||COBRO DE COMISIONES AL TGN, POR ADMINISTRACION DE VALORES PUBLICOS C EN MN, POR EL MES DE ENERO DE 2017, SEGUN CARTA MEFP/VTCP/DGCP/UODP-162/2017 LIBRETA N0.00099021001, DE FECHA 06/02/2017 DEL MINISTERIO DE ECONOMIA Y FINANZAS PUBLICAS LIBRETA N0.00099021001</t>
  </si>
  <si>
    <t>G03719450004</t>
  </si>
  <si>
    <t>PAGO A BID PRÉSTAMO 1118-SF-BO VCTO. 06-feb-2017 POR CUENTA DE TGN , NTI. 008908 VALOR 06-feb-2017 CAPITAL USD 15.104,97 INTERESES USD 8.053,69 CTA. 3987 CUENTA UNICA DEL TESORO-3987 LIB. 00099021001 REF.: COMISIONES BANCARIAS</t>
  </si>
  <si>
    <t>G03719480003</t>
  </si>
  <si>
    <t>PAGO A BID PRÉSTAMO 1075-SF-BO-8 VCTO. 06-feb-2017 POR CUENTA DE TGN , NTI. 008966 VALOR 06-feb-2017 CAPITAL USD 49.509,68 INTERESES USD 26.397,67 CTA. 3987 CUENTA UNICA DEL TESORO-3987 LIB. 00099021001 REF.: COMISIONES BANCARIAS</t>
  </si>
  <si>
    <t>Q07990700002</t>
  </si>
  <si>
    <t>NÚMERO DE LIBRETA CUT: 99031009.00 OPERACIÓN T01 TRANSFERENCIA DE FONDOS A LA CUT - TESORO DIRECTO DE BANCO UNION S.A. A CUENTA UNICA DEL TESORO CON NUMERO DE SOLICITUD = 1567782 Y NUMERO CORRELATIVO = 91320007022017292 TRANSFERENCIA VENTA BONOS BTX</t>
  </si>
  <si>
    <t>G03747750003</t>
  </si>
  <si>
    <t>PAGO PRÉSTAMO BID 914-SF-BO-1 VCTO. 08-02-2017 POR CUENTA DE FNDR SEGÚN NOTA COD.LIQ.009015 DE FECHA 07-02-2017, VALOR 08-02-2017 CAPITAL USD 7.678,50 INTERESES USD 16.931,98 LIBRETA 00099021001 RECURSOS ORDINARIOS 3987 - ALIVIO MDRI</t>
  </si>
  <si>
    <t>G03747870003</t>
  </si>
  <si>
    <t>PAGO A CAF PRÉSTAMO CFA008239 VCTO. 08-feb-2017 POR CUENTA DE TGN , NTI. 008914 VALOR 08-feb-2017  INTERESES USD 356.062,34 COMISIONES USD 92.202,38 CTA. 3987 CUENTA UNICA DEL TESORO-3987 LIB. 00099021001 REF.: COMISIONES BANCARIAS</t>
  </si>
  <si>
    <t>G03747890002</t>
  </si>
  <si>
    <t>PAGO PRÉSTAMO BID 939-SF-BO VCTO. 08-feb-2017 POR CUENTA DE BANCO DE DESARROLLO , VALOR 08-feb-2017 CAPITAL BS 3.423.057,33 INTERESES BS 964.253,12 LIBRETA 00099021001 RECURSOS ORDINARIOS (3987) . MDRI</t>
  </si>
  <si>
    <t>G03741300003</t>
  </si>
  <si>
    <t>PAGO A CAF PRÉSTAMO CFA008296 VCTO. 08-feb-2017 POR CUENTA DE TGN , NTI. 008913 VALOR 08-feb-2017 CAPITAL USD 202.484,20 INTERESES USD 40.287,16 COMISIONES USD 39.543,99 CTA. 3987 CUENTA UNICA DEL TESORO-3987 LIB. 00099021001 REF.: COMISIONES BANCARIAS</t>
  </si>
  <si>
    <t>J03195040002</t>
  </si>
  <si>
    <t>A:00099021001 Pago de capital e interes corriente a favor del TGN, adeudados por el GAD Santa Cruz, correspondiente al Convenio Subsidiario Prestamo CAF 2324  Pavimentacion Ruta No.4 (KM.80) Santa Rosa del Sara.</t>
  </si>
  <si>
    <t>G03748390003</t>
  </si>
  <si>
    <t>PAGO A FONPLATA PRÉSTAMO BOL 19/2011 VCTO. 09-feb-2017 POR CUENTA DE TGN , NTI. 008889 VALOR 09-feb-2017 CAPITAL USD 1.974.994,01 INTERESES USD 813.017,01 COMISIONES USD 18.259,54 CTA. 3987 CUENTA UNICA DEL TESORO-3987 LIB. 00099021001 REF.: COMISIONES BANCARIAS</t>
  </si>
  <si>
    <t>S08794710002</t>
  </si>
  <si>
    <t>||DIFERENCIAL POR PAGO PRESTAMO 96/003/00 VCTO. 10-02-2017 POR CUENTA DE GAD COCHABAMBA, VALOR 10-02-2017 INTERESES UFV 7,019,37 LIBRETA N° 00099031002 RECUP. DIFERENCIALES CAPITAL E INTERESES-CRED. EXT.</t>
  </si>
  <si>
    <t>G03762440003</t>
  </si>
  <si>
    <t>PAGO A BID PRÉSTAMO 2317/BL-BO VCTO. 10-feb-2017 POR CUENTA DE TGN , NTI. 008876 VALOR 10-feb-2017 CAPITAL USD 437.500,00 INTERESES USD 582.057,94 CTA. 3987 CUENTA UNICA DEL TESORO-3987 LIB. 00099021001 REF.: COMISIONES BANCARIAS</t>
  </si>
  <si>
    <t>G03762410003</t>
  </si>
  <si>
    <t>PAGO A BID PRÉSTAMO 2317/BL-BO VCTO. 10-feb-2017 POR CUENTA DE TGN , NTI. 008877 VALOR 10-feb-2017  INTERESES USD 11.318,21 CTA. 3987 CUENTA UNICA DEL TESORO-3987 LIB. 00099021001 REF.: COMISIONES BANCARIAS</t>
  </si>
  <si>
    <t>G03761280003</t>
  </si>
  <si>
    <t>PAGO A AFD PRÉSTAMO CBO-1006-01-F VCTO. 10-feb-2017 POR CUENTA DE TGN , NTI. 008960 VALOR 10-feb-2017   COMISIONES EUR 153.333,33 CTA. 3987 CUENTA UNICA DEL TESORO-3987 LIB. 00099021001 REF.: COMISIONES BANCARIAS</t>
  </si>
  <si>
    <t>G03761270003</t>
  </si>
  <si>
    <t>PAGO A CDP s.p.a. PRÉSTAMO 96/003/00 VCTO. 10-feb-2017 POR CUENTA DE GOB.AUT.DEPT.CBBA , VALOR 10-feb-2017 CAPITAL EUR 413.449,71 INTERESES EUR 4.134,50 LIB. 00099031002 RECUP.DIFERENCIALES CAPITAL E INTERES-CRED.EXT.</t>
  </si>
  <si>
    <t>G03761260003</t>
  </si>
  <si>
    <t>PAGO A BEI PRÉSTAMO FIN 82800 VCTO. 10-feb-2017 POR CUENTA DE TGN , NTI. 008841 VALOR 10-feb-2017   COMISIONES USD 29.376,09 CTA. 3987 CUENTA UNICA DEL TESORO-3987 LIB. 00099021001 REF.: COMISIONES BANCARIAS</t>
  </si>
  <si>
    <t>G03771170003</t>
  </si>
  <si>
    <t>PAGO A CAF PRÉSTAMO CFA007151 VCTO. 13-feb-2017 POR CUENTA DE TGN , NTI. 008971 VALOR 13-feb-2017 CAPITAL USD 1.018.252,42 INTERESES USD 329.036,25 COMISIONES USD 4.066,93 CTA. 3987 CUENTA UNICA DEL TESORO-3987 LIB. 00099021001 REF.: COMISIONES BANCARIAS</t>
  </si>
  <si>
    <t>G03771150003</t>
  </si>
  <si>
    <t>PAGO A CAF PRÉSTAMO CFA007142 VCTO. 13-feb-2017 POR CUENTA DE TGN , NTI. 009014 VALOR 13-feb-2017 CAPITAL USD 4.808.706,72 INTERESES USD 1.714.775,54 COMISIONES USD 30.106,28 CTA. 3987 CUENTA UNICA DEL TESORO-3987 LIB. 00099021001 REF.: COMISIONES BANCARIAS</t>
  </si>
  <si>
    <t>S08797630004</t>
  </si>
  <si>
    <t>||VENTA DE DIVISAS SEGUN NOTA DGCP-05-016D.D..E. OF. NO. 1091/2005 MIN. DE ECONOMIA, PAGO CUSTODIO DE VALORES REF.: FACTURA 867487 LIBRETA 00099021001 TGN RECURSOS ORDINARIOS COMIS. 0,10% S/USD 87,05 SWIFT BS220,- UTILES BS50,-</t>
  </si>
  <si>
    <t>S08797630001</t>
  </si>
  <si>
    <t>||VENTA DE DIVISAS SEGUN NOTA DGCP-05-016D.D..E. OF. NO. 1091/2005 MIN. DE ECONOMIA, PAGO CUSTODIO DE VALORES REF.: FACTURA 867487 LIBRETA 00099021001 TGN RECURSOS ORDINARIOS</t>
  </si>
  <si>
    <t>G03795670003</t>
  </si>
  <si>
    <t>PAGO A IDA PRÉSTAMO 3245-BO VCTO. 15-feb-2017 POR CUENTA DE TGN , NTI. 008815 VALOR 15-feb-2017 CAPITAL USD 150.756,47 INTERESES USD 46.457,19 CTA. 3987 CUENTA UNICA DEL TESORO-3987 LIB. 00099021001 REF.: COMISIONES BANCARIAS</t>
  </si>
  <si>
    <t>G03795660003</t>
  </si>
  <si>
    <t>PAGO A IDA PRÉSTAMO 3235-BO VCTO. 15-feb-2017 POR CUENTA DE TGN , NTI. 008814 VALOR 15-feb-2017 CAPITAL USD 327.103,74 INTERESES USD 100.799,52 CTA. 3987 CUENTA UNICA DEL TESORO-3987 LIB. 00099021001 REF.: COMISIONES BANCARIAS</t>
  </si>
  <si>
    <t>G03795650003</t>
  </si>
  <si>
    <t>PAGO A IDA PRÉSTAMO 3108-BO VCTO. 15-feb-2017 POR CUENTA DE TGN , NTI. 008813 VALOR 15-feb-2017 CAPITAL USD 31.574,19 INTERESES USD 9.494,94 CTA. 3987 CUENTA UNICA DEL TESORO-3987 LIB. 00099021001 REF.: COMISIONES BANCARIAS</t>
  </si>
  <si>
    <t>G03795640003</t>
  </si>
  <si>
    <t>PAGO A IDA PRÉSTAMO 3096-BO VCTO. 15-feb-2017 POR CUENTA DE TGN , NTI. 008812 VALOR 15-feb-2017 CAPITAL USD 64.724,40 INTERESES USD 19.463,87 CTA. 3987 CUENTA UNICA DEL TESORO-3987 LIB. 00099021001 REF.: COMISIONES BANCARIAS</t>
  </si>
  <si>
    <t>G03795630003</t>
  </si>
  <si>
    <t>PAGO A IDA PRÉSTAMO 3065-BO VCTO. 15-feb-2017 POR CUENTA DE TGN , NTI. 008811 VALOR 15-feb-2017 CAPITAL USD 313.132,09 INTERESES USD 94.164,86 CTA. 3987 CUENTA UNICA DEL TESORO-3987 LIB. 00099021001 REF.: COMISIONES BANCARIAS</t>
  </si>
  <si>
    <t>G03793280003</t>
  </si>
  <si>
    <t>PAGO A BID PRÉSTAMO 3599/BL-BO VCTO. 15-feb-2017 POR CUENTA DE TGN , NTI. 008885 VALOR 15-feb-2017  INTERESES USD 2.815,89 COMISIONES USD 124.103,21 CTA. 3987 CUENTA UNICA DEL TESORO-3987 LIB. 00099021001 REF.: COMISIONES BANCARIAS</t>
  </si>
  <si>
    <t>G03793270003</t>
  </si>
  <si>
    <t>PAGO A BID PRÉSTAMO 3599/BL-BO VCTO. 15-feb-2017 POR CUENTA DE TGN , NTI. 008888 VALOR 15-feb-2017  INTERESES USD 82,24 CTA. 3987 CUENTA UNICA DEL TESORO-3987 LIB. 00099021001 REF.: COMISIONES BANCARIAS</t>
  </si>
  <si>
    <t>G03800750003</t>
  </si>
  <si>
    <t>PAGO A BIRF PRÉSTAMO BIRF 7214-BO VCTO. 15-feb-2017 POR CUENTA DE TGN , NTI. 008865 VALOR 15-feb-2017 CAPITAL USD 4.170,00 INTERESES USD 617,20 CTA. 3987 CUENTA UNICA DEL TESORO-3987 LIB. 00099021001 REF.: COMISIONES BANCARIAS</t>
  </si>
  <si>
    <t>G03800720003</t>
  </si>
  <si>
    <t>PAGO A IDA PRÉSTAMO 5170-BO VCTO. 15-feb-2017 POR CUENTA DE TGN , NTI. 008840 VALOR 15-feb-2017  INTERESES USD 323.660,37 CTA. 3987 CUENTA UNICA DEL TESORO-3987 LIB. 00099021001 REF.: COMISIONES BANCARIAS</t>
  </si>
  <si>
    <t>G03800670003</t>
  </si>
  <si>
    <t>PAGO A IDA PRÉSTAMO 4558-BO VCTO. 15-feb-2017 POR CUENTA DE TGN , NTI. 008826 VALOR 15-feb-2017  INTERESES USD 99.076,57 CTA. 3987 CUENTA UNICA DEL TESORO-3987 LIB. 00099021001 REF.: COMISIONES BANCARIAS</t>
  </si>
  <si>
    <t>G03800660003</t>
  </si>
  <si>
    <t>PAGO A IDA PRÉSTAMO 4440-BO VCTO. 15-feb-2017 POR CUENTA DE TGN , NTI. 008829 VALOR 15-feb-2017  INTERESES USD 11.850,21 CTA. 3987 CUENTA UNICA DEL TESORO-3987 LIB. 00099021001 REF.: COMISIONES BANCARIAS</t>
  </si>
  <si>
    <t>G03800650003</t>
  </si>
  <si>
    <t>PAGO A IDA PRÉSTAMO 4382-BO VCTO. 15-feb-2017 POR CUENTA DE TGN , NTI. 008902 VALOR 15-feb-2017  INTERESES USD 34.043,26 CTA. 3987 CUENTA UNICA DEL TESORO-3987 LIB. 00099021001 REF.: COMISIONES BANCARIAS</t>
  </si>
  <si>
    <t>G03800640003</t>
  </si>
  <si>
    <t>PAGO A IDA PRÉSTAMO 4396-BO VCTO. 15-feb-2017 POR CUENTA DE TGN , NTI. 008825 VALOR 15-feb-2017  INTERESES USD 39.380,88 CTA. 3987 CUENTA UNICA DEL TESORO-3987 LIB. 00099021001 REF.: COMISIONES BANCARIAS</t>
  </si>
  <si>
    <t>G03797720003</t>
  </si>
  <si>
    <t>PAGO A IDA PRÉSTAMO 4379-BO VCTO. 15-feb-2017 POR CUENTA DE TGN , NTI. 008828 VALOR 15-feb-2017  INTERESES USD 31.534,88 CTA. 3987 CUENTA UNICA DEL TESORO-3987 LIB. 00099021001 REF.: COMISIONES BANCARIAS</t>
  </si>
  <si>
    <t>G03797710003</t>
  </si>
  <si>
    <t>PAGO A IDA PRÉSTAMO 4378-BO VCTO. 15-feb-2017 POR CUENTA DE TGN , NTI. 008824 VALOR 15-feb-2017  INTERESES USD 60.797,89 CTA. 3987 CUENTA UNICA DEL TESORO-3987 LIB. 00099021001 REF.: COMISIONES BANCARIAS</t>
  </si>
  <si>
    <t>G03797700003</t>
  </si>
  <si>
    <t>PAGO A IDA PRÉSTAMO 4377-BO VCTO. 15-feb-2017 POR CUENTA DE TGN , NTI. 008827 VALOR 15-feb-2017  INTERESES USD 16.682,53 CTA. 3987 CUENTA UNICA DEL TESORO-3987 LIB. 00099021001 REF.: COMISIONES BANCARIAS</t>
  </si>
  <si>
    <t>G03797690003</t>
  </si>
  <si>
    <t>PAGO A IDA PRÉSTAMO 4366-BO VCTO. 15-feb-2017 POR CUENTA DE TGN , NTI. 008901 VALOR 15-feb-2017  INTERESES USD 46.578,12 CTA. 3987 CUENTA UNICA DEL TESORO-3987 LIB. 00099021001 REF.: COMISIONES BANCARIAS</t>
  </si>
  <si>
    <t>G03796230003</t>
  </si>
  <si>
    <t>PAGO A IDA PRÉSTAMO 3630-BO VCTO. 15-feb-2017 POR CUENTA DE TGN , NTI. 008816 VALOR 15-feb-2017 CAPITAL USD 754.022,30 INTERESES USD 193.088,43 CTA. 3987 CUENTA UNICA DEL TESORO-3987 LIB. 00099021001 REF.: COMISIONES BANCARIAS</t>
  </si>
  <si>
    <t>G03796240003</t>
  </si>
  <si>
    <t>PAGO A IDA PRÉSTAMO 3788-BO VCTO. 15-feb-2017 POR CUENTA DE TGN , NTI. 008817 VALOR 15-feb-2017 CAPITAL USD 905.077,21 INTERESES USD 36.492,68 CTA. 3987 CUENTA UNICA DEL TESORO-3987 LIB. 00099021001 REF.: COMISIONES BANCARIAS</t>
  </si>
  <si>
    <t>G03796250003</t>
  </si>
  <si>
    <t>PAGO A IDA PRÉSTAMO 3942-BO VCTO. 15-feb-2017 POR CUENTA DE TGN , NTI. 008820 VALOR 15-feb-2017 CAPITAL USD 1.152.210,79 INTERESES USD 55.029,42 CTA. 3987 CUENTA UNICA DEL TESORO-3987 LIB. 00099021001 REF.: COMISIONES BANCARIAS</t>
  </si>
  <si>
    <t>G03797380003</t>
  </si>
  <si>
    <t>PAGO A IDA PRÉSTAMO 3854-BO VCTO. 15-feb-2017 POR CUENTA DE TGN , NTI. 008819 VALOR 15-feb-2017 CAPITAL USD 435.550,42 INTERESES USD 19.181,62 CTA. 3987 CUENTA UNICA DEL TESORO-3987 LIB. 00099021001 REF.: COMISIONES BANCARIAS</t>
  </si>
  <si>
    <t>G03797420003</t>
  </si>
  <si>
    <t>PAGO A IDA PRÉSTAMO 3842-BO VCTO. 15-feb-2017 POR CUENTA DE TGN , NTI. 008818 VALOR 15-feb-2017 CAPITAL USD 75.236,48 INTERESES USD 3.313,37 CTA. 3987 CUENTA UNICA DEL TESORO-3987 LIB. 00099021001 REF.: COMISIONES BANCARIAS</t>
  </si>
  <si>
    <t>G03797560003</t>
  </si>
  <si>
    <t>PAGO A IDA PRÉSTAMO 4067-0-BO VCTO. 15-feb-2017 POR CUENTA DE TGN , NTI. 008821 VALOR 15-feb-2017 CAPITAL USD 167.472,51 INTERESES USD 46.623,91 CTA. 3987 CUENTA UNICA DEL TESORO-3987 LIB. 00099021001 REF.: COMISIONES BANCARIAS</t>
  </si>
  <si>
    <t>G03797570003</t>
  </si>
  <si>
    <t>PAGO A IDA PRÉSTAMO 4068-BO VCTO. 15-feb-2017 POR CUENTA DE TGN , NTI. 008822 VALOR 15-feb-2017 CAPITAL USD 316.515,86 INTERESES USD 88.117,25 CTA. 3987 CUENTA UNICA DEL TESORO-3987 LIB. 00099021001 REF.: COMISIONES BANCARIAS</t>
  </si>
  <si>
    <t>G03810870003</t>
  </si>
  <si>
    <t>PAGO A OPEP PRÉSTAMO 714-P VCTO. 16-feb-2017 POR CUENTA DE TGN , NTI. 008844 VALOR 16-feb-2017 CAPITAL USD 105.263,00 INTERESES USD 10.526,36 CTA. 3987 CUENTA UNICA DEL TESORO-3987 LIB. 00099021001 REF.: COMISIONES BANCARIAS</t>
  </si>
  <si>
    <t>Q08034520002</t>
  </si>
  <si>
    <t>NÚMERO DE LIBRETA CUT: 99031009.00 OPERACIÓN T01 TRANSFERENCIA DE FONDOS A LA CUT - TESORO DIRECTO DE BANCO UNION S.A. A CUENTA UNICA DEL TESORO CON NUMERO DE SOLICITUD = 1595703 Y NUMERO CORRELATIVO = 91320017022017764 TRANSFERENCIA POR OPERACIONES DE VE</t>
  </si>
  <si>
    <t>G03817670003</t>
  </si>
  <si>
    <t>PAGO A CAF PRÉSTAMO CFA009277 VCTO. 17-feb-2017 POR CUENTA DE TGN , NTI. 009012 VALOR 17-feb-2017   COMISIONES USD 307.688,89 CTA. 3987 CUENTA UNICA DEL TESORO-3987 LIB. 00099021001 REF.: COMISIONES BANCARIAS</t>
  </si>
  <si>
    <t>S08801150001</t>
  </si>
  <si>
    <t>COBRO DE||COSTO DE ÚTILES DE ESCRITORIO POR LA EMISIÓN DEL COMPROBANTE CONTABLE N° 880114 DE LA FECHA. REF: COBRO DE INTERESES CON VENCIMIENTO EN LA FECHA POR EL CREDITO DE EMERGENCIA AL TGN (CONTRATO SANO N° 43/08) DE LA LIBRETA N° 00099021001 TGN RECURSOS ORDINARIOS MN POR COSTO ÚTILES ESCRITORIO</t>
  </si>
  <si>
    <t>S08801130001</t>
  </si>
  <si>
    <t>COBRO DE||COSTO DE ÚTILES DE ESCRITORIO POR LA EMISIÓN DEL COMPROBANTE CONTABLE N° 880112 DE LA FECHA. REF: COBRO DE INTERESES CON VENCIMIENTO EN LA FECHA POR EL CREDITO DE EMERGENCIA AL TGN (CONTRATO SANO N° 43/08) DE LA LIBRETA N° 00099021001 TGN RECURSOS ORDINARIOS MN POR COSTO ÚTILES ESCRITORIO</t>
  </si>
  <si>
    <t>S08801110001</t>
  </si>
  <si>
    <t>COBRO DE||COSTO DE ÚTILES DE ESCRITORIO POR LA EMISIÓN DEL COMPROBANTE CONTABLE N° 880110 DE LA FECHA. REF: COBRO DE INTERESES CON VENCIMIENTO EN LA FECHA POR EL CREDITO DE EMERGENCIA AL TGN (CONTRATO SANO N° 43/08) DE LA LIBRETA N° 00099021001 TGN RECURSOS ORDINARIOS MN POR COSTO ÚTILES ESCRITORIO</t>
  </si>
  <si>
    <t>S08801090001</t>
  </si>
  <si>
    <t>COBRO DE||COSTO DE ÚTILES DE ESCRITORIO POR LA EMISIÓN DEL COMPROBANTE CONTABLE N° 880107 DE LA FECHA. REF: COBRO DE INTERESES CON VENCIMIENTO EN LA FECHA POR EL CREDITO DE EMERGENCIA AL TGN (CONTRATO SANO N° 43/08) DE LA LIBRETA N° 00099021001 TGN RECURSOS ORDINARIOS MN POR COSTO ÚTILES ESCRITORIO</t>
  </si>
  <si>
    <t>S08801050001</t>
  </si>
  <si>
    <t>COBRO DE||COSTO DE ÚTILES DE ESCRITORIO POR LA EMISIÓN DEL COMPROBANTE CONTABLE N° 880104 DE LA FECHA. REF: COBRO DE INTERESES CON VENCIMIENTO EN LA FECHA POR EL CREDITO DE EMERGENCIA AL TGN (CONTRATO SANO N° 43/08) DE LA LIBRETA N° 00099021001 TGN RECURSOS ORDINARIOS MN POR COSTO ÚTILES ESCRITORIO</t>
  </si>
  <si>
    <t>S08801030001</t>
  </si>
  <si>
    <t>COBRO DE||COSTO DE ÚTILES DE ESCRITORIO POR LA EMISIÓN DEL COMPROBANTE CONTABLE N° 880101 DE LA FECHA. REF: COBRO DE INTERESES CON VENCIMIENTO EN LA FECHA POR EL CREDITO DE EMERGENCIA AL TGN (CONTRATO SANO N° 43/08) DE LA LIBRETA N° 00099021001 TGN RECURSOS ORDINARIOS MN POR COSTO ÚTILES ESCRITORIO</t>
  </si>
  <si>
    <t>S08800550001</t>
  </si>
  <si>
    <t>COBRO DE||COSTO DE ÚTILES DE ESCRITORIO POR LA EMISIÓN DEL COMPROBANTE CONTABLE N° 880053 DE LA FECHA. REF: COBRO DE INTERESES CON VENCIMIENTO EN LA FECHA  POR EL CRÉDITO DE EMERGENCIA  AL TGN (CONTRATO SANO N° 043/08) DE LA LIBRETA N° 00099021001 TGN RECURSOS ORDINARIOS MN POR COSTO ÚTILES ESCRITORIO</t>
  </si>
  <si>
    <t>S08800510001</t>
  </si>
  <si>
    <t>COBRO DE||COSTO DE ÚTILES DE ESCRITORIO POR LA EMISIÓN DEL COMPROBANTE CONTABLE N° 880049 DE LA FECHA. REF: COBRO DE INTERESES CON VENCIMIENTO EN LA FECHA POR EL CRÉDITO DE EMERGENCIA  AL TGN (CONTRATO SANO N° 043/08) DE LA LIBRETA N° 00099021001 TGN RECURSOS ORDINARIOS MN POR COSTO ÚTILES ESCRITORIO</t>
  </si>
  <si>
    <t>S08800470001</t>
  </si>
  <si>
    <t>COBRO DE||COSTO DE ÚTILES DE ESCRITORIO POR LA EMISIÓN DEL COMPROBANTE CONTABLE N° 880046 DE LA FECHA. REF: COBRO DE INTERESES CON VENCIMIENTO EN LA FECHA POR EL CRÉDITO DE EMERGENCIA  AL TGN (CONTRATO SANO N° 043/08) DE LA LIBRETA N° 00099021001 TGN RECURSOS ORDINARIOS MN POR COSTO ÚTILES ESCRITORIO</t>
  </si>
  <si>
    <t>S08800450001</t>
  </si>
  <si>
    <t>COBRO DE||COSTO DE ÚTILES DE ESCRITORIO POR LA EMISIÓN DEL COMPROBANTE CONTABLE N° 880044 DE LA FECHA. REF: COBRO DE INTERESES CON VENCIMIENTO EN LA FECHA POR EL CRÉDITO DE EMERGENCIA  AL TGN (CONTRATO SANO N° 043/08) DE LA LIBRETA N° 00099021001 TGN RECURSOS ORDINARIOS MN POR COSTO ÚTILES ESCRITORIO</t>
  </si>
  <si>
    <t>S08800430001</t>
  </si>
  <si>
    <t>COBRO DE||COSTO DE ÚTILES DE ESCRITORIO POR LA EMISIÓN DEL COMPROBANTE CONTABLE N° 880041 DE LA FECHA. REF: COBRO DE INTERESES CON VENCIMIENTO EN LA FECHA POR EL CRÉDITO DE EMERGENCIA  AL TGN (CONTRATO SANO N° 043/08) DE LA LIBRETA N° 00099021001 TGN RECURSOS ORDINARIOS MN POR COSTO ÚTILES ESCRITORIO</t>
  </si>
  <si>
    <t>S08800380001</t>
  </si>
  <si>
    <t>COBRO DE||COSTO DE ÚTILES DE ESCRITORIO POR LA EMISIÓN DEL COMPROBANTE CONTABLE N° 880035 DE LA FECHA. REF: COBRO DE INTERESES CON VENCIMIENTO EN LA FECHA POR EL CRÉDITO DE EMERGENCIA  AL TGN (CONTRATO SANO N° 043/08) DE LA LIBRETA N° 00099021001 TGN RECURSOS ORDINARIOS MN POR COSTO ÚTILES ESCRITORIO</t>
  </si>
  <si>
    <t>G03828350003</t>
  </si>
  <si>
    <t>PAGO PRÉSTAMO BID 485-SF-BO VCTO. 18-feb-2017 POR CUENTA DE TGN , NTI. 008847 VALOR 20-feb-2017 CAPITAL USD 49.787,14 INTERESES USD 497,87 CTA. 3987 CUENTA UNICA DEL TESORO-3987 LIB. 00099021001 REF.: COMISIONES BANCARIAS</t>
  </si>
  <si>
    <t>Q08046910002</t>
  </si>
  <si>
    <t>NÚMERO DE LIBRETA CUT: 99031009.00 OPERACIÓN T01 TRANSFERENCIA DE FONDOS A LA CUT - TESORO DIRECTO DE BANCO UNION S.A. A CUENTA UNICA DEL TESORO CON NUMERO DE SOLICITUD = 1602719 Y NUMERO CORRELATIVO = 91320021022017880 TRANSFERENCIA POR OPERACIONES DE VE</t>
  </si>
  <si>
    <t>G03844710003</t>
  </si>
  <si>
    <t>PAGO A EXIMBANK COREA PRÉSTAMO EDCF BOL NO. 2 VCTO. 20-feb-2017 POR CUENTA DE TGN , NTI. 009139 VALOR 21-feb-2017  INTERESES KRW 13.985.180,00 CTA. 3987 CUENTA UNICA DEL TESORO-3987 LIB. 00099021001 REF.: COMISIONES BANCARIAS</t>
  </si>
  <si>
    <t>G03844090003</t>
  </si>
  <si>
    <t>PAGO A CAF PRÉSTAMO CFA004986 VCTO. 21-feb-2017 POR CUENTA DE TGN , NTI. 008967 VALOR 21-feb-2017 CAPITAL USD 1.852.395,24 INTERESES USD 337.494,90 CTA. 3987 CUENTA UNICA DEL TESORO-3987 LIB. 00099021001 REF.: COMISIONES BANCARIAS</t>
  </si>
  <si>
    <t>G03844100003</t>
  </si>
  <si>
    <t>PAGO A CAF PRÉSTAMO CFA004987 VCTO. 21-feb-2017 POR CUENTA DE TGN , NTI. 008968 VALOR 21-feb-2017 CAPITAL USD 5.925.892,86 INTERESES USD 1.572.495,92 CTA. 3987 CUENTA UNICA DEL TESORO-3987 LIB. 00099021001 REF.: COMISIONES BANCARIAS</t>
  </si>
  <si>
    <t>G03844110003</t>
  </si>
  <si>
    <t>PAGO A CAF PRÉSTAMO CFA004990 VCTO. 21-feb-2017 POR CUENTA DE TGN , NTI. 008969 VALOR 21-feb-2017 CAPITAL USD 1.633.928,56 INTERESES USD 433.579,56 CTA. 3987 CUENTA UNICA DEL TESORO-3987 LIB. 00099021001 REF.: COMISIONES BANCARIAS</t>
  </si>
  <si>
    <t>G03844120003</t>
  </si>
  <si>
    <t>PAGO A CAF PRÉSTAMO CFA004991 VCTO. 21-feb-2017 POR CUENTA DE TGN , NTI. 008970 VALOR 21-feb-2017 CAPITAL USD 1.368.750,00 INTERESES USD 363.211,73 CTA. 3987 CUENTA UNICA DEL TESORO-3987 LIB. 00099021001 REF.: COMISIONES BANCARIAS</t>
  </si>
  <si>
    <t>G03844130003</t>
  </si>
  <si>
    <t>PAGO A CAF PRÉSTAMO CFA009272 VCTO. 21-feb-2017 POR CUENTA DE TGN , NTI. 009009 VALOR 21-feb-2017  INTERESES USD 298.133,40 COMISIONES USD 121.850,83 CTA. 3987 CUENTA UNICA DEL TESORO-3987 LIB. 00099021001 REF.: COMISIONES BANCARIAS</t>
  </si>
  <si>
    <t>G03844140003</t>
  </si>
  <si>
    <t>PAGO A PRIV PRÉSTAMO US29731QAB32 VCTO. 22-feb-2017 POR CUENTA DE TGN , NTI. 008938 VALOR 21-feb-2017  INTERESES USD 14.875.000,00 CTA. 3987 CUENTA UNICA DEL TESORO-3987 LIB. 00099021001 REF.: COMISIONES BANCARIAS</t>
  </si>
  <si>
    <t>G03844150003</t>
  </si>
  <si>
    <t>PAGO A JICA PRÉSTAMO BV-P5 VCTO. 20-feb-2017 POR CUENTA DE TGN , NTI. 008983 VALOR 21-feb-2017  INTERESES JPY 1.772,00 COMISIONES JPY 1.240.028,00 CTA. 3987 CUENTA UNICA DEL TESORO-3987 LIB. 00099021001 REF.: COMISIONES BANCARIAS</t>
  </si>
  <si>
    <t>Q08053510002</t>
  </si>
  <si>
    <t>NÚMERO DE LIBRETA CUT: 99031009.00 OPERACIÓN T01 TRANSFERENCIA DE FONDOS A LA CUT - TESORO DIRECTO DE BANCO UNION S.A. A CUENTA UNICA DEL TESORO CON NUMERO DE SOLICITUD = 1606491 Y NUMERO CORRELATIVO = 91320022022017930 TRANSFERENCIA POR OPERACIONES DE VE</t>
  </si>
  <si>
    <t>Q08059390002</t>
  </si>
  <si>
    <t>NÚMERO DE LIBRETA CUT: 99031009.00 OPERACIÓN T01 TRANSFERENCIA DE FONDOS A LA CUT - TESORO DIRECTO DE BANCO UNION S.A. A CUENTA UNICA DEL TESORO CON NUMERO DE SOLICITUD = 1609959 Y NUMERO CORRELATIVO = 91320023022017992 TRANSFERENCIA POR OPERACIONES DE VE</t>
  </si>
  <si>
    <t>G03875260003</t>
  </si>
  <si>
    <t>PAGO A OPEP PRÉSTAMO 766-H VCTO. 28-feb-2017 POR CUENTA DE TGN , NTI. 008845 VALOR 24-feb-2017 CAPITAL USD 157.750,00 INTERESES USD 1.568,72 CTA. 3987 CUENTA UNICA DEL TESORO-3987 LIB. 00099021001 REF.: COMISIONES BANCARIAS</t>
  </si>
  <si>
    <t>G03875290003</t>
  </si>
  <si>
    <t>PAGO A BID PRÉSTAMO 3091/BL-BO VCTO. 27-feb-2017 POR CUENTA DE TGN , NTI. 008973 VALOR 24-feb-2017  INTERESES USD 83.546,38 COMISIONES USD 40.745,19 CTA. 3987 CUENTA UNICA DEL TESORO-3987 LIB. 00099021001 REF.: COMISIONES BANCARIAS</t>
  </si>
  <si>
    <t>G03875300003</t>
  </si>
  <si>
    <t>PAGO A BID PRÉSTAMO 3091/BL-BO VCTO. 27-feb-2017 POR CUENTA DE TGN , NTI. 008974 VALOR 24-feb-2017  INTERESES USD 2.454,22 CTA. 3987 CUENTA UNICA DEL TESORO-3987 LIB. 00099021001 REF.: COMISIONES BANCARIAS</t>
  </si>
  <si>
    <t>G03886330003</t>
  </si>
  <si>
    <t>PAGO A CAF PRÉSTAMO CFA003747 VCTO. 01-mar-2017 POR CUENTA DE TGN , NTI. 009073 VALOR 01-mar-2017 CAPITAL USD 91.089,62 INTERESES USD 18.500,55 CTA. 3987 CUENTA UNICA DEL TESORO-3987 LIB. 00099021001 REF.: COMISIONES BANCARIAS</t>
  </si>
  <si>
    <t>G03887430003</t>
  </si>
  <si>
    <t>PAGO A BID PRÉSTAMO 2252/BL-BO VCTO. 01-mar-2017 POR CUENTA DE TGN , NTI. 009061 VALOR 01-mar-2017 CAPITAL USD 287.688,49 INTERESES USD 298.524,70 CTA. 3987 CUENTA UNICA DEL TESORO-3987 LIB. 00099021001 REF.: COMISIONES BANCARIAS</t>
  </si>
  <si>
    <t>G03887440003</t>
  </si>
  <si>
    <t>PAGO A BID PRÉSTAMO 2252/BL-BO VCTO. 01-mar-2017 POR CUENTA DE TGN , NTI. 009044 VALOR 01-mar-2017  INTERESES USD 7.323,39 CTA. 3987 CUENTA UNICA DEL TESORO-3987 LIB. 00099021001 REF.: COMISIONES BANCARIAS</t>
  </si>
  <si>
    <t>Q08085350002</t>
  </si>
  <si>
    <t>NÚMERO DE LIBRETA CUT: 99031009.00 OPERACIÓN T01 TRANSFERENCIA DE FONDOS A LA CUT - TESORO DIRECTO DE BANCO UNION S.A. A CUENTA UNICA DEL TESORO CON NUMERO DE SOLICITUD = 1625770 Y NUMERO CORRELATIVO = 91320003032017296 TRANSFERENCIA POR OPERACIONES DE VE</t>
  </si>
  <si>
    <t>S08812920001</t>
  </si>
  <si>
    <t>||COBRO DE COMISIONES AL TGN,POR ADMINISTRACIÓN DE VALORES PUBLICOS C EN MN, POR EL MES DE FEBRERO DE 2017, SEGÚN CARTA MEFP/VTCP/DGCP/UODP-215/2017 LIBRETA N0.00099021001, DE FECHA 06/03/2017 DEL MINISTERIO DE ECONOMIA Y FINANZAS PUBLICAS. LIBRETA N0.00099021001.</t>
  </si>
  <si>
    <t>G03920010003</t>
  </si>
  <si>
    <t>PAGO PRÉSTAMO BID 126-TF-BO VCTO. 06-mar-2017 POR CUENTA DE TGN , NTI. 009103 VALOR 06-mar-2017 CAPITAL USD 66.666,66 INTERESES USD 7.666,66 CTA. 3987 CUENTA UNICA DEL TESORO-3987 LIB. 00099021001 REF.: COMISIONES BANCARIAS</t>
  </si>
  <si>
    <t>G03920020003</t>
  </si>
  <si>
    <t>PAGO A PROEX BRASIL PRÉSTAMO CONV. CRED. 04.03.09 VCTO. 06-mar-2017 POR CUENTA DE TGN , NTI. 009083 VALOR 06-mar-2017 CAPITAL USD 1.134.818,69 INTERESES USD 285.280,81 CTA. 3987 CUENTA UNICA DEL TESORO-3987 LIB. 00099021001 REF.: COMISIONES BANCARIAS</t>
  </si>
  <si>
    <t>G03920030003</t>
  </si>
  <si>
    <t>PAGO A CAF PRÉSTAMO CFA003565 VCTO. 06-mar-2017 POR CUENTA DE TGN , NTI. 009007 VALOR 06-mar-2017 CAPITAL USD 1.576.299,16 INTERESES USD 367.733,08 CTA. 3987 CUENTA UNICA DEL TESORO-3987 LIB. 00099021001 REF.: COMISIONES BANCARIAS</t>
  </si>
  <si>
    <t>Q08102610002</t>
  </si>
  <si>
    <t>NÚMERO DE LIBRETA CUT: 99031009.00 OPERACIÓN T01 TRANSFERENCIA DE FONDOS A LA CUT - TESORO DIRECTO DE BANCO UNION S.A. A CUENTA UNICA DEL TESORO CON NUMERO DE SOLICITUD = 1635411 Y NUMERO CORRELATIVO = 91320008032017501 TRANSFERENCIA POR OPERACIONES DE VE</t>
  </si>
  <si>
    <t>S08815460002</t>
  </si>
  <si>
    <t>||TRANSFERENCIA DE FONDOS SEGÚN NOTA DEL FONDESIF, SITE:FSFADM004/17 RECIBIDA EN LA FECHA, REF: TRANSFERENCIA AL TGN LA AMORTIZACIÓN DE CAPITAL DE COOP. PAULO VI BS 8.262,29 DEL PRPC TGN 9° (TRAM-TSO-1088) ABONO EN LA LIBRETA N° 00099021001 TGN - RECURSOS ORDINARIOS</t>
  </si>
  <si>
    <t>Q08108420002</t>
  </si>
  <si>
    <t>NÚMERO DE LIBRETA CUT: 99031009.00 OPERACIÓN T01 TRANSFERENCIA DE FONDOS A LA CUT - TESORO DIRECTO DE BANCO UNION S.A. A CUENTA UNICA DEL TESORO CON NUMERO DE SOLICITUD = 1638846 Y NUMERO CORRELATIVO = 91320009032017559 TRANSFERENCIA POR OPERACIONES DE VE</t>
  </si>
  <si>
    <t>S08819370001</t>
  </si>
  <si>
    <t>||ASIENTO COMPLEMENTARIO A LA TRANSFERENCIA DE LA FECHA EN COMPROBANTE J-0320633-2 SEGUN NOTA MEFP/VTCP/DGCP/UODP-237/2017 DE FECHA 10/03/2017 DEL MINISTERIO DE ECONOMIA Y FIN. PUBLICAS LIB.00099031003 TGN-TIT. VALOR DEL TESORO M/N.</t>
  </si>
  <si>
    <t>G03961640003</t>
  </si>
  <si>
    <t>PAGO A BID PRÉSTAMO 995-SF-BO VCTO. 10-mar-2017 POR CUENTA DE TGN , NTI. 009105 VALOR 10-mar-2017 CAPITAL USD 20.063,30 INTERESES USD 8.343,07 CTA. 3987 CUENTA UNICA DEL TESORO-3987 LIB. 00099021001 REF.: COMISIONES BANCARIAS</t>
  </si>
  <si>
    <t>G03961650003</t>
  </si>
  <si>
    <t>PAGO A BID PRÉSTAMO 1075-SF-BO-5 VCTO. 10-mar-2017 POR CUENTA DE TGN , NTI. 009106 VALOR 10-mar-2017 CAPITAL USD 109.129,53 INTERESES USD 45.380,14 CTA. 3987 CUENTA UNICA DEL TESORO-3987 LIB. 00099021001 REF.: COMISIONES BANCARIAS</t>
  </si>
  <si>
    <t>G03961760001</t>
  </si>
  <si>
    <t>COMISIONES BANCARIAS POR PAGO A FIEM - ICO ESPAÑA POR EL PRESTAMO ICO 01020036.0 HOSPITAL SAN JUAN DE VCTO. 10-09-2016. LIBRETA N° 00099021001  TGN-RECURSOS ORDINARIOS (3987)</t>
  </si>
  <si>
    <t>G03961830003</t>
  </si>
  <si>
    <t>PAGO A BID PRÉSTAMO 993-SF-BO VCTO. 10-mar-2017 POR CUENTA DE TGN , NTI. 009038 VALOR 10-mar-2017 CAPITAL USD 4.862,68 INTERESES USD 2.022,09 CTA. 3987 CUENTA UNICA DEL TESORO-3987 LIB. 00099021001 REF.: COMISIONES BANCARIAS</t>
  </si>
  <si>
    <t>G03968860003</t>
  </si>
  <si>
    <t>PAGO A ICO ESPAÑA PRÉSTAMO 01020038.0 VCTO. 10-mar-2017 POR CUENTA DE TGN , NTI. 009084 VALOR 10-mar-2017 CAPITAL EUR 195.791,12 INTERESES EUR 6.890,76 CTA. 3987 CUENTA UNICA DEL TESORO-3987 LIB. 00099021001 REF.: COMISIONES BANCARIAS</t>
  </si>
  <si>
    <t>S08821370003</t>
  </si>
  <si>
    <t>'TRANSFERENCIA DE FONDOS||S/G. NOTA CITE: MEFP/VTCP/DGCP/UODP-243/17 DE LA FECHA, DEL MIN.ECO.FINAN.PUB.(HRE-TSO-1363),A FAVOR DEL GOB.AUT.DPTAL.SANTA CRUZ. DEBITO DE LA LIBRETA N°00099021001, REPOSICION UTILES DE ESCRITORIO.</t>
  </si>
  <si>
    <t>S08821370001</t>
  </si>
  <si>
    <t>'TRANSFERENCIA DE FONDOS||S/G. NOTA CITE: MEFP/VTCP/DGCP/UODP-243/17 DE LA FECHA, DEL MIN.ECO.FINAN.PUB.(HRE-TSO-1363),A FAVOR DEL GOB.AUT.DPTAL.SANTA CRUZ. DEBITO DE LA LIBRETA N°00099037013 PAR-CAF 8237BS-PROG.INFRESTRUCTURA RURAL-GADSC</t>
  </si>
  <si>
    <t>S08821320003</t>
  </si>
  <si>
    <t>'TRANSFERENCIA DE FONDOS||A SOL. DEL MIN,DE ECO Y FIN.PUBL. MEFP/VTCP/DGCP/UODP-246/2017 DE LA FECHA HRE TSO 1362 A FAVOR DEL GOBIERNO AUTONOMO MUNICIPAL DE LA PAZ. DEBITO DE LA LIBRETA 00099021001 COBRO UTILES DE ESCRITORIO.</t>
  </si>
  <si>
    <t>S08821320001</t>
  </si>
  <si>
    <t>'TRANSFERENCIA DE FONDOS||A SOL. DEL MIN,DE ECO Y FIN.PUBL. MEFP/VTCP/DGCP/UODP-246/2017 DE LA FECHA HRE TSO 1362 A FAVOR DEL GOBIERNO AUTONOMO MUNICIPAL DE LA PAZ. DEBITO DE LA LIBRETA 00099037012 PAR-IDA 5168-BS-PROY.INFRAESTRUCTURA URBANA - GAMLP.</t>
  </si>
  <si>
    <t>Q08126170002</t>
  </si>
  <si>
    <t>NÚMERO DE LIBRETA CUT: 99031009.00 OPERACIÓN T01 TRANSFERENCIA DE FONDOS A LA CUT - TESORO DIRECTO DE BANCO UNION S.A. A CUENTA UNICA DEL TESORO CON NUMERO DE SOLICITUD = 1650551 Y NUMERO CORRELATIVO = 91320014032017735 TRANSFERENCIA POR OPERACIONES DE VE</t>
  </si>
  <si>
    <t>Q08131520002</t>
  </si>
  <si>
    <t>NÚMERO DE LIBRETA CUT: 99031009.00 OPERACIÓN T01 TRANSFERENCIA DE FONDOS A LA CUT - TESORO DIRECTO DE BANCO UNION S.A. A CUENTA UNICA DEL TESORO CON NUMERO DE SOLICITUD = 1653847 Y NUMERO CORRELATIVO = 91320015032017807 TRANSFERENCIA POR OPERACIONES DE VE</t>
  </si>
  <si>
    <t>G04004810002</t>
  </si>
  <si>
    <t>PAGO PRÉSTAMO IDA 2013-BO VCTO. 15-mar-2017 POR CUENTA DE COMIBOL , VALOR 15-mar-2017 CAPITAL USD 181.893,77 INTERESES USD 17.052,54 LIB. 00099021001 -  RECURSOS ORDINARIOS (3987) - MDRI</t>
  </si>
  <si>
    <t>G04006100003</t>
  </si>
  <si>
    <t>PAGO A BID PRÉSTAMO 3699/BL-BO VCTO. 15-mar-2017 POR CUENTA DE TGN , NTI. 009058 VALOR 15-mar-2017  INTERESES USD 12.255,89 COMISIONES USD 297.317,46 CTA. 3987 CUENTA UNICA DEL TESORO-3987 LIB. 00099021001 REF.: COMISIONES BANCARIAS</t>
  </si>
  <si>
    <t>G04000270003</t>
  </si>
  <si>
    <t>PAGO A OPEP PRÉSTAMO 654-P VCTO. 15-mar-2017 POR CUENTA DE TGN , NTI. 009001 VALOR 15-mar-2017 CAPITAL USD 91.760,00 INTERESES USD 9.173,20 CTA. 3987 CUENTA UNICA DEL TESORO-3987 LIB. 00099021001 REF.: COMISIONES BANCARIAS</t>
  </si>
  <si>
    <t>G04000280003</t>
  </si>
  <si>
    <t>PAGO A OPEP PRÉSTAMO 1287-P VCTO. 15-mar-2017 POR CUENTA DE TGN , NTI. 009003 VALOR 15-mar-2017 CAPITAL USD 498.180,00 INTERESES USD 250.364,91 CTA. 3987 CUENTA UNICA DEL TESORO-3987 LIB. 00099021001 REF.: COMISIONES BANCARIAS</t>
  </si>
  <si>
    <t>G04000290003</t>
  </si>
  <si>
    <t>PAGO A OPEP PRÉSTAMO 1527-P VCTO. 15-mar-2017 POR CUENTA DE TGN , NTI. 009002 VALOR 15-mar-2017  INTERESES USD 292.055,86 CTA. 3987 CUENTA UNICA DEL TESORO-3987 LIB. 00099021001 REF.: COMISIONES BANCARIAS</t>
  </si>
  <si>
    <t>G04003120003</t>
  </si>
  <si>
    <t>PAGO A FONPLATA PRÉSTAMO BOL 23/2014 VCTO. 15-mar-2017 POR CUENTA DE TGN , NTI. 009082 VALOR 15-mar-2017  INTERESES USD 154.308,22 COMISIONES USD 41.804,50 CTA. 3987 CUENTA UNICA DEL TESORO-3987 LIB. 00099021001 REF.: COMISIONES BANCARIAS</t>
  </si>
  <si>
    <t>G04000320003</t>
  </si>
  <si>
    <t>PAGO A BID PRÉSTAMO 3699/BL-BO VCTO. 15-mar-2017 POR CUENTA DE TGN , NTI. 009063 VALOR 15-mar-2017  INTERESES USD 252,66 CTA. 3987 CUENTA UNICA DEL TESORO-3987 LIB. 00099021001 REF.: COMISIONES BANCARIAS</t>
  </si>
  <si>
    <t>G04000310003</t>
  </si>
  <si>
    <t>PAGO A IDA PRÉSTAMO 5454-BO VCTO. 15-mar-2017 POR CUENTA DE TGN , NTI. 009005 VALOR 15-mar-2017  INTERESES USD 3.934,62 CTA. 3987 CUENTA UNICA DEL TESORO-3987 LIB. 00099021001 REF.: COMISIONES BANCARIAS</t>
  </si>
  <si>
    <t>G04000300003</t>
  </si>
  <si>
    <t>PAGO A FONPLATA PRÉSTAMO BOL 25/2015 VCTO. 15-mar-2017 POR CUENTA DE TGN , NTI. 009101 VALOR 15-mar-2017  INTERESES USD 8.982,73 COMISIONES USD 14.365,75 CTA. 3987 CUENTA UNICA DEL TESORO-3987 LIB. 00099021001 REF.: COMISIONES BANCARIAS</t>
  </si>
  <si>
    <t>S08823540003</t>
  </si>
  <si>
    <t>'TRANSFERENCIA DE FONDOS||EN ATENCION A NOTA DEL MIN. DE ECONOMIA Y FINANZAS PUBLICAS. MEFP/VTCP/DGCP/UODP- 260/2017 DE LA FECHA(HRE-TSO-1392). PAGO BTS EXTRABURSATIL -VENCIMIENTO 17 DE MARZO  DE 2017  D.S. N°1121 DE 11/01/2012. DEBITO DE LA LIBRETA N° 00099021001, REPOSICIÓN ÚTILES DE ESCRITORIO.</t>
  </si>
  <si>
    <t>S08823540001</t>
  </si>
  <si>
    <t>'TRANSFERENCIA DE FONDOS||EN ATENCION A NOTA DEL MIN. DE ECONOMIA Y FINANZAS PUBLICAS. MEFP/VTCP/DGCP/UODP- 260/2017 DE LA FECHA(HRE-TSO-1392). PAGO BTS EXTRABURSATIL -VENCIMIENTO 17 DE MARZO  DE 2017  D.S. N°1121 DE 11/01/2012. DEBITO DE LIBRETA  N° 00099021001 "TGN-RECURSOS ORDINARIOS-MONEDA NACIONAL".</t>
  </si>
  <si>
    <t>Q08138190002</t>
  </si>
  <si>
    <t>NÚMERO DE LIBRETA CUT: 99031009.00 OPERACIÓN T01 TRANSFERENCIA DE FONDOS A LA CUT - TESORO DIRECTO DE BANCO UNION S.A. A CUENTA UNICA DEL TESORO CON NUMERO DE SOLICITUD = 1656286 Y NUMERO CORRELATIVO = 91320016032017860 TRANSFERENCIA POR OPERACIONES DE VE</t>
  </si>
  <si>
    <t>G04009050003</t>
  </si>
  <si>
    <t>PAGO A BID PRÉSTAMO 3540/BL-BO VCTO. 15-mar-2017 POR CUENTA DE TGN , NTI. 009109 VALOR 15-mar-2017   COMISIONES USD 353.627,15 CTA. 3987 CUENTA UNICA DEL TESORO-3987 LIB. 00099021001 REF.: COMISIONES BANCARIAS</t>
  </si>
  <si>
    <t>S08823970002</t>
  </si>
  <si>
    <t>||TRANSF. DE FONDOS SEGUN CITE: FSFADM009/17 DEL FONDO DE DESARROLLO DEL SISTEMA FINANCIERO Y DE APOYO AL SECTOR PRODUCTIVO FONDESIF, RECIB. EN LA FECHA REF:TRANSF.AL TGN LA  AMORTIZACION DE CAPITAL DE COOP. BUEN SAMARITANO BS.617,45 Y PAULO VI BS.9.091,79 DEL PRPC TGN N°9 (TRAM-TSO-1400) ABONO EN LA LIBRETA N°00099021001 TGN-RECURSOS ORDINARIOS</t>
  </si>
  <si>
    <t>Q08143000002</t>
  </si>
  <si>
    <t>NÚMERO DE LIBRETA CUT: 99031009.00 OPERACIÓN T01 TRANSFERENCIA DE FONDOS A LA CUT - TESORO DIRECTO DE BANCO UNION S.A. A CUENTA UNICA DEL TESORO CON NUMERO DE SOLICITUD = 1659436 Y NUMERO CORRELATIVO = 91320017032017923 TRANSFERENCIA POR OPERACIONES DE VE</t>
  </si>
  <si>
    <t>G04015690005</t>
  </si>
  <si>
    <t>PAGO A BID PRÉSTAMO 1031-SF-BO VCTO. 17-mar-2017 POR CUENTA DE TGN , NTI. 009110 VALOR 17-mar-2017 CAPITAL USD 271.548,30 INTERESES USD 120.998,45 CTA. 3987 CUENTA UNICA DEL TESORO-3987 LIB. 00099021001 REF.: COMISIONES BANCARIAS</t>
  </si>
  <si>
    <t>G04015390003</t>
  </si>
  <si>
    <t>PAGO A BID PRÉSTAMO 2365/BL-BO VCTO. 17-mar-2017 POR CUENTA DE TGN , NTI. 009062 VALOR 17-mar-2017 CAPITAL USD 270.703,61 INTERESES USD 242.763,07 COMISIONES USD 3.220,25 CTA. 3987 CUENTA UNICA DEL TESORO-3987 LIB. 00099021001 REF.: COMISIONES BANCARIAS</t>
  </si>
  <si>
    <t>G04015420003</t>
  </si>
  <si>
    <t>PAGO A BID PRÉSTAMO 2365/BL-BO VCTO. 17-mar-2017 POR CUENTA DE TGN , NTI. 009081 VALOR 17-mar-2017  INTERESES USD 6.736,40 CTA. 3987 CUENTA UNICA DEL TESORO-3987 LIB. 00099021001 REF.: COMISIONES BANCARIAS</t>
  </si>
  <si>
    <t>G04015430003</t>
  </si>
  <si>
    <t>PAGO A BID PRÉSTAMO 1075-SF-BO-7 VCTO. 17-mar-2017 POR CUENTA DE TGN , NTI. 009111 VALOR 17-mar-2017 CAPITAL USD 158.333,33 INTERESES USD 70.551,31 CTA. 3987 CUENTA UNICA DEL TESORO-3987 LIB. 00099021001 REF.: COMISIONES BANCARIAS</t>
  </si>
  <si>
    <t>S08825320001</t>
  </si>
  <si>
    <t>||TRANSFERENCIA DE FONDOS EN ATENCION A NOTA DEL MINISTERIO DE ECONOMIA Y FINANZAS PUBLICAS CITE: MEFP/VTCP/DGCP/UF-171/2017 RECIBIDA EN LA FECHA  (TRAM-TSO-1414) REF: DEBITO AUTOMATICO A LA EMPRESA PUBLICA PRODUCTIVA LACTEOS-LACTEOSBOL. DE LA LIBRETA N° 00574012001 LACTEOSBOL (4010681126) EN MONEDA NACIONAL</t>
  </si>
  <si>
    <t>S08825100003</t>
  </si>
  <si>
    <t>'TRANSFERENCIA'||DEL EXTERIOR SEGUN MENSAJE SWIFT N°03836 Y NOTA MEFP/VTCP/DGCP/UEPS-385/2017 DE LA FECHA POR LA EMISION DE BONOS SOBERANOS (REMEXT) LIB. 00099021001 RECURSOS ORDINARIOS (3987) REF.: UTILES DE ESCRITORIO</t>
  </si>
  <si>
    <t>Q08150670002</t>
  </si>
  <si>
    <t>NÚMERO DE LIBRETA CUT: 990301013.00 OPERACIÓN T01 TRANSFERENCIA DE FONDOS A LA CUT - TESORO DIRECTO DE BANCO UNION S.A. A CUENTA UNICA DEL TESORO CON NUMERO DE SOLICITUD = 1663774 Y NUMERO CORRELATIVO = 91320020032017990 TGN RECURSOS ORDINARIOS POR CUENTA</t>
  </si>
  <si>
    <t>G04027240003</t>
  </si>
  <si>
    <t>PAGO A BID PRÉSTAMO 2771/BL-BO VCTO. 20-mar-2017 POR CUENTA DE TGN , NTI. 008985 VALOR 20-mar-2017  INTERESES USD 19.309,66 CTA. 3987 CUENTA UNICA DEL TESORO-3987 LIB. 00099021001 REF.: COMISIONES BANCARIAS</t>
  </si>
  <si>
    <t>G04027230003</t>
  </si>
  <si>
    <t>PAGO A BID PRÉSTAMO 2771/BL-BO VCTO. 20-mar-2017 POR CUENTA DE TGN , NTI. 009114 VALOR 20-mar-2017  INTERESES USD 1.268.108,98 CTA. 3987 CUENTA UNICA DEL TESORO-3987 LIB. 00099021001 REF.: COMISIONES BANCARIAS</t>
  </si>
  <si>
    <t>G04034260003</t>
  </si>
  <si>
    <t>DIFERENCIAL POR PAGO PRÉSTAMO 1075-SF-BO VCTO. 18-03-2017 POR CUENTA DE FNDR SEGÚN NOTA COD. LIQ.009129 DE FECHA 13-03-2017, VALOR 20-03-2017 CAPITAL USD 41.847,32 INTERESES USD 20.304,43 LIBRETA N° 00099031002 TGN-RECUP.DIFERENCIALES CAPITAL E INTERESES - CRED. EXT.</t>
  </si>
  <si>
    <t>G04034210004</t>
  </si>
  <si>
    <t>PAGO A BID PRÉSTAMO 1075-SF-BO VCTO. 18-mar-2017 POR CUENTA DE TGN , NTI. 009113 VALOR 20-mar-2017 CAPITAL USD 42.027,62 INTERESES USD 20.391,90 CTA. 3987 CUENTA UNICA DEL TESORO-3987 LIB. 00099021001 REF.: COMISIONES BANCARIAS</t>
  </si>
  <si>
    <t>Q08155560002</t>
  </si>
  <si>
    <t>NÚMERO DE LIBRETA CUT: 99031009.00 OPERACIÓN T01 TRANSFERENCIA DE FONDOS A LA CUT - TESORO DIRECTO DE BANCO UNION S.A. A CUENTA UNICA DEL TESORO CON NUMERO DE SOLICITUD = 1667083 Y NUMERO CORRELATIVO = 91320021032017037 TRANSFERENCIA OPERACIONES DE VENTA</t>
  </si>
  <si>
    <t>S08826620003</t>
  </si>
  <si>
    <t>||PAGO A BID PRÉSTAMO 1075-SF-BO VCTO. 18-03-2017 POR CUENTA DEL FNDR SEGÚN COD.LIQ.009129 DE FECHA 13-03-2017, VALOR 21-03-2017 CAPITAL USD 1.077,74 INTERESES USD 522,92 LIBRETA N° 00099021001 RECURSOS ORDINARIOS (3987) - ALIVIO MDRI</t>
  </si>
  <si>
    <t>G04040030003</t>
  </si>
  <si>
    <t>PAGO A BID PRÉSTAMO 2719/BL-BO VCTO. 21-mar-2017 POR CUENTA DE TGN , NTI. 008987 VALOR 21-mar-2017  INTERESES USD 2.874,86 CTA. 3987 CUENTA UNICA DEL TESORO-3987 LIB. 00099021001 REF.: COMISIONES BANCARIAS</t>
  </si>
  <si>
    <t>G04040040003</t>
  </si>
  <si>
    <t>PAGO A BID PRÉSTAMO 2719/BL-BO VCTO. 21-mar-2017 POR CUENTA DE TGN , NTI. 009107 VALOR 21-mar-2017  INTERESES USD 158.383,48 COMISIONES USD 16.611,31 CTA. 3987 CUENTA UNICA DEL TESORO-3987 LIB. 00099021001 REF.: COMISIONES BANCARIAS</t>
  </si>
  <si>
    <t>G04040050003</t>
  </si>
  <si>
    <t>PAGO A BID PRÉSTAMO 2614/BL-BO VCTO. 21-mar-2017 POR CUENTA DE TGN , NTI. 008989 VALOR 21-mar-2017  INTERESES USD 5.179,48 CTA. 3987 CUENTA UNICA DEL TESORO-3987 LIB. 00099021001 REF.: COMISIONES BANCARIAS</t>
  </si>
  <si>
    <t>G04040060003</t>
  </si>
  <si>
    <t>PAGO A BID PRÉSTAMO 2614/BL-BO VCTO. 21-mar-2017 POR CUENTA DE TGN , NTI. 009112 VALOR 21-mar-2017  INTERESES USD 184.917,96 COMISIONES USD 33.908,50 CTA. 3987 CUENTA UNICA DEL TESORO-3987 LIB. 00099021001 REF.: COMISIONES BANCARIAS</t>
  </si>
  <si>
    <t>G04040070003</t>
  </si>
  <si>
    <t>PAGO A CAF PRÉSTAMO CFA008340 VCTO. 21-mar-2017 POR CUENTA DE TGN , NTI. 009148 VALOR 21-mar-2017  INTERESES USD 279.735,17 COMISIONES USD 95.059,44 CTA. 3987 CUENTA UNICA DEL TESORO-3987 LIB. 00099021001 REF.: COMISIONES BANCARIAS</t>
  </si>
  <si>
    <t>G04040080003</t>
  </si>
  <si>
    <t>PAGO A CAF PRÉSTAMO CFA004274 VCTO. 21-mar-2017 POR CUENTA DE TGN , NTI. 009074 VALOR 21-mar-2017 CAPITAL USD 750.000,00 INTERESES USD 160.354,69 CTA. 3987 CUENTA UNICA DEL TESORO-3987 LIB. 00099021001 REF.: COMISIONES BANCARIAS</t>
  </si>
  <si>
    <t>G04040090003</t>
  </si>
  <si>
    <t>PAGO A CAF PRÉSTAMO CFA004295 VCTO. 21-mar-2017 POR CUENTA DE TGN , NTI. 009075 VALOR 21-mar-2017 CAPITAL USD 2.532.249,49 INTERESES USD 541.410,77 CTA. 3987 CUENTA UNICA DEL TESORO-3987 LIB. 00099021001 REF.: COMISIONES BANCARIAS</t>
  </si>
  <si>
    <t>G04042900003</t>
  </si>
  <si>
    <t>PAGO A EXIMBANK CHINA POPUL PRÉSTAMO 2004 04 114A VCTO. 21-mar-2017 POR CUENTA DE TGN , NTI. 008992 VALOR 21-mar-2017 CAPITAL RMY 1.910.703,24 INTERESES RMY 326.693,01 CTA. 3987 CUENTA UNICA DEL TESORO-3987 LIB. 00099021001 REF.: COMISIONES BANCARIAS</t>
  </si>
  <si>
    <t>G04042930003</t>
  </si>
  <si>
    <t>PAGO A EXIMBANK CHINA POPUL PRÉSTAMO GCL (2009) 43 (294) VCTO. 21-mar-2017 POR CUENTA DE TGN , NTI. 009037 VALOR 21-mar-2017 CAPITAL RMY 9.043.802,00 INTERESES RMY 2.637.342,26 CTA. 3987 CUENTA UNICA DEL TESORO-3987 LIB. 00099021001 REF.: COMISIONES BANCARIAS</t>
  </si>
  <si>
    <t>G04042950003</t>
  </si>
  <si>
    <t>PAGO A EXIMBANK CHINA POPUL PRÉSTAMO GCL (2011) 41 (391) VCTO. 21-mar-2017 POR CUENTA DE TGN , NTI. 008998 VALOR 21-mar-2017  INTERESES RMY 7.204.140,94 CTA. 3987 CUENTA UNICA DEL TESORO-3987 LIB. 00099021001 REF.: COMISIONES BANCARIAS</t>
  </si>
  <si>
    <t>G04042990003</t>
  </si>
  <si>
    <t>PAGO A EXIMBANK CHINA POPUL PRÉSTAMO GCL NO.(2007)13(184) VCTO. 21-mar-2017 SEGÚN NOTA MEFP/VTCP/DGCP/UODP-265/2017 DE FECHA 20-03-2017 DEL MEFP, NTI. 009036 VALOR 21-mar-2017 CAPITAL RMY 12.168.507,60 INTERESES RMY 2.814.374,30 CTA. 3987 CUENTA UNICA DEL TESORO-3987 REF.: COMISIONES BANCARIAS</t>
  </si>
  <si>
    <t>G04046200003</t>
  </si>
  <si>
    <t>PAGO A EXIMBANK COREA PRÉSTAMO EDCF NO. BOL-1 VCTO. 20-mar-2017 POR CUENTA DE TGN , NTI. 009096 VALOR 21-mar-2017 CAPITAL KRW 593.825.000,00 INTERESES KRW 213.490.460,00 CTA. 3987 CUENTA UNICA DEL TESORO-3987 LIB. 00099021001 REF.: COMISIONES BANCARIAS</t>
  </si>
  <si>
    <t>Q08161150002</t>
  </si>
  <si>
    <t>NÚMERO DE LIBRETA CUT: 99031009.00 OPERACIÓN T01 TRANSFERENCIA DE FONDOS A LA CUT - TESORO DIRECTO DE BANCO UNION S.A. A CUENTA UNICA DEL TESORO CON NUMERO DE SOLICITUD = 1670757 Y NUMERO CORRELATIVO = 91320022032017083 TRANSFERENCIA POR OPERACIONES DE VE</t>
  </si>
  <si>
    <t>G04050060003</t>
  </si>
  <si>
    <t>PAGO A BID PRÉSTAMO 2786/BL-BO VCTO. 22-mar-2017 POR CUENTA DE TGN , NTI. 009115 VALOR 22-mar-2017  INTERESES USD 5.431,03 CTA. 3987 CUENTA UNICA DEL TESORO-3987 LIB. 00099021001 REF.: COMISIONES BANCARIAS</t>
  </si>
  <si>
    <t>G04050070003</t>
  </si>
  <si>
    <t>PAGO A BID PRÉSTAMO 2786/BL-BO VCTO. 22-mar-2017 POR CUENTA DE TGN , NTI. 009134 VALOR 22-mar-2017  INTERESES USD 187.260,27 COMISIONES USD 198.177,34 CTA. 3987 CUENTA UNICA DEL TESORO-3987 LIB. 00099021001 REF.: COMISIONES BANCARIAS</t>
  </si>
  <si>
    <t>S08827420001</t>
  </si>
  <si>
    <t>||EN COMPLEMENTO A NUESTRO COMPROBANTE G-0406580 DE LA FECHA  POR COBRO DE GASTOS DE COMUNICACIÓN POR PAGO DEL PRESTAMO BID 964-SF-BO VCTO. 23-03-2017 SEGUN COD.LIQ.9093, VALOR 23-03-2017 LIB. 00099021001 TGN-RECURSOS ORDINARIOS (3987)</t>
  </si>
  <si>
    <t>Q08165830002</t>
  </si>
  <si>
    <t>NÚMERO DE LIBRETA CUT: 99031009.00 OPERACIÓN T01 TRANSFERENCIA DE FONDOS A LA CUT - TESORO DIRECTO DE BANCO UNION S.A. A CUENTA UNICA DEL TESORO CON NUMERO DE SOLICITUD = 1673655 Y NUMERO CORRELATIVO = 91320023032017130 TRANSFERENCIA POR OPERACIONES DE VE</t>
  </si>
  <si>
    <t>G04058840003</t>
  </si>
  <si>
    <t>PAGO A CAF PRÉSTAMO CFA007725 VCTO. 23-mar-2017 POR CUENTA DE TGN , NTI. 009147 VALOR 23-mar-2017 CAPITAL USD 1.150.162,59 INTERESES USD 315.540,62 COMISIONES USD 975,81 CTA. 3987 CUENTA UNICA DEL TESORO-3987 LIB. 00099021001 REF.: COMISIONES BANCARIAS</t>
  </si>
  <si>
    <t>G04065800005</t>
  </si>
  <si>
    <t>PAGO A BID PRÉSTAMO 964-SF-BO VCTO. 23-mar-2017 POR CUENTA DE TGN , NTI. 009093 VALOR 23-mar-2017 CAPITAL USD 13.593,49 INTERESES USD 5.249,95 CTA. 3987 CUENTA UNICA DEL TESORO-3987 LIB. 00099021001 REF.: COMISIONES BANCARIAS</t>
  </si>
  <si>
    <t>G04065820003</t>
  </si>
  <si>
    <t>PAGO PRÉSTAMO BID 815-SF-BO VCTO. 23-mar-2017 POR CUENTA DE TGN , NTI. 009041 VALOR 23-mar-2017 CAPITAL USD 52.524,13 INTERESES USD 12.080,55 CTA. 3987 CUENTA UNICA DEL TESORO-3987 LIB. 00099021001 REF.: COMISIONES BANCARIAS</t>
  </si>
  <si>
    <t>G04076690003</t>
  </si>
  <si>
    <t>PAGO PRÉSTAMO BID 733-SF-BO VCTO. 24-mar-2017 POR CUENTA DE TGN , NTI. 009095 VALOR 24-mar-2017 CAPITAL USD 21.666,67 INTERESES USD 3.250,00 CTA. 3987 CUENTA UNICA DEL TESORO-3987 LIB. 00099021001 REF.: COMISIONES BANCARIAS</t>
  </si>
  <si>
    <t>G04070620003</t>
  </si>
  <si>
    <t>PAGO PRÉSTAMO BID 549-SF-BO VCTO. 24-mar-2017 POR CUENTA DE TGN , NTI. 008990 VALOR 24-mar-2017 CAPITAL USD 23.991,66 INTERESES USD 959,67 CTA. 3987 CUENTA UNICA DEL TESORO-3987 LIB. 00099021001 REF.: COMISIONES BANCARIAS</t>
  </si>
  <si>
    <t>G04070610003</t>
  </si>
  <si>
    <t>PAGO PRÉSTAMO BID 122-TF-BO VCTO. 24-mar-2017 POR CUENTA DE TGN , NTI. 009102 VALOR 24-mar-2017 CAPITAL USD 35.000,00 INTERESES USD 787,50 CTA. 3987 CUENTA UNICA DEL TESORO-3987 LIB. 00099021001 REF.: COMISIONES BANCARIAS</t>
  </si>
  <si>
    <t>E00457340001</t>
  </si>
  <si>
    <t>E00457370001</t>
  </si>
  <si>
    <t>G04088960003</t>
  </si>
  <si>
    <t>PAGO A BID PRÉSTAMO 2498/BL-BO VCTO. 26-mar-2017 POR CUENTA DE TGN , NTI. 009118 VALOR 27-mar-2017  INTERESES USD 5.167,84 CTA. 3987 CUENTA UNICA DEL TESORO-3987 LIB. 00099021001 REF.: COMISIONES BANCARIAS</t>
  </si>
  <si>
    <t>G04088990003</t>
  </si>
  <si>
    <t>PAGO A BID PRÉSTAMO 2057/BL-BO VCTO. 27-mar-2017 POR CUENTA DE TGN , NTI. 009119 VALOR 27-mar-2017  INTERESES USD 12.230,96 CTA. 3987 CUENTA UNICA DEL TESORO-3987 LIB. 00099021001 REF.: COMISIONES BANCARIAS</t>
  </si>
  <si>
    <t>G04089000003</t>
  </si>
  <si>
    <t>PAGO A BID PRÉSTAMO 2057/BL-BO VCTO. 27-mar-2017 POR CUENTA DE TGN , NTI. 009123 VALOR 27-mar-2017 CAPITAL USD 479.246,28 INTERESES USD 279.163,81 CTA. 3987 CUENTA UNICA DEL TESORO-3987 LIB. 00099021001 REF.: COMISIONES BANCARIAS</t>
  </si>
  <si>
    <t>G04089050003</t>
  </si>
  <si>
    <t>PAGO A BID PRÉSTAMO 2082/BL - BO VCTO. 27-mar-2017 POR CUENTA DE TGN , NTI. 009126 VALOR 27-mar-2017 CAPITAL USD 233.766,57 INTERESES USD 136.170,42 CTA. 3987 CUENTA UNICA DEL TESORO-3987 LIB. 00099021001 REF.: COMISIONES BANCARIAS</t>
  </si>
  <si>
    <t>G04089090003</t>
  </si>
  <si>
    <t>PAGO A BID PRÉSTAMO 2082/ BL-BO VCTO. 27-mar-2017 POR CUENTA DE TGN , NTI. 009127 VALOR 27-mar-2017  INTERESES USD 5.953,10 CTA. 3987 CUENTA UNICA DEL TESORO-3987 LIB. 00099021001 REF.: COMISIONES BANCARIAS</t>
  </si>
  <si>
    <t>G04089110002</t>
  </si>
  <si>
    <t>DIFERENCIAL POR PAGO PRÉSTAMO 1116-SF-BO VCTO. 25-03-2017 POR CUENTA DE GOB.AUT.DEPT.TARIJA SEGÚN NOTA COD. LIQ.009117 DE FECHA 23-03-2017, VALOR 27-03-2017 CAPITAL USD 7.531,84 INTERESES USD 3.953,20 LIBRETA N°.00099021001 RECURSOS ORDINARIOS (3987) - ALIVIO MDRI</t>
  </si>
  <si>
    <t>G04088950003</t>
  </si>
  <si>
    <t>PAGO A BID PRÉSTAMO 2498/BL-BO VCTO. 26-mar-2017 POR CUENTA DE TGN , NTI. 009121 VALOR 27-mar-2017  INTERESES USD 164.915,69 COMISIONES USD 3.265,76 CTA. 3987 CUENTA UNICA DEL TESORO-3987 LIB. 00099021001 REF.: COMISIONES BANCARIAS</t>
  </si>
  <si>
    <t>G04083580003</t>
  </si>
  <si>
    <t>PAGO A BID PRÉSTAMO 1038 SF-BO VCTO. 27-mar-2017 POR CUENTA DE TGN , NTI. 009034 VALOR 27-mar-2017 CAPITAL USD 3.907,46 INTERESES USD 1.780,08 CTA. 3987 CUENTA UNICA DEL TESORO-3987 LIB. 00099021001 REF.: COMISIONES BANCARIAS</t>
  </si>
  <si>
    <t>G04083560003</t>
  </si>
  <si>
    <t>PAGO A BID PRÉSTAMO 2061/BL-BO VCTO. 27-mar-2017 POR CUENTA DE TGN , NTI. 009056 VALOR 27-mar-2017  INTERESES USD 3.713,79 CTA. 3987 CUENTA UNICA DEL TESORO-3987 LIB. 00099021001 REF.: COMISIONES BANCARIAS</t>
  </si>
  <si>
    <t>G04083520003</t>
  </si>
  <si>
    <t>PAGO A BID PRÉSTAMO 2061/BL-BO VCTO. 27-mar-2017 POR CUENTA DE TGN , NTI. 009055 VALOR 27-mar-2017 CAPITAL USD 145.833,33 INTERESES USD 84.948,79 CTA. 3987 CUENTA UNICA DEL TESORO-3987 LIB. 00099021001 REF.: COMISIONES BANCARIAS</t>
  </si>
  <si>
    <t>G04083510004</t>
  </si>
  <si>
    <t>PAGO A BID PRÉSTAMO 1039-SF-BO VCTO. 27-mar-2017 POR CUENTA DE TGN , NTI. 009094 VALOR 27-mar-2017 CAPITAL USD 263.572,48 INTERESES USD 120.072,57 CTA. 3987 CUENTA UNICA DEL TESORO-3987 LIB. 00099021001 REF.: COMISIONES BANCARIAS</t>
  </si>
  <si>
    <t>G04083490003</t>
  </si>
  <si>
    <t>PAGO A CAF PRÉSTAMO CFA003805 VCTO. 27-mar-2017 POR CUENTA DE TGN , NTI. 009078 VALOR 27-mar-2017 CAPITAL USD 2.687.382,37 INTERESES USD 608.695,84 CTA. 3987 CUENTA UNICA DEL TESORO-3987 LIB. 00099021001 REF.: COMISIONES BANCARIAS</t>
  </si>
  <si>
    <t>G04083470003</t>
  </si>
  <si>
    <t>PAGO A CAF PRÉSTAMO CFA003807 VCTO. 27-mar-2017 POR CUENTA DE TGN , NTI. 009079 VALOR 27-mar-2017 CAPITAL USD 4.380.611,57 INTERESES USD 992.214,60 CTA. 3987 CUENTA UNICA DEL TESORO-3987 LIB. 00099021001 REF.: COMISIONES BANCARIAS</t>
  </si>
  <si>
    <t>G04083460003</t>
  </si>
  <si>
    <t>PAGO A CAF PRÉSTAMO CFA004616 VCTO. 27-mar-2017 POR CUENTA DE TGN , NTI. 009080 VALOR 27-mar-2017 CAPITAL USD 971.372,93 INTERESES USD 145.690,54 CTA. 3987 CUENTA UNICA DEL TESORO-3987 LIB. 00099021001 REF.: COMISIONES BANCARIAS</t>
  </si>
  <si>
    <t>G04108850004</t>
  </si>
  <si>
    <t>PAGO A BID PRÉSTAMO 1050-SF-BO VCTO. 29-mar-2017 POR CUENTA DE TGN , NTI. 009092 VALOR 29-mar-2017 CAPITAL USD 411.095,74 INTERESES USD 191.355,01 CTA. 3987 CUENTA UNICA DEL TESORO-3987 LIB. 00099021001 REF.: COMISIONES BANCARIAS</t>
  </si>
  <si>
    <t>Q08192230002</t>
  </si>
  <si>
    <t>NÚMERO DE LIBRETA CUT: 99031009.00 OPERACIÓN T01 TRANSFERENCIA DE FONDOS A LA CUT - TESORO DIRECTO DE BANCO UNION S.A. A CUENTA UNICA DEL TESORO CON NUMERO DE SOLICITUD = 1691062 Y NUMERO CORRELATIVO = 91320030032017404 TRANSFERENCIA POR OPERACIONES DE VE</t>
  </si>
  <si>
    <t>G04131110003</t>
  </si>
  <si>
    <t>PAGO A NATIXIS FRANCIA PRÉSTAMO 931-OA1 VCTO. 31-mar-2017 POR CUENTA DE GMSCZ , VALOR 31-mar-2017 CAPITAL EUR 8.801,00 INTERESES EUR 2.685,23 LIB. 00099031002 RECUP.DIFERENCIALES CAPITAL E INTERES-CRED.EXT.</t>
  </si>
  <si>
    <t>G04131120003</t>
  </si>
  <si>
    <t>PAGO A NATIXIS FRANCIA PRÉSTAMO 651-OB1 VCTO. 31-mar-2017 POR CUENTA DE TGN , NTI. 009085 VALOR 31-mar-2017 CAPITAL EUR 28.324,00 INTERESES EUR 565,88 CTA. 3987 CUENTA UNICA DEL TESORO-3987 LIB. 00099021001 REF.: COMISIONES BANCARIAS</t>
  </si>
  <si>
    <t>G04131130003</t>
  </si>
  <si>
    <t>PAGO A NATIXIS FRANCIA PRÉSTAMO 931-OB1 VCTO. 31-mar-2017 POR CUENTA DE SEMAPA , VALOR 31-mar-2017 CAPITAL EUR 32.274,00 INTERESES EUR 3.058,49 LIB. 00099031002 RECUP.DIFERENCIALES CAPITAL E INTERES-CRED.EXT.</t>
  </si>
  <si>
    <t>O14855620002</t>
  </si>
  <si>
    <t>00099031004 DEPOSITO DE EFECTIVO, DEPOSITANTE: MINISTERIO DE ECONOMÍA, CONCEPTO: NOCRE, CUENTA DE DEPOSITO: CUENTA UNICA DEL TESORO</t>
  </si>
  <si>
    <t>J03181500002</t>
  </si>
  <si>
    <t>A:00099021001 Pago de capital e interes corriente a favor del TGN, adeudados por el GAD Santa Cruz, correspondiente al Convenio Subsidiario CAF 2324 del Proyecto de Sistema de Electrificacion San Antonio del Lomerio Fases I y II (Sistema).</t>
  </si>
  <si>
    <t>J03181830002</t>
  </si>
  <si>
    <t>A:00099021001 Pago de capital e interes corriente a favor del TGN, adeudados por el GAD Santa Cruz, correspondientes a los Convenios Subsidiarios CAF 2324 de Proyectos de Sistema de Electrificacion San Andres  Villa Victoria, Itacua-Charagua, San Antonio de Lomerio.</t>
  </si>
  <si>
    <t>S08769460003</t>
  </si>
  <si>
    <t>'TRANSFERENCIA DE FONDOS||A SOLICITUD DEL MIN,DE ECO Y FIN.PUBL., S/G NOTA CITE: MEFP/VTCP/DGAFT/UOIET/TES/N°0334/17 DE LA FECHA (HRE-TSO-344), APORTES MENSUALES A LA FEDERACION DE ASOCIACIONES MUNICIPALES DE BOLIVIA - LEY NO.540 DE F.25-06-2014. DEBITO DE LA LIBRETA 00099021001 COBRO UTILES DE ESCRITORIO.</t>
  </si>
  <si>
    <t>J03184040002</t>
  </si>
  <si>
    <t>A:00099021001 Pago de capital e interes corriente a favor del TGN, adeudados por el GAD Potosi, correspondiente a los Convenios Subsidiarios CAF 2324 de los Proyectos de Electrificacion Rural Canton Coroma, Khara Khara-Janina-Rodeo- Antora Pintantora, San Ayllu Sicoya, San Miguel Salo Almona, Tacoba</t>
  </si>
  <si>
    <t>J03184350002</t>
  </si>
  <si>
    <t>A:00099021001 Pago de capital e interes corriente a favor del TGN, adeudados por el GAD La Paz, correspondiente al Convenio de Reprogramacion del Credito CAF N2760.</t>
  </si>
  <si>
    <t>Q07916280002</t>
  </si>
  <si>
    <t>S08774900002</t>
  </si>
  <si>
    <t>'TRANSFERENCIA DE FONDOS||S/G.NOTA CITE:MEFP/VTCP/DGAFT/UOIET/TES/N°0409/17 DE LA FECHA,DEL MIN.ECO.Y FINANC.PUB.(HRE-TSO-439).RECUPERACIONES POR LA DEUDA EMERGENTE DEL DECRETO SUPREMO N°24641 (4/JUNIO/1997)-ADMINISTRACION DE AEROPUERTOS Y SERVICIOS AUXILIARES A LA NAVEGACION AEREA. ABONO A LA  LIBRETA N°00099021001 TGN-RECURSOS ORDINARIOS, PAGO CAPITAL EN MORA.</t>
  </si>
  <si>
    <t>S08775370003</t>
  </si>
  <si>
    <t>'TRANSFERENCIA DE FONDOS||A SOL. DEL MIN,DE ECO Y FIN.PUBL. MEFP/VTCP/DGAFT/UODP-102/2017 DE LA FECHA HRE TSO 443 PAGO BTS EXTRABURSATIL - VENCIMIENTO 21, 22, 23 Y 24 DE ENERO DE 2017 D.S. N°1121 DE ENERO DE 2012. DEBITO DE LA LIBRETA 00099021001 COBRO UTILES DE ESCRITORIO.</t>
  </si>
  <si>
    <t>S08775370001</t>
  </si>
  <si>
    <t>'TRANSFERENCIA DE FONDOS||A SOL. DEL MIN,DE ECO Y FIN.PUBL. MEFP/VTCP/DGAFT/UODP-102/2017 DE LA FECHA HRE TSO 443 PAGO BTS EXTRABURSATIL - VENCIMIENTO 21, 22, 23 Y 24 DE ENERO DE 2017 D.S. N°1121 DE ENERO DE 2012. DEBITO DE LA LIBRETA 00099021001 TGN - RECURSOS ORDINARIOS - MONEDA NACIONAL.</t>
  </si>
  <si>
    <t>J03187210002</t>
  </si>
  <si>
    <t>A:00099021001 Pago de capital e interes corriente a favor del TGN, adeudado por el GAD Oruro, correspondiente al Convenio Subsidiario CAF 2324 de los Proyectos de Electrificacion Poopo Paneles Solares.</t>
  </si>
  <si>
    <t>S08784800002</t>
  </si>
  <si>
    <t>||TRANSFERENCIA DE FONDOS S/G. NOTA DE CITE:BUN/CF048/16 DE LA FECHA (HRE-TSO-528).SALDOS DE RECURSOS EN LOS PROYECTOS FINANCIADOS A TRAVES DEL "FONADAL" Y SU POSTERIOR REPROGRAMACION. A SOLICITUD GOB.AUT.MCPAL.DE CHULUMANI,LIBRETA N°00099021001 TGN-RECURSOS ORDINARIOS; BUN.</t>
  </si>
  <si>
    <t>S08787940002</t>
  </si>
  <si>
    <t>||TRANSFERENCIA DE FONDOS S/G. FORMULARIO, CITE' BUN/CF055/17 DE LA FECHA (HRE-TSO-573). RECURSOS FONADAL (41/111), IMPLEM. DE UNA MICROEMPRESA EN CADENA PRODUCTIVA APICOLA EN EL MUNICIPIO DE CORIPATA. A SOLICITUD DEL G.A.M. DE CORIPATA; LIBRETA 00990201001 TGN - RECURSOS ORDINARIOS; BUN.</t>
  </si>
  <si>
    <t>S08792220002</t>
  </si>
  <si>
    <t>||TRANSFERENCIA DE FONDOS S/G. NOTA CITE:BUN/CF061/17 DE LA FECHA (HRE-TSO-817). A SOLIC.DEL G.A.M.DE CORIPATA, LIBRETA N°00990201001 TGN-RECURS.ORDINARIOS CORRESP.A FONADAL; BUN.</t>
  </si>
  <si>
    <t>S08795510002</t>
  </si>
  <si>
    <t>||TRANSF. DE FONDOS S/G. FORMULARIO, CIT'E BUN0113/17 DE LA FECHA (HRE-TSO-867). EN CUMPLIMIENTO AL CONV.INTERINST. ENTRE EL GAM ENTRE RIOS Y FONADAL, SALDOS NO EJECUTADOS DE LA GEST. 2016 DEL PROY. FOMENTO A LA PRODUCCIÓN DE PIÑA TROPICO DE CBBA Y MEJ.CAMINOS SEXTA SECCION ENTRE RIOS. A SOLICITUD DEL G.A.M. ENTRE RIOS; LIBRETA 00990201001 TGN RECURSOS; BUN.</t>
  </si>
  <si>
    <t>S08808700002</t>
  </si>
  <si>
    <t>||TRANSFERENCIA DE FONDOS S/G FORMULARIO CITE: BUN0138/17 DE LA FECHA (HRE-TSO-989). A SOLIC.GOB.AUT.DPTAL.POTOSI, LIBRETA N°00099021001 DEVOLUCION IMPORTE ASUMIDO POR TGN; BUN.</t>
  </si>
  <si>
    <t>J03200980002</t>
  </si>
  <si>
    <t>A:00099021001 Pago de capital e interes corriente a favor del TGN, adeudado por el GAD Santa Cruz, correspondiente al Convenio Subsidiario CAF 2324 del Proyecto Sistema de Electrificacion El Carmen Rivero Torrez.</t>
  </si>
  <si>
    <t>S08813000002</t>
  </si>
  <si>
    <t>||TRANSFERENCIA DE FONDOS S/G. FORMULARIO, CITE' BUN0158/17 DE LA FECHA (HRE-TSO-1058). DEVOLUCION RECURSOS PROY. CONST. COSECHA DE AGUA CON ATAJOS CABILDO COPANA AYLLU PANACACHI Y COMUNIDAD PAMPA CHURO. A SOLICITUD DEL G.A.M. CHAYANTA; LIBRETA 00099021001 RECURSOS ORDINARIOS; BUN.</t>
  </si>
  <si>
    <t>S08825600002</t>
  </si>
  <si>
    <t>||TRANSFERENCIA DE FONDOS S/G. FORMULARIO  CITE:BUN/CF130/17  DE LA FECHA (HRE-TSO-2017- 1417), DEVOLUCION SALDOS NO EJECUTADOS PROYECTO MANEJO INTEGRAL DE LA SUBCUENCA DEL RIO CHARAZANI. A SOLIC.GOB.AUT.DPTAL. DE LA PAZ, LIBRETA 0099021001 RECURSOS ORDINARIOS-MMAYA; BUN.</t>
  </si>
  <si>
    <t>S08826390002</t>
  </si>
  <si>
    <t>||TRANSFERENCIA DE FONDOS S/G FORMULARIO CITE: BUN0191/17 DE LA FECHA.(HRE-TSO-1435), CONVENIO INTERGUBERNATIVO ENTRE EL GOB.AUT.MCPAL.CHAQUI Y EL INSTITUTO DEL SEGURO AGRARIO QUE TIENE  COMO OBJETO COFINANCIAR LA IMPLEMENTACION DEL SEGURO - MODALIDAD PIRWA. A SOLIC. GOB.AUT.MCPAL.CHAQUI, LIBRETA N°00254014101 INSA-RECURSOS TRANSF.MCPALES.; BUN.</t>
  </si>
  <si>
    <t>J03211670002</t>
  </si>
  <si>
    <t>A:00099021001 Pago de capital e interes corriente a favor del TGN, adeudado por el GAD Santa Cruz, correspondiente al Convenio Subsidiario CAF 2324 del Proyecto Preinversion Estudio Mejoramiento del Sistema de Riego Choreti Itanambicua.</t>
  </si>
  <si>
    <t>J03213920002</t>
  </si>
  <si>
    <t>A:00099021001 Pago de capital e interes corriente a favor del TGN, adeudado por el GAD Chuquisaca, correspondientes a Convenios Subsidiarios CAF 2324 de los Proyectos de Preinversion Riego Cachimayu y Tomina.</t>
  </si>
  <si>
    <t>Q07888310002</t>
  </si>
  <si>
    <t>NUMERO DE LIBRETA CUT: 00099021001 OPERACIÓN E18  TRANSFERENCIA DEL SISTEMA FINANCIERO POR CUENTA DE TERCEROS  A LA CUT DEVOLUCION AL TGN A SOLICITUD DE AFP FUTURO DE BOLIVIA</t>
  </si>
  <si>
    <t>Q07893100002</t>
  </si>
  <si>
    <t>NUMERO DE LIBRETA CUT: Cuenta Unica del Tesoro OPERACIÓN E18  TRANSFERENCIA DEL SISTEMA FINANCIERO POR CUENTA DE TERCEROS  A LA CUT Pago Pension por Riesgos Profesionales correspondiente a Diciembre 2016</t>
  </si>
  <si>
    <t>B14806290002</t>
  </si>
  <si>
    <t>00099021001 DEP.DE CHEQ.AJENOS,RET.DE CAM.,CONCEPTO: DEVOLUCION DE CC NO COBRADA NOV. Y AGUINALDO 2016,DEP.: LA VITALICIA SEGUROS Y REASEGUROS DE VIDA SA , PROCEDENCIA: BANCO BISA S.A., CHEQUE: 32888, FECHA DE EMISION:03/03/2017</t>
  </si>
  <si>
    <t>B14824750002</t>
  </si>
  <si>
    <t>00099021001 DEP.DE CHEQ.AJENOS,RET.DE CAM.,CONCEPTO: DEVOLUCIÓN DE COTIZACIÓN EXCESO EMPLEADOR,DEP.: FUTURO DE BOLIVIA SA AFP , PROCEDENCIA: BANCO DE CREDITO DE BOLIVIA S.A., CHEQUE: 48103, FECHA DE EMISION:08/03/2017</t>
  </si>
  <si>
    <t>B14829250002</t>
  </si>
  <si>
    <t>00099021001 DEP.DE CHEQ.AJENOS,RET.DE CAM.,CONCEPTO: DEVOLUCIÓN DE CC NO COBRADA NOVIEMBRE Y AGUINALDO 2016,DEP.: LA VITALICIA SEGUROS Y REASEGUROS DE VIDA S.A. , PROCEDENCIA: BANCO BISA S.A., CHEQUE: 32899, FECHA DE EMISION:10/03/2017</t>
  </si>
  <si>
    <t>B14833890002</t>
  </si>
  <si>
    <t>00099021001 DEP.DE CHEQ.AJENOS,RET.DE CAM.,CONCEPTO: FRACCION COMPLEMENTARIA MENSUAL,DEP.: FUTURO DE BOLIVIA S.A. AFP , PROCEDENCIA: BANCO DE CREDITO DE BOLIVIA S.A., CHEQUE: 48136, FECHA DE EMISION:13/03/2017</t>
  </si>
  <si>
    <t>B14833910002</t>
  </si>
  <si>
    <t>00099021001 DEP.DE CHEQ.AJENOS,RET.DE CAM.,CONCEPTO: COMPENSACION MENSUAL DE COTIZACION,DEP.: FUTURO DE BOLIVIA S.A. AFP , PROCEDENCIA: BANCO DE CREDITO DE BOLIVIA S.A., CHEQUE: 48135, FECHA DE EMISION:13/03/2017</t>
  </si>
  <si>
    <t>B14845900002</t>
  </si>
  <si>
    <t>00099021001 DEP.DE CHEQ.AJENOS,RET.DE CAM.,CONCEPTO: DEVOLUCION DE COTIZACION EXCESO EMPLEADOR,DEP.: FUTURO DE BOLIVIA S.A. AFP , PROCEDENCIA: BANCO DE CREDITO DE BOLIVIA S.A., CHEQUE: 48197, FECHA DE EMISION:14/03/2017</t>
  </si>
  <si>
    <t>B14845920002</t>
  </si>
  <si>
    <t>00099021001 DEP.DE CHEQ.AJENOS,RET.DE CAM.,CONCEPTO: DEVOLUCION DE COTIZACION,DEP.: FUTURO DE BOLIVIA S.A. AFP , PROCEDENCIA: BANCO DE CREDITO DE BOLIVIA S.A., CHEQUE: 48198, FECHA DE EMISION:14/03/2017</t>
  </si>
  <si>
    <t>B14845930002</t>
  </si>
  <si>
    <t>00099021001 DEP.DE CHEQ.AJENOS,RET.DE CAM.,CONCEPTO: DEVOLUCION DE COTIZACION EXCESO,DEP.: FUTURO DE BOLIVIA S.A. AFP , PROCEDENCIA: BANCO DE CREDITO DE BOLIVIA S.A., CHEQUE: 48196, FECHA DE EMISION:14/03/2017</t>
  </si>
  <si>
    <t>B14845970002</t>
  </si>
  <si>
    <t>00099021001 DEP.DE CHEQ.AJENOS,RET.DE CAM.,CONCEPTO: DEVOLUCION DE COTIZACION EXCESO EMP,DEP.: FUTURO DE BOLIVIA S.A. AFP , PROCEDENCIA: BANCO DE CREDITO DE BOLIVIA S.A., CHEQUE: 48199, FECHA DE EMISION:14/03/2017</t>
  </si>
  <si>
    <t>B14855290002</t>
  </si>
  <si>
    <t>00099021001 DEP.DE CHEQ.AJENOS,RET.DE CAM.,CONCEPTO: DEVOLUCION DE COTIZACION EXCESO,DEP.: FUTURO DE BOLIVIA S.A. AFP , PROCEDENCIA: BANCO DE CREDITO DE BOLIVIA S.A., CHEQUE: 48320, FECHA DE EMISION:20/03/2017</t>
  </si>
  <si>
    <t>B14855310002</t>
  </si>
  <si>
    <t>00099021001 DEP.DE CHEQ.AJENOS,RET.DE CAM.,CONCEPTO: DEVOLUCION DE COTIZACION EXCESO,DEP.: FUTURO DE BOLIVIA S.A. AFP , PROCEDENCIA: BANCO DE CREDITO DE BOLIVIA S.A., CHEQUE: 48319, FECHA DE EMISION:20/03/2017</t>
  </si>
  <si>
    <t>B14867270002</t>
  </si>
  <si>
    <t>00099021001 DEP.DE CHEQ.AJENOS,RET.DE CAM.,CONCEPTO: DEVOLUCION COTIZACION EXCESO,DEP.: FUTURO DE BOLIVIA S.A. AFP , PROCEDENCIA: BANCO DE CREDITO DE BOLIVIA S.A., CHEQUE: 48342, FECHA DE EMISION:22/03/2017</t>
  </si>
  <si>
    <t>T03652030001</t>
  </si>
  <si>
    <t>T03652010001</t>
  </si>
  <si>
    <t>T03651990001</t>
  </si>
  <si>
    <t>T03651970001</t>
  </si>
  <si>
    <t>T03651950001</t>
  </si>
  <si>
    <t>T03651930001</t>
  </si>
  <si>
    <t>T03651910001</t>
  </si>
  <si>
    <t>T03651890001</t>
  </si>
  <si>
    <t>T03651870001</t>
  </si>
  <si>
    <t>T03651850001</t>
  </si>
  <si>
    <t>T03651830001</t>
  </si>
  <si>
    <t>T03651810001</t>
  </si>
  <si>
    <t>T03651790001</t>
  </si>
  <si>
    <t>T03651770001</t>
  </si>
  <si>
    <t>T03651750001</t>
  </si>
  <si>
    <t>T03652050001</t>
  </si>
  <si>
    <t>T03652070001</t>
  </si>
  <si>
    <t>T03652090001</t>
  </si>
  <si>
    <t>T03652110001</t>
  </si>
  <si>
    <t>T03652130001</t>
  </si>
  <si>
    <t>T03652150001</t>
  </si>
  <si>
    <t>T03652170001</t>
  </si>
  <si>
    <t>T03652190001</t>
  </si>
  <si>
    <t>T03652210001</t>
  </si>
  <si>
    <t>T03652230001</t>
  </si>
  <si>
    <t>T03652250001</t>
  </si>
  <si>
    <t>T03652270001</t>
  </si>
  <si>
    <t>T03652290001</t>
  </si>
  <si>
    <t>T03652310001</t>
  </si>
  <si>
    <t>T03652340001</t>
  </si>
  <si>
    <t>T03651470001</t>
  </si>
  <si>
    <t>T03651490001</t>
  </si>
  <si>
    <t>T03651510001</t>
  </si>
  <si>
    <t>T03651530001</t>
  </si>
  <si>
    <t>T03651550001</t>
  </si>
  <si>
    <t>T03651570001</t>
  </si>
  <si>
    <t>T03651590001</t>
  </si>
  <si>
    <t>T03651610001</t>
  </si>
  <si>
    <t>T03651630001</t>
  </si>
  <si>
    <t>T03651650001</t>
  </si>
  <si>
    <t>T03651670001</t>
  </si>
  <si>
    <t>T03651690001</t>
  </si>
  <si>
    <t>T03651710001</t>
  </si>
  <si>
    <t>T03651730001</t>
  </si>
  <si>
    <t>T03652980001</t>
  </si>
  <si>
    <t>T03653000001</t>
  </si>
  <si>
    <t>T03653020001</t>
  </si>
  <si>
    <t>T03653040001</t>
  </si>
  <si>
    <t>T03653060001</t>
  </si>
  <si>
    <t>T03653080001</t>
  </si>
  <si>
    <t>T03653100001</t>
  </si>
  <si>
    <t>T03653120001</t>
  </si>
  <si>
    <t>T03653140001</t>
  </si>
  <si>
    <t>T03653160001</t>
  </si>
  <si>
    <t>T03653180001</t>
  </si>
  <si>
    <t>T03653200001</t>
  </si>
  <si>
    <t>T03653220001</t>
  </si>
  <si>
    <t>T03653240001</t>
  </si>
  <si>
    <t>T03653260001</t>
  </si>
  <si>
    <t>T03653280001</t>
  </si>
  <si>
    <t>T03653300001</t>
  </si>
  <si>
    <t>T03653320001</t>
  </si>
  <si>
    <t>T03653340001</t>
  </si>
  <si>
    <t>T03653360001</t>
  </si>
  <si>
    <t>T03653380001</t>
  </si>
  <si>
    <t>T03653400001</t>
  </si>
  <si>
    <t>T03653420001</t>
  </si>
  <si>
    <t>T03653440001</t>
  </si>
  <si>
    <t>T03653460001</t>
  </si>
  <si>
    <t>T03653480001</t>
  </si>
  <si>
    <t>T03653500001</t>
  </si>
  <si>
    <t>T03653520001</t>
  </si>
  <si>
    <t>T03653540001</t>
  </si>
  <si>
    <t>T03653560001</t>
  </si>
  <si>
    <t>T03652360001</t>
  </si>
  <si>
    <t>T03652380001</t>
  </si>
  <si>
    <t>T03652400001</t>
  </si>
  <si>
    <t>T03652420001</t>
  </si>
  <si>
    <t>T03652440001</t>
  </si>
  <si>
    <t>T03652460001</t>
  </si>
  <si>
    <t>T03652480001</t>
  </si>
  <si>
    <t>T03652500001</t>
  </si>
  <si>
    <t>T03652520001</t>
  </si>
  <si>
    <t>T03652540001</t>
  </si>
  <si>
    <t>T03652560001</t>
  </si>
  <si>
    <t>T03652580001</t>
  </si>
  <si>
    <t>T03652600001</t>
  </si>
  <si>
    <t>T03652620001</t>
  </si>
  <si>
    <t>T03652640001</t>
  </si>
  <si>
    <t>T03652660001</t>
  </si>
  <si>
    <t>T03652680001</t>
  </si>
  <si>
    <t>T03652700001</t>
  </si>
  <si>
    <t>T03652720001</t>
  </si>
  <si>
    <t>T03652740001</t>
  </si>
  <si>
    <t>T03652760001</t>
  </si>
  <si>
    <t>T03652780001</t>
  </si>
  <si>
    <t>T03652800001</t>
  </si>
  <si>
    <t>T03652820001</t>
  </si>
  <si>
    <t>T03652840001</t>
  </si>
  <si>
    <t>T03652860001</t>
  </si>
  <si>
    <t>T03652880001</t>
  </si>
  <si>
    <t>T03652900001</t>
  </si>
  <si>
    <t>T03652920001</t>
  </si>
  <si>
    <t>T03652940001</t>
  </si>
  <si>
    <t>T03652960001</t>
  </si>
  <si>
    <t>T03662990001</t>
  </si>
  <si>
    <t>T03662970001</t>
  </si>
  <si>
    <t>T03662950001</t>
  </si>
  <si>
    <t>T03662930001</t>
  </si>
  <si>
    <t>T03662910001</t>
  </si>
  <si>
    <t>T03662890001</t>
  </si>
  <si>
    <t>T03662870001</t>
  </si>
  <si>
    <t>T03662850001</t>
  </si>
  <si>
    <t>T03662830001</t>
  </si>
  <si>
    <t>T03662810001</t>
  </si>
  <si>
    <t>T03662780001</t>
  </si>
  <si>
    <t>T03662760001</t>
  </si>
  <si>
    <t>T03662740001</t>
  </si>
  <si>
    <t>T03663010001</t>
  </si>
  <si>
    <t>T03663030001</t>
  </si>
  <si>
    <t>T03663050001</t>
  </si>
  <si>
    <t>T03663070001</t>
  </si>
  <si>
    <t>T03663090001</t>
  </si>
  <si>
    <t>T03663110001</t>
  </si>
  <si>
    <t>T03663130001</t>
  </si>
  <si>
    <t>T03663150001</t>
  </si>
  <si>
    <t>T03663170001</t>
  </si>
  <si>
    <t>T03663190001</t>
  </si>
  <si>
    <t>T03663210001</t>
  </si>
  <si>
    <t>T03663230001</t>
  </si>
  <si>
    <t>T03663250001</t>
  </si>
  <si>
    <t>T03662220001</t>
  </si>
  <si>
    <t>T03662240001</t>
  </si>
  <si>
    <t>T03662260001</t>
  </si>
  <si>
    <t>T03662280001</t>
  </si>
  <si>
    <t>T03662300001</t>
  </si>
  <si>
    <t>T03662320001</t>
  </si>
  <si>
    <t>T03662340001</t>
  </si>
  <si>
    <t>T03662360001</t>
  </si>
  <si>
    <t>T03662380001</t>
  </si>
  <si>
    <t>T03662400001</t>
  </si>
  <si>
    <t>T03662420001</t>
  </si>
  <si>
    <t>T03662440001</t>
  </si>
  <si>
    <t>T03662460001</t>
  </si>
  <si>
    <t>T03662480001</t>
  </si>
  <si>
    <t>T03662500001</t>
  </si>
  <si>
    <t>T03662520001</t>
  </si>
  <si>
    <t>T03662540001</t>
  </si>
  <si>
    <t>T03662560001</t>
  </si>
  <si>
    <t>T03662580001</t>
  </si>
  <si>
    <t>T03662600001</t>
  </si>
  <si>
    <t>T03662620001</t>
  </si>
  <si>
    <t>T03662640001</t>
  </si>
  <si>
    <t>T03662660001</t>
  </si>
  <si>
    <t>T03662680001</t>
  </si>
  <si>
    <t>T03662700001</t>
  </si>
  <si>
    <t>T03662720001</t>
  </si>
  <si>
    <t>T03663810001</t>
  </si>
  <si>
    <t>T03663830001</t>
  </si>
  <si>
    <t>T03663850001</t>
  </si>
  <si>
    <t>T03663870001</t>
  </si>
  <si>
    <t>T03663890001</t>
  </si>
  <si>
    <t>T03663910001</t>
  </si>
  <si>
    <t>T03663930001</t>
  </si>
  <si>
    <t>T03663950001</t>
  </si>
  <si>
    <t>T03663970001</t>
  </si>
  <si>
    <t>T03663990001</t>
  </si>
  <si>
    <t>T03664010001</t>
  </si>
  <si>
    <t>T03664030001</t>
  </si>
  <si>
    <t>T03664050001</t>
  </si>
  <si>
    <t>T03664070001</t>
  </si>
  <si>
    <t>T03664090001</t>
  </si>
  <si>
    <t>T03664110001</t>
  </si>
  <si>
    <t>T03664130001</t>
  </si>
  <si>
    <t>T03664150001</t>
  </si>
  <si>
    <t>T03664170001</t>
  </si>
  <si>
    <t>T03664190001</t>
  </si>
  <si>
    <t>T03664210001</t>
  </si>
  <si>
    <t>T03664230001</t>
  </si>
  <si>
    <t>T03664250001</t>
  </si>
  <si>
    <t>T03664270001</t>
  </si>
  <si>
    <t>T03664290001</t>
  </si>
  <si>
    <t>T03664310001</t>
  </si>
  <si>
    <t>T03663270001</t>
  </si>
  <si>
    <t>T03663290001</t>
  </si>
  <si>
    <t>T03663310001</t>
  </si>
  <si>
    <t>T03663330001</t>
  </si>
  <si>
    <t>T03663350001</t>
  </si>
  <si>
    <t>T03663370001</t>
  </si>
  <si>
    <t>T03663390001</t>
  </si>
  <si>
    <t>T03663410001</t>
  </si>
  <si>
    <t>T03663430001</t>
  </si>
  <si>
    <t>T03663450001</t>
  </si>
  <si>
    <t>T03663470001</t>
  </si>
  <si>
    <t>T03663490001</t>
  </si>
  <si>
    <t>T03663510001</t>
  </si>
  <si>
    <t>T03663530001</t>
  </si>
  <si>
    <t>T03663550001</t>
  </si>
  <si>
    <t>T03663570001</t>
  </si>
  <si>
    <t>T03663590001</t>
  </si>
  <si>
    <t>T03663610001</t>
  </si>
  <si>
    <t>T03663630001</t>
  </si>
  <si>
    <t>T03663650001</t>
  </si>
  <si>
    <t>T03663670001</t>
  </si>
  <si>
    <t>T03663690001</t>
  </si>
  <si>
    <t>T03663710001</t>
  </si>
  <si>
    <t>T03663730001</t>
  </si>
  <si>
    <t>T03663750001</t>
  </si>
  <si>
    <t>T03663770001</t>
  </si>
  <si>
    <t>T03663790001</t>
  </si>
  <si>
    <t>T03674360001</t>
  </si>
  <si>
    <t>T03674340001</t>
  </si>
  <si>
    <t>T03674320001</t>
  </si>
  <si>
    <t>T03674300001</t>
  </si>
  <si>
    <t>T03674280001</t>
  </si>
  <si>
    <t>T03674260001</t>
  </si>
  <si>
    <t>T03674240001</t>
  </si>
  <si>
    <t>T03674220001</t>
  </si>
  <si>
    <t>T03674200001</t>
  </si>
  <si>
    <t>T03674180001</t>
  </si>
  <si>
    <t>T03674160001</t>
  </si>
  <si>
    <t>T03674140001</t>
  </si>
  <si>
    <t>T03674120001</t>
  </si>
  <si>
    <t>T03674100001</t>
  </si>
  <si>
    <t>T03674080001</t>
  </si>
  <si>
    <t>T03674060001</t>
  </si>
  <si>
    <t>T03674380001</t>
  </si>
  <si>
    <t>T03674400001</t>
  </si>
  <si>
    <t>T03674420001</t>
  </si>
  <si>
    <t>T03674440001</t>
  </si>
  <si>
    <t>T03674460001</t>
  </si>
  <si>
    <t>T03674480001</t>
  </si>
  <si>
    <t>T03674500001</t>
  </si>
  <si>
    <t>T03674520001</t>
  </si>
  <si>
    <t>T03674540001</t>
  </si>
  <si>
    <t>T03674560001</t>
  </si>
  <si>
    <t>T03674580001</t>
  </si>
  <si>
    <t>T03674600001</t>
  </si>
  <si>
    <t>T03674620001</t>
  </si>
  <si>
    <t>T03674640001</t>
  </si>
  <si>
    <t>T03674650001</t>
  </si>
  <si>
    <t>T03674670001</t>
  </si>
  <si>
    <t>T03674040001</t>
  </si>
  <si>
    <t>T03674020001</t>
  </si>
  <si>
    <t>T03674000001</t>
  </si>
  <si>
    <t>T03673980001</t>
  </si>
  <si>
    <t>T03673960001</t>
  </si>
  <si>
    <t>T03673940001</t>
  </si>
  <si>
    <t>T03673920001</t>
  </si>
  <si>
    <t>T03675350001</t>
  </si>
  <si>
    <t>T03675370001</t>
  </si>
  <si>
    <t>T03675390001</t>
  </si>
  <si>
    <t>T03675410001</t>
  </si>
  <si>
    <t>T03675430001</t>
  </si>
  <si>
    <t>T03675450001</t>
  </si>
  <si>
    <t>T03675470001</t>
  </si>
  <si>
    <t>T03675490001</t>
  </si>
  <si>
    <t>T03675510001</t>
  </si>
  <si>
    <t>T03675530001</t>
  </si>
  <si>
    <t>T03675550001</t>
  </si>
  <si>
    <t>T03675570001</t>
  </si>
  <si>
    <t>T03675590001</t>
  </si>
  <si>
    <t>T03675610001</t>
  </si>
  <si>
    <t>T03675630001</t>
  </si>
  <si>
    <t>T03675650001</t>
  </si>
  <si>
    <t>T03675990001</t>
  </si>
  <si>
    <t>T03675970001</t>
  </si>
  <si>
    <t>T03675950001</t>
  </si>
  <si>
    <t>T03675930001</t>
  </si>
  <si>
    <t>T03675910001</t>
  </si>
  <si>
    <t>T03675890001</t>
  </si>
  <si>
    <t>T03675870001</t>
  </si>
  <si>
    <t>T03675850001</t>
  </si>
  <si>
    <t>T03675830001</t>
  </si>
  <si>
    <t>T03675810001</t>
  </si>
  <si>
    <t>T03675790001</t>
  </si>
  <si>
    <t>T03675770001</t>
  </si>
  <si>
    <t>T03675750001</t>
  </si>
  <si>
    <t>T03675730001</t>
  </si>
  <si>
    <t>T03675710001</t>
  </si>
  <si>
    <t>T03675690001</t>
  </si>
  <si>
    <t>T03675670001</t>
  </si>
  <si>
    <t>T03674690001</t>
  </si>
  <si>
    <t>T03674710001</t>
  </si>
  <si>
    <t>T03674730001</t>
  </si>
  <si>
    <t>T03674750001</t>
  </si>
  <si>
    <t>T03674770001</t>
  </si>
  <si>
    <t>T03674790001</t>
  </si>
  <si>
    <t>T03674810001</t>
  </si>
  <si>
    <t>T03674830001</t>
  </si>
  <si>
    <t>T03674850001</t>
  </si>
  <si>
    <t>T03674870001</t>
  </si>
  <si>
    <t>T03674890001</t>
  </si>
  <si>
    <t>T03674910001</t>
  </si>
  <si>
    <t>T03674930001</t>
  </si>
  <si>
    <t>T03674950001</t>
  </si>
  <si>
    <t>T03674970001</t>
  </si>
  <si>
    <t>T03674990001</t>
  </si>
  <si>
    <t>T03675330001</t>
  </si>
  <si>
    <t>T03675310001</t>
  </si>
  <si>
    <t>T03675290001</t>
  </si>
  <si>
    <t>T03675270001</t>
  </si>
  <si>
    <t>T03675250001</t>
  </si>
  <si>
    <t>T03675230001</t>
  </si>
  <si>
    <t>T03675210001</t>
  </si>
  <si>
    <t>T03675190001</t>
  </si>
  <si>
    <t>T03675170001</t>
  </si>
  <si>
    <t>T03675150001</t>
  </si>
  <si>
    <t>T03675130001</t>
  </si>
  <si>
    <t>T03675110001</t>
  </si>
  <si>
    <t>T03675090001</t>
  </si>
  <si>
    <t>T03675070001</t>
  </si>
  <si>
    <t>T03675050001</t>
  </si>
  <si>
    <t>T03675030001</t>
  </si>
  <si>
    <t>T03675010001</t>
  </si>
  <si>
    <t>B14797740002</t>
  </si>
  <si>
    <t>00099021001 DEP.DE CHEQ.AJENOS,RET.DE CAM.,CONCEPTO: GARECA TORRICO NESTOR VLADIMIR,DEP.: BANCO UNION SA , PROCEDENCIA: BANCO UNION S.A., CHEQUE: 148203, FECHA DE EMISION:01/03/2017</t>
  </si>
  <si>
    <t>B14810400002</t>
  </si>
  <si>
    <t>00099021001 DEP.DE CHEQ.AJENOS,RET.DE CAM.,CONCEPTO: BENITEZ PANTOJA FLORIA,DEP.: BANCO UNION S.A. , PROCEDENCIA: BANCO UNION S.A., CHEQUE: 148205, FECHA DE EMISION:06/03/2017</t>
  </si>
  <si>
    <t>B14824080002</t>
  </si>
  <si>
    <t>00099021001 DEP.DE CHEQ.AJENOS,RET.DE CAM.,CONCEPTO: CAROL ASTRID CHAVEZ CARREÑO,DEP.: BANCO UNION S.A. , PROCEDENCIA: BANCO UNION S.A., CHEQUE: 148206, FECHA DE EMISION:09/03/2017</t>
  </si>
  <si>
    <t>B14827760002</t>
  </si>
  <si>
    <t>00099021001 DEP.DE CHEQ.AJENOS,RET.DE CAM.,CONCEPTO: PAGO DE SINIESTRO POR INCUMPLIMIENTO DE CONTRATO,DEP.: CIA DE SEGUROS Y REASEGUROS FORTALEZA S.A. , PROCEDENCIA: BANCO BISA S.A., CHEQUE: 8933, FECHA DE EMISION:08/03/2017</t>
  </si>
  <si>
    <t>B14837770002</t>
  </si>
  <si>
    <t>00099021001 DEP.DE CHEQ.AJENOS,RET.DE CAM.,CONCEPTO: ALVARO MAURICIO CARRASCO VACA,DEP.: BANCO UNION S.A. , PROCEDENCIA: BANCO UNION S.A., CHEQUE: 148210, FECHA DE EMISION:14/03/2017</t>
  </si>
  <si>
    <t>B14837780002</t>
  </si>
  <si>
    <t>00099021001 DEP.DE CHEQ.AJENOS,RET.DE CAM.,CONCEPTO: CALVI LOBATON CARMEN CELIDA,DEP.: BANCO UNION S.A. , PROCEDENCIA: BANCO UNION S.A., CHEQUE: 148209, FECHA DE EMISION:14/03/2017</t>
  </si>
  <si>
    <t>B14837790002</t>
  </si>
  <si>
    <t>00099021001 DEP.DE CHEQ.AJENOS,RET.DE CAM.,CONCEPTO: JUAN PABLO MARTINEZ PASTOR,DEP.: BANCO UNION S.A. , PROCEDENCIA: BANCO UNION S.A., CHEQUE: 148208, FECHA DE EMISION:14/03/2017</t>
  </si>
  <si>
    <t>B14846200002</t>
  </si>
  <si>
    <t>00099021001 DEP.DE CHEQ.AJENOS,RET.DE CAM.,CONCEPTO: CONCILIACION DE CUENTAS ENTRE LA ASOC ACCIDENTAL CHIMORE GCC Y EL MOPSV,DEP.: ADOLFO COSS GUILLEN REP. LEGAL , PROCEDENCIA: BANCO MERCANTIL SANTA CRUZ SA., CHEQUE: 537, FECHA DE EMISION:15/03/2017</t>
  </si>
  <si>
    <t>B14850400002</t>
  </si>
  <si>
    <t>00099021001 DEP.DE CHEQ.AJENOS,RET.DE CAM.,CONCEPTO: OROPEZA DOMINGUEZ MARIA RENE,DEP.: BANCO UNIÓN S.A. , PROCEDENCIA: BANCO UNION S.A., CHEQUE: 148213, FECHA DE EMISION:17/03/2017</t>
  </si>
  <si>
    <t>B14850410002</t>
  </si>
  <si>
    <t>00099021001 DEP.DE CHEQ.AJENOS,RET.DE CAM.,CONCEPTO: GUERRERO MENACHO JORGE OTTO GERMAN,DEP.: BANCO UNIÓN S.A. , PROCEDENCIA: BANCO UNION S.A., CHEQUE: 148212, FECHA DE EMISION:17/03/2017</t>
  </si>
  <si>
    <t>B14869910002</t>
  </si>
  <si>
    <t>00099021001 DEP.DE CHEQ.AJENOS,RET.DE CAM.,CONCEPTO: DEV PAGO: ELABORACIÓN DE DISEÑO TÉC DE PRE INVERSIÓN PARA LA CONSTRUCCIÓN RECINTO MULTIPR HITO BR94,DEP.: TECNO AER S.R.L. , PROCEDENCIA: BANCO UNION S.A., CHEQUE: 232, FECHA DE EMISION:22/03/2017</t>
  </si>
  <si>
    <t>B14869930002</t>
  </si>
  <si>
    <t>00099021001 DEP.DE CHEQ.AJENOS,RET.DE CAM.,CONCEPTO: DEV CONTRATO: ELABORACIÓN DE DISEÑO TÉC DE PRE INVERSIÓN PARA LA CONSTRUCC RECINTO MULT HITO BR94,DEP.: MADASO , PROCEDENCIA: BANCO UNION S.A., CHEQUE: 233, FECHA DE EMISION:24/03/2017</t>
  </si>
  <si>
    <t>DESDE ENERO A MARZO DE 2017</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</si>
  <si>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</si>
  <si>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</si>
  <si>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</si>
  <si>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</si>
  <si>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Energias</t>
  </si>
  <si>
    <t>B14613920002</t>
  </si>
  <si>
    <t>00099021001 DEP.DE CHEQ.AJENOS,RET.DE CAM.,CONCEPTO: CLAUDIA CAROLA PATTY COSSIO,DEP.: BANCO UNION S.A. , PROCEDENCIA: BANCO UNION S.A., CHEQUE: 145883, FECHA DE EMISION:03/01/2017</t>
  </si>
  <si>
    <t>B14613930002</t>
  </si>
  <si>
    <t>00099021001 DEP.DE CHEQ.AJENOS,RET.DE CAM.,CONCEPTO: DEVOLUCION,DEP.: MINISTERIO DE EDUCACION , PROCEDENCIA: BANCO UNION S.A., CHEQUE: 20553, FECHA DE EMISION:30/12/2016</t>
  </si>
  <si>
    <t>B14614510002</t>
  </si>
  <si>
    <t>00225012013 DEP.DE CHEQ.AJENOS,RET.DE CAM.,CONCEPTO: VENTA DE SERVICIOS EMAPAS SACABA,DEP.: EMAPAS SACABA , PROCEDENCIA: BANCO UNION S.A., CHEQUE: 1723, FECHA DE EMISION:29/12/2016</t>
  </si>
  <si>
    <t>B14614540002</t>
  </si>
  <si>
    <t>00225012013 DEP.DE CHEQ.AJENOS,RET.DE CAM.,CONCEPTO: VENTA DE SERVICIOS EMAPAS SACABA,DEP.: EMAPAS SACABA , PROCEDENCIA: BANCO UNION S.A., CHEQUE: 1725, FECHA DE EMISION:29/12/2016</t>
  </si>
  <si>
    <t>B14614590002</t>
  </si>
  <si>
    <t>00225012013 DEP.DE CHEQ.AJENOS,RET.DE CAM.,CONCEPTO: VENTA DE SERVICIOS - EMAPAS SACABA,DEP.: EMAPAS SACABA , PROCEDENCIA: BANCO UNION S.A., CHEQUE: 1724, FECHA DE EMISION:29/12/2016</t>
  </si>
  <si>
    <t>O14613940002</t>
  </si>
  <si>
    <t>00099021001 DEPOSITO DE EFECTIVO, DEPOSITANTE: JHONY CARRASCO AGUILERA, CONCEPTO: DEVOLUCIÓN POR MULTA CM-129, CUENTA DE DEPOSITO: CUENTA UNICA DEL TESORO</t>
  </si>
  <si>
    <t>O14614060002</t>
  </si>
  <si>
    <t>00099021001 DEPOSITO DE EFECTIVO, DEPOSITANTE: THELMA CHANA DURAN, CONCEPTO: DEPÓSITO UNA DUODECIMA DE AGUINALDO DERECHO HABIENTE, CUENTA DE DEPOSITO: CUENTA UNICA DEL TESORO</t>
  </si>
  <si>
    <t>O14614090002</t>
  </si>
  <si>
    <t>00099021001 DEPOSITO DE EFECTIVO, DEPOSITANTE: THELMA CHANA DURAN, CONCEPTO: DEPÓSITO UNA DUODECIMA DE AGUINALDO TITULAR, CUENTA DE DEPOSITO: CUENTA UNICA DEL TESORO</t>
  </si>
  <si>
    <t>O14614190002</t>
  </si>
  <si>
    <t>00099021001 DEPOSITO DE EFECTIVO, DEPOSITANTE: RAMIRO PEPE PATZI HUARAYO, CONCEPTO: REVERSION POR PASAJES Y VIATICOS, CUENTA DE DEPOSITO: CUENTA UNICA DEL TESORO</t>
  </si>
  <si>
    <t>O14615100002</t>
  </si>
  <si>
    <t>00099021001 DEPOSITO DE EFECTIVO, DEPOSITANTE: RAIMUNDO ANGEL FERRUFINO EDUARDO, CONCEPTO: DEVOLUCION (SENASIR), CUENTA DE DEPOSITO: CUENTA UNICA DEL TESORO</t>
  </si>
  <si>
    <t>O14615310002</t>
  </si>
  <si>
    <t>00099021001 DEPOSITO DE EFECTIVO, DEPOSITANTE: MANUELA NANCY MARQUEZ LECOÑA, CONCEPTO: DEVOLUCIÓN UNA DUODECIMA DE AGUINALDO, CUENTA DE DEPOSITO: CUENTA UNICA DEL TESORO</t>
  </si>
  <si>
    <t>O14615500002</t>
  </si>
  <si>
    <t>00046024204 DEPOSITO DE EFECTIVO, DEPOSITANTE: JOSE QUISPE TACCO, CONCEPTO: DEVOLUCION "JORNADA NACIONAL DE VACUNACION SARAMPION RUBIOLA 2015" PREVENTIVO N°08250, CUENTA DE DEPOSITO: CUENTA UNICA DEL TESORO</t>
  </si>
  <si>
    <t>O14615770002</t>
  </si>
  <si>
    <t>00099021001 DEPOSITO DE EFECTIVO, DEPOSITANTE: IVAN PATRICIO INCHAUSTE RIOJA, CONCEPTO: DEVOLUCION POR CONCEPTO DE PASAJES AEREOS, CUENTA DE DEPOSITO: CUENTA UNICA DEL TESORO</t>
  </si>
  <si>
    <t>O14615830002</t>
  </si>
  <si>
    <t>00099021001 DEPOSITO DE EFECTIVO, DEPOSITANTE: DAMIAN CHOQUE ALARO, CONCEPTO: DUODECIMAS DE AGUINALDO, CUENTA DE DEPOSITO: CUENTA UNICA DEL TESORO</t>
  </si>
  <si>
    <t>O14615840002</t>
  </si>
  <si>
    <t>00585012002 DEPOSITO DE EFECTIVO, DEPOSITANTE: AGENCIA BOLIVIANA ESPACIAL, CONCEPTO: DEVOLUCION DE FONDOS, CUENTA DE DEPOSITO: CUENTA UNICA DEL TESORO</t>
  </si>
  <si>
    <t>O14616710002</t>
  </si>
  <si>
    <t>00041031107 DEPOSITO DE EFECTIVO, DEPOSITANTE: ROGER FERNANDO RAMIREZ CALLE, CONCEPTO: DEVOLUCION EN GASTO DE PASAJE, CUENTA DE DEPOSITO: CUENTA UNICA DEL TESORO</t>
  </si>
  <si>
    <t>B14617960002</t>
  </si>
  <si>
    <t>00572012001 DEP.DE CHEQ.AJENOS,RET.DE CAM.,CONCEPTO: INDEMINIZACION MERCADERIA DAÑADA DE EMAPA S/G F-72 POLIZA MUA-2474 RECLAMO MUA-1670,DEP.: CIA. SEGUROS Y REASEGUROS FORTALEZA S.A.</t>
  </si>
  <si>
    <t>B14618920002</t>
  </si>
  <si>
    <t>00099021001 DEP.DE CHEQ.AJENOS,RET.DE CAM.,CONCEPTO: LOPEZ ROJAS CRISOLOGO,DEP.: BANCO UNION S.A. , PROCEDENCIA: BANCO UNION S.A., CHEQUE: 145884, FECHA DE EMISION:04/01/2017</t>
  </si>
  <si>
    <t>B14618960002</t>
  </si>
  <si>
    <t>00222014302 DEP.DE CHEQ.AJENOS,RET.DE CAM.,CONCEPTO: REVERSION SALDO PROYECTO UAC - CARMEN PAMPA,DEP.: UNIDAD ACADEMICA CAMPESINA DE CARMEN PAMPA , PROCEDENCIA: BANCO UNION S.A., CHEQUE: 57, FECHA DE EMISION:03/01/2017</t>
  </si>
  <si>
    <t>B14619290002</t>
  </si>
  <si>
    <t>00591012001 DEP.DE CHEQ.AJENOS,RET.DE CAM.,CONCEPTO: RECAUDACION,DEP.: EMP ESTATAL DE TRANS POR CABLE MI TELEFERICO , PROCEDENCIA: BANCO UNION S.A., CHEQUE: 1017, FECHA DE EMISION:22/12/2016</t>
  </si>
  <si>
    <t>B14619310002</t>
  </si>
  <si>
    <t>00591012001 DEP.DE CHEQ.AJENOS,RET.DE CAM.,CONCEPTO: RECAUDACION,DEP.: EMP ESTATAL DE TRANS POR CABLE MI TELEFERICO , PROCEDENCIA: BANCO UNION S.A., CHEQUE: 1019, FECHA DE EMISION:22/12/2016</t>
  </si>
  <si>
    <t>B14619340002</t>
  </si>
  <si>
    <t>00591012001 DEP.DE CHEQ.AJENOS,RET.DE CAM.,CONCEPTO: RECAUDACION,DEP.: EMP ESTATAL DE TRANS POR CABLE MI TELEFERICO , PROCEDENCIA: BANCO UNION S.A., CHEQUE: 1016, FECHA DE EMISION:22/12/2016</t>
  </si>
  <si>
    <t>B14619450002</t>
  </si>
  <si>
    <t>00099021001 DEP.DE CHEQ.AJENOS,RET.DE CAM.,CONCEPTO: REMBOLSO DE SUBSIDIO DE ENFERMEDAD, CORRESPONDIENTE AL MES DE SEPTIEMBRE 2016,DEP.: CAJA DE SALUD DE LA BANCA PRIVADA , PROCEDENCIA: BANCO NACIONAL DE BOLIVIA S.A., CHEQUE: 6346001, FECHA DE EMISION:03/01/2017</t>
  </si>
  <si>
    <t>O14617940002</t>
  </si>
  <si>
    <t>00099021001 DEPOSITO DE EFECTIVO, DEPOSITANTE: MARTIN YAHUASI MAMANI, CONCEPTO: CONVENIO DE PAGO SENASIR, CUENTA DE DEPOSITO: CUENTA UNICA DEL TESORO</t>
  </si>
  <si>
    <t>O14618000002</t>
  </si>
  <si>
    <t>00099021001 DEPOSITO DE EFECTIVO, DEPOSITANTE: REMIGIA CHAMBI DE CALLISAYA, CONCEPTO: COBRO INDEBIDO POR NUEVAS NUPCIAS, CUENTA DE DEPOSITO: CUENTA UNICA DEL TESORO</t>
  </si>
  <si>
    <t>O14618150002</t>
  </si>
  <si>
    <t>00099021001 DEPOSITO DE EFECTIVO, DEPOSITANTE: LUIS HUANCA ULURI, CONCEPTO: DOBLE PERCEPCION, CUENTA DE DEPOSITO: CUENTA UNICA DEL TESORO</t>
  </si>
  <si>
    <t>O14618180002</t>
  </si>
  <si>
    <t>00099021001 DEPOSITO DE EFECTIVO, DEPOSITANTE: MARIA LOURDES FIGUEREDO RADA, CONCEPTO: DOBLE PERCEPCION, CUENTA DE DEPOSITO: CUENTA UNICA DEL TESORO</t>
  </si>
  <si>
    <t>O14618420002</t>
  </si>
  <si>
    <t>O14618450002</t>
  </si>
  <si>
    <t>00099021001 DEPOSITO DE EFECTIVO, DEPOSITANTE: VITALIANO MOLINA ERGUETA, CONCEPTO: DEVOLUCIÓN POR COBRO INDEBIDO, CUENTA DE DEPOSITO: CUENTA UNICA DEL TESORO</t>
  </si>
  <si>
    <t>O14618500002</t>
  </si>
  <si>
    <t>00099021001 DEPOSITO DE EFECTIVO, DEPOSITANTE: HILDA MERY GUTIERREZ MARTINEZ-SENASIR, CONCEPTO: DEVOLUCION DOBLE PERCEPCION, CUENTA DE DEPOSITO: CUENTA UNICA DEL TESORO</t>
  </si>
  <si>
    <t>O14619320002</t>
  </si>
  <si>
    <t>00099021001 DEPOSITO DE EFECTIVO, DEPOSITANTE: ANGELA LAURA YANARICO - SEDES LA PAZ, CONCEPTO: DOBLE PERCEPCIÓN, CUENTA DE DEPOSITO: CUENTA UNICA DEL TESORO</t>
  </si>
  <si>
    <t>O14619350002</t>
  </si>
  <si>
    <t>O14619370002</t>
  </si>
  <si>
    <t>O14619410002</t>
  </si>
  <si>
    <t>00099021001 DEPOSITO DE EFECTIVO, DEPOSITANTE: RENE EDILBERTO ROCHA PEREZ, CONCEPTO: DEVOLUCION AGUINALDO 2016 INCOS GUAYARAMERIN, CUENTA DE DEPOSITO: CUENTA UNICA DEL TESORO</t>
  </si>
  <si>
    <t>O14619770002</t>
  </si>
  <si>
    <t>00099021001 DEPOSITO DE EFECTIVO, DEPOSITANTE: MERY MIRANDA GUTIERREZ, CONCEPTO: DEVOLUCION DUODECIMAS AGUINALDO, CUENTA DE DEPOSITO: CUENTA UNICA DEL TESORO</t>
  </si>
  <si>
    <t>O14620260002</t>
  </si>
  <si>
    <t>00070011102 DEPOSITO DE EFECTIVO, DEPOSITANTE: CLAUDIA PLATA CANAHUI, CONCEPTO: DEVOLUCION POR CONCEPTO DE FONDOS EN AVANCE, CUENTA DE DEPOSITO: CUENTA UNICA DEL TESORO</t>
  </si>
  <si>
    <t>O14620360002</t>
  </si>
  <si>
    <t>00099021001 DEPOSITO DE EFECTIVO, DEPOSITANTE: ROGER HURTADO LAZO, CONCEPTO: REVERSION DE PASAJES, CUENTA DE DEPOSITO: CUENTA UNICA DEL TESORO</t>
  </si>
  <si>
    <t>O14620530002</t>
  </si>
  <si>
    <t>00099021001 DEPOSITO DE EFECTIVO, DEPOSITANTE: JOSE LEDEZMA TORDOYA, CONCEPTO: REVERSION, CUENTA DE DEPOSITO: CUENTA UNICA DEL TESORO</t>
  </si>
  <si>
    <t>O14620840002</t>
  </si>
  <si>
    <t>00099021001 DEPOSITO DE EFECTIVO, DEPOSITANTE: ROMEL MONRROY ESTRADA, CONCEPTO: DEVOLUCION DE 5 DIAS TRABAJADOS, CUENTA DE DEPOSITO: CUENTA UNICA DEL TESORO</t>
  </si>
  <si>
    <t>O14620910002</t>
  </si>
  <si>
    <t>00099021001 DEPOSITO DE EFECTIVO, DEPOSITANTE: CLAUDIA BERMUDEZ ARANCIBIA, CONCEPTO: DEVOLUCION DE SALDO NO EJECUTADO C-31 Nº 2532 / 2016, CUENTA DE DEPOSITO: CUENTA UNICA DEL TESORO</t>
  </si>
  <si>
    <t>O14621090002</t>
  </si>
  <si>
    <t>00099021001 DEPOSITO DE EFECTIVO, DEPOSITANTE: OSMAN GUARDIA, CONCEPTO: PREVENTIVO 2039, CUENTA DE DEPOSITO: CUENTA UNICA DEL TESORO</t>
  </si>
  <si>
    <t>O14621120002</t>
  </si>
  <si>
    <t>00099021001 DEPOSITO DE EFECTIVO, DEPOSITANTE: OSMAN GUARDIA, CONCEPTO: PREVENTIVO 2038, CUENTA DE DEPOSITO: CUENTA UNICA DEL TESORO</t>
  </si>
  <si>
    <t>O14621140002</t>
  </si>
  <si>
    <t>00099021001 DEPOSITO DE EFECTIVO, DEPOSITANTE: BEATRIZ CARDENAS, CONCEPTO: PREVENTIVO 2986, CUENTA DE DEPOSITO: CUENTA UNICA DEL TESORO</t>
  </si>
  <si>
    <t>O14621160002</t>
  </si>
  <si>
    <t>00099021001 DEPOSITO DE EFECTIVO, DEPOSITANTE: BEATRIZ CARDENAS, CONCEPTO: PREVENTIVO 2985, CUENTA DE DEPOSITO: CUENTA UNICA DEL TESORO</t>
  </si>
  <si>
    <t>O14621170002</t>
  </si>
  <si>
    <t>00099021001 DEPOSITO DE EFECTIVO, DEPOSITANTE: BEATRIZ CARDENAS, CONCEPTO: PREVENTIVO 2987, CUENTA DE DEPOSITO: CUENTA UNICA DEL TESORO</t>
  </si>
  <si>
    <t>AUTORIDAD DE FISCALIZACION Y CONTROL SOCIAL DE BOSQUES Y TIERRAS  "ABT"</t>
  </si>
  <si>
    <t>O14621180002</t>
  </si>
  <si>
    <t>00312014401 DEPOSITO DE EFECTIVO, DEPOSITANTE: DANIEL SILES, CONCEPTO: DINAMARCA PREVENTIVO 2656, CUENTA DE DEPOSITO: CUENTA UNICA DEL TESORO</t>
  </si>
  <si>
    <t>O14621200002</t>
  </si>
  <si>
    <t>00312014401 DEPOSITO DE EFECTIVO, DEPOSITANTE: KATERINE ARIAS, CONCEPTO: DINAMARCA PREVENTIVO 2697, CUENTA DE DEPOSITO: CUENTA UNICA DEL TESORO</t>
  </si>
  <si>
    <t>O14621210002</t>
  </si>
  <si>
    <t>00312014401 DEPOSITO DE EFECTIVO, DEPOSITANTE: KATERINE ARIAS, CONCEPTO: DINAMARCA PREVENTIVO 2696, CUENTA DE DEPOSITO: CUENTA UNICA DEL TESORO</t>
  </si>
  <si>
    <t>O14621240002</t>
  </si>
  <si>
    <t>00312014401 DEPOSITO DE EFECTIVO, DEPOSITANTE: KATERINE ARIAS, CONCEPTO: DINAMARCA PREVENTIVO 2695, CUENTA DE DEPOSITO: CUENTA UNICA DEL TESORO</t>
  </si>
  <si>
    <t>O14621270002</t>
  </si>
  <si>
    <t>00312014401 DEPOSITO DE EFECTIVO, DEPOSITANTE: JUAN CARLOS MESCHWITZ, CONCEPTO: DINAMARCA PREVENTIVO 2824, CUENTA DE DEPOSITO: CUENTA UNICA DEL TESORO</t>
  </si>
  <si>
    <t>O14621310002</t>
  </si>
  <si>
    <t>00312014401 DEPOSITO DE EFECTIVO, DEPOSITANTE: JUAN CARLOS MESCHWITZ, CONCEPTO: DINAMARCA PREVENTIVO 2825, CUENTA DE DEPOSITO: CUENTA UNICA DEL TESORO</t>
  </si>
  <si>
    <t>O14621330002</t>
  </si>
  <si>
    <t>00312014401 DEPOSITO DE EFECTIVO, DEPOSITANTE: MAIRA VIRVEZ, CONCEPTO: DINAMARCA PREVENTIVO 2391, CUENTA DE DEPOSITO: CUENTA UNICA DEL TESORO</t>
  </si>
  <si>
    <t>O14621340002</t>
  </si>
  <si>
    <t>00312014401 DEPOSITO DE EFECTIVO, DEPOSITANTE: MAIRA VIRUEZ, CONCEPTO: DINAMARCA PREVENTIVO 2389, CUENTA DE DEPOSITO: CUENTA UNICA DEL TESORO</t>
  </si>
  <si>
    <t>O14621360002</t>
  </si>
  <si>
    <t>00312014401 DEPOSITO DE EFECTIVO, DEPOSITANTE: IVAN COLQUE, CONCEPTO: DINAMARCA PREVENTIVO 3207, CUENTA DE DEPOSITO: CUENTA UNICA DEL TESORO</t>
  </si>
  <si>
    <t>O14621380002</t>
  </si>
  <si>
    <t>00099021001 DEPOSITO DE EFECTIVO, DEPOSITANTE: JUAN CARLOS MESCHIWTZ, CONCEPTO: PREVENTIVO 2298, CUENTA DE DEPOSITO: CUENTA UNICA DEL TESORO</t>
  </si>
  <si>
    <t>O14621400002</t>
  </si>
  <si>
    <t>00526012001 DEPOSITO DE EFECTIVO, DEPOSITANTE: JUVENAL ARNALDO ACARAPI MAGUEÑO, CONCEPTO: DEVOLUCION FONDOS EN AVANCE BOLIVIA TV, CUENTA DE DEPOSITO: CUENTA UNICA DEL TESORO</t>
  </si>
  <si>
    <t>B14625020002</t>
  </si>
  <si>
    <t>00222018010 DEP.DE CHEQ.AJENOS,RET.DE CAM.,CONCEPTO: REEVRSION C31-1918,DEP.: INIAF-CHACO , PROCEDENCIA: BANCO UNION S.A., CHEQUE: 3582, FECHA DE EMISION:13/12/2016</t>
  </si>
  <si>
    <t>CONCILIADO_PARCIAL</t>
  </si>
  <si>
    <t>B14625370002</t>
  </si>
  <si>
    <t>00222014302 DEP.DE CHEQ.AJENOS,RET.DE CAM.,CONCEPTO: REVERSION,DEP.: U.A.G.R.M. EL VALLECITO , PROCEDENCIA: BANCO UNION S.A., CHEQUE: 5385, FECHA DE EMISION:28/12/2016</t>
  </si>
  <si>
    <t>B14625380002</t>
  </si>
  <si>
    <t>00222014302 DEP.DE CHEQ.AJENOS,RET.DE CAM.,CONCEPTO: REVERSION,DEP.: U.A.G.R.M. EL VALLECITO , PROCEDENCIA: BANCO UNION S.A., CHEQUE: 107, FECHA DE EMISION:28/12/2016</t>
  </si>
  <si>
    <t>B14625460002</t>
  </si>
  <si>
    <t>00099021001 DEP.DE CHEQ.AJENOS,RET.DE CAM.,CONCEPTO: DEVOLUCION DE CC NO COBRADA SEPTIEMBRE 2016,DEP.: LA VITALICIA SEGUROS Y REASEGUROS DE VIDA S.A. , PROCEDENCIA: BANCO BISA S.A., CHEQUE: 32676, FECHA DE EMISION:05/01/2017</t>
  </si>
  <si>
    <t>O14623310002</t>
  </si>
  <si>
    <t>00099021001 DEPOSITO DE EFECTIVO, DEPOSITANTE: AIDA LUZ MORALES VDA DE ROSSO, CONCEPTO: CONVENIO DE PAGO 00916, CUENTA DE DEPOSITO: CUENTA UNICA DEL TESORO</t>
  </si>
  <si>
    <t>O14623490002</t>
  </si>
  <si>
    <t>00099021001 DEPOSITO DE EFECTIVO, DEPOSITANTE: JULIO ALANOCA COARETI, CONCEPTO: DEVOLUCION DOBLE PERCEPCION, CUENTA DE DEPOSITO: CUENTA UNICA DEL TESORO</t>
  </si>
  <si>
    <t>O14623950002</t>
  </si>
  <si>
    <t>00099021001 DEPOSITO DE EFECTIVO, DEPOSITANTE: GONZALES RIOS YOLANDA LILIANA, CONCEPTO: DEVOLUCION DE HABERES, CUENTA DE DEPOSITO: CUENTA UNICA DEL TESORO</t>
  </si>
  <si>
    <t>O14624800002</t>
  </si>
  <si>
    <t>O14625030002</t>
  </si>
  <si>
    <t>00099021001 DEPOSITO DE EFECTIVO, DEPOSITANTE: ROSARIO POMA-MIN EDUCACION, CONCEPTO: DEVOLUCION, CUENTA DE DEPOSITO: CUENTA UNICA DEL TESORO</t>
  </si>
  <si>
    <t>O14625480002</t>
  </si>
  <si>
    <t>00291012002 DEPOSITO DE EFECTIVO, DEPOSITANTE: PAOLA VICENTA BAYRON MENDOZA - C.I. 4779144 L.P., CONCEPTO: REPOSICION DE CREDENCIAL - ABC, CUENTA DE DEPOSITO: CUENTA UNICA DEL TESORO</t>
  </si>
  <si>
    <t>O14625500002</t>
  </si>
  <si>
    <t>00099021001 DEPOSITO DE EFECTIVO, DEPOSITANTE: FELIPA AYALA DE NINAHUANCA, CONCEPTO: DEP. POR COBRO INDEBIDO, CUENTA DE DEPOSITO: CUENTA UNICA DEL TESORO</t>
  </si>
  <si>
    <t>O14625610002</t>
  </si>
  <si>
    <t>00342012001 DEPOSITO DE EFECTIVO, DEPOSITANTE: URIEL EDSON TORREZ GONZALES, CONCEPTO: DEVOLUCIÓN DE PASAJE AEREO, CUENTA DE DEPOSITO: CUENTA UNICA DEL TESORO</t>
  </si>
  <si>
    <t>O14626030002</t>
  </si>
  <si>
    <t>00047161101 DEPOSITO DE EFECTIVO, DEPOSITANTE: VICENTE MANCACHI M., CONCEPTO: DEVOLUCION PAGO REFRIGERIO MES JUNIO/2016 AL SR ESCOBAR CHOQUE WILFREDO, CUENTA DE DEPOSITO: CUENTA UNICA DEL TESORO</t>
  </si>
  <si>
    <t>O14626230002</t>
  </si>
  <si>
    <t>00099021001 DEPOSITO DE EFECTIVO, DEPOSITANTE: RENE AGUILAR SANSUSTE, CONCEPTO: DEVOLUCIÓN TASA DE AEROPUERTO, CUENTA DE DEPOSITO: CUENTA UNICA DEL TESORO</t>
  </si>
  <si>
    <t>O14626270002</t>
  </si>
  <si>
    <t>00130012001 DEPOSITO DE EFECTIVO, DEPOSITANTE: COOP. MINERA 16 DE JULIO LTDA., CONCEPTO: PAGO CUOTA 25; 3RA AMPLIACION COOP. MINERA 16 DE JULIO LTDA, CUENTA DE DEPOSITO: CUENTA UNICA DEL TESORO</t>
  </si>
  <si>
    <t>O14626530002</t>
  </si>
  <si>
    <t>00099021001 DEPOSITO DE EFECTIVO, DEPOSITANTE: MIN . PRESIDENCIA - OMAR R. CARY ROMANO, CONCEPTO: DEVOLUCION VIATICOS AL EXTERIOR Y GASTOS DE REPRESENTACION, CUENTA DE DEPOSITO: CUENTA UNICA DEL TESORO</t>
  </si>
  <si>
    <t>O14626580002</t>
  </si>
  <si>
    <t>00099021001 DEPOSITO DE EFECTIVO, DEPOSITANTE: ABDON RANULFO VASQUEZ ESPINOZA, CONCEPTO: DEVOLUCION DE FONDOS, CUENTA DE DEPOSITO: CUENTA UNICA DEL TESORO</t>
  </si>
  <si>
    <t>O14626620002</t>
  </si>
  <si>
    <t>00025018007 DEPOSITO DE EFECTIVO, DEPOSITANTE: MINISTERIO DE LA PRESIDENCIA, CONCEPTO: MIN. PRESIDENCIA DAKAR 2017, CUENTA DE DEPOSITO: CUENTA UNICA DEL TESORO</t>
  </si>
  <si>
    <t>O14626760002</t>
  </si>
  <si>
    <t>00015011101 DEPOSITO DE EFECTIVO, DEPOSITANTE: MIN.DE EDUCACION GERMAN SOLIZ DELGADILLO, CONCEPTO: DEVOLUCION DE PASAJES, CUENTA DE DEPOSITO: CUENTA UNICA DEL TESORO</t>
  </si>
  <si>
    <t>O14626770002</t>
  </si>
  <si>
    <t>00526012001 DEPOSITO DE EFECTIVO, DEPOSITANTE: WILLIAMS CORDERO ALBA, CONCEPTO: DEVOLUCION DE FONDOS EN AVANCE, CUENTA DE DEPOSITO: CUENTA UNICA DEL TESORO</t>
  </si>
  <si>
    <t>O14626870002</t>
  </si>
  <si>
    <t>00099021001 DEPOSITO DE EFECTIVO, DEPOSITANTE: COOPERATIVA VIDA NUEVA PCD LTDA., CONCEPTO: DEVOLUCION DE LA COOPERATIVA VIDA NUEVA PCD LTDA. A LA UE-FNSE DEL MINISTERIO DE PRESIDENCIA, CUENTA DE DEPOSITO: CUENTA UNICA DEL TESORO</t>
  </si>
  <si>
    <t>O14627650002</t>
  </si>
  <si>
    <t>00312014401 DEPOSITO DE EFECTIVO, DEPOSITANTE: MAIRA VIRUEZ, CONCEPTO: DINAMARCA PREVENTIVO 2128, CUENTA DE DEPOSITO: CUENTA UNICA DEL TESORO</t>
  </si>
  <si>
    <t>B14628840002</t>
  </si>
  <si>
    <t>00099021001 DEP.DE CHEQ.AJENOS,RET.DE CAM.,CONCEPTO: H.C. DIPUTADOS - DEVOLUCIÓN INCAPACIDAD TEMP. OCTUBRE/2016,DEP.: CAJA PETROLERA DE SALUD , PROCEDENCIA: BANCO UNION S.A., CHEQUE: 10568, FECHA DE EMISION:06/01/2017</t>
  </si>
  <si>
    <t>B14628850002</t>
  </si>
  <si>
    <t>00099021001 DEP.DE CHEQ.AJENOS,RET.DE CAM.,CONCEPTO: H.C. SENADORES - DEVOLUCIÓN INCAPACIDAD TEMP. - OCTUBRE/2016,DEP.: CAJA PETROLERA DE SALUD , PROCEDENCIA: BANCO UNION S.A., CHEQUE: 10567, FECHA DE EMISION:06/01/2017</t>
  </si>
  <si>
    <t>B14628880002</t>
  </si>
  <si>
    <t>00099021001 DEP.DE CHEQ.AJENOS,RET.DE CAM.,CONCEPTO: SOBERANIA ALIMENTARIA - DEVOLUCIÓN INCAPACIDAD TEMPORAL OCTUBRE/2016,DEP.: CAJA PETROLERA DE SALUD , PROCEDENCIA: BANCO UNION S.A., CHEQUE: 10569, FECHA DE EMISION:06/01/2017</t>
  </si>
  <si>
    <t>B14628900002</t>
  </si>
  <si>
    <t>00099021001 DEP.DE CHEQ.AJENOS,RET.DE CAM.,CONCEPTO: AUT. IMPUG. TRIBUTARIA - DEVOL. INCAPACIDAD TEMP. - OCT/2016,DEP.: CAJA PETROLERA DE SALUD , PROCEDENCIA: BANCO UNION S.A., CHEQUE: 10566, FECHA DE EMISION:06/01/2017</t>
  </si>
  <si>
    <t>B14628950002</t>
  </si>
  <si>
    <t>00099021001 DEP.DE CHEQ.AJENOS,RET.DE CAM.,CONCEPTO: A.G.E.T.I.C. - DEVOLUCIÓN INCAPACIDAD TEMP. - OCTUBRE/2016,DEP.: CAJA PETROLERA DE SALUD , PROCEDENCIA: BANCO UNION S.A., CHEQUE: 10565, FECHA DE EMISION:06/01/2017</t>
  </si>
  <si>
    <t>B14629620002</t>
  </si>
  <si>
    <t>00099021001 DEP.DE CHEQ.AJENOS,RET.DE CAM.,CONCEPTO: EDUARDO SOTO BUTRON,DEP.: BANCO UNION S.A. , PROCEDENCIA: BANCO UNION S.A., CHEQUE: 145892, FECHA DE EMISION:06/01/2017</t>
  </si>
  <si>
    <t>B14629630002</t>
  </si>
  <si>
    <t>00099021001 DEP.DE CHEQ.AJENOS,RET.DE CAM.,CONCEPTO: PAZ BALLIVIAN SERGIO ANTONIO,DEP.: BANCO UNION S.A. , PROCEDENCIA: BANCO UNION S.A., CHEQUE: 145893, FECHA DE EMISION:06/01/2017</t>
  </si>
  <si>
    <t>B14629650002</t>
  </si>
  <si>
    <t>00099021001 DEP.DE CHEQ.AJENOS,RET.DE CAM.,CONCEPTO: SEVILLA PAZ SOLDAN RICARDO MARIANO,DEP.: BANCO UNION S.A. , PROCEDENCIA: BANCO UNION S.A., CHEQUE: 145896, FECHA DE EMISION:06/01/2017</t>
  </si>
  <si>
    <t>B14629680002</t>
  </si>
  <si>
    <t>00099021001 DEP.DE CHEQ.AJENOS,RET.DE CAM.,CONCEPTO: GONZALES FLORES CARLOS EDUARDO,DEP.: BANCO UNION S.A. , PROCEDENCIA: BANCO UNION S.A., CHEQUE: 145895, FECHA DE EMISION:06/01/2017</t>
  </si>
  <si>
    <t>B14629700002</t>
  </si>
  <si>
    <t>00099021001 DEP.DE CHEQ.AJENOS,RET.DE CAM.,CONCEPTO: MIRANDA CRUZ GERSON JESUS,DEP.: BANCO UNION S.A. , PROCEDENCIA: BANCO UNION S.A., CHEQUE: 145891, FECHA DE EMISION:06/01/2017</t>
  </si>
  <si>
    <t>B14629750002</t>
  </si>
  <si>
    <t>00099021001 DEP.DE CHEQ.AJENOS,RET.DE CAM.,CONCEPTO: ALARCON CHUMACERO KATTY EVELING,DEP.: BANCO UNION S.A. , PROCEDENCIA: BANCO UNION S.A., CHEQUE: 145890, FECHA DE EMISION:06/01/2017</t>
  </si>
  <si>
    <t>B14629760002</t>
  </si>
  <si>
    <t>00099021001 DEP.DE CHEQ.AJENOS,RET.DE CAM.,CONCEPTO: SALAZAR RAMIREZ DAVID,DEP.: BANCO UNION S.A. , PROCEDENCIA: BANCO UNION S.A., CHEQUE: 145889, FECHA DE EMISION:06/01/2017</t>
  </si>
  <si>
    <t>B14629860002</t>
  </si>
  <si>
    <t>00680012001 DEP.DE CHEQ.AJENOS,RET.DE CAM.,CONCEPTO: PAGO ALQUILER ATM CONTRALORIA ENERO 2017,DEP.: BANCO UNION S.A , PROCEDENCIA: BANCO UNION S.A., CHEQUE: 142677, FECHA DE EMISION:05/01/2017</t>
  </si>
  <si>
    <t>B14630010002</t>
  </si>
  <si>
    <t>00099021001 DEP.DE CHEQ.AJENOS,RET.DE CAM.,CONCEPTO: DEVOLUCION DE COTIZACION EXCESO,DEP.: FUTURO DE BOLIVIA S.A. AFP , PROCEDENCIA: BANCO DE CREDITO DE BOLIVIA S.A., CHEQUE: 47223, FECHA DE EMISION:04/01/2017</t>
  </si>
  <si>
    <t>B14630030002</t>
  </si>
  <si>
    <t>00099021001 DEP.DE CHEQ.AJENOS,RET.DE CAM.,CONCEPTO: DEVOLUCION COTIZACION EXCESO,DEP.: FUTURO DE BOLIVIA S.A. AFP , PROCEDENCIA: BANCO DE CREDITO DE BOLIVIA S.A., CHEQUE: 47222, FECHA DE EMISION:04/01/2017</t>
  </si>
  <si>
    <t>B14630050002</t>
  </si>
  <si>
    <t>00099021001 DEP.DE CHEQ.AJENOS,RET.DE CAM.,CONCEPTO: DEVOLUCION COTIZACION EXCESO,DEP.: FUTURO DE BOLIVIA S.A. AFP , PROCEDENCIA: BANCO DE CREDITO DE BOLIVIA S.A., CHEQUE: 47221, FECHA DE EMISION:04/01/2017</t>
  </si>
  <si>
    <t>B14630510002</t>
  </si>
  <si>
    <t>00578012002 DEP.DE CHEQ.AJENOS,RET.DE CAM.,CONCEPTO: REVERSION,DEP.: BOLIVIANA DE AVIACION , PROCEDENCIA: BANCO UNION S.A., CHEQUE: 7280, FECHA DE EMISION:05/01/2017</t>
  </si>
  <si>
    <t>B14630550002</t>
  </si>
  <si>
    <t>00578012002 DEP.DE CHEQ.AJENOS,RET.DE CAM.,CONCEPTO: REVERSION,DEP.: BOLIVIANA DE AVIACION , PROCEDENCIA: BANCO UNION S.A., CHEQUE: 7278, FECHA DE EMISION:05/01/2017</t>
  </si>
  <si>
    <t>FONDO NACIONAL DE DESARROLLO ALTERNATIVO  "FONADAL"</t>
  </si>
  <si>
    <t>B14630710002</t>
  </si>
  <si>
    <t>00099021001 DEP.DE CHEQ.AJENOS,RET.DE CAM.,CONCEPTO: DEVOLUCION RECURSOS NO UTILIZADOS CUENTA FONADAL PROY. APOYO A LA PRODUCCION APICOLA,DEP.: GAM. VILLA LIBERTAD LICOMA , PROCEDENCIA: BANCO UNION S.A., CHEQUE: 20, FECHA DE EMISION:29/12/2016</t>
  </si>
  <si>
    <t>O14629420002</t>
  </si>
  <si>
    <t>00099021001 DEPOSITO DE EFECTIVO, DEPOSITANTE: RAMIRO MARTIN BURGOS SIÑANI, CONCEPTO: PAGO Y CUMPLIMIENTO INFORME MDP Y EP / INF / UAI Nº 15 / 15, CUENTA DE DEPOSITO: CUENTA UNICA DEL TESORO</t>
  </si>
  <si>
    <t>O14629450002</t>
  </si>
  <si>
    <t>00087011103 DEPOSITO DE EFECTIVO, DEPOSITANTE: TEDDY ALMANZA PEREZ, CONCEPTO: DEVOLUCION POR CONCEPTO DE PASAJES PERIODISTAS (CAMBIO) MES DE NOVIEMBRE, CUENTA DE DEPOSITO: CUENTA UNICA DEL TESORO</t>
  </si>
  <si>
    <t>O14629490002</t>
  </si>
  <si>
    <t>00099021001 DEPOSITO DE EFECTIVO, DEPOSITANTE: TEDDY ALMANZA PEREZ, CONCEPTO: DEVOLUCION POR CONCEPTO DE PASAJES DE PERIODISTAS (ABI) MES DE NOVIEMBRE, CUENTA DE DEPOSITO: CUENTA UNICA DEL TESORO</t>
  </si>
  <si>
    <t>O14629950002</t>
  </si>
  <si>
    <t>00591012001 DEPOSITO DE EFECTIVO, DEPOSITANTE: EMP ESTATAL DE TRANS POR CABLE MI TELEFERICO, CONCEPTO: DEPÓSITO DE SERVICIOS BASICOS DEL MES DE OCTUBRE Y NOVIEMBRE DE 2016, CUENTA DE DEPOSITO: CUENTA UNICA DEL TESORO</t>
  </si>
  <si>
    <t>O14630490002</t>
  </si>
  <si>
    <t>00099021001 DEPOSITO DE EFECTIVO, DEPOSITANTE: SAMUEL DURAN CORONEL, CONCEPTO: PAGO DE REPARTO ANTICIPADO PRH, CUENTA DE DEPOSITO: CUENTA UNICA DEL TESORO</t>
  </si>
  <si>
    <t>O14630610002</t>
  </si>
  <si>
    <t>00099021001 DEPOSITO DE EFECTIVO, DEPOSITANTE: JUAN CARLOS MESCHIWTZ, CONCEPTO: PREVENTIVO 3154, CUENTA DE DEPOSITO: CUENTA UNICA DEL TESORO</t>
  </si>
  <si>
    <t>O14630630002</t>
  </si>
  <si>
    <t>00099021001 DEPOSITO DE EFECTIVO, DEPOSITANTE: ROLY IGNACIO ALVAREZ, CONCEPTO: PREVENTIVO 2833, CUENTA DE DEPOSITO: CUENTA UNICA DEL TESORO</t>
  </si>
  <si>
    <t>O14630660002</t>
  </si>
  <si>
    <t>00099021001 DEPOSITO DE EFECTIVO, DEPOSITANTE: ERWIN CRUZ, CONCEPTO: PREVENTIVO 3134, CUENTA DE DEPOSITO: CUENTA UNICA DEL TESORO</t>
  </si>
  <si>
    <t>O14630690002</t>
  </si>
  <si>
    <t>00312014401 DEPOSITO DE EFECTIVO, DEPOSITANTE: MARIO IVANOE CLAVIJO, CONCEPTO: DINAMARCA PREVENTIVO 3092, CUENTA DE DEPOSITO: CUENTA UNICA DEL TESORO</t>
  </si>
  <si>
    <t>O14630700002</t>
  </si>
  <si>
    <t>00099021001 DEPOSITO DE EFECTIVO, DEPOSITANTE: YAMIL FARMAN, CONCEPTO: PREVENTIVO 1965, CUENTA DE DEPOSITO: CUENTA UNICA DEL TESORO</t>
  </si>
  <si>
    <t>O14630900002</t>
  </si>
  <si>
    <t>00099021001 DEPOSITO DE EFECTIVO, DEPOSITANTE: EDGAR QUINTANILLA MORODIAS, CONCEPTO: DOBLE PERCEPCION, CUENTA DE DEPOSITO: CUENTA UNICA DEL TESORO</t>
  </si>
  <si>
    <t>O14631220002</t>
  </si>
  <si>
    <t>00099021001 DEPOSITO DE EFECTIVO, DEPOSITANTE: LUCRECIA VELARDE VDA DE FLORES, CONCEPTO: PARA DEPARTAMENTO DE SANSIR, CUENTA DE DEPOSITO: CUENTA UNICA DEL TESORO</t>
  </si>
  <si>
    <t>O14631250002</t>
  </si>
  <si>
    <t>00099021001 DEPOSITO DE EFECTIVO, DEPOSITANTE: REGIMIENTO CABALLERIA 3 AROMA, CONCEPTO: REVERSION CONCEPTO LUZ DIC/2016, CUENTA DE DEPOSITO: CUENTA UNICA DEL TESORO</t>
  </si>
  <si>
    <t>O14631290002</t>
  </si>
  <si>
    <t>00099021001 DEPOSITO DE EFECTIVO, DEPOSITANTE: REGIMIENTO CABALLERIA 3 AROMA, CONCEPTO: REVERSION CONCEPTO LUZ NOV/2016, CUENTA DE DEPOSITO: CUENTA UNICA DEL TESORO</t>
  </si>
  <si>
    <t>O14631360002</t>
  </si>
  <si>
    <t>00099021001 DEPOSITO DE EFECTIVO, DEPOSITANTE: COLEGIO MILITAR DEL EJERCITO, CONCEPTO: REVERSION POR CONSUMO DE AGUA CORRESPONDIENTE AL MES DE DIC/16 DEL COLEGIO MILITAR DEL EJERCITO, CUENTA DE DEPOSITO: CUENTA UNICA DEL TESORO</t>
  </si>
  <si>
    <t>O14631380002</t>
  </si>
  <si>
    <t>O14631550002</t>
  </si>
  <si>
    <t>00099021001 DEPOSITO DE EFECTIVO, DEPOSITANTE: ALEX ANTONIO SALDIAS SCHNORR, CONCEPTO: DEVOLUCIÓN DEDUCCIÓN DE CUATRO DÍAS DE AGUINALDO, CUENTA DE DEPOSITO: CUENTA UNICA DEL TESORO</t>
  </si>
  <si>
    <t>O14631570002</t>
  </si>
  <si>
    <t>00283012002 DEPOSITO DE EFECTIVO, DEPOSITANTE: LILIAN LIZETH CLAROS TERAN-ADUANA NACIONAL, CONCEPTO: DEVOLUCION POR CONCEPTO DE VIATICOS, CUENTA DE DEPOSITO: CUENTA UNICA DEL TESORO</t>
  </si>
  <si>
    <t>O14632180002</t>
  </si>
  <si>
    <t>00099021001 DEPOSITO DE EFECTIVO, DEPOSITANTE: JUAN CARLOS MESCHWITZ, CONCEPTO: PREVENTIVO 800, CUENTA DE DEPOSITO: CUENTA UNICA DEL TESORO</t>
  </si>
  <si>
    <t>O14632620002</t>
  </si>
  <si>
    <t>00099021001 DEPOSITO DE EFECTIVO, DEPOSITANTE: MERY GONZALES ORTUÑO, CONCEPTO: DEVOLUCIÓN POR CONCEPTO DE PERCEPCIÓN INDEBIDA POR CATEGORIA, CUENTA DE DEPOSITO: CUENTA UNICA DEL TESORO</t>
  </si>
  <si>
    <t>B14634740002</t>
  </si>
  <si>
    <t>00099021001 DEP.DE CHEQ.AJENOS,RET.DE CAM.,CONCEPTO: PERALTA CABALLERO JOSE MAURICIO ENRIQUE,DEP.: BANCO UNION SA , PROCEDENCIA: BANCO UNION S.A., CHEQUE: 145899, FECHA DE EMISION:09/01/2017</t>
  </si>
  <si>
    <t>B14634750002</t>
  </si>
  <si>
    <t>00099021001 DEP.DE CHEQ.AJENOS,RET.DE CAM.,CONCEPTO: CHAMBI PEREZ JORGE FORTUNATO,DEP.: BANCO UNION SA , PROCEDENCIA: BANCO UNION S.A., CHEQUE: 145898, FECHA DE EMISION:09/01/2017</t>
  </si>
  <si>
    <t>B14634760002</t>
  </si>
  <si>
    <t>00099021001 DEP.DE CHEQ.AJENOS,RET.DE CAM.,CONCEPTO: OMONTE ROSEMARY MAITA GARCIA DE,DEP.: BANCO UNION SA , PROCEDENCIA: BANCO UNION S.A., CHEQUE: 145897, FECHA DE EMISION:09/01/2017</t>
  </si>
  <si>
    <t>B14635040002</t>
  </si>
  <si>
    <t>00099021001 DEP.DE CHEQ.AJENOS,RET.DE CAM.,CONCEPTO: POR REVERSION DE FONFOS NO UTILIZADOS,DEP.: TUNARI - SERNAP , PROCEDENCIA: BANCO UNION S.A., CHEQUE: 330, FECHA DE EMISION:30/12/2016</t>
  </si>
  <si>
    <t>B14635120002</t>
  </si>
  <si>
    <t>00099021001 DEP.DE CHEQ.AJENOS,RET.DE CAM.,CONCEPTO: POR REVERSION DE FONFOS NO UTILIZADOS,DEP.: TARIQUIA - SERNAP , PROCEDENCIA: BANCO UNION S.A., CHEQUE: 891, FECHA DE EMISION:16/12/2016</t>
  </si>
  <si>
    <t>B14635160002</t>
  </si>
  <si>
    <t>00099021001 DEP.DE CHEQ.AJENOS,RET.DE CAM.,CONCEPTO: DEVOLUCION COTIZACION EXCESO,DEP.: FUTURO DE BOLIVIA S.A. AFP , PROCEDENCIA: BANCO DE CREDITO DE BOLIVIA S.A., CHEQUE: 473249, FECHA DE EMISION:09/01/2017</t>
  </si>
  <si>
    <t>B14635190002</t>
  </si>
  <si>
    <t>00099021001 DEP.DE CHEQ.AJENOS,RET.DE CAM.,CONCEPTO: DEVOLUCION COTIZACION EXCESO,DEP.: FUTURO DE BOLIVIA S.A. AFP , PROCEDENCIA: BANCO DE CREDITO DE BOLIVIA S.A., CHEQUE: 473256, FECHA DE EMISION:09/01/2017</t>
  </si>
  <si>
    <t>MINISTERIO DE TRANSPARENCIA INSTITUCIONAL Y LUCHA CONTRA LA CORRUPCION "MTILCC"</t>
  </si>
  <si>
    <t>B14635840002</t>
  </si>
  <si>
    <t>00099021001 DEP.DE CHEQ.AJENOS,RET.DE CAM.,CONCEPTO: CAJA PETROLERA DE SALUD - INCAPACIDAD TEMPORAL MES SEPTIEMBRE,DEP.: MIN.DE TRANSP.INST. Y LUCHA CONTARA LA CORRUPCION , PROCEDENCIA: BANCO UNION S.A., CHEQUE: 726, FECHA DE EMISION:05/01/2017</t>
  </si>
  <si>
    <t>O14634530002</t>
  </si>
  <si>
    <t>00046041101 DEPOSITO DE EFECTIVO, DEPOSITANTE: EDWIN HUGO CHURA COARITE, CONCEPTO: DEVOLUCION DE FONDOS, CUENTA DE DEPOSITO: CUENTA UNICA DEL TESORO</t>
  </si>
  <si>
    <t>O14635180002</t>
  </si>
  <si>
    <t>00099021001 DEPOSITO DE EFECTIVO, DEPOSITANTE: PRESCILA CALLISAYA, CONCEPTO: DEVOLUCION DE EFECTIVO POR INFORME DE AUDITORIA CANCILLERIA, CUENTA DE DEPOSITO: CUENTA UNICA DEL TESORO</t>
  </si>
  <si>
    <t>O14635250002</t>
  </si>
  <si>
    <t>00099021001 DEPOSITO DE EFECTIVO, DEPOSITANTE: SERNAP, CONCEPTO: POR REVERSION DE FONFOS NO UTILIZADOS, CUENTA DE DEPOSITO: CUENTA UNICA DEL TESORO</t>
  </si>
  <si>
    <t>O14635290002</t>
  </si>
  <si>
    <t>00099021001 DEPOSITO DE EFECTIVO, DEPOSITANTE: MARCO ANTONIO ARDILES ALVAREZ, CONCEPTO: DEPÓSITO DUODECIMA DE AGUINALDO PAGADO LUEGO DE FALLECIMIENTO BERTHA INES ALVAREZ ESPADA, CUENTA DE DEPOSITO: CUENTA UNICA DEL TESORO</t>
  </si>
  <si>
    <t>O14635300002</t>
  </si>
  <si>
    <t>O14635350002</t>
  </si>
  <si>
    <t>00312014401 DEPOSITO DE EFECTIVO, DEPOSITANTE: VANESA IBIS SORETA, CONCEPTO: PREVENTIVO 2610, CUENTA DE DEPOSITO: CUENTA UNICA DEL TESORO</t>
  </si>
  <si>
    <t>O14635410002</t>
  </si>
  <si>
    <t>00312014401 DEPOSITO DE EFECTIVO, DEPOSITANTE: VICTOR HUGO VELARDE, CONCEPTO: PREVENTIVO 1555, CUENTA DE DEPOSITO: CUENTA UNICA DEL TESORO</t>
  </si>
  <si>
    <t>O14635430002</t>
  </si>
  <si>
    <t>00312014401 DEPOSITO DE EFECTIVO, DEPOSITANTE: VICTOR HUGO VELARDE, CONCEPTO: PREVENTIVO 1556, CUENTA DE DEPOSITO: CUENTA UNICA DEL TESORO</t>
  </si>
  <si>
    <t>O14635450002</t>
  </si>
  <si>
    <t>00099021001 DEPOSITO DE EFECTIVO, DEPOSITANTE: MARITA RUIZ, CONCEPTO: PREVENTIVO 1372, CUENTA DE DEPOSITO: CUENTA UNICA DEL TESORO</t>
  </si>
  <si>
    <t>O14635460002</t>
  </si>
  <si>
    <t>00312014401 DEPOSITO DE EFECTIVO, DEPOSITANTE: BISMAR ZAMBRANA SIBAUTE, CONCEPTO: PREVENTIVO 992, CUENTA DE DEPOSITO: CUENTA UNICA DEL TESORO</t>
  </si>
  <si>
    <t>O14635470002</t>
  </si>
  <si>
    <t>00312014401 DEPOSITO DE EFECTIVO, DEPOSITANTE: BISMAR ZAMBRANA SIBAUTE, CONCEPTO: PREVENTIVO 991, CUENTA DE DEPOSITO: CUENTA UNICA DEL TESORO</t>
  </si>
  <si>
    <t>O14635480002</t>
  </si>
  <si>
    <t>00099021001 DEPOSITO DE EFECTIVO, DEPOSITANTE: LUIS RAMIRO VILLARROEL LOZADA, CONCEPTO: DEVOLUCION POR CONCEPTO DE UN DIA DE VIATICOS, CUENTA DE DEPOSITO: CUENTA UNICA DEL TESORO</t>
  </si>
  <si>
    <t>O14635570002</t>
  </si>
  <si>
    <t>00099021001 DEPOSITO DE EFECTIVO, DEPOSITANTE: LUIS RAMIRO VILLARROEL LOZADA, CONCEPTO: DEVOLUCION DE FONDOS EN AVANCE NO UTILIZADOS, CUENTA DE DEPOSITO: CUENTA UNICA DEL TESORO</t>
  </si>
  <si>
    <t>O14635580002</t>
  </si>
  <si>
    <t>00099021001 DEPOSITO DE EFECTIVO, DEPOSITANTE: RONALD JAVIER DEHEZA GUTIERREZ, CONCEPTO: DOBLE PERCEPCION, CUENTA DE DEPOSITO: CUENTA UNICA DEL TESORO</t>
  </si>
  <si>
    <t>O14635590002</t>
  </si>
  <si>
    <t>00099021001 DEPOSITO DE EFECTIVO, DEPOSITANTE: MIGUEL A. PEDREGAL PARDO, CONCEPTO: DOBLE PERCEPCION, CUENTA DE DEPOSITO: CUENTA UNICA DEL TESORO</t>
  </si>
  <si>
    <t>O14636010002</t>
  </si>
  <si>
    <t>00099021001 DEPOSITO DE EFECTIVO, DEPOSITANTE: LUIS AMERICO GONZALES OMONTE, CONCEPTO: DEVOLUCION DE PASAJE AEREO, CUENTA DE DEPOSITO: CUENTA UNICA DEL TESORO</t>
  </si>
  <si>
    <t>O14636050002</t>
  </si>
  <si>
    <t>00099021001 DEPOSITO DE EFECTIVO, DEPOSITANTE: ANA LARA NAVARRO - MINISTERIO DE EDUCACIÓN, CONCEPTO: DEVOLUCIÓN CARGO A CUENTA 6TA OCEPB DELEGACIÓN POTOSÍ, CUENTA DE DEPOSITO: CUENTA UNICA DEL TESORO</t>
  </si>
  <si>
    <t>O14636140002</t>
  </si>
  <si>
    <t>00099021001 DEPOSITO DE EFECTIVO, DEPOSITANTE: ANGELICA JAUREGUI GUTIERREZ VDA DE SALAS, CONCEPTO: COBRO INDEBIDO, CUENTA DE DEPOSITO: CUENTA UNICA DEL TESORO</t>
  </si>
  <si>
    <t>O14636260002</t>
  </si>
  <si>
    <t>00099021001 DEPOSITO DE EFECTIVO, DEPOSITANTE: FELIPA QUISPE VDA. DE SALCEDO CI 2540497 LP, CONCEPTO: COBROS INDEVIDOS - DEVOLUCION, CUENTA DE DEPOSITO: CUENTA UNICA DEL TESORO</t>
  </si>
  <si>
    <t>O14636360002</t>
  </si>
  <si>
    <t>00590012001 DEPOSITO DE EFECTIVO, DEPOSITANTE: SISTEMAS DE TELECOMUNICACIONES LPZ, CONCEPTO: DEVOLUCION DE RETENCIONES DE CONTRATO 53,15, CUENTA DE DEPOSITO: CUENTA UNICA DEL TESORO</t>
  </si>
  <si>
    <t>O14636700002</t>
  </si>
  <si>
    <t>00099021001 DEPOSITO DE EFECTIVO, DEPOSITANTE: JAIME MACHACA CHUQUIMIA, CONCEPTO: DEP UNA DUODECIMA DE AGUINALDO, CUENTA DE DEPOSITO: CUENTA UNICA DEL TESORO</t>
  </si>
  <si>
    <t>O14636850002</t>
  </si>
  <si>
    <t>00590012001 DEPOSITO DE EFECTIVO, DEPOSITANTE: EMPRESA PUBLICA QUIPUS, CONCEPTO: INGRESO POR MATERIAL RECICLADO, CUENTA DE DEPOSITO: CUENTA UNICA DEL TESORO</t>
  </si>
  <si>
    <t>O14637730002</t>
  </si>
  <si>
    <t>00283012002 DEPOSITO DE EFECTIVO, DEPOSITANTE: WILY SERAFIN CARDENAS CABRERA, CONCEPTO: VIATICOS, CUENTA DE DEPOSITO: CUENTA UNICA DEL TESORO</t>
  </si>
  <si>
    <t>O14637770002</t>
  </si>
  <si>
    <t>B14639570002</t>
  </si>
  <si>
    <t>00222014302 DEP.DE CHEQ.AJENOS,RET.DE CAM.,CONCEPTO: DEVOLUCION DE FONDOS,DEP.: TANIA CRUZ , PROCEDENCIA: BANCO UNION S.A., CHEQUE: 1025, FECHA DE EMISION:09/01/2017</t>
  </si>
  <si>
    <t>B14639750002</t>
  </si>
  <si>
    <t>00660012006 DEP.DE CHEQ.AJENOS,RET.DE CAM.,CONCEPTO: MULTA POR INCUMPLIMIENTO DE PLAZOS DE ENTREGA DE ENVIOS DE COURRIER,DEP.: ORGANO JUDICIAL - DTO CHUQUISACA , PROCEDENCIA: BANCO UNION S.A., CHEQUE: 844, FECHA DE EMISION:04/01/2017</t>
  </si>
  <si>
    <t>B14639790002</t>
  </si>
  <si>
    <t>00660012006 DEP.DE CHEQ.AJENOS,RET.DE CAM.,CONCEPTO: MULTA POR INCUMPLIMIENTO DE PLAZOS DE ENTREGA DE ENVIOS DE COURRIER,DEP.: ORGANO JUDICIAL - DTO CHUQUISACA , PROCEDENCIA: BANCO UNION S.A., CHEQUE: 843, FECHA DE EMISION:04/01/2017</t>
  </si>
  <si>
    <t>B14640260002</t>
  </si>
  <si>
    <t>00099021001 DEP.DE CHEQ.AJENOS,RET.DE CAM.,CONCEPTO: DEVOLUCION DE BAJAS MEDICAS POR INCAPACIDAD TEMPORAL,DEP.: MINISTERIO DE SALUD , PROCEDENCIA: BANCO UNION S.A., CHEQUE: 20927, FECHA DE EMISION:30/12/2016</t>
  </si>
  <si>
    <t>B14640310002</t>
  </si>
  <si>
    <t>00099021001 DEP.DE CHEQ.AJENOS,RET.DE CAM.,CONCEPTO: JIMENEZ DE SANCHEZ MARITZA,DEP.: BANCO UNION S.A. , PROCEDENCIA: BANCO UNION S.A., CHEQUE: 145900, FECHA DE EMISION:10/01/2017</t>
  </si>
  <si>
    <t>B14640350002</t>
  </si>
  <si>
    <t>00099021001 DEP.DE CHEQ.AJENOS,RET.DE CAM.,CONCEPTO: JIMENEZ DE SANCHEZ MARITZA,DEP.: BANCO UNION S.A. , PROCEDENCIA: BANCO UNION S.A., CHEQUE: 145901, FECHA DE EMISION:10/01/2017</t>
  </si>
  <si>
    <t>B14640370002</t>
  </si>
  <si>
    <t>00099021001 DEP.DE CHEQ.AJENOS,RET.DE CAM.,CONCEPTO: DEVOLUCION DE BAJAS MEDICAS POR INCAPACIDAD TEMPORAL,DEP.: MINISTERIO DE SALUD , PROCEDENCIA: BANCO UNION S.A., CHEQUE: 20872, FECHA DE EMISION:30/12/2016</t>
  </si>
  <si>
    <t>B14640380002</t>
  </si>
  <si>
    <t>00099021001 DEP.DE CHEQ.AJENOS,RET.DE CAM.,CONCEPTO: PACHECO MOLINA ROLANDO,DEP.: BANCO UNION S.A. , PROCEDENCIA: BANCO UNION S.A., CHEQUE: 145902, FECHA DE EMISION:10/01/2017</t>
  </si>
  <si>
    <t>B14640390002</t>
  </si>
  <si>
    <t>00099021001 DEP.DE CHEQ.AJENOS,RET.DE CAM.,CONCEPTO: DURAN CRESPO JORGE LEONARDO,DEP.: BANCO UNION S.A. , PROCEDENCIA: BANCO UNION S.A., CHEQUE: 145903, FECHA DE EMISION:10/01/2017</t>
  </si>
  <si>
    <t>B14640400002</t>
  </si>
  <si>
    <t>00099021001 DEP.DE CHEQ.AJENOS,RET.DE CAM.,CONCEPTO: MELEAN CAMACHO LUIS GONZALO,DEP.: BANCO UNION S.A. , PROCEDENCIA: BANCO UNION S.A., CHEQUE: 145904, FECHA DE EMISION:10/01/2017</t>
  </si>
  <si>
    <t>B14640430002</t>
  </si>
  <si>
    <t>00099021001 DEP.DE CHEQ.AJENOS,RET.DE CAM.,CONCEPTO: CARDOZO URIBE AIDEE LOURDES,DEP.: BANCO UNION S.A. , PROCEDENCIA: BANCO UNION S.A., CHEQUE: 145905, FECHA DE EMISION:10/01/2017</t>
  </si>
  <si>
    <t>B14641090002</t>
  </si>
  <si>
    <t>00086038003 DEP.DE CHEQ.AJENOS,RET.DE CAM.,CONCEPTO: TRANSFERENCIA DE FONDOS 3ER DESEMBOLSO GESTION 2016,DEP.: SERNAP , PROCEDENCIA: BANCO UNION S.A., CHEQUE: 799, FECHA DE EMISION:09/01/2017</t>
  </si>
  <si>
    <t>O14639480002</t>
  </si>
  <si>
    <t>00099021001 DEPOSITO DE EFECTIVO, DEPOSITANTE: PEDRO CACHI CHOQUE, CONCEPTO: DUODECIMAS DE AGUINALDO, CUENTA DE DEPOSITO: CUENTA UNICA DEL TESORO</t>
  </si>
  <si>
    <t>O14640070002</t>
  </si>
  <si>
    <t>00099021001 DEPOSITO DE EFECTIVO, DEPOSITANTE: MIRIAM MENDOZA ALEJANDRO CI 5542729, CONCEPTO: DEVOLUCION DE SALARIO, CUENTA DE DEPOSITO: CUENTA UNICA DEL TESORO</t>
  </si>
  <si>
    <t>O14640460002</t>
  </si>
  <si>
    <t>00099021001 DEPOSITO DE EFECTIVO, DEPOSITANTE: RAFAILIA GUTIERREZ MAYTA DE COLQUE, CONCEPTO: DOBLE PERCEPCION, CUENTA DE DEPOSITO: CUENTA UNICA DEL TESORO</t>
  </si>
  <si>
    <t>O14640590002</t>
  </si>
  <si>
    <t>00099021001 DEPOSITO DE EFECTIVO, DEPOSITANTE: CENTRO GENERAL DE MANTENIMIENTO, CONCEPTO: SERVICIOS BASICOS TELEFONIA, CUENTA DE DEPOSITO: CUENTA UNICA DEL TESORO</t>
  </si>
  <si>
    <t>O14640630002</t>
  </si>
  <si>
    <t>00099021001 DEPOSITO DE EFECTIVO, DEPOSITANTE: CENTRO GENERAL DE MANTENIMIENTO, CONCEPTO: SERVICIOS BASICOS ENERGIA ELECTRICA (REVERSION), CUENTA DE DEPOSITO: CUENTA UNICA DEL TESORO</t>
  </si>
  <si>
    <t>O14640660002</t>
  </si>
  <si>
    <t>00099021001 DEPOSITO DE EFECTIVO, DEPOSITANTE: CENTRO GENERAL DE MANTENIMIENTO, CONCEPTO: SERVICIOS BASICOS AGUA (REVERSION), CUENTA DE DEPOSITO: CUENTA UNICA DEL TESORO</t>
  </si>
  <si>
    <t>MINISTERIO DE AUTONOMIAS         "MAUT"</t>
  </si>
  <si>
    <t>O14641120002</t>
  </si>
  <si>
    <t>00051018010 DEPOSITO DE EFECTIVO, DEPOSITANTE: PABLO GARCIA RIVERA, CONCEPTO: DEVOLUCION POR CONCEPTO DE PASAJE AEREO, CUENTA DE DEPOSITO: CUENTA UNICA DEL TESORO</t>
  </si>
  <si>
    <t>O14641220002</t>
  </si>
  <si>
    <t>00086031101 DEPOSITO DE EFECTIVO, DEPOSITANTE: SERNAP COTA PATA, CONCEPTO: POR CONCEPTO DE INGRESOS POR SERVICIOS HIGIENICOS, MES NOVIEMBRE, CUENTA DE DEPOSITO: CUENTA UNICA DEL TESORO</t>
  </si>
  <si>
    <t>O14641690002</t>
  </si>
  <si>
    <t>00099021001 DEPOSITO DE EFECTIVO, DEPOSITANTE: CECILIA HUANCA HUALLPA CI. 2686888 L.P., CONCEPTO: DEVOLUCION SALARIO MES DE ENERO 2016, CUENTA DE DEPOSITO: CUENTA UNICA DEL TESORO</t>
  </si>
  <si>
    <t>O14641700002</t>
  </si>
  <si>
    <t>00099021001 DEPOSITO DE EFECTIVO, DEPOSITANTE: CECILIA HUANCA HUALLPA CI. 2686888 L.P., CONCEPTO: DEVOLUCION DE SALARIO MES DE FEBRERO 2016, CUENTA DE DEPOSITO: CUENTA UNICA DEL TESORO</t>
  </si>
  <si>
    <t>O14641710002</t>
  </si>
  <si>
    <t>00099021001 DEPOSITO DE EFECTIVO, DEPOSITANTE: CECILIA HUANCA HUALLPA CI. 2686888 L.P., CONCEPTO: DEVOLUCION SALARIO MES DE MARZO 2016, CUENTA DE DEPOSITO: CUENTA UNICA DEL TESORO</t>
  </si>
  <si>
    <t>O14641720002</t>
  </si>
  <si>
    <t>00099021001 DEPOSITO DE EFECTIVO, DEPOSITANTE: CECILIA HUANCA HUALLPA CI. 2686888 L.P., CONCEPTO: DEVOLUCION SALARIO MES DE ABRIL 2016, CUENTA DE DEPOSITO: CUENTA UNICA DEL TESORO</t>
  </si>
  <si>
    <t>O14641740002</t>
  </si>
  <si>
    <t>00099021001 DEPOSITO DE EFECTIVO, DEPOSITANTE: CECILIA HUANCA HUALLPA CI. 2686888 L.P., CONCEPTO: DEVOLUCION SALARIO MES DE MAYO 2016, CUENTA DE DEPOSITO: CUENTA UNICA DEL TESORO</t>
  </si>
  <si>
    <t>O14641750002</t>
  </si>
  <si>
    <t>00099021001 DEPOSITO DE EFECTIVO, DEPOSITANTE: CECILIA HUANCA HUALLPA CI. 2686888 L.P., CONCEPTO: DEVOLUCION SALARIO MES DE JUNIO 2016, CUENTA DE DEPOSITO: CUENTA UNICA DEL TESORO</t>
  </si>
  <si>
    <t>O14641980002</t>
  </si>
  <si>
    <t>00099021001 DEPOSITO DE EFECTIVO, DEPOSITANTE: RENE CALLE TINTAYA, CONCEPTO: DEVOLUCION POR CONCEPTO DE DOS DUODECIMAS DE AGUINALDO, CUENTA DE DEPOSITO: CUENTA UNICA DEL TESORO</t>
  </si>
  <si>
    <t>O14642090002</t>
  </si>
  <si>
    <t>00099021001 DEPOSITO DE EFECTIVO, DEPOSITANTE: MARILIN LOURDES VILLA OLIVERA DE VERA, CONCEPTO: DOBLE PERCEPCION, CUENTA DE DEPOSITO: CUENTA UNICA DEL TESORO</t>
  </si>
  <si>
    <t>O14642100002</t>
  </si>
  <si>
    <t>00099021001 DEPOSITO DE EFECTIVO, DEPOSITANTE: MIN DE EDUCACION-GERMAN SOLIZ DELGADILLO, CONCEPTO: DEVOLUCION DE PASAJES, CUENTA DE DEPOSITO: CUENTA UNICA DEL TESORO</t>
  </si>
  <si>
    <t>O14642450002</t>
  </si>
  <si>
    <t>O14642470002</t>
  </si>
  <si>
    <t>00099021001 DEPOSITO DE EFECTIVO, DEPOSITANTE: PEDRO CRESPO ALVIZURI-MINISTERIO DE EDUCACION, CONCEPTO: DEVOLUCION POR EXCEDENTE DE HABERES MES DE DICIEMBRE-2016, CUENTA DE DEPOSITO: CUENTA UNICA DEL TESORO</t>
  </si>
  <si>
    <t>O14642480002</t>
  </si>
  <si>
    <t>00574012002 DEPOSITO DE EFECTIVO, DEPOSITANTE: EMILIO GUILLERMO LOPEZ FERNANDEZ, CONCEPTO: DEVOLUCION POR CONCEPTO DE UN DIA DE VIATICOS, CUENTA DE DEPOSITO: CUENTA UNICA DEL TESORO</t>
  </si>
  <si>
    <t>O14642640002</t>
  </si>
  <si>
    <t>00099021001 DEPOSITO DE EFECTIVO, DEPOSITANTE: JUSTINIANO ARAPI ROQUE, CONCEPTO: DOBLE PERCEPCION, CUENTA DE DEPOSITO: CUENTA UNICA DEL TESORO</t>
  </si>
  <si>
    <t>O14643380002</t>
  </si>
  <si>
    <t>00099021001 DEPOSITO DE EFECTIVO, DEPOSITANTE: CARLOS EDUARDO MORALES LANDIVAR-SENASIR, CONCEPTO: PAGO P.R.A., CUENTA DE DEPOSITO: CUENTA UNICA DEL TESORO</t>
  </si>
  <si>
    <t>B14645260002</t>
  </si>
  <si>
    <t>00099021001 DEP.DE CHEQ.AJENOS,RET.DE CAM.,CONCEPTO: DEVOLUCION DE PROCESOS,DEP.: MINISTERIO DE EDUCACION , PROCEDENCIA: BANCO UNION S.A., CHEQUE: 19391, FECHA DE EMISION:30/12/2016</t>
  </si>
  <si>
    <t>B14645460002</t>
  </si>
  <si>
    <t>00099021001 DEP.DE CHEQ.AJENOS,RET.DE CAM.,CONCEPTO: ROMERO FERNANDEZ CARLOS EDGAR,DEP.: BANCO UNION S.A. , PROCEDENCIA: BANCO UNION S.A., CHEQUE: 145910, FECHA DE EMISION:11/01/2017</t>
  </si>
  <si>
    <t>B14645530002</t>
  </si>
  <si>
    <t>00099021001 DEP.DE CHEQ.AJENOS,RET.DE CAM.,CONCEPTO: NAVA ROMANO VICTOR RENE,DEP.: BANCO UNION S.A. , PROCEDENCIA: BANCO UNION S.A., CHEQUE: 145906, FECHA DE EMISION:11/01/2017</t>
  </si>
  <si>
    <t>B14645640002</t>
  </si>
  <si>
    <t>00099021001 DEP.DE CHEQ.AJENOS,RET.DE CAM.,CONCEPTO: CRESPO POLO CARLOS RENAN,DEP.: BANCO UNION S.A. , PROCEDENCIA: BANCO UNION S.A., CHEQUE: 145908, FECHA DE EMISION:11/01/2017</t>
  </si>
  <si>
    <t>B14645680002</t>
  </si>
  <si>
    <t>00099021001 DEP.DE CHEQ.AJENOS,RET.DE CAM.,CONCEPTO: CRESPO POLO CARLOS RENAN,DEP.: BANCO UNION S.A. , PROCEDENCIA: BANCO UNION S.A., CHEQUE: 145907, FECHA DE EMISION:11/01/2017</t>
  </si>
  <si>
    <t>B14645700002</t>
  </si>
  <si>
    <t>00099021001 DEP.DE CHEQ.AJENOS,RET.DE CAM.,CONCEPTO: ORTEGA REYES EDSON PABEL,DEP.: BANCO UNION S.A. , PROCEDENCIA: BANCO UNION S.A., CHEQUE: 145909, FECHA DE EMISION:11/01/2017</t>
  </si>
  <si>
    <t>B14645750002</t>
  </si>
  <si>
    <t>00099021001 DEP.DE CHEQ.AJENOS,RET.DE CAM.,CONCEPTO: MIN COMUNICACION-DEVOLUCION INCAPACIDAD TEMPORAL-OCTUBRE /2016,DEP.: CAJA PETROLERA DE SALUD , PROCEDENCIA: BANCO UNION S.A., CHEQUE: 10571, FECHA DE EMISION:11/01/2017</t>
  </si>
  <si>
    <t>B14645800002</t>
  </si>
  <si>
    <t>00099021001 DEP.DE CHEQ.AJENOS,RET.DE CAM.,CONCEPTO: COMPENSACIÓN MENSUAL DE COTIZACIONES,DEP.: FUTURO DE BOLIVIA S.A. AFP , PROCEDENCIA: BANCO DE CREDITO DE BOLIVIA S.A., CHEQUE: 47363, FECHA DE EMISION:11/01/2017</t>
  </si>
  <si>
    <t>B14645830002</t>
  </si>
  <si>
    <t>00099021001 DEP.DE CHEQ.AJENOS,RET.DE CAM.,CONCEPTO: FRACCIÓN COMPLEMENTARIA MENSUAL,DEP.: FUTURO DE BOLIVIA S.A. AFP , PROCEDENCIA: BANCO DE CREDITO DE BOLIVIA S.A., CHEQUE: 47358, FECHA DE EMISION:11/01/2017</t>
  </si>
  <si>
    <t>B14645850002</t>
  </si>
  <si>
    <t>00099021001 DEP.DE CHEQ.AJENOS,RET.DE CAM.,CONCEPTO: DEVOLUCIÓN COTIZACIÓN EXCESO,DEP.: FUTURO DE BOLIVIA S.A. AFP , PROCEDENCIA: BANCO DE CREDITO DE BOLIVIA S.A., CHEQUE: 47359, FECHA DE EMISION:10/01/2017</t>
  </si>
  <si>
    <t>B14645870002</t>
  </si>
  <si>
    <t>00099021001 DEP.DE CHEQ.AJENOS,RET.DE CAM.,CONCEPTO: DEVOLUCIÓN COTIZACIÓN EXCESO,DEP.: FUTURO DE BOLIVIA S.A. AFP , PROCEDENCIA: BANCO DE CREDITO DE BOLIVIA S.A., CHEQUE: 47360, FECHA DE EMISION:10/01/2017</t>
  </si>
  <si>
    <t>B14646400002</t>
  </si>
  <si>
    <t>00099021001 DEP.DE CHEQ.AJENOS,RET.DE CAM.,CONCEPTO: PAGO DE SUBSIDIO DE ENFERMEDAD Y MATERNIDAD CORRESPONDIENTE AL MES DE OCTUBRE 2016,DEP.: CAJA DE SALUD DE LA BANCA PRIVADA , PROCEDENCIA: BANCO NACIONAL DE BOLIVIA S.A., CHEQUE: 6346170, FECHA DE EMISION:15/12</t>
  </si>
  <si>
    <t>O14644880002</t>
  </si>
  <si>
    <t>00099021001 DEPOSITO DE EFECTIVO, DEPOSITANTE: CARMELA AGRAMONT CHUQUIMIA CI. 2716928 L.P., CONCEPTO: REVERSION HABERES OCTUBRE 2007, CUENTA DE DEPOSITO: CUENTA UNICA DEL TESORO</t>
  </si>
  <si>
    <t>O14644890002</t>
  </si>
  <si>
    <t>00099021001 DEPOSITO DE EFECTIVO, DEPOSITANTE: CARMELA AGRAMONT CHUQUIMIA CI. 2716928 L.P., CONCEPTO: REVERSION HABERES NOVIEMBRE 2007, CUENTA DE DEPOSITO: CUENTA UNICA DEL TESORO</t>
  </si>
  <si>
    <t>O14644900002</t>
  </si>
  <si>
    <t>00099021001 DEPOSITO DE EFECTIVO, DEPOSITANTE: CARMELA AGRAMONT CHUQUIMIA CI. 2716928 L.P., CONCEPTO: REVERSION HABERES DICIEMBRE 2007, CUENTA DE DEPOSITO: CUENTA UNICA DEL TESORO</t>
  </si>
  <si>
    <t>O14644910002</t>
  </si>
  <si>
    <t>00099021001 DEPOSITO DE EFECTIVO, DEPOSITANTE: CARMELA AGRAMONT CHUQUIMIA CI. 2716928 L.P., CONCEPTO: REVERSION HABERES ENERO 2008, CUENTA DE DEPOSITO: CUENTA UNICA DEL TESORO</t>
  </si>
  <si>
    <t>O14644930002</t>
  </si>
  <si>
    <t>00099021001 DEPOSITO DE EFECTIVO, DEPOSITANTE: CARMELA AGRAMONT CHUQUIMIA CI. 2716928 L.P., CONCEPTO: REVERSION HABERES FEBRERO 2008, CUENTA DE DEPOSITO: CUENTA UNICA DEL TESORO</t>
  </si>
  <si>
    <t>O14645400002</t>
  </si>
  <si>
    <t>00099021001 DEPOSITO DE EFECTIVO, DEPOSITANTE: DESIDERIO CALLA GUERRERO CI 4936959 LP, CONCEPTO: REHABILITACION DE PAGO CCM POR DOBLE PERCEPCION, CUENTA DE DEPOSITO: CUENTA UNICA DEL TESORO</t>
  </si>
  <si>
    <t>O14645490002</t>
  </si>
  <si>
    <t>00099021001 DEPOSITO DE EFECTIVO, DEPOSITANTE: JUAN CARLOS MALDONADO QUEVEDO, CONCEPTO: DEP. DOS DUODECIMAS DE AGUINALDO DERECHO HAMBIENTE, CUENTA DE DEPOSITO: CUENTA UNICA DEL TESORO</t>
  </si>
  <si>
    <t>O14645510002</t>
  </si>
  <si>
    <t>00099021001 DEPOSITO DE EFECTIVO, DEPOSITANTE: JUAN CARLOS MALDONADO QUEVEDO, CONCEPTO: DEP. DOS DUODECIMAS DE AGUINALDO TITULAR, CUENTA DE DEPOSITO: CUENTA UNICA DEL TESORO</t>
  </si>
  <si>
    <t>O14645730002</t>
  </si>
  <si>
    <t>00099021001 DEPOSITO DE EFECTIVO, DEPOSITANTE: FRANKLIN USIN VARGAS, CONCEPTO: DEVOLUCION DE GASTOS DE FUNCIONAMIENTO OBSERVADOS, CUENTA DE DEPOSITO: CUENTA UNICA DEL TESORO</t>
  </si>
  <si>
    <t>O14645790002</t>
  </si>
  <si>
    <t>00099021001 DEPOSITO DE EFECTIVO, DEPOSITANTE: MARIOBO TACANA HORTENSIA, CONCEPTO: DEVOLUCION 15 DIAS DE AGUINALDO GESTION 2016 AGUINALDO 327840 / 365 *15 DIAS = 134,70, CUENTA DE DEPOSITO: CUENTA UNICA DEL TESORO</t>
  </si>
  <si>
    <t>O14646040002</t>
  </si>
  <si>
    <t>00010011101 DEPOSITO DE EFECTIVO, DEPOSITANTE: ALFREDO LANDIVAR Q. - MIN RELACIONES EXTERIORES, CONCEPTO: DEVOLUCIÓN SALDO NO EJECUTADO C31 # 3044/2016, CUENTA DE DEPOSITO: CUENTA UNICA DEL TESORO</t>
  </si>
  <si>
    <t>O14646130002</t>
  </si>
  <si>
    <t>00099021001 DEPOSITO DE EFECTIVO, DEPOSITANTE: FERNANDO BLANCO CASTILLO, CONCEPTO: DEVOLUCION DE HABERES DEL MES OCTUBRE 2016, CUENTA DE DEPOSITO: CUENTA UNICA DEL TESORO</t>
  </si>
  <si>
    <t>O14646420002</t>
  </si>
  <si>
    <t>00099021001 DEPOSITO DE EFECTIVO, DEPOSITANTE: IRIS GUTIERREZ MIN DE DEPORTES, CONCEPTO: DEV DE SALDOS NO EJECUTADOS COPA ESTADO PLURINACIONAL GESTION 2016, CUENTA DE DEPOSITO: CUENTA UNICA DEL TESORO</t>
  </si>
  <si>
    <t>O14646640002</t>
  </si>
  <si>
    <t>00099021001 DEPOSITO DE EFECTIVO, DEPOSITANTE: VICTORIA CANDIDA CHOQUE MAMANI CI: 4261813 LP, CONCEPTO: DEPOSITAR DOS DUODECIMAS DE AGUINALDO, CUENTA DE DEPOSITO: CUENTA UNICA DEL TESORO</t>
  </si>
  <si>
    <t>O14646700002</t>
  </si>
  <si>
    <t>00099021001 DEPOSITO DE EFECTIVO, DEPOSITANTE: LUIS NESTOR NAVARRO TUFIÑO, CONCEPTO: DEVOLUCIÓN EXCEDENTE SALARIAL DEL MES DE JUNIO 2016, CUENTA DE DEPOSITO: CUENTA UNICA DEL TESORO</t>
  </si>
  <si>
    <t>O14648220002</t>
  </si>
  <si>
    <t>00099021001 DEPOSITO DE EFECTIVO, DEPOSITANTE: COLEGIO MILITAR DE EJERCITO, CONCEPTO: REVERSION POR SERVICIO DE TELEFONIA CORRESPONDIENTE AL MES DE DIC/16, CUENTA DE DEPOSITO: CUENTA UNICA DEL TESORO</t>
  </si>
  <si>
    <t>B14649500002</t>
  </si>
  <si>
    <t>00587012009 DEP.DE CHEQ.AJENOS,RET.DE CAM.,CONCEPTO: PAGO ANTICIPO POR LA EJECUCION DE LA OBRA DOBLE VIA HUARINA - ACHACACHI,DEP.: ADMINISTRADORA BOLIVIANA DE CARRETERAS , PROCEDENCIA: BANCO UNION S.A., CHEQUE: 928, FECHA DE EMISION:27/12/2016</t>
  </si>
  <si>
    <t>B14649890002</t>
  </si>
  <si>
    <t>00578012002 DEP.DE CHEQ.AJENOS,RET.DE CAM.,CONCEPTO: REVERSION,DEP.: BOLIVIANA DE AVIACION , PROCEDENCIA: BANCO UNION S.A., CHEQUE: 1852, FECHA DE EMISION:10/01/2017</t>
  </si>
  <si>
    <t>B14649900002</t>
  </si>
  <si>
    <t>00578012002 DEP.DE CHEQ.AJENOS,RET.DE CAM.,CONCEPTO: REVERSION,DEP.: BOLIVIANA DE AVIACION , PROCEDENCIA: BANCO UNION S.A., CHEQUE: 1853, FECHA DE EMISION:10/01/2017</t>
  </si>
  <si>
    <t>O14649480002</t>
  </si>
  <si>
    <t>00099021001 DEPOSITO DE EFECTIVO, DEPOSITANTE: CARMIÑA LLORENTI BARRIENTOS, CONCEPTO: DEV.AGUINALDO GESTION 2016, S/G PGE-RR.HH.Nº 01/17, CUENTA DE DEPOSITO: CUENTA UNICA DEL TESORO</t>
  </si>
  <si>
    <t>O14649550002</t>
  </si>
  <si>
    <t>00099021001 DEPOSITO DE EFECTIVO, DEPOSITANTE: MARIA GREGORIA POZO, CONCEPTO: DEPOSITAR UNA DUODECIMA DE AGUINALDO, CUENTA DE DEPOSITO: CUENTA UNICA DEL TESORO</t>
  </si>
  <si>
    <t>O14649700002</t>
  </si>
  <si>
    <t>00342012001 DEPOSITO DE EFECTIVO, DEPOSITANTE: VERONICA VICTORIA VIZCARRA ANGULO, CONCEPTO: DEVOLUCIÓN DE PASAJES Y VIÁTICOS, CUENTA DE DEPOSITO: CUENTA UNICA DEL TESORO</t>
  </si>
  <si>
    <t>O14649820002</t>
  </si>
  <si>
    <t>00046041101 DEPOSITO DE EFECTIVO, DEPOSITANTE: VICTOR VICENTE CHOQUE MARCA, CONCEPTO: DEVOLUCION DE FONDOS, CUENTA DE DEPOSITO: CUENTA UNICA DEL TESORO</t>
  </si>
  <si>
    <t>O14649840002</t>
  </si>
  <si>
    <t>O14650380002</t>
  </si>
  <si>
    <t>00046021109 DEPOSITO DE EFECTIVO, DEPOSITANTE: OCTAVIO LARREA LOPEZ, CONCEPTO: DESCARGO PENDIENTE COMO EX FUNCIONARIO DEL EX FID, CUENTA DE DEPOSITO: CUENTA UNICA DEL TESORO</t>
  </si>
  <si>
    <t>O14650510002</t>
  </si>
  <si>
    <t>00291012002 DEPOSITO DE EFECTIVO, DEPOSITANTE: JOSE ANTONIO ANTEZANA RODRIGUEZ, CONCEPTO: COMPRA: MANUAL AMBIENTAL PARA CARRETERAS; GLOSARIO DE TERMINOS AMBIENTALES, CUENTA DE DEPOSITO: CUENTA UNICA DEL TESORO</t>
  </si>
  <si>
    <t>O14650740002</t>
  </si>
  <si>
    <t>00283032001 DEPOSITO DE EFECTIVO, DEPOSITANTE: GERENCIA REGIONAL COCHABAMBA, CONCEPTO: OTROS INGRESOS NO ESPECIFICADOS, CUENTA DE DEPOSITO: CUENTA UNICA DEL TESORO</t>
  </si>
  <si>
    <t>O14650760002</t>
  </si>
  <si>
    <t>00099021001 DEPOSITO DE EFECTIVO, DEPOSITANTE: LILIAN ALVAREZ BASCOPE, CONCEPTO: DEVOLUCION POR PAGO EN DEMASIA, CUENTA DE DEPOSITO: CUENTA UNICA DEL TESORO</t>
  </si>
  <si>
    <t>O14650810002</t>
  </si>
  <si>
    <t>00099021001 DEPOSITO DE EFECTIVO, DEPOSITANTE: ISABEL CARMEN DEL GRANADO LOZA, CONCEPTO: DEVOLUCION DE SALDO, CUENTA DE DEPOSITO: CUENTA UNICA DEL TESORO</t>
  </si>
  <si>
    <t>O14650960002</t>
  </si>
  <si>
    <t>00526012001 DEPOSITO DE EFECTIVO, DEPOSITANTE: CESAR GOMEZ CONDORI - BOLIVIA TV, CONCEPTO: DEVOLUCION DE FONDOS EN AVANCE, CUENTA DE DEPOSITO: CUENTA UNICA DEL TESORO</t>
  </si>
  <si>
    <t>O14651090002</t>
  </si>
  <si>
    <t>00046021109 DEPOSITO DE EFECTIVO, DEPOSITANTE: GONZALO GROVER MONTECINOS, CONCEPTO: DEVOLUCION POR CONCEPTO DE FONDOS EN AVANCE, CUENTA DE DEPOSITO: CUENTA UNICA DEL TESORO</t>
  </si>
  <si>
    <t>O14651100002</t>
  </si>
  <si>
    <t>00099021001 DEPOSITO DE EFECTIVO, DEPOSITANTE: REYNALDO QUISBERTH RONDON CI 4254305 LP, CONCEPTO: REVERSION DE HABERES DEL MES DE ABRIL DEL AÑO 2016, CUENTA DE DEPOSITO: CUENTA UNICA DEL TESORO</t>
  </si>
  <si>
    <t>O14651110002</t>
  </si>
  <si>
    <t>00099021001 DEPOSITO DE EFECTIVO, DEPOSITANTE: REYNALDO QUISBERTH RONDON CI 4254305 LP, CONCEPTO: REVERSION BONO DE SEGURIDAD CIUDADANA ME S DE ABRIL DEL 2016, CUENTA DE DEPOSITO: CUENTA UNICA DEL TESORO</t>
  </si>
  <si>
    <t>O14651160002</t>
  </si>
  <si>
    <t>00099021001 DEPOSITO DE EFECTIVO, DEPOSITANTE: REYNALDO QUISBERTH RONDON CI 4254305 LP, CONCEPTO: REVERSION DE HABERES DEL MES DE MAYO DEL AÑO 2016, CUENTA DE DEPOSITO: CUENTA UNICA DEL TESORO</t>
  </si>
  <si>
    <t>O14651200002</t>
  </si>
  <si>
    <t>00099021001 DEPOSITO DE EFECTIVO, DEPOSITANTE: REYNALDO QUISBERTH RONDON CI 4254305 LP, CONCEPTO: REVERSION BONO DE SEGURIDAD CIUDADANA DEL MES DE MAYO 2016, CUENTA DE DEPOSITO: CUENTA UNICA DEL TESORO</t>
  </si>
  <si>
    <t>O14651220002</t>
  </si>
  <si>
    <t>00312014401 DEPOSITO DE EFECTIVO, DEPOSITANTE: MAIRA VIRUEZ, CONCEPTO: DINAMARCA PREVENTIVO 3552, CUENTA DE DEPOSITO: CUENTA UNICA DEL TESORO</t>
  </si>
  <si>
    <t>O14651260002</t>
  </si>
  <si>
    <t>00099021001 DEPOSITO DE EFECTIVO, DEPOSITANTE: REYNALDO QUISBERTH RONDON CI 4254305 LP, CONCEPTO: REVRSION DE HABERES DEL MES DE JUNIO DEL AÑO 2016, CUENTA DE DEPOSITO: CUENTA UNICA DEL TESORO</t>
  </si>
  <si>
    <t>O14651290002</t>
  </si>
  <si>
    <t>00099021001 DEPOSITO DE EFECTIVO, DEPOSITANTE: REYNALDO QUISBERTH RONDON CI 4254305 LP, CONCEPTO: REVRSION BONO DE SEGURIDAD CIUDADANA DEL MES DE JUNIO 2016, CUENTA DE DEPOSITO: CUENTA UNICA DEL TESORO</t>
  </si>
  <si>
    <t>O14652030002</t>
  </si>
  <si>
    <t>00099021001 DEPOSITO DE EFECTIVO, DEPOSITANTE: JEANETTE OLMOS SOTO, CONCEPTO: DEVOLUCION POR DOBLE PERCEPCION, CUENTA DE DEPOSITO: CUENTA UNICA DEL TESORO</t>
  </si>
  <si>
    <t>O14652160002</t>
  </si>
  <si>
    <t>00070011102 DEPOSITO DE EFECTIVO, DEPOSITANTE: MINISTERIO DE TRABAJO EMPLEO Y PREVISION SOCIAL, CONCEPTO: DEVOLUCION VIATICOS POR FREDDY ARUQUIPA CHIPANA, CUENTA DE DEPOSITO: CUENTA UNICA DEL TESORO</t>
  </si>
  <si>
    <t>O14652330002</t>
  </si>
  <si>
    <t>00099021001 DEPOSITO DE EFECTIVO, DEPOSITANTE: RAMIRO FERNANDO PINILLA LIZARRAGA CI 3474215 LP, CONCEPTO: DS 2242 REGULARIZACION ENERO 2016 A AGOSTO 2016 MEFP/VTCP/DGPOT/UAIS-CPI/N°030/2016, CUENTA DE DEPOSITO: CUENTA UNICA DEL TESORO</t>
  </si>
  <si>
    <t>O14652360002</t>
  </si>
  <si>
    <t>00099021001 DEPOSITO DE EFECTIVO, DEPOSITANTE: JAVIER VALDIVIA, CONCEPTO: DEVOLUCIÓN DE HABER DE NOVIEMBRE 2016, CUENTA DE DEPOSITO: CUENTA UNICA DEL TESORO</t>
  </si>
  <si>
    <t>O14652400002</t>
  </si>
  <si>
    <t>00099021001 DEPOSITO DE EFECTIVO, DEPOSITANTE: JAVIER VALDIVIA, CONCEPTO: DEVOLUCIÓN DE HABER DE DICIEMBRE 2016, CUENTA DE DEPOSITO: CUENTA UNICA DEL TESORO</t>
  </si>
  <si>
    <t>O14652860002</t>
  </si>
  <si>
    <t>00047011104 DEPOSITO DE EFECTIVO, DEPOSITANTE: ROBERT EMETERIO VARGAS FUENTES, CONCEPTO: CASO FELCC49/2015 SAN JOSE DE CHIQUITOS, CUENTA DE DEPOSITO: CUENTA UNICA DEL TESORO</t>
  </si>
  <si>
    <t>B14655230002</t>
  </si>
  <si>
    <t>00086034201 DEP.DE CHEQ.AJENOS,RET.DE CAM.,CONCEPTO: POR REVERSION DE FONDOS NO UTILIZADOS,DEP.: AGUARAGUE - SERNAP , PROCEDENCIA: BANCO UNION S.A., CHEQUE: 906, FECHA DE EMISION:16/12/2016</t>
  </si>
  <si>
    <t>B14655260002</t>
  </si>
  <si>
    <t>00099021001 DEP.DE CHEQ.AJENOS,RET.DE CAM.,CONCEPTO: DELGADO KORIYAMA MIGUEL ANGEL,DEP.: BANCO UNION S.A. , PROCEDENCIA: BANCO UNION S.A., CHEQUE: 145914, FECHA DE EMISION:12/01/2017</t>
  </si>
  <si>
    <t>B14655270002</t>
  </si>
  <si>
    <t>00086038003 DEP.DE CHEQ.AJENOS,RET.DE CAM.,CONCEPTO: POR REVERSION DE FONDOS NO UTILIZADOS,DEP.: AGUARAGUE - SERNAP , PROCEDENCIA: BANCO UNION S.A., CHEQUE: 909, FECHA DE EMISION:16/12/2016</t>
  </si>
  <si>
    <t>B14655300002</t>
  </si>
  <si>
    <t>00086034201 DEP.DE CHEQ.AJENOS,RET.DE CAM.,CONCEPTO: POR REVERSION DE FONDOS NO UTILIZADOS,DEP.: AGUARAGUE - SERNAP , PROCEDENCIA: BANCO UNION S.A., CHEQUE: 905, FECHA DE EMISION:16/12/2016</t>
  </si>
  <si>
    <t>B14655330002</t>
  </si>
  <si>
    <t>00086034201 DEP.DE CHEQ.AJENOS,RET.DE CAM.,CONCEPTO: POR REVERSION DE FONDOS NO UTILIZADOS,DEP.: AGUARAGUE - SERNAP , PROCEDENCIA: BANCO UNION S.A., CHEQUE: 903, FECHA DE EMISION:16/12/2016</t>
  </si>
  <si>
    <t>B14655350002</t>
  </si>
  <si>
    <t>00099021001 DEP.DE CHEQ.AJENOS,RET.DE CAM.,CONCEPTO: ANA MARIA CAREAGA GARNICA,DEP.: BANCO UNION S.A. , PROCEDENCIA: BANCO UNION S.A., CHEQUE: 145913, FECHA DE EMISION:12/01/2017</t>
  </si>
  <si>
    <t>B14655400002</t>
  </si>
  <si>
    <t>00099021001 DEP.DE CHEQ.AJENOS,RET.DE CAM.,CONCEPTO: LUIS ARTURO LAVADENZ CUENTAS,DEP.: BANCO UNION S.A. , PROCEDENCIA: BANCO UNION S.A., CHEQUE: 145912, FECHA DE EMISION:12/01/2017</t>
  </si>
  <si>
    <t>B14655410002</t>
  </si>
  <si>
    <t>00086031101 DEP.DE CHEQ.AJENOS,RET.DE CAM.,CONCEPTO: POR REVERSION DE FONDOS NO UTILIZADOS,DEP.: MANURIPI - SERNAP , PROCEDENCIA: BANCO UNION S.A., CHEQUE: 1670, FECHA DE EMISION:30/12/2016</t>
  </si>
  <si>
    <t>B14655440002</t>
  </si>
  <si>
    <t>00099021001 DEP.DE CHEQ.AJENOS,RET.DE CAM.,CONCEPTO: SERRUDO MORALES ALCIDES RENE,DEP.: BANCO UNION S.A. , PROCEDENCIA: BANCO UNION S.A., CHEQUE: 145911, FECHA DE EMISION:12/01/2017</t>
  </si>
  <si>
    <t>B14655470002</t>
  </si>
  <si>
    <t>00099021001 DEP.DE CHEQ.AJENOS,RET.DE CAM.,CONCEPTO: REVERSION FRACCION ELENA DEL ROSARIO ESPINOZA VERA,DEP.: SEGUROS PROVIDA S.A. , PROCEDENCIA: BANCO NACIONAL DE BOLIVIA S.A., CHEQUE: 4350224, FECHA DE EMISION:12/01/2017</t>
  </si>
  <si>
    <t>B14655510002</t>
  </si>
  <si>
    <t>00099021001 DEP.DE CHEQ.AJENOS,RET.DE CAM.,CONCEPTO: REVERSION FRACCION JUAN HUGO BADANI GUTIERREZ,DEP.: SEGUROS PROVIDA S.A. , PROCEDENCIA: BANCO NACIONAL DE BOLIVIA S.A., CHEQUE: 2312748, FECHA DE EMISION:12/01/2017</t>
  </si>
  <si>
    <t>B14655520002</t>
  </si>
  <si>
    <t>00099021001 DEP.DE CHEQ.AJENOS,RET.DE CAM.,CONCEPTO: POR REVERSION DE FONDOS NO UTILIZADOS,DEP.: TIPNIS - SERNAP , PROCEDENCIA: BANCO UNION S.A., CHEQUE: 907, FECHA DE EMISION:16/12/2016</t>
  </si>
  <si>
    <t>B14655690002</t>
  </si>
  <si>
    <t>00291012005 DEP.DE CHEQ.AJENOS,RET.DE CAM.,CONCEPTO: PAGO SERVICIO PUBLICITARIO TRAMO AUTIPISTA LA PAZ EL ALTO,DEP.: ENTEL S.A. , PROCEDENCIA: BANCO MERCANTIL SANTA CRUZ SA., CHEQUE: 201224, FECHA DE EMISION:11/01/2017</t>
  </si>
  <si>
    <t>B14656050002</t>
  </si>
  <si>
    <t>00076011101 DEP.DE CHEQ.AJENOS,RET.DE CAM.,CONCEPTO: DEVOLUCION DE SALDO, PAGO INSPECCION VEHICULAR,DEP.: MINISTERIO DE MINERIA Y METALURGIA , PROCEDENCIA: BANCO UNION S.A., CHEQUE: 2973, FECHA DE EMISION:30/12/2016</t>
  </si>
  <si>
    <t>B14656310002</t>
  </si>
  <si>
    <t>00099021001 DEP.DE CHEQ.AJENOS,RET.DE CAM.,CONCEPTO: DEVOLUCION,DEP.: MINISTERIO DE AUTONOMIAS , PROCEDENCIA: BANCO UNION S.A., CHEQUE: 155, FECHA DE EMISION:13/01/2017</t>
  </si>
  <si>
    <t>B14656340002</t>
  </si>
  <si>
    <t>00526012001 DEP.DE CHEQ.AJENOS,RET.DE CAM.,CONCEPTO: REVERSION DE VIATICOS,DEP.: BOLIVIA TV , PROCEDENCIA: BANCO UNION S.A., CHEQUE: 15711, FECHA DE EMISION:13/01/2017</t>
  </si>
  <si>
    <t>B14656360002</t>
  </si>
  <si>
    <t>00526012001 DEP.DE CHEQ.AJENOS,RET.DE CAM.,CONCEPTO: DEVOLUCION SALDOS FONDO OPERATIVO CBBA,DEP.: BOLIVIA TV , PROCEDENCIA: BANCO UNION S.A., CHEQUE: 15710, FECHA DE EMISION:13/01/2017</t>
  </si>
  <si>
    <t>O14654160002</t>
  </si>
  <si>
    <t>00099021001 DEPOSITO DE EFECTIVO, DEPOSITANTE: MACEDONIO MANUEL GIRONDA MAMANI " SEGIP ", CONCEPTO: PAGO EN EXCEDENTE DE AGUINALDO 2016, CUENTA DE DEPOSITO: CUENTA UNICA DEL TESORO</t>
  </si>
  <si>
    <t>O14654170002</t>
  </si>
  <si>
    <t>00099021001 DEPOSITO DE EFECTIVO, DEPOSITANTE: JUAN MARCELO ANDIA, CONCEPTO: PREVENTIVO 3000, CUENTA DE DEPOSITO: CUENTA UNICA DEL TESORO</t>
  </si>
  <si>
    <t>O14654180002</t>
  </si>
  <si>
    <t>00099021001 DEPOSITO DE EFECTIVO, DEPOSITANTE: JUAN MARCELO ANDIA, CONCEPTO: PREV. 2065, CUENTA DE DEPOSITO: CUENTA UNICA DEL TESORO</t>
  </si>
  <si>
    <t>O14654190002</t>
  </si>
  <si>
    <t>00099021001 DEPOSITO DE EFECTIVO, DEPOSITANTE: JUAN MARCELO ANDIA, CONCEPTO: PREV. 2064, CUENTA DE DEPOSITO: CUENTA UNICA DEL TESORO</t>
  </si>
  <si>
    <t>O14654200002</t>
  </si>
  <si>
    <t>00099021001 DEPOSITO DE EFECTIVO, DEPOSITANTE: GERARDO VEIZAGA, CONCEPTO: PREVENTIVO 3176, CUENTA DE DEPOSITO: CUENTA UNICA DEL TESORO</t>
  </si>
  <si>
    <t>O14654210002</t>
  </si>
  <si>
    <t>00312014401 DEPOSITO DE EFECTIVO, DEPOSITANTE: JAIME RIVERA, CONCEPTO: PREVENTIVO 3087, CUENTA DE DEPOSITO: CUENTA UNICA DEL TESORO</t>
  </si>
  <si>
    <t>O14654220002</t>
  </si>
  <si>
    <t>00312014401 DEPOSITO DE EFECTIVO, DEPOSITANTE: JAIME RIVERO, CONCEPTO: PREVENTIVO 3086, CUENTA DE DEPOSITO: CUENTA UNICA DEL TESORO</t>
  </si>
  <si>
    <t>O14654230002</t>
  </si>
  <si>
    <t>00099021001 DEPOSITO DE EFECTIVO, DEPOSITANTE: JEANGLER ARELY PEREZ, CONCEPTO: PREVENTIVO Nº 3241, CUENTA DE DEPOSITO: CUENTA UNICA DEL TESORO</t>
  </si>
  <si>
    <t>O14654240002</t>
  </si>
  <si>
    <t>00099021001 DEPOSITO DE EFECTIVO, DEPOSITANTE: JUAN COLQUE, CONCEPTO: PREVENTIVO 3224, CUENTA DE DEPOSITO: CUENTA UNICA DEL TESORO</t>
  </si>
  <si>
    <t>O14654250002</t>
  </si>
  <si>
    <t>00099021001 DEPOSITO DE EFECTIVO, DEPOSITANTE: IVAN COLQUE, CONCEPTO: PREVENTIVO 3222, CUENTA DE DEPOSITO: CUENTA UNICA DEL TESORO</t>
  </si>
  <si>
    <t>O14654260002</t>
  </si>
  <si>
    <t>00312014401 DEPOSITO DE EFECTIVO, DEPOSITANTE: DANIEL SILES, CONCEPTO: PREVENTIVO 2826, CUENTA DE DEPOSITO: CUENTA UNICA DEL TESORO</t>
  </si>
  <si>
    <t>O14654910002</t>
  </si>
  <si>
    <t>00099021001 DEPOSITO DE EFECTIVO, DEPOSITANTE: IRIS OLIMPIA AJATA GUERRERO, CONCEPTO: DEVOL GASTOS EN REFRIGERIOS EN LA ACTIVIDAD DE CIERRE AULA EXPORTADORA CONFORME NOTA UAE N° 041/2016, CUENTA DE DEPOSITO: CUENTA UNICA DEL TESORO</t>
  </si>
  <si>
    <t>O14655140002</t>
  </si>
  <si>
    <t>00591012001 DEPOSITO DE EFECTIVO, DEPOSITANTE: TRANSPORTES ADUVIRI DE FELIPE ADUVIRI, CONCEPTO: PAGO PENALIDAD POR INCUMPLIMIENTO DE RUTA, CUENTA DE DEPOSITO: CUENTA UNICA DEL TESORO</t>
  </si>
  <si>
    <t>O14655160002</t>
  </si>
  <si>
    <t>00117012001 DEPOSITO DE EFECTIVO, DEPOSITANTE: GUSTAVO VARGAS VILLEGAS, CONCEPTO: DEVOLUCIÓN DE PASAJES Y VIÁTICOS, CUENTA DE DEPOSITO: CUENTA UNICA DEL TESORO</t>
  </si>
  <si>
    <t>O14656030002</t>
  </si>
  <si>
    <t>00099021001 DEPOSITO DE EFECTIVO, DEPOSITANTE: PEDRO R. SALGADO RIVAS, CONCEPTO: DEVOLUCION DE UN DIA DE HABER ( SALDO), CUENTA DE DEPOSITO: CUENTA UNICA DEL TESORO</t>
  </si>
  <si>
    <t>O14656190002</t>
  </si>
  <si>
    <t>00099021001 DEPOSITO DE EFECTIVO, DEPOSITANTE: MINISTERIO DE COMUNICACION, CONCEPTO: DEVOLUCION POR ERROR EN PARTIDA, CUENTA DE DEPOSITO: CUENTA UNICA DEL TESORO</t>
  </si>
  <si>
    <t>O14656740002</t>
  </si>
  <si>
    <t>00099021001 DEPOSITO DE EFECTIVO, DEPOSITANTE: ESCUELA MILITAR DE MUSICA DEL EJERCITO, CONCEPTO: REVERSION SALDO NO EJECUTADO SERVICIOS BASICOS (ENERGIA ELECTRICA) MES DICIEMBRE/16, CUENTA DE DEPOSITO: CUENTA UNICA DEL TESORO</t>
  </si>
  <si>
    <t>O14656770002</t>
  </si>
  <si>
    <t>00099021001 DEPOSITO DE EFECTIVO, DEPOSITANTE: ESCUELA MILITAR DE MUSICA DEL EJERCITO, CONCEPTO: REVERSION SALDO NO EJECUTADO SERVICIOS BASICOS (AGUA POTABLE) MES DICIEMBRE/16, CUENTA DE DEPOSITO: CUENTA UNICA DEL TESORO</t>
  </si>
  <si>
    <t>O14656960002</t>
  </si>
  <si>
    <t>00291012002 DEPOSITO DE EFECTIVO, DEPOSITANTE: SERGIO QUISBERT CHOQUEHUANCA, CONCEPTO: PAGO POR CONCEPTO DE PERDIDA DE CREDENCIAL, CUENTA DE DEPOSITO: CUENTA UNICA DEL TESORO</t>
  </si>
  <si>
    <t>O14657050002</t>
  </si>
  <si>
    <t>00099021001 DEPOSITO DE EFECTIVO, DEPOSITANTE: EJERCITO DE BOLIVIA - EMTE, CONCEPTO: REVERSION POR CONCEPTO DE ENERGIA ELECTRICA CORRESPONDIENTE AL MES DIC/16, CUENTA DE DEPOSITO: CUENTA UNICA DEL TESORO</t>
  </si>
  <si>
    <t>O14657210002</t>
  </si>
  <si>
    <t>00070011102 DEPOSITO DE EFECTIVO, DEPOSITANTE: SHIRLEY JAZMI PEREZ VELASQUEZ, CONCEPTO: DEVOLUCION DE PASAJE NO UTILIZADO A GINEBRA - SUIZA, CUENTA DE DEPOSITO: CUENTA UNICA DEL TESORO</t>
  </si>
  <si>
    <t>O14657740002</t>
  </si>
  <si>
    <t>00134012001 DEPOSITO DE EFECTIVO, DEPOSITANTE: GROBBER G. TICONA SANDALIO, CONCEPTO: RESTITUCION A LA CUT DEL PAGO DUP. EN FECHA 07/06/16 A LA CUENTA DEL BENEF. SR. ANDRE RADA FERNANDO, CUENTA DE DEPOSITO: CUENTA UNICA DEL TESORO</t>
  </si>
  <si>
    <t>O14657970002</t>
  </si>
  <si>
    <t>00099021001 DEPOSITO DE EFECTIVO, DEPOSITANTE: CARLOS LUIS CHAMBILLA CHURA, CONCEPTO: DEVOLUCION POR CONCEPTO DE PERCEPCION INDEVIDA, CUENTA DE DEPOSITO: CUENTA UNICA DEL TESORO</t>
  </si>
  <si>
    <t>O14658020002</t>
  </si>
  <si>
    <t>00099021001 DEPOSITO DE EFECTIVO, DEPOSITANTE: GROBBER G. TICONA SANDALIO, CONCEPTO: RESTITUCION A LA CUT DEL PAGO DUP FECHA 02-06-16 A LA CTA DEL BENEFICIARIO SR. LAYME APAZA RODOLFO, CUENTA DE DEPOSITO: CUENTA UNICA DEL TESORO</t>
  </si>
  <si>
    <t>O14658040002</t>
  </si>
  <si>
    <t>00099021001 DEPOSITO DE EFECTIVO, DEPOSITANTE: GROBBER G. TICONA SANDALIO, CONCEPTO: RESTITUCION A LA CUT DEL PAGO DUP FECHA 07-06-16 EN LA CTA DEL BENEFICIARIO SR. CERVANTES BECERRA C., CUENTA DE DEPOSITO: CUENTA UNICA DEL TESORO</t>
  </si>
  <si>
    <t>O14658110002</t>
  </si>
  <si>
    <t>00099021001 DEPOSITO DE EFECTIVO, DEPOSITANTE: GROBBER G. TICONA SANDALIO, CONCEPTO: RESTITUCION A LA CUT DEL PAGO DUP FECHA 02-06-16 EN LA CTA DEL BENEFICIARIO SR. LIZARRAGA DIEGO C., CUENTA DE DEPOSITO: CUENTA UNICA DEL TESORO</t>
  </si>
  <si>
    <t>O14658120002</t>
  </si>
  <si>
    <t>00076014201 DEPOSITO DE EFECTIVO, DEPOSITANTE: GROBBER G. TICONA SANDALIO, CONCEPTO: RESTITUCION A LA CUT DEL PAGO DUP FECHA 07-06-16 A LA CTA DEL BENEFICIARIO SR. QUISPE MAMANI ISMAEL, CUENTA DE DEPOSITO: CUENTA UNICA DEL TESORO</t>
  </si>
  <si>
    <t>O14658180002</t>
  </si>
  <si>
    <t>00070011102 DEPOSITO DE EFECTIVO, DEPOSITANTE: MINISTERIO DE TRABAJO, CONCEPTO: DEVOLUCION VIATICOS POR JUAN CARLOS ARIAS FLORES, CUENTA DE DEPOSITO: CUENTA UNICA DEL TESORO</t>
  </si>
  <si>
    <t>O14658230002</t>
  </si>
  <si>
    <t>00099021001 DEPOSITO DE EFECTIVO, DEPOSITANTE: KATHERINE EDITH GONZALES CAPIONA, CONCEPTO: POR REGULARIZACION OPE. REALIZADA CON NOTA MEFP/VTCP/DGAFT/UOIRT/TES/#0334/17, RESPECTO A COMISION, CUENTA DE DEPOSITO: CUENTA UNICA DEL TESORO</t>
  </si>
  <si>
    <t>O14659330002</t>
  </si>
  <si>
    <t>00099021001 DEPOSITO DE EFECTIVO, DEPOSITANTE: JEANNETH BARRERA, CONCEPTO: PREVENTIVO 3168, CUENTA DE DEPOSITO: CUENTA UNICA DEL TESORO</t>
  </si>
  <si>
    <t>O14659350002</t>
  </si>
  <si>
    <t>00099021001 DEPOSITO DE EFECTIVO, DEPOSITANTE: JEANNETH BARRERA, CONCEPTO: PREVENTIVO 3169, CUENTA DE DEPOSITO: CUENTA UNICA DEL TESORO</t>
  </si>
  <si>
    <t>B14660720002</t>
  </si>
  <si>
    <t>00099021001 DEP.DE CHEQ.AJENOS,RET.DE CAM.,CONCEPTO: TRANSFERENCIA DE RECURSOS POR REVERSION DE CHEQUE N° 2152 SR. ABRAHAM CONDORI FLORES,DEP.: ASFI-ABRAHAM CONDORI FLORES , PROCEDENCIA: BANCO UNION S.A., CHEQUE: 2509, FECHA DE EMISION:28/12/2016</t>
  </si>
  <si>
    <t>B14660750002</t>
  </si>
  <si>
    <t>00099021001 DEP.DE CHEQ.AJENOS,RET.DE CAM.,CONCEPTO: TRANSFERENCIA DE RECURSOS POR REVERSION DE CHEQUE N° 2327 SR. GONZALO CORDERO,DEP.: ASFI-GONZALO CORDERO , PROCEDENCIA: BANCO UNION S.A., CHEQUE: 2508, FECHA DE EMISION:28/12/2016</t>
  </si>
  <si>
    <t>B14661320002</t>
  </si>
  <si>
    <t>00222014302 DEP.DE CHEQ.AJENOS,RET.DE CAM.,CONCEPTO: HANS ALVARO FERREL SANDAGORDA,DEP.: BANCO UNION S.A. , PROCEDENCIA: BANCO UNION S.A., CHEQUE: 145919, FECHA DE EMISION:16/01/2017</t>
  </si>
  <si>
    <t>B14661340002</t>
  </si>
  <si>
    <t>00099021001 DEP.DE CHEQ.AJENOS,RET.DE CAM.,CONCEPTO: VARGAS RIVAS HUMBERTO,DEP.: BANCO UNION S.A. , PROCEDENCIA: BANCO UNION S.A., CHEQUE: 145916, FECHA DE EMISION:16/01/2017</t>
  </si>
  <si>
    <t>B14661370002</t>
  </si>
  <si>
    <t>00099021001 DEP.DE CHEQ.AJENOS,RET.DE CAM.,CONCEPTO: VILLAVICENCIO LAZCANO ALVARO CARLOS,DEP.: BANCO UNION S.A. , PROCEDENCIA: BANCO UNION S.A., CHEQUE: 145917, FECHA DE EMISION:16/01/2017</t>
  </si>
  <si>
    <t>B14661390002</t>
  </si>
  <si>
    <t>00099021001 DEP.DE CHEQ.AJENOS,RET.DE CAM.,CONCEPTO: PEÑALOZA VALENZUELA JUAN JOSE,DEP.: BANCO UNION S.A. , PROCEDENCIA: BANCO UNION S.A., CHEQUE: 145918, FECHA DE EMISION:16/01/2017</t>
  </si>
  <si>
    <t>B14662030002</t>
  </si>
  <si>
    <t>00099021001 DEP.DE CHEQ.AJENOS,RET.DE CAM.,CONCEPTO: PAGO INCAPACIDAD TEMPORAL DEL PERSONAL SEGIP CORRESPONDIENTE MES NOVIEMBRE 2016,DEP.: CAJA DE SALUD DE CAMINOS Y R.A. , PROCEDENCIA: BANCO UNION S.A., CHEQUE: 7248, FECHA DE EMISION:11/01/2017</t>
  </si>
  <si>
    <t>B14662060002</t>
  </si>
  <si>
    <t>00340012003 DEP.DE CHEQ.AJENOS,RET.DE CAM.,CONCEPTO: PAGO INCAPACIDAD TEMPORAL DEL PERSONAL SEGIP CORRESPONDIENTE MES NOVIEMBRE 2016,DEP.: CAJA DE SALUD DE CAMINOS Y R.A. , PROCEDENCIA: BANCO UNION S.A., CHEQUE: 7247, FECHA DE EMISION:11/01/2017</t>
  </si>
  <si>
    <t>B14662080002</t>
  </si>
  <si>
    <t>00099021001 DEP.DE CHEQ.AJENOS,RET.DE CAM.,CONCEPTO: DEP. POR DEVOLUCION,DEP.: INE , PROCEDENCIA: BANCO UNION S.A., CHEQUE: 4023, FECHA DE EMISION:29/12/2016</t>
  </si>
  <si>
    <t>B14662100002</t>
  </si>
  <si>
    <t>00099021001 DEP.DE CHEQ.AJENOS,RET.DE CAM.,CONCEPTO: PAGO ENCAPACIDAD TEMPORAL DEL PERSONAL ABC CORRESPONDIENTE MES DE NOVIEMBRE 2016,DEP.: CAJA DE SALUD DE CAMINOS Y R.A. , PROCEDENCIA: BANCO UNION S.A., CHEQUE: 7250, FECHA DE EMISION:11/01/2017</t>
  </si>
  <si>
    <t>B14662110002</t>
  </si>
  <si>
    <t>00099021001 DEP.DE CHEQ.AJENOS,RET.DE CAM.,CONCEPTO: DEP. POR DEVOLUCION,DEP.: INE , PROCEDENCIA: BANCO UNION S.A., CHEQUE: 4024, FECHA DE EMISION:29/12/2016</t>
  </si>
  <si>
    <t>B14662120002</t>
  </si>
  <si>
    <t>00222014302 DEP.DE CHEQ.AJENOS,RET.DE CAM.,CONCEPTO: PAGO INCAPACIDAD TEMPORAL DEL PERSONAL INIAF CORRESPONDIENTE MES DE NOVIEMBRE 2016,DEP.: CAJA DE SALUD DE CAMINOS Y R.A. , PROCEDENCIA: BANCO UNION S.A., CHEQUE: 7251, FECHA DE EMISION:11/01/2017</t>
  </si>
  <si>
    <t>B14662130002</t>
  </si>
  <si>
    <t>00590012001 DEP.DE CHEQ.AJENOS,RET.DE CAM.,CONCEPTO: PAGO INCAPACIDAD TEMPORAL DEL PERSONAL QUIPUS CORRESPONDIENTE MES NOVIEMBRE 2016,DEP.: CAJA DE SALUD DE CAMINOS Y R.A. , PROCEDENCIA: BANCO UNION S.A., CHEQUE: 7249, FECHA DE EMISION:11/01/2017</t>
  </si>
  <si>
    <t>B14662140002</t>
  </si>
  <si>
    <t>00373024101 DEP.DE CHEQ.AJENOS,RET.DE CAM.,CONCEPTO: FOND DESARROLLO INDIGENA-DEVOL INCAPACIDAD TEMP.- OCTUBRE/2016,DEP.: CAJA PETROLERA DE SALUD , PROCEDENCIA: BANCO UNION S.A., CHEQUE: 10574, FECHA DE EMISION:16/01/2017</t>
  </si>
  <si>
    <t>O14660670002</t>
  </si>
  <si>
    <t>00099021001 DEPOSITO DE EFECTIVO, DEPOSITANTE: ROCIO ERIKA SALAZAR TICONA, CONCEPTO: REVERSION DE PASJE, CUENTA DE DEPOSITO: CUENTA UNICA DEL TESORO</t>
  </si>
  <si>
    <t>O14661620002</t>
  </si>
  <si>
    <t>00283012002 DEPOSITO DE EFECTIVO, DEPOSITANTE: SARA J. TICONA FLORERO, CONCEPTO: DEVOLUCION DE VIATICOS, CUENTA DE DEPOSITO: CUENTA UNICA DEL TESORO</t>
  </si>
  <si>
    <t>O14661800002</t>
  </si>
  <si>
    <t>00070011102 DEPOSITO DE EFECTIVO, DEPOSITANTE: MARCO ANTONIO ANTEZANA RODRIGUEZ, CONCEPTO: DEVOLUCION DE VIATICOS RETENCION IMPOSITIVA, CUENTA DE DEPOSITO: CUENTA UNICA DEL TESORO</t>
  </si>
  <si>
    <t>O14662010002</t>
  </si>
  <si>
    <t>00526012001 DEPOSITO DE EFECTIVO, DEPOSITANTE: CESAR GOMEZ CONDORI - BOLIVIA TV, CONCEPTO: DEVOLUCION DE FONDO EN AVANCE, CUENTA DE DEPOSITO: CUENTA UNICA DEL TESORO</t>
  </si>
  <si>
    <t>ORQUESTA SINFONICA NACIONAL         "OSF"</t>
  </si>
  <si>
    <t>O14662800002</t>
  </si>
  <si>
    <t>00108012001 DEPOSITO DE EFECTIVO, DEPOSITANTE: CHAVARRIA - VELASQUEZ, CONCEPTO: DEVOLUCION SEGUN INFORME UAI-007/2014 OBSERVACION 3,1, CUENTA DE DEPOSITO: CUENTA UNICA DEL TESORO</t>
  </si>
  <si>
    <t>O14662830002</t>
  </si>
  <si>
    <t>00108012001 DEPOSITO DE EFECTIVO, DEPOSITANTE: CHAVARRIA - VELASQUEZ, CONCEPTO: DEVOLUCION SEGUN INFORME UAI - 007/2014 OBSERVACION 3,3, CUENTA DE DEPOSITO: CUENTA UNICA DEL TESORO</t>
  </si>
  <si>
    <t>O14663050002</t>
  </si>
  <si>
    <t>O14663440002</t>
  </si>
  <si>
    <t>00099021001 DEPOSITO DE EFECTIVO, DEPOSITANTE: RAIMUNDO YLDON MONTAÑO GARCIA, CONCEPTO: DEVOLUCION DE RECURSOS DE AGUINALDO, CUENTA DE DEPOSITO: CUENTA UNICA DEL TESORO</t>
  </si>
  <si>
    <t>O14663490002</t>
  </si>
  <si>
    <t>00099021001 DEPOSITO DE EFECTIVO, DEPOSITANTE: RAIMUNDO YLDON MONTAÑO GARCIA, CONCEPTO: DEVOLUCION DE RECURSOS POR UN DIA DE SUELDO, CUENTA DE DEPOSITO: CUENTA UNICA DEL TESORO</t>
  </si>
  <si>
    <t>B14666570002</t>
  </si>
  <si>
    <t>00222014302 DEP.DE CHEQ.AJENOS,RET.DE CAM.,CONCEPTO: REVERSION,DEP.: APAE - MADRE DE DIOS , PROCEDENCIA: BANCO UNION S.A., CHEQUE: 133, FECHA DE EMISION:30/12/2016</t>
  </si>
  <si>
    <t>B14666730002</t>
  </si>
  <si>
    <t>00287102007 DEP.DE CHEQ.AJENOS,RET.DE CAM.,CONCEPTO: DEPÓSITOS NO IDENTIFICADOS SUJETOS A ANALISIS,DEP.: FPS- OF . CENTRAL , PROCEDENCIA: BANCO UNION S.A., CHEQUE: 559, FECHA DE EMISION:30/12/2016</t>
  </si>
  <si>
    <t>B14666840002</t>
  </si>
  <si>
    <t>00099021001 DEP.DE CHEQ.AJENOS,RET.DE CAM.,CONCEPTO: DEVOLUCION COTIZACION EXCESO,DEP.: FUTURO DE BOLIVIA S.A. AFP , PROCEDENCIA: BANCO DE CREDITO DE BOLIVIA S.A., CHEQUE: 474817, FECHA DE EMISION:13/01/2017</t>
  </si>
  <si>
    <t>B14666860002</t>
  </si>
  <si>
    <t>00099021001 DEP.DE CHEQ.AJENOS,RET.DE CAM.,CONCEPTO: DEVOLUCION COTIZACION EXCESO,DEP.: FUTURO DE BOLIVIA S.A. AFP , PROCEDENCIA: BANCO DE CREDITO DE BOLIVIA S.A., CHEQUE: 474825, FECHA DE EMISION:13/01/2017</t>
  </si>
  <si>
    <t>B14666900002</t>
  </si>
  <si>
    <t>00099021001 DEP.DE CHEQ.AJENOS,RET.DE CAM.,CONCEPTO: DEVOLUCION COTIZACION EXCESO EMP,DEP.: FUTURO DE BOLIVIA S.A. AFP , PROCEDENCIA: BANCO DE CREDITO DE BOLIVIA S.A., CHEQUE: 475111, FECHA DE EMISION:16/01/2017</t>
  </si>
  <si>
    <t>B14666930002</t>
  </si>
  <si>
    <t>00099021001 DEP.DE CHEQ.AJENOS,RET.DE CAM.,CONCEPTO: DEVOLUCION COTIZACION EXCESO EMP,DEP.: FUTURO DE BOLIVIA S.A. AFP , PROCEDENCIA: BANCO DE CREDITO DE BOLIVIA S.A., CHEQUE: 475129, FECHA DE EMISION:16/01/2017</t>
  </si>
  <si>
    <t>O14665650002</t>
  </si>
  <si>
    <t>00099021001 DEPOSITO DE EFECTIVO, DEPOSITANTE: INSTITUTO GEOGRAFICO MILITAR, CONCEPTO: REVERSION DE SOAT, CUENTA DE DEPOSITO: CUENTA UNICA DEL TESORO</t>
  </si>
  <si>
    <t>O14665990002</t>
  </si>
  <si>
    <t>00591012001 DEPOSITO DE EFECTIVO, DEPOSITANTE: JUAN JOSE CALLE - E.E. DE T. POR C. MI TELEFERICO, CONCEPTO: EXCEDENTES ENTEL, CUENTA DE DEPOSITO: CUENTA UNICA DEL TESORO</t>
  </si>
  <si>
    <t>O14666990002</t>
  </si>
  <si>
    <t>O14667000002</t>
  </si>
  <si>
    <t>00526012001 DEPOSITO DE EFECTIVO, DEPOSITANTE: WILDER RAMIRO CHAVEZ, CONCEPTO: DEVOLUCION DE VIATICOS - GUAQUI, CUENTA DE DEPOSITO: CUENTA UNICA DEL TESORO</t>
  </si>
  <si>
    <t>O14667280002</t>
  </si>
  <si>
    <t>00582012002 DEPOSITO DE EFECTIVO, DEPOSITANTE: MAX GINO NERY ESPINOZA, CONCEPTO: DESCUENTO DEL 7%, CUENTA DE DEPOSITO: CUENTA UNICA DEL TESORO</t>
  </si>
  <si>
    <t>O14667520002</t>
  </si>
  <si>
    <t>00582012003 DEPOSITO DE EFECTIVO, DEPOSITANTE: SISTEMAS DE SANITIZACION Y LIMPIEZA SRL, CONCEPTO: DEVOLUCION DE GARANTIA DE CUMPLIMIENTO, CUENTA DE DEPOSITO: CUENTA UNICA DEL TESORO</t>
  </si>
  <si>
    <t>O14667670002</t>
  </si>
  <si>
    <t>00099021001 DEPOSITO DE EFECTIVO, DEPOSITANTE: JOSE GILMAR CHAMBI ESCOBAR, CONCEPTO: REVERSION DE FONDOS NO EJECUTADOS, CUENTA DE DEPOSITO: CUENTA UNICA DEL TESORO</t>
  </si>
  <si>
    <t>O14667690002</t>
  </si>
  <si>
    <t>00099021001 DEPOSITO DE EFECTIVO, DEPOSITANTE: JOSE GILMAR CHAMBI ESCOBAR, CONCEPTO: REVERSION FONDOS NO EJECUTADOS, CUENTA DE DEPOSITO: CUENTA UNICA DEL TESORO</t>
  </si>
  <si>
    <t>O14667790002</t>
  </si>
  <si>
    <t>00526012001 DEPOSITO DE EFECTIVO, DEPOSITANTE: JOSE ANTONIO TORRICO ALARCON, CONCEPTO: DEVOLUCION DE FONDOS EN AVANCE DE ACUERDO A PREVENTIVO N° 388, CUENTA DE DEPOSITO: CUENTA UNICA DEL TESORO</t>
  </si>
  <si>
    <t>O14667990002</t>
  </si>
  <si>
    <t>00342012001 DEPOSITO DE EFECTIVO, DEPOSITANTE: PABLO GUILLERMO ROSSELL ARCE C.I. 2232730 LP., CONCEPTO: DEVOLUCION PARCIAL POR DICTAMEN DE AUDITORIA, CUENTA DE DEPOSITO: CUENTA UNICA DEL TESORO</t>
  </si>
  <si>
    <t>O14668020002</t>
  </si>
  <si>
    <t>00513072001 DEPOSITO DE EFECTIVO, DEPOSITANTE: SERGIO DANIEL ALBA GARRON, CONCEPTO: DEVOLUCION POR PAGO DUPLICADO POR SERVICIO COURIER, CUENTA DE DEPOSITO: CUENTA UNICA DEL TESORO</t>
  </si>
  <si>
    <t>O14668350002</t>
  </si>
  <si>
    <t>O14668400002</t>
  </si>
  <si>
    <t>00099021001 DEPOSITO DE EFECTIVO, DEPOSITANTE: CARLA FABIOLA GUTIERREZ RODRIGUEZ, CONCEPTO: PREV. 3320, CUENTA DE DEPOSITO: CUENTA UNICA DEL TESORO</t>
  </si>
  <si>
    <t>O14668430002</t>
  </si>
  <si>
    <t>00312014401 DEPOSITO DE EFECTIVO, DEPOSITANTE: PAUL JONATHAN PEREYRA SILVA, CONCEPTO: PREVENTIVO 3180, CUENTA DE DEPOSITO: CUENTA UNICA DEL TESORO</t>
  </si>
  <si>
    <t>O14668450002</t>
  </si>
  <si>
    <t>00099021001 DEPOSITO DE EFECTIVO, DEPOSITANTE: MINISTERIO DE EDUCACION, CONCEPTO: DEVOLUCION PASAJES, CUENTA DE DEPOSITO: CUENTA UNICA DEL TESORO</t>
  </si>
  <si>
    <t>O14668470002</t>
  </si>
  <si>
    <t>00526012001 DEPOSITO DE EFECTIVO, DEPOSITANTE: FERNANDO QUISPE LIMACHI - BOLIVIA TV, CONCEPTO: DEVOLUCION DE VIATICOS, CUENTA DE DEPOSITO: CUENTA UNICA DEL TESORO</t>
  </si>
  <si>
    <t>O14668730002</t>
  </si>
  <si>
    <t>00526012001 DEPOSITO DE EFECTIVO, DEPOSITANTE: BOLIVIA TV - DAVID OSCAR LAURA MAMANI, CONCEPTO: DEVOLUCION DE FONDOS EN AVANCE, CUENTA DE DEPOSITO: CUENTA UNICA DEL TESORO</t>
  </si>
  <si>
    <t>O14668770002</t>
  </si>
  <si>
    <t>00526012001 DEPOSITO DE EFECTIVO, DEPOSITANTE: JUAN CARLOS VARGAS ESCALANTE, CONCEPTO: DEVOLUCION DE VIATICOS NO UTILIZADOS BOLIVIA TV, CUENTA DE DEPOSITO: CUENTA UNICA DEL TESORO</t>
  </si>
  <si>
    <t>O14668780002</t>
  </si>
  <si>
    <t>00526012001 DEPOSITO DE EFECTIVO, DEPOSITANTE: ERICK SALAS CHOQUE, CONCEPTO: DEVOLUCION DE VIATICOS NO UTILIZADOS BOLIVIA TV, CUENTA DE DEPOSITO: CUENTA UNICA DEL TESORO</t>
  </si>
  <si>
    <t>O14669570002</t>
  </si>
  <si>
    <t>00099021001 DEPOSITO DE EFECTIVO, DEPOSITANTE: OSCAR JALLAZA PACA, CONCEPTO: DEVOLUCION SALDO SERVICIOS TELEFONICOS MES DIC/16 DEL REIM-23 MAX TOLEDO, CUENTA DE DEPOSITO: CUENTA UNICA DEL TESORO</t>
  </si>
  <si>
    <t>O14669580002</t>
  </si>
  <si>
    <t>00526012001 DEPOSITO DE EFECTIVO, DEPOSITANTE: BOLIVIA TV RODRIGO GUIBARRA PARRADO, CONCEPTO: DEVOLUCION DE FONDOS EN AVANCE, CUENTA DE DEPOSITO: CUENTA UNICA DEL TESORO</t>
  </si>
  <si>
    <t>O14669610002</t>
  </si>
  <si>
    <t>00099021001 DEPOSITO DE EFECTIVO, DEPOSITANTE: OSCAR JALLAZA PACA, CONCEPTO: DEVOLUCION SALDO SERVICIOS DE ENERGIA ELECTRICA MES DIC/16 DEL REIM-23 MAX TOLEDO, CUENTA DE DEPOSITO: CUENTA UNICA DEL TESORO</t>
  </si>
  <si>
    <t>O14669810002</t>
  </si>
  <si>
    <t>00046024205 DEPOSITO DE EFECTIVO, DEPOSITANTE: YHENNY JIMENA APAZA KAPQUIQUE, CONCEPTO: REVERSION, CUENTA DE DEPOSITO: CUENTA UNICA DEL TESORO</t>
  </si>
  <si>
    <t>B14671610002</t>
  </si>
  <si>
    <t>00099021001 DEP.DE CHEQ.AJENOS,RET.DE CAM.,CONCEPTO: PEREYRA TORRICO JORGE ALBERTO,DEP.: BANCO UNION S.A. , PROCEDENCIA: BANCO UNION S.A., CHEQUE: 145925, FECHA DE EMISION:18/01/2017</t>
  </si>
  <si>
    <t>B14671630002</t>
  </si>
  <si>
    <t>00099021001 DEP.DE CHEQ.AJENOS,RET.DE CAM.,CONCEPTO: ANTONIO JOSE PARDO NOVAK,DEP.: BANCO UNION S.A. , PROCEDENCIA: BANCO UNION S.A., CHEQUE: 145926, FECHA DE EMISION:18/01/2017</t>
  </si>
  <si>
    <t>B14671640002</t>
  </si>
  <si>
    <t>00099021001 DEP.DE CHEQ.AJENOS,RET.DE CAM.,CONCEPTO: GONZALES JEMIO FREDDY,DEP.: BANCO UNION S.A. , PROCEDENCIA: BANCO UNION S.A., CHEQUE: 145920, FECHA DE EMISION:18/01/2017</t>
  </si>
  <si>
    <t>B14671650002</t>
  </si>
  <si>
    <t>00099021001 DEP.DE CHEQ.AJENOS,RET.DE CAM.,CONCEPTO: GRILO SALVATIERRA MARIA ESTELA,DEP.: BANCO UNION S.A. , PROCEDENCIA: BANCO UNION S.A., CHEQUE: 145921, FECHA DE EMISION:18/01/2017</t>
  </si>
  <si>
    <t>B14671680002</t>
  </si>
  <si>
    <t>00099021001 DEP.DE CHEQ.AJENOS,RET.DE CAM.,CONCEPTO: CARMEN ROSA TERAN ALVAREZ,DEP.: BANCO UNION S.A. , PROCEDENCIA: BANCO UNION S.A., CHEQUE: 145922, FECHA DE EMISION:18/01/2017</t>
  </si>
  <si>
    <t>B14671740002</t>
  </si>
  <si>
    <t>00099021001 DEP.DE CHEQ.AJENOS,RET.DE CAM.,CONCEPTO: BURGOS BURGOA RENE,DEP.: BANCO UNION S.A. , PROCEDENCIA: BANCO UNION S.A., CHEQUE: 145923, FECHA DE EMISION:18/01/2017</t>
  </si>
  <si>
    <t>B14671760002</t>
  </si>
  <si>
    <t>00099021001 DEP.DE CHEQ.AJENOS,RET.DE CAM.,CONCEPTO: PEREIRA FUENTES ROMMEL,DEP.: BANCO UNION S.A. , PROCEDENCIA: BANCO UNION S.A., CHEQUE: 145924, FECHA DE EMISION:18/01/2017</t>
  </si>
  <si>
    <t>B14671800002</t>
  </si>
  <si>
    <t>00099024113 DEP.DE CHEQ.AJENOS,RET.DE CAM.,CONCEPTO: EJECUCION DE BOLETA CORRECTA INVERSION DE ANTICIPO PROY CONST PARQUE INFANTIL Y TINGLADO CAMPO DEPOR,DEP.: MINISTERIO DE LA PRESIDENCIA</t>
  </si>
  <si>
    <t>B14671840002</t>
  </si>
  <si>
    <t>00291084101 DEP.DE CHEQ.AJENOS,RET.DE CAM.,CONCEPTO: DEVOLUCION DE SALDO,DEP.: ABC REGIONAL SANTA CRUZ , PROCEDENCIA: BANCO UNION S.A., CHEQUE: 3966, FECHA DE EMISION:28/12/2016</t>
  </si>
  <si>
    <t>B14672050002</t>
  </si>
  <si>
    <t>00682018001 DEP.DE CHEQ.AJENOS,RET.DE CAM.,CONCEPTO: DEVOLUCION DE FONDOS JAIME MAURICIO QUIROGA CARVAJAL,DEP.: DEFENSORIA DEL PUEBLO , PROCEDENCIA: BANCO UNION S.A., CHEQUE: 613, FECHA DE EMISION:13/01/2017</t>
  </si>
  <si>
    <t>B14672590002</t>
  </si>
  <si>
    <t>00099021001 DEP.DE CHEQ.AJENOS,RET.DE CAM.,CONCEPTO: A.G.E.T.I.C.- DEVOLUCION INCAPACIDAD TEMP. NOVIEMBRE /2016,DEP.: CAJA PETROLERA DE SALUD , PROCEDENCIA: BANCO UNION S.A., CHEQUE: 10636, FECHA DE EMISION:18/01/2017</t>
  </si>
  <si>
    <t>B14672610002</t>
  </si>
  <si>
    <t>00373024101 DEP.DE CHEQ.AJENOS,RET.DE CAM.,CONCEPTO: FONDO DESARROLLO INDIGENA - DEVOL. INCAPACIDAD TEMP. NOVIEMBRE /2016,DEP.: CAJA PETROLERA DE SALUD , PROCEDENCIA: BANCO UNION S.A., CHEQUE: 10635, FECHA DE EMISION:18/01/2017</t>
  </si>
  <si>
    <t>B14672630002</t>
  </si>
  <si>
    <t>00099021001 DEP.DE CHEQ.AJENOS,RET.DE CAM.,CONCEPTO: AUTORIDAD INPUGNACION TRIBUTARIA - DEVOL. INCAPACIDAD TEMP. NOVIEMBRE/2016,DEP.: CAJA PETROLERA DE SALUD , PROCEDENCIA: BANCO UNION S.A., CHEQUE: 10630, FECHA DE EMISION:18/01/2017</t>
  </si>
  <si>
    <t>O14671050002</t>
  </si>
  <si>
    <t>00133012001 DEPOSITO DE EFECTIVO, DEPOSITANTE: LOTERIA NACIONAL DE B Y S, CONCEPTO: PAGO EN DEMASIA REFRIGERIO AL SR. NARCISO ULURI DIC. - 2012, CUENTA DE DEPOSITO: CUENTA UNICA DEL TESORO</t>
  </si>
  <si>
    <t>O14671370002</t>
  </si>
  <si>
    <t>00526012001 DEPOSITO DE EFECTIVO, DEPOSITANTE: WILLIAMS HENRY CORDERO ALBA, CONCEPTO: DEVOLUCION DE VIATICOS - BOLIVIA TV, CUENTA DE DEPOSITO: CUENTA UNICA DEL TESORO</t>
  </si>
  <si>
    <t>O14671770002</t>
  </si>
  <si>
    <t>00099021001 DEPOSITO DE EFECTIVO, DEPOSITANTE: TEOFILA ALVARADO ALVARADO DE NOGALES, CONCEPTO: DEVOLUCION DE RENTA, CUENTA DE DEPOSITO: CUENTA UNICA DEL TESORO</t>
  </si>
  <si>
    <t>O14671780002</t>
  </si>
  <si>
    <t>00099021001 DEPOSITO DE EFECTIVO, DEPOSITANTE: CRILLON TOURS S.A., CONCEPTO: DEVOLUCION, CUENTA DE DEPOSITO: CUENTA UNICA DEL TESORO</t>
  </si>
  <si>
    <t>O14672350002</t>
  </si>
  <si>
    <t>00223012001 DEPOSITO DE EFECTIVO, DEPOSITANTE: EDGAR HERVAS MORALES, CONCEPTO: DEVOLUCION DE FONDOS EN AVANCE, CUENTA DE DEPOSITO: CUENTA UNICA DEL TESORO</t>
  </si>
  <si>
    <t>O14672390002</t>
  </si>
  <si>
    <t>00223012001 DEPOSITO DE EFECTIVO, DEPOSITANTE: EDGAR HERVAS MORALES, CONCEPTO: DEVOLUCION DE VIATICOS AL C-31 9, CUENTA DE DEPOSITO: CUENTA UNICA DEL TESORO</t>
  </si>
  <si>
    <t>O14672420002</t>
  </si>
  <si>
    <t>00223012001 DEPOSITO DE EFECTIVO, DEPOSITANTE: EDGAR HERVAS MORALES, CONCEPTO: DEVOLUCION FONDOS EN AVANCE C31 # 11, CUENTA DE DEPOSITO: CUENTA UNICA DEL TESORO</t>
  </si>
  <si>
    <t>O14672520002</t>
  </si>
  <si>
    <t>00344012001 DEPOSITO DE EFECTIVO, DEPOSITANTE: ESTEBAN QUISPE ALANOCA, CONCEPTO: DEVOLUCION, RECURSOS ESPECIFICOS - IPELC, CUENTA DE DEPOSITO: CUENTA UNICA DEL TESORO</t>
  </si>
  <si>
    <t>O14672560002</t>
  </si>
  <si>
    <t>O14673420002</t>
  </si>
  <si>
    <t>00099021001 DEPOSITO DE EFECTIVO, DEPOSITANTE: FLORENCIA LARICO APAZA, CONCEPTO: DEVOLUCION DE PAGO DE HABER DE MES MAYO 2016 DEL SEÑOR PEDRO TICONA VERGARA CON C I 3312195 LP, CUENTA DE DEPOSITO: CUENTA UNICA DEL TESORO</t>
  </si>
  <si>
    <t>O14673510002</t>
  </si>
  <si>
    <t>00099021001 DEPOSITO DE EFECTIVO, DEPOSITANTE: HERNAN CHOQUEHUANCA ORTIZ, CONCEPTO: DEVOLUCION PAGO UNICO SEGUN D.S. 822, CUENTA DE DEPOSITO: CUENTA UNICA DEL TESORO</t>
  </si>
  <si>
    <t>O14673570002</t>
  </si>
  <si>
    <t>00046058003 DEPOSITO DE EFECTIVO, DEPOSITANTE: LILIANA MARTINA SEGALINE CONTRERAS, CONCEPTO: DEVOLUCION SALDO, CUENTA DE DEPOSITO: CUENTA UNICA DEL TESORO</t>
  </si>
  <si>
    <t>O14673720002</t>
  </si>
  <si>
    <t>00283022001 DEPOSITO DE EFECTIVO, DEPOSITANTE: LINO DAVILA MALDONADO, CONCEPTO: DEVOLUCION PAGO DE VIATICOS EFECTUADOS EN DEMACIA, CUENTA DE DEPOSITO: CUENTA UNICA DEL TESORO</t>
  </si>
  <si>
    <t>O14673760002</t>
  </si>
  <si>
    <t>00099021001 DEPOSITO DE EFECTIVO, DEPOSITANTE: FILOMENA MAYTA VDA. DE RAMOS, CONCEPTO: DEVOLUCION A SENASIR, CUENTA DE DEPOSITO: CUENTA UNICA DEL TESORO</t>
  </si>
  <si>
    <t>O14673830002</t>
  </si>
  <si>
    <t>00099021001 DEPOSITO DE EFECTIVO, DEPOSITANTE: MAX IGNACIO GALARZA, CONCEPTO: DEVOLUCION POR CONCEPTO HABER MES ABRIL DEL AÑO DOS MIL DIEZ Y SEIS (2016), CUENTA DE DEPOSITO: CUENTA UNICA DEL TESORO</t>
  </si>
  <si>
    <t>O14673980002</t>
  </si>
  <si>
    <t>00223012001 DEPOSITO DE EFECTIVO, DEPOSITANTE: JOAQUIN COIMBRA ARIAS, CONCEPTO: DEVOLUCION DE VIATICOS C-31 N° 9, CUENTA DE DEPOSITO: CUENTA UNICA DEL TESORO</t>
  </si>
  <si>
    <t>O14674100002</t>
  </si>
  <si>
    <t>00526012001 DEPOSITO DE EFECTIVO, DEPOSITANTE: BOLIVIA TV - ANTENOR LUIS CERRUTO MEDINA, CONCEPTO: DEVOLUCION DE FONDOS, CUENTA DE DEPOSITO: CUENTA UNICA DEL TESORO</t>
  </si>
  <si>
    <t>O14674190002</t>
  </si>
  <si>
    <t>00340012003 DEPOSITO DE EFECTIVO, DEPOSITANTE: ALVARO RODRIGO LOPEZ LOPEZ, CONCEPTO: DEVOLUCION DE PAGO COMPENSACION COSTO DE VIDA MES DE DICIEMBRE 2016, CUENTA DE DEPOSITO: CUENTA UNICA DEL TESORO</t>
  </si>
  <si>
    <t>O14674250002</t>
  </si>
  <si>
    <t>00030014201 DEPOSITO DE EFECTIVO, DEPOSITANTE: GRUSHENKA ROMERO MENDOZA, CONCEPTO: DEVOLUCION DE RECURSOS, CUENTA DE DEPOSITO: CUENTA UNICA DEL TESORO</t>
  </si>
  <si>
    <t>O14674710002</t>
  </si>
  <si>
    <t>00099021001 DEPOSITO DE EFECTIVO, DEPOSITANTE: JESUS RUBEN TORDOYA IBAÑEZ, CONCEPTO: DEVOLUCION REFRIGERIO, CUENTA DE DEPOSITO: CUENTA UNICA DEL TESORO</t>
  </si>
  <si>
    <t>B14676190002</t>
  </si>
  <si>
    <t>00130012001 DEP.DE CHEQ.AJENOS,RET.DE CAM.,CONCEPTO: PAGO DE INTERES ORDINARIO CUOTA 83,DEP.: COMERMIN , PROCEDENCIA: BANCO MERCANTIL SANTA CRUZ SA., CHEQUE: 7140, FECHA DE EMISION:22/12/2016</t>
  </si>
  <si>
    <t>B14676230002</t>
  </si>
  <si>
    <t>00130012001 DEP.DE CHEQ.AJENOS,RET.DE CAM.,CONCEPTO: PAGO DE CAPITAL CUOTA 83,DEP.: COMERMIN , PROCEDENCIA: BANCO MERCANTIL SANTA CRUZ SA., CHEQUE: 7139, FECHA DE EMISION:22/12/2016</t>
  </si>
  <si>
    <t>B14676790002</t>
  </si>
  <si>
    <t>00578012002 DEP.DE CHEQ.AJENOS,RET.DE CAM.,CONCEPTO: REVERSION,DEP.: BOLIVIANA DE AVIACION , PROCEDENCIA: BANCO UNION S.A., CHEQUE: 5496, FECHA DE EMISION:16/01/2017</t>
  </si>
  <si>
    <t>B14676860002</t>
  </si>
  <si>
    <t>00340012003 DEP.DE CHEQ.AJENOS,RET.DE CAM.,CONCEPTO: DEVOLUCION POR CHEQUE NO COBRADO FONDO ROTATIVO FUENTE 20,DEP.: SEGIP OFICINA NACIONAL , PROCEDENCIA: BANCO UNION S.A., CHEQUE: 5781, FECHA DE EMISION:28/12/2016</t>
  </si>
  <si>
    <t>B14676940002</t>
  </si>
  <si>
    <t>00099021001 DEP.DE CHEQ.AJENOS,RET.DE CAM.,CONCEPTO: THANIA KARINA SALVATIERRA AMAYA DE BERDECIO,DEP.: BANCO UNION S.A. , PROCEDENCIA: BANCO UNION S.A., CHEQUE: 145927, FECHA DE EMISION:19/01/2017</t>
  </si>
  <si>
    <t>B14676990002</t>
  </si>
  <si>
    <t>00099021001 DEP.DE CHEQ.AJENOS,RET.DE CAM.,CONCEPTO: SOLIZ PANOZO MILENKA ELIZABETH,DEP.: BANCO UNION S.A. , PROCEDENCIA: BANCO UNION S.A., CHEQUE: 145928, FECHA DE EMISION:19/01/2017</t>
  </si>
  <si>
    <t>B14677010002</t>
  </si>
  <si>
    <t>00099021001 DEP.DE CHEQ.AJENOS,RET.DE CAM.,CONCEPTO: ANA MARIA CAREAGA GARNICA,DEP.: BANCO UNION S.A. , PROCEDENCIA: BANCO UNION S.A., CHEQUE: 145929, FECHA DE EMISION:19/01/2017</t>
  </si>
  <si>
    <t>B14677030002</t>
  </si>
  <si>
    <t>00099021001 DEP.DE CHEQ.AJENOS,RET.DE CAM.,CONCEPTO: VALLEJOS FLORES JAIME,DEP.: BANCO UNION S.A. , PROCEDENCIA: BANCO UNION S.A., CHEQUE: 145930, FECHA DE EMISION:19/01/2017</t>
  </si>
  <si>
    <t>B14677170002</t>
  </si>
  <si>
    <t>00099021001 DEP.DE CHEQ.AJENOS,RET.DE CAM.,CONCEPTO: REEMBOLSO DE LA CBES POR SUBSIDIO DE INCAPACIDAD MES DE OCTUBRE,DEP.: ASFI , PROCEDENCIA: BANCO UNION S.A., CHEQUE: 2524, FECHA DE EMISION:12/01/2017</t>
  </si>
  <si>
    <t>B14677360002</t>
  </si>
  <si>
    <t>00099021001 DEP.DE CHEQ.AJENOS,RET.DE CAM.,CONCEPTO: SOBERANIA ALIMENTARIA-DEVOLUCION INCAPACIDAD TEMPORAL NOVIEMBRE/2016,DEP.: CAJA PETROLERA DE SALUD , PROCEDENCIA: BANCO UNION S.A., CHEQUE: 10632, FECHA DE EMISION:18/01/2017</t>
  </si>
  <si>
    <t>B14677380002</t>
  </si>
  <si>
    <t>00099021001 DEP.DE CHEQ.AJENOS,RET.DE CAM.,CONCEPTO: H.C. DIPUTADOS-DEVOLUCION INCAPACIDAD TEMPORAL NOVIEMBRE/2016,DEP.: CAJA PETROLERA DE SALUD , PROCEDENCIA: BANCO UNION S.A., CHEQUE: 10631, FECHA DE EMISION:18/01/2017</t>
  </si>
  <si>
    <t>B14677410002</t>
  </si>
  <si>
    <t>00582012001 DEP.DE CHEQ.AJENOS,RET.DE CAM.,CONCEPTO: CUENTA POR COBRAR EVANA NOSSA LEITE,DEP.: EMPRESA BOLIVIANA DE ALMENDRA Y DERIVADOS , PROCEDENCIA: BANCO UNION S.A., CHEQUE: 4601, FECHA DE EMISION:28/12/2016</t>
  </si>
  <si>
    <t>B14677430002</t>
  </si>
  <si>
    <t>00099021001 DEP.DE CHEQ.AJENOS,RET.DE CAM.,CONCEPTO: DEVOL DE SALDOS DE LA GESTION 2016 PROY REACT DE LA PROD DE CAFE MUNICIPIO DE LA ASUNTA,DEP.: MUNICIPIO DE LA ASUNTA , PROCEDENCIA: BANCO UNION S.A., CHEQUE: 10732, FECHA DE EMISION:10/01/2017</t>
  </si>
  <si>
    <t>B14677440002</t>
  </si>
  <si>
    <t>00582012001 DEP.DE CHEQ.AJENOS,RET.DE CAM.,CONCEPTO: BOLETA DE GARANTIA BANCO DE LA COMUNIDAD,DEP.: EMPRESA BOLIVIANA DE ALMENDRA Y DERIVADOS , PROCEDENCIA: BANCO UNION S.A., CHEQUE: 4599, FECHA DE EMISION:27/12/2016</t>
  </si>
  <si>
    <t>B14677460002</t>
  </si>
  <si>
    <t>00099021001 DEP.DE CHEQ.AJENOS,RET.DE CAM.,CONCEPTO: DEVOL DE SALDOS GESTION 2016 DEL PROY MEJ COMER DE MIEL MUNICIPIO DE LA ASUNTA,DEP.: MUNICIPIO DE LA ASUNTA , PROCEDENCIA: BANCO UNION S.A., CHEQUE: 10733, FECHA DE EMISION:10/01/2017</t>
  </si>
  <si>
    <t>B14677590002</t>
  </si>
  <si>
    <t>00099021001 DEP.DE CHEQ.AJENOS,RET.DE CAM.,CONCEPTO: DEVOLUCION DE SUBSIDIO,DEP.: EMPRESA BOLIVIANA DE ALMENDRA Y DERIVADOS , PROCEDENCIA: BANCO UNION S.A., CHEQUE: 4398, FECHA DE EMISION:28/12/2016</t>
  </si>
  <si>
    <t>B14677610002</t>
  </si>
  <si>
    <t>00582012001 DEP.DE CHEQ.AJENOS,RET.DE CAM.,CONCEPTO: FLETES DE CARGUIO Y DESCARGUIO P/2269,DEP.: EMPRESA BOLIVIANA DE ALMENDRA Y DERIVADOS , PROCEDENCIA: BANCO UNION S.A., CHEQUE: 4598, FECHA DE EMISION:27/12/2016</t>
  </si>
  <si>
    <t>B14677620002</t>
  </si>
  <si>
    <t>00291012002 DEP.DE CHEQ.AJENOS,RET.DE CAM.,CONCEPTO: REPOSICION DE SEÑAL HORIZONTAL INF. AFECTADA CARRETERA LP-OR. CAMION VOLVO PLACA 542-RKH BISA SEGURO,DEP.: BISA SEGUROS Y REASEGUROS S.A.</t>
  </si>
  <si>
    <t>B14677660002</t>
  </si>
  <si>
    <t>00590012001 DEP.DE CHEQ.AJENOS,RET.DE CAM.,CONCEPTO: PAGO INCAPACIDAD TEMPORAL DEL PERSONAL QUIPUS CORRESPONDIENTE MESES ENERO A JULIO 2016,DEP.: CAJA DE SALUD DE CAMINOS Y R.A. , PROCEDENCIA: BANCO UNION S.A., CHEQUE: 7255, FECHA DE EMISION:12/01/2017</t>
  </si>
  <si>
    <t>O14675980002</t>
  </si>
  <si>
    <t>00099021001 DEPOSITO DE EFECTIVO, DEPOSITANTE: JOSE ANTONIO VERDUGUEZ TORRICO, CONCEPTO: DEP. POR DUODECIMAS DE AGUINALDO, CUENTA DE DEPOSITO: CUENTA UNICA DEL TESORO</t>
  </si>
  <si>
    <t>O14676090002</t>
  </si>
  <si>
    <t>00099021001 DEPOSITO DE EFECTIVO, DEPOSITANTE: GIOVANNA TORRICO, CONCEPTO: DEVOLUCION SALDOS NO EJECUTADOS, CUENTA DE DEPOSITO: CUENTA UNICA DEL TESORO</t>
  </si>
  <si>
    <t>O14676140002</t>
  </si>
  <si>
    <t>00086068001 DEPOSITO DE EFECTIVO, DEPOSITANTE: ALBERTO ROMAN AYMAYA, CONCEPTO: DEVOLUCION SALDO GASTOS MANTENIMIENTO DE VEHICULO, CUENTA DE DEPOSITO: CUENTA UNICA DEL TESORO</t>
  </si>
  <si>
    <t>O14676150002</t>
  </si>
  <si>
    <t>00099021001 DEPOSITO DE EFECTIVO, DEPOSITANTE: AGNES ESCARLETH MEJIA R., CONCEPTO: MULTA ASFI, CUENTA DE DEPOSITO: CUENTA UNICA DEL TESORO</t>
  </si>
  <si>
    <t>O14676160002</t>
  </si>
  <si>
    <t>00086068001 DEPOSITO DE EFECTIVO, DEPOSITANTE: ALBERTO ROMAN AYMAYA, CONCEPTO: DEVOLUCION SALDO GASTOS COMPRA DE COMBUSTIBLE, CUENTA DE DEPOSITO: CUENTA UNICA DEL TESORO</t>
  </si>
  <si>
    <t>O14676630002</t>
  </si>
  <si>
    <t>00099021001 DEPOSITO DE EFECTIVO, DEPOSITANTE: GREGORIO ALCON PACASI - MINISTERIO DE EDUCACION, CONCEPTO: DEVOLUCION DE PASAJES, CUENTA DE DEPOSITO: CUENTA UNICA DEL TESORO</t>
  </si>
  <si>
    <t>O14676770002</t>
  </si>
  <si>
    <t>00222012001 DEPOSITO DE EFECTIVO, DEPOSITANTE: SABINO APAZA QUISPE, CONCEPTO: DEVOLUCION POR CONCEPTO DE SALARIO, CUENTA DE DEPOSITO: CUENTA UNICA DEL TESORO</t>
  </si>
  <si>
    <t>O14676830002</t>
  </si>
  <si>
    <t>00015011108 DEPOSITO DE EFECTIVO, DEPOSITANTE: JOIS SARELLY VILLAVICENCIO ARANCIBIA, CONCEPTO: DEVOLUCION POR CONCEPTO DE VIATICOS, CUENTA DE DEPOSITO: CUENTA UNICA DEL TESORO</t>
  </si>
  <si>
    <t>O14676880002</t>
  </si>
  <si>
    <t>00099021001 DEPOSITO DE EFECTIVO, DEPOSITANTE: MIN DE EDUCACION- ANA LARA NAVARRO, CONCEPTO: DEVOLUCION CARGO A CUENTA DELEGACION POTOSI EN LA 6TA OCEPB, CUENTA DE DEPOSITO: CUENTA UNICA DEL TESORO</t>
  </si>
  <si>
    <t>O14677090002</t>
  </si>
  <si>
    <t>00099021001 DEPOSITO DE EFECTIVO, DEPOSITANTE: GUIDO MARTIN APAZA QUISPE, CONCEPTO: DEVOLUCION POR CONCEPTO DE TELEFONIA, CUENTA DE DEPOSITO: CUENTA UNICA DEL TESORO</t>
  </si>
  <si>
    <t>O14677100002</t>
  </si>
  <si>
    <t>00099021001 DEPOSITO DE EFECTIVO, DEPOSITANTE: GUIDO MARTIN APAZA QUISPE, CONCEPTO: DEVOLUCION POR CONCEPTO DE ENERGIA ELECTRICA, CUENTA DE DEPOSITO: CUENTA UNICA DEL TESORO</t>
  </si>
  <si>
    <t>O14677260002</t>
  </si>
  <si>
    <t>00030018011 DEPOSITO DE EFECTIVO, DEPOSITANTE: MARCELO AUGUSTO ALVAREZ ASCARRUNZ, CONCEPTO: DEVOLUCION POR COBRO DE MULTAS, CUENTA DE DEPOSITO: CUENTA UNICA DEL TESORO</t>
  </si>
  <si>
    <t>O14677290002</t>
  </si>
  <si>
    <t>O14677550002</t>
  </si>
  <si>
    <t>00099021001 DEPOSITO DE EFECTIVO, DEPOSITANTE: MILKA MOLLO MAMANI, CONCEPTO: COBRO INDEBIDO, CUENTA DE DEPOSITO: CUENTA UNICA DEL TESORO</t>
  </si>
  <si>
    <t>O14678460002</t>
  </si>
  <si>
    <t>00070011102 DEPOSITO DE EFECTIVO, DEPOSITANTE: JAVIER OMAR BARRA MORALES, CONCEPTO: DEVOLUCION POR TASA AEROPUERTARIA, CUENTA DE DEPOSITO: CUENTA UNICA DEL TESORO</t>
  </si>
  <si>
    <t>O14678470002</t>
  </si>
  <si>
    <t>00070011102 DEPOSITO DE EFECTIVO, DEPOSITANTE: DANTE LUIS ESCOBAR ALCONCE, CONCEPTO: DEVOLUCION POR TASA AEROPUERTARIA, CUENTA DE DEPOSITO: CUENTA UNICA DEL TESORO</t>
  </si>
  <si>
    <t>O14678600002</t>
  </si>
  <si>
    <t>00099021001 DEPOSITO DE EFECTIVO, DEPOSITANTE: EJERCITO DE BOLIVIA, CONCEPTO: FONDOS NO EJECUTADOS, CUENTA DE DEPOSITO: CUENTA UNICA DEL TESORO</t>
  </si>
  <si>
    <t>O14678720002</t>
  </si>
  <si>
    <t>00046021109 DEPOSITO DE EFECTIVO, DEPOSITANTE: FELIX SEVERO MAYTA TOLA, CONCEPTO: DEVOLUCION DE RECURSOS AL COMPROBANTE Nº 1315 / 2007, CUENTA DE DEPOSITO: CUENTA UNICA DEL TESORO</t>
  </si>
  <si>
    <t>O14678820002</t>
  </si>
  <si>
    <t>00099021001 DEPOSITO DE EFECTIVO, DEPOSITANTE: RI-20 PADILLA, CONCEPTO: SERVICIOS BASICOS DIC/16, CUENTA DE DEPOSITO: CUENTA UNICA DEL TESORO</t>
  </si>
  <si>
    <t>O14679180002</t>
  </si>
  <si>
    <t>00099021001 DEPOSITO DE EFECTIVO, DEPOSITANTE: YERKO ROMULO GARAFULICH ROMERO, CONCEPTO: DEP POR DEVOLUCION DE ALQUILER, CUENTA DE DEPOSITO: CUENTA UNICA DEL TESORO</t>
  </si>
  <si>
    <t>O14679190002</t>
  </si>
  <si>
    <t>00592012001 DEPOSITO DE EFECTIVO, DEPOSITANTE: EMPRESA ESTATAL BOLIVIANA DE TURISMO, CONCEPTO: DEVOLUCION FONDO DE AVANCE, CUENTA DE DEPOSITO: CUENTA UNICA DEL TESORO</t>
  </si>
  <si>
    <t>O14679210002</t>
  </si>
  <si>
    <t>00070011102 DEPOSITO DE EFECTIVO, DEPOSITANTE: MINISTERIO DE TRABAJO, CONCEPTO: DEVOLUCION PAGO ERRONEO DE IMPUESTOS DE ROLANDO GERMAN GOMEZ, CUENTA DE DEPOSITO: CUENTA UNICA DEL TESORO</t>
  </si>
  <si>
    <t>O14679450002</t>
  </si>
  <si>
    <t>00192012001 DEPOSITO DE EFECTIVO, DEPOSITANTE: SEMENA - DIANA CAERO, CONCEPTO: DEVOLUCION POR SOBRANTES EN PASAJES Y VIATICOS DEL PREVENTIVO N° 316, CUENTA DE DEPOSITO: CUENTA UNICA DEL TESORO</t>
  </si>
  <si>
    <t>O14679460002</t>
  </si>
  <si>
    <t>00192014101 DEPOSITO DE EFECTIVO, DEPOSITANTE: SEMENA - DIANA CAERO, CONCEPTO: DEVOLUCION POR SOBRANTES EN PASAJES Y VIATICOS DEL PREVENTIVO N° 462, CUENTA DE DEPOSITO: CUENTA UNICA DEL TESORO</t>
  </si>
  <si>
    <t>B14680800002</t>
  </si>
  <si>
    <t>00526012001 DEP.DE CHEQ.AJENOS,RET.DE CAM.,CONCEPTO: REVERSION REFRIGERIOS REG. STC. NOV / 2016,DEP.: BOLIVIA TV. , PROCEDENCIA: BANCO UNION S.A., CHEQUE: 15727, FECHA DE EMISION:18/01/2017</t>
  </si>
  <si>
    <t>B14680860002</t>
  </si>
  <si>
    <t>00572012003 DEP.DE CHEQ.AJENOS,RET.DE CAM.,CONCEPTO: TRASPASO,DEP.: EMAPA , PROCEDENCIA: BANCO UNION S.A., CHEQUE: 15996, FECHA DE EMISION:13/01/2017</t>
  </si>
  <si>
    <t>B14681120002</t>
  </si>
  <si>
    <t>00578012002 DEP.DE CHEQ.AJENOS,RET.DE CAM.,CONCEPTO: REVERSION,DEP.: BOLIVIANA DE AVIACION , PROCEDENCIA: BANCO UNION S.A., CHEQUE: 5497, FECHA DE EMISION:18/01/2017</t>
  </si>
  <si>
    <t>B14681360002</t>
  </si>
  <si>
    <t>00099021001 DEP.DE CHEQ.AJENOS,RET.DE CAM.,CONCEPTO: DEV. POR OMISION DE MARCADO BIOMETRICO POR LA SRA. CINTHIA PATRICIA ALARCON MENDOZA COF. REPARTO,DEP.: SENASIR , PROCEDENCIA: BANCO UNION S.A., CHEQUE: 329, FECHA DE EMISION:13/01/2017</t>
  </si>
  <si>
    <t>B14681750002</t>
  </si>
  <si>
    <t>00099021001 DEP.DE CHEQ.AJENOS,RET.DE CAM.,CONCEPTO: DEVOLUCION DE PASAJES AEREOS,DEP.: MINISTERIO DE EDUCACION , PROCEDENCIA: BANCO UNION S.A., CHEQUE: 20599, FECHA DE EMISION:17/01/2017</t>
  </si>
  <si>
    <t>O14680850002</t>
  </si>
  <si>
    <t>00099021001 DEPOSITO DE EFECTIVO, DEPOSITANTE: REPM - 3 GRAL E. ARZE, CONCEPTO: TELEFONIA DICIEMBRE 2016, CUENTA DE DEPOSITO: CUENTA UNICA DEL TESORO</t>
  </si>
  <si>
    <t>O14681050002</t>
  </si>
  <si>
    <t>00099021001 DEPOSITO DE EFECTIVO, DEPOSITANTE: ALAN EDGAR PINTO LANDAETA, CONCEPTO: DOBLE PERCEPCION, CUENTA DE DEPOSITO: CUENTA UNICA DEL TESORO</t>
  </si>
  <si>
    <t>O14681420002</t>
  </si>
  <si>
    <t>00222014302 DEPOSITO DE EFECTIVO, DEPOSITANTE: CADEPQUIOR, CONCEPTO: DEVOLUCIONN DE SALDOS DE CIERRE DEL SUBPROYECTO, CUENTA DE DEPOSITO: CUENTA UNICA DEL TESORO</t>
  </si>
  <si>
    <t>O14681470002</t>
  </si>
  <si>
    <t>00222018010 DEPOSITO DE EFECTIVO, DEPOSITANTE: BENI, CONCEPTO: REPOSICION DE FONDOS C-31/2998, CUENTA DE DEPOSITO: CUENTA UNICA DEL TESORO</t>
  </si>
  <si>
    <t>O14681480002</t>
  </si>
  <si>
    <t>00099021001 DEPOSITO DE EFECTIVO, DEPOSITANTE: OSACAR JALLAZA PACA, CONCEPTO: REVERSION SALDO SERVICIOS DE ENERGIA ELECTRICA MES DIC/16 DE LA DIV-MEC-1, CUENTA DE DEPOSITO: CUENTA UNICA DEL TESORO</t>
  </si>
  <si>
    <t>O14681790002</t>
  </si>
  <si>
    <t>00099021001 DEPOSITO DE EFECTIVO, DEPOSITANTE: CARMELA AGRAMONT CHUQUIMIA - C.I.2716928 L.P., CONCEPTO: REVERSION DE AGUINALDO GESTION 2008, CUENTA DE DEPOSITO: CUENTA UNICA DEL TESORO</t>
  </si>
  <si>
    <t>O14681820002</t>
  </si>
  <si>
    <t>00099021001 DEPOSITO DE EFECTIVO, DEPOSITANTE: CARMELA AGRAMONT CHUQUIMIA - C.I.2716928 L.P., CONCEPTO: REVERSION DE AGUINALDO GESTION 2007 (DUODECIMAS), CUENTA DE DEPOSITO: CUENTA UNICA DEL TESORO</t>
  </si>
  <si>
    <t>O14682000002</t>
  </si>
  <si>
    <t>00526012001 DEPOSITO DE EFECTIVO, DEPOSITANTE: BOLIVIA TV, CONCEPTO: DEVOLUCION FONDO EN AVANCE, CUENTA DE DEPOSITO: CUENTA UNICA DEL TESORO</t>
  </si>
  <si>
    <t>O14682400002</t>
  </si>
  <si>
    <t>00221012001 DEPOSITO DE EFECTIVO, DEPOSITANTE: SENARECOM, CONCEPTO: DEVOLUCION REFRIGERIO MES DE AGOSTO 2016 ALEJANDRO CUEVAS, CUENTA DE DEPOSITO: CUENTA UNICA DEL TESORO</t>
  </si>
  <si>
    <t>O14682410002</t>
  </si>
  <si>
    <t>00221012001 DEPOSITO DE EFECTIVO, DEPOSITANTE: SENARECOM, CONCEPTO: DEVOLUCION REFRIGERIO - MES DE JULIO 2016 ROCIO RAMIREZ O., CUENTA DE DEPOSITO: CUENTA UNICA DEL TESORO</t>
  </si>
  <si>
    <t>O14682440002</t>
  </si>
  <si>
    <t>00041021101 DEPOSITO DE EFECTIVO, DEPOSITANTE: GOLIATH TECHNOLOGIES, CONCEPTO: MONTO A DEP. CORRESPONDIENTE A LA MULTA POR 1 DIA DE RETRAZO: LIQUIDO PAGABLE, CUENTA DE DEPOSITO: CUENTA UNICA DEL TESORO</t>
  </si>
  <si>
    <t>O14682460002</t>
  </si>
  <si>
    <t>00041021101 DEPOSITO DE EFECTIVO, DEPOSITANTE: GOLIATH TECHNOLOGIES, CONCEPTO: MONTO A DEP. CORRESP. A LA MULTA POR 1 DIA DE RETRAZO: POR RETENCION DEL 7% POR CUMPL.COTRATO, CUENTA DE DEPOSITO: CUENTA UNICA DEL TESORO</t>
  </si>
  <si>
    <t>O14683320002</t>
  </si>
  <si>
    <t>00133012001 DEPOSITO DE EFECTIVO, DEPOSITANTE: LOTERIA NACIONAL DE B. Y S., CONCEPTO: GG. TALLER DE EVALUACION Y PLANIFICACION INSTITUCIONAL 2017, CUENTA DE DEPOSITO: CUENTA UNICA DEL TESORO</t>
  </si>
  <si>
    <t>O14683350002</t>
  </si>
  <si>
    <t>00099021001 DEPOSITO DE EFECTIVO, DEPOSITANTE: ALVARO RODRIGO PINILLA ROMERO, CONCEPTO: DEVOLUCION DE TASA AEROPUERTUARIA (SABSA) C-31/3422 GESTION 2016, CUENTA DE DEPOSITO: CUENTA UNICA DEL TESORO</t>
  </si>
  <si>
    <t>O14683940002</t>
  </si>
  <si>
    <t>00070011102 DEPOSITO DE EFECTIVO, DEPOSITANTE: INGRID IRACEMA ALARCON RAMIREZ, CONCEPTO: DEVOLUCION PASAJE AEREO, CUENTA DE DEPOSITO: CUENTA UNICA DEL TESORO</t>
  </si>
  <si>
    <t>O14684000002</t>
  </si>
  <si>
    <t>00099021001 DEPOSITO DE EFECTIVO, DEPOSITANTE: LUISA HUANCA COLQUE, CONCEPTO: DEVOLUCION DE HABERES MES DE DICIEMBRE 2016, CUENTA DE DEPOSITO: CUENTA UNICA DEL TESORO</t>
  </si>
  <si>
    <t>O14684080002</t>
  </si>
  <si>
    <t>00099021001 DEPOSITO DE EFECTIVO, DEPOSITANTE: MAURICIO R. TORQUEMADA TRISTAN, CONCEPTO: DEVOLUCION DE SALDOS NO UTILIZADOS, CUENTA DE DEPOSITO: CUENTA UNICA DEL TESORO</t>
  </si>
  <si>
    <t>O14684100002</t>
  </si>
  <si>
    <t>00594012001 DEPOSITO DE EFECTIVO, DEPOSITANTE: ASP - B RODRIGO MONTAÑO, CONCEPTO: DEVOLUCION DE FONDOS, CUENTA DE DEPOSITO: CUENTA UNICA DEL TESORO</t>
  </si>
  <si>
    <t>O14684120002</t>
  </si>
  <si>
    <t>00594012001 DEPOSITO DE EFECTIVO, DEPOSITANTE: ASP - B ILSE RICO OROZCO, CONCEPTO: DEVOLUCION DE FONDOS, CUENTA DE DEPOSITO: CUENTA UNICA DEL TESORO</t>
  </si>
  <si>
    <t>O14684530002</t>
  </si>
  <si>
    <t>00099021001 DEPOSITO DE EFECTIVO, DEPOSITANTE: ELENA CALLES MELEAN, CONCEPTO: PREVENTIVO 3151, CUENTA DE DEPOSITO: CUENTA UNICA DEL TESORO</t>
  </si>
  <si>
    <t>O14684560002</t>
  </si>
  <si>
    <t>00099021001 DEPOSITO DE EFECTIVO, DEPOSITANTE: ELENA CALLES MELEAN, CONCEPTO: PREVENTIVO 3152, CUENTA DE DEPOSITO: CUENTA UNICA DEL TESORO</t>
  </si>
  <si>
    <t>O14684590002</t>
  </si>
  <si>
    <t>00312014401 DEPOSITO DE EFECTIVO, DEPOSITANTE: ALAN JIMMY URGEL IBAÑEZ, CONCEPTO: DINAMARCA PREVENTIVO 2028, CUENTA DE DEPOSITO: CUENTA UNICA DEL TESORO</t>
  </si>
  <si>
    <t>O14684630002</t>
  </si>
  <si>
    <t>00312014401 DEPOSITO DE EFECTIVO, DEPOSITANTE: MIGUEL FRANCISCO HINOJOSA, CONCEPTO: DINAMARCA PREVENTIVO 3100, CUENTA DE DEPOSITO: CUENTA UNICA DEL TESORO</t>
  </si>
  <si>
    <t>O14684660002</t>
  </si>
  <si>
    <t>00312014401 DEPOSITO DE EFECTIVO, DEPOSITANTE: MIGUEL FRANCISCO DIAZ HINOJOSA, CONCEPTO: DINAMARCA PREVENTIVO 3102, CUENTA DE DEPOSITO: CUENTA UNICA DEL TESORO</t>
  </si>
  <si>
    <t>O14684690002</t>
  </si>
  <si>
    <t>00312014401 DEPOSITO DE EFECTIVO, DEPOSITANTE: MIGUEL FRANCISCO DIAZ HINOJOSA, CONCEPTO: DINAMARCA PREVENTIVO 3104, CUENTA DE DEPOSITO: CUENTA UNICA DEL TESORO</t>
  </si>
  <si>
    <t>O14684700002</t>
  </si>
  <si>
    <t>00312014401 DEPOSITO DE EFECTIVO, DEPOSITANTE: RAMON ALFREDO ALVARADO SAGREDO, CONCEPTO: DINAMARCA PREVENTIVO 2775, CUENTA DE DEPOSITO: CUENTA UNICA DEL TESORO</t>
  </si>
  <si>
    <t>O14684720002</t>
  </si>
  <si>
    <t>00223012001 DEPOSITO DE EFECTIVO, DEPOSITANTE: JORGE MAURICIO MARIN PEÑALOZA, CONCEPTO: DEVOLUCION DE VIATICOS AC-31 N° 9, CUENTA DE DEPOSITO: CUENTA UNICA DEL TESORO</t>
  </si>
  <si>
    <t>O14684740002</t>
  </si>
  <si>
    <t>00312014401 DEPOSITO DE EFECTIVO, DEPOSITANTE: RAMON ALFREDO ALVARADO SAGREDO, CONCEPTO: DINAMARCA PREVENTIVO 2776, CUENTA DE DEPOSITO: CUENTA UNICA DEL TESORO</t>
  </si>
  <si>
    <t>O14684760002</t>
  </si>
  <si>
    <t>00099021001 DEPOSITO DE EFECTIVO, DEPOSITANTE: MARCELA CARBALLO, CONCEPTO: PREVENTIVO 2204, CUENTA DE DEPOSITO: CUENTA UNICA DEL TESORO</t>
  </si>
  <si>
    <t>O14684770002</t>
  </si>
  <si>
    <t>00312014401 DEPOSITO DE EFECTIVO, DEPOSITANTE: MARCELA ELIANA CARBALLO, CONCEPTO: DINAMARCA PREVENTIVO 3074, CUENTA DE DEPOSITO: CUENTA UNICA DEL TESORO</t>
  </si>
  <si>
    <t>O14684780002</t>
  </si>
  <si>
    <t>00312014401 DEPOSITO DE EFECTIVO, DEPOSITANTE: MARCELA ELIANA CARBALLO, CONCEPTO: DINAMARCA PREVENTIVO 3073, CUENTA DE DEPOSITO: CUENTA UNICA DEL TESORO</t>
  </si>
  <si>
    <t>O14684840002</t>
  </si>
  <si>
    <t>00312014401 DEPOSITO DE EFECTIVO, DEPOSITANTE: MARCELA ELIANA CARBALLO, CONCEPTO: DINAMARCA PREVENTIVO 2226, CUENTA DE DEPOSITO: CUENTA UNICA DEL TESORO</t>
  </si>
  <si>
    <t>O14684930002</t>
  </si>
  <si>
    <t>00099021001 DEPOSITO DE EFECTIVO, DEPOSITANTE: JEANGLER ARELY, CONCEPTO: PREVENTIVO 1680, CUENTA DE DEPOSITO: CUENTA UNICA DEL TESORO</t>
  </si>
  <si>
    <t>O14684940002</t>
  </si>
  <si>
    <t>00099021001 DEPOSITO DE EFECTIVO, DEPOSITANTE: JEANGLER ARELY, CONCEPTO: PREVENTIVO 1679, CUENTA DE DEPOSITO: CUENTA UNICA DEL TESORO</t>
  </si>
  <si>
    <t>O14685060002</t>
  </si>
  <si>
    <t>00099021001 DEPOSITO DE EFECTIVO, DEPOSITANTE: MANUEL FERNANDO QUILLE FLORES, CONCEPTO: DEVOLUCION, CUENTA DE DEPOSITO: CUENTA UNICA DEL TESORO</t>
  </si>
  <si>
    <t>O14685540002</t>
  </si>
  <si>
    <t>00291012002 DEPOSITO DE EFECTIVO, DEPOSITANTE: SIMON CUBA QUISPE, CONCEPTO: EXTRAVIO CREDENCIAL ABC, CUENTA DE DEPOSITO: CUENTA UNICA DEL TESORO</t>
  </si>
  <si>
    <t>B14686800002</t>
  </si>
  <si>
    <t>00099021001 DEP.DE CHEQ.AJENOS,RET.DE CAM.,CONCEPTO: DEV. DE RECURSOS AL BCB CUT PROYECTO MEJORAMIENTO DE CACAO ORGANICO EN EL MCPIO DE PALOS BLANCOS,DEP.: GOB. AUTONOMO MCPAL PALOS BLANCOS</t>
  </si>
  <si>
    <t>B14687030002</t>
  </si>
  <si>
    <t>00099021001 DEP.DE CHEQ.AJENOS,RET.DE CAM.,CONCEPTO: QUISPE GARCIA AMALIO,DEP.: BANCO UNION S.A. , PROCEDENCIA: BANCO UNION S.A., CHEQUE: 145931, FECHA DE EMISION:23/01/2017</t>
  </si>
  <si>
    <t>B14687050002</t>
  </si>
  <si>
    <t>00099021001 DEP.DE CHEQ.AJENOS,RET.DE CAM.,CONCEPTO: QUISPE GARCIA AMALIO,DEP.: BANCO UNION S.A. , PROCEDENCIA: BANCO UNION S.A., CHEQUE: 145932, FECHA DE EMISION:23/01/2017</t>
  </si>
  <si>
    <t>B14687060002</t>
  </si>
  <si>
    <t>00099021001 DEP.DE CHEQ.AJENOS,RET.DE CAM.,CONCEPTO: CASTRO SOTO MARIA DEL ROSARIO,DEP.: BANCO UNION S.A. , PROCEDENCIA: BANCO UNION S.A., CHEQUE: 145933, FECHA DE EMISION:23/01/2017</t>
  </si>
  <si>
    <t>B14687080002</t>
  </si>
  <si>
    <t>00099021001 DEP.DE CHEQ.AJENOS,RET.DE CAM.,CONCEPTO: TORRICO VEGA WILMA,DEP.: BANCO UNION S.A. , PROCEDENCIA: BANCO UNION S.A., CHEQUE: 145934, FECHA DE EMISION:23/01/2017</t>
  </si>
  <si>
    <t>B14687260002</t>
  </si>
  <si>
    <t>00099021001 DEP.DE CHEQ.AJENOS,RET.DE CAM.,CONCEPTO: DEVOLUCION DE PASAJES POR EL SR. RIGOBERTO CARDENAS,DEP.: MINISTERIO DE RELACIONES EXTERIORES , PROCEDENCIA: BANCO UNION S.A., CHEQUE: 1030, FECHA DE EMISION:19/01/2017</t>
  </si>
  <si>
    <t>B14687420002</t>
  </si>
  <si>
    <t>00046024204 DEP.DE CHEQ.AJENOS,RET.DE CAM.,CONCEPTO: REPOSICION DE FONDOS A LA CUENTA DEL MINISTERIO DE SALUD,DEP.: MINISTERIO DE SALUD , PROCEDENCIA: BANCO UNION S.A., CHEQUE: 1684, FECHA DE EMISION:19/01/2017</t>
  </si>
  <si>
    <t>B14687660002</t>
  </si>
  <si>
    <t>00578012002 DEP.DE CHEQ.AJENOS,RET.DE CAM.,CONCEPTO: REVERSION,DEP.: BOLIVIANA DE AVIACION , PROCEDENCIA: BANCO UNION S.A., CHEQUE: 1759, FECHA DE EMISION:30/12/2016</t>
  </si>
  <si>
    <t>O14686620002</t>
  </si>
  <si>
    <t>00099021001 DEPOSITO DE EFECTIVO, DEPOSITANTE: NICANOR CLAUDIO QUISBERT QUIROGA, CONCEPTO: DOBLE PERCEPCION, CUENTA DE DEPOSITO: CUENTA UNICA DEL TESORO</t>
  </si>
  <si>
    <t>O14686660002</t>
  </si>
  <si>
    <t>00099021001 DEPOSITO DE EFECTIVO, DEPOSITANTE: MARIO LIMACHI MALDONADO, CONCEPTO: DOBLE PERCEPCION, CUENTA DE DEPOSITO: CUENTA UNICA DEL TESORO</t>
  </si>
  <si>
    <t>O14686830002</t>
  </si>
  <si>
    <t>00099021001 DEPOSITO DE EFECTIVO, DEPOSITANTE: JESUS RAUL DE LA FUENTE REYNA, CONCEPTO: DEV.LIQUIDO PAGABLE,ASR MUMANAL, MUMANAL FEDERACION URBANA Y CONFEDERACION URBANA, CUENTA DE DEPOSITO: CUENTA UNICA DEL TESORO</t>
  </si>
  <si>
    <t>O14686960002</t>
  </si>
  <si>
    <t>00070011102 DEPOSITO DE EFECTIVO, DEPOSITANTE: MINISTERIO DE TRABAJO, CONCEPTO: DEVOLUCION DE PASAJES TERRESTRES NO UTILIZADOS DE NILZA PATRICIA SALAS, CUENTA DE DEPOSITO: CUENTA UNICA DEL TESORO</t>
  </si>
  <si>
    <t>O14687110002</t>
  </si>
  <si>
    <t>00099021001 DEPOSITO DE EFECTIVO, DEPOSITANTE: PROMOCION PROFESIONAL DEL EJERCITO, CONCEPTO: REVERSION TGN RECURSOS ORDINARIOS, CUENTA DE DEPOSITO: CUENTA UNICA DEL TESORO</t>
  </si>
  <si>
    <t>O14687130002</t>
  </si>
  <si>
    <t>O14687290002</t>
  </si>
  <si>
    <t>00099021001 DEPOSITO DE EFECTIVO, DEPOSITANTE: CARMIÑA FORONDA GUERRA, CONCEPTO: DOBLE PERCEPCION, CUENTA DE DEPOSITO: CUENTA UNICA DEL TESORO</t>
  </si>
  <si>
    <t>O14687320002</t>
  </si>
  <si>
    <t>00099021001 DEPOSITO DE EFECTIVO, DEPOSITANTE: ANGELICA TRINIDAD ARUQUIPA VDA DE CHARCAS, CONCEPTO: DEP DE UNA DUODECIMA DE AGUINALDO, CUENTA DE DEPOSITO: CUENTA UNICA DEL TESORO</t>
  </si>
  <si>
    <t>O14687730002</t>
  </si>
  <si>
    <t>00130012001 DEPOSITO DE EFECTIVO, DEPOSITANTE: COOPERATIVA MINERA AURIFERA UNION LTDA, CONCEPTO: PAGO DE CREDITO POR MAQUINARIA, CUENTA DE DEPOSITO: CUENTA UNICA DEL TESORO</t>
  </si>
  <si>
    <t>O14687810002</t>
  </si>
  <si>
    <t>00099021001 DEPOSITO DE EFECTIVO, DEPOSITANTE: CARLOS EDUARDO MARIO MORALES LANDIVAR, CONCEPTO: PAGO DEL 10% POR CONCEPTO DEL PRA, CUENTA DE DEPOSITO: CUENTA UNICA DEL TESORO</t>
  </si>
  <si>
    <t>O14687850002</t>
  </si>
  <si>
    <t>00225024101 DEPOSITO DE EFECTIVO, DEPOSITANTE: JOSE LUIS TELLEZ MITA - SENASBA, CONCEPTO: DEVOLUCION POR CONCEPTO DE RETENCION DE IMPUESTOS DE FONDOS EN AVANCE, CUENTA DE DEPOSITO: CUENTA UNICA DEL TESORO</t>
  </si>
  <si>
    <t>O14687870002</t>
  </si>
  <si>
    <t>00225024101 DEPOSITO DE EFECTIVO, DEPOSITANTE: JOSE LUIS TELLEZ MITA-SENASBA, CONCEPTO: DEVOLUCION POR CONCEPTO DE RETENCION DE IMPUESTOS DE FONDOS EN AVANCE, CUENTA DE DEPOSITO: CUENTA UNICA DEL TESORO</t>
  </si>
  <si>
    <t>O14687910002</t>
  </si>
  <si>
    <t>00070011102 DEPOSITO DE EFECTIVO, DEPOSITANTE: RAUL ERNESTO GARCIA HERRERA, CONCEPTO: DEVOLUCION POR CONCEPTO DE PASAJE AEREO, CUENTA DE DEPOSITO: CUENTA UNICA DEL TESORO</t>
  </si>
  <si>
    <t>O14688080002</t>
  </si>
  <si>
    <t>00130012001 DEPOSITO DE EFECTIVO, DEPOSITANTE: COOPERATIVA MINERA AURIFERA UNION LTDA, CONCEPTO: CREDITO PARA MAQUINARIAS, CUENTA DE DEPOSITO: CUENTA UNICA DEL TESORO</t>
  </si>
  <si>
    <t>O14688100002</t>
  </si>
  <si>
    <t>00041044201 DEPOSITO DE EFECTIVO, DEPOSITANTE: SANDRA PATRICIA MONASTERIOS YAPU, CONCEPTO: REVERSION DE RECURSOS NO UTILIZADOS, CUENTA DE DEPOSITO: CUENTA UNICA DEL TESORO</t>
  </si>
  <si>
    <t>O14688150002</t>
  </si>
  <si>
    <t>00223012001 DEPOSITO DE EFECTIVO, DEPOSITANTE: MARIA LOURDES CORDERO PEREZ, CONCEPTO: DEVOLUCION DE UN DIA DE VIATICO AL C-31 #9, CUENTA DE DEPOSITO: CUENTA UNICA DEL TESORO</t>
  </si>
  <si>
    <t>O14688310002</t>
  </si>
  <si>
    <t>00070011102 DEPOSITO DE EFECTIVO, DEPOSITANTE: NICOMEDES PORFIRIO RIOS MARIN, CONCEPTO: DEVOLUCION DE VIATICOS, CUENTA DE DEPOSITO: CUENTA UNICA DEL TESORO</t>
  </si>
  <si>
    <t>O14688480002</t>
  </si>
  <si>
    <t>00099021001 DEPOSITO DE EFECTIVO, DEPOSITANTE: RAQUEL LITA CAERO RODRIGUEZ, CONCEPTO: DEVOLUCION DOBLE PERCEPCION, CUENTA DE DEPOSITO: CUENTA UNICA DEL TESORO</t>
  </si>
  <si>
    <t>O14688830002</t>
  </si>
  <si>
    <t>00526012001 DEPOSITO DE EFECTIVO, DEPOSITANTE: BOLIVIA TV- ANTENOR LUIS CERRUTO MEDINA, CONCEPTO: DEVOLUCION DE VIATICOS, CUENTA DE DEPOSITO: CUENTA UNICA DEL TESORO</t>
  </si>
  <si>
    <t>O14688840002</t>
  </si>
  <si>
    <t>00070011102 DEPOSITO DE EFECTIVO, DEPOSITANTE: DR. JOSE GONZALO TRIGOSO AGUDO, CONCEPTO: DEVOLUCION POR CONCEPTO DE PASAJES, CUENTA DE DEPOSITO: CUENTA UNICA DEL TESORO</t>
  </si>
  <si>
    <t>O14688870002</t>
  </si>
  <si>
    <t>B14691470002</t>
  </si>
  <si>
    <t>00660122001 DEP.DE CHEQ.AJENOS,RET.DE CAM.,CONCEPTO: RECUPERACION POR EXCEDENTE DE TELEFONO NOVIEMBRE Y DICIEMBRE 2016,DEP.: ORGAN JUD- DAF DISTRITO SANTA CRUZ , PROCEDENCIA: BANCO UNION S.A., CHEQUE: 3625, FECHA DE EMISION:20/01/2017</t>
  </si>
  <si>
    <t>B14691720002</t>
  </si>
  <si>
    <t>00572012001 DEP.DE CHEQ.AJENOS,RET.DE CAM.,CONCEPTO: REMBOLSO DE SUBSIDIO DE MATERNIDAD MES MAYO, JUNIO, AGOSTO 2016,DEP.: CAJA DE SALUD DE LA BANCA PRIVADA , PROCEDENCIA: BANCO NACIONAL DE BOLIVIA S.A., CHEQUE: 6346697, FECHA DE EMISION:31/12/2016</t>
  </si>
  <si>
    <t>B14691740002</t>
  </si>
  <si>
    <t>00099021001 DEP.DE CHEQ.AJENOS,RET.DE CAM.,CONCEPTO: PAGO DE SUBSIDIO DE MATERNIDAD FEBRERO MARZO Y ABRIL 2016,DEP.: CAJA DE SALUD DE LA BANCA PRIVADA , PROCEDENCIA: BANCO NACIONAL DE BOLIVIA S.A., CHEQUE: 6346754, FECHA DE EMISION:13/01/2017</t>
  </si>
  <si>
    <t>B14691800002</t>
  </si>
  <si>
    <t>00099021001 DEP.DE CHEQ.AJENOS,RET.DE CAM.,CONCEPTO: REPOSICION DE SUBSIDIOS DE INCAPACIDAD TEMPORAL AUTORIDAD DE ELECTRICIDAD,DEP.: CAJA NACIONAL DE SALUD DE LA BANCA PRIVADA , PROCEDENCIA: BANCO NACIONAL DE BOLIVIA S.A., CHEQUE: 835418, FECHA DE EMISION:30/12/</t>
  </si>
  <si>
    <t>O14690730002</t>
  </si>
  <si>
    <t>00099021001 DEPOSITO DE EFECTIVO, DEPOSITANTE: OSCAR JALLAZA PACA, CONCEPTO: REVERSION SALDO SERVICIOS TELEFONICOS MES DIC/16 DE ECEM., CUENTA DE DEPOSITO: CUENTA UNICA DEL TESORO</t>
  </si>
  <si>
    <t>O14690750002</t>
  </si>
  <si>
    <t>00099021001 DEPOSITO DE EFECTIVO, DEPOSITANTE: OSCAR JALLAZA PACA, CONCEPTO: REVERSION SERVICIOS DE AGUA MES DIC/16 DE ECEM, CUENTA DE DEPOSITO: CUENTA UNICA DEL TESORO</t>
  </si>
  <si>
    <t>O14691230002</t>
  </si>
  <si>
    <t>O14691390002</t>
  </si>
  <si>
    <t>00081010001 DEPOSITO DE EFECTIVO, DEPOSITANTE: SANDRA CARLA ALIAGA HERNANDEZ, CONCEPTO: POR UN DIA DE REFRIGERIO, CUENTA DE DEPOSITO: CUENTA UNICA DEL TESORO</t>
  </si>
  <si>
    <t>O14691430002</t>
  </si>
  <si>
    <t>00046024204 DEPOSITO DE EFECTIVO, DEPOSITANTE: VANESA ARAOZ DORIA M., CONCEPTO: DEVOLUCION DE FONDOS EN AVANCE (ALQUILER), CUENTA DE DEPOSITO: CUENTA UNICA DEL TESORO</t>
  </si>
  <si>
    <t>O14691480002</t>
  </si>
  <si>
    <t>00020028001 DEPOSITO DE EFECTIVO, DEPOSITANTE: ARMADA BOLIVIANA ROBERT ORTIZ VIDAL, CONCEPTO: DEVOLUCION POR COMBUSTIBLE, CUENTA DE DEPOSITO: CUENTA UNICA DEL TESORO</t>
  </si>
  <si>
    <t>O14691690002</t>
  </si>
  <si>
    <t>00291012002 DEPOSITO DE EFECTIVO, DEPOSITANTE: MANUEL A. GUZMAN H., CONCEPTO: EXCESO LLAMADAS TELEFONICAS, CUENTA DE DEPOSITO: CUENTA UNICA DEL TESORO</t>
  </si>
  <si>
    <t>O14692000002</t>
  </si>
  <si>
    <t>00099021001 DEPOSITO DE EFECTIVO, DEPOSITANTE: ANH - ORURO, CONCEPTO: DEVOLUCION RECURSOS COURIER - ANH ORURO, CUENTA DE DEPOSITO: CUENTA UNICA DEL TESORO</t>
  </si>
  <si>
    <t>O14692160002</t>
  </si>
  <si>
    <t>00222014302 DEPOSITO DE EFECTIVO, DEPOSITANTE: ARDIL-T, CONCEPTO: REVERSION, CUENTA DE DEPOSITO: CUENTA UNICA DEL TESORO</t>
  </si>
  <si>
    <t>O14692470002</t>
  </si>
  <si>
    <t>00070014201 DEPOSITO DE EFECTIVO, DEPOSITANTE: MINISTERIO DE TRABAJO, CONCEPTO: DEVOLUCION VIATICOS NO UTILIZADOS DE GALO ILLATARCO, CUENTA DE DEPOSITO: CUENTA UNICA DEL TESORO</t>
  </si>
  <si>
    <t>O14692480002</t>
  </si>
  <si>
    <t>00099021001 DEPOSITO DE EFECTIVO, DEPOSITANTE: CAMILLE PATRICIA COPACABANA PONCE FORTUN, CONCEPTO: DEPÓSITO DUODECIMA DE AGUINALDO DE JULIA ELENA FORTUN MELGAREJO, CUENTA DE DEPOSITO: CUENTA UNICA DEL TESORO</t>
  </si>
  <si>
    <t>O14692580002</t>
  </si>
  <si>
    <t>00030011101 DEPOSITO DE EFECTIVO, DEPOSITANTE: MINISTERIO DE JUSTICIA, CONCEPTO: DEVOLUCION REFRIGERIO RPA DIC-16(DEVENGADO), CUENTA DE DEPOSITO: CUENTA UNICA DEL TESORO</t>
  </si>
  <si>
    <t>O14692600002</t>
  </si>
  <si>
    <t>00234014202 DEPOSITO DE EFECTIVO, DEPOSITANTE: ISELA ANEL CONDARCO CORDOVA, CONCEPTO: DEV. DE VIATICOS S/G C31-26 DE FECHA 12 AL 13 DE ENERO DE 2017 EN COMISION DE VIAJE ORURO, CUENTA DE DEPOSITO: CUENTA UNICA DEL TESORO</t>
  </si>
  <si>
    <t>O14692660002</t>
  </si>
  <si>
    <t>00512012001 DEPOSITO DE EFECTIVO, DEPOSITANTE: MARCO LELARGE - A.A.S.A.N.A., CONCEPTO: DEVOLUCION, CUENTA DE DEPOSITO: CUENTA UNICA DEL TESORO</t>
  </si>
  <si>
    <t>O14693610002</t>
  </si>
  <si>
    <t>00526012001 DEPOSITO DE EFECTIVO, DEPOSITANTE: GUIDO BARRIOS RIVAS, CONCEPTO: DEVOLUCION POR CONCEPTO DE FONDOS EN AVANCE, CUENTA DE DEPOSITO: CUENTA UNICA DEL TESORO</t>
  </si>
  <si>
    <t>O14693710002</t>
  </si>
  <si>
    <t>00035031101 DEPOSITO DE EFECTIVO, DEPOSITANTE: MEFP-UCPP, CONCEPTO: DEP POR ALQUILER DEL PARQUEO VEHICULAR DEL CFCHM, CUENTA DE DEPOSITO: CUENTA UNICA DEL TESORO</t>
  </si>
  <si>
    <t>B14695000002</t>
  </si>
  <si>
    <t>00099021001 DEP.DE CHEQ.AJENOS,RET.DE CAM.,CONCEPTO: DEVOLUCION DE FONDOS POR EXCEDENTE TELEFONICO GESTION 2015,DEP.: ADEMAF , PROCEDENCIA: BANCO UNION S.A., CHEQUE: 1032, FECHA DE EMISION:26/01/2017</t>
  </si>
  <si>
    <t>B14695010002</t>
  </si>
  <si>
    <t>00099021001 DEP.DE CHEQ.AJENOS,RET.DE CAM.,CONCEPTO: DEVOLUCION EXCEDENTE TELEFONICO 2016,DEP.: ADEMAF , PROCEDENCIA: BANCO UNION S.A., CHEQUE: 1033, FECHA DE EMISION:26/01/2017</t>
  </si>
  <si>
    <t>B14695180002</t>
  </si>
  <si>
    <t>00526012001 DEP.DE CHEQ.AJENOS,RET.DE CAM.,CONCEPTO: DEVOLUCION PAGO EN DEMASIA COTAS (STC),DEP.: COTAS , PROCEDENCIA: BANCO UNION S.A., CHEQUE: 15735, FECHA DE EMISION:25/01/2017</t>
  </si>
  <si>
    <t>B14695230002</t>
  </si>
  <si>
    <t>00526012001 DEP.DE CHEQ.AJENOS,RET.DE CAM.,CONCEPTO: DEVOLUCION DE REFRIGERIO DE JESIKA NILDA VILLCA JIMENEZ,DEP.: BOLIVIA TV , PROCEDENCIA: BANCO UNION S.A., CHEQUE: 15737, FECHA DE EMISION:25/01/2017</t>
  </si>
  <si>
    <t>B14695240002</t>
  </si>
  <si>
    <t>00526012001 DEP.DE CHEQ.AJENOS,RET.DE CAM.,CONCEPTO: DEVOLUCION SALDO FONDO OPERATIVO (STC),DEP.: BOLIVIA TV , PROCEDENCIA: BANCO UNION S.A., CHEQUE: 15736, FECHA DE EMISION:25/01/2017</t>
  </si>
  <si>
    <t>B14695270002</t>
  </si>
  <si>
    <t>00212082004 DEP.DE CHEQ.AJENOS,RET.DE CAM.,CONCEPTO: APORTES VOLUNTARIOS MES DE DICIEMBRE 2016 INRA LA PAZ,DEP.: INRA LA PAZ APORTES VOLUNTARIOS DIC 2016 , PROCEDENCIA: BANCO UNION S.A., CHEQUE: 3702, FECHA DE EMISION:05/01/2017</t>
  </si>
  <si>
    <t>B14695450002</t>
  </si>
  <si>
    <t>00099021001 DEP.DE CHEQ.AJENOS,RET.DE CAM.,CONCEPTO: DEVOLUCION DE RECURSOS DEL PREV-2464 (REFRIGERIO DIC/2016 EVENTUALES),DEP.: CAMARA DE SENADORES , PROCEDENCIA: BANCO UNION S.A., CHEQUE: 6387, FECHA DE EMISION:25/01/2017</t>
  </si>
  <si>
    <t>B14696000002</t>
  </si>
  <si>
    <t>00099021001 DEP.DE CHEQ.AJENOS,RET.DE CAM.,CONCEPTO: MARTHA MONTECINOS CANDIA,DEP.: BANCO UNION S.A. , PROCEDENCIA: BANCO UNION S.A., CHEQUE: 145936, FECHA DE EMISION:26/01/2017</t>
  </si>
  <si>
    <t>B14696010002</t>
  </si>
  <si>
    <t>00099021001 DEP.DE CHEQ.AJENOS,RET.DE CAM.,CONCEPTO: RIOS KENY RITHA SANCHEZ DE,DEP.: BANCO UNION S.A. , PROCEDENCIA: BANCO UNION S.A., CHEQUE: 145937, FECHA DE EMISION:26/01/2017</t>
  </si>
  <si>
    <t>B14696070002</t>
  </si>
  <si>
    <t>00291012006 DEP.DE CHEQ.AJENOS,RET.DE CAM.,CONCEPTO: PAGO ABC - PAGO DERECHO DE CRUCE DE DUCTOS,DEP.: YPFB CHACO S.A. , PROCEDENCIA: BANCO UNION S.A., CHEQUE: 4354, FECHA DE EMISION:24/01/2017</t>
  </si>
  <si>
    <t>B14696090002</t>
  </si>
  <si>
    <t>00291012006 DEP.DE CHEQ.AJENOS,RET.DE CAM.,CONCEPTO: PAGO ABC - PAGO DERECHO DE VIA,DEP.: YPFB CHACO S.A. , PROCEDENCIA: BANCO UNION S.A., CHEQUE: 4353, FECHA DE EMISION:24/01/2017</t>
  </si>
  <si>
    <t>B14696420002</t>
  </si>
  <si>
    <t>00099021001 DEP.DE CHEQ.AJENOS,RET.DE CAM.,CONCEPTO: DEVOLUCION DE COTIZACION EXCESO FBP,DEP.: FUTURO DE BOLIVIA S.A. AFP , PROCEDENCIA: BANCO DE CREDITO DE BOLIVIA S.A., CHEQUE: 47569, FECHA DE EMISION:25/01/2017</t>
  </si>
  <si>
    <t>B14696450002</t>
  </si>
  <si>
    <t>00099021001 DEP.DE CHEQ.AJENOS,RET.DE CAM.,CONCEPTO: DEVOLUCION DE COTIZACION EXCESO EMPLEADOR,DEP.: FUTURO DE BOLIVIA S.A. AFP , PROCEDENCIA: BANCO DE CREDITO DE BOLIVIA S.A., CHEQUE: 47573, FECHA DE EMISION:25/01/2017</t>
  </si>
  <si>
    <t>B14696610002</t>
  </si>
  <si>
    <t>00099021001 DEP.DE CHEQ.AJENOS,RET.DE CAM.,CONCEPTO: AUTORIDAD IMPUGNACION TRIBUTARIA - DEV.INCAP. TEMP. SEPT./2016,DEP.: CAJA PETROLERA DE SALUD , PROCEDENCIA: BANCO UNION S.A., CHEQUE: 10629, FECHA DE EMISION:18/01/2017</t>
  </si>
  <si>
    <t>B14696620002</t>
  </si>
  <si>
    <t>00580012001 DEP.DE CHEQ.AJENOS,RET.DE CAM.,CONCEPTO: DEVOLUCION,DEP.: DEPOSITOS ADUANEROS BOLIVIANOS D.A.B. , PROCEDENCIA: BANCO UNION S.A., CHEQUE: 6391, FECHA DE EMISION:26/01/2017</t>
  </si>
  <si>
    <t>O14695250002</t>
  </si>
  <si>
    <t>00099021001 DEPOSITO DE EFECTIVO, DEPOSITANTE: JOSE ANTONIO MENENDEZ BALDERRAMA, CONCEPTO: DEVOLUCION DE PAGO ESCEDENTE POR ERROR DE SEDES, OCUTBRE 2016, CUENTA DE DEPOSITO: CUENTA UNICA DEL TESORO</t>
  </si>
  <si>
    <t>O14695820002</t>
  </si>
  <si>
    <t>00222018010 DEPOSITO DE EFECTIVO, DEPOSITANTE: BENI, CONCEPTO: REVERSION DE FONDOS NO EJECUTADOS, CUENTA DE DEPOSITO: CUENTA UNICA DEL TESORO</t>
  </si>
  <si>
    <t>O14696050002</t>
  </si>
  <si>
    <t>00099021001 DEPOSITO DE EFECTIVO, DEPOSITANTE: RADIO BATALLON TOPATER - ORURO, CONCEPTO: REVERSION SERVICIOS BASICOS DE AGUA DEL MES DE DICIEMBRE DE 2016, CUENTA DE DEPOSITO: CUENTA UNICA DEL TESORO</t>
  </si>
  <si>
    <t>O14696060002</t>
  </si>
  <si>
    <t>00099021001 DEPOSITO DE EFECTIVO, DEPOSITANTE: RADIO BATALLON TOPATER - ORURO, CONCEPTO: REVERSION SERVICIOS BASICOS DE ENERGIA ELECTRICA DEL MES DE DICIEMBRE DE 2016, CUENTA DE DEPOSITO: CUENTA UNICA DEL TESORO</t>
  </si>
  <si>
    <t>O14696260002</t>
  </si>
  <si>
    <t>00099021001 DEPOSITO DE EFECTIVO, DEPOSITANTE: SAGUAPAC, CONCEPTO: PREVENTIVO 2300, CUENTA DE DEPOSITO: CUENTA UNICA DEL TESORO</t>
  </si>
  <si>
    <t>O14696300002</t>
  </si>
  <si>
    <t>00099021001 DEPOSITO DE EFECTIVO, DEPOSITANTE: ROSE MARY ARIAS DURAN, CONCEPTO: DEP. POR UNA DUODECIMA DE AGUINALDO, CUENTA DE DEPOSITO: CUENTA UNICA DEL TESORO</t>
  </si>
  <si>
    <t>O14696310002</t>
  </si>
  <si>
    <t>O14696990002</t>
  </si>
  <si>
    <t>00099021001 DEPOSITO DE EFECTIVO, DEPOSITANTE: VIRGINIA VELASCO CONDORI, CONCEPTO: DEVOLUCION DE PASAJES AEREOS NO UTILIZADOS, CUENTA DE DEPOSITO: CUENTA UNICA DEL TESORO</t>
  </si>
  <si>
    <t>O14697030002</t>
  </si>
  <si>
    <t>00015051101 DEPOSITO DE EFECTIVO, DEPOSITANTE: IRMA MAGALY RODRIGUEZ VELASQUEZ, CONCEPTO: DEP POR DEVOLUCION EN DEMASIA DE NATALIDAD, CUENTA DE DEPOSITO: CUENTA UNICA DEL TESORO</t>
  </si>
  <si>
    <t>O14697040002</t>
  </si>
  <si>
    <t>00015051101 DEPOSITO DE EFECTIVO, DEPOSITANTE: IRMA MAGALY RODRIGUEZ VELASQUEZ, CONCEPTO: DEP POR DEVOLUCION DE PAGO EN DEMASIA DE NATALIDAD, CUENTA DE DEPOSITO: CUENTA UNICA DEL TESORO</t>
  </si>
  <si>
    <t>O14697160002</t>
  </si>
  <si>
    <t>00099021001 DEPOSITO DE EFECTIVO, DEPOSITANTE: CUNO CANASA LOLA CELESTINA (QEPD), CONCEPTO: IMPORTE POR COBRO INDEBIDO, CUENTA DE DEPOSITO: CUENTA UNICA DEL TESORO</t>
  </si>
  <si>
    <t>O14697360002</t>
  </si>
  <si>
    <t>O14697440002</t>
  </si>
  <si>
    <t>00099021001 DEPOSITO DE EFECTIVO, DEPOSITANTE: ALVARO MARCO ANTONIO CABA OLIVAREZ CI 2377522 LP, CONCEPTO: CJTE MEFP/VTCP/DGPOT/UAJS-CPI/N°030/2016 REGULARIZACION JUNIO-JULIO-AGOSTO 2016, CUENTA DE DEPOSITO: CUENTA UNICA DEL TESORO</t>
  </si>
  <si>
    <t>O14697560002</t>
  </si>
  <si>
    <t>00221012001 DEPOSITO DE EFECTIVO, DEPOSITANTE: SILVIA A. AQUINO COLODRO - SENARECOM, CONCEPTO: DEVOLUCION FONDOS EN AVANCE, CUENTA DE DEPOSITO: CUENTA UNICA DEL TESORO</t>
  </si>
  <si>
    <t>O14697570002</t>
  </si>
  <si>
    <t>00223012001 DEPOSITO DE EFECTIVO, DEPOSITANTE: JEANNETH VILLALOBOS CAYO FONOBOSQUE, CONCEPTO: DEVOLUCION DE VIATICOS AL PREVENTIVO C-31 009, CUENTA DE DEPOSITO: CUENTA UNICA DEL TESORO</t>
  </si>
  <si>
    <t>O14697690002</t>
  </si>
  <si>
    <t>00099021001 DEPOSITO DE EFECTIVO, DEPOSITANTE: EGIDIA LOURDES VACAFLOR FLORES, CONCEPTO: DEVOLUCION DOS DUODECIMAS DE AGUINALDO, CUENTA DE DEPOSITO: CUENTA UNICA DEL TESORO</t>
  </si>
  <si>
    <t>O14698780002</t>
  </si>
  <si>
    <t>00099021001 DEPOSITO DE EFECTIVO, DEPOSITANTE: ANTONIO SURCO SACACA, CONCEPTO: PERCEPCION INDEBIDA, CUENTA DE DEPOSITO: CUENTA UNICA DEL TESORO</t>
  </si>
  <si>
    <t>O14698890002</t>
  </si>
  <si>
    <t>00340012003 DEPOSITO DE EFECTIVO, DEPOSITANTE: VICTOR LEONARDO QUISPE PAHE, CONCEPTO: DEVOLUCION POR REVERSION DE PLANILLA, CUENTA DE DEPOSITO: CUENTA UNICA DEL TESORO</t>
  </si>
  <si>
    <t>B14700850002</t>
  </si>
  <si>
    <t>00099021001 DEP.DE CHEQ.AJENOS,RET.DE CAM.,CONCEPTO: PAGO POR DESCUENTO MONTOS EXCEDENTES POR DOBLE PERCEPCION DE RECURSOS PUBLICOS,DEP.: CAJA NACIONAL DE SALUD , PROCEDENCIA: BANCO UNION S.A., CHEQUE: 28867, FECHA DE EMISION:27/01/2017</t>
  </si>
  <si>
    <t>B14701240002</t>
  </si>
  <si>
    <t>00340012003 DEP.DE CHEQ.AJENOS,RET.DE CAM.,CONCEPTO: FTE. 20 RECAUDACION EXTRANJERIA - CI -LC DEP. NO IDENTIFICADO OPERACIONES VARIAS 2016,DEP.: SEGIP - OFI NACIONAL , PROCEDENCIA: BANCO UNION S.A., CHEQUE: 10889, FECHA DE EMISION:31/12/2016</t>
  </si>
  <si>
    <t>B14701790002</t>
  </si>
  <si>
    <t>00578012002 DEP.DE CHEQ.AJENOS,RET.DE CAM.,CONCEPTO: REVERSION,DEP.: BOLIVIANA DE AVIACION , PROCEDENCIA: BANCO UNION S.A., CHEQUE: 7304, FECHA DE EMISION:27/01/2017</t>
  </si>
  <si>
    <t>B14701820002</t>
  </si>
  <si>
    <t>00578012002 DEP.DE CHEQ.AJENOS,RET.DE CAM.,CONCEPTO: REVERSION,DEP.: BOLIVIANA DE AVIACION , PROCEDENCIA: BANCO UNION S.A., CHEQUE: 7305, FECHA DE EMISION:27/01/2017</t>
  </si>
  <si>
    <t>O14700060002</t>
  </si>
  <si>
    <t>00099021001 DEPOSITO DE EFECTIVO, DEPOSITANTE: FRANCISCO HUAÑAPACO GUTIERREZ, CONCEPTO: DOBLE PERCEPCION, CUENTA DE DEPOSITO: CUENTA UNICA DEL TESORO</t>
  </si>
  <si>
    <t>O14700080002</t>
  </si>
  <si>
    <t>00086088702 DEPOSITO DE EFECTIVO, DEPOSITANTE: MMAYA-UD SUSTENTAR DIFUSION,CONCIENTIZ. Y FORTALEC, CONCEPTO: DEVOLUCION DE RECURSOS DESTINADOS PARA PAGO DE SERVICIOS MANUALES, CUENTA DE DEPOSITO: CUENTA UNICA DEL TESORO</t>
  </si>
  <si>
    <t>O14700120002</t>
  </si>
  <si>
    <t>00099021001 DEPOSITO DE EFECTIVO, DEPOSITANTE: JUAN CARLOS SIERRA C., CONCEPTO: DEP. UNA DUODECIMA DE AGUINALDO, CUENTA DE DEPOSITO: CUENTA UNICA DEL TESORO</t>
  </si>
  <si>
    <t>O14700510002</t>
  </si>
  <si>
    <t>00099021001 DEPOSITO DE EFECTIVO, DEPOSITANTE: VICEPRESIDENCIA DEL ESTADO, CONCEPTO: REVERSION AL PREVENTIVO N° 2060 USO TELEFONICA MOVIL-DICIEMBRE 2016, CUENTA DE DEPOSITO: CUENTA UNICA DEL TESORO</t>
  </si>
  <si>
    <t>O14700530002</t>
  </si>
  <si>
    <t>00099021001 DEPOSITO DE EFECTIVO, DEPOSITANTE: SERVICIO GEODESICO DE MAPAS, CONCEPTO: REEMBOLSO DE FONDOS DE ACUERDO A INFORME OBSERVADO DE CARGOS DE CUENTA, CUENTA DE DEPOSITO: CUENTA UNICA DEL TESORO</t>
  </si>
  <si>
    <t>O14700710002</t>
  </si>
  <si>
    <t>00283012002 DEPOSITO DE EFECTIVO, DEPOSITANTE: ISAAC HENRY TORREJON CLAVIJO, CONCEPTO: DEVOLUCION DE VIATICOS, CUENTA DE DEPOSITO: CUENTA UNICA DEL TESORO</t>
  </si>
  <si>
    <t>O14700910002</t>
  </si>
  <si>
    <t>00099021001 DEPOSITO DE EFECTIVO, DEPOSITANTE: JOAQUIN RODAS DORADO, CONCEPTO: DEVOLUCION DE PASAJE AEREO NO UTILIZADO POR EL TRAMO SANTA CRUZ - COCHABAMBA DEL 22-25 DE OCT 2015, CUENTA DE DEPOSITO: CUENTA UNICA DEL TESORO</t>
  </si>
  <si>
    <t>O14701060002</t>
  </si>
  <si>
    <t>00099021001 DEPOSITO DE EFECTIVO, DEPOSITANTE: WALTER RAMIREZ CRIALES, CONCEPTO: DOBLE PERCEPCION, CUENTA DE DEPOSITO: CUENTA UNICA DEL TESORO</t>
  </si>
  <si>
    <t>O14701180002</t>
  </si>
  <si>
    <t>00099021001 DEPOSITO DE EFECTIVO, DEPOSITANTE: ANH - SCZ, CONCEPTO: DEVOLUCION DE RECURSOS COMBUSTIBLE ANH - SCZ, CUENTA DE DEPOSITO: CUENTA UNICA DEL TESORO</t>
  </si>
  <si>
    <t>O14701260002</t>
  </si>
  <si>
    <t>00030018011 DEPOSITO DE EFECTIVO, DEPOSITANTE: FULL SERVICE YAJUVA, CONCEPTO: DEVOLUCION A MINISTERIO DE JUSTICIA - SIPPASE, CUENTA DE DEPOSITO: CUENTA UNICA DEL TESORO</t>
  </si>
  <si>
    <t>O14701280002</t>
  </si>
  <si>
    <t>00099021001 DEPOSITO DE EFECTIVO, DEPOSITANTE: FULL SERVICE YAJUVA, CONCEPTO: DEVOLUCION DE RETENCION DEL 7% MINISTERIO DE JUSTICIA, CUENTA DE DEPOSITO: CUENTA UNICA DEL TESORO</t>
  </si>
  <si>
    <t>O14701290002</t>
  </si>
  <si>
    <t>00099021001 DEPOSITO DE EFECTIVO, DEPOSITANTE: FULL SERVICE YAJUVA, CONCEPTO: DEVOLUCION A MINISTERIO DE JUSTICIA, CUENTA DE DEPOSITO: CUENTA UNICA DEL TESORO</t>
  </si>
  <si>
    <t>O14701350002</t>
  </si>
  <si>
    <t>00291012002 DEPOSITO DE EFECTIVO, DEPOSITANTE: ABC ADMINISTRADORA BOLIVIANA DE CARRETERAS, CONCEPTO: PAGO POR CONCEPTO DE LLAMADAS TELEFONICAS, CUENTA DE DEPOSITO: CUENTA UNICA DEL TESORO</t>
  </si>
  <si>
    <t>O14701550002</t>
  </si>
  <si>
    <t>00035011105 DEPOSITO DE EFECTIVO, DEPOSITANTE: CARLOS CAMARGO TICONA, CONCEPTO: DEVOLUCION DE VIATICOS, CUENTA DE DEPOSITO: CUENTA UNICA DEL TESORO</t>
  </si>
  <si>
    <t>O14701740002</t>
  </si>
  <si>
    <t>00099021001 DEPOSITO DE EFECTIVO, DEPOSITANTE: RICARDO QUIROGA UGARTE, CONCEPTO: DOBLE PERCEPCION, CUENTA DE DEPOSITO: CUENTA UNICA DEL TESORO</t>
  </si>
  <si>
    <t>O14702820002</t>
  </si>
  <si>
    <t>00099021001 DEPOSITO DE EFECTIVO, DEPOSITANTE: ALFREDO MARIO IRRAZABAL GUZMAN, CONCEPTO: REVERSION AL PREVENTIVO 2060 POR USO DE TELEFONIA MOVIL CORRESPONDIENTE AL MES DE DICIEMBRE 16, CUENTA DE DEPOSITO: CUENTA UNICA DEL TESORO</t>
  </si>
  <si>
    <t>O14703620002</t>
  </si>
  <si>
    <t>00099021001 DEPOSITO DE EFECTIVO, DEPOSITANTE: JESUS REYNALDO LOPEZ LARA, CONCEPTO: REVERSION AL PREVENTIVO N° 2060 POR USO DE TELEFONIA MOVIL CORRESPONDIENTE AL MES DE DICIEMBRE 16, CUENTA DE DEPOSITO: CUENTA UNICA DEL TESORO</t>
  </si>
  <si>
    <t>O14703700002</t>
  </si>
  <si>
    <t>00046024204 DEPOSITO DE EFECTIVO, DEPOSITANTE: MINISTERIO DE SALUD, CONCEPTO: DEVOLUCION POR CONCEPTO FONDOS EN AVANCE, CUENTA DE DEPOSITO: CUENTA UNICA DEL TESORO</t>
  </si>
  <si>
    <t>O14703880002</t>
  </si>
  <si>
    <t>00099021001 DEPOSITO DE EFECTIVO, DEPOSITANTE: GOBIERNO AUTONOMO MUNICIPAL DE PALOS BLANCOS, CONCEPTO: DEV. DE RECURSOS AL BCB CUT: PROYECTO MEJORAMIENTO DE CACAO ORGANICO EN EL MUNICIPIO DE PALOS BLANCO, CUENTA DE DEPOSITO: CUENTA UNICA DEL TESORO</t>
  </si>
  <si>
    <t>B14707280002</t>
  </si>
  <si>
    <t>00015021101 DEP.DE CHEQ.AJENOS,RET.DE CAM.,CONCEPTO: ASIGNACIONES,DEP.: UNIPOL , PROCEDENCIA: BANCO UNION S.A., CHEQUE: 467, FECHA DE EMISION:24/01/2017</t>
  </si>
  <si>
    <t>B14707350002</t>
  </si>
  <si>
    <t>00283014101 DEP.DE CHEQ.AJENOS,RET.DE CAM.,CONCEPTO: SOBREGIRO DE CELULARES,DEP.: ADUANA NACIONAL DE BOLIVIA , PROCEDENCIA: BANCO UNION S.A., CHEQUE: 2389, FECHA DE EMISION:26/01/2017</t>
  </si>
  <si>
    <t>B14707370002</t>
  </si>
  <si>
    <t>00283012002 DEP.DE CHEQ.AJENOS,RET.DE CAM.,CONCEPTO: VIATICOS,DEP.: ADUANA NACIONAL DE BOLIVIA , PROCEDENCIA: BANCO UNION S.A., CHEQUE: 2392, FECHA DE EMISION:26/01/2017</t>
  </si>
  <si>
    <t>B14707390002</t>
  </si>
  <si>
    <t>00283022001 DEP.DE CHEQ.AJENOS,RET.DE CAM.,CONCEPTO: VIATICOS,DEP.: ADUANA NACIONAL DE BOLIVIA , PROCEDENCIA: BANCO UNION S.A., CHEQUE: 2388, FECHA DE EMISION:26/01/2017</t>
  </si>
  <si>
    <t>B14707670002</t>
  </si>
  <si>
    <t>00046021107 DEP.DE CHEQ.AJENOS,RET.DE CAM.,CONCEPTO: PAGO DE SUELDOS,DEP.: MINISTERIO DE SALUD , PROCEDENCIA: BANCO UNION S.A., CHEQUE: 11924, FECHA DE EMISION:25/01/2017</t>
  </si>
  <si>
    <t>B14707880002</t>
  </si>
  <si>
    <t>00291012009 DEP.DE CHEQ.AJENOS,RET.DE CAM.,CONCEPTO: EJECUCION GARANTIAS,DEP.: ABC , PROCEDENCIA: BANCO FORTALEZA SOCIEDAD ANONIMA (BANCO FORTALEZA S.A.), CHEQUE: 34065, FECHA DE EMISI</t>
  </si>
  <si>
    <t>B14707930002</t>
  </si>
  <si>
    <t>00291012009 DEP.DE CHEQ.AJENOS,RET.DE CAM.,CONCEPTO: EJECUCION DE GARANTIAS,DEP.: ABC , PROCEDENCIA: BANCO FORTALEZA SOCIEDAD ANONIMA (BANCO FORTALEZA S.A.), CHEQUE: 34064, FECHA DE EMISI</t>
  </si>
  <si>
    <t>O14706750002</t>
  </si>
  <si>
    <t>00099021001 DEPOSITO DE EFECTIVO, DEPOSITANTE: BETZABETH AMANDA MELGAREJO VELASCO, CONCEPTO: DEVOLUCION POR PERCEPCION INDEBIDA DE HABERES, CUENTA DE DEPOSITO: CUENTA UNICA DEL TESORO</t>
  </si>
  <si>
    <t>AUTORIDA PLURINACIONAL DE LA MADRE TIERRA  "APMT"</t>
  </si>
  <si>
    <t>O14707150002</t>
  </si>
  <si>
    <t>00348014401 DEPOSITO DE EFECTIVO, DEPOSITANTE: ARSENIO MARCIAL CASTELLON QUISBERT, CONCEPTO: DEVOLUCION DE RECURSOS POR CONCEPTO DE PAGO EN EXCESO, CUENTA DE DEPOSITO: CUENTA UNICA DEL TESORO</t>
  </si>
  <si>
    <t>O14707290002</t>
  </si>
  <si>
    <t>00099021001 DEPOSITO DE EFECTIVO, DEPOSITANTE: WILMA VIKY TROCHE JUCUMANI, CONCEPTO: DEVOLUCION POR CONCEPTO DE CATEGORIA INDEBIDA, CUENTA DE DEPOSITO: CUENTA UNICA DEL TESORO</t>
  </si>
  <si>
    <t>O14707500002</t>
  </si>
  <si>
    <t>00291012009 DEPOSITO DE EFECTIVO, DEPOSITANTE: JORGE ROBERTO MELOGNO CASTRO, CONCEPTO: COMPRA MANUAL AMBIENTAL DE CARRETERAS - ABC, CUENTA DE DEPOSITO: CUENTA UNICA DEL TESORO</t>
  </si>
  <si>
    <t>O14708380002</t>
  </si>
  <si>
    <t>00099021001 DEPOSITO DE EFECTIVO, DEPOSITANTE: MEYDA GABY NINA ZUNA, CONCEPTO: REVERSION DE BOLETO DE HABER MENSUAL DE JUNIO, CUENTA DE DEPOSITO: CUENTA UNICA DEL TESORO</t>
  </si>
  <si>
    <t>O14708390002</t>
  </si>
  <si>
    <t>00099021001 DEPOSITO DE EFECTIVO, DEPOSITANTE: MEYDA GABY NINA ZUNA, CONCEPTO: REVERSION DE BOLETA DE HABER MENSUAL DE AGOSTO, CUENTA DE DEPOSITO: CUENTA UNICA DEL TESORO</t>
  </si>
  <si>
    <t>O14708740002</t>
  </si>
  <si>
    <t>00015068001 DEPOSITO DE EFECTIVO, DEPOSITANTE: RAMIREZ BALDIVIEZO MARCO ANTONIO, CONCEPTO: DEV. DESCUENTO DE ATRASO NO REALIZADO MES MAYO 2015 (C-31 N° 232/2015), CUENTA DE DEPOSITO: CUENTA UNICA DEL TESORO</t>
  </si>
  <si>
    <t>O14709000002</t>
  </si>
  <si>
    <t>00099021001 DEPOSITO DE EFECTIVO, DEPOSITANTE: EJERCITO DE BOLIVIA - SEPTIMA DIVISION CBBA, CONCEPTO: DEVOLUCION DE SERVICIOS BASICOS TELEFONIA DIC/16, CUENTA DE DEPOSITO: CUENTA UNICA DEL TESORO</t>
  </si>
  <si>
    <t>O14709060002</t>
  </si>
  <si>
    <t>00099021001 DEPOSITO DE EFECTIVO, DEPOSITANTE: EJERCITO DE BOLIVIA - SEPTIMA DIVISION CBBA, CONCEPTO: DEVOLUCION DE SERVICIOS BASICOS ENERGIA ELECTRICA DIC/16, CUENTA DE DEPOSITO: CUENTA UNICA DEL TESORO</t>
  </si>
  <si>
    <t>O14709310002</t>
  </si>
  <si>
    <t>00222014302 DEPOSITO DE EFECTIVO, DEPOSITANTE: ARDIL - T, CONCEPTO: REVERSION, CUENTA DE DEPOSITO: CUENTA UNICA DEL TESORO</t>
  </si>
  <si>
    <t>O14709340002</t>
  </si>
  <si>
    <t>00348014401 DEPOSITO DE EFECTIVO, DEPOSITANTE: RUBEN GUZMAN ARIAS, CONCEPTO: DEVOLUCION DE VIATICOS GESTION 2014, CUENTA DE DEPOSITO: CUENTA UNICA DEL TESORO</t>
  </si>
  <si>
    <t>O14709490002</t>
  </si>
  <si>
    <t xml:space="preserve"> DEPOSITO DE EFECTIVO, DEPOSITANTE: BENJAMIN BLANCO FERRI - MIN. RR.EE., CONCEPTO: DEVOLUCION VIATICOS GESTION 2008 - MINISTERIO DE RELACIONES EXTERIORES - C31 - 2214, CUENTA DE DEPOSITO: CUENTA UNICA DEL TESORO</t>
  </si>
  <si>
    <t>O14709840002</t>
  </si>
  <si>
    <t>00590012001 DEPOSITO DE EFECTIVO, DEPOSITANTE: CARLOS EDUARDO HUMEREZ BOCANGEL EMP PUBL QUIPUS, CONCEPTO: DEVOLUCION FONDOS EN AVANCE, CUENTA DE DEPOSITO: CUENTA UNICA DEL TESORO</t>
  </si>
  <si>
    <t>O14709850002</t>
  </si>
  <si>
    <t>00590012001 DEPOSITO DE EFECTIVO, DEPOSITANTE: CARLOS EDUARDO HUMEREZ BOCANGEL EMP PUBL QUIPUS, CONCEPTO: DEVOLUCION DE FONDOS EN AVANCE, CUENTA DE DEPOSITO: CUENTA UNICA DEL TESORO</t>
  </si>
  <si>
    <t>O14709870002</t>
  </si>
  <si>
    <t>O14709880002</t>
  </si>
  <si>
    <t>O14709910002</t>
  </si>
  <si>
    <t>O14709960002</t>
  </si>
  <si>
    <t>B14712570002</t>
  </si>
  <si>
    <t>00574012003 DEP.DE CHEQ.AJENOS,RET.DE CAM.,CONCEPTO: DEVOLUCION POR CONCEPTO DE SUBSIDIO UNIVERSAL POR DOBLE PERSEPCION,DEP.: LACTEOSBOL , PROCEDENCIA: BANCO UNION S.A., CHEQUE: 4466, FECHA DE EMISION:30/01/2017</t>
  </si>
  <si>
    <t>B14712590002</t>
  </si>
  <si>
    <t>00526012001 DEP.DE CHEQ.AJENOS,RET.DE CAM.,CONCEPTO: REVERSION DE FONDOS EN AVANCE,DEP.: BOLIVIA TV. , PROCEDENCIA: BANCO UNION S.A., CHEQUE: 15744, FECHA DE EMISION:30/01/2017</t>
  </si>
  <si>
    <t>B14713610002</t>
  </si>
  <si>
    <t>00099021001 DEP.DE CHEQ.AJENOS,RET.DE CAM.,CONCEPTO: CRESPO POLO CARLOS RENAN,DEP.: BANCO UNION S.A. , PROCEDENCIA: BANCO UNION S.A., CHEQUE: 145940, FECHA DE EMISION:31/01/2017</t>
  </si>
  <si>
    <t>B14713620002</t>
  </si>
  <si>
    <t>00099021001 DEP.DE CHEQ.AJENOS,RET.DE CAM.,CONCEPTO: MARCELO EDGAR CORTEZ ZACONETA,DEP.: BANCO UNION S.A. , PROCEDENCIA: BANCO UNION S.A., CHEQUE: 145938, FECHA DE EMISION:31/01/2017</t>
  </si>
  <si>
    <t>B14713640002</t>
  </si>
  <si>
    <t>00099021001 DEP.DE CHEQ.AJENOS,RET.DE CAM.,CONCEPTO: CASTRO SOTO MARIA DEL ROSARIO,DEP.: BANCO UNION S.A. , PROCEDENCIA: BANCO UNION S.A., CHEQUE: 145941, FECHA DE EMISION:31/01/2017</t>
  </si>
  <si>
    <t>B14713650002</t>
  </si>
  <si>
    <t>00099021001 DEP.DE CHEQ.AJENOS,RET.DE CAM.,CONCEPTO: NAVA GUZMAN CARLOS ANGEL,DEP.: BANCO UNION S.A. , PROCEDENCIA: BANCO UNION S.A., CHEQUE: 145292, FECHA DE EMISION:31/01/2017</t>
  </si>
  <si>
    <t>B14713690002</t>
  </si>
  <si>
    <t>00099021001 DEP.DE CHEQ.AJENOS,RET.DE CAM.,CONCEPTO: EDUARDO SOTO BUTRON,DEP.: BANCO UNION S.A. , PROCEDENCIA: BANCO UNION S.A., CHEQUE: 145293, FECHA DE EMISION:31/01/2017</t>
  </si>
  <si>
    <t>B14713720002</t>
  </si>
  <si>
    <t>00099021001 DEP.DE CHEQ.AJENOS,RET.DE CAM.,CONCEPTO: MARIA ELENA CHIRI ACZAMA,DEP.: BANCO UNION S.A. , PROCEDENCIA: BANCO UNION S.A., CHEQUE: 145294, FECHA DE EMISION:31/01/2017</t>
  </si>
  <si>
    <t>B14713990002</t>
  </si>
  <si>
    <t>00015021101 DEP.DE CHEQ.AJENOS,RET.DE CAM.,CONCEPTO: DEP. POLICIA NACIONAL RECAUDACIONES,DEP.: DIRECCION NACIONAL DE SALUD POLICIA BOLIVIANA , PROCEDENCIA: BANCO UNION S.A., CHEQUE: 2840, FECHA DE EMISION:25/01/2017</t>
  </si>
  <si>
    <t>B14714030002</t>
  </si>
  <si>
    <t>00015021104 DEP.DE CHEQ.AJENOS,RET.DE CAM.,CONCEPTO: DEP. MIN GOBIERNO DIRECCION NAL DE SALUD Y BIENESTAR SOCIAL,DEP.: DIRECCION NACIONAL DE SALUD POLICIA BOLIVIANA , PROCEDENCIA: BANCO UNION S.A., CHEQUE: 2844, FECHA DE EMISION:27/01/2017</t>
  </si>
  <si>
    <t>O14713060002</t>
  </si>
  <si>
    <t>00592012001 DEPOSITO DE EFECTIVO, DEPOSITANTE: COSMOS TRAVEL AND SERVICE, CONCEPTO: DEVOLUCIONES DE BOLETOS, CUENTA DE DEPOSITO: CUENTA UNICA DEL TESORO</t>
  </si>
  <si>
    <t>O14714000002</t>
  </si>
  <si>
    <t>00292032001 DEPOSITO DE EFECTIVO, DEPOSITANTE: JUVELAR CHOQUE CHAVEZ, CONCEPTO: OTROS INGRESOS, CUENTA DE DEPOSITO: CUENTA UNICA DEL TESORO</t>
  </si>
  <si>
    <t>O14714250002</t>
  </si>
  <si>
    <t>00099021001 DEPOSITO DE EFECTIVO, DEPOSITANTE: MILITZA MOLLEDA PRADO, CONCEPTO: DEVOLUCION, CUENTA DE DEPOSITO: CUENTA UNICA DEL TESORO</t>
  </si>
  <si>
    <t>O14714260002</t>
  </si>
  <si>
    <t>O14714280002</t>
  </si>
  <si>
    <t>O14714300002</t>
  </si>
  <si>
    <t>O14714320002</t>
  </si>
  <si>
    <t>O14714330002</t>
  </si>
  <si>
    <t>O14714340002</t>
  </si>
  <si>
    <t>O14714400002</t>
  </si>
  <si>
    <t>00015011108 DEPOSITO DE EFECTIVO, DEPOSITANTE: DENIS RONALD POMA GUTIERREZ, CONCEPTO: PAGO DE EXCEDENTE, CUENTA DE DEPOSITO: CUENTA UNICA DEL TESORO</t>
  </si>
  <si>
    <t>O14714760002</t>
  </si>
  <si>
    <t>00099021001 DEPOSITO DE EFECTIVO, DEPOSITANTE: ALVARO MACHACA MEDINA, CONCEPTO: DEVOLUCION HABERES DE PAGO DICIEMBRE 2016 ITEM HIPIC 20264, CUENTA DE DEPOSITO: CUENTA UNICA DEL TESORO</t>
  </si>
  <si>
    <t>O14715250002</t>
  </si>
  <si>
    <t>00222014302 DEPOSITO DE EFECTIVO, DEPOSITANTE: OSVALDO PEÑA DE UGARTE, CONCEPTO: DEVOLUCION DE FONDOS, CUENTA DE DEPOSITO: CUENTA UNICA DEL TESORO</t>
  </si>
  <si>
    <t>O14715660002</t>
  </si>
  <si>
    <t>00130012002 DEPOSITO DE EFECTIVO, DEPOSITANTE: LUIS FEDERICO MARTINEZ RETAMOZO, CONCEPTO: DEVOLUCION GASTOS DE GASOLINA Y PEAJES, CUENTA DE DEPOSITO: CUENTA UNICA DEL TESORO</t>
  </si>
  <si>
    <t>O14716250002</t>
  </si>
  <si>
    <t>00010011101 DEPOSITO DE EFECTIVO, DEPOSITANTE: MIN. RREE VICTOR HUGO VERA TROCHE, CONCEPTO: DEVOLUCION VIATICOS GESTION 2008, CUENTA DE DEPOSITO: CUENTA UNICA DEL TESORO</t>
  </si>
  <si>
    <t>B14719760002</t>
  </si>
  <si>
    <t>00099021001 DEP.DE CHEQ.AJENOS,RET.DE CAM.,CONCEPTO: DEP POR LLAMADAS TELEFONICAS INJUSTIFICADAS SEGUN NOTA LP- 118/2017,DEP.: MARIA ANGELICA TARIFA BORDA-ATT , PROCEDENCIA: BANCO UNION S.A., CHEQUE: 5004, FECHA DE EMISION:31/01/2017</t>
  </si>
  <si>
    <t>B14720340002</t>
  </si>
  <si>
    <t>00099021001 DEP.DE CHEQ.AJENOS,RET.DE CAM.,CONCEPTO: SEJAS LAZARTE ROSALIA,DEP.: BANCO UNION S.A. , PROCEDENCIA: BANCO UNION S.A., CHEQUE: 145298, FECHA DE EMISION:01/02/2017</t>
  </si>
  <si>
    <t>B14720350002</t>
  </si>
  <si>
    <t>00099021001 DEP.DE CHEQ.AJENOS,RET.DE CAM.,CONCEPTO: CRESPO POLO CARLOS RENAN,DEP.: BANCO UNION S.A. , PROCEDENCIA: BANCO UNION S.A., CHEQUE: 145300, FECHA DE EMISION:01/02/2017</t>
  </si>
  <si>
    <t>B14720370002</t>
  </si>
  <si>
    <t>00099021001 DEP.DE CHEQ.AJENOS,RET.DE CAM.,CONCEPTO: LARA TORRICO ANTONIO,DEP.: BANCO UNION S.A. , PROCEDENCIA: BANCO UNION S.A., CHEQUE: 145301, FECHA DE EMISION:01/02/2017</t>
  </si>
  <si>
    <t>B14720390002</t>
  </si>
  <si>
    <t>00099021001 DEP.DE CHEQ.AJENOS,RET.DE CAM.,CONCEPTO: VILLCA HUARACHI MARIO,DEP.: BANCO UNION S.A. , PROCEDENCIA: BANCO UNION S.A., CHEQUE: 145299, FECHA DE EMISION:01/02/2017</t>
  </si>
  <si>
    <t>B14720410002</t>
  </si>
  <si>
    <t>00132042001 DEP.DE CHEQ.AJENOS,RET.DE CAM.,CONCEPTO: REVERSION DE FONDOS,DEP.: ABONOS , PROCEDENCIA: BANCO UNION S.A., CHEQUE: 17, FECHA DE EMISION:24/01/2017</t>
  </si>
  <si>
    <t>B14720720002</t>
  </si>
  <si>
    <t>00099021001 DEP.DE CHEQ.AJENOS,RET.DE CAM.,CONCEPTO: DEVOLUCION EXCEDENTE TELEFONICO,DEP.: ADEMAF , PROCEDENCIA: BANCO UNION S.A., CHEQUE: 1040, FECHA DE EMISION:01/02/2017</t>
  </si>
  <si>
    <t>B14720870002</t>
  </si>
  <si>
    <t>00086038007 DEP.DE CHEQ.AJENOS,RET.DE CAM.,CONCEPTO: POR REVERSION DE FONDOS NO UTILIZADOS,DEP.: SERNAP-APOLOBAMBA , PROCEDENCIA: BANCO UNION S.A., CHEQUE: 1183, FECHA DE EMISION:30/01/2017</t>
  </si>
  <si>
    <t>B14720880002</t>
  </si>
  <si>
    <t>00086038007 DEP.DE CHEQ.AJENOS,RET.DE CAM.,CONCEPTO: POR REVERSION DE FONDOS NO UTILIZADOS,DEP.: SERNAP-APOLOBAMBA , PROCEDENCIA: BANCO UNION S.A., CHEQUE: 1230, FECHA DE EMISION:30/01/2017</t>
  </si>
  <si>
    <t>B14720890002</t>
  </si>
  <si>
    <t>00099021001 DEP.DE CHEQ.AJENOS,RET.DE CAM.,CONCEPTO: POR REVERSION DE FONDOS NO UTILIZADOS,DEP.: SERNAP-APOLOBAMBA , PROCEDENCIA: BANCO UNION S.A., CHEQUE: 1241, FECHA DE EMISION:30/01/2017</t>
  </si>
  <si>
    <t>B14720900002</t>
  </si>
  <si>
    <t>00086038003 DEP.DE CHEQ.AJENOS,RET.DE CAM.,CONCEPTO: POR REVERSION DE FONDOS NO UTILIZADOS,DEP.: SERNAP-APOLOBAMBA , PROCEDENCIA: BANCO UNION S.A., CHEQUE: 1231, FECHA DE EMISION:30/01/2017</t>
  </si>
  <si>
    <t>O14720400002</t>
  </si>
  <si>
    <t>00099021001 DEPOSITO DE EFECTIVO, DEPOSITANTE: ANA MARIA IRIARTE DE CARDONA CI: 2018940 LP., CONCEPTO: COBRO INDEBIDO POR NUEVAS NUPCIAS, CUENTA DE DEPOSITO: CUENTA UNICA DEL TESORO</t>
  </si>
  <si>
    <t>O14720600002</t>
  </si>
  <si>
    <t>00099021001 DEPOSITO DE EFECTIVO, DEPOSITANTE: MARCELA MAMANI CHOQUE, CONCEPTO: REVERSION EN COMPRA DE PRODUCTO QUIMICOS, CUENTA DE DEPOSITO: CUENTA UNICA DEL TESORO</t>
  </si>
  <si>
    <t>O14720620002</t>
  </si>
  <si>
    <t>00099021001 DEPOSITO DE EFECTIVO, DEPOSITANTE: EDGAR RAUL SERRANO GARRET, CONCEPTO: DEVOLUCION SERVICIO TELEFONIA GESTION 2015 S/G PGE/DGAA/NOT 008/2015, CUENTA DE DEPOSITO: CUENTA UNICA DEL TESORO</t>
  </si>
  <si>
    <t>O14720660002</t>
  </si>
  <si>
    <t>00099021001 DEPOSITO DE EFECTIVO, DEPOSITANTE: YOLANDA EUGENIA TERCEROS VELIZ CI 2368546 LP, CONCEPTO: DOBLE PERCEPCION, CUENTA DE DEPOSITO: CUENTA UNICA DEL TESORO</t>
  </si>
  <si>
    <t>O14721220002</t>
  </si>
  <si>
    <t>O14721530002</t>
  </si>
  <si>
    <t>00035031101 DEPOSITO DE EFECTIVO, DEPOSITANTE: UCPP, CONCEPTO: INGRESO DE PARQUEO VEHICULAR AL CAMPO FERIAL CORRESPONDIENTE A DICIEMBRE 2016, CUENTA DE DEPOSITO: CUENTA UNICA DEL TESORO</t>
  </si>
  <si>
    <t>O14721550002</t>
  </si>
  <si>
    <t>00035031101 DEPOSITO DE EFECTIVO, DEPOSITANTE: UCPP, CONCEPTO: INGRESO DE PARQUEO VEHICULAR AL CAMPO FERIAL CORRESPONDIENTE A ENERO 2017, CUENTA DE DEPOSITO: CUENTA UNICA DEL TESORO</t>
  </si>
  <si>
    <t>O14721720002</t>
  </si>
  <si>
    <t>00099021001 DEPOSITO DE EFECTIVO, DEPOSITANTE: ROSARIO RUIZ CUELLAR, CONCEPTO: POR DOBLE PERCEPCION, CUENTA DE DEPOSITO: CUENTA UNICA DEL TESORO</t>
  </si>
  <si>
    <t>O14721800002</t>
  </si>
  <si>
    <t>00099021001 DEPOSITO DE EFECTIVO, DEPOSITANTE: A.P.A. "POR VENIR", CONCEPTO: C31-340-2016, CONVENIO CFPT2/060/2015, SALDO NO EJECUTADO, CUENTA DE DEPOSITO: CUENTA UNICA DEL TESORO</t>
  </si>
  <si>
    <t>O14722100002</t>
  </si>
  <si>
    <t>00086068001 DEPOSITO DE EFECTIVO, DEPOSITANTE: EVELIN JOVANNA LLANQUE LLANQUE, CONCEPTO: DEVOLUCION DE SALDO DE FONDOS EN AVANCE PARA LA COMPRA DE COMBUSTIBLE PARA VEHICULO DEL PROYECTO EVA, CUENTA DE DEPOSITO: CUENTA UNICA DEL TESORO</t>
  </si>
  <si>
    <t>O14722260002</t>
  </si>
  <si>
    <t>00099021001 DEPOSITO DE EFECTIVO, DEPOSITANTE: CEFERINO MARTIN CHOQUE ARUQUIPA, CONCEPTO: DEVOLUCION POR CONCEPTO DE DESCUENTO, CUENTA DE DEPOSITO: CUENTA UNICA DEL TESORO</t>
  </si>
  <si>
    <t>B14723670002</t>
  </si>
  <si>
    <t>00572012001 DEP.DE CHEQ.AJENOS,RET.DE CAM.,CONCEPTO: TRASPASO,DEP.: EMAPA , PROCEDENCIA: BANCO UNION S.A., CHEQUE: 15999, FECHA DE EMISION:25/01/2017</t>
  </si>
  <si>
    <t>B14723680002</t>
  </si>
  <si>
    <t>00572012003 DEP.DE CHEQ.AJENOS,RET.DE CAM.,CONCEPTO: TRASPASO,DEP.: EMAPA , PROCEDENCIA: BANCO UNION S.A., CHEQUE: 15998, FECHA DE EMISION:25/01/2017</t>
  </si>
  <si>
    <t>B14725000002</t>
  </si>
  <si>
    <t>00587012005 DEP.DE CHEQ.AJENOS,RET.DE CAM.,CONCEPTO: PAGO PLANILLA DE AVANCE N° 19 CONSTRUCCION VELODROMO OLIMPICO,DEP.: GOBIERNO AUTONOMO DEPARTAMENTAL DE TARIJA , PROCEDENCIA: BANCO UNION S.A., CHEQUE: 934, FECHA DE EMISION:01/02/2017</t>
  </si>
  <si>
    <t>B14725010002</t>
  </si>
  <si>
    <t>00587012006 DEP.DE CHEQ.AJENOS,RET.DE CAM.,CONCEPTO: PAGO PLANILLA DE AVANCE N° 3 CONSTRUCCION PISCINA OLIMPICA,DEP.: GOBIERNO AUTONOMO DEPARTAMENTAL DE TARIJA , PROCEDENCIA: BANCO UNION S.A., CHEQUE: 935, FECHA DE EMISION:01/02/2017</t>
  </si>
  <si>
    <t>O14723760002</t>
  </si>
  <si>
    <t>00132022002 DEPOSITO DE EFECTIVO, DEPOSITANTE: PAPELBOL / SEDEM, CONCEPTO: DEVOLUCION SALDO NO UTILIZADO C31 - 8, CUENTA DE DEPOSITO: CUENTA UNICA DEL TESORO</t>
  </si>
  <si>
    <t>O14723770002</t>
  </si>
  <si>
    <t>00234014202 DEPOSITO DE EFECTIVO, DEPOSITANTE: PERCY OSCAR ACARAPI MEJILLONES, CONCEPTO: DEVOLUCION AL C-31 1237 , PARTIDA 854, CUENTA DE DEPOSITO: CUENTA UNICA DEL TESORO</t>
  </si>
  <si>
    <t>O14724380002</t>
  </si>
  <si>
    <t>O14724890002</t>
  </si>
  <si>
    <t>00099021001 DEPOSITO DE EFECTIVO, DEPOSITANTE: OSCAR NIGOEVIE HEREDIA, CONCEPTO: DEVOLUCION DEMASIA HABERES MAXIMA REMUNERACION SECTOR PUBLICO, CUENTA DE DEPOSITO: CUENTA UNICA DEL TESORO</t>
  </si>
  <si>
    <t>O14725170002</t>
  </si>
  <si>
    <t>00099021001 DEPOSITO DE EFECTIVO, DEPOSITANTE: BENITO RICARDO ENRIQUEZ SALAS C.I.2400254 L.P., CONCEPTO: REVERSION DE BOLETA DE HABER MENSUAL DIC.2016 PROFESORA HORTENCIA IRENE SALAS ACHIMO C.I.4265783 LP, CUENTA DE DEPOSITO: CUENTA UNICA DEL TESORO</t>
  </si>
  <si>
    <t>O14725340002</t>
  </si>
  <si>
    <t>00099021001 DEPOSITO DE EFECTIVO, DEPOSITANTE: JEANETTE OLMOS SOTO, CONCEPTO: DEVOLUCION DOBLE PERCEPCION, CUENTA DE DEPOSITO: CUENTA UNICA DEL TESORO</t>
  </si>
  <si>
    <t>O14725680002</t>
  </si>
  <si>
    <t>00046021109 DEPOSITO DE EFECTIVO, DEPOSITANTE: GRACE ATHINA MONTAN LOZA, CONCEPTO: DEVOLUCION FONDOS EN AVANCE, CUENTA DE DEPOSITO: CUENTA UNICA DEL TESORO</t>
  </si>
  <si>
    <t>O14725730002</t>
  </si>
  <si>
    <t>00086088701 DEPOSITO DE EFECTIVO, DEPOSITANTE: U.D. SUSTENTAR - JUAN ADUVIRI LIMACHI, CONCEPTO: DEVOLUCION DE FONDOS DE AVANCE POR LA COMPRA DE GASOLINA DE VEHICULO, CUENTA DE DEPOSITO: CUENTA UNICA DEL TESORO</t>
  </si>
  <si>
    <t>O14725880002</t>
  </si>
  <si>
    <t>00099021001 DEPOSITO DE EFECTIVO, DEPOSITANTE: LINE HOUSE SERVICES SRL., CONCEPTO: DEVOLUCION POR MULTA SERVICIO DE COURRIER MES DICIEMBRE 2016, CUENTA DE DEPOSITO: CUENTA UNICA DEL TESORO</t>
  </si>
  <si>
    <t>O14725990002</t>
  </si>
  <si>
    <t>00133012001 DEPOSITO DE EFECTIVO, DEPOSITANTE: LOTERIA NACIONAL, CONCEPTO: SANCIONES, CUENTA DE DEPOSITO: CUENTA UNICA DEL TESORO</t>
  </si>
  <si>
    <t>O14726000002</t>
  </si>
  <si>
    <t>00099021001 DEPOSITO DE EFECTIVO, DEPOSITANTE: TRINIDAD VELASQUEZ PEREZ, CONCEPTO: DEPÓSITO POR CONCEPTO DE DESCUENTO, CUENTA DE DEPOSITO: CUENTA UNICA DEL TESORO</t>
  </si>
  <si>
    <t>B14728200002</t>
  </si>
  <si>
    <t>00587012005 DEP.DE CHEQ.AJENOS,RET.DE CAM.,CONCEPTO: PAGO PLANILLA DE AVANCE N° 20 CONSTRUCCION VELODROMO OLIMPICO,DEP.: GOBIERNO AUTONOMO DEPARTAMENTAL DE TARIJA , PROCEDENCIA: BANCO UNION S.A., CHEQUE: 936, FECHA DE EMISION:02/02/2017</t>
  </si>
  <si>
    <t>B14728230002</t>
  </si>
  <si>
    <t>00099024113 DEP.DE CHEQ.AJENOS,RET.DE CAM.,CONCEPTO: DEV.DE RECURSOS DEL PROGRAMA " BOLIVIA CAMBIA " FF/OF 41/111 NO EJECUTADOS AL CIERRE DE LA GESTION 2,DEP.: G.A.M. SAN PEDRO DE TIQUINA</t>
  </si>
  <si>
    <t>B14728420002</t>
  </si>
  <si>
    <t>00099021001 DEP.DE CHEQ.AJENOS,RET.DE CAM.,CONCEPTO: ARANDIA VALDEZ EDWIN RUBEN,DEP.: BANCO UNION SA , PROCEDENCIA: BANCO UNION S.A., CHEQUE: 148158, FECHA DE EMISION:03/02/2017</t>
  </si>
  <si>
    <t>B14728440002</t>
  </si>
  <si>
    <t>00099021001 DEP.DE CHEQ.AJENOS,RET.DE CAM.,CONCEPTO: QUINTEROS VIRREIRA RONALD DAVID,DEP.: BANCO UNION SA , PROCEDENCIA: BANCO UNION S.A., CHEQUE: 148159, FECHA DE EMISION:03/02/2017</t>
  </si>
  <si>
    <t>B14728510002</t>
  </si>
  <si>
    <t>00099021001 DEP.DE CHEQ.AJENOS,RET.DE CAM.,CONCEPTO: CUIZA VILLALPANDO DOMINGO GERARDO,DEP.: BANCO UNION SA , PROCEDENCIA: BANCO UNION S.A., CHEQUE: 148160, FECHA DE EMISION:03/02/2017</t>
  </si>
  <si>
    <t>B14728530002</t>
  </si>
  <si>
    <t>00099021001 DEP.DE CHEQ.AJENOS,RET.DE CAM.,CONCEPTO: CALVI LOBATON CARMEN CELIDA,DEP.: BANCO UNION SA , PROCEDENCIA: BANCO UNION S.A., CHEQUE: 148161, FECHA DE EMISION:03/02/2017</t>
  </si>
  <si>
    <t>B14728540002</t>
  </si>
  <si>
    <t>00099021001 DEP.DE CHEQ.AJENOS,RET.DE CAM.,CONCEPTO: IRIARTE MONTAÑO GUIDO,DEP.: BANCO UNION SA , PROCEDENCIA: BANCO UNION S.A., CHEQUE: 148162, FECHA DE EMISION:03/02/2017</t>
  </si>
  <si>
    <t>B14728570002</t>
  </si>
  <si>
    <t>00680012001 DEP.DE CHEQ.AJENOS,RET.DE CAM.,CONCEPTO: PAGO ALQUILER ATM CONTRALORIA FEBRERO 2017,DEP.: BANCO UNION SA , PROCEDENCIA: BANCO UNION S.A., CHEQUE: 146495, FECHA DE EMISION:02/02/2017</t>
  </si>
  <si>
    <t>B14728750002</t>
  </si>
  <si>
    <t>00099021001 DEP.DE CHEQ.AJENOS,RET.DE CAM.,CONCEPTO: PAGO INCAPACIDADES TEMPORALES (REEMBOLSO) MIN. ECONOMIA Y FINANZAS PUBLICAS,DEP.: CAJA NACIONAL DE SALUD , PROCEDENCIA: BANCO UNION S.A., CHEQUE: 12470, FECHA DE EMISION:03/02/2017</t>
  </si>
  <si>
    <t>B14728790002</t>
  </si>
  <si>
    <t>00099021001 DEP.DE CHEQ.AJENOS,RET.DE CAM.,CONCEPTO: PAGO INCAPACIDADES TEMPORALES (REEMBOLSO) MIN. ECONOMIA Y FINANZAS PUBLICAS,DEP.: CAJA NACIONAL DE SALUD , PROCEDENCIA: BANCO UNION S.A., CHEQUE: 12471, FECHA DE EMISION:03/02/2017</t>
  </si>
  <si>
    <t>B14728810002</t>
  </si>
  <si>
    <t>00099021001 DEP.DE CHEQ.AJENOS,RET.DE CAM.,CONCEPTO: PAGO INCAPACIDADES TEMPORALES (REEMBOLSO) MIN. ECONOMIA Y FINANZAS PUBLICAS,DEP.: CAJA NACIONAL DE SALUD , PROCEDENCIA: BANCO UNION S.A., CHEQUE: 12469, FECHA DE EMISION:03/02/2017</t>
  </si>
  <si>
    <t>B14728820002</t>
  </si>
  <si>
    <t>00099021001 DEP.DE CHEQ.AJENOS,RET.DE CAM.,CONCEPTO: PAGO INCAPACIDADES TEMPORALES (REEMBOLSO) MIN. ECONOMIA Y FINANZAS PUBLICAS,DEP.: CAJA NACIONAL DE SALUD , PROCEDENCIA: BANCO UNION S.A., CHEQUE: 12468, FECHA DE EMISION:03/02/2017</t>
  </si>
  <si>
    <t>B14728850002</t>
  </si>
  <si>
    <t>00099021001 DEP.DE CHEQ.AJENOS,RET.DE CAM.,CONCEPTO: PAGO INCAPACIDADES TEMPORALES (REEMBOLSO) MIN. ECONOMIA Y FINANZAS PUBLICAS,DEP.: CAJA NACIONAL DE SALUD , PROCEDENCIA: BANCO UNION S.A., CHEQUE: 12466, FECHA DE EMISION:03/02/2017</t>
  </si>
  <si>
    <t>B14728860002</t>
  </si>
  <si>
    <t>00099021001 DEP.DE CHEQ.AJENOS,RET.DE CAM.,CONCEPTO: PAGO INCAPACIDADES TEMPORALES (REEMBOLSO) MIN. ECONOMIA Y FINANZAS PUBLICAS,DEP.: CAJA NACIONAL DE SALUD , PROCEDENCIA: BANCO UNION S.A., CHEQUE: 12467, FECHA DE EMISION:03/02/2017</t>
  </si>
  <si>
    <t>B14728870002</t>
  </si>
  <si>
    <t>00099021001 DEP.DE CHEQ.AJENOS,RET.DE CAM.,CONCEPTO: PAGO INCAPACIDADES TEMPORALES (REEMBOLSO) MIN. ECONOMIA Y FINANZAS PUBLICAS,DEP.: CAJA NACIONAL DE SALUD , PROCEDENCIA: BANCO UNION S.A., CHEQUE: 12465, FECHA DE EMISION:03/02/2017</t>
  </si>
  <si>
    <t>B14728890002</t>
  </si>
  <si>
    <t>00099021001 DEP.DE CHEQ.AJENOS,RET.DE CAM.,CONCEPTO: PAGO INCAPACIDADES TEMPORALES (REEMBOLSO) MIN. ECONOMIA Y FINANZAS PUBLICAS,DEP.: CAJA NACIONAL DE SALUD , PROCEDENCIA: BANCO UNION S.A., CHEQUE: 12464, FECHA DE EMISION:03/02/2017</t>
  </si>
  <si>
    <t>B14728920002</t>
  </si>
  <si>
    <t>00099021001 DEP.DE CHEQ.AJENOS,RET.DE CAM.,CONCEPTO: PAGO INCAPACIDADES TEMPORALES (REEMBOLSO) MIN. ECONOMIA Y FINANZAS PUBLICAS,DEP.: CAJA NACIONAL DE SALUD , PROCEDENCIA: BANCO UNION S.A., CHEQUE: 12463, FECHA DE EMISION:03/02/2017</t>
  </si>
  <si>
    <t>B14728950002</t>
  </si>
  <si>
    <t>00099021001 DEP.DE CHEQ.AJENOS,RET.DE CAM.,CONCEPTO: DEVOLUCION DE SALDO NO EJECUTADO,DEP.: AGENCIA NACIONAL DE HIDROCARBUROS , PROCEDENCIA: BANCO UNION S.A., CHEQUE: 4200, FECHA DE EMISION:01/02/2017</t>
  </si>
  <si>
    <t>B14729060002</t>
  </si>
  <si>
    <t>00132052001 DEP.DE CHEQ.AJENOS,RET.DE CAM.,CONCEPTO: DEVOLUCION POR PAGO ERRONEO,DEP.: TOTAL RADIO SYSTEMS LTDA , PROCEDENCIA: BANCO UNION S.A., CHEQUE: 285, FECHA DE EMISION:03/02/2017</t>
  </si>
  <si>
    <t>B14729110002</t>
  </si>
  <si>
    <t>00099021001 DEP.DE CHEQ.AJENOS,RET.DE CAM.,CONCEPTO: DEVOLUCION DE FONDOS PROY: INCREMENTO DE LA PRODUCCION DE CAFE EN EL MUNICIPIO DE CAJUATA,DEP.: GOBIERNO AUTONOMO MUNICIPAL DE CAJUATA</t>
  </si>
  <si>
    <t>B14729350002</t>
  </si>
  <si>
    <t>00099021001 DEP.DE CHEQ.AJENOS,RET.DE CAM.,CONCEPTO: DEVOLUCION DE CC NO COBRADO OCTUBRE 2016,DEP.: LA VITALICIA SEGUROS Y REASEGUROS DE VIDA S.A. , PROCEDENCIA: BANCO BISA S.A., CHEQUE: 32796, FECHA DE EMISION:03/02/2017</t>
  </si>
  <si>
    <t>O14727860002</t>
  </si>
  <si>
    <t>00041031107 DEPOSITO DE EFECTIVO, DEPOSITANTE: ABRAHAM W. ESPINOZA CHOQUE, CONCEPTO: DEP DE SALDO, CUENTA DE DEPOSITO: CUENTA UNICA DEL TESORO</t>
  </si>
  <si>
    <t>O14728140002</t>
  </si>
  <si>
    <t>00099021001 DEPOSITO DE EFECTIVO, DEPOSITANTE: AIDA LUZ MORALES VDA. DE ROSSO, CONCEPTO: CONVENIO DE PAGO 009 . 16, CUENTA DE DEPOSITO: CUENTA UNICA DEL TESORO</t>
  </si>
  <si>
    <t>O14728240002</t>
  </si>
  <si>
    <t>O14728300002</t>
  </si>
  <si>
    <t>00030014201 DEPOSITO DE EFECTIVO, DEPOSITANTE: JUAN CARLOS ALURRALDE, CONCEPTO: DEVOLUCION DE PASAJE AEREO NO UTILIZADO - GESTION 2016, CUENTA DE DEPOSITO: CUENTA UNICA DEL TESORO</t>
  </si>
  <si>
    <t>O14728320002</t>
  </si>
  <si>
    <t>00030014201 DEPOSITO DE EFECTIVO, DEPOSITANTE: RAMIRO SOTOMAYOR, CONCEPTO: DEVOLUCION DE PASAJES AEREO NO UTILIZADOS - GESTION 2016, CUENTA DE DEPOSITO: CUENTA UNICA DEL TESORO</t>
  </si>
  <si>
    <t>O14728490002</t>
  </si>
  <si>
    <t>00342012001 DEPOSITO DE EFECTIVO, DEPOSITANTE: FERNANDO QUILLE, CONCEPTO: SERVICIO DE FOTOCOPIAS AEVIVIENDA, CUENTA DE DEPOSITO: CUENTA UNICA DEL TESORO</t>
  </si>
  <si>
    <t>O14728520002</t>
  </si>
  <si>
    <t>O14729380002</t>
  </si>
  <si>
    <t>00099021001 DEPOSITO DE EFECTIVO, DEPOSITANTE: FLORENCIA LARICO APAZA, CONCEPTO: DEVOLUCION DE PAGO DE HABER MES DE MAYO 2016 DEL SEÑOR PEDRO TICONA VERGARA CON CI. 3312195 LP, CUENTA DE DEPOSITO: CUENTA UNICA DEL TESORO</t>
  </si>
  <si>
    <t>O14729390002</t>
  </si>
  <si>
    <t>00015011108 DEPOSITO DE EFECTIVO, DEPOSITANTE: ILMAR FRANZ ARANDA CASTILLO, CONCEPTO: DEVOLUCION, CUENTA DE DEPOSITO: CUENTA UNICA DEL TESORO</t>
  </si>
  <si>
    <t>O14729490002</t>
  </si>
  <si>
    <t>00099021001 DEPOSITO DE EFECTIVO, DEPOSITANTE: LIMBERTH ROJAS, CONCEPTO: REVERSION POR CONCEPTO DE SERVICIOS BASICOS DEL SR. LIMBERT ROJAS, CUENTA DE DEPOSITO: CUENTA UNICA DEL TESORO</t>
  </si>
  <si>
    <t>O14729500002</t>
  </si>
  <si>
    <t>00099021001 DEPOSITO DE EFECTIVO, DEPOSITANTE: JAVIER VALDIVIA, CONCEPTO: DEVOLUCION DE HABER DEL MES NOVIEMBRE 2016, CUENTA DE DEPOSITO: CUENTA UNICA DEL TESORO</t>
  </si>
  <si>
    <t>O14729510002</t>
  </si>
  <si>
    <t>00099021001 DEPOSITO DE EFECTIVO, DEPOSITANTE: JAVIER VALDIVIA, CONCEPTO: DEVOLUCION DE HABER DEL MES DE DICIEMBRE 2016, CUENTA DE DEPOSITO: CUENTA UNICA DEL TESORO</t>
  </si>
  <si>
    <t>O14729540002</t>
  </si>
  <si>
    <t>00099021001 DEPOSITO DE EFECTIVO, DEPOSITANTE: PATRICIA HANDAL ACHA - SENASIR, CONCEPTO: DOBLE PERCEPCION - DEVOLUCION, CUENTA DE DEPOSITO: CUENTA UNICA DEL TESORO</t>
  </si>
  <si>
    <t>O14729690002</t>
  </si>
  <si>
    <t>O14730080002</t>
  </si>
  <si>
    <t>00099021001 DEPOSITO DE EFECTIVO, DEPOSITANTE: ROSENDO MARCA MAMANI, CONCEPTO: DOBLE PERCEPCION, CUENTA DE DEPOSITO: CUENTA UNICA DEL TESORO</t>
  </si>
  <si>
    <t>O14730120002</t>
  </si>
  <si>
    <t>00292032001 DEPOSITO DE EFECTIVO, DEPOSITANTE: ISMAEL CHIRINOS PORCEL - C.I. 6793617 L.P., CONCEPTO: OTROS INGRESOS, CUENTA DE DEPOSITO: CUENTA UNICA DEL TESORO</t>
  </si>
  <si>
    <t>O14730170002</t>
  </si>
  <si>
    <t>00046024204 DEPOSITO DE EFECTIVO, DEPOSITANTE: PATRICIA VENTURA BARRANCOS, CONCEPTO: REVERSION SALDO NO EJECUTADO, CUENTA DE DEPOSITO: CUENTA UNICA DEL TESORO</t>
  </si>
  <si>
    <t>O14730220002</t>
  </si>
  <si>
    <t>O14730460002</t>
  </si>
  <si>
    <t>00086031101 DEPOSITO DE EFECTIVO, DEPOSITANTE: ANTONIO LIMACHI CUAQUIRA, CONCEPTO: DEVOLUCION DE FONDOS NO UTILIZADOS, CUENTA DE DEPOSITO: CUENTA UNICA DEL TESORO</t>
  </si>
  <si>
    <t>B14732990002</t>
  </si>
  <si>
    <t>00580012001 DEP.DE CHEQ.AJENOS,RET.DE CAM.,CONCEPTO: DEVOLUCION,DEP.: DEP. ADUANEROS BOLIVIANOS , PROCEDENCIA: BANCO UNION S.A., CHEQUE: 6403, FECHA DE EMISION:31/01/2017</t>
  </si>
  <si>
    <t>B14733330002</t>
  </si>
  <si>
    <t>00020011102 DEP.DE CHEQ.AJENOS,RET.DE CAM.,CONCEPTO: PAGO HABERES EVENTUAL MES DE ENERO/17 DGTAM,DEP.: TRANSPORTE AEREO MILITAR , PROCEDENCIA: BANCO UNION S.A., CHEQUE: 17135, FECHA DE EMISION:06/02/2017</t>
  </si>
  <si>
    <t>B14733390002</t>
  </si>
  <si>
    <t>00020011102 DEP.DE CHEQ.AJENOS,RET.DE CAM.,CONCEPTO: PAGO DE HABERES PERSONAL CONSULTOR DE LINEA MES ENERO/ 17 DGTAM,DEP.: TRANSPORTE AEREO MILITAR , PROCEDENCIA: BANCO UNION S.A., CHEQUE: 17136, FECHA DE EMISION:06/02/2017</t>
  </si>
  <si>
    <t>O14732280002</t>
  </si>
  <si>
    <t>O14732490002</t>
  </si>
  <si>
    <t>00099021001 DEPOSITO DE EFECTIVO, DEPOSITANTE: VITALIANO MOLINA ERGUETA, CONCEPTO: DEVOLUCION POR COBRO INDEBIDO, CUENTA DE DEPOSITO: CUENTA UNICA DEL TESORO</t>
  </si>
  <si>
    <t>O14732870002</t>
  </si>
  <si>
    <t>00099021001 DEPOSITO DE EFECTIVO, DEPOSITANTE: GUERRA AROZAMEN ANTONIO CI 1255809, CONCEPTO: DEVOLUCION DE PAGO EN EXCESO DEL SALARIO MAYOR AL DEL PRESIDENTE DICIEMBRE 2016, CUENTA DE DEPOSITO: CUENTA UNICA DEL TESORO</t>
  </si>
  <si>
    <t>O14732920002</t>
  </si>
  <si>
    <t>00099021001 DEPOSITO DE EFECTIVO, DEPOSITANTE: SARAVIA MAGNE RENE CI 1271670, CONCEPTO: DEVOLUCION DE PAGO EN EXCESO DEL SALARIO MAYOR AL DEL PRESIDENTE JUNIO 2016, CUENTA DE DEPOSITO: CUENTA UNICA DEL TESORO</t>
  </si>
  <si>
    <t>O14732960002</t>
  </si>
  <si>
    <t>00099021001 DEPOSITO DE EFECTIVO, DEPOSITANTE: QUIROZ GONZALES CELSO CI 3674459, CONCEPTO: DEVOLUCION DE PAGO EN EXCESO DEL SALARIO MAYOR AL DEL PRESIDENTE JUNIO 2016, CUENTA DE DEPOSITO: CUENTA UNICA DEL TESORO</t>
  </si>
  <si>
    <t>O14732980002</t>
  </si>
  <si>
    <t>00099021001 DEPOSITO DE EFECTIVO, DEPOSITANTE: SECKO GONZALES HUGO CI 3682597, CONCEPTO: DEVOLUCION DE PAGO EN EXCESO DEL SALARIO MAYOR AL DEL PRESIDENTE DICIEMBRE 2016, CUENTA DE DEPOSITO: CUENTA UNICA DEL TESORO</t>
  </si>
  <si>
    <t>O14733000002</t>
  </si>
  <si>
    <t>00099021001 DEPOSITO DE EFECTIVO, DEPOSITANTE: MENDOZA LUZCUBER ADALID CI 1379430, CONCEPTO: DEVOLUCION DE PAGO EN EXCESO DEL SALARIO MAYOR AL DEL PRESIDENTE ENE - JUN 2016, CUENTA DE DEPOSITO: CUENTA UNICA DEL TESORO</t>
  </si>
  <si>
    <t>O14733020002</t>
  </si>
  <si>
    <t>O14733040002</t>
  </si>
  <si>
    <t>O14733070002</t>
  </si>
  <si>
    <t>O14733460002</t>
  </si>
  <si>
    <t>00513072001 DEPOSITO DE EFECTIVO, DEPOSITANTE: JAVIER SANDRO ALEGRE PIZARRO, CONCEPTO: RPOSICION IMPOSITIVA, CUENTA DE DEPOSITO: CUENTA UNICA DEL TESORO</t>
  </si>
  <si>
    <t>O14733500002</t>
  </si>
  <si>
    <t>00099021001 DEPOSITO DE EFECTIVO, DEPOSITANTE: COOPERATIVA VIDA NUEVA PCD LTDA, CONCEPTO: DEVOLUCION DE LA COOPERATIVA VIDA NUEVA PCD LTDA A LA UE-FNSE DEL MINISTERIO DE PRESIDENCIA, CUENTA DE DEPOSITO: CUENTA UNICA DEL TESORO</t>
  </si>
  <si>
    <t>O14733520002</t>
  </si>
  <si>
    <t>00099021001 DEPOSITO DE EFECTIVO, DEPOSITANTE: COOPERATIVA VIDA NUEVA LTDA, CONCEPTO: DEVOLUCION DE LA COOPERATIVA VIDA NUEVA PCD LTDA A LA UE-FNSE DEL MINISTERIO DE PRESIDENCIA, CUENTA DE DEPOSITO: CUENTA UNICA DEL TESORO</t>
  </si>
  <si>
    <t>O14733560002</t>
  </si>
  <si>
    <t>00099021001 DEPOSITO DE EFECTIVO, DEPOSITANTE: LUCRECIA VELARDE VDA. DE FLORES, CONCEPTO: PARA DEPARTAMENTO DE SENASIT, CUENTA DE DEPOSITO: CUENTA UNICA DEL TESORO</t>
  </si>
  <si>
    <t>O14733600002</t>
  </si>
  <si>
    <t>00099021001 DEPOSITO DE EFECTIVO, DEPOSITANTE: JESUS RAUL DE LA FUENTE REYNA, CONCEPTO: DEVOLUCION DE TOTAL ACREEDORES, TOTAL TRUNCAMIENTO TOTAL LIQUIDO PAGABLE, CUENTA DE DEPOSITO: CUENTA UNICA DEL TESORO</t>
  </si>
  <si>
    <t>O14733840002</t>
  </si>
  <si>
    <t>00099021001 DEPOSITO DE EFECTIVO, DEPOSITANTE: ERICK DANIEL MUKAY CI. 5580884 BN, CONCEPTO: DEVOLUCION REMUNERACION MAYOR AL PRESIDENTE, CUENTA DE DEPOSITO: CUENTA UNICA DEL TESORO</t>
  </si>
  <si>
    <t>O14734060002</t>
  </si>
  <si>
    <t>00099021001 DEPOSITO DE EFECTIVO, DEPOSITANTE: FELIPA AYALA DE NINAHUANCA, CONCEPTO: COBRO INDEBIDO, CUENTA DE DEPOSITO: CUENTA UNICA DEL TESORO</t>
  </si>
  <si>
    <t>O14734160002</t>
  </si>
  <si>
    <t>00099021001 DEPOSITO DE EFECTIVO, DEPOSITANTE: BARRIOS VILLA ALFONSO CI 1253043, CONCEPTO: DEVOLUCION DE PAGO EN EXCESO DEL SALARIO MAYOR AL DEL PRESIDENTE DICIEMBRE 2016, CUENTA DE DEPOSITO: CUENTA UNICA DEL TESORO</t>
  </si>
  <si>
    <t>O14734180002</t>
  </si>
  <si>
    <t>00099021001 DEPOSITO DE EFECTIVO, DEPOSITANTE: GOYTIA MORALES JOSE CI 1271669, CONCEPTO: DEVOLUCION DE PAGO EN EXCESO DEL SALARIO MAYOR AL DEL PRESIDENTE DICIEMBRE 2016, CUENTA DE DEPOSITO: CUENTA UNICA DEL TESORO</t>
  </si>
  <si>
    <t>O14734210002</t>
  </si>
  <si>
    <t>00099021001 DEPOSITO DE EFECTIVO, DEPOSITANTE: FUERTES CALLAPINO BERNARDINO CI 1283979, CONCEPTO: DEVOLUCION DE PAGO EN EXCESO DEL SALARIO MAYOR AL DEL PRESIDENTE DICIEMBRE 2016, CUENTA DE DEPOSITO: CUENTA UNICA DEL TESORO</t>
  </si>
  <si>
    <t>O14734230002</t>
  </si>
  <si>
    <t>00099021001 DEPOSITO DE EFECTIVO, DEPOSITANTE: TIRADO ENCINAS JOSE CI 1328741, CONCEPTO: DEVOLUCION DE PAGO EN EXCESO DEL SALARIO MAYOR AL DEL PRESIDENTE DICIEMBRE 2016, CUENTA DE DEPOSITO: CUENTA UNICA DEL TESORO</t>
  </si>
  <si>
    <t>O14734240002</t>
  </si>
  <si>
    <t>00099021001 DEPOSITO DE EFECTIVO, DEPOSITANTE: AGUIRRE HAUG ROSA CI 1616147, CONCEPTO: DEVOLUCION DE PAGO EN EXCESO DEL SALARIO MAYOR AL DEL PRESIDENTE DICIEMBRE 2016, CUENTA DE DEPOSITO: CUENTA UNICA DEL TESORO</t>
  </si>
  <si>
    <t>O14734250002</t>
  </si>
  <si>
    <t>00099021001 DEPOSITO DE EFECTIVO, DEPOSITANTE: MORA FERAUDI RUBEN CI 2216655, CONCEPTO: DEVOLUCION DE PAGO EN EXCESO DEL SALARIO MAYOR AL DEL PRESIDENTE DICIEMBRE 2016, CUENTA DE DEPOSITO: CUENTA UNICA DEL TESORO</t>
  </si>
  <si>
    <t>O14734280002</t>
  </si>
  <si>
    <t>00099021001 DEPOSITO DE EFECTIVO, DEPOSITANTE: BRACAMONTE ALANIZ HUMBERTO CI 5567062, CONCEPTO: DEVOLUCION DE PAGO EN EXCESO DEL SALARIO MAYOR AL DEL PRESIDENTE DICIEMBRE 2016, CUENTA DE DEPOSITO: CUENTA UNICA DEL TESORO</t>
  </si>
  <si>
    <t>O14734300002</t>
  </si>
  <si>
    <t>00099021001 DEPOSITO DE EFECTIVO, DEPOSITANTE: VILLCA PANIAGUA NANCY CI 3689094, CONCEPTO: DEVOLUCION DE PAGO EN EXCESO DEL SALARIO MAYOR AL DEL PRESIDENTE DICIEMBRE 2016, CUENTA DE DEPOSITO: CUENTA UNICA DEL TESORO</t>
  </si>
  <si>
    <t>O14734340002</t>
  </si>
  <si>
    <t>00099021001 DEPOSITO DE EFECTIVO, DEPOSITANTE: BURGOA PORCEL NANCY CI 1385073, CONCEPTO: DEVOLUCION DE PAGO EN EXCESO DEL SALARIO MAYOR AL DEL PRESIDENTE DICIEMBRE 2016, CUENTA DE DEPOSITO: CUENTA UNICA DEL TESORO</t>
  </si>
  <si>
    <t>O14734560002</t>
  </si>
  <si>
    <t>00046058003 DEPOSITO DE EFECTIVO, DEPOSITANTE: LUIS ALBERTO RICO ARANIBAR, CONCEPTO: DEVOLUCION SALDO, CUENTA DE DEPOSITO: CUENTA UNICA DEL TESORO</t>
  </si>
  <si>
    <t>B14736450002</t>
  </si>
  <si>
    <t>00574014201 DEP.DE CHEQ.AJENOS,RET.DE CAM.,CONCEPTO: TRANSFERENCIA DIRECTA DE RECURSOS - PRO LECHE,DEP.: LACTEOSBOL , PROCEDENCIA: BANCO UNION S.A., CHEQUE: 4467, FECHA DE EMISION:30/01/2017</t>
  </si>
  <si>
    <t>B14737260002</t>
  </si>
  <si>
    <t>00099021001 DEP.DE CHEQ.AJENOS,RET.DE CAM.,CONCEPTO: DEVOLUCION DE VIATICOS NO CORRESPONDE A FRANZ QUINTANILLA,DEP.: |MINISTERIO DE ECONOMIA Y FINANZAS PUBLICAS , PROCEDENCIA: BANCO UNION S.A., CHEQUE: 6049, FECHA DE EMISION:06/02/2017</t>
  </si>
  <si>
    <t>B14737440002</t>
  </si>
  <si>
    <t>00660142001 DEP.DE CHEQ.AJENOS,RET.DE CAM.,CONCEPTO: DEVOLUCION DE CUENTAS POR COBRAR GESTIONES ANTERIORES HENRY APALA,DEP.: ORGANO JUDICIAL DTO PANDO , PROCEDENCIA: BANCO UNION S.A., CHEQUE: 657, FECHA DE EMISION:30/01/2017</t>
  </si>
  <si>
    <t>B14737600002</t>
  </si>
  <si>
    <t>00590012001 DEP.DE CHEQ.AJENOS,RET.DE CAM.,CONCEPTO: PAGO POR VENTA DE EQUIPOS A LACTEOSBOL,DEP.: LACTEOSBOL , PROCEDENCIA: BANCO UNION S.A., CHEQUE: 238, FECHA DE EMISION:07/02/2017</t>
  </si>
  <si>
    <t>B14737630002</t>
  </si>
  <si>
    <t>00590012001 DEP.DE CHEQ.AJENOS,RET.DE CAM.,CONCEPTO: PAGO POR VENTAS DE EQUIPOS AL MINISTERIO DE GOBIERNO,DEP.: MINISTERIO DE GOBIERNO , PROCEDENCIA: BANCO UNION S.A., CHEQUE: 235, FECHA DE EMISION:07/02/2017</t>
  </si>
  <si>
    <t>B14737640002</t>
  </si>
  <si>
    <t>00590012001 DEP.DE CHEQ.AJENOS,RET.DE CAM.,CONCEPTO: PAGO POR VENTA DE EQUIPOS A LA EMPRESA AGETIC,DEP.: AGETIC , PROCEDENCIA: BANCO UNION S.A., CHEQUE: 239, FECHA DE EMISION:07/02/2017</t>
  </si>
  <si>
    <t>B14738080002</t>
  </si>
  <si>
    <t>00291012005 DEP.DE CHEQ.AJENOS,RET.DE CAM.,CONCEPTO: PAGO SERVICIO PUBLICITARIO TRAMO AUTOPISTA LA PAZ - EL ALTO,DEP.: ENTEL SA , PROCEDENCIA: BANCO MERCANTIL SANTA CRUZ SA., CHEQUE: 201910, FECHA DE EMISION:05/02/2017</t>
  </si>
  <si>
    <t>O14737040002</t>
  </si>
  <si>
    <t>00099021001 DEPOSITO DE EFECTIVO, DEPOSITANTE: ALICIA CONDORI LUIS, CONCEPTO: DEVOLUCION DE DOS DUODECIMAS DE AGUINALDO, CUENTA DE DEPOSITO: CUENTA UNICA DEL TESORO</t>
  </si>
  <si>
    <t>O14737070002</t>
  </si>
  <si>
    <t>00099021001 DEPOSITO DE EFECTIVO, DEPOSITANTE: FROILAN CASTILLO SILES, CONCEPTO: DEV. DE SALDOS GASTOS DE PROG. DOC. MIN. RELACIONES EXTERIORES EMB. DE BOLIVIA EN BOGOTA COLOMBIA, CUENTA DE DEPOSITO: CUENTA UNICA DEL TESORO</t>
  </si>
  <si>
    <t>O14737300002</t>
  </si>
  <si>
    <t>00099021001 DEPOSITO DE EFECTIVO, DEPOSITANTE: ENRIQUE QUISBERT, CONCEPTO: DEP. POR DOBLE PERCEPCION DE HABERES NOV 2016 Y 2 DUODECIMAS DE AGUINALDO, CUENTA DE DEPOSITO: CUENTA UNICA DEL TESORO</t>
  </si>
  <si>
    <t>O14738740002</t>
  </si>
  <si>
    <t>00130012002 DEPOSITO DE EFECTIVO, DEPOSITANTE: JUAN GUERREROS, CONCEPTO: DEVOLUCION POR GASTOS DE GASOLINA Y PEAJES, CUENTA DE DEPOSITO: CUENTA UNICA DEL TESORO</t>
  </si>
  <si>
    <t>O14738930002</t>
  </si>
  <si>
    <t>00099021001 DEPOSITO DE EFECTIVO, DEPOSITANTE: ROXANA PAMELA LINO VALVERDE, CONCEPTO: DEVOLUCION POR CONCEPTO DE FONDOS EN AVANCE, CUENTA DE DEPOSITO: CUENTA UNICA DEL TESORO</t>
  </si>
  <si>
    <t>O14738950002</t>
  </si>
  <si>
    <t>00099021001 DEPOSITO DE EFECTIVO, DEPOSITANTE: ROXANA PAMELA LINO VALVERDE, CONCEPTO: DEVOLUCION FONDOS EN AVANCE, CUENTA DE DEPOSITO: CUENTA UNICA DEL TESORO</t>
  </si>
  <si>
    <t>O14739720002</t>
  </si>
  <si>
    <t>00130012002 DEPOSITO DE EFECTIVO, DEPOSITANTE: LUIS FEDERICO MARTINEZ RETAMOZO, CONCEPTO: DEVOLUCION GASTOS DE PASAJE, CUENTA DE DEPOSITO: CUENTA UNICA DEL TESORO</t>
  </si>
  <si>
    <t>B14741770002</t>
  </si>
  <si>
    <t>00222014302 DEP.DE CHEQ.AJENOS,RET.DE CAM.,CONCEPTO: REVERSION DE SALDO DE CONSEJO DEPARTAMENTAL DE COMPETITIVIDAD DE CHUQUISACA CDC,DEP.: CHUQUISACA C.D.C. , PROCEDENCIA: BANCO MERCANTIL SANTA CRUZ SA., CHEQUE: 666, FECHA DE EMISION:30/01/2017</t>
  </si>
  <si>
    <t>B14741790002</t>
  </si>
  <si>
    <t>00222014302 DEP.DE CHEQ.AJENOS,RET.DE CAM.,CONCEPTO: REVERSION SALDO SINDICATO MONTE KANTU,DEP.: SINDICATO MONTE KANTU , PROCEDENCIA: BANCO UNION S.A., CHEQUE: 50337, FECHA DE EMISION:02/02/2017</t>
  </si>
  <si>
    <t>B14741820002</t>
  </si>
  <si>
    <t>00222014302 DEP.DE CHEQ.AJENOS,RET.DE CAM.,CONCEPTO: REVERSION SALDO PROYECTO LAHUACHAMA,DEP.: LAHUACHAMA , PROCEDENCIA: BANCO UNION S.A., CHEQUE: 233, FECHA DE EMISION:29/01/2017</t>
  </si>
  <si>
    <t>B14741840002</t>
  </si>
  <si>
    <t>00222014302 DEP.DE CHEQ.AJENOS,RET.DE CAM.,CONCEPTO: REVERSION DE SALDO PROYECTO CODEPIRA,DEP.: CODEPIRA , PROCEDENCIA: BANCO UNION S.A., CHEQUE: 130, FECHA DE EMISION:31/01/2017</t>
  </si>
  <si>
    <t>B14741870002</t>
  </si>
  <si>
    <t>00222014302 DEP.DE CHEQ.AJENOS,RET.DE CAM.,CONCEPTO: REVERSION DE SALDO PROYECTO CACAO,DEP.: PROYECTO AGROFORESTAL CACAO , PROCEDENCIA: BANCO UNION S.A., CHEQUE: 79, FECHA DE EMISION:30/01/2017</t>
  </si>
  <si>
    <t>B14741920002</t>
  </si>
  <si>
    <t>00222014302 DEP.DE CHEQ.AJENOS,RET.DE CAM.,CONCEPTO: REVERSION DE SALDOS PROYECTO TCO YUQUI,DEP.: PROYECTO-TCO YUQUI , PROCEDENCIA: BANCO UNION S.A., CHEQUE: 91, FECHA DE EMISION:30/01/2017</t>
  </si>
  <si>
    <t>B14741970002</t>
  </si>
  <si>
    <t>00222018010 DEP.DE CHEQ.AJENOS,RET.DE CAM.,CONCEPTO: REVERSION DE SALDO PROYECTO GREN CROSS,DEP.: GREN-CROSS , PROCEDENCIA: BANCO UNION S.A., CHEQUE: 114, FECHA DE EMISION:16/01/2017</t>
  </si>
  <si>
    <t>B14742170002</t>
  </si>
  <si>
    <t>00099021001 DEP.DE CHEQ.AJENOS,RET.DE CAM.,CONCEPTO: C31-308-2016, CONVENIO CFPT2/094/2015 SALDO NO EJECUTADO,DEP.: APROHIMA , PROCEDENCIA: BANCO DE CREDITO DE BOLIVIA S.A., CHEQUE: 289, FECHA DE EMISION:01/02/2017</t>
  </si>
  <si>
    <t>B14742230002</t>
  </si>
  <si>
    <t>00099021001 DEP.DE CHEQ.AJENOS,RET.DE CAM.,CONCEPTO: REVERSION SALDO DESEMBOLSO PAGO REFRIGERIOS MINISTERIO DE COMUNICACION/DICIEMBRE,DEP.: MINISTERIO DE COMUNICACION , PROCEDENCIA: BANCO UNION S.A., CHEQUE: 8793, FECHA DE EMISION:25/01/2017</t>
  </si>
  <si>
    <t>B14742500002</t>
  </si>
  <si>
    <t>00087011103 DEP.DE CHEQ.AJENOS,RET.DE CAM.,CONCEPTO: REVERSION SALDO DESEMBOLSO REFRIGERIO CORRESPONDIENTE A DICIEMBRE MIN COM,DEP.: MINISTERIO DE COMUNICACION , PROCEDENCIA: BANCO UNION S.A., CHEQUE: 8794, FECHA DE EMISION:25/01/2017</t>
  </si>
  <si>
    <t>B14742520002</t>
  </si>
  <si>
    <t>00099021001 DEP.DE CHEQ.AJENOS,RET.DE CAM.,CONCEPTO: SUBSIDIO DE ENFERMEDAD Y MATERNIDAD CORRESPONDIENTE AL MES DE NOVIEMBRE,DEP.: CAJA DE SALUD DE LA BANCA PRIVADA , PROCEDENCIA: BANCO NACIONAL DE BOLIVIA S.A., CHEQUE: 6346670, FECHA DE EMISION:08/02/2017</t>
  </si>
  <si>
    <t>B14742530002</t>
  </si>
  <si>
    <t>00099021001 DEP.DE CHEQ.AJENOS,RET.DE CAM.,CONCEPTO: REEMBOLSO DE SUBSIDIO DE ENFERMEDAD CORRESPONDIENTE AL MES DE NOVIEMBRE 2016,DEP.: CAJA DE SALUD DE LA BANCA PRIVADA , PROCEDENCIA: BANCO NACIONAL DE BOLIVIA S.A., CHEQUE: 6346648, FECHA DE EMISION:08/02/2017</t>
  </si>
  <si>
    <t>O14740940002</t>
  </si>
  <si>
    <t>00099021001 DEPOSITO DE EFECTIVO, DEPOSITANTE: RENE ZEBALLOS CHOQUE, CONCEPTO: DEVOLUCION DE RECURSOS DEL PREV - 1550, CUENTA DE DEPOSITO: CUENTA UNICA DEL TESORO</t>
  </si>
  <si>
    <t>O14741040002</t>
  </si>
  <si>
    <t>00070014201 DEPOSITO DE EFECTIVO, DEPOSITANTE: LIZETH JAKELINE LLANOS TAPIA, CONCEPTO: DEVOLUCION POR CONCEPTO DE PASAJE AEREO, CUENTA DE DEPOSITO: CUENTA UNICA DEL TESORO</t>
  </si>
  <si>
    <t>MUSEO NACIONAL DE HISTORIA NATURAL "MNHN"</t>
  </si>
  <si>
    <t>O14741400002</t>
  </si>
  <si>
    <t>00154012003 DEPOSITO DE EFECTIVO, DEPOSITANTE: MUSEO NACIONAL DE HISTORIA NATURAL, CONCEPTO: VENTA DE DOS LIBROS DE FOSILES, CUENTA DE DEPOSITO: CUENTA UNICA DEL TESORO</t>
  </si>
  <si>
    <t>O14741720002</t>
  </si>
  <si>
    <t>00222014302 DEPOSITO DE EFECTIVO, DEPOSITANTE: ORPOSACHA, CONCEPTO: REVERSION, CUENTA DE DEPOSITO: CUENTA UNICA DEL TESORO</t>
  </si>
  <si>
    <t>O14741880002</t>
  </si>
  <si>
    <t>00099021001 DEPOSITO DE EFECTIVO, DEPOSITANTE: RIVERA COPA HERLAN ELVIN, CONCEPTO: DEVOLUCION, CUENTA DE DEPOSITO: CUENTA UNICA DEL TESORO</t>
  </si>
  <si>
    <t>O14741900002</t>
  </si>
  <si>
    <t>00099021001 DEPOSITO DE EFECTIVO, DEPOSITANTE: CHOQUE VINO LEANDRA AIDA, CONCEPTO: DEVOLUCION, CUENTA DE DEPOSITO: CUENTA UNICA DEL TESORO</t>
  </si>
  <si>
    <t>O14742280002</t>
  </si>
  <si>
    <t>00099021001 DEPOSITO DE EFECTIVO, DEPOSITANTE: EDITORIAL TUPAC KATARI - MARCELO BENAVIDES, CONCEPTO: SOLICITUD DE DEVOLUCION PAGO EN DEMASIA, CUENTA DE DEPOSITO: CUENTA UNICA DEL TESORO</t>
  </si>
  <si>
    <t>O14742620002</t>
  </si>
  <si>
    <t>00099021001 DEPOSITO DE EFECTIVO, DEPOSITANTE: HEVER H. VELEZ RAMOS, CONCEPTO: REVERSION DE VIATICOS, CUENTA DE DEPOSITO: CUENTA UNICA DEL TESORO</t>
  </si>
  <si>
    <t>O14742630002</t>
  </si>
  <si>
    <t>00099021001 DEPOSITO DE EFECTIVO, DEPOSITANTE: WILLAMS NELSON POZO FLORES, CONCEPTO: REVERSION DE VIATICOS, CUENTA DE DEPOSITO: CUENTA UNICA DEL TESORO</t>
  </si>
  <si>
    <t>O14742660002</t>
  </si>
  <si>
    <t>00344012001 DEPOSITO DE EFECTIVO, DEPOSITANTE: ESTEBAN QUISPE ALANOCA, CONCEPTO: DEVOLUCION POR CONCEPTO DE TRASPASO, CUENTA DE DEPOSITO: CUENTA UNICA DEL TESORO</t>
  </si>
  <si>
    <t>O14742760002</t>
  </si>
  <si>
    <t>00099021001 DEPOSITO DE EFECTIVO, DEPOSITANTE: FELIPA QUISPE VDA DE SALCEDO, CONCEPTO: DEVOLUCION, CUENTA DE DEPOSITO: CUENTA UNICA DEL TESORO</t>
  </si>
  <si>
    <t>O14743130002</t>
  </si>
  <si>
    <t>00015011108 DEPOSITO DE EFECTIVO, DEPOSITANTE: MERCEDES URQUIOLA MENDEZ CI 2528038 LP, CONCEPTO: DEVOLUCION DE CONSUMO DE SERVICIO DE TELEFONIA MOVIL MES DE OCTUBRE 2015, CUENTA DE DEPOSITO: CUENTA UNICA DEL TESORO</t>
  </si>
  <si>
    <t>O14743170002</t>
  </si>
  <si>
    <t>00015011108 DEPOSITO DE EFECTIVO, DEPOSITANTE: MERCEDES URQUIOLA MENDEZ CI 2528038 LP, CONCEPTO: DEVOLUCION DE CONSUMO DE SERVICIO DE TELEFONIA MOVIL - MES DE OCTUBRE 2016, CUENTA DE DEPOSITO: CUENTA UNICA DEL TESORO</t>
  </si>
  <si>
    <t>O14743180002</t>
  </si>
  <si>
    <t>00015011108 DEPOSITO DE EFECTIVO, DEPOSITANTE: MERCEDES URQUIOLA MENDEZ CI 2528038 LP, CONCEPTO: DEVOLUCION DE CONSUMO DE SERVICIO DE TELEFONIA MOVIL - MES DE NOVIEMBRE 2016, CUENTA DE DEPOSITO: CUENTA UNICA DEL TESORO</t>
  </si>
  <si>
    <t>O14743270002</t>
  </si>
  <si>
    <t>00015011108 DEPOSITO DE EFECTIVO, DEPOSITANTE: MERCEDES URQUIOLA MENDEZ CI 2528038 LP, CONCEPTO: DEVOLUCION DE CONSUMO DE SERVICIOS DE TELEFONIA MOVIL-GESTION 2016, CUENTA DE DEPOSITO: CUENTA UNICA DEL TESORO</t>
  </si>
  <si>
    <t>O14743330002</t>
  </si>
  <si>
    <t>00041048002 DEPOSITO DE EFECTIVO, DEPOSITANTE: TANIA CARMEN ESPEJO CANDIA, CONCEPTO: DEVOLUCION DE RECURSO NO UTILIZADOS, CUENTA DE DEPOSITO: CUENTA UNICA DEL TESORO</t>
  </si>
  <si>
    <t>O14743450002</t>
  </si>
  <si>
    <t>00015011108 DEPOSITO DE EFECTIVO, DEPOSITANTE: SAMUEL VILLEGAS AYALA, CONCEPTO: DEVOLUCION DE EXCEDENTE DE LLAMADAS TELEFONICAS MES DE OCTUBRE 2015, CUENTA DE DEPOSITO: CUENTA UNICA DEL TESORO</t>
  </si>
  <si>
    <t>O14744110002</t>
  </si>
  <si>
    <t>00015011108 DEPOSITO DE EFECTIVO, DEPOSITANTE: MINISTERIO DE GOBIERNO, CONCEPTO: USO DE TELEFONOS CELULARES, CUENTA DE DEPOSITO: CUENTA UNICA DEL TESORO</t>
  </si>
  <si>
    <t>O14744120002</t>
  </si>
  <si>
    <t>O14744150002</t>
  </si>
  <si>
    <t>O14744260002</t>
  </si>
  <si>
    <t>O14744280002</t>
  </si>
  <si>
    <t>O14744300002</t>
  </si>
  <si>
    <t>O14744350002</t>
  </si>
  <si>
    <t>00015011108 DEPOSITO DE EFECTIVO, DEPOSITANTE: CARLOS APARICIO VEDIA, CONCEPTO: DEVOLUCION EN EXCESO DE LLAMADAS LINEA 71290321 OCTUBRE, CUENTA DE DEPOSITO: CUENTA UNICA DEL TESORO</t>
  </si>
  <si>
    <t>O14744750002</t>
  </si>
  <si>
    <t>00015011108 DEPOSITO DE EFECTIVO, DEPOSITANTE: DANIEL RODOLFO MORILLO, CONCEPTO: DEP. POR EXCESO DE LLAMADAS, CUENTA DE DEPOSITO: CUENTA UNICA DEL TESORO</t>
  </si>
  <si>
    <t>O14744770002</t>
  </si>
  <si>
    <t>00015011108 DEPOSITO DE EFECTIVO, DEPOSITANTE: MERY CHALLCO ESCOBAR, CONCEPTO: DEP. POR EXCESO DE LLAMADAS, CUENTA DE DEPOSITO: CUENTA UNICA DEL TESORO</t>
  </si>
  <si>
    <t>O14744820002</t>
  </si>
  <si>
    <t>00015011108 DEPOSITO DE EFECTIVO, DEPOSITANTE: CINTYA PEÑALOZASUAREZ, CONCEPTO: DEP. POR EXCESO DE LLAMADAS, CUENTA DE DEPOSITO: CUENTA UNICA DEL TESORO</t>
  </si>
  <si>
    <t>O14744830002</t>
  </si>
  <si>
    <t>00015011108 DEPOSITO DE EFECTIVO, DEPOSITANTE: JOSE ANTONIO ARUQUIPA, CONCEPTO: DEP. POR EXCESO DE LLAMADAS, CUENTA DE DEPOSITO: CUENTA UNICA DEL TESORO</t>
  </si>
  <si>
    <t>O14744840002</t>
  </si>
  <si>
    <t>00015011108 DEPOSITO DE EFECTIVO, DEPOSITANTE: FRANCISCO MACABAPI, CONCEPTO: DEP. POR EXCESO DE LLAMADAS, CUENTA DE DEPOSITO: CUENTA UNICA DEL TESORO</t>
  </si>
  <si>
    <t>O14744850002</t>
  </si>
  <si>
    <t>00015011108 DEPOSITO DE EFECTIVO, DEPOSITANTE: MARIEL GODA AZEBEY, CONCEPTO: DEP. POR EXCESO DE LLAMADAS, CUENTA DE DEPOSITO: CUENTA UNICA DEL TESORO</t>
  </si>
  <si>
    <t>B14746000002</t>
  </si>
  <si>
    <t>00660042001 DEP.DE CHEQ.AJENOS,RET.DE CAM.,CONCEPTO: DEVOLUCION CUENTAS POR COBRAR GESTIONES ANTERIORES MERCEDES ESCALERA,DEP.: ORGANO JUDICIAL-TRIBUNAL AGROAMBIENTAL , PROCEDENCIA: BANCO UNION S.A., CHEQUE: 408, FECHA DE EMISION:07/02/2017</t>
  </si>
  <si>
    <t>B14746080002</t>
  </si>
  <si>
    <t>00015011108 DEP.DE CHEQ.AJENOS,RET.DE CAM.,CONCEPTO: DEVOLUCION DE RECURSOS,DEP.: MINISTERIO DE GOBIERNO , PROCEDENCIA: BANCO UNION S.A., CHEQUE: 50721, FECHA DE EMISION:03/02/2017</t>
  </si>
  <si>
    <t>B14746420002</t>
  </si>
  <si>
    <t>00099021001 DEP.DE CHEQ.AJENOS,RET.DE CAM.,CONCEPTO: CARMEN ROSA TERAN ALVAREZ,DEP.: BANCO UNION S.A. , PROCEDENCIA: BANCO UNION S.A., CHEQUE: 148166, FECHA DE EMISION:09/02/2017</t>
  </si>
  <si>
    <t>B14746500002</t>
  </si>
  <si>
    <t>00099021001 DEP.DE CHEQ.AJENOS,RET.DE CAM.,CONCEPTO: CAMACHO BALDERRAMA MARIA DEL ROSARIO TERESA,DEP.: BANCO UNION S.A. , PROCEDENCIA: BANCO UNION S.A., CHEQUE: 148167, FECHA DE EMISION:09/02/2017</t>
  </si>
  <si>
    <t>B14746800002</t>
  </si>
  <si>
    <t>00099021001 DEP.DE CHEQ.AJENOS,RET.DE CAM.,CONCEPTO: COMPENSACION MENSUAL COTIZACION,DEP.: FUTURO DE BOLIVIA S.A. AFP , PROCEDENCIA: BANCO DE CREDITO DE BOLIVIA S.A., CHEQUE: 47738, FECHA DE EMISION:08/02/2017</t>
  </si>
  <si>
    <t>B14746810002</t>
  </si>
  <si>
    <t>00099021001 DEP.DE CHEQ.AJENOS,RET.DE CAM.,CONCEPTO: COMPENSACION MENSUAL COTIZACION,DEP.: FUTURO DE BOLIVIA S.A. AFP , PROCEDENCIA: BANCO DE CREDITO DE BOLIVIA S.A., CHEQUE: 47739, FECHA DE EMISION:08/02/2017</t>
  </si>
  <si>
    <t>B14746830002</t>
  </si>
  <si>
    <t>00099021001 DEP.DE CHEQ.AJENOS,RET.DE CAM.,CONCEPTO: COMPENSACION MENSUAL COTIZACION,DEP.: FUTURO DE BOLIVIA S.A. AFP , PROCEDENCIA: BANCO DE CREDITO DE BOLIVIA S.A., CHEQUE: 47740, FECHA DE EMISION:08/02/2017</t>
  </si>
  <si>
    <t>B14746840002</t>
  </si>
  <si>
    <t>00099021001 DEP.DE CHEQ.AJENOS,RET.DE CAM.,CONCEPTO: COMPENSACION MENSUAL COTIZACION,DEP.: FUTURO DE BOLIVIA S.A. AFP , PROCEDENCIA: BANCO DE CREDITO DE BOLIVIA S.A., CHEQUE: 47742, FECHA DE EMISION:08/02/2017</t>
  </si>
  <si>
    <t>B14746850002</t>
  </si>
  <si>
    <t>00099021001 DEP.DE CHEQ.AJENOS,RET.DE CAM.,CONCEPTO: COMPENSACION MENSUAL COTIZACION,DEP.: FUTURO DE BOLIVIA S.A. AFP , PROCEDENCIA: BANCO DE CREDITO DE BOLIVIA S.A., CHEQUE: 47741, FECHA DE EMISION:08/02/2017</t>
  </si>
  <si>
    <t>B14746860002</t>
  </si>
  <si>
    <t>00099021001 DEP.DE CHEQ.AJENOS,RET.DE CAM.,CONCEPTO: DEVOLUCION COTIZACION EXCESO,DEP.: FUTURO DE BOLIVIA S.A. AFP , PROCEDENCIA: BANCO DE CREDITO DE BOLIVIA S.A., CHEQUE: 47724, FECHA DE EMISION:08/02/2017</t>
  </si>
  <si>
    <t>B14746910002</t>
  </si>
  <si>
    <t>00099021001 DEP.DE CHEQ.AJENOS,RET.DE CAM.,CONCEPTO: FRACCION COMPLEMENTARIA MENSUAL,DEP.: FUTURO DE BOLIVIA S.A. AFP , PROCEDENCIA: BANCO DE CREDITO DE BOLIVIA S.A., CHEQUE: 47743, FECHA DE EMISION:08/02/2017</t>
  </si>
  <si>
    <t>B14747020002</t>
  </si>
  <si>
    <t>00081011105 DEP.DE CHEQ.AJENOS,RET.DE CAM.,CONCEPTO: SALDOS POR ATRIBUTOS FISCALES,DEP.: MINISTERIO DE OBRAS PUBLICAS SERVICIO Y VIVIENDA , PROCEDENCIA: BANCO UNION S.A., CHEQUE: 1995, FECHA DE EMISION:18/01/2017</t>
  </si>
  <si>
    <t>B14747100002</t>
  </si>
  <si>
    <t>00086031101 DEP.DE CHEQ.AJENOS,RET.DE CAM.,CONCEPTO: REVERSION DE FONDOS NO UTILIZADOS,DEP.: MANURIPI-SERNAP , PROCEDENCIA: BANCO UNION S.A., CHEQUE: 1675, FECHA DE EMISION:02/02/2017</t>
  </si>
  <si>
    <t>B14747110002</t>
  </si>
  <si>
    <t>00099021001 DEP.DE CHEQ.AJENOS,RET.DE CAM.,CONCEPTO: REVERSION DE FONDOS NO UTILIZADOS,DEP.: MANURIPI-SERNAP , PROCEDENCIA: BANCO UNION S.A., CHEQUE: 1677, FECHA DE EMISION:03/02/2017</t>
  </si>
  <si>
    <t>B14747130002</t>
  </si>
  <si>
    <t>00099021001 DEP.DE CHEQ.AJENOS,RET.DE CAM.,CONCEPTO: REVERSION DE FONDOS NO UTILIZADOS,DEP.: SERNAP-MANURIPI , PROCEDENCIA: BANCO UNION S.A., CHEQUE: 1672, FECHA DE EMISION:07/02/2017</t>
  </si>
  <si>
    <t>B14747150002</t>
  </si>
  <si>
    <t>00099021001 DEP.DE CHEQ.AJENOS,RET.DE CAM.,CONCEPTO: REVERSION DE FONDOS NO UTILIZADOS,DEP.: SERNAP-MANURIPI , PROCEDENCIA: BANCO UNION S.A., CHEQUE: 1671, FECHA DE EMISION:07/02/2017</t>
  </si>
  <si>
    <t>B14747180002</t>
  </si>
  <si>
    <t>00099021001 DEP.DE CHEQ.AJENOS,RET.DE CAM.,CONCEPTO: REVERSION DE FONDOS NO UTILIZADOS,DEP.: SERNAP-MANURIPI , PROCEDENCIA: BANCO UNION S.A., CHEQUE: 1673, FECHA DE EMISION:07/02/2017</t>
  </si>
  <si>
    <t>B14747190002</t>
  </si>
  <si>
    <t>00086038003 DEP.DE CHEQ.AJENOS,RET.DE CAM.,CONCEPTO: 3ER DESEMBOLSO GESTION 2016,DEP.: FUNDESNAP , PROCEDENCIA: BANCO UNION S.A., CHEQUE: 903, FECHA DE EMISION:08/02/2017</t>
  </si>
  <si>
    <t>B14747320002</t>
  </si>
  <si>
    <t>00099021001 DEP.DE CHEQ.AJENOS,RET.DE CAM.,CONCEPTO: AUT. IMPUGNACION TRIBUTARIA-DEVOLUCION INCAPACIDAD TEMP-DIC /2016,DEP.: CAJA PETROLERA DE SALUD , PROCEDENCIA: BANCO UNION S.A., CHEQUE: 10781, FECHA DE EMISION:09/02/2017</t>
  </si>
  <si>
    <t>B14747330002</t>
  </si>
  <si>
    <t>00099021001 DEP.DE CHEQ.AJENOS,RET.DE CAM.,CONCEPTO: AUT FISC EMPRESAS-DEVOLUCION INCAPACIDAD TEMP -DIC/2016,DEP.: CAJA PETROLERA DE SALUD , PROCEDENCIA: BANCO UNION S.A., CHEQUE: 10784, FECHA DE EMISION:09/02/2017</t>
  </si>
  <si>
    <t>B14747340002</t>
  </si>
  <si>
    <t>00099021001 DEP.DE CHEQ.AJENOS,RET.DE CAM.,CONCEPTO: H.C. DIPUTADOS-DEVOLUCION INCAPACIDAD TEMP DIC /2016,DEP.: CAJA PETROLERA DE SALUD , PROCEDENCIA: BANCO UNION S.A., CHEQUE: 10783, FECHA DE EMISION:09/02/2017</t>
  </si>
  <si>
    <t>B14747350002</t>
  </si>
  <si>
    <t>00099021001 DEP.DE CHEQ.AJENOS,RET.DE CAM.,CONCEPTO: A.G.E.T.I.C.- DEVOLUCION INCAPACIDAD TEMPORAL-DICIEMBRE/2016,DEP.: CAJA PETROLERA DE SALUD , PROCEDENCIA: BANCO UNION S.A., CHEQUE: 10786, FECHA DE EMISION:09/02/2017</t>
  </si>
  <si>
    <t>O14745950002</t>
  </si>
  <si>
    <t>00099021001 DEPOSITO DE EFECTIVO, DEPOSITANTE: RAMIRO ALEJANDRO LAZARTE LUJAN, CONCEPTO: DOBLE PERCEPCION, CUENTA DE DEPOSITO: CUENTA UNICA DEL TESORO</t>
  </si>
  <si>
    <t>O14746460002</t>
  </si>
  <si>
    <t>00099021001 DEPOSITO DE EFECTIVO, DEPOSITANTE: MIRIAM CONDORI DE LIZARAZU, CONCEPTO: PREVENTIVO 794, CUENTA DE DEPOSITO: CUENTA UNICA DEL TESORO</t>
  </si>
  <si>
    <t>O14746470002</t>
  </si>
  <si>
    <t>00312014401 DEPOSITO DE EFECTIVO, DEPOSITANTE: DANIEL SILES, CONCEPTO: DINAMARCA PREVENTIVO 2827, CUENTA DE DEPOSITO: CUENTA UNICA DEL TESORO</t>
  </si>
  <si>
    <t>O14746520002</t>
  </si>
  <si>
    <t>00312014401 DEPOSITO DE EFECTIVO, DEPOSITANTE: ANA KATHERINE ARIAS, CONCEPTO: DINAMARCA PREVENTIVO 1648, CUENTA DE DEPOSITO: CUENTA UNICA DEL TESORO</t>
  </si>
  <si>
    <t>O14746540002</t>
  </si>
  <si>
    <t>00312014401 DEPOSITO DE EFECTIVO, DEPOSITANTE: ANA KATHERINE ARIAS, CONCEPTO: DINAMARCA PREVENTIVO 1647, CUENTA DE DEPOSITO: CUENTA UNICA DEL TESORO</t>
  </si>
  <si>
    <t>O14746570002</t>
  </si>
  <si>
    <t>00312014401 DEPOSITO DE EFECTIVO, DEPOSITANTE: ANA KATHERINE ARIAS, CONCEPTO: DINAMARCA PREVENTIVO 1646, CUENTA DE DEPOSITO: CUENTA UNICA DEL TESORO</t>
  </si>
  <si>
    <t>O14746610002</t>
  </si>
  <si>
    <t>00312014401 DEPOSITO DE EFECTIVO, DEPOSITANTE: ANA KATERINE ARIAS, CONCEPTO: DINAMARCA PREVENTIVO 246, CUENTA DE DEPOSITO: CUENTA UNICA DEL TESORO</t>
  </si>
  <si>
    <t>O14746620002</t>
  </si>
  <si>
    <t>00312014401 DEPOSITO DE EFECTIVO, DEPOSITANTE: ANA KATHERINE ARIAS, CONCEPTO: DINAMARCA PREVENTIVO 245, CUENTA DE DEPOSITO: CUENTA UNICA DEL TESORO</t>
  </si>
  <si>
    <t>O14747220002</t>
  </si>
  <si>
    <t>00086031101 DEPOSITO DE EFECTIVO, DEPOSITANTE: SERNAP - PAMELA ALVARADO, CONCEPTO: POR REVERSION DE FONDOS NO UTILIZADOS, CUENTA DE DEPOSITO: CUENTA UNICA DEL TESORO</t>
  </si>
  <si>
    <t>O14747240002</t>
  </si>
  <si>
    <t>00099021001 DEPOSITO DE EFECTIVO, DEPOSITANTE: SERNAP - PAMELA ALVARADO, CONCEPTO: POR REVERSION DE FONDOS NO UTILIZADOS, CUENTA DE DEPOSITO: CUENTA UNICA DEL TESORO</t>
  </si>
  <si>
    <t>O14747250002</t>
  </si>
  <si>
    <t>O14747260002</t>
  </si>
  <si>
    <t>00086038007 DEPOSITO DE EFECTIVO, DEPOSITANTE: SERNAP - PAMELA ALVARADO, CONCEPTO: POR REVERSION DE FONDOS NO UTILIZADOS, CUENTA DE DEPOSITO: CUENTA UNICA DEL TESORO</t>
  </si>
  <si>
    <t>O14747270002</t>
  </si>
  <si>
    <t>00086038003 DEPOSITO DE EFECTIVO, DEPOSITANTE: SERNAP - PAMELA ALVARADO, CONCEPTO: POR REVERSION DE FONDOS NO UTILIZADOS, CUENTA DE DEPOSITO: CUENTA UNICA DEL TESORO</t>
  </si>
  <si>
    <t>O14747510002</t>
  </si>
  <si>
    <t>00574012002 DEPOSITO DE EFECTIVO, DEPOSITANTE: LACTEOSBOL- DIONICIO ARCANI RAMOS, CONCEPTO: FONDOS NO UTILIZADOS NURI I/2016 - 15705, CUENTA DE DEPOSITO: CUENTA UNICA DEL TESORO</t>
  </si>
  <si>
    <t>O14747860002</t>
  </si>
  <si>
    <t>00190012003 DEPOSITO DE EFECTIVO, DEPOSITANTE: RHINDA CALLA GUTIERREZ, CONCEPTO: DEVOLUCION DE VIATICOS POR VIAJE A SAN PABLO DE LIPEZ DEL 8 AL 11 DE NOVIEMBRE, CUENTA DE DEPOSITO: CUENTA UNICA DEL TESORO</t>
  </si>
  <si>
    <t>O14747870002</t>
  </si>
  <si>
    <t>00099021001 DEPOSITO DE EFECTIVO, DEPOSITANTE: MARIA DEL CARMEN ALMENDRAS CAMARGO, CONCEPTO: DEVOLUCION POR CONCEPTO DE GASTOS NO RECONOCIDOS POR EL ESTADO, CUENTA DE DEPOSITO: CUENTA UNICA DEL TESORO</t>
  </si>
  <si>
    <t>O14747880002</t>
  </si>
  <si>
    <t>00190012003 DEPOSITO DE EFECTIVO, DEPOSITANTE: ALEJANDRO COLOMO VARGAS, CONCEPTO: DEVOLUCION DE VIATICOS POR VIAJE AL MUNICIPIO LA GUARDIA EL 13 DE SEPTIEMBRE, CUENTA DE DEPOSITO: CUENTA UNICA DEL TESORO</t>
  </si>
  <si>
    <t>O14747890002</t>
  </si>
  <si>
    <t>00190012003 DEPOSITO DE EFECTIVO, DEPOSITANTE: SERGIO LOAYZA CONDORI, CONCEPTO: DEVOLUCION DE VIATICOS POR VIAJE AL MUNICIPIO DE CARACOLLO EL 8 DE NOVIEMBRE, CUENTA DE DEPOSITO: CUENTA UNICA DEL TESORO</t>
  </si>
  <si>
    <t>O14747900002</t>
  </si>
  <si>
    <t>00190012003 DEPOSITO DE EFECTIVO, DEPOSITANTE: GISELLE SUAZNABAR URIONA, CONCEPTO: DEVOLUCION DE VIATICOS POR VIAJE AL MUNICIPIO SANTIVAÑEZ EL 2 DE OCTUBRE, CUENTA DE DEPOSITO: CUENTA UNICA DEL TESORO</t>
  </si>
  <si>
    <t>O14747920002</t>
  </si>
  <si>
    <t>00190012003 DEPOSITO DE EFECTIVO, DEPOSITANTE: SERGIO LOAYZA CONDORI, CONCEPTO: DEVOLUCION DE VIATICOS POR VIAJE AL MUNICIPIO DE SORATA DEL 14 AL 15 NOVIEMBRE, CUENTA DE DEPOSITO: CUENTA UNICA DEL TESORO</t>
  </si>
  <si>
    <t>O14747930002</t>
  </si>
  <si>
    <t>00190012003 DEPOSITO DE EFECTIVO, DEPOSITANTE: YASCARA MAMANI PEÑA, CONCEPTO: DEVOLUCION DE VIATICOS POR VIAJE AL MUNICIPIO LA GUARDIA EL 11 DE NOVIEMBRE, CUENTA DE DEPOSITO: CUENTA UNICA DEL TESORO</t>
  </si>
  <si>
    <t>O14747940002</t>
  </si>
  <si>
    <t>00190012003 DEPOSITO DE EFECTIVO, DEPOSITANTE: GISELLE SUAZNABAR URIONA, CONCEPTO: DEVOLUCION DE VIATICOS POR VIAJE AL MUNICIPIO DE SACABA EL 1 DE OCTUBRE, CUENTA DE DEPOSITO: CUENTA UNICA DEL TESORO</t>
  </si>
  <si>
    <t>O14747960002</t>
  </si>
  <si>
    <t>00190012003 DEPOSITO DE EFECTIVO, DEPOSITANTE: ALEJANDRO ORELLANA, CONCEPTO: DEVOLUCION DE VIATICOS POR VIAJE A COMUNIDAD CHAJTI EL 16 DE NOVIEMBRE, CUENTA DE DEPOSITO: CUENTA UNICA DEL TESORO</t>
  </si>
  <si>
    <t>O14747970002</t>
  </si>
  <si>
    <t>00190012003 DEPOSITO DE EFECTIVO, DEPOSITANTE: JAIR GONZALES DELGADILLO, CONCEPTO: DEVOLUCION DE VIATICOS POR VIAJE A ACHACACHI EL 8 DE NOVIEMBRE, CUENTA DE DEPOSITO: CUENTA UNICA DEL TESORO</t>
  </si>
  <si>
    <t>O14747980002</t>
  </si>
  <si>
    <t>00190012003 DEPOSITO DE EFECTIVO, DEPOSITANTE: JHONNY COLQUE ARENAS, CONCEPTO: DEVOLUCION DE VIATICOS POR VIAJE AL MUNICIPIO DE OCURI EL 9 DE NOVIEMBRE, CUENTA DE DEPOSITO: CUENTA UNICA DEL TESORO</t>
  </si>
  <si>
    <t>O14747990002</t>
  </si>
  <si>
    <t>00190012003 DEPOSITO DE EFECTIVO, DEPOSITANTE: ALEJANDRO ORELLANA, CONCEPTO: DEVOLUCION DE VIATICOS POR VIAJE A COMUNIDAD CHULPA K'ASA EL 17 DE NOVIEMBRE, CUENTA DE DEPOSITO: CUENTA UNICA DEL TESORO</t>
  </si>
  <si>
    <t>O14748000002</t>
  </si>
  <si>
    <t>00190012003 DEPOSITO DE EFECTIVO, DEPOSITANTE: AGAR CORTEZ LOAYZA, CONCEPTO: DEVOLUCION DE VIATICOS POR VIAJE AL MUN. EL ALTO Y PUCARANI EL 21 DE NOVIEMBRE, CUENTA DE DEPOSITO: CUENTA UNICA DEL TESORO</t>
  </si>
  <si>
    <t>O14748010002</t>
  </si>
  <si>
    <t>00190012003 DEPOSITO DE EFECTIVO, DEPOSITANTE: RHINDA CALLA GUTIERREZ, CONCEPTO: DEVOLUCION DE VIATICOS POR VIAJE AL MUNICIPIO DE COTAGAITA EL 23 DE NOVIEMBRE, CUENTA DE DEPOSITO: CUENTA UNICA DEL TESORO</t>
  </si>
  <si>
    <t>O14748020002</t>
  </si>
  <si>
    <t>00190012003 DEPOSITO DE EFECTIVO, DEPOSITANTE: GUSTAVO QUISBERT, CONCEPTO: DEVOLUCION DE VIATICOS POR VIAJE AL MUNICIPIO LA GUARDIA EL 11 DE NOVIEMBRE, CUENTA DE DEPOSITO: CUENTA UNICA DEL TESORO</t>
  </si>
  <si>
    <t>O14748030002</t>
  </si>
  <si>
    <t>00190012003 DEPOSITO DE EFECTIVO, DEPOSITANTE: EDGAR DURAN PALACIOS, CONCEPTO: DEVOLUCION DE VIATICOS POR VIAJE A COMUNIDAD SANTA MARIA DEL 23 AL 24 DE NOVIEMBRE, CUENTA DE DEPOSITO: CUENTA UNICA DEL TESORO</t>
  </si>
  <si>
    <t>O14748040002</t>
  </si>
  <si>
    <t>00190012003 DEPOSITO DE EFECTIVO, DEPOSITANTE: GISELLE SUAZNABAR, CONCEPTO: DEVOLUCION DE VIATICOS POR VIAJE AL MUNICIPIO SANTIVAÑEZ EL 28 DE NOVIEMBRE, CUENTA DE DEPOSITO: CUENTA UNICA DEL TESORO</t>
  </si>
  <si>
    <t>O14748050002</t>
  </si>
  <si>
    <t>00190012003 DEPOSITO DE EFECTIVO, DEPOSITANTE: AMILCAR ONDARZA, CONCEPTO: DEVOLUCION DE VIATICOS POR VIAJE A COMUNIDAD SANTA MARIA DEL 23 AL 24 DE NOVIEMBRE, CUENTA DE DEPOSITO: CUENTA UNICA DEL TESORO</t>
  </si>
  <si>
    <t>O14748060002</t>
  </si>
  <si>
    <t>00190012003 DEPOSITO DE EFECTIVO, DEPOSITANTE: ROSMILDA SUXO LOZA, CONCEPTO: DEVOLUCION DE VIATICOS POR VIAJE A COMUNIDAD VICHAYA EL 29 DE NOVIEMBRE, CUENTA DE DEPOSITO: CUENTA UNICA DEL TESORO</t>
  </si>
  <si>
    <t>O14748070002</t>
  </si>
  <si>
    <t>00190012003 DEPOSITO DE EFECTIVO, DEPOSITANTE: MIRKO CACERES, CONCEPTO: DEVOLUCION DE VIATICOS POR VIAJE AL MUNICIPIO CHAYANTA DEL 27 AL 29 DE NOVIEMBRE, CUENTA DE DEPOSITO: CUENTA UNICA DEL TESORO</t>
  </si>
  <si>
    <t>O14748080002</t>
  </si>
  <si>
    <t>00190012003 DEPOSITO DE EFECTIVO, DEPOSITANTE: ALEJANDRO ORELLANA, CONCEPTO: DEVOLUCION DE VIATICOS POR VIAJE A COMUNIDAD KELLUMAYU EL 30 DE NOVIEMBRE, CUENTA DE DEPOSITO: CUENTA UNICA DEL TESORO</t>
  </si>
  <si>
    <t>O14748090002</t>
  </si>
  <si>
    <t>00190012003 DEPOSITO DE EFECTIVO, DEPOSITANTE: WILFREDO LIMACHE, CONCEPTO: DEVOLUCION DE VIATICOS POR VIAJE A PALCA E IRUPANA EL 19 DE NOVIEMBRE, CUENTA DE DEPOSITO: CUENTA UNICA DEL TESORO</t>
  </si>
  <si>
    <t>O14748100002</t>
  </si>
  <si>
    <t>00190012003 DEPOSITO DE EFECTIVO, DEPOSITANTE: RHINDA CALLA GUTIERREZ, CONCEPTO: DEVOLUCION DE VIATICOS POR VIAJE AL MUNICIPIO VILLAZON Y COTAGAITA DEL 12 AL 15 DE DICIEMBRE, CUENTA DE DEPOSITO: CUENTA UNICA DEL TESORO</t>
  </si>
  <si>
    <t>O14748110002</t>
  </si>
  <si>
    <t>00190012003 DEPOSITO DE EFECTIVO, DEPOSITANTE: EDSON BERDEJA LIMA, CONCEPTO: DEVOLUCION DE VIATICOS POR VIAJE AL MUNICIPIO DE CARACOLLO EL 2 DE DICIEMBRE, CUENTA DE DEPOSITO: CUENTA UNICA DEL TESORO</t>
  </si>
  <si>
    <t>O14748130002</t>
  </si>
  <si>
    <t>00190012003 DEPOSITO DE EFECTIVO, DEPOSITANTE: LOURDES QUISPE QUISPE, CONCEPTO: DEVOLUCION DE VIATICOS POR VIAJE AL MUNICIPIO LICOMA Y MAPIRI DEL 12 AL 16 DE NOVIEMBRE, CUENTA DE DEPOSITO: CUENTA UNICA DEL TESORO</t>
  </si>
  <si>
    <t>O14748140002</t>
  </si>
  <si>
    <t>00190012003 DEPOSITO DE EFECTIVO, DEPOSITANTE: MIRKO CACERES COLQUE, CONCEPTO: DEVOLUCION DE VIATICOS POR VIAJE AL CANTON VILAQUE EL 5 DE DICIEMBRE, CUENTA DE DEPOSITO: CUENTA UNICA DEL TESORO</t>
  </si>
  <si>
    <t>O14748160002</t>
  </si>
  <si>
    <t>00190012003 DEPOSITO DE EFECTIVO, DEPOSITANTE: JUAN GORKI AROSTEGUI, CONCEPTO: DEVOLUCION DE VIATICOS POR VIAJE A SICAYA EL 29 DE NOVIEMBRE, CUENTA DE DEPOSITO: CUENTA UNICA DEL TESORO</t>
  </si>
  <si>
    <t>O14748170002</t>
  </si>
  <si>
    <t>00190012003 DEPOSITO DE EFECTIVO, DEPOSITANTE: JUAN GORKI AROSTEGUI, CONCEPTO: DEVOLUCION DE VIATICOS POR VIAJE AL MUN SANTIVAÑEZ Y SIPE SIPE EL 11 DE DICIEMBRE, CUENTA DE DEPOSITO: CUENTA UNICA DEL TESORO</t>
  </si>
  <si>
    <t>O14748180002</t>
  </si>
  <si>
    <t>00190012003 DEPOSITO DE EFECTIVO, DEPOSITANTE: MIRKO CACERES COLQUE, CONCEPTO: DEVOLUCION DE VIATICOS POR VIAJE AL MUNICIPIO TOMAVE Y CULPITA DEL 12 AL 15 DE DICIEMBRE, CUENTA DE DEPOSITO: CUENTA UNICA DEL TESORO</t>
  </si>
  <si>
    <t>O14748190002</t>
  </si>
  <si>
    <t>00190012003 DEPOSITO DE EFECTIVO, DEPOSITANTE: GUSTAVO QUISBERT, CONCEPTO: DEVOLUCION DE VIATICOS POR VIAJE A LAS BARRERAS EL 7 DE OCTUBRE, CUENTA DE DEPOSITO: CUENTA UNICA DEL TESORO</t>
  </si>
  <si>
    <t>O14748200002</t>
  </si>
  <si>
    <t>00190012003 DEPOSITO DE EFECTIVO, DEPOSITANTE: JAIR GONZALES DELGADILLO, CONCEPTO: DEVOLUCION DE VIATICOS POR VIAJE A COMUNIDAD CHILIZA DEL 3 AL 4 DE NOVIEMBRE, CUENTA DE DEPOSITO: CUENTA UNICA DEL TESORO</t>
  </si>
  <si>
    <t>O14748230002</t>
  </si>
  <si>
    <t>00190012003 DEPOSITO DE EFECTIVO, DEPOSITANTE: JUAN GUZMAN DONOSO, CONCEPTO: DEVOLUCION DE VIATICOS POR VIAJE A COMUNIDAD CHILIZA DEL 3 AL 4 DE NOVIEMBRE, CUENTA DE DEPOSITO: CUENTA UNICA DEL TESORO</t>
  </si>
  <si>
    <t>O14748400002</t>
  </si>
  <si>
    <t>00099021001 DEPOSITO DE EFECTIVO, DEPOSITANTE: JANNETT OPORTO VILLEGAS - INFO RSE, CONCEPTO: DEVOLUCION DE FONDOS POR PAGO EN DEMASIA, CUENTA DE DEPOSITO: CUENTA UNICA DEL TESORO</t>
  </si>
  <si>
    <t>B14750390002</t>
  </si>
  <si>
    <t>00222014302 DEP.DE CHEQ.AJENOS,RET.DE CAM.,CONCEPTO: REVERSION GASTOS INTELECTUALES PROYECTO BIOFORTIFICADOS,DEP.: PROINPA , PROCEDENCIA: BANCO NACIONAL DE BOLIVIA S.A., CHEQUE: 879890, FECHA DE EMISION:01/02/2017</t>
  </si>
  <si>
    <t>B14750410002</t>
  </si>
  <si>
    <t>00222014302 DEP.DE CHEQ.AJENOS,RET.DE CAM.,CONCEPTO: REVERSION GASTOS NO ELEGIBLES PROYECTO ABIOTICOS TRIGO,DEP.: PROINPA , PROCEDENCIA: BANCO NACIONAL DE BOLIVIA S.A., CHEQUE: 879891, FECHA DE EMISION:01/02/2017</t>
  </si>
  <si>
    <t>B14750710002</t>
  </si>
  <si>
    <t>00070011102 DEP.DE CHEQ.AJENOS,RET.DE CAM.,CONCEPTO: DESCUENTO DE PASAJES Y VIATICOS GESTION 2016,DEP.: MONICA JIMENEZ , PROCEDENCIA: BANCO UNION S.A., CHEQUE: 7905, FECHA DE EMISION:10/02/2017</t>
  </si>
  <si>
    <t>B14750730002</t>
  </si>
  <si>
    <t>00070011102 DEP.DE CHEQ.AJENOS,RET.DE CAM.,CONCEPTO: DESCUENTO DE PASAJES Y VIATICOS GESTION 2016,DEP.: MONICA JIMENEZ , PROCEDENCIA: BANCO UNION S.A., CHEQUE: 7904, FECHA DE EMISION:10/02/2017</t>
  </si>
  <si>
    <t>B14751140002</t>
  </si>
  <si>
    <t>00099021001 DEP.DE CHEQ.AJENOS,RET.DE CAM.,CONCEPTO: DEVOLUCION SALDO VIATICOS,DEP.: CONTRALORIA GENERAL DEL ESTADO , PROCEDENCIA: BANCO UNION S.A., CHEQUE: 4928, FECHA DE EMISION:08/02/2017</t>
  </si>
  <si>
    <t>B14751180002</t>
  </si>
  <si>
    <t>00680012001 DEP.DE CHEQ.AJENOS,RET.DE CAM.,CONCEPTO: MULTAS CANADA - CONSULTORES,DEP.: CONTRALORIA GENERAL DEL ESTADO , PROCEDENCIA: BANCO UNION S.A., CHEQUE: 4924, FECHA DE EMISION:07/02/2017</t>
  </si>
  <si>
    <t>B14751260002</t>
  </si>
  <si>
    <t>00680012001 DEP.DE CHEQ.AJENOS,RET.DE CAM.,CONCEPTO: DEVOLUCION SALDO NO UTILIZADO,DEP.: CONTRALORIA GENERAL DEL ESTADO , PROCEDENCIA: BANCO UNION S.A., CHEQUE: 4926, FECHA DE EMISION:08/02/2017</t>
  </si>
  <si>
    <t>B14751300002</t>
  </si>
  <si>
    <t>00099021001 DEP.DE CHEQ.AJENOS,RET.DE CAM.,CONCEPTO: DEVOLUCION SALDO VIATICOS PASAJES,DEP.: CONTRALORIA GENERAL DEL ESTADO , PROCEDENCIA: BANCO UNION S.A., CHEQUE: 4927, FECHA DE EMISION:08/02/2017</t>
  </si>
  <si>
    <t>B14751320002</t>
  </si>
  <si>
    <t>00099021001 DEP.DE CHEQ.AJENOS,RET.DE CAM.,CONCEPTO: DEVOLUCION SALDO VIATICOS,DEP.: CONTRALORIA GENERAL DEL ESTADO , PROCEDENCIA: BANCO UNION S.A., CHEQUE: 4934, FECHA DE EMISION:10/02/2017</t>
  </si>
  <si>
    <t>B14751560002</t>
  </si>
  <si>
    <t>00099021001 DEP.DE CHEQ.AJENOS,RET.DE CAM.,CONCEPTO: COMPENSACION MENSUAL COTIZACION,DEP.: FUTURO DE BOLIVIA S.A. AFP , PROCEDENCIA: BANCO DE CREDITO DE BOLIVIA S.A., CHEQUE: 47744, FECHA DE EMISION:09/02/2017</t>
  </si>
  <si>
    <t>B14751880002</t>
  </si>
  <si>
    <t>00526012001 DEP.DE CHEQ.AJENOS,RET.DE CAM.,CONCEPTO: REVERSION FONDOS EN AVANCE,DEP.: BOLIVIA TV , PROCEDENCIA: BANCO UNION S.A., CHEQUE: 15748, FECHA DE EMISION:10/02/2017</t>
  </si>
  <si>
    <t>EMPRESA PUBLICA NACIONAL ESTRATEGICA CARTONES DE BOLIVIA           "CARTONBOL"</t>
  </si>
  <si>
    <t>O14750090002</t>
  </si>
  <si>
    <t>00576012002 DEPOSITO DE EFECTIVO, DEPOSITANTE: RUBEN LUIS VERA CHOQUE, CONCEPTO: DIFERNECIAS DE SALDOS DE ALMACENES, CUENTA DE DEPOSITO: CUENTA UNICA DEL TESORO</t>
  </si>
  <si>
    <t>O14750590002</t>
  </si>
  <si>
    <t>00070011102 DEPOSITO DE EFECTIVO, DEPOSITANTE: MARIA EUGENIA MARTINEZ, CONCEPTO: DEVOLUCION DE VIATICOS GESTION 2016, CUENTA DE DEPOSITO: CUENTA UNICA DEL TESORO</t>
  </si>
  <si>
    <t>O14750690002</t>
  </si>
  <si>
    <t>00099021001 DEPOSITO DE EFECTIVO, DEPOSITANTE: MERY GUTIERREZ MARTINEZ CI. 2356299 LP., CONCEPTO: DOBLE PERCEPCION, CUENTA DE DEPOSITO: CUENTA UNICA DEL TESORO</t>
  </si>
  <si>
    <t>O14750970002</t>
  </si>
  <si>
    <t>00099021001 DEPOSITO DE EFECTIVO, DEPOSITANTE: JAVIER EDUARDO NINA TAPIA, CONCEPTO: DEP DEVOLUCION AGUNALDO DICIEMBRE-2016, CUENTA DE DEPOSITO: CUENTA UNICA DEL TESORO</t>
  </si>
  <si>
    <t>O14751000002</t>
  </si>
  <si>
    <t>00291012008 DEPOSITO DE EFECTIVO, DEPOSITANTE: CONTRATAS IGLESIAS S.A., CONCEPTO: CANCELACION ABC POR TRABAJO DE ENSAYOS MATERIAL ASFALTICO, CUENTA DE DEPOSITO: CUENTA UNICA DEL TESORO</t>
  </si>
  <si>
    <t>O14751380002</t>
  </si>
  <si>
    <t>00015011108 DEPOSITO DE EFECTIVO, DEPOSITANTE: REMY BEATRIZ CHIPANA HUARINA, CONCEPTO: DEVOLUCION DE FONDOS EN AVANCE C-31 4066, CUENTA DE DEPOSITO: CUENTA UNICA DEL TESORO</t>
  </si>
  <si>
    <t>O14751430002</t>
  </si>
  <si>
    <t>00574012002 DEPOSITO DE EFECTIVO, DEPOSITANTE: JENRY MAX SILVESTRE VILLAFUERTE, CONCEPTO: DEVOLUCION DESCARGO DE FONDOS EN AVANCE, CUENTA DE DEPOSITO: CUENTA UNICA DEL TESORO</t>
  </si>
  <si>
    <t>O14751510002</t>
  </si>
  <si>
    <t>00015011108 DEPOSITO DE EFECTIVO, DEPOSITANTE: DENIS POMA GUTIERREZ, CONCEPTO: CONSUMO EXCEDENTE DE TELEFONO, CUENTA DE DEPOSITO: CUENTA UNICA DEL TESORO</t>
  </si>
  <si>
    <t>O14751550002</t>
  </si>
  <si>
    <t>00099021001 DEPOSITO DE EFECTIVO, DEPOSITANTE: ZORKA MERCADO ALVAREZ, CONCEPTO: REVERSION SUELDO MES ENERO 2017, CUENTA DE DEPOSITO: CUENTA UNICA DEL TESORO</t>
  </si>
  <si>
    <t>O14751580002</t>
  </si>
  <si>
    <t>00099031004 DEPOSITO DE EFECTIVO, DEPOSITANTE: MINISTERIO DE GOBIERNO, CONCEPTO: DEPÓSITO POR FRACCIONAMIENTO DE NOCRE, CUENTA DE DEPOSITO: CUENTA UNICA DEL TESORO</t>
  </si>
  <si>
    <t>O14752040002</t>
  </si>
  <si>
    <t>00099021001 DEPOSITO DE EFECTIVO, DEPOSITANTE: LA VITALICIA SEGUROS Y REASEGUROS DE VIDA S.A., CONCEPTO: DEVOLUCION DE CC NO COBRADO OCTUBRE 2016, CUENTA DE DEPOSITO: CUENTA UNICA DEL TESORO</t>
  </si>
  <si>
    <t>O14752140002</t>
  </si>
  <si>
    <t>00099021001 DEPOSITO DE EFECTIVO, DEPOSITANTE: JOSEFINA CALDERON RIVERA, CONCEPTO: DEP. POR LLAMADAS TELEFONICAS INJUSTIFICADAS SEGUN MEMORANDUM ATT-DAF-M LP-88/2017, CUENTA DE DEPOSITO: CUENTA UNICA DEL TESORO</t>
  </si>
  <si>
    <t>O14752600002</t>
  </si>
  <si>
    <t>00292032001 DEPOSITO DE EFECTIVO, DEPOSITANTE: VIAS BOLIVIA ORLANDO DANIEL VIAMONT ROJAS, CONCEPTO: OTROS INGRESOS, CUENTA DE DEPOSITO: CUENTA UNICA DEL TESORO</t>
  </si>
  <si>
    <t>O14752660002</t>
  </si>
  <si>
    <t>00099021001 DEPOSITO DE EFECTIVO, DEPOSITANTE: LORENA INDIRA APAZA CORONEL, CONCEPTO: DEVOLUCION DE FONDOS NO UTILIZADOS PREVENTIVO Nº 1615, CUENTA DE DEPOSITO: CUENTA UNICA DEL TESORO</t>
  </si>
  <si>
    <t>O14752680002</t>
  </si>
  <si>
    <t>00291012008 DEPOSITO DE EFECTIVO, DEPOSITANTE: EUROFINSA S.A. SUCURSAL BOLIVIA, CONCEPTO: LABORATORIO DE ASFALTO, CUENTA DE DEPOSITO: CUENTA UNICA DEL TESORO</t>
  </si>
  <si>
    <t>O14752720002</t>
  </si>
  <si>
    <t>00099021001 DEPOSITO DE EFECTIVO, DEPOSITANTE: LORENA INDIRA APAZA CORONEL, CONCEPTO: DEVOLUCION DE FONDOS NO UTILIZADOS PREVENTIVO Nº 1784, CUENTA DE DEPOSITO: CUENTA UNICA DEL TESORO</t>
  </si>
  <si>
    <t>O14752960002</t>
  </si>
  <si>
    <t>00099021001 DEPOSITO DE EFECTIVO, DEPOSITANTE: GRAL EDWIN A. DE LA FUENTE JERIA, CONCEPTO: DEVOLUCION VIATICOS GESTION 2016 C31-848 C31-953, CUENTA DE DEPOSITO: CUENTA UNICA DEL TESORO</t>
  </si>
  <si>
    <t>O14752970002</t>
  </si>
  <si>
    <t>00099021001 DEPOSITO DE EFECTIVO, DEPOSITANTE: GRAL EDWIN A. DE LA FUENTE JERIA, CONCEPTO: DEVOLUCION VIATICOS GESTION 2015 C31-393; C31-853;C31-1307, CUENTA DE DEPOSITO: CUENTA UNICA DEL TESORO</t>
  </si>
  <si>
    <t>O14753900002</t>
  </si>
  <si>
    <t>00016071101 DEPOSITO DE EFECTIVO, DEPOSITANTE: BETTY FLORES CAMACHO, CONCEPTO: DEVOLUCION POR FONDOS EN AVANCE, CUENTA DE DEPOSITO: CUENTA UNICA DEL TESORO</t>
  </si>
  <si>
    <t>B14755510002</t>
  </si>
  <si>
    <t>00660012006 DEP.DE CHEQ.AJENOS,RET.DE CAM.,CONCEPTO: DEVOLUCION DE VIATICOS GESTION 2016,DEP.: ORGANO JUDICIAL - DTO CBBA , PROCEDENCIA: BANCO UNION S.A., CHEQUE: 2771, FECHA DE EMISION:08/02/2017</t>
  </si>
  <si>
    <t>B14755530002</t>
  </si>
  <si>
    <t>00660012006 DEP.DE CHEQ.AJENOS,RET.DE CAM.,CONCEPTO: DEVOLUCION EXCEDENTE DE LLAMADAS DICIEMBRE 2016,DEP.: ORGANO JUDICIAL - DTO CBBA , PROCEDENCIA: BANCO UNION S.A., CHEQUE: 2770, FECHA DE EMISION:08/02/2017</t>
  </si>
  <si>
    <t>B14755650002</t>
  </si>
  <si>
    <t>00099021001 DEP.DE CHEQ.AJENOS,RET.DE CAM.,CONCEPTO: CABALLERO VEGA ESTHER ROSSE MARY,DEP.: BANCO UNION S.A. , PROCEDENCIA: BANCO UNION S.A., CHEQUE: 148175, FECHA DE EMISION:13/02/2017</t>
  </si>
  <si>
    <t>B14755670002</t>
  </si>
  <si>
    <t>00099021001 DEP.DE CHEQ.AJENOS,RET.DE CAM.,CONCEPTO: CALVI LOBATON CARMEN CELIDA,DEP.: BANCO UNION S.A. , PROCEDENCIA: BANCO UNION S.A., CHEQUE: 148176, FECHA DE EMISION:13/02/2017</t>
  </si>
  <si>
    <t>B14756120002</t>
  </si>
  <si>
    <t>00373024101 DEP.DE CHEQ.AJENOS,RET.DE CAM.,CONCEPTO: FONDO INDIGENA-DEVOLUCION INCAPACIDAD TEMP - DIC/2016,DEP.: CAJA PETROLERA DE SALUD , PROCEDENCIA: BANCO UNION S.A., CHEQUE: 10782, FECHA DE EMISION:13/02/2017</t>
  </si>
  <si>
    <t>B14756340002</t>
  </si>
  <si>
    <t>00578012002 DEP.DE CHEQ.AJENOS,RET.DE CAM.,CONCEPTO: REVERSION,DEP.: BOLIVIANA DE AVIACION , PROCEDENCIA: BANCO UNION S.A., CHEQUE: 7339, FECHA DE EMISION:13/02/2017</t>
  </si>
  <si>
    <t>O14755380002</t>
  </si>
  <si>
    <t>00291012008 DEPOSITO DE EFECTIVO, DEPOSITANTE: SINOPEC INTER.PETROLEUM SERVICE ECUADOR S.A., CONCEPTO: PAGO PARA SERVICIO DE LABORATORIO SOBRE CARACTERIZACION DE ASFALTO PROVICIONAL PROYECTO EPIZANA, CUENTA DE DEPOSITO: CUENTA UNICA DEL TESORO</t>
  </si>
  <si>
    <t>O14756390002</t>
  </si>
  <si>
    <t>00099021001 DEPOSITO DE EFECTIVO, DEPOSITANTE: JALMAR CRISTOBAL DELGADILLO AGUADA, CONCEPTO: DEVOLUCION POR CONCEPTO DE VIATICOS, CUENTA DE DEPOSITO: CUENTA UNICA DEL TESORO</t>
  </si>
  <si>
    <t>O14756600002</t>
  </si>
  <si>
    <t>00513072001 DEPOSITO DE EFECTIVO, DEPOSITANTE: DUNIA PORRES CARPIO, CONCEPTO: REPOSICION IMPOSITIVA, CUENTA DE DEPOSITO: CUENTA UNICA DEL TESORO</t>
  </si>
  <si>
    <t>O14757100002</t>
  </si>
  <si>
    <t>00099021001 DEPOSITO DE EFECTIVO, DEPOSITANTE: LUCY MONASTERIOS QUISPE CI. 4321669LP, CONCEPTO: DEVOLUCION, CUENTA DE DEPOSITO: CUENTA UNICA DEL TESORO</t>
  </si>
  <si>
    <t>O14757150002</t>
  </si>
  <si>
    <t>00099021001 DEPOSITO DE EFECTIVO, DEPOSITANTE: EFRAIN GRISOLOGO MACHICADO RAMOS, CONCEPTO: REVERSION SIGMA, CUENTA DE DEPOSITO: CUENTA UNICA DEL TESORO</t>
  </si>
  <si>
    <t>O14757170002</t>
  </si>
  <si>
    <t>00099021001 DEPOSITO DE EFECTIVO, DEPOSITANTE: MARIO CARVAJAL LOZANO, CONCEPTO: DEVOLUCION POR OBSERVACION EMB. MARIO CARVAJAL LOZANO, EMBAJADA DE BOLIVIA EN BOGOTA - COLOMBIA, CUENTA DE DEPOSITO: CUENTA UNICA DEL TESORO</t>
  </si>
  <si>
    <t>O14757210002</t>
  </si>
  <si>
    <t>00099021001 DEPOSITO DE EFECTIVO, DEPOSITANTE: SARA SANTOS YUGAR, CONCEPTO: REV. SALDO NO EJECUTADO DE TELEF. DEL MES DE ENERO DEL CENTRO GRAL. DE MANT. DE MATERIAL BELICO III, CUENTA DE DEPOSITO: CUENTA UNICA DEL TESORO</t>
  </si>
  <si>
    <t>O14757320002</t>
  </si>
  <si>
    <t>00099021001 DEPOSITO DE EFECTIVO, DEPOSITANTE: MARIO ERWIN MEDINA ORDOÑEZ, CONCEPTO: DEVOLUCION DE SALARIO MES DE ENERO 2017, CUENTA DE DEPOSITO: CUENTA UNICA DEL TESORO</t>
  </si>
  <si>
    <t>O14757880002</t>
  </si>
  <si>
    <t>00070011102 DEPOSITO DE EFECTIVO, DEPOSITANTE: OSCAR BOLLATI - MIN.TRABAJO EMPL.Y PREV. SOC., CONCEPTO: DEVOLUCION DE PASAJES TERRESTRES GESTION 2016, CUENTA DE DEPOSITO: CUENTA UNICA DEL TESORO</t>
  </si>
  <si>
    <t>B14759230002</t>
  </si>
  <si>
    <t>00526012001 DEP.DE CHEQ.AJENOS,RET.DE CAM.,CONCEPTO: DEVOLUCION IVA FACTURA NO DECLARADA,DEP.: BOLIVIATV , PROCEDENCIA: BANCO UNION S.A., CHEQUE: 15750, FECHA DE EMISION:10/02/2017</t>
  </si>
  <si>
    <t>B14759250002</t>
  </si>
  <si>
    <t>00526012001 DEP.DE CHEQ.AJENOS,RET.DE CAM.,CONCEPTO: DEVOLUCION REFRIGERIO STC.,DEP.: BOLIVIA TV , PROCEDENCIA: BANCO UNION S.A., CHEQUE: 15749, FECHA DE EMISION:10/02/2017</t>
  </si>
  <si>
    <t>B14759630002</t>
  </si>
  <si>
    <t>00035031101 DEP.DE CHEQ.AJENOS,RET.DE CAM.,CONCEPTO: ARRENDAMIENTO DE UN PREDIO PARA CAJERO AUTOMATICO POR ENERO 2017,DEP.: MGFP- VCPP , PROCEDENCIA: BANCO UNION S.A., CHEQUE: 890, FECHA DE EMISION:13/02/2017</t>
  </si>
  <si>
    <t>B14759640002</t>
  </si>
  <si>
    <t>00035031101 DEP.DE CHEQ.AJENOS,RET.DE CAM.,CONCEPTO: ARRENDAMIENTO BLOQUE VERDE PARA CONVENCION NACIONAL IGLESIA PENTECOSTAL,DEP.: MGFP - VCPP , PROCEDENCIA: BANCO UNION S.A., CHEQUE: 872, FECHA DE EMISION:10/02/2017</t>
  </si>
  <si>
    <t>B14759650002</t>
  </si>
  <si>
    <t>00035031101 DEP.DE CHEQ.AJENOS,RET.DE CAM.,CONCEPTO: ARRENDAMIENTO DE ESPACIOS PARA LOS FESTIVALES LA PAZ EXPONE 2016,DEP.: MGFP - VCPP , PROCEDENCIA: BANCO UNION S.A., CHEQUE: 888, FECHA DE EMISION:10/02/2017</t>
  </si>
  <si>
    <t>B14759660002</t>
  </si>
  <si>
    <t>00035031101 DEP.DE CHEQ.AJENOS,RET.DE CAM.,CONCEPTO: VENTA DE CREDENCIALES PARA LA FERIA LA PAZ EXPONE 2016,DEP.: MGFP - VCPP , PROCEDENCIA: BANCO UNION S.A., CHEQUE: 887, FECHA DE EMISION:10/02/2017</t>
  </si>
  <si>
    <t>B14759670002</t>
  </si>
  <si>
    <t>00035031101 DEP.DE CHEQ.AJENOS,RET.DE CAM.,CONCEPTO: ARRENDAMIENTO BLOQUE VERDE PARA FERIA SOBRE TRASPARENCIA,DEP.: MGFP - VCPP , PROCEDENCIA: BANCO UNION S.A., CHEQUE: 886, FECHA DE EMISION:10/02/2017</t>
  </si>
  <si>
    <t>B14759680002</t>
  </si>
  <si>
    <t>00035031101 DEP.DE CHEQ.AJENOS,RET.DE CAM.,CONCEPTO: ARRENDAMIENTO AUDITORIO ILLIMANI PARA ACTO DE EGRESO ESCUELA NACIONAL DE SALUD,DEP.: MGFP - VCPP , PROCEDENCIA: BANCO UNION S.A., CHEQUE: 885, FECHA DE EMISION:10/02/2017</t>
  </si>
  <si>
    <t>B14759690002</t>
  </si>
  <si>
    <t>00035031101 DEP.DE CHEQ.AJENOS,RET.DE CAM.,CONCEPTO: ARRENDAMIENTO DE UN PARQUEO VEHICULAR A GUSTU GASTRONOMIA POR DICIEMBRE 2016,DEP.: MGFP - VCPP , PROCEDENCIA: BANCO UNION S.A., CHEQUE: 883, FECHA DE EMISION:10/02/2017</t>
  </si>
  <si>
    <t>B14759710002</t>
  </si>
  <si>
    <t>00035031101 DEP.DE CHEQ.AJENOS,RET.DE CAM.,CONCEPTO: ARRENDAMIENTO BLOQUE AMARILLO PARA FERIA PLURINACIONAL ARTESANAL DEL 9 AL 18 DE DICIEMBRE 2016,DEP.: MGFP - VCPP , PROCEDENCIA: BANCO UNION S.A., CHEQUE: 882, FECHA DE EMISION:10/02/2017</t>
  </si>
  <si>
    <t>B14759730002</t>
  </si>
  <si>
    <t>00035031101 DEP.DE CHEQ.AJENOS,RET.DE CAM.,CONCEPTO: SERVICIO DE DIFUSION DE SPOTS EN PANTALLA ELECTRONICA DEL 14 DE JULIO AL 31 DE DIC. 2016,DEP.: MGFP - VCPP , PROCEDENCIA: BANCO UNION S.A., CHEQUE: 881, FECHA DE EMISION:10/02/2017</t>
  </si>
  <si>
    <t>B14759760002</t>
  </si>
  <si>
    <t>00035031101 DEP.DE CHEQ.AJENOS,RET.DE CAM.,CONCEPTO: ARRENDAMIENTO AUDITORIO ILLIMANI PARA ACTO DE GRADUACION DE EMPRENDEDURISMO DEL 18 DE NOV 2016,DEP.: MGFP - VCPP , PROCEDENCIA: BANCO UNION S.A., CHEQUE: 880, FECHA DE EMISION:10/02/2017</t>
  </si>
  <si>
    <t>B14759780002</t>
  </si>
  <si>
    <t>00035031101 DEP.DE CHEQ.AJENOS,RET.DE CAM.,CONCEPTO: ARRENDAMIENTO DE PREDIO EXTERNO PARA CAJERO AUTOMATICO POR DICIEMBRE 2016,DEP.: MGFP - VCPP , PROCEDENCIA: BANCO UNION S.A., CHEQUE: 879, FECHA DE EMISION:10/02/2017</t>
  </si>
  <si>
    <t>B14759820002</t>
  </si>
  <si>
    <t>00035031101 DEP.DE CHEQ.AJENOS,RET.DE CAM.,CONCEPTO: ARRENDAMIENTO STAND N74-RA9 A MARCELO ZENTENO EN LA FERIA LA PAZ EXPONE 2016,DEP.: MGFP - VCPP , PROCEDENCIA: BANCO UNION S.A., CHEQUE: 878, FECHA DE EMISION:10/02/2017</t>
  </si>
  <si>
    <t>B14759860002</t>
  </si>
  <si>
    <t>00035031101 DEP.DE CHEQ.AJENOS,RET.DE CAM.,CONCEPTO: ARRENDAMIENTO DE ESPACIOS A ENTEL POR LA GESTION 2016,DEP.: MGFP - VCPP , PROCEDENCIA: BANCO UNION S.A., CHEQUE: 877, FECHA DE EMISION:10/02/2017</t>
  </si>
  <si>
    <t>B14759910002</t>
  </si>
  <si>
    <t>00035031101 DEP.DE CHEQ.AJENOS,RET.DE CAM.,CONCEPTO: ARRENDAMIENTO DEL AUDITORIO ILLIMANI PARA SIMPOSIO INGENIERIA COMERCIAL DEL 3 AL 4 DE ABRIL 2017,DEP.: MGFP - VCPP , PROCEDENCIA: BANCO UNION S.A., CHEQUE: 876, FECHA DE EMISION:10/02/2017</t>
  </si>
  <si>
    <t>B14759950002</t>
  </si>
  <si>
    <t>00035031101 DEP.DE CHEQ.AJENOS,RET.DE CAM.,CONCEPTO: ARRENDAMIENTO BOLQUE VERDE PARA XI ENCUENTRO DE GEOGRAFOS DE AMERICA LATINA DEL 26 AL 28 DE ABRIL,DEP.: MGFP - VCPP , PROCEDENCIA: BANCO UNION S.A., CHEQUE: 875, FECHA DE EMISION:10/02/2017</t>
  </si>
  <si>
    <t>B14759990002</t>
  </si>
  <si>
    <t>00035031101 DEP.DE CHEQ.AJENOS,RET.DE CAM.,CONCEPTO: ARRENDAMIENTO DE UN PREDIO EN EL PARQUEO DEL CAMPO FERIAL POR ENERO 2017,DEP.: MGFP - VCPP , PROCEDENCIA: BANCO UNION S.A., CHEQUE: 874, FECHA DE EMISION:10/02/2017</t>
  </si>
  <si>
    <t>B14760040002</t>
  </si>
  <si>
    <t>00035031101 DEP.DE CHEQ.AJENOS,RET.DE CAM.,CONCEPTO: ARRENDAMIENTO AUDITORIO ILLIMANI PARA EVENTO RESTAURANDO FAMILIAS,DEP.: MGFP - VCPP , PROCEDENCIA: BANCO UNION S.A., CHEQUE: 873, FECHA DE EMISION:10/02/2017</t>
  </si>
  <si>
    <t>B14760060002</t>
  </si>
  <si>
    <t>00035031101 DEP.DE CHEQ.AJENOS,RET.DE CAM.,CONCEPTO: ARRENDAMIENTO DE LA PLAZA AKAPANA PARA LA FERIA PLURINACIONAL ART. REALIZADA DEL 9 AL 18 DE DIC 2016,DEP.: MGFP - VCPP , PROCEDENCIA: BANCO UNION S.A., CHEQUE: 871, FECHA DE EMISION:10/02/2017</t>
  </si>
  <si>
    <t>B14760070002</t>
  </si>
  <si>
    <t>00035031101 DEP.DE CHEQ.AJENOS,RET.DE CAM.,CONCEPTO: INGRESO ANTICIPADO PARA LA FERIA EXPOBODA 2017 A REALIZARSE DEL 9 AL 12 DE MARZO 2017,DEP.: MGFP - VCPP , PROCEDENCIA: BANCO UNION S.A., CHEQUE: 870, FECHA DE EMISION:10/02/2017</t>
  </si>
  <si>
    <t>B14760100002</t>
  </si>
  <si>
    <t>00035031101 DEP.DE CHEQ.AJENOS,RET.DE CAM.,CONCEPTO: ARRENDAMIENTO DEL AUDITORIO ILLIMANI PARA ACTO DE GRADUACION DEL INSTITUTO ADVENTISTA LOS ANDES,DEP.: MGFP - VCPP , PROCEDENCIA: BANCO UNION S.A., CHEQUE: 884, FECHA DE EMISION:10/02/2017</t>
  </si>
  <si>
    <t>B14760370002</t>
  </si>
  <si>
    <t>00070011102 DEP.DE CHEQ.AJENOS,RET.DE CAM.,CONCEPTO: DEVOLUCION DE RECURSOS,DEP.: MINISTERIO DE TRABAJO , PROCEDENCIA: BANCO UNION S.A., CHEQUE: 7897, FECHA DE EMISION:01/02/2017</t>
  </si>
  <si>
    <t>B14760390002</t>
  </si>
  <si>
    <t>00070011102 DEP.DE CHEQ.AJENOS,RET.DE CAM.,CONCEPTO: DEVOLUCION DE RECURSOS,DEP.: MINISTERIO DE TRABAJO , PROCEDENCIA: BANCO UNION S.A., CHEQUE: 7895, FECHA DE EMISION:01/02/2017</t>
  </si>
  <si>
    <t>B14760420002</t>
  </si>
  <si>
    <t>00070011102 DEP.DE CHEQ.AJENOS,RET.DE CAM.,CONCEPTO: DEVOLUCION RECURSOS,DEP.: MINISTERIO DE TRABAJO , PROCEDENCIA: BANCO UNION S.A., CHEQUE: 7896, FECHA DE EMISION:01/02/2017</t>
  </si>
  <si>
    <t>B14760460002</t>
  </si>
  <si>
    <t>00046021108 DEP.DE CHEQ.AJENOS,RET.DE CAM.,CONCEPTO: PAGO HABERES DE LA ESCUELA DE SALUD COCHABAMBA,DEP.: MINISTERIO DE SALUD , PROCEDENCIA: BANCO UNION S.A., CHEQUE: 2384, FECHA DE EMISION:09/02/2017</t>
  </si>
  <si>
    <t>B14760470002</t>
  </si>
  <si>
    <t>00099021001 DEP.DE CHEQ.AJENOS,RET.DE CAM.,CONCEPTO: REEMBOLSO SIT PERIODO NOVIEMBRE 2016,DEP.: MINISTERIO DE ECONOMIA Y FINANZAS PUBLICAS , PROCEDENCIA: BANCO UNION S.A., CHEQUE: 21402, FECHA DE EMISION:09/02/2017</t>
  </si>
  <si>
    <t>B14760510002</t>
  </si>
  <si>
    <t>00099021001 DEP.DE CHEQ.AJENOS,RET.DE CAM.,CONCEPTO: DEVOLUCION COTIZACION EXCESO,DEP.: FUTURO DE BOLIVIA SA AFP , PROCEDENCIA: BANCO DE CREDITO DE BOLIVIA S.A., CHEQUE: 47757, FECHA DE EMISION:13/02/2017</t>
  </si>
  <si>
    <t>B14760530002</t>
  </si>
  <si>
    <t>00099021001 DEP.DE CHEQ.AJENOS,RET.DE CAM.,CONCEPTO: REEMBOLSO SUBSIDIO INCAPACIDAD TEMPORAL,DEP.: CONTRALORIA GENERAL DEL ESTADO , PROCEDENCIA: BANCO NACIONAL DE BOLIVIA S.A., CHEQUE: 6065849, FECHA DE EMISION:26/01/2017</t>
  </si>
  <si>
    <t>B14760540002</t>
  </si>
  <si>
    <t>00099021001 DEP.DE CHEQ.AJENOS,RET.DE CAM.,CONCEPTO: COMPENSACION MENSUAL DE COTIZACION,DEP.: FUTURO DE BOLIVIA SA SFP , PROCEDENCIA: BANCO DE CREDITO DE BOLIVIA S.A., CHEQUE: 47761, FECHA DE EMISION:13/02/2017</t>
  </si>
  <si>
    <t>B14760600002</t>
  </si>
  <si>
    <t>00099021001 DEP.DE CHEQ.AJENOS,RET.DE CAM.,CONCEPTO: DEVOLUCION COBROS INDEBIDOS GRUPO 9 COMPROBANTE 26,DEP.: SENASIR , PROCEDENCIA: BANCO UNION S.A., CHEQUE: 7354, FECHA DE EMISION:08/02/2017</t>
  </si>
  <si>
    <t>B14760620002</t>
  </si>
  <si>
    <t>00099021001 DEP.DE CHEQ.AJENOS,RET.DE CAM.,CONCEPTO: DEVOLUCION COBRO INDEBIDO GRUPO 8 COMPROBANTE 25,DEP.: SENASIR , PROCEDENCIA: BANCO UNION S.A., CHEQUE: 7329, FECHA DE EMISION:01/02/2017</t>
  </si>
  <si>
    <t>O14759240002</t>
  </si>
  <si>
    <t>00133012001 DEPOSITO DE EFECTIVO, DEPOSITANTE: LOTERIA NACIONAL DE B Y S, CONCEPTO: DEVOLUCION DE C-31 74, CUENTA DE DEPOSITO: CUENTA UNICA DEL TESORO</t>
  </si>
  <si>
    <t>O14759570002</t>
  </si>
  <si>
    <t>00099021001 DEPOSITO DE EFECTIVO, DEPOSITANTE: WILSON GALINDO SOLIZ, CONCEPTO: COMPRA SOAT SEGURO PARA VEHICULOS, CUENTA DE DEPOSITO: CUENTA UNICA DEL TESORO</t>
  </si>
  <si>
    <t>O14759740002</t>
  </si>
  <si>
    <t>00099021001 DEPOSITO DE EFECTIVO, DEPOSITANTE: MIGUEL ANTONIO RIVEROS UGARTE, CONCEPTO: REVERSION 13% POR CONCEPTO VIATICOS CAMBIO DE DESTINO, CUENTA DE DEPOSITO: CUENTA UNICA DEL TESORO</t>
  </si>
  <si>
    <t>O14760190002</t>
  </si>
  <si>
    <t>00590012001 DEPOSITO DE EFECTIVO, DEPOSITANTE: DAGMAR TORRICO DURAN, CONCEPTO: REVERSION DE LA PLANILLA DE SUELDOS EVENTUALES DEL MES DE ENERO Nº 59002, CUENTA DE DEPOSITO: CUENTA UNICA DEL TESORO</t>
  </si>
  <si>
    <t>O14760240002</t>
  </si>
  <si>
    <t>00590012001 DEPOSITO DE EFECTIVO, DEPOSITANTE: DAGMAR TORRICO DURAN-VERONICA ERGUETA SOLIZ, CONCEPTO: REPOSICION DE LA MULTA GENERADA POR EL MINISTERIO DE TRABAJO PAGO DE FINIQUITO SRA JANETT IBAÑEZ O., CUENTA DE DEPOSITO: CUENTA UNICA DEL TESORO</t>
  </si>
  <si>
    <t>O14760330002</t>
  </si>
  <si>
    <t>00047261101 DEPOSITO DE EFECTIVO, DEPOSITANTE: JESUS MENDOZA GALARZA, CONCEPTO: DEVOLUCION POR GASTOS DE ALIMENTACION Y OTROS, CUENTA DE DEPOSITO: CUENTA UNICA DEL TESORO</t>
  </si>
  <si>
    <t>O14760350002</t>
  </si>
  <si>
    <t>00099021001 DEPOSITO DE EFECTIVO, DEPOSITANTE: JESUS MENDOZA GALARZA, CONCEPTO: DEVOLUCION DE DINEROS GASTOS POR ALIMENTO, CUENTA DE DEPOSITO: CUENTA UNICA DEL TESORO</t>
  </si>
  <si>
    <t>O14760580002</t>
  </si>
  <si>
    <t>00342012001 DEPOSITO DE EFECTIVO, DEPOSITANTE: ROSSE MARY FUNES MORALES CI 3431385, CONCEPTO: DEVOLUCION FONDOS EN AVANCE, CUENTA DE DEPOSITO: CUENTA UNICA DEL TESORO</t>
  </si>
  <si>
    <t>O14760630002</t>
  </si>
  <si>
    <t>00099021001 DEPOSITO DE EFECTIVO, DEPOSITANTE: SERVICIO NAL. DE SISTEMA DEL REPARTO, CONCEPTO: DEVOLUCION DEL PAGO UNICO, CUENTA DE DEPOSITO: CUENTA UNICA DEL TESORO</t>
  </si>
  <si>
    <t>O14760660002</t>
  </si>
  <si>
    <t>O14761700002</t>
  </si>
  <si>
    <t>00290062001 DEPOSITO DE EFECTIVO, DEPOSITANTE: SERVICIOS Y COMERCIO DE JUAN CARLOS DEL CASTILLO, CONCEPTO: POR MULTA AL TIEMPO DE ENTREGA DE MAT, CUENTA DE DEPOSITO: CUENTA UNICA DEL TESORO</t>
  </si>
  <si>
    <t>O14761710002</t>
  </si>
  <si>
    <t>00290062001 DEPOSITO DE EFECTIVO, DEPOSITANTE: SERVICIOS Y COMERCIO DE JUAN CARLOS DEL CASTILLO, CONCEPTO: POR MULTA AL TIEMPO DE ENTREGA DE MAT., CUENTA DE DEPOSITO: CUENTA UNICA DEL TESORO</t>
  </si>
  <si>
    <t>O14761760002</t>
  </si>
  <si>
    <t>00099021001 DEPOSITO DE EFECTIVO, DEPOSITANTE: ANGELICA JAUREGUI GUTIERREZ VDA. DE SALAS, CONCEPTO: DEVOLUCION, CUENTA DE DEPOSITO: CUENTA UNICA DEL TESORO</t>
  </si>
  <si>
    <t>O14761820002</t>
  </si>
  <si>
    <t>00046024204 DEPOSITO DE EFECTIVO, DEPOSITANTE: RENAN TORRICO, CONCEPTO: EVENTO DAKAR 2017 - MINISTERIO DE SALUD, CUENTA DE DEPOSITO: CUENTA UNICA DEL TESORO</t>
  </si>
  <si>
    <t>O14762140002</t>
  </si>
  <si>
    <t>00099021001 DEPOSITO DE EFECTIVO, DEPOSITANTE: BAUTISTA HUALLPARA BERTHA FELICIDAD, CONCEPTO: DEVOLUCION DIFERENCIA BONO FRONTERA, CUENTA DE DEPOSITO: CUENTA UNICA DEL TESORO</t>
  </si>
  <si>
    <t>O14762180002</t>
  </si>
  <si>
    <t>00099021001 DEPOSITO DE EFECTIVO, DEPOSITANTE: LORENA INDIRA APAZA CORONEL- SERNAP, CONCEPTO: DEVOLUCION DE FONDOS NO UTILIZADOS PREVENTIVO Nº 2600, CUENTA DE DEPOSITO: CUENTA UNICA DEL TESORO</t>
  </si>
  <si>
    <t>O14762230002</t>
  </si>
  <si>
    <t>00099021001 DEPOSITO DE EFECTIVO, DEPOSITANTE: HANS BALDIVIEZO CONDE, CONCEPTO: REV. REFRIGERIO PERSONAL PLANTA FTE 10 LIBI, CUENTA DE DEPOSITO: CUENTA UNICA DEL TESORO</t>
  </si>
  <si>
    <t>B14763730002</t>
  </si>
  <si>
    <t>00287104309 DEP.DE CHEQ.AJENOS,RET.DE CAM.,CONCEPTO: DEVOLUCION DE RECURSOS PROY. FPS-0700003498,3499,3500,3501 POR RESOLUCION DE CONTRATO,DEP.: FPS-OFICINA CENTRAL , PROCEDENCIA: BANCO UNION S.A., CHEQUE: 383, FECHA DE EMISION:30/01/2017</t>
  </si>
  <si>
    <t>B14764360002</t>
  </si>
  <si>
    <t>00342012001 DEP.DE CHEQ.AJENOS,RET.DE CAM.,CONCEPTO: DEVOLUCION DE FONDOS C-31 DE LA GESTION 2016,DEP.: A.E.V. REGIONAL SANTA CRUZ , PROCEDENCIA: BANCO UNION S.A., CHEQUE: 578, FECHA DE EMISION:10/02/2017</t>
  </si>
  <si>
    <t>B14764460002</t>
  </si>
  <si>
    <t>00099021001 DEP.DE CHEQ.AJENOS,RET.DE CAM.,CONCEPTO: POR REVERSION DE FONDOS NO UTILIZADOS,DEP.: MANURIPI-SERNAP , PROCEDENCIA: BANCO UNION S.A., CHEQUE: 1674, FECHA DE EMISION:07/02/2017</t>
  </si>
  <si>
    <t>B14764490002</t>
  </si>
  <si>
    <t>00086038007 DEP.DE CHEQ.AJENOS,RET.DE CAM.,CONCEPTO: POR REVERSION DE FONDOS NO UTILIZADOS,DEP.: MANURIPI-SERNAP , PROCEDENCIA: BANCO UNION S.A., CHEQUE: 1678, FECHA DE EMISION:03/02/2017</t>
  </si>
  <si>
    <t>B14764500002</t>
  </si>
  <si>
    <t>00099021001 DEP.DE CHEQ.AJENOS,RET.DE CAM.,CONCEPTO: DEPÓSITO SUBSIDIO INCAPACIDAD TEMPORAL CSBP,DEP.: CONTRALORIA GENERAL DEL ESTADO , PROCEDENCIA: BANCO UNION S.A., CHEQUE: 4943, FECHA DE EMISION:13/02/2017</t>
  </si>
  <si>
    <t>B14764650002</t>
  </si>
  <si>
    <t>00099021001 DEP.DE CHEQ.AJENOS,RET.DE CAM.,CONCEPTO: DEVOLUCION COTIZACION EXCESO,DEP.: FUTURO DE BOLIVIA S.A. AFP , PROCEDENCIA: BANCO DE CREDITO DE BOLIVIA S.A., CHEQUE: 47886, FECHA DE EMISION:15/02/2017</t>
  </si>
  <si>
    <t>B14764660002</t>
  </si>
  <si>
    <t>00099021001 DEP.DE CHEQ.AJENOS,RET.DE CAM.,CONCEPTO: DEVOLUCION COTIZACION EXCESO EMP,DEP.: FUTURO DE BOLIVIA S.A. AFP , PROCEDENCIA: BANCO DE CREDITO DE BOLIVIA S.A., CHEQUE: 47885, FECHA DE EMISION:15/02/2017</t>
  </si>
  <si>
    <t>O14764410002</t>
  </si>
  <si>
    <t>00015011108 DEPOSITO DE EFECTIVO, DEPOSITANTE: MINISTERIO DE GOBIERNO, CONCEPTO: POR EXCESO DE CONSUMO DE TELEFONO CELULAR, CUENTA DE DEPOSITO: CUENTA UNICA DEL TESORO</t>
  </si>
  <si>
    <t>O14764640002</t>
  </si>
  <si>
    <t>00070011102 DEPOSITO DE EFECTIVO, DEPOSITANTE: TELMO MARIO ROMAN ROJAS, CONCEPTO: DEVOLUCION TARIFA AEROPUERTOARIA, CUENTA DE DEPOSITO: CUENTA UNICA DEL TESORO</t>
  </si>
  <si>
    <t>O14764680002</t>
  </si>
  <si>
    <t>00291012008 DEPOSITO DE EFECTIVO, DEPOSITANTE: LEMED SRL, CONCEPTO: ASFALTO CONVENCIONAL 60-70, CUENTA DE DEPOSITO: CUENTA UNICA DEL TESORO</t>
  </si>
  <si>
    <t>O14765310002</t>
  </si>
  <si>
    <t>00099021001 DEPOSITO DE EFECTIVO, DEPOSITANTE: XIMENA QUISPE CALLE, CONCEPTO: DEVOLUCION DE DOS DUODECIMAS DE AGUINALDO, CUENTA DE DEPOSITO: CUENTA UNICA DEL TESORO</t>
  </si>
  <si>
    <t>O14765380002</t>
  </si>
  <si>
    <t>00099021001 DEPOSITO DE EFECTIVO, DEPOSITANTE: C.DE SENADORES-CESAR MILCIADES PEÑALOZA AVILES, CONCEPTO: POR DEVOLUCION POR CAMBIO DE RUTA EN LOS TRAMOS LA PAZ - SANTA CRUZ - TARIJA, CUENTA DE DEPOSITO: CUENTA UNICA DEL TESORO</t>
  </si>
  <si>
    <t>O14765390002</t>
  </si>
  <si>
    <t>00099021001 DEPOSITO DE EFECTIVO, DEPOSITANTE: JOSEFINA NUÑEZ MURILLO VDA DE RADA, CONCEPTO: DEVOLUCION DE RENTAS E INTERESES, CUENTA DE DEPOSITO: CUENTA UNICA DEL TESORO</t>
  </si>
  <si>
    <t>O14765520002</t>
  </si>
  <si>
    <t>00099021001 DEPOSITO DE EFECTIVO, DEPOSITANTE: ALVARO MAX CASTILLO LANDA, CONCEPTO: DIFERENCIA EN EXCESO AGUINALDO, CUENTA DE DEPOSITO: CUENTA UNICA DEL TESORO</t>
  </si>
  <si>
    <t>O14765710002</t>
  </si>
  <si>
    <t>00099018023 DEPOSITO DE EFECTIVO, DEPOSITANTE: MINISTERIO DE SALUD-RICHARD ENRIQUEZ CALDERON, CONCEPTO: DEVOLUCION PAR-VIPFE-RECON-FDO SOCIAL CENTRAL BOLIVIA CANADA 1997 5974, CUENTA DE DEPOSITO: CUENTA UNICA DEL TESORO</t>
  </si>
  <si>
    <t>B14768130002</t>
  </si>
  <si>
    <t>00099021001 DEP.DE CHEQ.AJENOS,RET.DE CAM.,CONCEPTO: REVERSION AL PREVENTIVO Nº 2022 POR INCUMPLIMIENTO DE PLAZO DE ENTREGA DE SERVIDOR DE ALMACENAMIENTO,DEP.: GUEIZAR ROMANE OROS - QUOTEC SRL.</t>
  </si>
  <si>
    <t>B14768470002</t>
  </si>
  <si>
    <t>00099021001 DEP.DE CHEQ.AJENOS,RET.DE CAM.,CONCEPTO: DIAZ CENTELLAS HILARION,DEP.: BANCO UNION S.A. , PROCEDENCIA: BANCO UNION S.A., CHEQUE: 148182, FECHA DE EMISION:16/02/2017</t>
  </si>
  <si>
    <t>B14768480002</t>
  </si>
  <si>
    <t>00099021001 DEP.DE CHEQ.AJENOS,RET.DE CAM.,CONCEPTO: GONZALES RAMIREZ DE MENDEZ NANCY VICTORIA,DEP.: BANCO UNION S.A. , PROCEDENCIA: BANCO UNION S.A., CHEQUE: 148183, FECHA DE EMISION:16/02/2017</t>
  </si>
  <si>
    <t>B14768490002</t>
  </si>
  <si>
    <t>00099021001 DEP.DE CHEQ.AJENOS,RET.DE CAM.,CONCEPTO: SUAREZ BARRIENTOS EDUARDO LUIS,DEP.: BANCO UNION S.A. , PROCEDENCIA: BANCO UNION S.A., CHEQUE: 148181, FECHA DE EMISION:16/02/2017</t>
  </si>
  <si>
    <t>B14768500002</t>
  </si>
  <si>
    <t>00099021001 DEP.DE CHEQ.AJENOS,RET.DE CAM.,CONCEPTO: MAMANI RAMIREZ MARIA PAULINA,DEP.: BANCO UNION S.A. , PROCEDENCIA: BANCO UNION S.A., CHEQUE: 148180, FECHA DE EMISION:16/02/2017</t>
  </si>
  <si>
    <t>B14768520002</t>
  </si>
  <si>
    <t>00099021001 DEP.DE CHEQ.AJENOS,RET.DE CAM.,CONCEPTO: MEJIA IVONNE MARLENE JORDAN DE,DEP.: BANCO UNION S.A. , PROCEDENCIA: BANCO UNION S.A., CHEQUE: 148179, FECHA DE EMISION:16/02/2017</t>
  </si>
  <si>
    <t>B14768560002</t>
  </si>
  <si>
    <t>00099021001 DEP.DE CHEQ.AJENOS,RET.DE CAM.,CONCEPTO: AYDDE MAMANI COLQUE,DEP.: BANCO UNION S.A. , PROCEDENCIA: BANCO UNION S.A., CHEQUE: 148178, FECHA DE EMISION:16/02/2017</t>
  </si>
  <si>
    <t>B14768570002</t>
  </si>
  <si>
    <t>00099021001 DEP.DE CHEQ.AJENOS,RET.DE CAM.,CONCEPTO: MAMANI FERNANDEZ JANET MIRIAN,DEP.: BANCO UNION S.A. , PROCEDENCIA: BANCO UNION S.A., CHEQUE: 148177, FECHA DE EMISION:16/02/2017</t>
  </si>
  <si>
    <t>B14768720002</t>
  </si>
  <si>
    <t>00222014302 DEP.DE CHEQ.AJENOS,RET.DE CAM.,CONCEPTO: REVERSION DE FONDOPS ASOCIACION FAUNAGUA,DEP.: ASOCIACION FAUNAGUA , PROCEDENCIA: BANCO BISA S.A., CHEQUE: 1404, FECHA DE EMISION:14/02/2017</t>
  </si>
  <si>
    <t>B14768740002</t>
  </si>
  <si>
    <t>00222014302 DEP.DE CHEQ.AJENOS,RET.DE CAM.,CONCEPTO: REVERSION DE FONDOS TARIJA ASOCIO,DEP.: TARIJA ASOCIO , PROCEDENCIA: BANCO UNION S.A., CHEQUE: 152, FECHA DE EMISION:09/02/2017</t>
  </si>
  <si>
    <t>B14768750002</t>
  </si>
  <si>
    <t>00222014302 DEP.DE CHEQ.AJENOS,RET.DE CAM.,CONCEPTO: ASOCIACION AGRONOMAS REVERSION,DEP.: ASOCIACION AGRONOMAS , PROCEDENCIA: BANCO UNION S.A., CHEQUE: 60, FECHA DE EMISION:10/02/2017</t>
  </si>
  <si>
    <t>B14768760002</t>
  </si>
  <si>
    <t>00099021001 DEP.DE CHEQ.AJENOS,RET.DE CAM.,CONCEPTO: DEVELUCION DE RECURSOS,DEP.: GOBIERNO AUTONOMO MUNICIPAL DE CARANAVI , PROCEDENCIA: BANCO UNION S.A., CHEQUE: 8585, FECHA DE EMISION:15/02/2017</t>
  </si>
  <si>
    <t>O14767720002</t>
  </si>
  <si>
    <t>00574012002 DEPOSITO DE EFECTIVO, DEPOSITANTE: LACTEOSBOL, CONCEPTO: DEVOLUCION FONDOS EN AVANCE, CUENTA DE DEPOSITO: CUENTA UNICA DEL TESORO</t>
  </si>
  <si>
    <t>O14768090002</t>
  </si>
  <si>
    <t>00099021001 DEPOSITO DE EFECTIVO, DEPOSITANTE: SABINO FLORENCIO QUISPE CONDORI CI. 3373269 LP, CONCEPTO: REVERSION POR COBRO DE BONO FRONTERA, CUENTA DE DEPOSITO: CUENTA UNICA DEL TESORO</t>
  </si>
  <si>
    <t>O14768120002</t>
  </si>
  <si>
    <t>00099021001 DEPOSITO DE EFECTIVO, DEPOSITANTE: ALVARO MARCO ANTONIO CABA OLIVAREZ C.I.2377522 LP, CONCEPTO: CITE:MEFP/VTCP/DGPOT/UAIS-CPI/N°030/2016 REGULARIZACION SEPTIEMBRE-OCTUBRE-NOVIEMBRE 2016, CUENTA DE DEPOSITO: CUENTA UNICA DEL TESORO</t>
  </si>
  <si>
    <t>O14768250002</t>
  </si>
  <si>
    <t>00099021001 DEPOSITO DE EFECTIVO, DEPOSITANTE: TRAMA- DE FERNANDO RUDYARD PAREDEZ CABRERA, CONCEPTO: DEVOLUCION, CUENTA DE DEPOSITO: CUENTA UNICA DEL TESORO</t>
  </si>
  <si>
    <t>O14768410002</t>
  </si>
  <si>
    <t>00099021001 DEPOSITO DE EFECTIVO, DEPOSITANTE: VICTOR FABIAN ORDOÑEZ DELGADO ADEMAF, CONCEPTO: DEVOLUCION DE VIATICOS C31-1745, CUENTA DE DEPOSITO: CUENTA UNICA DEL TESORO</t>
  </si>
  <si>
    <t>O14768420002</t>
  </si>
  <si>
    <t>00099021001 DEPOSITO DE EFECTIVO, DEPOSITANTE: VICTOR FABIAN ORDOÑEZ DELGADO ADEMAF, CONCEPTO: DEVOLUCION DE VIATICOS C31-1368, CUENTA DE DEPOSITO: CUENTA UNICA DEL TESORO</t>
  </si>
  <si>
    <t>O14768710002</t>
  </si>
  <si>
    <t>00222014302 DEPOSITO DE EFECTIVO, DEPOSITANTE: FENCA, CONCEPTO: REVERSION FENCA, CUENTA DE DEPOSITO: CUENTA UNICA DEL TESORO</t>
  </si>
  <si>
    <t>O14769160002</t>
  </si>
  <si>
    <t>00099021001 DEPOSITO DE EFECTIVO, DEPOSITANTE: IRENE BALLADARES VELASQUEZ, CONCEPTO: DEVOLUCION AL SENASIR COACTIVO SOCIAL, CUENTA DE DEPOSITO: CUENTA UNICA DEL TESORO</t>
  </si>
  <si>
    <t>O14769380002</t>
  </si>
  <si>
    <t>00099021001 DEPOSITO DE EFECTIVO, DEPOSITANTE: MARIO ALEJANDRO ARIAS URIA, CONCEPTO: DEVOLUCION DE MULTAS NO DESCONTADAS POR CONSULTORIA POR PRODUCTO MEFP (3201), CUENTA DE DEPOSITO: CUENTA UNICA DEL TESORO</t>
  </si>
  <si>
    <t>O14769400002</t>
  </si>
  <si>
    <t>00099021001 DEPOSITO DE EFECTIVO, DEPOSITANTE: MARIO ALEJANDRO ARIAS URIA, CONCEPTO: DEVOLUCION DE MULTAS NO DESCONTADAS POR CONSULTORIA POR PRODUCTO PREVENTIVO 3240, CUENTA DE DEPOSITO: CUENTA UNICA DEL TESORO</t>
  </si>
  <si>
    <t>O14769650002</t>
  </si>
  <si>
    <t>00132052001 DEPOSITO DE EFECTIVO, DEPOSITANTE: EEPS- SEDEM, CONCEPTO: DEVOLUCION DE FONDOS EN AVANCE SALDO, CUENTA DE DEPOSITO: CUENTA UNICA DEL TESORO</t>
  </si>
  <si>
    <t>O14769660002</t>
  </si>
  <si>
    <t>00132062001 DEPOSITO DE EFECTIVO, DEPOSITANTE: PROMIEL - SEDEM, CONCEPTO: DEVOLUCION SALDO FONDOS EN AVANCE, CUENTA DE DEPOSITO: CUENTA UNICA DEL TESORO</t>
  </si>
  <si>
    <t>O14769850002</t>
  </si>
  <si>
    <t>00099021001 DEPOSITO DE EFECTIVO, DEPOSITANTE: MARTHA CAROLINA ESPINOZA TORRES, CONCEPTO: DOS DUODECIMAS DE AGUINALDO DE BETTY ROSA TORRES HERRERA DE ESPINOZA, CUENTA DE DEPOSITO: CUENTA UNICA DEL TESORO</t>
  </si>
  <si>
    <t>B14771710002</t>
  </si>
  <si>
    <t>00130012001 DEP.DE CHEQ.AJENOS,RET.DE CAM.,CONCEPTO: PAGO DE INTERES ORDINARIO CUOTA 84,DEP.: COMERMIN , PROCEDENCIA: BANCO MERCANTIL SANTA CRUZ SA., CHEQUE: 7233, FECHA DE EMISION:15/02/2017</t>
  </si>
  <si>
    <t>B14771720002</t>
  </si>
  <si>
    <t>00130012001 DEP.DE CHEQ.AJENOS,RET.DE CAM.,CONCEPTO: PAGO DE CAPITAL CUOTA 84,DEP.: COMERMIN , PROCEDENCIA: BANCO MERCANTIL SANTA CRUZ SA., CHEQUE: 7232, FECHA DE EMISION:15/02/2017</t>
  </si>
  <si>
    <t>B14772210002</t>
  </si>
  <si>
    <t>00291012006 DEP.DE CHEQ.AJENOS,RET.DE CAM.,CONCEPTO: KAREN TERESA BALCAZAR CRONENBOLD,DEP.: BANCO UNION S.A. , PROCEDENCIA: BANCO UNION S.A., CHEQUE: 148186, FECHA DE EMISION:17/02/2017</t>
  </si>
  <si>
    <t>B14772610002</t>
  </si>
  <si>
    <t>00099021001 DEP.DE CHEQ.AJENOS,RET.DE CAM.,CONCEPTO: DEVOLUCION DE PASAJES AEREOS NO UTILIZADOS DE LA EMPRESA BOA,DEP.: MINISTERIO DE EDUCACION , PROCEDENCIA: BANCO UNION S.A., CHEQUE: 20652, FECHA DE EMISION:16/02/2017</t>
  </si>
  <si>
    <t>B14772750002</t>
  </si>
  <si>
    <t>00099021001 DEP.DE CHEQ.AJENOS,RET.DE CAM.,CONCEPTO: DEVOLUCION COTIZACION EXCESO,DEP.: FUTURO DE BOLIVIA SA AFP , PROCEDENCIA: BANCO DE CREDITO DE BOLIVIA S.A., CHEQUE: 47917, FECHA DE EMISION:17/02/2017</t>
  </si>
  <si>
    <t>B14772760002</t>
  </si>
  <si>
    <t>00099021001 DEP.DE CHEQ.AJENOS,RET.DE CAM.,CONCEPTO: DEVOLUCION COTIZACION EXCESO,DEP.: FUTURO DE BOLIVIA AFP , PROCEDENCIA: BANCO DE CREDITO DE BOLIVIA S.A., CHEQUE: 47916, FECHA DE EMISION:17/02/2017</t>
  </si>
  <si>
    <t>O14772110002</t>
  </si>
  <si>
    <t>00099021001 DEPOSITO DE EFECTIVO, DEPOSITANTE: EDUARDO LUIS ROJAS MERCADO, CONCEPTO: DEVOLUCION HABER INDEBIDO MES ENERO/17, CUENTA DE DEPOSITO: CUENTA UNICA DEL TESORO</t>
  </si>
  <si>
    <t>O14772140002</t>
  </si>
  <si>
    <t>00099021001 DEPOSITO DE EFECTIVO, DEPOSITANTE: CEFERINO MARTIN CHOQUE ARUQUIPA, CONCEPTO: DEVOLUCION POR CONCEPTO DE MULTA, CUENTA DE DEPOSITO: CUENTA UNICA DEL TESORO</t>
  </si>
  <si>
    <t>REGISTRO UNICO PARA LA ADMINISTRACION TRIBUTARIA MUNICIPAL "RUAT"</t>
  </si>
  <si>
    <t>O14772590002</t>
  </si>
  <si>
    <t>00200012001 DEPOSITO DE EFECTIVO, DEPOSITANTE: COTEL LA PAZ LTDA., CONCEPTO: DEVOLUCION DE RECURSOS POR PAGO EN DEMASIA DICIEMBRE 2016, CUENTA DE DEPOSITO: CUENTA UNICA DEL TESORO</t>
  </si>
  <si>
    <t>O14772680002</t>
  </si>
  <si>
    <t>00046024204 DEPOSITO DE EFECTIVO, DEPOSITANTE: RAQUEL KATHERINE RIBERA EGUEZ, CONCEPTO: DEVOLUCION POR UN DIA DE VIATICO (CRUZ RODAS CONDORI) C-31/6689 CPTE 5270, CUENTA DE DEPOSITO: CUENTA UNICA DEL TESORO</t>
  </si>
  <si>
    <t>O14773800002</t>
  </si>
  <si>
    <t>00132052001 DEPOSITO DE EFECTIVO, DEPOSITANTE: WILMA PACHECO SORIA - SEDEM, CONCEPTO: DEVOLUCION MONTO PASAJES, CUENTA DE DEPOSITO: CUENTA UNICA DEL TESORO</t>
  </si>
  <si>
    <t>CONSEJO NACIONAL DEL CINE  "CONACINE"</t>
  </si>
  <si>
    <t>O14774090002</t>
  </si>
  <si>
    <t>00149012001 DEPOSITO DE EFECTIVO, DEPOSITANTE: CONSEJO NACIONAL DEL CINE, CONCEPTO: DEVOLUCION EN DEMACIA EL PAGO DE IMPUESTOS IVA ENERO - 2017, CUENTA DE DEPOSITO: CUENTA UNICA DEL TESORO</t>
  </si>
  <si>
    <t>O14774560002</t>
  </si>
  <si>
    <t>00015011108 DEPOSITO DE EFECTIVO, DEPOSITANTE: MIN. GOB. MARITZA SANJINES CESPEDES, CONCEPTO: EXCESO DE LIMITE DE CONSUMO DE LLAMADAS A CELULAR, CUENTA DE DEPOSITO: CUENTA UNICA DEL TESORO</t>
  </si>
  <si>
    <t>O14774580002</t>
  </si>
  <si>
    <t>00015011108 DEPOSITO DE EFECTIVO, DEPOSITANTE: MIN. GOB. JORGE E. RENDON LAIME, CONCEPTO: EXCESO DE LIMITE DE CONSUMO DE LLAMADAS A CELULAR, CUENTA DE DEPOSITO: CUENTA UNICA DEL TESORO</t>
  </si>
  <si>
    <t>O14774620002</t>
  </si>
  <si>
    <t>00015011108 DEPOSITO DE EFECTIVO, DEPOSITANTE: MIN. GOB. JORGE ESTEBAN RENDON LAIME, CONCEPTO: EXCESO DE LIMITE DE CONSUMO DE LLAMADAS A CELULAR, CUENTA DE DEPOSITO: CUENTA UNICA DEL TESORO</t>
  </si>
  <si>
    <t>O14774650002</t>
  </si>
  <si>
    <t>00015011108 DEPOSITO DE EFECTIVO, DEPOSITANTE: MIN. GOB. MARITZA SANJINES CESPEDES, CONCEPTO: EXCESO DE LLAMADAS DE CONSUMO DE LLAMADAS A CELULAR, CUENTA DE DEPOSITO: CUENTA UNICA DEL TESORO</t>
  </si>
  <si>
    <t>O14774660002</t>
  </si>
  <si>
    <t>00099021001 DEPOSITO DE EFECTIVO, DEPOSITANTE: OVANDO PALZA PABLO ALEJANDRO, CONCEPTO: DEVOLUCION DE AGUINALDO 2016, CUENTA DE DEPOSITO: CUENTA UNICA DEL TESORO</t>
  </si>
  <si>
    <t>O14774670002</t>
  </si>
  <si>
    <t>00015011108 DEPOSITO DE EFECTIVO, DEPOSITANTE: MIN.GOB. MARITZA SANJINES CESPEDES, CONCEPTO: EXCESO DE LLAMADAS DE CONSUMO DE LLAMADAS A CELULAR, CUENTA DE DEPOSITO: CUENTA UNICA DEL TESORO</t>
  </si>
  <si>
    <t>O14774680002</t>
  </si>
  <si>
    <t>00099021001 DEPOSITO DE EFECTIVO, DEPOSITANTE: PEREZ ANDRADE MARCO ANTONIO, CONCEPTO: DEVOLUCION DE AGUINALDO EN DEMASIA 2016, CUENTA DE DEPOSITO: CUENTA UNICA DEL TESORO</t>
  </si>
  <si>
    <t>O14774710002</t>
  </si>
  <si>
    <t>00099021001 DEPOSITO DE EFECTIVO, DEPOSITANTE: QUISBERTH CARRILLO DELIA, CONCEPTO: DEVOLUCION DE AGUINALDO EN DEMASIA DEL 2016, CUENTA DE DEPOSITO: CUENTA UNICA DEL TESORO</t>
  </si>
  <si>
    <t>B14776410002</t>
  </si>
  <si>
    <t>00086031101 DEP.DE CHEQ.AJENOS,RET.DE CAM.,CONCEPTO: PAGO PERDIDA TOTAL SERNAP RECLAMO 66150,DEP.: LA BOLIVIANA CIACRUZ DE SEGUROS Y REASEGUROS , PROCEDENCIA: BANCO DE CREDITO DE BOLIVIA S.A., CHEQUE: 832923, FECHA DE EMISION:17/02/2017</t>
  </si>
  <si>
    <t>B14776830002</t>
  </si>
  <si>
    <t>00523012001 DEP.DE CHEQ.AJENOS,RET.DE CAM.,CONCEPTO: VENTA DE SERVICIO ECOBOL,DEP.: BENJAMIN AQUINO , PROCEDENCIA: BANCO UNION S.A., CHEQUE: 10496, FECHA DE EMISION:10/02/2017</t>
  </si>
  <si>
    <t>B14776860002</t>
  </si>
  <si>
    <t>00222018010 DEP.DE CHEQ.AJENOS,RET.DE CAM.,CONCEPTO: UNIVERSIDAD MAYOR DE SAN ANDRES,DEP.: BANCO UNION SA , PROCEDENCIA: BANCO UNION S.A., CHEQUE: 148188, FECHA DE EMISION:20/02/2017</t>
  </si>
  <si>
    <t>B14777300002</t>
  </si>
  <si>
    <t>00254014101 DEP.DE CHEQ.AJENOS,RET.DE CAM.,CONCEPTO: TRANSFERENCIA DE RECURSOS DEL MUNICIPIO DE SANTIAGO DE HUAYLLAMARCA,DEP.: INSTITUTO DEL SEGURO AGRARIO , PROCEDENCIA: BANCO UNION S.A., CHEQUE: 1052, FECHA DE EMISION:17/02/2017</t>
  </si>
  <si>
    <t>B14777680002</t>
  </si>
  <si>
    <t>00222014302 DEP.DE CHEQ.AJENOS,RET.DE CAM.,CONCEPTO: REVERSION DE FONDOS TARIJA RASP.,DEP.: TARIJA RASP. , PROCEDENCIA: BANCO GANADERO S.A., CHEQUE: 16, FECHA DE EMISION:14/02/2017</t>
  </si>
  <si>
    <t>O14776260002</t>
  </si>
  <si>
    <t>00081011101 DEPOSITO DE EFECTIVO, DEPOSITANTE: PAMELA GARCIA SERRANO, CONCEPTO: DEVOLUCION DE HABERES 2015, MIN. OBRAS PUBLICAS, CUENTA DE DEPOSITO: CUENTA UNICA DEL TESORO</t>
  </si>
  <si>
    <t>O14776540002</t>
  </si>
  <si>
    <t>00099021001 DEPOSITO DE EFECTIVO, DEPOSITANTE: JUAN POMA PAUCARA - SENASIR, CONCEPTO: DOBLE PERCEPCION, CUENTA DE DEPOSITO: CUENTA UNICA DEL TESORO</t>
  </si>
  <si>
    <t>O14776620002</t>
  </si>
  <si>
    <t>00099021001 DEPOSITO DE EFECTIVO, DEPOSITANTE: EDGAR AÑAGUAYA CAPCHA, CONCEPTO: DEV. DE SALDOS DE GASTOS DE FUNCIONAMIENTO CONSULADO DEL ESTADO EN POSITOS DE ARGENTINA, CUENTA DE DEPOSITO: CUENTA UNICA DEL TESORO</t>
  </si>
  <si>
    <t>O14776630002</t>
  </si>
  <si>
    <t>00099021001 DEPOSITO DE EFECTIVO, DEPOSITANTE: EDGAR AÑAGUAYA CAPCHA, CONCEPTO: DEV. DE SALDOS DE PROGRAMA DE DOCUMENTACION CONSULADO DEL ESTADO EN ARGENTINA POSITOS, CUENTA DE DEPOSITO: CUENTA UNICA DEL TESORO</t>
  </si>
  <si>
    <t>O14776660002</t>
  </si>
  <si>
    <t>00099021001 DEPOSITO DE EFECTIVO, DEPOSITANTE: NATALIO NINA LUNA, CONCEPTO: DEVOLUCION, CUENTA DE DEPOSITO: CUENTA UNICA DEL TESORO</t>
  </si>
  <si>
    <t>O14776880002</t>
  </si>
  <si>
    <t>00099021001 DEPOSITO DE EFECTIVO, DEPOSITANTE: EDUARDO MAMANI YAVINCHA, CONCEPTO: DOBLE PERCEPCION, CUENTA DE DEPOSITO: CUENTA UNICA DEL TESORO</t>
  </si>
  <si>
    <t>O14777360002</t>
  </si>
  <si>
    <t>00099021001 DEPOSITO DE EFECTIVO, DEPOSITANTE: JUANA QUISPE TACACHIRA, CONCEPTO: DOBLE PERCEPCION, CUENTA DE DEPOSITO: CUENTA UNICA DEL TESORO</t>
  </si>
  <si>
    <t>O14777760002</t>
  </si>
  <si>
    <t>00099021001 DEPOSITO DE EFECTIVO, DEPOSITANTE: EJERCITO DE BOLIVIA DIV.MEC - 1, CONCEPTO: DEVOLUCION SALDO ENERGIA ELECTRICA MES DICIEMBRE DE 2016 DIVISION MECANIZADA - 1, CUENTA DE DEPOSITO: CUENTA UNICA DEL TESORO</t>
  </si>
  <si>
    <t>O14777790002</t>
  </si>
  <si>
    <t>00099021001 DEPOSITO DE EFECTIVO, DEPOSITANTE: JOAQUIN QUISPE RAMOS, CONCEPTO: DOBLE PERCEPCION, CUENTA DE DEPOSITO: CUENTA UNICA DEL TESORO</t>
  </si>
  <si>
    <t>O14777810002</t>
  </si>
  <si>
    <t>00099021001 DEPOSITO DE EFECTIVO, DEPOSITANTE: ASFI (HENRRY DAVID CHIPANA JAVIER), CONCEPTO: DEVOLUCION DE FONDOS SABSA, CUENTA DE DEPOSITO: CUENTA UNICA DEL TESORO</t>
  </si>
  <si>
    <t>O14777830002</t>
  </si>
  <si>
    <t>00222018010 DEPOSITO DE EFECTIVO, DEPOSITANTE: FACULTAD DE AGRONOMIA UMSA, CONCEPTO: DEVOLUCION DE SALDOS NO EJECUTADOS, CUENTA DE DEPOSITO: CUENTA UNICA DEL TESORO</t>
  </si>
  <si>
    <t>O14777890002</t>
  </si>
  <si>
    <t>00526012001 DEPOSITO DE EFECTIVO, DEPOSITANTE: WAYRA ALESSIA GODOY VARGAS, CONCEPTO: REVERSION DE PLANILLA ENERO WAYRA GODOY, CUENTA DE DEPOSITO: CUENTA UNICA DEL TESORO</t>
  </si>
  <si>
    <t>O14778110002</t>
  </si>
  <si>
    <t>00099021001 DEPOSITO DE EFECTIVO, DEPOSITANTE: MATEO CALCINA PACO, CONCEPTO: DOBLE PERCEPCION, CUENTA DE DEPOSITO: CUENTA UNICA DEL TESORO</t>
  </si>
  <si>
    <t>O14778370002</t>
  </si>
  <si>
    <t>O14778780002</t>
  </si>
  <si>
    <t>00099021001 DEPOSITO DE EFECTIVO, DEPOSITANTE: DENIS SALINAS MINISTERIO DE DEPORTES, CONCEPTO: DEV. SALDO NO EJECUTADO COPA ESTADO PLURINACIONAL DE BOLIVIA DICIEMBRE /2016, CUENTA DE DEPOSITO: CUENTA UNICA DEL TESORO</t>
  </si>
  <si>
    <t>O14778790002</t>
  </si>
  <si>
    <t>00099021001 DEPOSITO DE EFECTIVO, DEPOSITANTE: DENIS SALINAS MINISTERIO DE DEPORTES, CONCEPTO: DEV. SALDO NO EJECUTADO COPA ESTADO PLURINACIONAL DE BOLIVIA ENERO/2017, CUENTA DE DEPOSITO: CUENTA UNICA DEL TESORO</t>
  </si>
  <si>
    <t>O14778800002</t>
  </si>
  <si>
    <t>00099021001 DEPOSITO DE EFECTIVO, DEPOSITANTE: DENIS SALINAS MINISTERIO DE DEPORTES, CONCEPTO: DEV. SALDO NO EJECUTADO COPA ESTADO PLURINACIONAL DE BOLIVIA DICIEMBRE 2016, CUENTA DE DEPOSITO: CUENTA UNICA DEL TESORO</t>
  </si>
  <si>
    <t>O14778810002</t>
  </si>
  <si>
    <t>O14778820002</t>
  </si>
  <si>
    <t>00099021001 DEPOSITO DE EFECTIVO, DEPOSITANTE: DENIS SALINAS MINISTERIO DE DEPORTES, CONCEPTO: DEV. SALDO NO EJECUTADO COPA ESTADO PLURINACIONAL DE BOLIVIA DICIEMBRE/2016, CUENTA DE DEPOSITO: CUENTA UNICA DEL TESORO</t>
  </si>
  <si>
    <t>O14778960002</t>
  </si>
  <si>
    <t>00099021001 DEPOSITO DE EFECTIVO, DEPOSITANTE: JOAQUIN RODAS DORADO, CONCEPTO: DEV. DE PASAJE AEREO NO UTILIZADO POR LE TRAMO SANTA CRUZ-COCHABAMBA DEL 22-25 DE OCTUBRE DE 2015, CUENTA DE DEPOSITO: CUENTA UNICA DEL TESORO</t>
  </si>
  <si>
    <t>O14779280002</t>
  </si>
  <si>
    <t>O14779320002</t>
  </si>
  <si>
    <t>00070011102 DEPOSITO DE EFECTIVO, DEPOSITANTE: MILENKA ORDOÑEZ PACHECO, CONCEPTO: REPOSICION POR EXTRAVIO DE CREDENCIAL, CUENTA DE DEPOSITO: CUENTA UNICA DEL TESORO</t>
  </si>
  <si>
    <t>B14780570002</t>
  </si>
  <si>
    <t>00070011102 DEP.DE CHEQ.AJENOS,RET.DE CAM.,CONCEPTO: DEVOLUCION SALDO EN DEMASIA POR TRIBUTOS FISCALES MES ENERO/2017,DEP.: MINISTERIO DE TRABAJO , PROCEDENCIA: BANCO UNION S.A., CHEQUE: 7938, FECHA DE EMISION:20/02/2017</t>
  </si>
  <si>
    <t>B14780970002</t>
  </si>
  <si>
    <t>00099021001 DEP.DE CHEQ.AJENOS,RET.DE CAM.,CONCEPTO: BENEDICTA VASQUEZ QUINTEROS,DEP.: BANCO UNION S.A. , PROCEDENCIA: BANCO UNION S.A., CHEQUE: 148189, FECHA DE EMISION:21/02/2017</t>
  </si>
  <si>
    <t>B14781020002</t>
  </si>
  <si>
    <t>00099021001 DEP.DE CHEQ.AJENOS,RET.DE CAM.,CONCEPTO: AMAYA ROCHA EDUARDO,DEP.: BANCO UNION S.A. , PROCEDENCIA: BANCO UNION S.A., CHEQUE: 148190, FECHA DE EMISION:21/02/2017</t>
  </si>
  <si>
    <t>B14781040002</t>
  </si>
  <si>
    <t>00099021001 DEP.DE CHEQ.AJENOS,RET.DE CAM.,CONCEPTO: ANTEZANA CARRION WALTER TITO,DEP.: BANCO UNION S.A. , PROCEDENCIA: BANCO UNION S.A., CHEQUE: 148192, FECHA DE EMISION:21/02/2017</t>
  </si>
  <si>
    <t>B14781070002</t>
  </si>
  <si>
    <t>00099021001 DEP.DE CHEQ.AJENOS,RET.DE CAM.,CONCEPTO: ANTEZANA CARRION WALTER TITO,DEP.: BANCO UNION S.A. , PROCEDENCIA: BANCO UNION S.A., CHEQUE: 148191, FECHA DE EMISION:21/02/2017</t>
  </si>
  <si>
    <t>B14781080002</t>
  </si>
  <si>
    <t>00099021001 DEP.DE CHEQ.AJENOS,RET.DE CAM.,CONCEPTO: FROILAN ZARZUELA CHAMBI,DEP.: BANCO UNION S.A. , PROCEDENCIA: BANCO UNION S.A., CHEQUE: 148193, FECHA DE EMISION:21/02/2017</t>
  </si>
  <si>
    <t>B14781100002</t>
  </si>
  <si>
    <t>00099021001 DEP.DE CHEQ.AJENOS,RET.DE CAM.,CONCEPTO: FROILAN ZARZUELA CHAMBI,DEP.: BANCO UNION S.A. , PROCEDENCIA: BANCO UNION S.A., CHEQUE: 148194, FECHA DE EMISION:21/02/2017</t>
  </si>
  <si>
    <t>B14781120002</t>
  </si>
  <si>
    <t>00099021001 DEP.DE CHEQ.AJENOS,RET.DE CAM.,CONCEPTO: JOSE NEMESIO COBA,DEP.: BANCO UNION S.A. , PROCEDENCIA: BANCO UNION S.A., CHEQUE: 148195, FECHA DE EMISION:21/02/2017</t>
  </si>
  <si>
    <t>B14781420002</t>
  </si>
  <si>
    <t>00099021001 DEP.DE CHEQ.AJENOS,RET.DE CAM.,CONCEPTO: PAGO SUBSIDIO DE MATERNIDAD MES DE MARZO 2016,DEP.: CAJA DE SALUD DE LA BANCA PRIVADA , PROCEDENCIA: BANCO NACIONAL DE BOLIVIA S.A., CHEQUE: 6346954, FECHA DE EMISION:13/02/2017</t>
  </si>
  <si>
    <t>B14781460002</t>
  </si>
  <si>
    <t>00099021001 DEP.DE CHEQ.AJENOS,RET.DE CAM.,CONCEPTO: PAGO SUBSIDIO MATERNIDAD MES DE FEBRERO 2016,DEP.: CAJA DE SALUD DE LA BANCA PRIVADA , PROCEDENCIA: BANCO NACIONAL DE BOLIVIA S.A., CHEQUE: 6346955, FECHA DE EMISION:13/02/2017</t>
  </si>
  <si>
    <t>O14780510002</t>
  </si>
  <si>
    <t>00099021001 DEPOSITO DE EFECTIVO, DEPOSITANTE: RI - 21 "ILLIMANI", CONCEPTO: REVERSION POR SERVICIOS BASICOS, CUENTA DE DEPOSITO: CUENTA UNICA DEL TESORO</t>
  </si>
  <si>
    <t>O14780520002</t>
  </si>
  <si>
    <t>00016011101 DEPOSITO DE EFECTIVO, DEPOSITANTE: SERVICIOS GRAFICAS T K, CONCEPTO: SOLICITUD DE DEVOLUCION PAGO EN DEMASIA, CUENTA DE DEPOSITO: CUENTA UNICA DEL TESORO</t>
  </si>
  <si>
    <t>O14780580002</t>
  </si>
  <si>
    <t>00070011102 DEPOSITO DE EFECTIVO, DEPOSITANTE: MINISTERIO DE TRABAJO, CONCEPTO: DEVOLUCION VIATICOS POR FELIPE OROZCO VIATICOS Y RETENCIONES VIAJE A CBBA DEL 2 AL 5/12/16, CUENTA DE DEPOSITO: CUENTA UNICA DEL TESORO</t>
  </si>
  <si>
    <t>O14781110002</t>
  </si>
  <si>
    <t>00591012001 DEPOSITO DE EFECTIVO, DEPOSITANTE: MARITZA GUARACHI BALTAZAR-SERVICIO DE CAFETERIA, CONCEPTO: DEP. POR SERVICIOS A MI TELEFERICO, CUENTA DE DEPOSITO: CUENTA UNICA DEL TESORO</t>
  </si>
  <si>
    <t>O14781140002</t>
  </si>
  <si>
    <t>00591012001 DEPOSITO DE EFECTIVO, DEPOSITANTE: MARITZA GUARACHI BALTAZAR-SERVICIO DE CAFETERIA, CONCEPTO: DEP. DE SERVICIOS A MI TELEFERICO, CUENTA DE DEPOSITO: CUENTA UNICA DEL TESORO</t>
  </si>
  <si>
    <t>O14781720002</t>
  </si>
  <si>
    <t>00099021001 DEPOSITO DE EFECTIVO, DEPOSITANTE: JUAN CARLOS ALBORNOZ CANO CI. 5052399 TJ, CONCEPTO: POR NO PRESENTAR DECLARACION JURADA DE BIENES POR RENTA POR DEJACION DEL CARGO, CUENTA DE DEPOSITO: CUENTA UNICA DEL TESORO</t>
  </si>
  <si>
    <t>O14782250002</t>
  </si>
  <si>
    <t>00041031107 DEPOSITO DE EFECTIVO, DEPOSITANTE: ARTES GRAFICAS SAGITARIO SRL, CONCEPTO: DEVOLUCION DE IMPORTE, CUENTA DE DEPOSITO: CUENTA UNICA DEL TESORO</t>
  </si>
  <si>
    <t>O14782270002</t>
  </si>
  <si>
    <t>00015011108 DEPOSITO DE EFECTIVO, DEPOSITANTE: FREDDY CAYO AROZAMEN, CONCEPTO: EXCEDENTE EN CONSUMO DE TELEFONO CELULAR, CUENTA DE DEPOSITO: CUENTA UNICA DEL TESORO</t>
  </si>
  <si>
    <t>O14782280002</t>
  </si>
  <si>
    <t>O14782290002</t>
  </si>
  <si>
    <t>B14783810002</t>
  </si>
  <si>
    <t>00660092001 DEP.DE CHEQ.AJENOS,RET.DE CAM.,CONCEPTO: RECUPERACION DE CUENTAS POR COBRAR AL SR. HENRY GONGORA,DEP.: ORGANO JUDICIAL - DISTRITO ORURO , PROCEDENCIA: BANCO UNION S.A., CHEQUE: 837, FECHA DE EMISION:30/01/2017</t>
  </si>
  <si>
    <t>B14783830002</t>
  </si>
  <si>
    <t>00660122001 DEP.DE CHEQ.AJENOS,RET.DE CAM.,CONCEPTO: RECUPERACION POR EXCEDENTE DE TELEFONO DICIEMBRE 2016,DEP.: ORG JUD DAF SATA CRUZ , PROCEDENCIA: BANCO UNION S.A., CHEQUE: 3648, FECHA DE EMISION:09/02/2017</t>
  </si>
  <si>
    <t>B14783990002</t>
  </si>
  <si>
    <t>00099021001 DEP.DE CHEQ.AJENOS,RET.DE CAM.,CONCEPTO: REVERSION DE RECURSOS AL TGN DEVOLUCION DE PAGO EN EXCESO POR TASA RMV EMP ELECTRICA GUARACACHI SA.,DEP.: AUTORIDAD DE SUPERVISION DEL SISTEMA FINANCIERO</t>
  </si>
  <si>
    <t>B14784010002</t>
  </si>
  <si>
    <t>00099021001 DEP.DE CHEQ.AJENOS,RET.DE CAM.,CONCEPTO: EJECUCION DE BOLETA DE GARANTIA POR LA EMP NEOSERV SRL. PROCESO DE CONTRATACION ASFI-SIGA-ANPE,DEP.: AUTORIDAD DE SUPERVISION DEL SISTEMA FINANCIERO</t>
  </si>
  <si>
    <t>B14784040002</t>
  </si>
  <si>
    <t>00099021001 DEP.DE CHEQ.AJENOS,RET.DE CAM.,CONCEPTO: REEMBOLSO DE LA CBES (INCAPACIDAD TEMPORAL 11/2016),DEP.: AUTORIDAD DE SUPERVISION DEL SISTEMA FINANCIERO , PROCEDENCIA: BANCO UNION S.A., CHEQUE: 2537, FECHA DE EMISION:17/02/2017</t>
  </si>
  <si>
    <t>B14784080002</t>
  </si>
  <si>
    <t>00099021001 DEP.DE CHEQ.AJENOS,RET.DE CAM.,CONCEPTO: REEMBOLSO DE LA CBES (INCAPACIDAD TEMPORAL 12/2016),DEP.: AUTORIDAD DE SUPERVISION DEL SISTEMA FINANCIERO , PROCEDENCIA: BANCO UNION S.A., CHEQUE: 2536, FECHA DE EMISION:17/02/2017</t>
  </si>
  <si>
    <t>B14784250002</t>
  </si>
  <si>
    <t>00099021001 DEP.DE CHEQ.AJENOS,RET.DE CAM.,CONCEPTO: DEVOLUCION COTIZACION EXCESO EMP.,DEP.: FUTURO DE BOLIVIA SA AFP , PROCEDENCIA: BANCO DE CREDITO DE BOLIVIA S.A., CHEQUE: 47945, FECHA DE EMISION:21/02/2017</t>
  </si>
  <si>
    <t>B14784270002</t>
  </si>
  <si>
    <t>00099021001 DEP.DE CHEQ.AJENOS,RET.DE CAM.,CONCEPTO: DEVOLUCION COTIZACION EXCESO,DEP.: FUTURO DE BOLIVIA SA AFP , PROCEDENCIA: BANCO DE CREDITO DE BOLIVIA S.A., CHEQUE: 47944, FECHA DE EMISION:21/02/2017</t>
  </si>
  <si>
    <t>B14784290002</t>
  </si>
  <si>
    <t>00035051101 DEP.DE CHEQ.AJENOS,RET.DE CAM.,CONCEPTO: DEVOLUCION DE BOA POR PASAJE AEREO NO UTILIZADO EN LA GESTION 2016,DEP.: SENASIR , PROCEDENCIA: BANCO UNION S.A., CHEQUE: 332, FECHA DE EMISION:16/02/2017</t>
  </si>
  <si>
    <t>B14784520002</t>
  </si>
  <si>
    <t>00099021001 DEP.DE CHEQ.AJENOS,RET.DE CAM.,CONCEPTO: VILLARROEL MATAMOROS MARLENE,DEP.: BANCO UNION S.A. , PROCEDENCIA: BANCO UNION S.A., CHEQUE: 148196, FECHA DE EMISION:22/02/2017</t>
  </si>
  <si>
    <t>SERVICIO DEPARTAMENTAL DE RIEGO -  LA PAZ "SEDERI-LPZ"</t>
  </si>
  <si>
    <t>B14784530002</t>
  </si>
  <si>
    <t>00299014101 DEP.DE CHEQ.AJENOS,RET.DE CAM.,CONCEPTO: TRANSFERENCIA DE RECURSOS DE LA GOBERNACION DEPARTAMENTAL LA PAZ,DEP.: JESUS MORALES M. , PROCEDENCIA: BANCO UNION S.A., CHEQUE: 548, FECHA DE EMISION:22/02/2017</t>
  </si>
  <si>
    <t>B14784750002</t>
  </si>
  <si>
    <t>00020031101 DEP.DE CHEQ.AJENOS,RET.DE CAM.,CONCEPTO: TRANSFERENCIA DE RECURSOS FTE-11 EJERCITO,DEP.: MINISTERIO DE DEFENSA , PROCEDENCIA: BANCO UNION S.A., CHEQUE: 14952, FECHA DE EMISION:21/02/2017</t>
  </si>
  <si>
    <t>B14784760002</t>
  </si>
  <si>
    <t>00020041101 DEP.DE CHEQ.AJENOS,RET.DE CAM.,CONCEPTO: TRANSFERENCIA DE RECURSOS TTE-11 FUERZA AEREA,DEP.: MINISTERIO DE DEFENSA , PROCEDENCIA: BANCO UNION S.A., CHEQUE: 14953, FECHA DE EMISION:21/02/2017</t>
  </si>
  <si>
    <t>B14785110002</t>
  </si>
  <si>
    <t>00582012001 DEP.DE CHEQ.AJENOS,RET.DE CAM.,CONCEPTO: DEVOLUCION ZAFRA 2015 - 2016,DEP.: EBA , PROCEDENCIA: BANCO UNION S.A., CHEQUE: 4603, FECHA DE EMISION:10/02/2017</t>
  </si>
  <si>
    <t>B14785150002</t>
  </si>
  <si>
    <t>00582012001 DEP.DE CHEQ.AJENOS,RET.DE CAM.,CONCEPTO: PAGO SR. JOSE M. TEKKO RUIZ,DEP.: EBA , PROCEDENCIA: BANCO UNION S.A., CHEQUE: 4614, FECHA DE EMISION:16/02/2017</t>
  </si>
  <si>
    <t>B14785370002</t>
  </si>
  <si>
    <t>00254014101 DEP.DE CHEQ.AJENOS,RET.DE CAM.,CONCEPTO: TRANSFERENCIA DE RECURSOS DEL MUNICIPIO DE CKOCHAS,DEP.: INSTITUTO DEL SEGURO AGRARIO , PROCEDENCIA: BANCO UNION S.A., CHEQUE: 1062, FECHA DE EMISION:22/02/2017</t>
  </si>
  <si>
    <t>B14785400002</t>
  </si>
  <si>
    <t>00254014101 DEP.DE CHEQ.AJENOS,RET.DE CAM.,CONCEPTO: TRANSFERENCIA DE RECURSOS DEL MUNICIPIO DE COLQUECHACA,DEP.: INSTITUTO DEL SEGURO AGRARIO , PROCEDENCIA: BANCO UNION S.A., CHEQUE: 1063, FECHA DE EMISION:22/02/2017</t>
  </si>
  <si>
    <t>B14785430002</t>
  </si>
  <si>
    <t>00578012002 DEP.DE CHEQ.AJENOS,RET.DE CAM.,CONCEPTO: REVERSION,DEP.: BOLIVIANA DE AVIACION , PROCEDENCIA: BANCO UNION S.A., CHEQUE: 7366, FECHA DE EMISION:22/02/2017</t>
  </si>
  <si>
    <t>B14785440002</t>
  </si>
  <si>
    <t>00254014101 DEP.DE CHEQ.AJENOS,RET.DE CAM.,CONCEPTO: TRANSFERENCIA DE RECURSOS DEL MUNICIPIO DE PASORAPA,DEP.: INSTITUTO DEL SEGURO AGRARIO , PROCEDENCIA: BANCO UNION S.A., CHEQUE: 1066, FECHA DE EMISION:22/02/2017</t>
  </si>
  <si>
    <t>B14785460002</t>
  </si>
  <si>
    <t>00254014101 DEP.DE CHEQ.AJENOS,RET.DE CAM.,CONCEPTO: TRANSFERENCIA DE RECURSOS DEL MUNICIPIO DE PUNA,DEP.: INSTITUTO DEL SEGURO AGRARIO , PROCEDENCIA: BANCO UNION S.A., CHEQUE: 1065, FECHA DE EMISION:22/02/2017</t>
  </si>
  <si>
    <t>O14783980002</t>
  </si>
  <si>
    <t>00212082004 DEPOSITO DE EFECTIVO, DEPOSITANTE: NANO PABLO SANTANDER CONDORI, CONCEPTO: DEVOLUCION DE VIATICOS Y GASTOS OPERATIVOS, CUENTA DE DEPOSITO: CUENTA UNICA DEL TESORO</t>
  </si>
  <si>
    <t>O14784000002</t>
  </si>
  <si>
    <t>00099021001 DEPOSITO DE EFECTIVO, DEPOSITANTE: ALICIA EDUARDA CHOQUE MARCA, CONCEPTO: DEVOLUCION DE HABER DEL MES DE ABRIL 2011, CUENTA DE DEPOSITO: CUENTA UNICA DEL TESORO</t>
  </si>
  <si>
    <t>O14784090002</t>
  </si>
  <si>
    <t>00099021001 DEPOSITO DE EFECTIVO, DEPOSITANTE: ASFI-RODRIGO JOSE LIMPIAS PALOMEQUE, CONCEPTO: DEVOLUCION DE FONDOS "SABSA", CUENTA DE DEPOSITO: CUENTA UNICA DEL TESORO</t>
  </si>
  <si>
    <t>O14784120002</t>
  </si>
  <si>
    <t>00099021001 DEPOSITO DE EFECTIVO, DEPOSITANTE: ASFI-RAUL JESUS ARANCIBIA JIMENEZ, CONCEPTO: DEVOLUCION POR PASAJES TERRESTRES ASIGNADOS, CUENTA DE DEPOSITO: CUENTA UNICA DEL TESORO</t>
  </si>
  <si>
    <t>O14784560002</t>
  </si>
  <si>
    <t>00099021001 DEPOSITO DE EFECTIVO, DEPOSITANTE: MINISTERIO DE RELACIONES EXTERIORES, CONCEPTO: DEVOLUCION SALDO NO EJECUTADO C31 1077/2016, CUENTA DE DEPOSITO: CUENTA UNICA DEL TESORO</t>
  </si>
  <si>
    <t>O14784620002</t>
  </si>
  <si>
    <t>00010011101 DEPOSITO DE EFECTIVO, DEPOSITANTE: MINISTERIO DE RELACIONES EXTERIORES, CONCEPTO: DEVOLUCION SALDO NO EJECUTADO C31 1076/2016, CUENTA DE DEPOSITO: CUENTA UNICA DEL TESORO</t>
  </si>
  <si>
    <t>O14784640002</t>
  </si>
  <si>
    <t>00099021001 DEPOSITO DE EFECTIVO, DEPOSITANTE: MINISTERIO DE RELACIONES EXTERIORES, CONCEPTO: DEVOLUCION SALDO NO EJECUTADO C31 1078, CUENTA DE DEPOSITO: CUENTA UNICA DEL TESORO</t>
  </si>
  <si>
    <t>O14784660002</t>
  </si>
  <si>
    <t>00099021001 DEPOSITO DE EFECTIVO, DEPOSITANTE: MINISTERIO DE RELACIONES EXTERIORES, CONCEPTO: DEVOLUCION SALDO NO EJECUTADO C31 1076/2016, CUENTA DE DEPOSITO: CUENTA UNICA DEL TESORO</t>
  </si>
  <si>
    <t>O14785340002</t>
  </si>
  <si>
    <t>00099021001 DEPOSITO DE EFECTIVO, DEPOSITANTE: HUGO EMILIO BARRON RODO, CONCEPTO: DOBLE PERCEPCION, CUENTA DE DEPOSITO: CUENTA UNICA DEL TESORO</t>
  </si>
  <si>
    <t>O14785450002</t>
  </si>
  <si>
    <t>00099021001 DEPOSITO DE EFECTIVO, DEPOSITANTE: JOSE MIGUEL GUTIERREZ MENDOZA, CONCEPTO: DOBLE PERCEPCION, CUENTA DE DEPOSITO: CUENTA UNICA DEL TESORO</t>
  </si>
  <si>
    <t>O14785560002</t>
  </si>
  <si>
    <t>O14785580002</t>
  </si>
  <si>
    <t>00574012002 DEPOSITO DE EFECTIVO, DEPOSITANTE: MARIA MAURA ESPINOZA DE ANTEZANA, CONCEPTO: MULTA, CUENTA DE DEPOSITO: CUENTA UNICA DEL TESORO</t>
  </si>
  <si>
    <t>O14786000002</t>
  </si>
  <si>
    <t>00015011108 DEPOSITO DE EFECTIVO, DEPOSITANTE: JOSE ANTONIO ARUQUIPA ZENTENO, CONCEPTO: EXCESO DE LLAMADAS MES AGOSTO AÑO 2016, CUENTA DE DEPOSITO: CUENTA UNICA DEL TESORO</t>
  </si>
  <si>
    <t>O14786010002</t>
  </si>
  <si>
    <t>00015011108 DEPOSITO DE EFECTIVO, DEPOSITANTE: JOSE ANTONIO ARUQUIPA ZENTENO, CONCEPTO: EXCESO DE LLAMADAS MES SEPTIEMBRE AÑO 2016, CUENTA DE DEPOSITO: CUENTA UNICA DEL TESORO</t>
  </si>
  <si>
    <t>O14786020002</t>
  </si>
  <si>
    <t>00015011108 DEPOSITO DE EFECTIVO, DEPOSITANTE: JOSE ANTONIO ARUQUIPA ZENTENO, CONCEPTO: EXCESO DE LLAMADAS MES DE OCTUBRE AÑO 2016, CUENTA DE DEPOSITO: CUENTA UNICA DEL TESORO</t>
  </si>
  <si>
    <t>O14786030002</t>
  </si>
  <si>
    <t>00015011108 DEPOSITO DE EFECTIVO, DEPOSITANTE: JOSE ANTONIO ARUQUIPA ZENTENO, CONCEPTO: EXCESO DE LLAMADAS MES NOVIEMBRE AÑO 2016, CUENTA DE DEPOSITO: CUENTA UNICA DEL TESORO</t>
  </si>
  <si>
    <t>O14786040002</t>
  </si>
  <si>
    <t>00015011108 DEPOSITO DE EFECTIVO, DEPOSITANTE: JOSE ANTONIO ARUQUIPA ZENTENO, CONCEPTO: EXCESO DE LLAMADAS MES JULIO AÑO 2014, CUENTA DE DEPOSITO: CUENTA UNICA DEL TESORO</t>
  </si>
  <si>
    <t>O14786050002</t>
  </si>
  <si>
    <t>00015011108 DEPOSITO DE EFECTIVO, DEPOSITANTE: JOSE ANTONIO ARUQUIPA ZENTENO, CONCEPTO: EXCESO DE LLAMADAS MES AGOSTO AÑO 2014, CUENTA DE DEPOSITO: CUENTA UNICA DEL TESORO</t>
  </si>
  <si>
    <t>O14786070002</t>
  </si>
  <si>
    <t>00015011108 DEPOSITO DE EFECTIVO, DEPOSITANTE: JOSE ANTONIO ARUQUIPA ZENTENO, CONCEPTO: EXCESO DE LLAMADAS MES SEPTIEMBRE AÑO 2014, CUENTA DE DEPOSITO: CUENTA UNICA DEL TESORO</t>
  </si>
  <si>
    <t>O14786090002</t>
  </si>
  <si>
    <t>00015011108 DEPOSITO DE EFECTIVO, DEPOSITANTE: JOSE ANTONIO ARUQUIPA ZENTENO, CONCEPTO: EXCESO DE LLAMADAS MES OCTUBRE AÑO 2014, CUENTA DE DEPOSITO: CUENTA UNICA DEL TESORO</t>
  </si>
  <si>
    <t>O14786100002</t>
  </si>
  <si>
    <t>00015011108 DEPOSITO DE EFECTIVO, DEPOSITANTE: JOSE ANTONIO ARUQUIPA ZENTENO, CONCEPTO: EXCESO DE LLAMADAS MES MARZO AÑO 2015, CUENTA DE DEPOSITO: CUENTA UNICA DEL TESORO</t>
  </si>
  <si>
    <t>O14786110002</t>
  </si>
  <si>
    <t>00015011108 DEPOSITO DE EFECTIVO, DEPOSITANTE: JOSE ANTONIO ARUQUIPA ZENTENO, CONCEPTO: EXCESO DE LLAMADAS MES ABRIL AÑO 2015, CUENTA DE DEPOSITO: CUENTA UNICA DEL TESORO</t>
  </si>
  <si>
    <t>O14786120002</t>
  </si>
  <si>
    <t>00015011108 DEPOSITO DE EFECTIVO, DEPOSITANTE: JOSE ANTONIO ARUQUIPA ZENTENO, CONCEPTO: EXCESO DE LLAMADAS MES MAYO AÑO 2015, CUENTA DE DEPOSITO: CUENTA UNICA DEL TESORO</t>
  </si>
  <si>
    <t>O14786330002</t>
  </si>
  <si>
    <t>00592012001 DEPOSITO DE EFECTIVO, DEPOSITANTE: EMPRESA ESTATAL BOLIVIANA DE TURISMO, CONCEPTO: DEPÓSITO A LA CUENTA, CUENTA DE DEPOSITO: CUENTA UNICA DEL TESORO</t>
  </si>
  <si>
    <t>O14786680002</t>
  </si>
  <si>
    <t>00099021001 DEPOSITO DE EFECTIVO, DEPOSITANTE: WORLD UNION- DE MAURICIO OLIVER MOLINA ZENTENO, CONCEPTO: DEVOLUCION POR MULTA, CUENTA DE DEPOSITO: CUENTA UNICA DEL TESORO</t>
  </si>
  <si>
    <t>O14786750002</t>
  </si>
  <si>
    <t>00086088701 DEPOSITO DE EFECTIVO, DEPOSITANTE: U.D. SUSTENTAR, CONCEPTO: DEVOLUCION POR FALTANTES EN LA UNIDAD DE ALMACENES, CUENTA DE DEPOSITO: CUENTA UNICA DEL TESORO</t>
  </si>
  <si>
    <t>O14786760002</t>
  </si>
  <si>
    <t>00099021001 DEPOSITO DE EFECTIVO, DEPOSITANTE: SEXTO DISTRITO NAVAL PANDO, CONCEPTO: SALDO SERVICIOS BASICOS NOV/16 DN6, CUENTA DE DEPOSITO: CUENTA UNICA DEL TESORO</t>
  </si>
  <si>
    <t>O14786940002</t>
  </si>
  <si>
    <t>00342012001 DEPOSITO DE EFECTIVO, DEPOSITANTE: SR. LUIS MENDIETA MARKA CI. 4251213 LP, CONCEPTO: DEVOLUCION FONDOS EN AVANCE, CUENTA DE DEPOSITO: CUENTA UNICA DEL TESORO</t>
  </si>
  <si>
    <t>O14786950002</t>
  </si>
  <si>
    <t>00099021001 DEPOSITO DE EFECTIVO, DEPOSITANTE: HERLAN SURCO CALCINA - MIN. DE PRESIDENCIA, CONCEPTO: DEVOLUCION DE VIATICOS, CUENTA DE DEPOSITO: CUENTA UNICA DEL TESORO</t>
  </si>
  <si>
    <t>O14787030002</t>
  </si>
  <si>
    <t>00099021001 DEPOSITO DE EFECTIVO, DEPOSITANTE: VLADIMIR FELIX ESCOBAR GISBERT, CONCEPTO: POR MULTAS NO COBRADAS POR SERVICIO DE CONSULTORIA, CUENTA DE DEPOSITO: CUENTA UNICA DEL TESORO</t>
  </si>
  <si>
    <t>O14787130002</t>
  </si>
  <si>
    <t>00099021001 DEPOSITO DE EFECTIVO, DEPOSITANTE: GUILLERMO MIGUEL VILLA MILLAN - C,I, 385924, CONCEPTO: DEV. DE APORTES PATRONALES AL SEG.SOCIAL OBLIG.LOS MESES ENE.Y FEB.2015 EX SERVIDOR PUBLICO-FELCN, CUENTA DE DEPOSITO: CUENTA UNICA DEL TESORO</t>
  </si>
  <si>
    <t>O14787240002</t>
  </si>
  <si>
    <t>00099021001 DEPOSITO DE EFECTIVO, DEPOSITANTE: IRIS GUTIERREZ-MINISTERIO DE DEPORTES, CONCEPTO: DEV. SALDOS NO EJECUTADOS COPA ESTADO PLURINACIONAL ENERO/2017, CUENTA DE DEPOSITO: CUENTA UNICA DEL TESORO</t>
  </si>
  <si>
    <t>O14787580002</t>
  </si>
  <si>
    <t>00292012001 DEPOSITO DE EFECTIVO, DEPOSITANTE: MAGDA VANNIA HERBAS ARRIAZA, CONCEPTO: DEVOLUCION DE AGUINALDO 2016, CUENTA DE DEPOSITO: CUENTA UNICA DEL TESORO</t>
  </si>
  <si>
    <t>B14789320002</t>
  </si>
  <si>
    <t>00342012001 DEP.DE CHEQ.AJENOS,RET.DE CAM.,CONCEPTO: DEVOLUCION DE FONDOS C-31 GESTION 2016,DEP.: A.E.V. REGIONAL SANTA CRUZ , PROCEDENCIA: BANCO UNION S.A., CHEQUE: 585, FECHA DE EMISION:17/02/2017</t>
  </si>
  <si>
    <t>B14789440002</t>
  </si>
  <si>
    <t>00099021001 DEP.DE CHEQ.AJENOS,RET.DE CAM.,CONCEPTO: RESPONSABILIDAD CIVIL - ACOSTA QUISPE FERNANDO,DEP.: ORGANO JUDICIAL - DAF NACIONAL , PROCEDENCIA: BANCO UNION S.A., CHEQUE: 1893, FECHA DE EMISION:08/02/2017</t>
  </si>
  <si>
    <t>B14789480002</t>
  </si>
  <si>
    <t>00099021001 DEP.DE CHEQ.AJENOS,RET.DE CAM.,CONCEPTO: RESPONSABILIDAD CIVIL - CESAR SUAREZ SAAVEDRA,DEP.: ORGANO JUDICIAL - DAF NACIONAL , PROCEDENCIA: BANCO UNION S.A., CHEQUE: 1904, FECHA DE EMISION:08/02/2017</t>
  </si>
  <si>
    <t>B14789520002</t>
  </si>
  <si>
    <t>00099021001 DEP.DE CHEQ.AJENOS,RET.DE CAM.,CONCEPTO: RESPONSABILIDAD CIVIL - CARLOS SEVERO COLQUE,DEP.: ORGANO JUDICIAL - DAF NACIONAL , PROCEDENCIA: BANCO UNION S.A., CHEQUE: 1895, FECHA DE EMISION:08/02/2017</t>
  </si>
  <si>
    <t>B14789540002</t>
  </si>
  <si>
    <t>00099021001 DEP.DE CHEQ.AJENOS,RET.DE CAM.,CONCEPTO: RESPONSABILIDAD CIVIL - CARLOS SEVERO COLQUE,DEP.: ORGANO JUDICIAL - DAF NACIONAL , PROCEDENCIA: BANCO UNION S.A., CHEQUE: 1896, FECHA DE EMISION:08/02/2017</t>
  </si>
  <si>
    <t>B14789600002</t>
  </si>
  <si>
    <t>00099021001 DEP.DE CHEQ.AJENOS,RET.DE CAM.,CONCEPTO: RESPONSABILIDAD CIVIL-RODOLFO MERIDA RENDON,DEP.: ORGANO JUDICIAL-DAF NACIONAL , PROCEDENCIA: BANCO UNION S.A., CHEQUE: 1903, FECHA DE EMISION:08/02/2017</t>
  </si>
  <si>
    <t>B14789620002</t>
  </si>
  <si>
    <t>00099021001 DEP.DE CHEQ.AJENOS,RET.DE CAM.,CONCEPTO: RESPONSABILIDAD CIVIL - LIMBERG GUTIERREZ CARREÑO,DEP.: ORGANO JUDICIAL - DAF NACIONAL , PROCEDENCIA: BANCO UNION S.A., CHEQUE: 1899, FECHA DE EMISION:08/02/2017</t>
  </si>
  <si>
    <t>B14789630002</t>
  </si>
  <si>
    <t>00099021001 DEP.DE CHEQ.AJENOS,RET.DE CAM.,CONCEPTO: RESPONSABILIDAD CIVIL-DIEGO SANABRIA SALMON,DEP.: ORGANO JUDICIAL-DAF NACIONAL , PROCEDENCIA: BANCO UNION S.A., CHEQUE: 1901, FECHA DE EMISION:08/02/2017</t>
  </si>
  <si>
    <t>B14789650002</t>
  </si>
  <si>
    <t>00099021001 DEP.DE CHEQ.AJENOS,RET.DE CAM.,CONCEPTO: RESPONSABILIDAD CIVIL-EVELYN SALGUEIRO VELASCO,DEP.: ORGANO JUDICIAL-DAF NACIONAL , PROCEDENCIA: BANCO UNION S.A., CHEQUE: 1902, FECHA DE EMISION:08/02/2017</t>
  </si>
  <si>
    <t>B14789670002</t>
  </si>
  <si>
    <t>00099021001 DEP.DE CHEQ.AJENOS,RET.DE CAM.,CONCEPTO: RESPONSABILIDAD CIVIL-GONZALO QUINTANILLA CALVIMONTES,DEP.: ORGANO JUDICIAL-DAF NACIONAL , PROCEDENCIA: BANCO UNION S.A., CHEQUE: 1900, FECHA DE EMISION:08/02/2017</t>
  </si>
  <si>
    <t>B14789770002</t>
  </si>
  <si>
    <t>00283062001 DEP.DE CHEQ.AJENOS,RET.DE CAM.,CONCEPTO: DEVOLUCION DE VIATICOS REG. SANTA CRUZ,DEP.: ADUANA NAL DE BOLIVIA , PROCEDENCIA: BANCO UNION S.A., CHEQUE: 2407, FECHA DE EMISION:21/02/2017</t>
  </si>
  <si>
    <t>B14789880002</t>
  </si>
  <si>
    <t>00099021001 DEP.DE CHEQ.AJENOS,RET.DE CAM.,CONCEPTO: DEVOLUCION PASAJES NO UTILIZADOS GESTION 2015,DEP.: MINISTERIO DE LA PRESIDENCIA , PROCEDENCIA: BANCO UNION S.A., CHEQUE: 5577, FECHA DE EMISION:23/02/2017</t>
  </si>
  <si>
    <t>O14788820002</t>
  </si>
  <si>
    <t>00099021001 DEPOSITO DE EFECTIVO, DEPOSITANTE: SABINO PALLUCA MENDO, CONCEPTO: COBRO INDEBIDO, CUENTA DE DEPOSITO: CUENTA UNICA DEL TESORO</t>
  </si>
  <si>
    <t>O14789360002</t>
  </si>
  <si>
    <t>00342012001 DEPOSITO DE EFECTIVO, DEPOSITANTE: AGENCIA ESTATAL DE VIVIENDA, CONCEPTO: DEVOLUCION FONDOS EN AVANCE C-31 GESTION 2016, CUENTA DE DEPOSITO: CUENTA UNICA DEL TESORO</t>
  </si>
  <si>
    <t>O14789900002</t>
  </si>
  <si>
    <t>00099021001 DEPOSITO DE EFECTIVO, DEPOSITANTE: ADEMAF EDWIN DE LA FUENTE JERIA, CONCEPTO: DEVOLUCION DE FONDOS, CUENTA DE DEPOSITO: CUENTA UNICA DEL TESORO</t>
  </si>
  <si>
    <t>O14789930002</t>
  </si>
  <si>
    <t>O14789940002</t>
  </si>
  <si>
    <t>O14790390002</t>
  </si>
  <si>
    <t>00574012002 DEPOSITO DE EFECTIVO, DEPOSITANTE: LACTEOSBOL JOSE ANTONIO BORDA AGUILERA, CONCEPTO: DEVOLUCION POR FONDOS EN AVANCE, CUENTA DE DEPOSITO: CUENTA UNICA DEL TESORO</t>
  </si>
  <si>
    <t>O14790400002</t>
  </si>
  <si>
    <t>O14790450002</t>
  </si>
  <si>
    <t>00099021001 DEPOSITO DE EFECTIVO, DEPOSITANTE: FELICIANO QUISPE QUISPE, CONCEPTO: DEVOLUCION DEL AGUINALDO 2016, CUENTA DE DEPOSITO: CUENTA UNICA DEL TESORO</t>
  </si>
  <si>
    <t>O14790470002</t>
  </si>
  <si>
    <t>00099021001 DEPOSITO DE EFECTIVO, DEPOSITANTE: FELICIANO QUISPE QUISPE, CONCEPTO: DEVOLUCION DEL HABER DEL MARZO 2016, CUENTA DE DEPOSITO: CUENTA UNICA DEL TESORO</t>
  </si>
  <si>
    <t>O14790480002</t>
  </si>
  <si>
    <t>00099021001 DEPOSITO DE EFECTIVO, DEPOSITANTE: FELICIANO QUISPE QUISPE, CONCEPTO: DEVOLUCION DEL BONO ECONOMICO, CUENTA DE DEPOSITO: CUENTA UNICA DEL TESORO</t>
  </si>
  <si>
    <t>O14791240002</t>
  </si>
  <si>
    <t>00046024204 DEPOSITO DE EFECTIVO, DEPOSITANTE: KATHERINE RIBERA EGUEZ, CONCEPTO: DEVOLUCION DE SALDOS NO EJECUTADO C-31: 6689/CBTE: 5270, CUENTA DE DEPOSITO: CUENTA UNICA DEL TESORO</t>
  </si>
  <si>
    <t>O14791280002</t>
  </si>
  <si>
    <t>00099021001 DEPOSITO DE EFECTIVO, DEPOSITANTE: MAX ROUGCHER MINISTERIO DE DEPORTES, CONCEPTO: DEVOLUCION DE SALDOS NO EJECUTADOS FONDOS EN AVANCE COPA EST. PLURINAC. DE BOLIVIA, CUENTA DE DEPOSITO: CUENTA UNICA DEL TESORO</t>
  </si>
  <si>
    <t>O14791300002</t>
  </si>
  <si>
    <t>O14791330002</t>
  </si>
  <si>
    <t>O14791340002</t>
  </si>
  <si>
    <t>00099021001 DEPOSITO DE EFECTIVO, DEPOSITANTE: OSWALDO DURAN FERNANDEZ, CONCEPTO: DEPÓSITO DUODECIMAS SENASIR DE LA SRA CARMELA FERNANDEZ, CUENTA DE DEPOSITO: CUENTA UNICA DEL TESORO</t>
  </si>
  <si>
    <t>O14791350002</t>
  </si>
  <si>
    <t>O14791400002</t>
  </si>
  <si>
    <t>O14791410002</t>
  </si>
  <si>
    <t>O14791430002</t>
  </si>
  <si>
    <t>O14791490002</t>
  </si>
  <si>
    <t>00342012001 DEPOSITO DE EFECTIVO, DEPOSITANTE: PABLO GUILLERMO ROSSELL ARCE CI. 2232730 LP, CONCEPTO: DEVOLUCION PARCIAL POR DICTAMEN DE AUDITORIA, CUENTA DE DEPOSITO: CUENTA UNICA DEL TESORO</t>
  </si>
  <si>
    <t>B14793430002</t>
  </si>
  <si>
    <t>00099021001 DEP.DE CHEQ.AJENOS,RET.DE CAM.,CONCEPTO: DEVOLUCION DE FONDOS,DEP.: GAM TORO TORO PROY FORESTACION EN MICROCUENCAS , PROCEDENCIA: BANCO UNION S.A., CHEQUE: 54, FECHA DE EMISION:22/02/2017</t>
  </si>
  <si>
    <t>B14793560002</t>
  </si>
  <si>
    <t>00578012002 DEP.DE CHEQ.AJENOS,RET.DE CAM.,CONCEPTO: REVERSION,DEP.: BOLIVIANA DE AVIACION , PROCEDENCIA: BANCO UNION S.A., CHEQUE: 7373, FECHA DE EMISION:24/02/2017</t>
  </si>
  <si>
    <t>B14793720002</t>
  </si>
  <si>
    <t>00254014101 DEP.DE CHEQ.AJENOS,RET.DE CAM.,CONCEPTO: TRANSFERENCIA DE RECURSOS DEL MUNICIPIO DE SAN LUCAS,DEP.: INSTITUTO DEL SEGURO AGRARIO , PROCEDENCIA: BANCO UNION S.A., CHEQUE: 1069, FECHA DE EMISION:24/02/2017</t>
  </si>
  <si>
    <t>B14793740002</t>
  </si>
  <si>
    <t>00254014101 DEP.DE CHEQ.AJENOS,RET.DE CAM.,CONCEPTO: TRANSFERENCIA D RECURSOS DEL MUNICIPIO DE QUIABAYA,DEP.: INSTITUTO DEL SEGURO AGRARIO , PROCEDENCIA: BANCO UNION S.A., CHEQUE: 1067, FECHA DE EMISION:24/02/2017</t>
  </si>
  <si>
    <t>B14793760002</t>
  </si>
  <si>
    <t>00283062001 DEP.DE CHEQ.AJENOS,RET.DE CAM.,CONCEPTO: OTROS,DEP.: ADUANA NAL DE BOLIVIA , PROCEDENCIA: BANCO UNION S.A., CHEQUE: 2426, FECHA DE EMISION:21/02/2017</t>
  </si>
  <si>
    <t>B14793790002</t>
  </si>
  <si>
    <t>00283022001 DEP.DE CHEQ.AJENOS,RET.DE CAM.,CONCEPTO: OTROS,DEP.: ADUANA NAL DE BOLIVIA , PROCEDENCIA: BANCO UNION S.A., CHEQUE: 2425, FECHA DE EMISION:21/02/2017</t>
  </si>
  <si>
    <t>B14793850002</t>
  </si>
  <si>
    <t>00099021001 DEP.DE CHEQ.AJENOS,RET.DE CAM.,CONCEPTO: TAPIA TERCEROS MIGUEL HEBERT,DEP.: BANCO UNION S.A. , PROCEDENCIA: BANCO UNION S.A., CHEQUE: 148198, FECHA DE EMISION:24/02/2017</t>
  </si>
  <si>
    <t>B14793890002</t>
  </si>
  <si>
    <t>00099021001 DEP.DE CHEQ.AJENOS,RET.DE CAM.,CONCEPTO: NAVA GUZMAN CARLOS ANGEL,DEP.: BANCO UNION S.A. , PROCEDENCIA: BANCO UNION S.A., CHEQUE: 148197, FECHA DE EMISION:24/02/2017</t>
  </si>
  <si>
    <t>B14793900002</t>
  </si>
  <si>
    <t>00283022001 DEP.DE CHEQ.AJENOS,RET.DE CAM.,CONCEPTO: OTROS,DEP.: ADUANA NAL DE BOLIVIA , PROCEDENCIA: BANCO UNION S.A., CHEQUE: 2427, FECHA DE EMISION:21/02/2017</t>
  </si>
  <si>
    <t>B14793950002</t>
  </si>
  <si>
    <t>00099021001 DEP.DE CHEQ.AJENOS,RET.DE CAM.,CONCEPTO: TAPIA TERCEROS MIGUEL HEBERT,DEP.: BANCO UNION S.A. , PROCEDENCIA: BANCO UNION S.A., CHEQUE: 148199, FECHA DE EMISION:24/02/2017</t>
  </si>
  <si>
    <t>B14794160002</t>
  </si>
  <si>
    <t>00099021001 DEP.DE CHEQ.AJENOS,RET.DE CAM.,CONCEPTO: DEVOLUCION DE GASTOS OBSERVADOS CONTROL FINANCIERO GESTION 2012,DEP.: JUAN JOSE ROJAS ORELLANA , PROCEDENCIA: BANCO UNION S.A., CHEQUE: 1039, FECHA DE EMISION:23/02/2017</t>
  </si>
  <si>
    <t>B14794170002</t>
  </si>
  <si>
    <t>00099021001 DEP.DE CHEQ.AJENOS,RET.DE CAM.,CONCEPTO: DEVOLUCION DE GASTOS OBSERVADOS CONTROL FINANCIERO,DEP.: ERIKA MARCANI BAZOALDO , PROCEDENCIA: BANCO UNION S.A., CHEQUE: 1038, FECHA DE EMISION:23/02/2017</t>
  </si>
  <si>
    <t>B14794250002</t>
  </si>
  <si>
    <t>00035031101 DEP.DE CHEQ.AJENOS,RET.DE CAM.,CONCEPTO: ARRENDAMIENTO DE LOS BLOQUES AMARILLO Y VERDE PARA LA FECHA LA PAZ EXPONE 2016,DEP.: MEFP - UCPP , PROCEDENCIA: BANCO UNION S.A., CHEQUE: 892, FECHA DE EMISION:10/02/2017</t>
  </si>
  <si>
    <t>B14794290002</t>
  </si>
  <si>
    <t>00035031101 DEP.DE CHEQ.AJENOS,RET.DE CAM.,CONCEPTO: ALQUILER DEL DEPO. CAMPO FERIAL CHUQUIAGO MARKA DEL 24 DE OCTUBRE AL 9 DE NOVIEMBRE 2016,DEP.: MEFP - UCPP , PROCEDENCIA: BANCO UNION S.A., CHEQUE: 891, FECHA DE EMISION:10/02/2017</t>
  </si>
  <si>
    <t>O14793260002</t>
  </si>
  <si>
    <t>O14793320002</t>
  </si>
  <si>
    <t>00099021001 DEPOSITO DE EFECTIVO, DEPOSITANTE: JAVIER ASTORGA ROJAS, CONCEPTO: DOBLE PERCEPCION, CUENTA DE DEPOSITO: CUENTA UNICA DEL TESORO</t>
  </si>
  <si>
    <t>O14793360002</t>
  </si>
  <si>
    <t>00070011102 DEPOSITO DE EFECTIVO, DEPOSITANTE: MINISTERIO DE TRABAJO EMPLEO Y PREVISION SOCIAL, CONCEPTO: DEVOLUCION DE FONDOS NO UTILIZADOS PARA LA INSPECCION TECNICA 2016 DEL PARQUE AUTOMOTOR DEL MTEPS, CUENTA DE DEPOSITO: CUENTA UNICA DEL TESORO</t>
  </si>
  <si>
    <t>O14793610002</t>
  </si>
  <si>
    <t>00099021001 DEPOSITO DE EFECTIVO, DEPOSITANTE: GERMAN CALLISAYA QUISPE, CONCEPTO: DOBLE PERCEPCION, CUENTA DE DEPOSITO: CUENTA UNICA DEL TESORO</t>
  </si>
  <si>
    <t>O14793920002</t>
  </si>
  <si>
    <t>00015011108 DEPOSITO DE EFECTIVO, DEPOSITANTE: MAGALY ESPINOZA CUELLAR, CONCEPTO: PAGO DE EXCESO DE LIMITE DE CONSUMO, CUENTA DE DEPOSITO: CUENTA UNICA DEL TESORO</t>
  </si>
  <si>
    <t>O14794180002</t>
  </si>
  <si>
    <t>00108012001 DEPOSITO DE EFECTIVO, DEPOSITANTE: CHAVARRIA - VELASQUEZ, CONCEPTO: DEVOLUCION SEGUN INFORME UAI - 007/2014 PBSERVACION 3,3, CUENTA DE DEPOSITO: CUENTA UNICA DEL TESORO</t>
  </si>
  <si>
    <t>O14794330002</t>
  </si>
  <si>
    <t>00099021001 DEPOSITO DE EFECTIVO, DEPOSITANTE: ALBERTO DIAZ HURTADO, CONCEPTO: DEP. DOS DUODECIMAS DE AGUINALDO, CUENTA DE DEPOSITO: CUENTA UNICA DEL TESORO</t>
  </si>
  <si>
    <t>O14794540002</t>
  </si>
  <si>
    <t>00099021001 DEPOSITO DE EFECTIVO, DEPOSITANTE: OLGA QUISPE MAMANI, CONCEPTO: DEVOLUCION POR EL COBRO INDEBIDO, CUENTA DE DEPOSITO: CUENTA UNICA DEL TESORO</t>
  </si>
  <si>
    <t>O14795360002</t>
  </si>
  <si>
    <t>00015011108 DEPOSITO DE EFECTIVO, DEPOSITANTE: JIMENA VILLCA CASSIA, CONCEPTO: POR EXESO DE CONSUMO EN LA LINEA DE TELEFONO 67012667, CUENTA DE DEPOSITO: CUENTA UNICA DEL TESORO</t>
  </si>
  <si>
    <t>ACTUALIZADA AL 19/ABRIL/2017</t>
  </si>
  <si>
    <t>Lic. Joyce Arteaga Díaz</t>
  </si>
  <si>
    <t>Responsable a.i. del Área de Conciliación y Recolección de Datos
Unidad de Contabilidad y Cuentas Fiscales
Dirección General de Contabilidad Fiscal</t>
  </si>
  <si>
    <t>Ministerio de Energías</t>
  </si>
  <si>
    <t>Agencia Boliviana de Energia Nuclear</t>
  </si>
  <si>
    <t>DESCONCILIADO</t>
  </si>
  <si>
    <t>G04140830002</t>
  </si>
  <si>
    <t>PAGO PRÉSTAMO IDA 948-BO VCTO. 01-abr-2017 POR CUENTA DE SAGUAPAC , VALOR 03-abr-2017 CAPITAL USD 135.000,00 INTERESES USD 12.656,25 LIB. 00099021001 - RECURSOS ORDINARIOS (3987) - MDRI</t>
  </si>
  <si>
    <t>J03216770002</t>
  </si>
  <si>
    <t>A:00099021001 Pago de capital e interes corriente a favor del TGN, adeudado por el GAD Santa Cruz, correspondientes a los Convenios Subsidiarios CAF 2324 de los Proyectos de Electrificacion Rural Las Parabas, Pueblos Nuevos Tramos Abapo, Nucleo 9 Santa Rosa del Palmar-Villa Nueva.</t>
  </si>
  <si>
    <t>Q08205320002</t>
  </si>
  <si>
    <t>NÚMERO DE LIBRETA CUT: 99031009.00 OPERACIÓN T01 TRANSFERENCIA DE FONDOS A LA CUT - TESORO DIRECTO DE BANCO UNION S.A. A CUENTA UNICA DEL TESORO CON NUMERO DE SOLICITUD = 1699756 Y NUMERO CORRELATIVO = 91320003042017522 TRANSFERENCIA POR OPERACIONES DE VE</t>
  </si>
  <si>
    <t>S08838890002</t>
  </si>
  <si>
    <t>||TRANSFERENCIA DE FONDOS S/G. NOTA DE CITE:BUN0231/17 DE LA FECHA (HRE-TSO-1585), SALDOS DE PROYECTOS NO EJECUTADOS AL CIERRE DE LA GESTION 2016. A SOLICITUD GOB.AUT.MCPAL.PUCARA,LIBRETA 00046058003 MN; BUN.</t>
  </si>
  <si>
    <t>S08838270003</t>
  </si>
  <si>
    <t>||PAGO A LA CAF PRESTAMO CFG 512/CFC 2174 VCTO. 03/04/2017 POR CUENTA DEL TGN SEGÚN NOTA MEFP/VTCP/DGCP/UODP-287/2017 DE FECHA 30/03/2017 COMISIONES USD 34.042,37. LIBRETA N° 00099021001 CUENTA UNICA DEL TESORO CTA.3987 REF.: COMISIONES BANCARIAS</t>
  </si>
  <si>
    <t>S08838430003</t>
  </si>
  <si>
    <t>||TRANSFERENCIA DE FONDOS S/G. MENSAJES SWIFT NROS. 04529 Y 04516 DE LA FECHA (SECTOR PUBLICO). DEBITO DE LA LIBRETA 00117012001 DGAC, REPOSICION UTILES DE ESCRITORIO.</t>
  </si>
  <si>
    <t>S08839000003</t>
  </si>
  <si>
    <t>'TRANSFERENCIA DE FONDOS||EN ATENCION A NOTA DEL MIN. DE ECONOMIA Y FINANZAS PUBLICAS MEFP/VTCP/DGPOT/UPCFTGN/TR-N°612/2017 DE LA FECHA (HRE-TSO-1588) DEBITO DE LA LIBRETA N° 00099021001, REPOSICIÓN ÚTILES DE ESCRITORIO</t>
  </si>
  <si>
    <t>E00457560001</t>
  </si>
  <si>
    <t>E00457590001</t>
  </si>
  <si>
    <t>E00457620001</t>
  </si>
  <si>
    <t>E00457650001</t>
  </si>
  <si>
    <t>E00457660001</t>
  </si>
  <si>
    <t>G04140880003</t>
  </si>
  <si>
    <t>PAGO A IDA PRÉSTAMO 2531-BO VCTO. 01-abr-2017 POR CUENTA DE TGN , NTI. 009150 VALOR 03-abr-2017 CAPITAL USD 32.975,42 INTERESES USD 4.049,73 CTA. 3987 CUENTA UNICA DEL TESORO-3987 LIB. 00099021001 REF.: COMISIONES BANCARIAS</t>
  </si>
  <si>
    <t>G04140910001</t>
  </si>
  <si>
    <t>COBRO COSTOS DE PAPELERIA SEGUN TRANSFERENCIA DEL EXTERIOR POR ORDEN DE EPE EMPRESA PRODUCTORA DE ENERGIA REF.: INV. EXB-EPEC 002/16 LIB. 00513012007 YPFB - RECURSOS NACIONALIZACIÓN</t>
  </si>
  <si>
    <t>G04140920003</t>
  </si>
  <si>
    <t>PAGO A PROEX BRASIL PRÉSTAMO ADITIVO 19-5-2004 VCTO. 03-abr-2017 POR CUENTA DE TGN , NTI. 009268 VALOR 03-abr-2017 CAPITAL USD 4.090.323,34 INTERESES USD 51.188,44 CTA. 3987 CUENTA UNICA DEL TESORO-3987 LIB. 00099021001 REF.: COMISIONES BANCARIAS</t>
  </si>
  <si>
    <t>G04140930003</t>
  </si>
  <si>
    <t>PAGO A PROEX BRASIL PRÉSTAMO CONV.CDTO. 03-10-01 VCTO. 03-abr-2017 POR CUENTA DE TGN , NTI. 009267 VALOR 03-abr-2017 CAPITAL USD 2.244.551,83 INTERESES USD 28.089,49 CTA. 3987 CUENTA UNICA DEL TESORO-3987 LIB. 00099021001 REF.: COMISIONES BANCARIAS</t>
  </si>
  <si>
    <t>G04141150004</t>
  </si>
  <si>
    <t>VENTA DE DIVISAS CON TRANSFERENCIA DE FONDOS A SOLICITUD DE SERVICIO GENERAL DE IDENTIFICACION PERSONAL - SEGIP SEGUN SOLICITUD 2017 REF: ENTREGA DE FONDOS A LA OFICINA DE CALAMA - CHILE, PARA GASTOS EN BIENES Y SERVICIOS, SEGUN NOTA 001-2017, SOLICITUD 1, CERT. 831. LIB. 00340012003 RECAUDACION EXTRANJERIA - C.I. -L.C.</t>
  </si>
  <si>
    <t>G04141160007</t>
  </si>
  <si>
    <t>VENTA DE DIVISAS CON TRANSFERENCIA DE FONDOS A SOLICITUD DE MINISTERIO DE RELACIONES EXTERIORES SEGUN SOLICITUD 2012 REF: REMISION DE RECURSOS ADICIONALES DE GASTOS DE FUNCIONAMIENTO DEL EMSD E MARZO/2017 A FAVOR DE LOS CONSULADOS EN SEVILLA, ILO, TACNA Y VICECONSULAOD EN PILAR S/G GM-DGAA-UFI-PRP-I LIB. 00099021001 TGN-RECURSOS ORDINARIOS (3987)</t>
  </si>
  <si>
    <t>G04141170006</t>
  </si>
  <si>
    <t>VENTA DE DIVISAS CON TRANSFERENCIA DE FONDOS A SOLICITUD DE MINISTERIO DE RELACIONES EXTERIORES SEGUN SOLICITUD 2018 REF: REMISION DE RECURSOS PARA EL PAGO DE GASTOS FUNERARIOS Y REPATRIACIONES, A FAVOR DE LOS CONSULADOS EN MADRID, SANTIAGO Y CACERES, S/G GM-DGAJ-UGJ-NI-246-243-242-244-241-225/2017 LIB. 00010011102 MIN.RELACIONES EXTERIORES - GESTORIA CONSULAR LEY Nº 3108</t>
  </si>
  <si>
    <t>G04141180004</t>
  </si>
  <si>
    <t>VENTA DE DIVISAS CON TRANSFERENCIA DE FONDOS A SOLICITUD DE MINISTERIO DE RELACIONES EXTERIORES SEGUN SOLICITUD 2019 REF: REMESA ADICIONAL A FAVOR DE LA EMBAJADA DE BOLIVIA EN LIMA-PERU, PARA EL PAGO DE PASAJES Y VIATICOS DEL EMBAJADOR GUSTAVO RODRIGUEZ PARA LOS VIAJES A LAS CIUDADES DE ESTADOS UNID LIB. 00099021001 TGN-RECURSOS ORDINARIOS (3987)</t>
  </si>
  <si>
    <t>G04147700004</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</si>
  <si>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 POR DIFERENCIAL CAMBIARIO</t>
  </si>
  <si>
    <t>G04147700005</t>
  </si>
  <si>
    <t>VENTA DE DIVISAS CON TRANSFERENCIA DE FONDOS A SOLICITUD DE INSUMOS BOLIVIA SEGUN SOLICITUD 1996 REF: REGISTRO DE PAGO A CES CANADA LIMITED PARA EL DISEÑO DE LETREROS PARA LA PARTICIPACIÓN EN AL FERIA INTERNACIONAL DE ALIMENTOS "SIAL CANDA 2017". SEGÚN COMUNICACIÓN INTERNA INBOL GCEYC N°261/2017 Y A LIB. 00224012002 INSUMOS BOL.ADMIN.CENTRAL. FUNCION. EXP PALMITO CULT.A VENEZ</t>
  </si>
  <si>
    <t>G04147710004</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</si>
  <si>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 POR DIFERENCIAL CAMBIARIO</t>
  </si>
  <si>
    <t>G04147710005</t>
  </si>
  <si>
    <t>VENTA DE DIVISAS CON TRANSFERENCIA DE FONDOS A SOLICITUD DE INSTITUTO NACIONAL DE INNOVACION AGROPECUARIA Y FORESTAL (INIAF) SEGUN SOLICITUD 1998 REF: PAGO DE 2.058 SWIIS FRANCS POR CONCEPTO DE 600 CERTIFICADOS DE ANÁLISIS DE SEMILLAS NARANJA INVIADAS POR ITSA SEGÚN FACTURA Nº INVOCE PF004105 HR LIB. 00222018010 INIAF-COSUDE-APOYO AL SIS.DEINNOV.AGROP.Y.FOREST. EN BOLIVIA</t>
  </si>
  <si>
    <t>J03216310001</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</si>
  <si>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3, segun l</t>
  </si>
  <si>
    <t>G04152830002</t>
  </si>
  <si>
    <t>TRANSFERENCIA DEL EXTERIOR SEGUN SWIFT NO.4611 DE FECHA 04/04/2017 ORDENANTE: SEZIONE CONSOLARE AMBASCIATA DI BOLIVIA-ITALIA REF:GESTORIA CONSULAR LIB. 00010011102 MIN.RELACIONES EXTERIORES - GESTORIA CONSULAR LEY Nº 3108</t>
  </si>
  <si>
    <t>G04152850002</t>
  </si>
  <si>
    <t>TRANSFERENCIA DEL EXTERIOR SEGUN SWIFT 04610 DE FECHA 04/04/2017 ORDENANTE: EMBAJADA DE BOLIVIA EN COSTA RICA REF.: GESTORIA CONSULAR MARZO 2017 LIB. 00010011102 MIN.RELACIONES EXTERIORES - GESTORIA CONSULAR LEY Nº 3108</t>
  </si>
  <si>
    <t>Q08211440002</t>
  </si>
  <si>
    <t>NUMERO DE LIBRETA CUT: Cuenta Unica del Tesoro OPERACIÓN E18 TRANSFERENCIA DEL SISTEMA FINANCIERO POR CUENTA DE TERCEROS A LA CUT Traspaso de fondos a solicitud de BBVA Prevision AFP por concepto de Devolucion pagos en exceso Ministerio de Defensa</t>
  </si>
  <si>
    <t>S08839330001</t>
  </si>
  <si>
    <t>||COMISION TRANSFERENCIA FDOS.AL EXTERIOR 0,10% S/USD145.140.-,REEMB.GSTS.COMUNICACION BS220.-Y EMISION COMP.CONTABLE BS50.-REF.:PAGO 1 LC I-2016-036 P/C Y.P.F.B. A/F DELTA COMPRESION S.A.,EN COMPL.A COMP.883932 ADJ.DE LA FECHA. LIB.00513012004 LBP-YPFB-UNICOMERCIAL REF.:COMISIONES PAGO 1 LC I-2016-036</t>
  </si>
  <si>
    <t>S08839740003</t>
  </si>
  <si>
    <t>||TRANSFERENCIA DE FONDOS S/G. MENSAJE SWIFT NRO. 04639 DE LA FECHA (SECTOR PUBLICO). DEBITO DE LA LIBRETA 00117012001 DGAC, REPOSICION UTILES DE ESCRITORIO.</t>
  </si>
  <si>
    <t>G04152490003</t>
  </si>
  <si>
    <t>PROVISION DE FONDOS A SOLICITUD DE YACIMIENTOS PETROLIFEROS FISCALES BOLIVIANOS SEGUN SOLICITUD YPFB-0104-2017 REF: PAGO DEL SERVICIO INTERRUMPIBLE DE TRANSPORTE DE GN MI DUCTO MENOR CARRASCO BULO BULO YPFB CHACO FEBRERO 2017 LIB. 00513012007 YPFB - RECURSOS NACIONALIZACIÓN</t>
  </si>
  <si>
    <t>G04152580003</t>
  </si>
  <si>
    <t>PROVISION DE FONDOS A SOLICITUD DE YACIMIENTOS PETROLIFEROS FISCALES BOLIVIANOS SEGUN SOLICITUD YPFB-0106-2017 REF: PAGO SERVICIO DE GN DUCTO MENOR LINEA 12 FEBRERO 2017 LIB. 00513012007 YPFB - RECURSOS NACIONALIZACIÓN</t>
  </si>
  <si>
    <t>G04152790004</t>
  </si>
  <si>
    <t>VENTA DE DIVISAS CON TRANSFERENCIA DE FONDOS A SOLICITUD DE ESCUELA DE GESTION PUBLICA PLURINACIONAL SEGUN SOLICITUD 2013 REF: PAGO PARCIAL A LA ESCUELA NACIONAL DE ADMINISTRACIÓN DE FRANCIA (ENA), POR LA IMPLEMENTACIÓN DE TRES EVENTOS INTERNACIONALES : CUALIDAD DE LA NORMA LEGISLATIVA; SEGURIDAD DE LIB. 00129058001 RECON-TERCER C2D FORTALECIMIENTO EN TEMAS ESTRATEGICOS POR DIFERENCIAL CAMBIARIO</t>
  </si>
  <si>
    <t>G04152790005</t>
  </si>
  <si>
    <t>VENTA DE DIVISAS CON TRANSFERENCIA DE FONDOS A SOLICITUD DE ESCUELA DE GESTION PUBLICA PLURINACIONAL SEGUN SOLICITUD 2013 REF: PAGO PARCIAL A LA ESCUELA NACIONAL DE ADMINISTRACIÓN DE FRANCIA (ENA), POR LA IMPLEMENTACIÓN DE TRES EVENTOS INTERNACIONALES : CUALIDAD DE LA NORMA LEGISLATIVA; SEGURIDAD DE LIB. 00129058001 RECON-TERCER C2D FORTALECIMIENTO EN TEMAS ESTRATEGICOS</t>
  </si>
  <si>
    <t>G04152800004</t>
  </si>
  <si>
    <t>VENTA DE DIVISAS CON TRANSFERENCIA DE FONDOS A SOLICITUD DE DIRECCION ESTRATEGICA DE REIVINDICACION MARITIMA DIREMAR SEGUN SOLICITUD 2016 REF: PAGO A LA SRA. JANET BOULMER, POR EL SERVICIO DE REVISIÓN Y/O EDICIÓN DE LA REPLICA DE BOLIVIA REDACTADA EN IDIOMA INGLES, SEGÚN INFORME IF/DIREMAR/DGDM NO. LIB. 00099021001 TGN-RECURSOS ORDINARIOS (3987) POR DIFERENCIAL CAMBIARIO</t>
  </si>
  <si>
    <t>G04152800005</t>
  </si>
  <si>
    <t>VENTA DE DIVISAS CON TRANSFERENCIA DE FONDOS A SOLICITUD DE DIRECCION ESTRATEGICA DE REIVINDICACION MARITIMA DIREMAR SEGUN SOLICITUD 2016 REF: PAGO A LA SRA. JANET BOULMER, POR EL SERVICIO DE REVISIÓN Y/O EDICIÓN DE LA REPLICA DE BOLIVIA REDACTADA EN IDIOMA INGLES, SEGÚN INFORME IF/DIREMAR/DGDM NO. LIB. 00099021001 TGN-RECURSOS ORDINARIOS (3987)</t>
  </si>
  <si>
    <t>G04152810004</t>
  </si>
  <si>
    <t>VENTA DE DIVISAS CON TRANSFERENCIA DE FONDOS A SOLICITUD DE DIRECCION ESTRATEGICA DE REIVINDICACION MARITIMA DIREMAR SEGUN SOLICITUD 2015 REF: PAGO AL PROF. REMIRO BROTONS POR EL SERVICIO DE ASESORAMIENTO EN DERECHO INTERNACIONAL, DE ACUERDO A INFORME IF/DIREMAR/DIAM Nº 014/2017 Y DOC. ADJ. EQUIVALE LIB. 00099021001 TGN-RECURSOS ORDINARIOS (3987) POR DIFERENCIAL CAMBIARIO</t>
  </si>
  <si>
    <t>G04152810005</t>
  </si>
  <si>
    <t>VENTA DE DIVISAS CON TRANSFERENCIA DE FONDOS A SOLICITUD DE DIRECCION ESTRATEGICA DE REIVINDICACION MARITIMA DIREMAR SEGUN SOLICITUD 2015 REF: PAGO AL PROF. REMIRO BROTONS POR EL SERVICIO DE ASESORAMIENTO EN DERECHO INTERNACIONAL, DE ACUERDO A INFORME IF/DIREMAR/DIAM Nº 014/2017 Y DOC. ADJ. EQUIVALE LIB. 00099021001 TGN-RECURSOS ORDINARIOS (3987)</t>
  </si>
  <si>
    <t>G04152820004</t>
  </si>
  <si>
    <t>VENTA DE DIVISAS CON TRANSFERENCIA DE FONDOS A SOLICITUD DE DIRECCION ESTRATEGICA DE REIVINDICACION MARITIMA DIREMAR SEGUN SOLICITUD 2010 REF: PAGO AL DR. PAYAM AKHAVAN, POR EL SERVICIO DE ASESORAMIENTO EN DERECHO INTERNACIONAL PUBLICO, S/G CONTRATO CDP-I Nº 001/2017, SOL. DE PAGO MEDIANTE INFORME I LIB. 00099021001 TGN-RECURSOS ORDINARIOS (3987) POR DIFERENCIAL CAMBIARIO</t>
  </si>
  <si>
    <t>G04152820005</t>
  </si>
  <si>
    <t>VENTA DE DIVISAS CON TRANSFERENCIA DE FONDOS A SOLICITUD DE DIRECCION ESTRATEGICA DE REIVINDICACION MARITIMA DIREMAR SEGUN SOLICITUD 2010 REF: PAGO AL DR. PAYAM AKHAVAN, POR EL SERVICIO DE ASESORAMIENTO EN DERECHO INTERNACIONAL PUBLICO, S/G CONTRATO CDP-I Nº 001/2017, SOL. DE PAGO MEDIANTE INFORME I LIB. 00099021001 TGN-RECURSOS ORDINARIOS (3987)</t>
  </si>
  <si>
    <t>G04152840001</t>
  </si>
  <si>
    <t>COBRO COSTOS DE PAPELERIA SEGUN TRANSFERENCIA DEL EXTERIOR POR ORDEN DE SEZIONE CONSOLARE AMBASCIATA DI BOLIVIA-ITALIA REF:GESTORIA CONSULAR LIB. 00010011102 MIN.RELACIONES EXTERIORES - GESTORIA CONSULAR LEY Nº 3108</t>
  </si>
  <si>
    <t>G04152860001</t>
  </si>
  <si>
    <t>COBRO COSTOS DE PAPELERIA SEGUN TRANSFERENCIA DEL EXTERIOR POR ORDEN DE EMBAJADA DE BOLIVIA EN COSTA RICA REF.: GESTORIA CONSULAR MARZO 2017 LIB. 00010011102 MIN.RELACIONES EXTERIORES - GESTORIA CONSULAR LEY Nº 3108</t>
  </si>
  <si>
    <t>G04152870004</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</si>
  <si>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 POR DIFERENCIAL CAMBIARIO</t>
  </si>
  <si>
    <t>G04152870005</t>
  </si>
  <si>
    <t>VENTA DE DIVISAS CON TRANSFERENCIA DE FONDOS A SOLICITUD DE INSUMOS BOLIVIA SEGUN SOLICITUD 1995 REF: REGISTRO DE PAGO A EXPO CANADA FRANCE INC. PARA LA PARTICIPACIÓN DE INSUMOS BOLIVIA EN LA FERIA INTERNACIONAL DE ALIMENTOS "SIAL CANADA 2017". SEGÚN COMUNICACIÓN INTERNA INBOL GCEYC N°262/2017 Y DOC LIB. 00224012002 INSUMOS BOL.ADMIN.CENTRAL. FUNCION. EXP PALMITO CULT.A VENEZ</t>
  </si>
  <si>
    <t>G04152970004</t>
  </si>
  <si>
    <t>VENTA DE DIVISAS CON TRANSFERENCIA DE FONDOS A SOLICITUD DE YACIMIENTOS PETROLIFEROS FISCALES BOLIVIANOS SEGUN SOLICITUD 2023 REF: PAGO ANTICIPADO A VITOL SA POR SUMINISTRO DE DIESEL OIL MES MARZO/2017, PRIMER EMBARQUE, SEGUN LIB. 00513012004 LBP-YPFB-UNICOMERCIAL (4030005415/1-2188907)</t>
  </si>
  <si>
    <t>G04152980004</t>
  </si>
  <si>
    <t>VENTA DE DIVISAS CON TRANSFERENCIA DE FONDOS A SOLICITUD DE MINISTERIO DE LA PRESIDENCIA SEGUN SOLICITUD 2022 REF: DIVISAS USD 776.52 A SOUTHERN CROSS AVIATION POR COMPRA REPUESTOS AERONAVE FAB-048 USD 592.88 Y COSTOS DE ENVIO DE REPUESTOS USD 183.64 A CTA 898063862112 BANK OF AMERICA NA RELACIONADO LIB. 00099021001 TGN-RECURSOS ORDINARIOS (3987)</t>
  </si>
  <si>
    <t>G04153020004</t>
  </si>
  <si>
    <t>VENTA DE DIVISAS CON TRANSFERENCIA DE FONDOS A SOLICITUD DE MINISTERIO DE LA PRESIDENCIA SEGUN SOLICITUD 2020 REF: DIVISAS USD 91,099.49 PAGO A ROYAL FBO POR SERVICIO AERONAVE FAB-002 EN EL VIAJE AL EXTERIOR A ROTTERDAM HOLANDA Y ROMA ITALIA CTA. 0102351465 BANCO BILBAO VIZCAYA ARGENTARIA PARAGUAY LIB. 00099021001 TGN-RECURSOS ORDINARIOS (3987)</t>
  </si>
  <si>
    <t>G04153030004</t>
  </si>
  <si>
    <t>VENTA DE DIVISAS CON TRANSFERENCIA DE FONDOS A SOLICITUD DE MINISTERIO DE LA PRESIDENCIA SEGUN SOLICITUD 2021 REF: DIVISAS USD 351.49 PAGO A SATCOM DIRECT INC POR SERVICIO TELEFONO SATELITAL AERONAVE FAB 001 MES FEBRERO 2017 SEGUN INVOCIE 2690639 LIB. 00099021001 TGN-RECURSOS ORDINARIOS (3987)</t>
  </si>
  <si>
    <t>G04153200003</t>
  </si>
  <si>
    <t>PAGO A CAF PRÉSTAMO CFA007943 VCTO. 04-abr-2017 POR CUENTA DE TGN , NTI. 009159 VALOR 04-abr-2017 CAPITAL USD 4.791.666,67 INTERESES USD 1.563.761,69 CTA. 3987 CUENTA UNICA DEL TESORO-3987 LIB. 00099021001 REF.: COMISIONES BANCARIAS</t>
  </si>
  <si>
    <t>S08839240003</t>
  </si>
  <si>
    <t>||TRANSFERENCIA DE FONDOS S/G. MENSAJE SWIFT NRO. 04605 DE LA FECHA (SECTOR PUBLICO). DEBITO DE LA LIBRETA 00119012001 ADSIB, REPOSICION UTILES DE ESCRITORIO.</t>
  </si>
  <si>
    <t>G04164730002</t>
  </si>
  <si>
    <t>TRANSFERENCIA DEL EXTERIOR SEGUN SWIFT NO.4674 DE FECHA 05/04/2017 ORDENANTE: CONSULADO DE BOLIVIA EN MURCIA REF.GESTORIA CONSULAR MARZO 2017 LIB. 00010011102 MIN.RELACIONES EXTERIORES - GESTORIA CONSULAR LEY Nº 3108</t>
  </si>
  <si>
    <t>G04164750002</t>
  </si>
  <si>
    <t>TRANSFERENCIA DEL EXTERIOR SEGUN SWIFT 04675 DE FECHA 05/04/2017 ORDENANTE: EMBAJADA DE BOLIVIA SECCION CONSULAR TOKYO-JAPON LIB. 00010011102 MIN.RELACIONES EXTERIORES - GESTORIA CONSULAR LEY Nº 3108</t>
  </si>
  <si>
    <t>G04164790002</t>
  </si>
  <si>
    <t>TRANSFERENCIA DEL EXTERIOR SEGUN SWIFT NO.4669 DE FECHA 05/04/2017 ORDENANTE: CONSULADO GERAL DA BOLIVIA RIO DE JANEIRO BRASIL REF:GESTORIA CONSULAR MARZO 2017 LIB. 00010011102 MIN.RELACIONES EXTERIORES - GESTORIA CONSULAR LEY Nº 3108</t>
  </si>
  <si>
    <t>G04173480002</t>
  </si>
  <si>
    <t>TRANSFERENCIA DEL EXTERIOR SEGUN SWIFT 04717 DE FECHA 05/04/2017 ORDENANTE: CONSULADO GENERAL DE BOLIVIA EN HOUSTON,GESTORIA CONSULAR,HOUSTON TX LIB. 00010011102 MIN.RELACIONES EXTERIORES - GESTORIA CONSULAR LEY Nº 3108</t>
  </si>
  <si>
    <t>G04173500002</t>
  </si>
  <si>
    <t>TRANSFERENCIA DEL EXTERIOR SEGUN SWIFT NO.4718 DE FECHA 05/04/2017 ORDENANTE: CONSULADO DE BOLIVIA SS DE JUJUY-ARGENTINA REF:GESTORIA CONSULAR MES DE MARZO LIB. 00010011102 MIN.RELACIONES EXTERIORES - GESTORIA CONSULAR LEY Nº 3108</t>
  </si>
  <si>
    <t>G04174790002</t>
  </si>
  <si>
    <t>TRANSFERENCIA DEL EXTERIOR SEGUN SWIFT 04734 DE FECHA 05/04/2017 ORDENANTE: CONSULADO DE BOLIVIA, ANTOFAGASTA CL. LIB. 00010011102 MIN.RELACIONES EXTERIORES - GESTORIA CONSULAR LEY Nº 3108</t>
  </si>
  <si>
    <t>S08839990002</t>
  </si>
  <si>
    <t>||TRANSFERENCIA DE FONDOS DEL EXTERIOR SG/ SWIFT 04602 DEL 03/04/15 A/F MIN.RR.EE. POR ORDEN DEL CONSULADO DE LA REP DE BOLIVIA EN VIEDMA AR LIBRETA 00010011102 MIN.RELACIONES EXTERIORES-GESTORIA CONSULAR LEY NO.3108</t>
  </si>
  <si>
    <t>S08841130002</t>
  </si>
  <si>
    <t>||TRANSFERENCIA DE FONDOS S/G. NOTA CITE:BUN0238/17 DE LA FECHA (HRE-TSO-1613), PARA APROBACION DE LA CARTA ORGANICA DE VALLEGRANDE. A SOLICITUD GOB.AUT.MCPAL.VALLEGRANDE, LIBRETA N°00670014101 M/N; BUN.</t>
  </si>
  <si>
    <t>S08841150002</t>
  </si>
  <si>
    <t>||TRANSFERENCIA DE FONDOS S/G. NOTA CITE:BUN0239/17 DE LA FECHA (HRE-TSO-1614). DEVOLUCIÓN DE RECURSOS NO EJECUTADOS A TRAVES DEL PROGRAMA "BOLIVIA CAMBIA" DE LOS DIFERENTES PROYECTOS DE LA GESTION 2016 UPRE. A SOLICITUD GOB.AUT.MCPAL.VILLA GUALBERTO VILLARROEL,LIBRETA N°00099024113 BOLIVIA CAMBIA; BUN.</t>
  </si>
  <si>
    <t>G04164740001</t>
  </si>
  <si>
    <t>COBRO COSTOS DE PAPELERIA SEGUN TRANSFERENCIA DEL EXTERIOR POR ORDEN DE CONSULADO DE BOLIVIA EN MURCIA REF.GESTORIA CONSULAR MARZO 2017 LIB. 00010011102 MIN.RELACIONES EXTERIORES - GESTORIA CONSULAR LEY Nº 3108</t>
  </si>
  <si>
    <t>S08841200003</t>
  </si>
  <si>
    <t>||TRANSFERENCIA DE FONDOS S/G. MENSAJES SWIFT NROS. 04735 Y 04728 DE LA FECHA (SECTOR PUBLICO). DEBITO DE LA LIBRETA 00119012001 ADSIB, REPOSICION UTILES DE ESCRITORIO.</t>
  </si>
  <si>
    <t>G04164770003</t>
  </si>
  <si>
    <t>TRANSFERENCIA RECIBIDA DEL EXTERIOR SEGÚN MENSAJES SWIFT Nos. 04668-04665 (REM.EXT.) DE FECHA 05-04-2017 POR DESEMBOLSO DE CAF PRÉSTAMO CFA008832 CARRET.V.GRANADO-LA PALIZADA SOLICITUD DE DESEMBOLSO NRO.10 LIBRETA N° 00291012002 ABC-RECURSOS PROPIOS REF.: UTILES DE ESCRITORIO</t>
  </si>
  <si>
    <t>G04164780003</t>
  </si>
  <si>
    <t>TRANSFERENCIA RECIBIDA DEL EXTERIOR SEGÚN MENSAJES SWIFT Nos. 04666-04663 (REM.EXT.) DE FECHA 05-04-2017 POR DESEMBOLSO DE CAF PRÉSTAMO CFA008785 PROGRAMA MI RIEGO LIBRETA N° 00287102001 FPS-RECURSOS PROPIOS REF.: UTILES DE ESCRITORIO</t>
  </si>
  <si>
    <t>G04164800001</t>
  </si>
  <si>
    <t>COBRO COSTOS DE PAPELERIA SEGUN TRANSFERENCIA DEL EXTERIOR POR ORDEN DE CONSULADO GERAL DA BOLIVIA RIO DE JANEIRO BRASIL REF:GESTORIA CONSULAR MARZO 2017 LIB. 00010011102 MIN.RELACIONES EXTERIORES - GESTORIA CONSULAR LEY Nº 3108</t>
  </si>
  <si>
    <t>G04164820001</t>
  </si>
  <si>
    <t>COBRO COSTOS DE PAPELERIA SEGUN TRANSFERENCIA DEL EXTERIOR POR ORDEN DE PETROBRAS S.A. REF.: PAGO MULTAS Y GASTOS DE PARTE DEL TITULAR SAN POR FALLAS EN SUMINISTROAL GSA 2016 LIB. 00513012007 YPFB - RECURSOS NACIONALIZACIÓN</t>
  </si>
  <si>
    <t>G04164840001</t>
  </si>
  <si>
    <t>COBRO COSTOS DE PAPELERIA SEGUN TRANSFERENCIA DEL EXTERIOR POR ORDEN DE PETROBRAS BOLIVIA S.A. REF.: PAGO MULTAS Y GASTOS DE PARTE DEL TITULAR SAN POR FALLAS EN SUMINISTRO AL GSA 2016 LIB. 00513012007 YPFB - RECURSOS NACIONALIZACIÓN</t>
  </si>
  <si>
    <t>G04164860001</t>
  </si>
  <si>
    <t>COBRO COSTOS DE PAPELERIA SEGUN TRANSFERENCIA DEL EXTERIOR POR ORDEN DE GAS CORONA S.A.E.C.A. (ASUNCION PARAGUAY) REF.: ANTICIPO SEGUN CONTRATO YPFB DLG LIB. 00513062001 YPFB-OPERACIONES PLANTA DE SEPARACION DE LIQUIDOS RIO GRANDE</t>
  </si>
  <si>
    <t>G04164880001</t>
  </si>
  <si>
    <t>COBRO COSTOS DE PAPELERIA SEGUN TRANSFERENCIA DEL EXTERIOR POR ORDEN DE GAS TOTAL S.A. REF.: A CUENTA S/ CONTRATO N 63 LIB. 00513062001 YPFB-OPERACIONES PLANTA DE SEPARACION DE LIQUIDOS RIO GRANDE</t>
  </si>
  <si>
    <t>G04165550003</t>
  </si>
  <si>
    <t>PAGO A BID PRÉSTAMO 2664/BL-BO VCTO. 05-abr-2017 POR CUENTA DE TGN , NTI. 009213 VALOR 05-abr-2017 INTERESES USD 83.469,11 CTA. 3987 CUENTA UNICA DEL TESORO-3987 LIB. 00099021001 REF.: COMISIONES BANCARIAS</t>
  </si>
  <si>
    <t>G04165560003</t>
  </si>
  <si>
    <t>PAGO A BID PRÉSTAMO 2664/BL-BO VCTO. 05-abr-2017 POR CUENTA DE TGN , NTI. 009214 VALOR 05-abr-2017 INTERESES USD 1.867,38 CTA. 3987 CUENTA UNICA DEL TESORO-3987 LIB. 00099021001 REF.: COMISIONES BANCARIAS</t>
  </si>
  <si>
    <t>G04165570003</t>
  </si>
  <si>
    <t>PAGO A BID PRÉSTAMO 2664/BL-BO VCTO. 05-abr-2017 POR CUENTA DE TGN , NTI. 009228 VALOR 05-abr-2017 COMISIONES USD 5.159,43 CTA. 3987 CUENTA UNICA DEL TESORO-3987 LIB. 00099021001 REF.: COMISIONES BANCARIAS</t>
  </si>
  <si>
    <t>G04173490001</t>
  </si>
  <si>
    <t>COBRO COSTOS DE PAPELERIA SEGUN TRANSFERENCIA DEL EXTERIOR POR ORDEN DE CONSULADO GENERAL DE BOLIVIA EN HOUSTON,GESTORIA CONSULAR,HOUSTON TX LIB. 00010011102 MIN.RELACIONES EXTERIORES - GESTORIA CONSULAR LEY Nº 3108</t>
  </si>
  <si>
    <t>G04173510001</t>
  </si>
  <si>
    <t>COBRO COSTOS DE PAPELERIA SEGUN TRANSFERENCIA DEL EXTERIOR POR ORDEN DE CONSULADO DE BOLIVIA SS DE JUJUY-ARGENTINA REF:GESTORIA CONSULAR MES DE MARZO LIB. 00010011102 MIN.RELACIONES EXTERIORES - GESTORIA CONSULAR LEY Nº 3108</t>
  </si>
  <si>
    <t>G04174800001</t>
  </si>
  <si>
    <t>COBRO COSTOS DE PAPELERIA SEGUN TRANSFERENCIA DEL EXTERIOR POR ORDEN DE CONSULADO DE BOLIVIA, ANTOFAGASTA CL. LIB. 00010011102 MIN.RELACIONES EXTERIORES - GESTORIA CONSULAR LEY Nº 3108</t>
  </si>
  <si>
    <t>G04174870003</t>
  </si>
  <si>
    <t>TRANSFERENCIA RECIBIDA DEL EXTERIOR SEGÚN MENSAJES SWIFT Nos. 04731-04729 (REM.EXT.) DE FECHA 05-04-2017 POR DESEMBOLSO DE CAF PRÉSTAMO CFA008789 CARR.MONTEAGUDO-MUYUPAMPA IPATI SOLICITUD DE DESEMBOLSO NRO.15 LIBRETA N° 00291012002 ABC-RECURSOS PROPIOS REF.: UTILES DE ESCRITORIO</t>
  </si>
  <si>
    <t>S08839990003</t>
  </si>
  <si>
    <t>||TRANSFERENCIA DE FONDOS DEL EXTERIOR SG/ SWIFT 04602 DEL 03/04/15 A/F MIN.RR.EE. POR ORDEN DEL CONSULADO DE LA REP DE BOLIVIA EN VIEDMA AR LIB.00010011102 MIN.RELACIONES EXTERIORES-GESTORIA CONSULAR LEY NO.3108, UTILES DE ESCRITORIO</t>
  </si>
  <si>
    <t>S08840210001</t>
  </si>
  <si>
    <t>'COBRO DE UTILES DE ESCRITORIO POR´||TRANSFERENCIA DE FONDOS DEL EXTERIOR EN COMPLEMENTO A COMPROBANTE S-884017 DE LA FECHA. LIBRETA 00513062001 YPFB OPERACIONES PLANTA DE SEPARACION DE LIQUIDOS RIO GRANDE</t>
  </si>
  <si>
    <t>S08840270001</t>
  </si>
  <si>
    <t>'COBRO DE UTILES DE ESCRITORIO POR´||COMPLEMENTO AL COMPROBANTE S-0884026 DE LA FECHA. LIBRETA NO.00513062001 YPFB-OPERACION PLANTA DE SEPARACION DE LIQUIDOS RIO GRANDE</t>
  </si>
  <si>
    <t>G04164760001</t>
  </si>
  <si>
    <t>COBRO COSTOS DE PAPELERIA SEGUN TRANSFERENCIA DEL EXTERIOR POR ORDEN DE EMBAJADA DE BOLIVIA SECCION CONSULAR TOKYO-JAPON LIB. 00010011102 MIN.RELACIONES EXTERIORES - GESTORIA CONSULAR LEY Nº 3108</t>
  </si>
  <si>
    <t>G04176940002</t>
  </si>
  <si>
    <t>TRANSFERENCIA DEL EXTERIOR SEGUN SWIFT NO.4744 DE FECHA 06/04/2017 ORDENANTE: BOTSCHAFT DES PLURINATIONALEN STAATES BOLIVIEN-ALEMANIA REF:RECAUDACION GESTORIA CONSULAR MARZO 2017 LIB. 00010011102 MIN.RELACIONES EXTERIORES - GESTORIA CONSULAR LEY Nº 3108</t>
  </si>
  <si>
    <t>G04176960002</t>
  </si>
  <si>
    <t>TRANSFERENCIA DEL EXTERIOR SEGUN SWIFT NO.4746 DE FECHA 06/04/2017 ORDENANTE: THE EMBASSY OF BOLIVIA CONSULAR-SUECIA REF:GESTORIA CONSULAR MARZO 2017 LIB. 00010011102 MIN.RELACIONES EXTERIORES - GESTORIA CONSULAR LEY Nº 3108</t>
  </si>
  <si>
    <t>G04176980002</t>
  </si>
  <si>
    <t>TRANSFERENCIA DEL EXTERIOR SEGUN SWIFT NO.4745 DE FECHA 06/04/2017 ORDENANTE: CONSULAT GENERAL BOLIVIE-FRANCIA REF:RECAUDACIONES MARZO 2017 LIB. 00010011102 MIN.RELACIONES EXTERIORES - GESTORIA CONSULAR LEY Nº 3108</t>
  </si>
  <si>
    <t>G04177000002</t>
  </si>
  <si>
    <t>TRANSFERENCIA DEL EXTERIOR SEGUN SWIFT 04747 DE FECHA 06/04/2017 ORDENANTE: CONSULADO GENERAL DE BOLIVIA-GINEBRA.REF.:GESTORIA CONSULAR MARZO LIB. 00010011102 MIN.RELACIONES EXTERIORES - GESTORIA CONSULAR LEY Nº 3108</t>
  </si>
  <si>
    <t>G04185460002</t>
  </si>
  <si>
    <t>TRANSFERENCIA DEL EXTERIOR SEGUN SWIFT NO.4782 DE FECHA 06/04/2017 ORDENANTE: CONSULADO DE BOLIVIA EN VALENCIA REF.: RECAUDACION CONSULAR LIB. 00010011102 MIN.RELACIONES EXTERIORES - GESTORIA CONSULAR LEY Nº 3108</t>
  </si>
  <si>
    <t>J03217730002</t>
  </si>
  <si>
    <t>A:00373024101 TRANSFERENCIA S/G INFORME MEFP/VTCP/DGPOT/UPCFTGN/INF/N653/2017 - TRANSFERENCIA DE RECURSOS PARA GASTOS DE FUNCIONAMIENTO DEL FDI, MARZO DE 2017.- EN VIRTUD DEL ART. 8 D.S. N 2842 DEL 21/10/2005.</t>
  </si>
  <si>
    <t>J03218140002</t>
  </si>
  <si>
    <t>A:00099021001 Pago de capital e interes corriente a favor del TGN, adeudados por el GAD Chuquisaca, correspondiente al Convenio Subsidiario CAF 2324 Construccion de Obras Proyecto de Riego San Lucas.</t>
  </si>
  <si>
    <t>J03218150002</t>
  </si>
  <si>
    <t>A:00099021001 Pago de capital e interes corriente a favor del TGN, adeudado por el GAD Oruro, correspondientes a los Convenios Subsidiarios CAF 2324 de los Proyectos de Electrificacion Rural Chipaya, Poopo Redes, Sud.</t>
  </si>
  <si>
    <t>J03218160002</t>
  </si>
  <si>
    <t>A:00099021001 Pago de capital e interes corriente a favor del TGN, adeudado por el GAD Potosi, correspondientes a los Convenios Subsidiarios CAF 2324 de Proyectos de Electrificacion Rural Calazaya - Tomave V Concepcion - El Asiento, y Preinversion Riego Talacocha y Wara Wara II.</t>
  </si>
  <si>
    <t>J03218180002</t>
  </si>
  <si>
    <t>A:00076014201 Transferencia que efectuamos a requerimiento de la Corporacion Minera de Bolivia, segun nota CITE: UNTE-0073/2017, en cumplimiento al inciso j) de la Disposicion Final Tercera de la Ley N 856 Ley del Presupuesto General del Estado gestion 2017 vigente en el Articulo 7 de la Ley N 317.</t>
  </si>
  <si>
    <t>Q08220840002</t>
  </si>
  <si>
    <t>NÚMERO DE LIBRETA CUT: 99031009.00 OPERACIÓN T01 TRANSFERENCIA DE FONDOS A LA CUT - TESORO DIRECTO DE BANCO UNION S.A. A CUENTA UNICA DEL TESORO CON NUMERO DE SOLICITUD = 1709971 Y NUMERO CORRELATIVO = 91320006042017721 TRANSFERENCIA POR OPERACIONES DE VE</t>
  </si>
  <si>
    <t>Q08221360002</t>
  </si>
  <si>
    <t>NUMERO DE LIBRETA CUT: Cuenta Unica del Tesoro OPERACIÓN E18 TRANSFERENCIA DEL SISTEMA FINANCIERO POR CUENTA DE TERCEROS A LA CUT Traspaso a solicitud del BBVA Prevision AFP por concepto de Devolucion de pagos CC no cobrados por afiliados Civiles y Mil</t>
  </si>
  <si>
    <t>S08841650002</t>
  </si>
  <si>
    <t>||TRANSFERENCIA DE FONDOS S/G. FORMULARIO, CITE' BUN/CF157/17 DE LA FECHA (HRE-TSO-1622). CONST. AULAS U.E. EDUARDO ABAROA-MUNICIPIO CORIPATA. A SOLICITUD DEL G.A.M. DE CORIPATA; LIBRETA 00990201001 TGN-RECURSOS ORDINARIOS; BUN.</t>
  </si>
  <si>
    <t>S08841750002</t>
  </si>
  <si>
    <t>||TRANSFERENCIA DE FONDOS S/G. NOTA CITE: BUN0245/17 DE LA FECHA (HRE-TSO-1624), APROBACION CARTA ORGANICA DEL MUNICIPIO DE PUNA. A SOLIC.GOB.AUT.MCPAL.PUNA, LIBRETA N°00670014101 OEP-TSE-REFERENDO CARTAS ORG.EST.AUT.; BUN.</t>
  </si>
  <si>
    <t>S08841760002</t>
  </si>
  <si>
    <t>'TRANSFERENCIA DE FONDOS DE DPTOS.DE ENCAJE LEGAL DEL SISTEMA FINANCIERO A DPTOS.CTES.DEL SECTOR PUBLICO S/G CITE' CA/FID/VIV 0149/2017||DE LA FECHA (HRE-TSO-1619). ABONO A LA LIBRETA NO.03420102001 GASTOS DE FUNCIONAMIENTO DE LA AGENCIA ESTATAL DE VIVIENDA; BUN.</t>
  </si>
  <si>
    <t>S08841800002</t>
  </si>
  <si>
    <t>||TRANSFERENCIA DE FONDOS S/G. NOTA CITE:BUN0244/17 DE LA FECHA (HRE-TSO-1625), PARA LLEVAR A CABO EL REFERENDUM DE APROBACION DE LA CARTA ORGANICA DE POSTRERVALLE. A SOLICITUD DEL GOB.AUT.MCPAL.POSTRERVALLE, LIBRETA N°00670014101 M/N; BUN.</t>
  </si>
  <si>
    <t>G04176950001</t>
  </si>
  <si>
    <t>COBRO COSTOS DE PAPELERIA SEGUN TRANSFERENCIA DEL EXTERIOR POR ORDEN DE BOTSCHAFT DES PLURINATIONALEN STAATES BOLIVIEN-ALEMANIA REF:RECAUDACION GESTORIA CONSULAR MARZO 2017 LIB. 00010011102 MIN.RELACIONES EXTERIORES - GESTORIA CONSULAR LEY Nº 3108</t>
  </si>
  <si>
    <t>S08841920001</t>
  </si>
  <si>
    <t>'COBRO POR´||COMISION TRANSFERENCIA AL EXTERIOR 0,10% S/USD983.312.- REEMB. GASTOS DE COMUNICACION BS220 .- EMISION CBTE. CONTABLE BS50.- EN COMPLEMENTO CGO. LIB. 00087014201 MIN. COMUNICACION - PRONTIS - TRANSFERENCIA MOPSV</t>
  </si>
  <si>
    <t>G04176990001</t>
  </si>
  <si>
    <t>COBRO COSTOS DE PAPELERIA SEGUN TRANSFERENCIA DEL EXTERIOR POR ORDEN DE CONSULAT GENERAL BOLIVIE-FRANCIA REF:RECAUDACIONES MARZO 2017 LIB. 00010011102 MIN.RELACIONES EXTERIORES - GESTORIA CONSULAR LEY Nº 3108</t>
  </si>
  <si>
    <t>G04177010001</t>
  </si>
  <si>
    <t>COBRO COSTOS DE PAPELERIA SEGUN TRANSFERENCIA DEL EXTERIOR POR ORDEN DE CONSULADO GENERAL DE BOLIVIA-GINEBRA.REF.:GESTORIA CONSULAR MARZO LIB. 00010011102 MIN.RELACIONES EXTERIORES - GESTORIA CONSULAR LEY Nº 3108</t>
  </si>
  <si>
    <t>G04183410003</t>
  </si>
  <si>
    <t>TRANSFERENCIA DE FONDOS AL EXTERIOR A SOLICITUD DE MINISTERIO DE CULTURAS SEGUN SOLICITUD 2041 REF: PAGO ALQUILER ESPACIO PARA EL VMT EN FERIA WORLD TRAVEL MARKET LATIN AMERICA 2017 EN SAO PAOLO, BRASIL, DEL 4 AL 6 DE ABRIL DE 2017. LIB. 00052027001 BS - PROGRAMA NACIONAL DE TURISMO COMUNITARIO</t>
  </si>
  <si>
    <t>G04183420004</t>
  </si>
  <si>
    <t>VENTA DE DIVISAS CON TRANSFERENCIA DE FONDOS A SOLICITUD DE MINISTERIO DE RELACIONES EXTERIORES SEGUN SOLICITUD 2042 REF: PAGO DE HABERES DEL CENTRO EMISOR DE PASAPORTES EN WASHINGTON- EMIPAS, CORRESPONDIENTE AL MES DE MARZO/2017, S/G PLANILLA NO.31703 LIB. 00010011102 MIN.RELACIONES EXTERIORES - GESTORIA CONSULAR LEY Nº 3108</t>
  </si>
  <si>
    <t>G04183430004</t>
  </si>
  <si>
    <t>VENTA DE DIVISAS CON TRANSFERENCIA DE FONDOS A SOLICITUD DE MINISTERIO DE RELACIONES EXTERIORES SEGUN SOLICITUD 2043 REF: PAGO DE HABERES DEL CONSULADO EN MURCIA - AUXILIARES II, CORRESPONDIENTE AL MES DE MARZO/2017, S/G PLANILLA NO.31702 LIB. 00010011102 MIN.RELACIONES EXTERIORES - GESTORIA CONSULAR LEY Nº 3108</t>
  </si>
  <si>
    <t>G04183440004</t>
  </si>
  <si>
    <t>VENTA DE DIVISAS CON TRANSFERENCIA DE FONDOS A SOLICITUD DE YACIMIENTOS PETROLIFEROS FISCALES BOLIVIANOS SEGUN SOLICITUD 2044 REF: PAGO A DTP LABORATORIOS SRL, POR ADQUISICION GEOQUIMICA DE SUPERFICIE EN EL ALTIPLANO NORTE SEGUN CONTRATO ULG-SCZ-203-2016. LIB. 00513022001 YPFB - "OPERACIONES"</t>
  </si>
  <si>
    <t>G04183460004</t>
  </si>
  <si>
    <t>VENTA DE DIVISAS CON TRANSFERENCIA DE FONDOS A SOLICITUD DE SERVICIO DESARROLLO EMPRESAS PUBLICAS PRODUCTIVAS SEGUN SOLICITUD 2039 REF: TRANSFERENCIA DE FONDOS AL EXTERIOR POR EL ANTICIPO DEL 30 PORCIENTO DEL CONTRATO NRO. 007/2016, CON LA EMPRESA CERVE S.P.A. PARA LA PROVISION DE SISTEMA DE DECORAD LIB. 00132079201 SEDEM-PLANTA ENVASES DE VIDRIO CHUQUISACA - MUNICIPIO ZUDAÑEZ</t>
  </si>
  <si>
    <t>G04183470004</t>
  </si>
  <si>
    <t>VENTA DE DIVISAS CON TRANSFERENCIA DE FONDOS A SOLICITUD DE YACIMIENTOS PETROLIFEROS FISCALES BOLIVIANOS SEGUN SOLICITUD 2035 REF: PAGO ANTICIPADO A VITOL SA POR SUMINISTRO DE INSUMOS Y ADITIVOS Y DIESEL OIL CORRESPONDIENTE AL MES DE MARZO/2017 LIB. 00513012004 LBP-YPFB-UNICOMERCIAL (4030005415/1-2188907)</t>
  </si>
  <si>
    <t>G04183480004</t>
  </si>
  <si>
    <t>VENTA DE DIVISAS CON TRANSFERENCIA DE FONDOS A SOLICITUD DE SERVICIO NACIONAL DE AEROFOTOGRAMETRIA SEGUN SOLICITUD 2037 REF: TRANSFERENCIA VÍA BCB A LA EMPRESA RPASOC EIRL CORRESPONDIENTE AL 4TO Y 5TO PAGO DE 20 Y 10 POR CIENTO, ASIMISMO LA DEVOLUCIÓN DE RETENCIONES DE 7 POR CIENTO DE LOS TRES PRIME LIB. 00244012001 LBP-SERVICIO NAL.DE AEROFOTOGRAMETRIA (4030001235)</t>
  </si>
  <si>
    <t>G04185470001</t>
  </si>
  <si>
    <t>COBRO COSTOS DE PAPELERIA SEGUN TRANSFERENCIA DEL EXTERIOR POR ORDEN DE CONSULADO DE BOLIVIA EN VALENCIA REF.: RECAUDACION CONSULAR LIB. 00010011102 MIN.RELACIONES EXTERIORES - GESTORIA CONSULAR LEY Nº 3108</t>
  </si>
  <si>
    <t>G04185490001</t>
  </si>
  <si>
    <t>COBRO COSTOS DE PAPELERIA SEGUN TRANSFERENCIA DEL EXTERIOR POR ORDEN DE COPAPE PROD DE PETROLEO LTDA REF.: INV 109/2017 LIB. 00513062001 YPFB-OPERACIONES PLANTA DE SEPARACION DE LIQUIDOS RIO GRANDE</t>
  </si>
  <si>
    <t>G04185510001</t>
  </si>
  <si>
    <t>COBRO COSTOS DE PAPELERIA SEGUN TRANSFERENCIA DEL EXTERIOR POR ORDEN DE PETROBRAS PARAGUAY GAS SRL.ASUNCION-PARAGUAY LIB. 00513062001 YPFB-OPERACIONES PLANTA DE SEPARACION DE LIQUIDOS RIO GRANDE</t>
  </si>
  <si>
    <t>J03218170001</t>
  </si>
  <si>
    <t>De: 00203012007 Transferencia de recursos a solicitud de la ASFI mediante nota CITE: ASFI/JFI/R-34166/2017 y en virtud a la nota interna CITE:MEFP/VPCF/DGCF/UCCF No 333/2017 de la Direccion General de Contabilidad Fiscal</t>
  </si>
  <si>
    <t>S08841400001</t>
  </si>
  <si>
    <t>||REGISTRO COBRO COMISION AVISO CARTA DE CREDITO STANDBY BS220.- Y EMISION DE CBTE. CONTABLE BS50.- REF.: ILC-9589 PUMA (BCB:SB-R-2017-15) A/F YPFB EN COMPLEMENTO A CBTE.884126 DE LA FECHA ADJUNTO LIB.00513012007 YPFB - RECURSOS DE NACIONALIZACION REF.: COMISIONES AVISO LCSB ILC-9589 PUMA</t>
  </si>
  <si>
    <t>S08841700003</t>
  </si>
  <si>
    <t>||REGULARIZACION DE NUESTRA OPERACION NRO. 0884067 DE F. 05/04/2017 EN ATENCION A NOTA DE LA AGENCIA PARA EL DESARROLLO DE LA SOCIEDAD DE LA INFORMACION EN BOLIVIA, CITE: ADSIB-DE N°144 DE LA FECHA (HRE-TSO-1618). DEBITO DE LA LIBRETA 00119012001 ADSIB, REPOSICION UTILES DE ESCRITORIO.</t>
  </si>
  <si>
    <t>S08841810001</t>
  </si>
  <si>
    <t>||COBRO DE COMISION DEL 1/20% QUE EFECTUA EL BANK OF TOKYO-MITSUBISHI POR DESEMBOLSO DE LA DONACION JAPONESA JICA 001/2017 REF.: PROYECTO SOBRE MEDIDAS PREVENTIVAS DE DESASTRES EN LA RED VIAL FUNDAMENTAL 7. LIBRETA N° 00291012002 ABC-RECURSOS PROPIOS</t>
  </si>
  <si>
    <t>S08841810004</t>
  </si>
  <si>
    <t>||COBRO DE COMISION DEL 1/20% QUE EFECTUA EL BANK OF TOKYO-MITSUBISHI POR DESEMBOLSO DE LA DONACION JAPONESA JICA 001/2017 REF.: PROYECTO SOBRE MEDIDAS PREVENTIVAS DE DESASTRES EN LA RED VIAL FUNDAMENTAL 7. LIBRETA N° 00291012002 ABC-RECURSOS PROPIOS REF.: UTILES DE ESCITORIO</t>
  </si>
  <si>
    <t>S08841840001</t>
  </si>
  <si>
    <t>'COBRO DE UTILES DE ESCRITORIO POR´||BS50.- REEMBOLSO GASTOS DE COMUNICACION BS220.- X 2 REF.: SB-R-2015-73 Y SB-R-2015-72 SEGUN NOTA YPFB DFC 411 URT 305/2017 ADJUNTA. CGO LIB N°00513012003 LBP-YPFB (2011349681373) REF.: SB-R-2015-73 Y SB-R-2015-72.</t>
  </si>
  <si>
    <t>G04176970001</t>
  </si>
  <si>
    <t>COBRO COSTOS DE PAPELERIA SEGUN TRANSFERENCIA DEL EXTERIOR POR ORDEN DE THE EMBASSY OF BOLIVIA CONSULAR-SUECIA REF:GESTORIA CONSULAR MARZO 2017 LIB. 00010011102 MIN.RELACIONES EXTERIORES - GESTORIA CONSULAR LEY Nº 3108</t>
  </si>
  <si>
    <t>G04189340002</t>
  </si>
  <si>
    <t>TRANSFERENCIA DEL EXTERIOR SEGUN SWIFT 04831 DE FECHA 07/04/2017 ORDENANTE: CONSULATE GENERAL OF BOLIVIA LOS ANGELES CA REF.: GESTORIA CONSULAR LIB. 00010011102 MIN.RELACIONES EXTERIORES - GESTORIA CONSULAR LEY Nº 3108</t>
  </si>
  <si>
    <t>G04189360002</t>
  </si>
  <si>
    <t>TRANSFERENCIA DEL EXTERIOR SEGUN SWIFT 04829 DE FECHA 07/04/2017 ORDENANTE: CONSULADO GENERAL DE BOLIVIA EN MILAN.REF.:RECAUDACION GESTORIA CONSULAR LIB. 00010011102 MIN.RELACIONES EXTERIORES - GESTORIA CONSULAR LEY Nº 3108</t>
  </si>
  <si>
    <t>G04189380002</t>
  </si>
  <si>
    <t>TRANSFERENCIA DEL EXTERIOR SEGUN SWIFT 04828 DE FECHA 07/04/2017 ORDENANTE: CONSULADO DE BOLIVIA EN IQUIQUE,CL.REF.:TRANSF.GESTORIA CONSULAR MARZO 2017 LIB. 00010011102 MIN.RELACIONES EXTERIORES - GESTORIA CONSULAR LEY Nº 3108</t>
  </si>
  <si>
    <t>G04191910002</t>
  </si>
  <si>
    <t>TRANSFERENCIA DEL EXTERIOR SEGUN SWIFT NO.4827 DE FECHA 07/04/2017 ORDENANTE: CONSULADO GENERAL DE BOLIVIA-SANTIAGO CHILE REF:GESTORIA CONSULAR MARZO 2017 LIB. 00010011102 MIN.RELACIONES EXTERIORES - GESTORIA CONSULAR LEY Nº 3108</t>
  </si>
  <si>
    <t>G04198280002</t>
  </si>
  <si>
    <t>TRANSFERENCIA DEL EXTERIOR SEGUN SWIFT NO.4879 DE FECHA 07/04/2017 ORDENANTE: CONSULADO DE BOLIVIA (BARCELONA) REF.: REF.: GESTORIA CONSULAR - VICE CONSULADO DE BOLIVIA EN PALMA DE MALLORCA LIB. 00010011102 MIN.RELACIONES EXTERIORES - GESTORIA CONSULAR LEY Nº 3108</t>
  </si>
  <si>
    <t>Q08225450002</t>
  </si>
  <si>
    <t>NÚMERO DE LIBRETA CUT: 99031009.00 OPERACIÓN T01 TRANSFERENCIA DE FONDOS A LA CUT - TESORO DIRECTO DE BANCO UNION S.A. A CUENTA UNICA DEL TESORO CON NUMERO DE SOLICITUD = 1713040 Y NUMERO CORRELATIVO = 91320007042017783 TRANSFERENCIA POR OPERACIONES DE VE</t>
  </si>
  <si>
    <t>Q08225530002</t>
  </si>
  <si>
    <t>NUMERO DE LIBRETA CUT: 00291012009 OPERACIÓN E18 TRANSFERENCIA DEL SISTEMA FINANCIERO POR CUENTA DE TERCEROS A LA CUT EJECUCION BG-88706-0101</t>
  </si>
  <si>
    <t>S08842200002</t>
  </si>
  <si>
    <t>||TRANSFERENCIA DE FONDOS A LA EMPRESA SEDEM - PROMIEL - FINPRO YUNGAS -CUT LIBRETA 00132069203 POR CONCEPTO DE TERCER DESEMBOLSO SEGÚN NOTA CITE: BDP/GOP/CART/1443/2017 DE 06/04/17 LIBRETA 00132069203 - EMPRESA SEDEM - PROMIEL - FINPRO YUNGAS</t>
  </si>
  <si>
    <t>S08842800002</t>
  </si>
  <si>
    <t>||REGULARIZACION TRANSF. DE FONDOS DEL EXTERIOR SEGUN SWIFT 04673 DEL 5/04/2017 POR ORDEN DE EMBAJADA DE BOLIVIA EN EGIPTO. LIBR.00099021001 TGN-RECURSOS ORDINARIOS</t>
  </si>
  <si>
    <t>S08843200002</t>
  </si>
  <si>
    <t>'TRANSFERENCIA DE FONDOS DE DPTOS.DE ENCAJE LEGAL DEL SISTEMA FINANCIERO A DPTOS.CTES.DEL SECTOR PUBLICO S/G CITE' BUN/0248/17||DE LA FECHA (HRE-TSO-1714). A SOLICITUD DEL MEFP, REVERSION ANTICIPADA PARA ABONO A LA LIBRETA N° 00582012002; BUN.</t>
  </si>
  <si>
    <t>J03218690001</t>
  </si>
  <si>
    <t>De: 00099024113 Transferencia en cumplimiento al DS N0913 de 15/06/2011 y el Convenio Intergubernativo de Financiamiento UPRE-CIF-IG 0155/2016, suscrito entre la UPRE y el GAM de Sucre proyecto Const. Tinglado Campo Deportivo Barrio Japon, correspondiente al pago de la planilla N 2 de cierre, segun</t>
  </si>
  <si>
    <t>J03218700001</t>
  </si>
  <si>
    <t>De: 00099024113 Transferencia en cumplimiento al DS N0913 de 15/06/2011 y el Convenio Intergubernativo de Financiamiento UPRE-CIF-IG 0154/2016, suscrito entre la UPRE y el GAM de Sucre proyecto Const. Tinglado Campo Deportivo Bajo San Antonio, correspondiente al pago de la planilla N 2 de cierre, se</t>
  </si>
  <si>
    <t>J03218710001</t>
  </si>
  <si>
    <t>De: 00099024113 Transferencia en cumplimiento al DS N0913 de 15/06/2011 y el Convenio Interinstitucional de Financiamiento UPRE-CIF-026/2014, suscrito entre la UPRE y la Universidad Tecnica de Oruro proyecto Construccion Edificio Laboratorio de Medio Ambiente Spectrolab - UTO, correspondiente al pag</t>
  </si>
  <si>
    <t>J03218720001</t>
  </si>
  <si>
    <t>De: 00099024113 Transferencia en cumplimiento al DS N0913 de 15/06/2011 y el Convenio Intergubernativo de Financiamiento UPRE-CIF-IG/395/2015, suscrito entre la UPRE y el GAM de La Rivera proyecto Construccion Casa de Gobierno Municipal de La Rivera, correspondiente al pago de la planilla N 2, segun</t>
  </si>
  <si>
    <t>J03218730001</t>
  </si>
  <si>
    <t>De: 00099024113 Transferencia en cumplimiento al DS N0913 de 15/06/2011 y el Convenio Intergubernativo de Financiamiento UPRE-CIF-IG/074/2016, suscrito entre la UPRE y el GAM de Montero proyecto Construccion Modulo Educativo Franz Tamayo, correspondiente al pago de la planilla N 2, segun la UPRE.</t>
  </si>
  <si>
    <t>J03218740001</t>
  </si>
  <si>
    <t>De: 00099024113 Transferencia en cumplimiento al DS N0913 de 15/06/2011 y el Convenio Interinstitucional de Financiamiento UPRE-CIF-283/2014, suscrito entre la UPRE y el GAM de Puerto Suarez proyecto Construccion Unidad Educativa Yacuces Puerto Suarez, correspondiente al pago de la planilla N 2, se</t>
  </si>
  <si>
    <t>S08842050001</t>
  </si>
  <si>
    <t>||REGISTRO COBRO NOTIFICACION ENMIENDA CARTA DE CREDITO STANDBY BS220.- Y EMISION CBTE. CONTABLE BS50.- REF.: 40GA-G04879-4DGN (BCB:SB-R-2016-001) CGO. LIB. 00513012007 YPFB RECUSRSOS DE NACIONALIZACION</t>
  </si>
  <si>
    <t>S08842800003</t>
  </si>
  <si>
    <t>||REGULARIZACION TRANSF. DE FONDOS DEL EXTERIOR SEGUN SWIFT 04673 DEL 5/04/2017 POR ORDEN DE EMBAJADA DE BOLIVIA EN EGIPTO. LIBR.00099021001 TGN-RECURSOS ORDINARIOS. REF.: UTILES DE ESCRITORIO</t>
  </si>
  <si>
    <t>S08842850003</t>
  </si>
  <si>
    <t>||TRANSFERENCIA DE FONDOS S/G. MENSAJES SWIFT NROS. 04835 Y 04824 DE LA FECHA (SECTOR PUBLICO). DEBITO DE LA LIBRETA 00119012001 ADSIB, REPOSICION UTILES DE ESCRITORIO.</t>
  </si>
  <si>
    <t>S08842870003</t>
  </si>
  <si>
    <t>||TRANSFERENCIA DE FONDOS S/G. MENSAJE SWIFT NRO. 04823 Y REPORTE DE ACTIVIDAD DE CUENTA DEL BANK OF AMERICA DE LA FECHA (SECTOR PUBLICO). DEBITO DE LA LIBRETA 00119012001 ADSIB, REPOSICION UTILES DE ESCRITORIO.</t>
  </si>
  <si>
    <t>S08843080001</t>
  </si>
  <si>
    <t>||COBRO DE COMISION BCB P/ADM. DE FIDEICOMISO DEL 01/01/2017 AL 31/03/2017 S/G CONT.CONST.FIDEICOMISO SANO N°402/2014 SUSC EL 18/12/2014 Y NOTA DE YPFB/GAFC 1019-DFC 1171-URT 0649/2017 DE FECHA 06-04-2017 EQUIV. USD 5.588,92. LIBRETA 00513012007 YPFB-RECURSOS NACIONALIZACION</t>
  </si>
  <si>
    <t>S08843750003</t>
  </si>
  <si>
    <t>||TRANSFERENCIA DE FONDOS S/G. MENSAJES SWIFT NROS. 04905 Y 04898 DE LA FECHA (SECTOR PUBLICO). DEBITO DE LA LIBRETA 00119012001 ADSIB, REPOSICION UTILES DE ESCRITORIO.</t>
  </si>
  <si>
    <t>G04189350001</t>
  </si>
  <si>
    <t>COBRO COSTOS DE PAPELERIA SEGUN TRANSFERENCIA DEL EXTERIOR POR ORDEN DE CONSULATE GENERAL OF BOLIVIA LOS ANGELES CA REF.: GESTORIA CONSULAR LIB. 00010011102 MIN.RELACIONES EXTERIORES - GESTORIA CONSULAR LEY Nº 3108</t>
  </si>
  <si>
    <t>G04189370001</t>
  </si>
  <si>
    <t>G04189390001</t>
  </si>
  <si>
    <t>COBRO COSTOS DE PAPELERIA SEGUN TRANSFERENCIA DEL EXTERIOR POR ORDEN DE CONSULADO DE BOLIVIA EN IQUIQUE,CL.REF.:TRANSF.GESTORIA CONSULAR MARZO 2017 LIB. 00010011102 MIN.RELACIONES EXTERIORES - GESTORIA CONSULAR LEY Nº 3108</t>
  </si>
  <si>
    <t>G04191860073</t>
  </si>
  <si>
    <t>VENTA DE DIVISAS CON TRANSFERENCIA DE FONDOS A SOLICITUD DE MINISTERIO DE RELACIONES EXTERIORES SEGUN SOLICITUD 2040 REF: PAGO DE HABERES DEL SERVICIO EXTERIOR CORRESPONDIENTE AL MES DE MARZO/2017, S/G PLANILLA NO.31701 LIB. 00099021001 TGN-RECURSOS ORDINARIOS (3987)</t>
  </si>
  <si>
    <t>G04191890004</t>
  </si>
  <si>
    <t>VENTA DE DIVISAS CON TRANSFERENCIA DE FONDOS A SOLICITUD DE DIRECCION ESTRATEGICA DE REIVINDICACION MARITIMA DIREMAR SEGUN SOLICITUD 2025 REF: PAGO AL DR. PAYAM AKHAVAN, POR EL SERVICIO DE ASESORAMIENTO EN DERECHO INTERNACIONAL PUBLICO, S/G CONTRATO CDP-I Nº 001/2017, SOL. DE PAGO MEDIANTE INFORME I LIB. 00099021001 TGN-RECURSOS ORDINARIOS (3987) POR DIFERENCIAL CAMBIARIO</t>
  </si>
  <si>
    <t>G04191890005</t>
  </si>
  <si>
    <t>VENTA DE DIVISAS CON TRANSFERENCIA DE FONDOS A SOLICITUD DE DIRECCION ESTRATEGICA DE REIVINDICACION MARITIMA DIREMAR SEGUN SOLICITUD 2025 REF: PAGO AL DR. PAYAM AKHAVAN, POR EL SERVICIO DE ASESORAMIENTO EN DERECHO INTERNACIONAL PUBLICO, S/G CONTRATO CDP-I Nº 001/2017, SOL. DE PAGO MEDIANTE INFORME I LIB. 00099021001 TGN-RECURSOS ORDINARIOS (3987)</t>
  </si>
  <si>
    <t>G04191920001</t>
  </si>
  <si>
    <t>COBRO COSTOS DE PAPELERIA SEGUN TRANSFERENCIA DEL EXTERIOR POR ORDEN DE CONSULADO GENERAL DE BOLIVIA-SANTIAGO CHILE REF:GESTORIA CONSULAR MARZO 2017 LIB. 00010011102 MIN.RELACIONES EXTERIORES - GESTORIA CONSULAR LEY Nº 3108</t>
  </si>
  <si>
    <t>G04191940004</t>
  </si>
  <si>
    <t>VENTA DE DIVISAS CON TRANSFERENCIA DE FONDOS A SOLICITUD DE YACIMIENTOS PETROLIFEROS FISCALES BOLIVIANOS SEGUN SOLICITUD 2046 REF: PAGO ANTICIPADO A VITOL SA POR SUMINISTRO DE INSUMOS Y ADITIVOS Y DIESEL OIL CORRESPONDIENTE AL MES DE ABRIL 2017 LIB. 00513012004 LBP-YPFB-UNICOMERCIAL (4030005415/1-2188907)</t>
  </si>
  <si>
    <t>G04191950004</t>
  </si>
  <si>
    <t>VENTA DE DIVISAS CON TRANSFERENCIA DE FONDOS A SOLICITUD DE SERVICIO NACIONAL DE AEROFOTOGRAMETRIA SEGUN SOLICITUD 2045 REF: TRANSFERENCIA VIA BCB PARA REALIZAR EL PRIMER PAGO DEL 20% A LA EMPRESA ROBLES PÉREZ ASOCIADOS, DE ACUERDO AL CONTRATO DE CONSULTORIA ESPECIALIZADA EN EL EXTERIOR SNA. N° 012/ LIB. 00244012001 LBP-SERVICIO NAL.DE AEROFOTOGRAMETRIA (4030001235)</t>
  </si>
  <si>
    <t>G04191980004</t>
  </si>
  <si>
    <t>VENTA DE DIVISAS CON TRANSFERENCIA DE FONDOS A SOLICITUD DE YACIMIENTOS PETROLIFEROS FISCALES BOLIVIANOS SEGUN SOLICITUD 2047 REF: PAGO A COMPAÑÍA DE PETRÓLEOS DE CHILE COPEC S.A. POR SUMINISTRO DE GASOLINA FACTURAS FINALES CARGAS DEL 08 AL 31 DE 2016 LIB. 00513012004 LBP-YPFB-UNICOMERCIAL (4030005415/1-2188907)</t>
  </si>
  <si>
    <t>G04198290001</t>
  </si>
  <si>
    <t>COBRO COSTOS DE PAPELERIA SEGUN TRANSFERENCIA DEL EXTERIOR POR ORDEN DE CONSULADO DE BOLIVIA (BARCELONA) REF.: REF.: GESTORIA CONSULAR - VICE CONSULADO DE BOLIVIA EN PALMA DE MALLORCA LIB. 00010011102 MIN.RELACIONES EXTERIORES - GESTORIA CONSULAR LEY Nº 3108</t>
  </si>
  <si>
    <t>G04198310001</t>
  </si>
  <si>
    <t>COBRO COSTOS DE PAPELERIA SEGUN TRANSFERENCIA DEL EXTERIOR POR ORDEN DE PETROLEOS PARAGUAYOS (PETROPAR) LIB. 00513062001 YPFB-OPERACIONES PLANTA DE SEPARACION DE LIQUIDOS RIO GRANDE</t>
  </si>
  <si>
    <t>G04198330001</t>
  </si>
  <si>
    <t>COBRO COSTOS DE PAPELERIA SEGUN TRANSFERENCIA DEL EXTERIOR POR ORDEN DE CORPORACION PARAGUAYA DISTRIBUIDORA DE DERIVADOS DE PETROLEO S.A. LIB. 00513062001 YPFB-OPERACIONES PLANTA DE SEPARACION DE LIQUIDOS RIO GRANDE</t>
  </si>
  <si>
    <t>G04198350001</t>
  </si>
  <si>
    <t>COBRO COSTOS DE PAPELERIA SEGUN TRANSFERENCIA DEL EXTERIOR POR ORDEN DE COPADE PROD DE PETROLEO LTDA. (SAO PAULO BRASIL) REF.: INV 29 LIB. 00513062001 YPFB-OPERACIONES PLANTA DE SEPARACION DE LIQUIDOS RIO GRANDE</t>
  </si>
  <si>
    <t>G04198420001</t>
  </si>
  <si>
    <t>COBRO COSTOS DE PAPELERIA SEGUN TRANSFERENCIA DEL EXTERIOR POR ORDEN DE VICTORIA JUAN GAS S.A.C. REF.:PAGO FACT.COM.N.90 LIB. 00513062001 YPFB-OPERACIONES PLANTA DE SEPARACION DE LIQUIDOS RIO GRANDE</t>
  </si>
  <si>
    <t>G04198500003</t>
  </si>
  <si>
    <t>TRANSFERENCIA RECIBIDA DEL EXTERIOR SEGÚN MENSAJES SWIFT Nos. 04883 - 04865 (REM.EXT.) DE FECHA 07-04-2017 POR DESEMBOLSO DE OPEP PRÉSTAMO 1653-P WA NO. 3. PAYMENT FOROFID LOAN 1653P.REIMBURSE LIBRETA N° 00291012002 ABC-RECURSOS PROPIOS REF.: UTILES DE ESCRITORIO</t>
  </si>
  <si>
    <t>J03218390001</t>
  </si>
  <si>
    <t>De: 00099024113 Transferencia en cumplimiento al DS N0913 de 15/06/2011 y el Convenio Intergubernativo de Financiamiento UPRE-CIF-IG/295/2015, suscrito entre la UPRE y el GAM de Monteagudo proyecto Construccion Tinglado Unidad Educativa Ingavi - Monteagudo, correspondiente al pago de la planilla N 2</t>
  </si>
  <si>
    <t>G04199660002</t>
  </si>
  <si>
    <t>TRANSFERENCIA DEL EXTERIOR SEGUN SWIFT NO.4990 DE FECHA 10/04/2017 ORDENANTE: CONSULADO DE BOLIVIA EN SEVILLA REF:RECAUDACION GESTORIA CONSULAR MARZO 2017 LIB. 00010011102 MIN.RELACIONES EXTERIORES - GESTORIA CONSULAR LEY Nº 3108</t>
  </si>
  <si>
    <t>G04199680002</t>
  </si>
  <si>
    <t>TRANSFERENCIA DEL EXTERIOR SEGUN MJE.SWIFT NO.4991 DE FECHA 10/04/2017 ORDENANTE: CONSULADO GRAL DE BOLIVIA EN ARICA-CHILE REF:RECAUDACION GESTORIA CONSULAR LIB. 00010011102 MIN.RELACIONES EXTERIORES - GESTORIA CONSULAR LEY Nº 3108</t>
  </si>
  <si>
    <t>G04201530002</t>
  </si>
  <si>
    <t>TRANSFERENCIA DEL EXTERIOR SEGUN SWIFT NO. 4987 Y NO.4985 DE FECHA 10/04/2017 ORDENANTE: CONSULADO GENERAL DE BOLIVIA (COLOMBIA) REF.: RECAUDACIONES GESTORIA CONSULAR MES DE MARZO DE 2017 LIB. 00010011102 MIN.RELACIONES EXTERIORES - GESTORIA CONSULAR LEY Nº 3108</t>
  </si>
  <si>
    <t>G04202370002</t>
  </si>
  <si>
    <t>TRANSFERENCIA DEL EXTERIOR SEGUN SWIFT NO.4992 DE FECHA 10/04/2017 ORDENANTE: BOLIVIAN CONSULATE (PRIVATE CONFIDENTIAL) LONDON REF.: GESTORIA CONSULAR MES DE MARZO 2017 LIB. 00010011102 MIN.RELACIONES EXTERIORES - GESTORIA CONSULAR LEY Nº 3108</t>
  </si>
  <si>
    <t>G04202390002</t>
  </si>
  <si>
    <t>TRANSFERENCIA DEL EXTERIOR SEGUN SWIFT NO.5043 DE FECHA 10/04/2017 ORDENANTE: EMBASSY OF THE PLURINATIONAL STATE OF BOLIVIA (MOSCOW) REF.: GESTORIA CNSLR ACMLDA DE AGO16-MAR17 LIB. 00010011102 MIN.RELACIONES EXTERIORES - GESTORIA CONSULAR LEY Nº 3108</t>
  </si>
  <si>
    <t>S08844170002</t>
  </si>
  <si>
    <t>||TRANSF. DE FONDOS DEL EXTERIOR SEGUN SWIFT NO. 4878 DEL 07/04/2017 A F/ MIN.RR.EE. ORDENANTE CONSULADO GERAL DA BOLIVIA SAO PAULO REF:RECAUDACION GESTORIA CONSULAR MESES DE DICIEMBRE/16 A MARZO/17 ABONO LIBRETA 00010011102 MIN.RELACIONES EXTERIORES-GESTORIA CONSULAR LEY NO.3108</t>
  </si>
  <si>
    <t>S08844190002</t>
  </si>
  <si>
    <t>||TRANSF. DE FONDOS DEL EXTERIOR SEGUN SWIFT NO. 4881 DEL 07/04/2017 A F/ MIN.RR.EE. ORDENANTE CONSULADO GERAL DA BOLIVIA SAO PAULO REF:RECAUDACION GESTORIA CONSULAR MES DE MARZO/17 ABONO LIBRETA 00010011102 MIN.RELACIONES EXTERIORES-GESTORIA CONSULAR LEY NO.3108</t>
  </si>
  <si>
    <t>S08845800002</t>
  </si>
  <si>
    <t>||TRANSFERENCIA A LA CUENTA UNICA DEL TESORO IMPORTE RETENIDO A WALTER ABRAHAM PEREZ ALANDIA CORRESPONDIENTE AL MES DE MARZO/2017 - LIBRETA N° 00990201001, SEGUN DOCUMENTOS ADJUNTOS Y ROC N° 301/2017 DEL DCR TRANSFERENCIA POR REMUNERACION MAXIMA WALTER PEREZ ALANDIA - MARZO/2017 LIBRETA N° 00990201001</t>
  </si>
  <si>
    <t>S08846730002</t>
  </si>
  <si>
    <t>'TRANSFERENCIA DE FONDOS DE DPTOS.DE ENCAJE LEGAL DEL SISTEMA FINANCIERO A DPTOS.CTES.DEL SECTOR PUBLICO S/G CITE' BUN.CA/P.CORP/422||2017; DE LA FECHA (HRE-TSO-1931). DEVOLUCIÓN DE RECURSOS POR PAGO EN DEMASIA POR SERVICIOS MES DICIEMBRE. A SOLICITUD DE ENTEL SA; LIBRETA 00200012001 RUAT ; BUN.</t>
  </si>
  <si>
    <t>S08846210001</t>
  </si>
  <si>
    <t>||RESPUESTA DEBITO DEL BANQUERO SG/ SWIFT 05054 DE LA FECHA REF: COBRO COMISION POR TRANSFERENCIA DE EUR 13,31 DEL 30/03/2017 SG/ SOLICITUD DE LA CONTRALORIA GERAL DEL ESTADO REF.: PAGO A/F INTOSAI INT. ORGANISATION LIB.00680012001CONTRALORIA GENERAL DEL ESTADO - INGRESOS, COMISION DEL BANQUERO EQUIV. EUR 15,-</t>
  </si>
  <si>
    <t>S08846210004</t>
  </si>
  <si>
    <t>||RESPUESTA DEBITO DEL BANQUERO SG/ SWIFT 05054 DE LA FECHA REF: COBRO COMISION POR TRANSFERENCIA DE EUR 13,31 DEL 30/03/2017 SG/ SOLICITUD DE LA CONTRALORIA GERAL DEL ESTADO REF.: PAGO A/F INTOSAI INT. ORGANISATION LIB.00680012001CONTRALORIA GENERAL DEL ESTADO - INGRESOS, COBRO UTILES DE ESCRITORIO</t>
  </si>
  <si>
    <t>S08846340001</t>
  </si>
  <si>
    <t>||RESPUESTA DEBITO DEL BANQUERO SG/ SWIFT 05055 DE LA FECHA REF: COBRO COMISION POR TRANSFERENCIA DE EUR 445,69 DEL 30/03/2017 SG/ SOLICITUD DE LA CONTRALORIA GERAL DEL ESTADO REF.: PAGO A/F INTOSAI INT. ORGANISATION LIB.00680012001CONTRALORIA GENERAL DEL ESTADO - INGRESOS, COMISION DEL BANQUERO EQUIV. EUR 15,-</t>
  </si>
  <si>
    <t>S08846340004</t>
  </si>
  <si>
    <t>||RESPUESTA DEBITO DEL BANQUERO SG/ SWIFT 05055 DE LA FECHA REF: COBRO COMISION POR TRANSFERENCIA DE EUR 445,69 DEL 30/03/2017 SG/ SOLICITUD DE LA CONTRALORIA GERAL DEL ESTADO REF.: PAGO A/F INTOSAI INT. ORGANISATION LIB.00680012001CONTRALORIA GENERAL DEL ESTADO - INGRESOS, COBRO UTILES DE ESCRITORIO</t>
  </si>
  <si>
    <t>S08846650003</t>
  </si>
  <si>
    <t>||TRANSFERENCIA DE FONDOS S/G. MENSAJES SWIFT NROS. 05046 Y 05036 DE LA FECHA (SECTOR PUBLICO). DEBITO DE LA LIBRETA 00119012001 ADSIB, REPOSICION UTILES DE ESCRITORIO.</t>
  </si>
  <si>
    <t>S08846700003</t>
  </si>
  <si>
    <t>'TRANSFERENCIA DE FONDOS||A SOL. DEL MIN,DE ECO Y FIN.PUBL. MEFP/VTCP/DGPOT/UPCFTGN/TR-N°633/2017 DE LA FECHA HRE TSO 1831 REPOSICIÓN DE BOLETAS DE PAGO SOLICITADA POR VARIAS ENTIDADES, CONSIGNADAS EN EL COMPROBANTE DE PAGO N°18626. DEBITO DE LA LIBRETA 00099021001 COBRO UTILES DE ESCRITORIO.</t>
  </si>
  <si>
    <t>S08847080003</t>
  </si>
  <si>
    <t>||TRANSFERENCIA DE FONDOS S/G. MENSAJES SWIFT NROS. 05063 Y 05062 DE LA FECHA (SECTOR PUBLICO). DEBITO DE LA LIBRETA 00119012001 ADSIB, REPOSICION UTILES DE ESCRITORIO.</t>
  </si>
  <si>
    <t>S08847290001</t>
  </si>
  <si>
    <t>'TRANSFERENCIA DE FONDOS||A SOL. DEL MIN,DE ECO Y FIN.PUBL. MEFP/VTCP/DGCP/UODP-314/2017 DE LA FECHA HRE TSO 1973 A FAVOR DEL GOBIERNO AUTONOMO MUNICIPAL DE EL ALTO. DEBITO DE LA LIBRETA 00099037011 IDA 5168-BS-PROY. INFRAESTRUCTURA URBANA - GAMEA.</t>
  </si>
  <si>
    <t>S08847290003</t>
  </si>
  <si>
    <t>TRANSFERENCIA DE FONDOS||A SOL. DEL MIN,DE ECO Y FIN.PUBL. MEFP/VTCP/DGCP/UODP-314/2017 DE LA FECHA HRE TSO 1973 A FAVOR DEL GOBIERNO AUTONOMO MUNICIPAL DE EL ALTO. DEBITO DE LA LIBRETA 00099021001 COBRO UTILES DE ESCRITORIO.</t>
  </si>
  <si>
    <t>S08844190003</t>
  </si>
  <si>
    <t>||TRANSF. DE FONDOS DEL EXTERIOR SEGUN SWIFT NO. 4881 DEL 07/04/2017 A F/ MIN.RR.EE. ORDENANTE CONSULADO GERAL DA BOLIVIA SAO PAULO REF:RECAUDACION GESTORIA CONSULAR MES DE MARZO/17 CGO.LIBRETA 00010011102 MIN.RELACIONES EXTERIORES-GESTORIA CONSULAR LEY NO.3108 (UT.DE ESCRITORIO)</t>
  </si>
  <si>
    <t>S08844500003</t>
  </si>
  <si>
    <t>||TRANSFERENCIA DE FONDOS S/G. MENSAJE SWIFT NRO. 05000 DE LA FECHA. (SECTOR PUBLICO). DEBITO DE LA LIBRETA 00119012001 ADSIB, REPOSICION UTILES DE ESCRITORIO.</t>
  </si>
  <si>
    <t>S08845100003</t>
  </si>
  <si>
    <t>||TRANSFERENCIA DE FONDOS EN ATENCIÓN A MENSAJE SWIFT 04997 DE LA FECHA (SECTOR PUBLICO) DEBITO DE LA LIBRETA 00117012001 DGAC, REPOSICION UTILES DE ESCRITORIO.</t>
  </si>
  <si>
    <t>S08845990001</t>
  </si>
  <si>
    <t>||RESPUESTA A DEBITO DEL BANQUERO SG SWIFT NO.5056 DE LA FECHA REF: COBRO COMISION EUR 6.72 POR TRANSFERENCIA DE EUR 51.418.84.- FECHA VALOR 30/03/2017 SG SOL. DE DIRESILALA , SERVICIO DE CONSULTORIA LIB.00099021001 TGN RECURSOS ORDINARIOS</t>
  </si>
  <si>
    <t>S08845990004</t>
  </si>
  <si>
    <t>||RESPUESTA A DEBITO DEL BANQUERO SG SWIFT NO.5056 DE LA FECHA REF: COBRO COMISION EUR 6.72 POR TRANSFERENCIA DE EUR 51.418.84.- FECHA VALOR 30/03/2017 SG SOL. DE DIRESILALA , SERVICIO DE CONSULTORIA CGO. LIB.00099021001 TGN RECURSOS ORDINARIOS (COBRO UTILES DE ESCRITORIO)</t>
  </si>
  <si>
    <t>S08846060001</t>
  </si>
  <si>
    <t>||RESPUESTA A DEBITO DEL BANQUERO SEGUN SWIFT 05057 DE LA FECHA. REF.: COMISION EUR 6,72 POR TRANSF. DE EUR 230.671,44 CON VALOR 31/03/2017 SEGUN SOLICITUD 4326 1989 DE DIRESILALA DE 29/03/2017 LIBR.00099021001 TGN-RECURSOS ORDINARIOS</t>
  </si>
  <si>
    <t>S08846060004</t>
  </si>
  <si>
    <t>||RESPUESTA A DEBITO DEL BANQUERO SEGUN SWIFT 05057 DE LA FECHA. REF.: COMISION EUR 6,72 POR TRANSF. DE EUR 230.671,44 CON VALOR 31/03/2017 SEGUN SOLICITUD 4326 1989 DE DIRESILALA DE 29/03/2017 LIBR.00099021001 TGN-RECURSOS ORDINARIOS. RFEF.: UTILES DE ESCRITORIO</t>
  </si>
  <si>
    <t>G04199570003</t>
  </si>
  <si>
    <t>PAGO PRÉSTAMO BID 568-SF-BO VCTO. 10-abr-2017 POR CUENTA DE TGN , NTI. 009154 VALOR 10-abr-2017 CAPITAL USD 66.666,67 INTERESES USD 3.333,33 CTA. 3987 CUENTA UNICA DEL TESORO-3987 LIB. 00099021001 REF.: COMISIONES BANCARIAS</t>
  </si>
  <si>
    <t>G04199580003</t>
  </si>
  <si>
    <t>PAGO A BID PRÉSTAMO 1597-SF-BO VCTO. 10-abr-2017 POR CUENTA DE TGN , NTI. 009153 VALOR 10-abr-2017 CAPITAL USD 501.496,36 INTERESES USD 284.714,56 CTA. 3987 CUENTA UNICA DEL TESORO-3987 LIB. 00099021001 REF.: COMISIONES BANCARIAS</t>
  </si>
  <si>
    <t>G04199590003</t>
  </si>
  <si>
    <t>PAGO A BID PRÉSTAMO 3151/BL-BO VCTO. 09-abr-2017 POR CUENTA DE TGN , NTI. 009151 VALOR 10-abr-2017 INTERESES USD 63.717,39 COMISIONES USD 70.256,52 CTA. 3987 CUENTA UNICA DEL TESORO-3987 LIB. 00099021001 REF.: COMISIONES BANCARIAS</t>
  </si>
  <si>
    <t>G04199600003</t>
  </si>
  <si>
    <t>PAGO A BID PRÉSTAMO 3151/BL-BO VCTO. 09-abr-2017 POR CUENTA DE TGN , NTI. 009152 VALOR 10-abr-2017 INTERESES USD 1.924,97 CTA. 3987 CUENTA UNICA DEL TESORO-3987 LIB. 00099021001 REF.: COMISIONES BANCARIAS</t>
  </si>
  <si>
    <t>G04199620003</t>
  </si>
  <si>
    <t>PAGO A BID PRÉSTAMO 2637/BL-BO VCTO. 09-abr-2017 POR CUENTA DE TGN , NTI. 009204 VALOR 10-abr-2017 INTERESES USD 1.556,25 CTA. 3987 CUENTA UNICA DEL TESORO-3987 LIB. 00099021001 REF.: COMISIONES BANCARIAS</t>
  </si>
  <si>
    <t>G04199630003</t>
  </si>
  <si>
    <t>PAGO A BID PRÉSTAMO 2637/BL-BO VCTO. 09-abr-2017 POR CUENTA DE TGN , NTI. 009203 VALOR 10-abr-2017 INTERESES USD 63.207,17 CTA. 3987 CUENTA UNICA DEL TESORO-3987 LIB. 00099021001 REF.: COMISIONES BANCARIAS</t>
  </si>
  <si>
    <t>G04199670001</t>
  </si>
  <si>
    <t>COBRO COSTOS DE PAPELERIA SEGUN TRANSFERENCIA DEL EXTERIOR POR ORDEN DE CONSULADO DE BOLIVIA EN SEVILLA REF:RECAUDACION GESTORIA CONSULAR MARZO 2017 LIB. 00010011102 MIN.RELACIONES EXTERIORES - GESTORIA CONSULAR LEY Nº 3108</t>
  </si>
  <si>
    <t>G04199690001</t>
  </si>
  <si>
    <t>COBRO COSTOS DE PAPELERIA SEGUN TRANSFERENCIA DEL EXTERIOR POR ORDEN DE CONSULADO GRAL DE BOLIVIA EN ARICA-CHILE REF:RECAUDACION GESTORIA CONSULAR LIB. 00010011102 MIN.RELACIONES EXTERIORES - GESTORIA CONSULAR LEY Nº 3108</t>
  </si>
  <si>
    <t>G04199730001</t>
  </si>
  <si>
    <t>COBRO COSTOS DE PAPELERIA SEGUN TRANSFERENCIA DEL EXTERIOR POR ORDEN DE HERCO COMBUSTIBLES S.A.,LIMA-PERU LIB. 00513062001 YPFB-OPERACIONES PLANTA DE SEPARACION DE LIQUIDOS RIO GRANDE</t>
  </si>
  <si>
    <t>G04201430004</t>
  </si>
  <si>
    <t>VENTA DE DIVISAS CON TRANSFERENCIA DE FONDOS A SOLICITUD DE MINISTERIO DE SALUD SEGUN SOLICITUD 2048 REF: PAGO A LA OFICINA SANITARIA PANAMERICANA, POR LA COMPRA VACUNAS E INSUMOS PARA EL PROGRAMA AMPLIADO DE INMUNIZACIONES PAI, CITIBANK, 111 WALL STREET, NEW YORK, NY 10043, CUENTA 3615-9769 SWIFT LIB. 00046024204 MS - 5% ENTES GESTORES PROGRAMAS PREVENC. Y PROYECTOS NALES.</t>
  </si>
  <si>
    <t>G04201490003</t>
  </si>
  <si>
    <t>PAGO A BID PRÉSTAMO 2597/BL-BO VCTO. 09-abr-2017 POR CUENTA DE TGN , NTI. 009211 VALOR 10-abr-2017 INTERESES USD 5.908,02 CTA. 3987 CUENTA UNICA DEL TESORO-3987 LIB. 00099021001 REF.: COMISIONES BANCARIAS</t>
  </si>
  <si>
    <t>G04201500003</t>
  </si>
  <si>
    <t>PAGO A BID PRÉSTAMO 2597/BL-BO VCTO. 09-abr-2017 POR CUENTA DE TGN , NTI. 009212 VALOR 10-abr-2017 INTERESES USD 257.841,85 COMISIONES USD 1.902,07 CTA. 3987 CUENTA UNICA DEL TESORO-3987 LIB. 00099021001 REF.: COMISIONES BANCARIAS</t>
  </si>
  <si>
    <t>G04201510003</t>
  </si>
  <si>
    <t>TRANSFERENCIA RECIBIDA DEL EXTERIOR SEGÚN MENSAJES SWIFT Nos. 04995-04983 (REM.EXT.) DE FECHA 10-04-2017 POR DESEMBOLSO DE BID PRÉSTAMO 2597/BL-BO REQ 0029 OPS0201712268A LIBRETA N° 00287102001 FPS-RECURSOS PROPIOS REF.: UTILES DE ESCRITORIO</t>
  </si>
  <si>
    <t>G04201520003</t>
  </si>
  <si>
    <t>TRANSFERENCIA RECIBIDA DEL EXTERIOR SEGÚN MENSAJES SWIFT Nos. 04996-04984 (REM.EXT.) DE FECHA 10-04-2017 POR DESEMBOLSO DE BID PRÉSTAMO 2597/BL-BO REQ 0029 OPS0201712268A LIBRETA N° 00287102001 FPS-RECURSOS PROPIOS REF.: UTILES DE ESCRITORIO</t>
  </si>
  <si>
    <t>G04201540001</t>
  </si>
  <si>
    <t>COBRO COSTOS DE PAPELERIA SEGUN TRANSFERENCIA DEL EXTERIOR POR ORDEN DE CONSULADO GENERAL DE BOLIVIA (COLOMBIA) REF.: RECAUDACIONES GESTORIA CONSULAR MES DE MARZO DE 2017 LIB. 00010011102 MIN.RELACIONES EXTERIORES - GESTORIA CONSULAR LEY Nº 3108</t>
  </si>
  <si>
    <t>G04201630005</t>
  </si>
  <si>
    <t>VENTA DE DIVISAS CON TRANSFERENCIA DE FONDOS A SOLICITUD DE MINISTERIO DE RELACIONES EXTERIORES SEGUN SOLICITUD 2051 REF: PAGO DE ENCARGADURIA DE NEGOCIOS A.I. A FAVOR DE LA SEÑORA ELIZABETH FERREL Y JOSE DE ACHA GARRON, CONSEJERA Y PRIMER SECRETARIO DE LAS EMBAJADAS EN AUSTRIA Y FRANCIA, RESPECTIVA LIB. 00099021001 TGN-RECURSOS ORDINARIOS (3987)</t>
  </si>
  <si>
    <t>G04201690077</t>
  </si>
  <si>
    <t>VENTA DE DIVISAS CON TRANSFERENCIA DE FONDOS A SOLICITUD DE MINISTERIO DE RELACIONES EXTERIORES SEGUN SOLICITUD 2054 REF: REMISION DE RECURSOS PARA EL FUNCIONAMIENTO DEL SERVICIO EXTERIOR DEL MES DE ABRIL2017, S/G GM-DGAA-UFI-PRP-IN-17/2017 LIB. 00099021001 TGN-RECURSOS ORDINARIOS (3987)</t>
  </si>
  <si>
    <t>G04201730004</t>
  </si>
  <si>
    <t>VENTA DE DIVISAS CON TRANSFERENCIA DE FONDOS A SOLICITUD DE MINISTERIO DE RELACIONES EXTERIORES SEGUN SOLICITUD 2049 REF: PAGO DE HABERES DEL CENTRO EMISOR DE PASAPORTES EN MADRID- EMIPAS, CORRESPONDIENTE AL MES DE MARZO/2017, S/G PLANILLA NO.31704 LIB. 00099021001 TGN-RECURSOS ORDINARIOS (3987)</t>
  </si>
  <si>
    <t>G04201740004</t>
  </si>
  <si>
    <t>VENTA DE DIVISAS CON TRANSFERENCIA DE FONDOS A SOLICITUD DE MINISTERIO DE RELACIONES EXTERIORES SEGUN SOLICITUD 2050 REF: REMESA ADICIONAL PARA EL PAGO TRIMESTRAL (ABRIL-MAYO-JUNIO) DE HABERES/2017 A FAVOR DE LA SEÑORA ROSA MARIA ISABEL VEGA, SECRETARIA LOCAL DE LA EMBAJADA EN SUECIA, S/G GM-DGAA-UF LIB. 00099021001 TGN-RECURSOS ORDINARIOS (3987)</t>
  </si>
  <si>
    <t>G04201750004</t>
  </si>
  <si>
    <t>VENTA DE DIVISAS CON TRANSFERENCIA DE FONDOS A SOLICITUD DE MINISTERIO DE RELACIONES EXTERIORES SEGUN SOLICITUD 2052 REF: PAGO DE HABERES POR 6 DIAS A FAVOR DE LA SEÑORA CAMPOY ZANDRA CONSEJERO DE LA EMBAJADA EN PARAGUAY, S/G PLANILLA ADICIONAL NO.21705 LIB. 00099021001 TGN-RECURSOS ORDINARIOS (3987)</t>
  </si>
  <si>
    <t>G04202380001</t>
  </si>
  <si>
    <t>COBRO COSTOS DE PAPELERIA SEGUN TRANSFERENCIA DEL EXTERIOR POR ORDEN DE BOLIVIAN CONSULATE (PRIVATE CONFIDENTIAL) LONDON REF.: GESTORIA CONSULAR MES DE MARZO 2017 LIB. 00010011102 MIN.RELACIONES EXTERIORES - GESTORIA CONSULAR LEY Nº 3108</t>
  </si>
  <si>
    <t>G04202400001</t>
  </si>
  <si>
    <t>COBRO COSTOS DE PAPELERIA SEGUN TRANSFERENCIA DEL EXTERIOR POR ORDEN DE EMBASSY OF THE PLURINATIONAL STATE OF BOLIVIA (MOSCOW) REF.: GESTORIA CNSLR ACMLDA DE AGO16-MAR17 LIB. 00010011102 MIN.RELACIONES EXTERIORES - GESTORIA CONSULAR LEY Nº 3108</t>
  </si>
  <si>
    <t>G04202430001</t>
  </si>
  <si>
    <t>COBRO COSTOS DE PAPELERIA SEGUN TRANSFERENCIA DEL EXTERIOR POR ORDEN DE LLAMA GAS S.A. (LIMA PERU) LIB. 00513062001 YPFB-OPERACIONES PLANTA DE SEPARACION DE LIQUIDOS RIO GRANDE</t>
  </si>
  <si>
    <t>G04204500001</t>
  </si>
  <si>
    <t>COBRO COSTOS DE PAPELERIA SEGUN TRANSFERENCIA DEL EXTERIOR POR ORDEN DE CORPORACION ANDINA DEL GAS PERU S.A.C.LIMA PERU. REF.:NOTA DE DEBITO DCPI-18/2017 LIB. 00513062001 YPFB-OPERACIONES PLANTA DE SEPARACION DE LIQUIDOS RIO GRANDE</t>
  </si>
  <si>
    <t>S08844170003</t>
  </si>
  <si>
    <t>||TRANSF. DE FONDOS DEL EXTERIOR SEGUN SWIFT NO. 4878 DEL 07/04/2017 A F/ MIN.RR.EE. ORDENANTE CONSULADO GERAL DA BOLIVIA SAO PAULO REF:RECAUDACION GESTORIA CONSULAR MESES DE DICIEMBRE/16 A MARZO/17 CGO.LIBRETA 00010011102 MIN.RELACIONES EXTERIORES-GESTORIA CONSULAR LEY NO.3108 (UT.ESCRITORIO)</t>
  </si>
  <si>
    <t>Q08237660002</t>
  </si>
  <si>
    <t>NUMERO DE LIBRETA CUT: 00099021001 OPERACIÓN E18 TRANSFERENCIA DEL SISTEMA FINANCIERO POR CUENTA DE TERCEROS A LA CUT TRANSFERENCIA DE FONDOS POR PAGO ADELANTADO PRA -RP MARZO 2017</t>
  </si>
  <si>
    <t>Q08237670002</t>
  </si>
  <si>
    <t>NUMERO DE LIBRETA CUT: 00099021001 OPERACIÓN E18 TRANSFERENCIA DEL SISTEMA FINANCIERO POR CUENTA DE TERCEROS A LA CUT TRANSFERENCIA DE FONDOS POR DESCUENTO COBRO INDEBIDO R 026-99RP</t>
  </si>
  <si>
    <t>Q08237680002</t>
  </si>
  <si>
    <t>NUMERO DE LIBRETA CUT: 00099021001 OPERACIÓN E18 TRANSFERENCIA DEL SISTEMA FINANCIERO POR CUENTA DE TERCEROS A LA CUT TRANSFERENCIA DE FONDOS POR PAGO INDEBIDO RP MARZO 2017</t>
  </si>
  <si>
    <t>S08847700002</t>
  </si>
  <si>
    <t>||TRANSF. DE FONDOS DEL EXTERIOR SEGUN SWIFT NO. 4873 DEL 07/04/2017 A F/ MIN.RR.EE. ORDENANTE VICECONSULADO DE BOLIVIA EN LA MATANZA-ARGENTINA REF:RECAUDACION GESTORIA CONSULAR ENERO 2017 ABONO LIBRETA 00010011102 MIN.RELACIONES EXTERIORES-GESTORIA CONSULAR LEY NO.3108</t>
  </si>
  <si>
    <t>S08847710002</t>
  </si>
  <si>
    <t>||REGULARIZ.TRANSFERENCIA DE FONDOS DEL EXTERIOR SEGUN SWIFT 04876-04870 DEL 7/04/2017 POR ORDEN DEL VICECONSULADO DE BOLIVIA -SAN JUSTO-ARGENTINA LIBRETA 00010011102 MINISTERIO DE RELACIONES EXTERIORES-GESTORIA CONSULAR. REF.: FEB/2017</t>
  </si>
  <si>
    <t>S08847720002</t>
  </si>
  <si>
    <t>||REGULARIZ.TRANSFERENCIA DE FONDOS DEL EXTERIOR SEGUN SWIFT 04875-04869 DEL 7/04/2017 POR ORDEN DEL VICECONSULADO DE BOLIVIA -SAN JUSTO-ARGENTINA LIBRETA 00010011102 MIN.RELACIONES EXTERIORES-GESTORIA CONSULAR. REF.: DICIEMBRE/2016</t>
  </si>
  <si>
    <t>S08847750002</t>
  </si>
  <si>
    <t>||REGULARIZ. TRANSFERENCIA DE FONDOS DEL EXTERIOR SEGUN SWIFT 04874-04868 DEL 7/04/2017 POR ORDEN DEL VICECONSULADO DE BOLIVIA EN SAN JUSTO-ARGENTINA. LIBRETA 00010011102 MIN.DE RELACIONES EXTERIORES-GESTORIA CONSULAR. REF.: MARZO/2017</t>
  </si>
  <si>
    <t>S08848250002</t>
  </si>
  <si>
    <t>||MULTA POR INCUMPLIMIENTO A LA GUIA DE PROCEDIMIENTOS OPERATIVOS DE CANCELACION DE BOLETAS DE PAGOS A FUNCIONARIOS PUBLICOS Y BENEFICIARIOS DE RENTA S/G.NOTA:MEFP/VTCP/DGPOT/UAIS/N°1939/2017 DE LA FECHA.REF: INCONSIST.CERTIF. SRA. DIAZ MARTHA JUANITA DE VISTAS (ENERO A ABRIL/2016) EN CUMPLIMIENTO AL INCISO M PUNTO 13; LIBRETA 00099021001.</t>
  </si>
  <si>
    <t>S08848310002</t>
  </si>
  <si>
    <t>'TRANSFERENCIA DE FONDOS DE DPTOS.DE ENCAJE LEGAL DEL SISTEMA FINANCIERO A DPTOS.CTES.DEL SECTOR PUBLICO S/G CITE' BUN/0254/17||DE LA FECHA (HRE-TSO-1983). A SOLIC. MEFP; REVERSION POR ERROR EN MONTO DE TRANSF.ELECT. DE F.06/04/17; LIBR.00010011102; BUN.</t>
  </si>
  <si>
    <t>S08848340002</t>
  </si>
  <si>
    <t>'TRANSFERENCIA DE FONDOS DE DPTOS.DE ENCAJE LEGAL DEL SISTEMA FINANCIERO A DPTOS.CTES.DEL SECTOR PUBLICO S/G CITE' BUN/0256/17||DE LA FECHA (HRE-TSO-1982). A SOLIC.MEFP;REVERSION POR ERROR EN EL MONTO DE TRANSF.ELECT. DE F.11/04/17; LIBR.00099021001; BUN.</t>
  </si>
  <si>
    <t>S08848410002</t>
  </si>
  <si>
    <t>||TRANSFERENCIA DE FONDOS DEL EXTERIOR SG/ SWIFT 04716 DEL 05/04/17 A/F MIN.RR.EE. POR ORDEN DEL CONSULADO GENERAL DE BOLIVIA MITRE BUENOS AIRES ARGENTINA LIBRETA 00010011102 MIN.RELACIONES EXTERIORES-GESTORIA CONSULAR LEY NO.3108</t>
  </si>
  <si>
    <t>J03219760001</t>
  </si>
  <si>
    <t>De: 00099024113 Transferencia en cumplimiento al DS N0913 de 15/06/2011 y el Convenio Intergubernativo de Financiamiento UPRE-CIF-IG/199/2015, suscrito entre la UPRE y el GAM de Corocoro proyecto Construccion de Direccion, Biblioteca y Dos Aulas Multigrado U.E. Vicenta Juariste Eguino, correspondien</t>
  </si>
  <si>
    <t>J03219770001</t>
  </si>
  <si>
    <t>De: 00099024113 Transferencia en cumplimiento al DS N0913 de 15/06/2011 y el Convenio Interinstitucional de Financiamiento UPRE-CIF-157/2015, suscrito entre la UPRE y el GAM de Colomi proyecto Const. U.E. Socrates Villazon D-1, correspondiente a saldos no ejecutados en la gestion 2015, segun la UPRE</t>
  </si>
  <si>
    <t>J03219790001</t>
  </si>
  <si>
    <t>De: 00099024113 Transferencia en cumplimiento al DS N0913 de 15/06/2011 y el Convenio Intergubernativo de Financiamiento UPRE-CIF-IG/142/2015, suscrito entre la UPRE y el GAM de Collana proyecto Const. Graderias y Camerinos Cancha de Futbol Hichuraya Chico L/Comunidad Hichuraya Chico, correspondien</t>
  </si>
  <si>
    <t>J03219800001</t>
  </si>
  <si>
    <t>De: 00099024113 Transferencia en cumplimiento al DS N0913 de 15/06/2011 y el Convenio Intergubernativo de Financiamiento UPRE-CIF-IG/079/2015, suscrito entre la UPRE y el GAM de San Pedro de Quemes proyecto Construccion Centro de Salud San Pedro de Quemes, correspondiente a saldos no ejecutados en l</t>
  </si>
  <si>
    <t>J03219810001</t>
  </si>
  <si>
    <t>De: 00099024113 Transferencia en cumplimiento al DS N0913 de 15/06/2011 y el Convenio Interinstitucional de Financiamiento UPRE-CIF-039/13, suscrito entre la UPRE y el GAM de Oruro proyecto Construccion Centro Promocional en Artesania en Miniatura del Calvario Municipio de Oruro, correspondiente a</t>
  </si>
  <si>
    <t>J03219820001</t>
  </si>
  <si>
    <t>De: 00099024113 Transferencia en cumplimiento al DS N0913 de 15/06/2011 y el Convenio Interinstitucional de Financiamiento UPRE-CIF 0197/13, suscrito entre la UPRE y el GAM de Pazna proyecto Coliseo Cerrado de Penas Municipio Pazna, correspondiente a saldos no ejecutados en la gestion 2015, segun la</t>
  </si>
  <si>
    <t>J03219830001</t>
  </si>
  <si>
    <t>De: 00099024113 Transferencia en cumplimiento al DS N0913 de 15/06/2011 y el Convenio Intergubernativo de Financiamiento UPRE-CIF-IG/219/2015, suscrito entre la UPRE y el GAM de San Pablo de Huacareta proyecto Construccion Tinglado Unidad Educativa Huirasay, correspondiente a saldos no ejecutados en</t>
  </si>
  <si>
    <t>J03219840001</t>
  </si>
  <si>
    <t>De: 00099024113 Transferencia en cumplimiento al DS N0913 de 15/06/2011 y el Convenio Intergubernativo de Financiamiento UPRE-CIF-IG/221/2015, suscrito entre la UPRE y el GAM de San Pablo de Huacareta proyecto Construccion Cancha Multipfuncional Unidad Educativa Saucemayu, correspondiente a saldos n</t>
  </si>
  <si>
    <t>J03219850001</t>
  </si>
  <si>
    <t>De: 00099024113 Transferencia en cumplimiento al DS N0913 de 15/06/2011 y el Convenio Intergubernativo de Financiamiento UPRE-CIF-IG/223/2015, suscrito entre la UPRE y el GAM de San Pablo de Huacareta proyecto Construccion Cancha Multipfuncional Unidad Educativa La Montana, correspondiente a saldos</t>
  </si>
  <si>
    <t>J03219860001</t>
  </si>
  <si>
    <t>De: 00099024113 Transferencia en cumplimiento al DS N0913 de 15/06/2011 y el Convenio Intergubernativo de Financiamiento UPRE-CIF-IG/224/2015, suscrito entre la UPRE y el GAM de San Pablo de Huacareta proyecto Construccion Cancha Multipfuncional Unidad Educativa Itapo, correspondiente a saldos no ej</t>
  </si>
  <si>
    <t>J03219870001</t>
  </si>
  <si>
    <t>De: 00099024113 Transferencia en cumplimiento al DS N0913 de 15/06/2011 y el Convenio Intergubernativo de Financiamiento UPRE-CIF-IG/220/2015, suscrito entre la UPRE y el GAM de San Pablo de Huacareta proyecto Construccion Cancha Multipfuncional Unidad Educativa Guayabillar, correspondiente a saldos</t>
  </si>
  <si>
    <t>J03219880001</t>
  </si>
  <si>
    <t>De: 00099024113 Transferencia en cumplimiento al DS N0913 de 15/06/2011 y el Convenio Intergubernativo de Financiamiento UPRE-CIF-IG/222/2015, suscrito entre la UPRE y el GAM de San Pablo de Huacareta proyecto Construccion Cancha Multipfuncional Unidad Educativa Itacaray, correspondiente a saldos no</t>
  </si>
  <si>
    <t>J03219890001</t>
  </si>
  <si>
    <t>De: 00099024113 Transferencia en cumplimiento al DS N0913 de 15/06/2011 y el Convenio Intergubernativo de Financiamiento UPRE-CIF-IG/218/2015, suscrito entre la UPRE y el GAM de San Pablo de Huacareta proyecto Construccion Cancha Multipfuncional Unidad Educativa Yumao, correspondiente a saldos no ej</t>
  </si>
  <si>
    <t>J03219900001</t>
  </si>
  <si>
    <t>De: 00099024113 Transferencia en cumplimiento al DS N0913 de 15/06/2011 y el Convenio Intergubernativo de Financiamiento UPRE-CIF-IG/283/2015, suscrito entre la UPRE y el GAM de Huacaraje proyecto Ampliacion Unidad Educativa Raul Salazar Rivero San Jose Huacaraje, correspondiente a saldos no ejecut</t>
  </si>
  <si>
    <t>J03219910001</t>
  </si>
  <si>
    <t>De: 00099024113 Transferencia en cumplimiento al DS N0913 de 15/06/2011 y el Convenio Intergubernativo de Financiamiento UPRE-CIF-IG/282/2015, suscrito entre la UPRE y el GAM de Huacaraje proyecto Ampliacion Unidad Educativa Juan Antonio Velarde Justiniano El Carmen, correspondiente a saldos no eje</t>
  </si>
  <si>
    <t>J03219940001</t>
  </si>
  <si>
    <t>De: 00099024113 Transferencia en cumplimiento al DS N0913 de 15/06/2011 y el Convenio Intergubernativo de Financiamiento UPRE-CIF-IG/211/2015, suscrito entre la UPRE y el GAM de Calacoto proyecto Construccion Cancha de Cesped Sintetico Calacoto Marka Ulloma, correspondiente a saldos no ejecutados en</t>
  </si>
  <si>
    <t>J03219950001</t>
  </si>
  <si>
    <t>De: 00099024113 Transferencia en cumplimiento al DS N0913 de 15/06/2011 y el Convenio Intergubernativo de Financiamiento UPRE-CIF-IG/210/2015, suscrito entre la UPRE y el GAM de Calacoto proyecto Construccion 2 Aulas U.E. Simon Bolivar de Calacoto (Calacoto), correspondiente a saldos no ejecutados e</t>
  </si>
  <si>
    <t>S08847700003</t>
  </si>
  <si>
    <t>||TRANSF. DE FONDOS DEL EXTERIOR SEGUN SWIFT NO. 4873 DEL 07/04/2017 A F/ MIN.RR.EE. ORDENANTE VICECONSULADO DE BOLIVIA EN LA MATANZA-ARGENTINA REF:RECAUDACION GESTORIA CONSULAR ENERO 2017 CGO.LIBRETA 00010011102 MIN.RELACIONES EXTERIORES-GESTORIA CONSULAR LEY NO.3108 (UT.ESCRITORIO)</t>
  </si>
  <si>
    <t>S08847710003</t>
  </si>
  <si>
    <t>||REGULARIZ.TRANSFERENCIA DE FONDOS DEL EXTERIOR SEGUN SWIFT 04876-04870 DEL 7/04/2017 POR ORDEN DEL VICECONSULADO DE BOLIVIA -SAN JUSTO-ARGENTINA LIBRETA 00010011102 MIN.RELACIONES EXTERIORES-GESTORIA CONSULAR-REF.:UTILES DE ESCRITORIO</t>
  </si>
  <si>
    <t>S08847720003</t>
  </si>
  <si>
    <t>||REGULARIZ.TRANSFERENCIA DE FONDOS DEL EXTERIOR SEGUN SWIFT 04875-04869 DEL 7/04/2017 POR ORDEN DEL VICECONSULADO DE BOLIVIA -SAN JUSTO-ARGENTINA LIBRETA 00010011102 MIN.RELACIONES EXTERIORES-GESTORIA CONSULAR. REF.: UTILES DE ESCRITORIO</t>
  </si>
  <si>
    <t>S08847750003</t>
  </si>
  <si>
    <t>||REGULARIZ. TRANSFERENCIA DE FONDOS DEL EXTERIOR SEGUN SWIFT 04874-04868 DEL 7/04/2017 POR ORDEN DEL VICECONSULADO DE BOLIVIA EN SAN JUSTO-ARGENTINA. LIB.00010011102 MIN.RELACIONES EXTERIORES-GESTORIA CONSULAR. REF.: UTILES DE ESCRITORIO</t>
  </si>
  <si>
    <t>S08847760003</t>
  </si>
  <si>
    <t>||TRANSFERENCIA DE FONDOS S/G. MENSAJES SWIFT NROS. 05162 DE LA FECHA Y 04864 DE F. 07/04/17 (SECTOR PUBLICO). DEBITO DE LA LIBRETA 00119012001 ADSIB, REPOSICION UTILES DE ESCRITORIO.</t>
  </si>
  <si>
    <t>S08847830001</t>
  </si>
  <si>
    <t>||COMISION TRANSFERENCIA FDOS.AL EXTERIOR 0,10% S/USD2.564.800.-,REEMB.GSTS.COMUNICACION BS220.-Y EMISION COMP.CONTABLE BS50.-REF.:PAGO 1 LC I-2017-009 P/C MIN.DES.RURAL Y TIERRAS A/F INDUSTRIAS JOHN DEERE S.A DE C.V.,EN COMPL.A COMP.884782 ADJ.DE LA FECHA. LIB.00099021001 TGN-RECURSOS ORDINARIOS (3987) REF.:COMISIONES PAGO 1 LC I-2017-009</t>
  </si>
  <si>
    <t>S08847930001</t>
  </si>
  <si>
    <t>||RESPUESTA A DEBITO DEL BANQUERO POR PAGO SERV.DE INVESTIG.POR INSTRUCCIONES DE PAGO INCORRECTO EFECTUADO POR LA ATT SEGUN NOTA ATT-DAF-N LP 382/2017 DEL 22/03/2017 REF.: TRANSFERENCIA DE FDOS.A LA SECRETARIA GENERAL UPAEP DE USD 44.750,01 LIB.00099021001 TGN - RECURSOS COBRO COMISIONES POR INVESTIGACION DEL BANQUERO DE USD 50.-</t>
  </si>
  <si>
    <t>S08847930004</t>
  </si>
  <si>
    <t>||RESPUESTA A DEBITO DEL BANQUERO POR PAGO SERV.DE INVESTIG.POR INSTRUCCIONES DE PAGO INCORRECTO EFECTUADO POR LA ATT SEGUN NOTA ATT-DAF-N LP 382/2017 DEL 22/03/2017 REF.: TRANSFERENCIA DE FDOS.A LA SECRETARIA GENERAL UPAEP DE USD 44.750,01 LIB.00099021001 TGN - RECURSOS ORDINARIOS POR COBRO UTILES DE ESCRITORIO</t>
  </si>
  <si>
    <t>S08848000001</t>
  </si>
  <si>
    <t>||RGISTRO COBRO COMISION ENMIENDA LC BS220.-REEMBS.GSTS.COMUNICACION BS220.-Y EMISION COMP.CONTABLE BS50.-,S/G NOTA CEASS/DIR/OF.Nº145/2017 REF.:I-2017-005 P/C CEASS A/F DONGKUK VIETNAM CO LTD. LIB.00249012001 LBP-CEASS-CENTRAL DE ABASTECIMIENTO Y SUM.DE SALUD REF.:COMIS.ENM. 2 LC I-2017-005</t>
  </si>
  <si>
    <t>S08848390003</t>
  </si>
  <si>
    <t>TRANSFERENCIA DE FONDOS||S/G. NOTA CITE: MEFP/VTCP/DGPOT/UPCFTGN/TR-N°690/2017 DE LA FECHA, DEL MIN.DE ECONOMIA Y FINANZAS PUBLICAS.(HRE-TSO-1985). DEBITO DE LA LIBRETA N°00099021001, REPOSICION UTILES DE ESCRITORIO.</t>
  </si>
  <si>
    <t>S08848410003</t>
  </si>
  <si>
    <t>||TRANSFERENCIA DE FONDOS DEL EXTERIOR SG/ SWIFT 04716 DEL 05/04/17 A/F MIN.RR.EE. POR ORDEN DEL CONSULADO GENERAL DE BOLIVIA MITRE BUENOS AIRES ARGENTINA LIB.00010011102 MIN.RELACIONES EXTERIORES-GESTORIA CONSULAR LEY NO.3108, COBRO UTILES DE ESCRITORIO</t>
  </si>
  <si>
    <t>G04206350003</t>
  </si>
  <si>
    <t>PROVISION DE FONDOS A SOLICITUD DE YACIMIENTOS PETROLIFEROS FISCALES BOLIVIANOS SEGUN SOLICITUD YPFB-0107-2017 REF: PAGO SERVICIO DE ALMACENAJE DE CRUDO RECONSTITUIDO C EN ESTACION TERMINAL ARICA A FAVOR DE YPFB TRANSPORTE PERIODO DE CONCILIACION 24 DIC 2016 AL 19 DE FEB 2017 LIB. 00513012007 YPFB - RECURSOS NACIONALIZACIÓN</t>
  </si>
  <si>
    <t>G04208720003</t>
  </si>
  <si>
    <t>PAGO A BID PRÉSTAMO 1833-SF-BO VCTO. 11-abr-2017 POR CUENTA DE TGN , NTI. 009178 VALOR 11-abr-2017 INTERESES USD 597.619,58 CTA. 3987 CUENTA UNICA DEL TESORO-3987 LIB. 00099021001 REF.: COMISIONES BANCARIAS</t>
  </si>
  <si>
    <t>G04208760001</t>
  </si>
  <si>
    <t>G04210140003</t>
  </si>
  <si>
    <t>TRANSFERENCIA RECIBIDA DEL EXTERIOR SEGÚN MENSAJES SWIFT Nos. 05158-05149 (REM.EXT.) DE FECHA 11-04-2017 POR DESEMBOLSO DE BID PRÉSTAMO 2597/BL-BO REQ 0018 OPS0201713629A LIBRETA N° 00225014401 SENASBA FUNCIONAMIENTO-RECURSOS UNION EUROPEA REF.: UTILES DE ESCRITORIO</t>
  </si>
  <si>
    <t>G04210150003</t>
  </si>
  <si>
    <t>TRANSFERENCIA RECIBIDA DEL EXTERIOR SEGÚN MENSAJES SWIFT Nos. 05159-05150 (REM.EXT.) DE FECHA 11-04-2017 POR DESEMBOLSO DE BID PRÉSTAMO 2597/BL-BO REQ 0018 OPS0201713629A LIBRETA N° 00225014401 SENASBA FUNCIONAMIENTO-RECURSOS UNION EUROPEA REF.: UTILES DE ESCRITORIO</t>
  </si>
  <si>
    <t>G04213320004</t>
  </si>
  <si>
    <t>VENTA DE DIVISAS CON TRANSFERENCIA DE FONDOS A SOLICITUD DE YACIMIENTOS PETROLIFEROS FISCALES BOLIVIANOS SEGUN SOLICITUD 2060 REF: PAGO ANTICIPADO A TRAFIGURA POR SUMINISTRO DE INSUMOS Y ADITIVOS Y DIESEL OIL CORRESPONDIENTE AL MES DE ABRIL 2017 LIB. 00513012004 LBP-YPFB-UNICOMERCIAL (4030005415/1-2188907)</t>
  </si>
  <si>
    <t>G04213330004</t>
  </si>
  <si>
    <t>VENTA DE DIVISAS CON TRANSFERENCIA DE FONDOS A SOLICITUD DE YACIMIENTOS PETROLIFEROS FISCALES BOLIVIANOS SEGUN SOLICITUD 2059 REF: PAGO A NOBLE AMÉRICAS CORP, POR GASTOS OPERACIONALES EMBARCACIONES MOUNT EVERES, BOW TRIUMPH Y BW LIONESS LIB. 00513012004 LBP-YPFB-UNICOMERCIAL (4030005415/1-2188907)</t>
  </si>
  <si>
    <t>G04214650001</t>
  </si>
  <si>
    <t>COBRO COSTOS DE PAPELERIA SEGUN TRANSFERENCIA DEL EXTERIOR POR ORDEN DE PUMA ENERGY PARAGUAY S.A. (ASUNCION PARAGUAY) LIB. 00513062001 YPFB-OPERACIONES PLANTA DE SEPARACION DE LIQUIDOS RIO GRANDE</t>
  </si>
  <si>
    <t>G04216010001</t>
  </si>
  <si>
    <t>COBRO COSTOS DE PAPELERIA SEGUN TRANSFERENCIA DEL EXTERIOR POR ORDEN DE ENERGIA ARGENTINA S.A. REF.: B0-PAGO DIFERIDO LIB. 00513012007 YPFB - RECURSOS NACIONALIZACIÓN</t>
  </si>
  <si>
    <t>G04216030001</t>
  </si>
  <si>
    <t>COBRO COSTOS DE PAPELERIA SEGUN TRANSFERENCIA DEL EXTERIOR POR ORDEN DE LIMA GAS S.A. CALLAO-PERU LIB. 00513062001 YPFB-OPERACIONES PLANTA DE SEPARACION DE LIQUIDOS RIO GRANDE</t>
  </si>
  <si>
    <t>J03219200001</t>
  </si>
  <si>
    <t>De: 00099024113 Transferencia en cumplimiento al DS N0913 de 15/06/2011 y el Convenio Interinstitucional de Financiamiento UPRE-CIF-254/2014, suscrito entre la UPRE y el GAM de Tarabuco proyecto Construccion Esta dio con cesped Sintetico Municipio Tarabuco, correspondiente a saldos no ejecutados en</t>
  </si>
  <si>
    <t>J03219210001</t>
  </si>
  <si>
    <t>De: 00099024113 Transferencia en cumplimiento al DS N0913 de 15/06/2011 y el Convenio Interinstitucional de Financiamiento UPRE-CIF-654/2014, suscrito entre la UPRE y el GAM de Robore proyecto Construccion Complejo Deportivo Chochis - Robore, correspondiente a saldos no ejecutados en la gestion 2015</t>
  </si>
  <si>
    <t>J03219220001</t>
  </si>
  <si>
    <t>De: 00099024113 Transferencia en cumplimiento al DS N0913 de 15/06/2011 y el Convenio Intergubernativo de Financiamiento UPRE-CIF-IG/090/2015, suscrito entre la UPRE y el GAM de Tupiza proyecto Construccion Aulas Unidad Educativa 26 de Agosto, correspondiente a saldos no ejecutados en la gestion 201</t>
  </si>
  <si>
    <t>J03219230001</t>
  </si>
  <si>
    <t>De: 00099024113 Transferencia en cumplimiento al DS N0913 de 15/06/2011 y el Convenio Intergubernativo de Financiamiento UPRE-CIF-IG/091/2015, suscrito entre la UPRE y el GAM de Tupiza proyecto Construccion Aulas Unidad Educativa 7 de Noviembre, correspondiente a saldos no ejecutados en la gestion 2</t>
  </si>
  <si>
    <t>J03219240001</t>
  </si>
  <si>
    <t>De: 00099024113 Transferencia en cumplimiento al DS N0913 de 15/06/2011 y el Convenio Intergubernativo de Financiamiento UPRE-CIF-IG/19/2015, suscrito entre la UPRE y el GAM de Porvenir proyecto Const. Centro Desarrollo de Formacion y Capacitacion Marcial Ventura, correspondiente a saldos no ejecuta</t>
  </si>
  <si>
    <t>J03219250001</t>
  </si>
  <si>
    <t>De: 00099024113 Transferencia en cumplimiento al DS N0913 de 15/06/2011 y el Convenio Intergubernativo de Financiamiento UPRE-CIF-IG/20/2015, suscrito entre la UPRE y el GAM de Porvenir proyecto Construccion Centro Productivo y Social para Pescadores Porvenir, correspondiente a saldos no ejecutados</t>
  </si>
  <si>
    <t>J03219290001</t>
  </si>
  <si>
    <t>J03219300001</t>
  </si>
  <si>
    <t>De: 00099024113 Transferencia en cumplimiento al DS N0913 de 15/06/2011 y el Convenio Intergubernativo de Financiamiento UPRE-CIF-IG/483/2015, suscrito entre la UPRE y el GAM de Corque proyecto Construccion Internado Unidad Educativa Huayllapacha, correspondiente al pago de la planilla N 5 de cierre</t>
  </si>
  <si>
    <t>J03219310001</t>
  </si>
  <si>
    <t>De: 00099024113 Transferencia en cumplimiento al DS N0913 de 15/06/2011 y el Convenio Intergubernativo de Financiamiento UPRE-CIF-IG/136/2015, suscrito entre la UPRE y el GAM de Cotoca proyecto Implementacion Cancha de Futbol con Cesped Sintetico Cotoca, correspondiente al pago de la planilla N 2, s</t>
  </si>
  <si>
    <t>J03219320001</t>
  </si>
  <si>
    <t>De: 00099024113 Transferencia en cumplimiento al DS N0913 de 15/06/2011 y el Convenio Interinstitucional de Financiamiento UPRE-CIF-0194/13, suscrito entre la UPRE y el GAM Antequera proyecto Construccion Colegio Tecnico Humanistico Antequera, correspondiente al pago de la planilla N 1, segun la UPR</t>
  </si>
  <si>
    <t>J03219330001</t>
  </si>
  <si>
    <t>De: 00099024113 Transferencia en cumplimiento al DS N0913 de 15/06/2011 y el Convenio Interinstitucional de Financiamiento UPRE-CIF-1271/2013, suscrito entre la UPRE y el GAM Desaguadero proyecto Construccion Coliseo Cerrado Desaguadero, correspondiente al pago de la planilla N 1 de cierre, segun la</t>
  </si>
  <si>
    <t>J03219340001</t>
  </si>
  <si>
    <t>De: 00099024113 Transferencia en cumplimiento al DS N0913 de 15/06/2011 y el Convenio Intergubernativo de Financiamiento UPRE-CIF-IG/379/2015, suscrito entre la UPRE y el GAM de Cruz de Machaca proyecto Construccion de Cancha Polifuncional y Tinglado Florida Cruz de Machacamarca, correspondiente al</t>
  </si>
  <si>
    <t>J03219350001</t>
  </si>
  <si>
    <t>De: 00099024113 Transferencia en cumplimiento al DS N0913 de 15/06/2011 y el Convenio Intergubernativo de Financiamiento UPRE-CIF-IG/088/2015, suscrito entre la UPRE y el GAM de Chuquihuta Ayllu Jucumani proyecto Construccion Tinglado y Fronton Municipal Chuquihuta, correspondiente a saldos no ejecu</t>
  </si>
  <si>
    <t>J03219360001</t>
  </si>
  <si>
    <t>De: 00099024113 Transferencia en cumplimiento al DS N0913 de 15/06/2011 y el Convenio Intergubernativo de Financiamiento UPRE-CIF-IG/089/2015, suscrito entre la UPRE y el GAM de Chuquihuta Ayllu Jucumani proyecto Construccion Tinglado Unidad Educativa Mikani, correspondiente a saldos no ejecutados e</t>
  </si>
  <si>
    <t>J03219370001</t>
  </si>
  <si>
    <t>De: 00099024113 Transferencia en cumplimiento al DS N0913 de 15/06/2011 y el Convenio Intergubernativo de Financiamiento UPRE-CIF-IG/111/2015, suscrito entre la UPRE y el GAM de Ayo Ayo proyecto Const. Tinglado U.E. Quillcoma Yanamuyo Comunidad Quillcoma, correspondiente a saldos no ejecutados en l</t>
  </si>
  <si>
    <t>J03219380001</t>
  </si>
  <si>
    <t>De: 00099024113 Transferencia en cumplimiento al DS N0913 de 15/06/2011 y el Convenio Intergubernativo de Financiamiento UPRE-CIF-IG/107/2015, suscrito entre la UPRE y el GAM de Ayo Ayo proyecto Const. Tinglado U.E. Milliri Comunidad Sullcavi, correspondiente a saldos no ejecutados en la gestion 20</t>
  </si>
  <si>
    <t>J03219390001</t>
  </si>
  <si>
    <t>De: 00099024113 Transferencia en cumplimiento al DS N0913 de 15/06/2011 y el Convenio Intergubernativo de Financiamiento UPRE-CIF-IG/109/2015, suscrito entre la UPRE y el GAM de Ayo Ayo proyecto Const. Tinglado U.E. Franz Tamayo Comunidad Collana Tolar, correspondiente a saldos no ejecutados en la</t>
  </si>
  <si>
    <t>J03219400001</t>
  </si>
  <si>
    <t>De: 00099024113 Transferencia en cumplimiento al DS N0913 de 15/06/2011 y el Convenio Intergubernativo de Financiamiento UPRE-CIF-IG/108/2015, suscrito entre la UPRE y el GAM de Ayo Ayo proyecto Const. Tinglado U.E. Jose Ballibian Comunidad Alto Pomani, correspondiente a saldos no ejecutados en la</t>
  </si>
  <si>
    <t>J03219410001</t>
  </si>
  <si>
    <t>De: 00099024113 Transferencia en cumplimiento al DS N0913 de 15/06/2011 y el Convenio Intergubernativo de Financiamiento UPRE-CIF-IG/110/2015, suscrito entre la UPRE y el GAM de Ayo Ayo proyecto Const. Tinglado U.E. Calacachi, correspondiente a saldos no ejecutados en la gestion 2015, segun la UPRE.</t>
  </si>
  <si>
    <t>J03219520001</t>
  </si>
  <si>
    <t>De: 00099024113 Transferencia en cumplimiento al DS N0913 de 15/06/2011 y el Convenio Interinstitucional de Financiamiento UPRE-CIF-018/2015, suscrito entre la UPRE y el GAM de Entre Rios proyecto Const. Centro de Salud Integral Bulo Bulo Entre Rios, correspondiente a saldos no ejecutados en la ges</t>
  </si>
  <si>
    <t>J03219530001</t>
  </si>
  <si>
    <t>De: 00099024113 Transferencia en cumplimiento al DS N0913 de 15/06/2011 y el Convenio Intergubernativo de Financiamiento UPRE-CIF-IG/075/2015, suscrito entre la UPRE y el GAM de Villazon proyecto Construccion Centro de Salud San Judas Tadeo, correspondiente a saldos no ejecutados en la gestion 2015,</t>
  </si>
  <si>
    <t>J03219540001</t>
  </si>
  <si>
    <t>De: 00099024113 Transferencia en cumplimiento al DS N0913 de 15/06/2011 y el Convenio Interinstitucional de Financiamiento UPRE-CIF-154/2015, suscrito entre la UPRE y el GAM de Yacuiba proyecto Const. Cancha de Futbol B San Jose Obrero, correspondiente a saldos no ejecutados en la gestion 2015, segu</t>
  </si>
  <si>
    <t>J03219550001</t>
  </si>
  <si>
    <t>De: 00099024113 Transferencia en cumplimiento al DS N0913 de 15/06/2011 y el Convenio Interinstitucional de Financiamiento UPRE-CIF-427/2014, suscrito entre la UPRE y el GAM de La Asunta proyecto Construccion Tinglado para Polifuncional U.E. Puerto Rico, correspondiente a saldos no ejecutados en la</t>
  </si>
  <si>
    <t>J03219560001</t>
  </si>
  <si>
    <t>De: 00099024113 Transferencia en cumplimiento al DS N0913 de 15/06/2011 y el Convenio Interinstitucional de Financiamiento UPRE-CIF-421/2014, suscrito entre la UPRE y el GAM de Coroico proyecto Construccion Tinglado para Polifuncional U.E. Villa Rosario, correspondiente a saldos no ejecutados en la</t>
  </si>
  <si>
    <t>J03219570001</t>
  </si>
  <si>
    <t>De: 00099024113 Transferencia en cumplimiento al DS N0913 de 15/06/2011 y el Convenio Interinstitucional de Financiamiento UPRE-CIF-422/2014, suscrito entre la UPRE y el GAM de Coroico proyecto Construccion Tinglado para Polifuncional U.E. Puente Armas, correspondiente a saldos no ejecutados en la g</t>
  </si>
  <si>
    <t>J03219580001</t>
  </si>
  <si>
    <t>De: 00099024113 Transferencia en cumplimiento al DS N0913 de 15/06/2011 y el Convenio Interinstitucional de Financiamiento UPRE-CIF-660/2014, suscrito entre la UPRE y el GAM de La Asunta proyecto Construccion Puente Vehicular Chaquety (Central Chaquety), correspondiente a saldos no ejecutados en la</t>
  </si>
  <si>
    <t>J03219590001</t>
  </si>
  <si>
    <t>De: 00099024113 Transferencia en cumplimiento al DS N0913 de 15/06/2011 y el Convenio Interinstitucional de Financiamiento UPRE-CIF-0844/13, suscrito entre la UPRE y el GAM de Buena Vista proyecto Construccion Modulo Educativo Mariano Saucedo Sevilla, correspondiente a saldos no ejecutados en la ges</t>
  </si>
  <si>
    <t>J03219600001</t>
  </si>
  <si>
    <t>De: 00099024113 Transferencia en cumplimiento al DS N0913 de 15/06/2011 y el Convenio Interinstitucional de Financiamiento UPRE-CIF-598/2014, suscrito entre la UPRE y el GAM de Sacabamba proyecto Construccion Puente Vehicular Apillapa - Sacabamba, correspondiente a saldos no ejecutados en la gestion</t>
  </si>
  <si>
    <t>J03219610001</t>
  </si>
  <si>
    <t>De: 00099024113 Transferencia en cumplimiento al DS N0913 de 15/06/2011 y el Convenio Intergubernativo de Financiamiento UPRE-CIF-IG/139/2015, suscrito entre la UPRE y el GAM de Chacarilla proyecto Construccion 2 Aulas Mas Direccion U.E. Corneta Mamani, correspondiente a saldos no ejecutados en la g</t>
  </si>
  <si>
    <t>J03219620001</t>
  </si>
  <si>
    <t>De: 00099024113 Transferencia en cumplimiento al DS N0913 de 15/06/2011 y el Convenio Intergubernativo de Financiamiento UPRE-CIF-IG/134/2015, suscrito entre la UPRE y el GAM de Chacarilla proyecto Construccion 2 Aulas Mas Direccion U.E. Rosa Pata, correspondiente a saldos no ejecutados en la gestio</t>
  </si>
  <si>
    <t>J03219630001</t>
  </si>
  <si>
    <t>De: 00099024113 Transferencia en cumplimiento al DS N0913 de 15/06/2011 y el Convenio Intergubernativo de Financiamiento UPRE-CIF-IG/138/2015, suscrito entre la UPRE y el GAM de Chacarilla proyecto Construccion Tinglado Unidad Educativa Chacarilla, correspondiente a saldos no ejecutados en la gestio</t>
  </si>
  <si>
    <t>J03219640001</t>
  </si>
  <si>
    <t>De: 00099024113 Transferencia en cumplimiento al DS N0913 de 15/06/2011 y el Convenio Intergubernativo de Financiamiento UPRE-CIF-IG/137/2015, suscrito entre la UPRE y el GAM de Chacarilla proyecto Construccion Tinglado U.E. Antofagasta de Chojnacota, correspondiente a saldos no ejecutados en la ges</t>
  </si>
  <si>
    <t>J03219650001</t>
  </si>
  <si>
    <t>De: 00099024113 Transferencia en cumplimiento al DS N0913 de 15/06/2011 y el Convenio Intergubernativo de Financiamiento UPRE-CIF-IG/200/2015, suscrito entre la UPRE y el GAM de Corocoro proyecto Const. de Direccion, Biblioteca y Dos Aulas Multigrado U.E. Elizardo Perez, correspondiente a saldos no</t>
  </si>
  <si>
    <t>J03219680001</t>
  </si>
  <si>
    <t>De: 00099024113 Transferencia en cumplimiento al DS N0913 de 15/06/2011 y el Convenio Intergubernativo de Financiamiento UPRE-CIF-IG/198/2015, suscrito entre la UPRE y el GAM de Corocoro proyecto Construccion de Aulas, Direccion, Deposito de Desayuno Escolar y Sala de Estudio U.E. Anco Aque, corresp</t>
  </si>
  <si>
    <t>G04219140002</t>
  </si>
  <si>
    <t>TRANSFERENCIA DEL EXTERIOR SEGUN SWIFT NO.5232 DE FECHA 12/04/2017 ORDENANTE: CONSULADO DE BOLIVIA EN MADRID REF.: GESTORIA CONSULAR LIB. 00010011102 MIN.RELACIONES EXTERIORES - GESTORIA CONSULAR LEY Nº 3108</t>
  </si>
  <si>
    <t>G04219160002</t>
  </si>
  <si>
    <t>TRANSFERENCIA DEL EXTERIOR SEGUN SWIFT NO.5231 DE FECHA 12/04/2017 ORDENANTE: CONSULATE GENL OF THE PLURINATIONAL STATE OF BOLIVIA REF.: GESTORIA CONSULAR LIB. 00010011102 MIN.RELACIONES EXTERIORES - GESTORIA CONSULAR LEY Nº 3108</t>
  </si>
  <si>
    <t>G04219180002</t>
  </si>
  <si>
    <t>TRANSFERENCIA DEL EXTERIOR SEGUN SWIFT 05230 DE FECHA 12/04/2017 ORDENANTE: CONSULADO DE BOLIVIA EN CALAMA CL.REF.:RECAUDACIONES MARZO 2017 LIB. 00340012005 SEGIP - RECAUDACION EXTERIOR - CEDULAS DE IDENTIDAD</t>
  </si>
  <si>
    <t>G04220480002</t>
  </si>
  <si>
    <t>TRANSFERENCIA DEL EXTERIOR SEGUN SWIFT 05228 DE FECHA 12/04/2017 ORDENANTE: CONSULADO DE BOLIVIA EN SALTA-ARGENTINA REF.: RECAUDACIONES CONSULARES LIB. 00010011102 MIN.RELACIONES EXTERIORES - GESTORIA CONSULAR LEY Nº 3108</t>
  </si>
  <si>
    <t>G04222420002</t>
  </si>
  <si>
    <t>TRANSFERENCIA DEL EXTERIOR SEGUN SWIFT 05229 DE FECHA 12/04/2017 ORDENANTE: CONSULADO DE BOLIVIA EN CALAMA CL. REF.:RECAUDACIONES GESTORIA MARZO 2017 LIB. 00010011102 MIN.RELACIONES EXTERIORES - GESTORIA CONSULAR LEY Nº 3108</t>
  </si>
  <si>
    <t>G04225560002</t>
  </si>
  <si>
    <t>TRANSFERENCIA DEL EXTERIOR SEGUN SWIFT NO.5261 DE FECHA 12/04/2017 ORDENANTE: CONSULADO DE BOLIVIA EN MADRID LIB. 00340012005 SEGIP - RECAUDACION EXTERIOR - CEDULAS DE IDENTIDAD</t>
  </si>
  <si>
    <t>G04228910002</t>
  </si>
  <si>
    <t>TRANSFERENCIA DEL EXTERIOR SEGUN SWIFT NO.5271 DE FECHA 12/04/2017 ORDENANTE: CONSULADO GENERAL DEL ESTADO REF.: RECAUDACIONES GESTORIA CONSULAR MARZO 2017 LIB. 00010011102 MIN.RELACIONES EXTERIORES - GESTORIA CONSULAR LEY Nº 3108</t>
  </si>
  <si>
    <t>Q08240930002</t>
  </si>
  <si>
    <t>NUMERO DE LIBRETA CUT: 00523012001 OPERACIÓN E18 TRANSFERENCIA DEL SISTEMA FINANCIERO POR CUENTA DE TERCEROS A LA CUT EMPRESA DE CORREOS DE BOLIVIA</t>
  </si>
  <si>
    <t>Q08242880002</t>
  </si>
  <si>
    <t>NÚMERO DE LIBRETA CUT: 99031009.00 OPERACIÓN T01 TRANSFERENCIA DE FONDOS A LA CUT - TESORO DIRECTO DE BANCO UNION S.A. A CUENTA UNICA DEL TESORO CON NUMERO DE SOLICITUD = 1723877 Y NUMERO CORRELATIVO = 91320012042017956 TRANSFERENCIA OPERACIONES DE VENTA</t>
  </si>
  <si>
    <t>Q08243430002</t>
  </si>
  <si>
    <t>NUMERO DE LIBRETA CUT: 00222018010 OPERACIÓN E18 TRANSFERENCIA DEL SISTEMA FINANCIERO POR CUENTA DE TERCEROS A LA CUT A SOL.ESCRITA CLIENTE EMBAJADA SUIZA</t>
  </si>
  <si>
    <t>Q08243460002</t>
  </si>
  <si>
    <t>NUMERO DE LIBRETA CUT: Cuenta Unica del Tesoro OPERACIÓN E18 TRANSFERENCIA DEL SISTEMA FINANCIERO POR CUENTA DE TERCEROS A LA CUT Traspaso a solicitud de BBVA Prevision Pago pension por Riesgos profesionales correspondiente a Marzo 2017</t>
  </si>
  <si>
    <t>S08848990002</t>
  </si>
  <si>
    <t>||TRANSFERENCIA DE FONDOS DEL EXTERIOR SG/ SWIFT 04733 DEL 05/04/2017 A/F MIN.RR.EE. POR ORDEN DE LA EMBAJADA DE BOLIVIA EN PANAMA REF.: GESTORIA CONSULAR LIB.00010011102 MIN.RELACIONES EXTERIORES-GESTORIA CONSULAR LEY NO.3108</t>
  </si>
  <si>
    <t>S08849010002</t>
  </si>
  <si>
    <t>||TRANSFERENCIA DE FONDOS DEL EXTERIOR SG/ SWIFT 04830 DEL 07/04/17 A/F MIN.RR.EE. POR ORDEN DE AMB. BOLIVIE/SEC. CONSULAIRE BRUXELLES REF.: GESTORIA CONSULAR MARZO 2017 LIB. 00010011102 MIN.RELACIONES EXTERIORES-GESTORIA CONSULAR LEY NO.3108</t>
  </si>
  <si>
    <t>S08849030002</t>
  </si>
  <si>
    <t>||TRANSFERENCIA DE FONDOS DEL EXTERIOR SG/ SWIFT 04785 DEL 06/04/2017 A/F MIN.RR.EE. POR ORDEN DEL CONSULADO DEL ESTADO PLURINACIONAL COMODORO RIVADAVIA-ARGENTINA LIB.00010011102 MIN.RELACIONES EXTERIORES-GESTORIA CONSULAR LEY NO.3108</t>
  </si>
  <si>
    <t>S08849110002</t>
  </si>
  <si>
    <t>||REGULARIZACION COMPROBANTE G-0414842 DEL 03/04/2017 POR TRANSFERENCIA DE FONDOS DEL EXTERIOR A FAVOR DE EMPRESA AZUCARERA SAN BUENAVENTURA-EASBA SEGÚN SOLICITUD EN CITE EASBA-NE-GG-NO.343/2017 DE LA FECHA ABONO LIBRETA 00586019203 GASTO CORRIENTE EASBA - SANO Nº 400</t>
  </si>
  <si>
    <t>S08849110003</t>
  </si>
  <si>
    <t>||REGULARIZACION COMPROBANTE G-0414842 DEL 03/04/2017 POR TRANSFERENCIA DE FONDOS DEL EXTERIOR A FAVOR DE EMPRESA AZUCARERA SAN BUENAVENTURA-EASBA SEGÚN SOLICITUD EN CITE EASBA-NE-GG-NO.343/2017 DE LA FECHA ABONO LIBRETA 00586012001 EASBA-OTROS RECURSOS ESPECIFICOS</t>
  </si>
  <si>
    <t>G04219150001</t>
  </si>
  <si>
    <t>S08849110004</t>
  </si>
  <si>
    <t>||REGULARIZACION COMPROBANTE G-0414842 DEL 03/04/2017 POR TRANSFERENCIA DE FONDOS DEL EXTERIOR A FAVOR DE EMPRESA AZUCARERA SAN BUENAVENTURA-EASBA SEGÚN SOLICITUD EN CITE EASBA-NE-GG-NO.343/2017 DE LA FECHA LIBRETA 00586012001 EASBA-OTROS RECURSOS ESPECIFICOS (UTILES DE ESCRITORIO)</t>
  </si>
  <si>
    <t>G04219190001</t>
  </si>
  <si>
    <t>COBRO COSTOS DE PAPELERIA SEGUN TRANSFERENCIA DEL EXTERIOR POR ORDEN DE CONSULADO DE BOLIVIA EN CALAMA CL.REF.:RECAUDACIONES MARZO 2017 LIB. 00340012003 RECAUDACION EXTRANJERIA - C.I. -L.C.</t>
  </si>
  <si>
    <t>G04219230003</t>
  </si>
  <si>
    <t>PAGO A CAF PRÉSTAMO CFA006763 VCTO. 12-abr-2017 POR CUENTA DE TGN , NTI. 009158 VALOR 12-abr-2017 CAPITAL USD 712.256,25 INTERESES USD 233.213,35 CTA. 3987 CUENTA UNICA DEL TESORO-3987 LIB. 00099021001 REF.: COMISIONES BANCARIAS</t>
  </si>
  <si>
    <t>G04220490001</t>
  </si>
  <si>
    <t>COBRO COSTOS DE PAPELERIA SEGUN TRANSFERENCIA DEL EXTERIOR POR ORDEN DE CONSULADO DE BOLIVIA EN SALTA-ARGENTINA REF.: RECAUDACIONES CONSULARES LIB. 00010011102 MIN.RELACIONES EXTERIORES - GESTORIA CONSULAR LEY Nº 3108</t>
  </si>
  <si>
    <t>G04222430001</t>
  </si>
  <si>
    <t>COBRO COSTOS DE PAPELERIA SEGUN TRANSFERENCIA DEL EXTERIOR POR ORDEN DE CONSULADO DE BOLIVIA EN CALAMA CL. REF.:RECAUDACIONES GESTORIA MARZO 2017 LIB. 00010011102 MIN.RELACIONES EXTERIORES - GESTORIA CONSULAR LEY Nº 3108</t>
  </si>
  <si>
    <t>G04222550004</t>
  </si>
  <si>
    <t>VENTA DE DIVISAS CON TRANSFERENCIA DE FONDOS A SOLICITUD DE MINISTERIO DE LA PRESIDENCIA SEGUN SOLICITUD 2063 REF: DIVISAS USD 53,730.10 PAGO A EMPRESA HONEYWELL POR PLAN SERVICIO DE MANTENIMIENTO MSP Y COBERTURA DE MOTORES Y UNIDAD ENERGIA AUXILIAR DE AERONAVE FALCON MATRICULA FAB-002 MES MARZO 20 LIB. 00099021001 TGN-RECURSOS ORDINARIOS (3987)</t>
  </si>
  <si>
    <t>G04225570001</t>
  </si>
  <si>
    <t>COBRO COSTOS DE PAPELERIA SEGUN TRANSFERENCIA DEL EXTERIOR POR ORDEN DE CONSULADO DE BOLIVIA EN MADRID LIB. 00340012003 RECAUDACION EXTRANJERIA - C.I. -L.C.</t>
  </si>
  <si>
    <t>G04225630001</t>
  </si>
  <si>
    <t>COBRO COSTOS DE PAPELERIA SEGUN TRANSFERENCIA DEL EXTERIOR POR ORDEN DE VICTORIA JUAN GAS S.A.C. CUZCO-PERU.REF.:PAGO FACTURA COMERCIAL NO.78 LIB. 00513062001 YPFB-OPERACIONES PLANTA DE SEPARACION DE LIQUIDOS RIO GRANDE</t>
  </si>
  <si>
    <t>G04226830001</t>
  </si>
  <si>
    <t>G04226850001</t>
  </si>
  <si>
    <t>G04228920001</t>
  </si>
  <si>
    <t>COBRO COSTOS DE PAPELERIA SEGUN TRANSFERENCIA DEL EXTERIOR POR ORDEN DE CONSULADO GENERAL DEL ESTADO REF.: RECAUDACIONES GESTORIA CONSULAR MARZO 2017 LIB. 00010011102 MIN.RELACIONES EXTERIORES - GESTORIA CONSULAR LEY Nº 3108</t>
  </si>
  <si>
    <t>J03220370001</t>
  </si>
  <si>
    <t>De: 00099024113 Transferencia en cumplimiento al DS N0913 de 15/06/2011 y el Convenio Intergubernativo de Financiamiento UPRE-CIF-IG 251/251/2015, suscrito entre la UPRE y el GAM de Tarabuco proyecto Construccion Tinglado, Graderias y Cancha Polifuncional Unidad Educativa Dr. Manuel Guerra Mendieta,</t>
  </si>
  <si>
    <t>J03220380001</t>
  </si>
  <si>
    <t>De: 00099024113 Transferencia en cumplimiento al DS N0913 de 15/06/2011 y el Convenio Intergubernativo de Financiamiento UPRE-CIF-IG/046/2015, suscrito entre la UPRE y el GAM de Tomave proyecto Construccion Centro de Salud Pelca, correspondiente a saldos no ejecutados en la gestion 2015, segun la UP</t>
  </si>
  <si>
    <t>J03220390001</t>
  </si>
  <si>
    <t>De: 00099024113 Transferencia en cumplimiento al DS N0913 de 15/06/2011 y el Convenio Intergubernativo de Financiamiento UPRE- CIF-IG/047/2015, suscrito entre la UPRE y el GAM de Tomave proyecto Construccion Puesto de Salud Pajcha, correspondiente a saldos no ejecutados en la gestion 2015, segun la</t>
  </si>
  <si>
    <t>J03220400001</t>
  </si>
  <si>
    <t>De: 00099024113 Transferencia en cumplimiento al DS N0913 de 15/06/2011 y el Convenio Intergubernativo de Financiamiento UPRE- CIF-IG/048/2015, suscrito entre la UPRE y el GAM de Tomave proyecto Construccion Puesto de Salud Totora K, correspondiente a saldos no ejecutados en la gestion 2015, segun l</t>
  </si>
  <si>
    <t>J03220410001</t>
  </si>
  <si>
    <t>S08848490003</t>
  </si>
  <si>
    <t>||TRANSFERENCIA DE FONDOS S/G. MENSAJES SWIFT NROS. 05238 Y 05223 DE LA FECHA (SECTOR PUBLICO). DEBITO DE LA LIBRETA 00119012001 ADSIB, REPOSICION UTILES DE ESCRITORIO.</t>
  </si>
  <si>
    <t>S08848990003</t>
  </si>
  <si>
    <t>||TRANSFERENCIA DE FONDOS DEL EXTERIOR SG/ SWIFT 04733 DEL 05/04/2017 A/F MIN.RR.EE. POR ORDEN DE LA EMBAJADA DE BOLIVIA EN PANAMA REF.: GESTORIA CONSULAR LIB. 00010011102 MIN.RELACIONES EXTERIORES-GESTORIA CONSULAR LEY NO.3108, COBRO UTILES DE ESCRITORIO</t>
  </si>
  <si>
    <t>S08849010003</t>
  </si>
  <si>
    <t>||TRANSFERENCIA DE FONDOS DEL EXTERIOR SG/ SWIFT 04830 DEL 07/04/17 A/F MIN.RR.EE. POR ORDEN DE AMB. BOLIVIE/SEC. CONSULAIRE BRUXELLES REF.: GESTORIA CONSULAR MARZO 2017 LIB. 00010011102 MIN.RELACIONES EXTERIORES-GESTORIA CONSULAR LEY NO.3108, COBRO UTILES DE ESCRITORIO</t>
  </si>
  <si>
    <t>S08849030003</t>
  </si>
  <si>
    <t>||TRANSFERENCIA DE FONDOS DEL EXTERIOR SG/ SWIFT 04785 DEL 06/04/2017 A/F MIN.RR.EE. POR ORDEN DEL CONSULADO DEL ESTADO PLURINACIONAL COMODORO RIVADAVIA-ARGENTINA LIB.00010011102 MIN.RELACIONES EXTERIORES-GESTORIA CONSULAR LEY NO.3108, UTILES DE ESCRITORIO</t>
  </si>
  <si>
    <t>S08849040003</t>
  </si>
  <si>
    <t>||TRANSFERENCIA DE FONDOS S/G. MENSAJES SWIFT NROS. 05269 Y 05268 DE LA FECHA (SECTOR PUBLICO). DEBITO DE LA LIBRETA 00117012001 DGAC, REPOSICION UTILES DE ESCRITORIO.</t>
  </si>
  <si>
    <t>G04219170001</t>
  </si>
  <si>
    <t>COBRO COSTOS DE PAPELERIA SEGUN TRANSFERENCIA DEL EXTERIOR POR ORDEN DE CONSULATE GENL OF THE PLURINATIONAL STATE OF BOLIVIA REF.: GESTORIA CONSULAR LIB. 00010011102 MIN.RELACIONES EXTERIORES - GESTORIA CONSULAR LEY Nº 3108</t>
  </si>
  <si>
    <t>G04229550002</t>
  </si>
  <si>
    <t>TRANSFERENCIA DEL EXTERIOR SEGUN SWIFT 05284 DE FECHA 13/04/2017 ORDENANTE: CONSULADO DE BOLIVIA EN BILBAO. LIB. 00010011102 MIN.RELACIONES EXTERIORES - GESTORIA CONSULAR LEY Nº 3108</t>
  </si>
  <si>
    <t>S08849820002</t>
  </si>
  <si>
    <t>'TRANSFERENCIA DE FONDOS DE DPTOS.DE ENCAJE LEGAL DEL SISTEMA FINANCIERO A DPTOS.CTES.DEL SECTOR PUBLICO S/G CITE' CA/FID.VIV 0157/2017||DE LA FECHA (HRE-TSO-2019). PARA GASTOS DE FUNCIONAMIENTO DE LA AGENCIA ESTATAL DE VIVIENDA; LIBRETA 03420102001; BUN.</t>
  </si>
  <si>
    <t>J03221150001</t>
  </si>
  <si>
    <t>De: 00099024113 Transferencia en cumplimiento al DS N0913 de 15/06/2011 y el Convenio Intergubernativo de Financiamiento UPRE-CIF-IG/294/2015, suscrito entre la UPRE y el GAM de Monteagudo proyecto Construccion Tinglado Unidad Educativa Pedernal - Monteagudo, correspondiente al pago de la planilla N</t>
  </si>
  <si>
    <t>J03221160001</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</si>
  <si>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1, segun</t>
  </si>
  <si>
    <t>S08849290001</t>
  </si>
  <si>
    <t>||AMPLIACION DE VALIDEZ 0,15% S/USD1.474.968.-POR 47 DIAS,REEMBS.GSTS.COMUNICACION BS220.-Y EMISION COMP.CONTABLE BS50.-,S/G NOTA MC-DESP-DGAA-UFIN Nº268/2017,11/04/17 REF.:I-2016-047 P/C MIN.COMUNICACION A/F SAMSUNG ELECTRONICS CHILE LIMITADA. LIB.00087014201 MIN. COMUNICACIÓN-PRONTIS-TRANSFERENCIA MOPSV REF.:COMIS.AMPL.VAL.LC I-2016-047</t>
  </si>
  <si>
    <t>S08849670003</t>
  </si>
  <si>
    <t>||TRANSFERENCIA DE FONDOS S/G. MENSAJE SWIFT NRO. 05279 Y CORREO ELECTRÓNICO DE AASANA DE LA FECHA (SECTOR PUBLICO). DEBITO DE LA LIBRETA 00117012001 DGAC, REPOSICION UTILES DE ESCRITORIO.</t>
  </si>
  <si>
    <t>S08849870004</t>
  </si>
  <si>
    <t>||VENTA DE DIVISAS SEGUN NOTA MDRYT/DESPACHO/CITE N° 0442/2017 Y AUTORIZACION DE VENTA DE DIVISAS DEL MEFP CODIGO 004546 2066, 13-04-17, COM. EMISION 0,15% S/USD 5.129.600.- POR 90 DIAS, REEMB. GTOS. DE COMUNICACION BS220.- Y EMIS. DE CBTE. CTBLE BS50.- REF.: I-2017-024 CGO. LIB. 00099021001 TGN RECURSOS ORDINARIOS (3987) REF.: COM. EMISION I-2017-024</t>
  </si>
  <si>
    <t>S08849910003</t>
  </si>
  <si>
    <t>||TRANSFERENCIA DE FONDOS S/G. MENSAJE SWIFT NROS. 05308 Y 05302 DE LA FECHA (SECTOR PUBLICO). DEBITO DE LA LIBRETA 00117012001 DGAC, REPOSICION UTILES DE ESCRITORIO.</t>
  </si>
  <si>
    <t>G04229500004</t>
  </si>
  <si>
    <t>VENTA DE DIVISAS CON TRANSFERENCIA DE FONDOS A SOLICITUD DE DIRECCION ESTRATEGICA DE REIVINDICACION MARITIMA DIREMAR SEGUN SOLICITUD 2064 REF: PAGO A FAVOR DE LA EMPRESA REPRO-VAN DE KAMP, POR EL SERVICIO DE IMPRESIÓN DE LA REPLICA DE BOLIVIA, PARA SU POSTERIOR Y ADECUADA PRESENTACIÓN ANTE LA CIJ, S LIB. 00099021001 TGN-RECURSOS ORDINARIOS (3987) POR DIFERENCIAL CAMBIARIO</t>
  </si>
  <si>
    <t>G04229500005</t>
  </si>
  <si>
    <t>VENTA DE DIVISAS CON TRANSFERENCIA DE FONDOS A SOLICITUD DE DIRECCION ESTRATEGICA DE REIVINDICACION MARITIMA DIREMAR SEGUN SOLICITUD 2064 REF: PAGO A FAVOR DE LA EMPRESA REPRO-VAN DE KAMP, POR EL SERVICIO DE IMPRESIÓN DE LA REPLICA DE BOLIVIA, PARA SU POSTERIOR Y ADECUADA PRESENTACIÓN ANTE LA CIJ, S LIB. 00099021001 TGN-RECURSOS ORDINARIOS (3987)</t>
  </si>
  <si>
    <t>G04229560001</t>
  </si>
  <si>
    <t>COBRO COSTOS DE PAPELERIA SEGUN TRANSFERENCIA DEL EXTERIOR POR ORDEN DE CONSULADO DE BOLIVIA EN BILBAO. LIB. 00010011102 MIN.RELACIONES EXTERIORES - GESTORIA CONSULAR LEY Nº 3108</t>
  </si>
  <si>
    <t>G04234530004</t>
  </si>
  <si>
    <t>VENTA DE DIVISAS CON TRANSFERENCIA DE FONDOS A SOLICITUD DE ADMINISTRACION DE SERVICIOS PORTUARIOS BOLIVIA SEGUN SOLICITUD 2076 REF: H.R. 758-866 ENVIO DE RECURSOS AL PUERTO DE ARICA CORRESPONDIENTE A LA REPOICIÓN DE GATE OUT Y GASTOS DE FUNCIONAMIENTO DEL MES DE MARZO/2017, SEGÚN COMUNICACIÓN INTER LIB. 00594012001 ASP-B FONDO DE OPERACIONES</t>
  </si>
  <si>
    <t>G04234540004</t>
  </si>
  <si>
    <t>VENTA DE DIVISAS CON TRANSFERENCIA DE FONDOS A SOLICITUD DE MINISTERIO DE ECONOMIA Y FINANZAS PUBLICAS SEGUN SOLICITUD 2075 REF: TRANSFERENCIA AL B.C.B. CTA.4088069001 PARA PAGO A BLOOMBERG FINANCE L.P., MES DE ABRIL/2017, POR SERVICIOS ESPECIALES DOS TERMINALES BLOOMBERG DE OPERACIONES DEUDA PUBLIC LIB. 00099021001 TGN-RECURSOS ORDINARIOS (3987)</t>
  </si>
  <si>
    <t>G04234570004</t>
  </si>
  <si>
    <t>VENTA DE DIVISAS CON TRANSFERENCIA DE FONDOS A SOLICITUD DE MINISTERIO DE EDUCACION SEGUN SOLICITUD 2068 REF: TRASPASO PARA MARLIZ ARTEAGA GOMEZ GARCIA LIB. 00099021001 TGN-RECURSOS ORDINARIOS (3987)</t>
  </si>
  <si>
    <t>G04234580004</t>
  </si>
  <si>
    <t>VENTA DE DIVISAS CON TRANSFERENCIA DE FONDOS A SOLICITUD DE AUTORIDAD DE FISCALIZACION Y CONTROL DE PENSIONES Y SEGUROS SEGUN SOLICITUD 2070 REF: PAGO DE LA CUOTA DE MEMBRESIA A LA ASOCIACION DE SUPERVISORES DE SEGUROS DE AMERICA LATINA (ASSAL) CORRESPONDIENTE A LA GESTION 2017 SEGUN HOJA DE RUTA N LIB. 00099021001 TGN-RECURSOS ORDINARIOS (3987)</t>
  </si>
  <si>
    <t>G04235880004</t>
  </si>
  <si>
    <t>VENTA DE DIVISAS CON TRANSFERENCIA DE FONDOS A SOLICITUD DE BOLIVIANA DE AVIACION SEGUN SOLICITUD 2074 REF: MEXICANA MRO SA DE CV (TERCER PAGO Y ULTIMA CUOTA) POR CONCEPTO SERVICIO C AERONAVE CP-2920 MSN 28548, SEGUN FACTURA 3769. LIB. 00578012002 BOA-BOLIVIANA DE AVIACION-INGRESOS</t>
  </si>
  <si>
    <t>G04235900004</t>
  </si>
  <si>
    <t>VENTA DE DIVISAS CON TRANSFERENCIA DE FONDOS A SOLICITUD DE YACIMIENTOS PETROLIFEROS FISCALES BOLIVIANOS SEGUN SOLICITUD 2089 REF: PAGO A GEOSERVE SAC, POR SERVICIO DE APOYO TECNICO ADQUISICION INTEGRAL MAGNETOTELURICA SUBANDINO SUR SEGUN CONTRATO ULG-SCZ-010-2017, FACTURA OFFSHORE 114. LIB. 00513022001 YPFB - "OPERACIONES"</t>
  </si>
  <si>
    <t>G04235930004</t>
  </si>
  <si>
    <t>VENTA DE DIVISAS CON TRANSFERENCIA DE FONDOS A SOLICITUD DE YACIMIENTOS PETROLIFEROS FISCALES BOLIVIANOS SEGUN SOLICITUD 2090 REF: PAGO A INTERTEK CALEB BRETT CHILE S.A. POR INSPECCION DE CALIDAD LIB. 00513012004 LBP-YPFB-UNICOMERCIAL (4030005415/1-2188907)</t>
  </si>
  <si>
    <t>G04235940004</t>
  </si>
  <si>
    <t>VENTA DE DIVISAS CON TRANSFERENCIA DE FONDOS A SOLICITUD DE YACIMIENTOS PETROLIFEROS FISCALES BOLIVIANOS SEGUN SOLICITUD 2091 REF: PAGO A COMPAÑIA DE PETROLEOS DE CHILE (COPEC S.A.) POR SUMINISTRO DE GASOLINA ESPECIAL FACTURAS FINALES PERIODO 02/3/17 AL 15/3/17 SEGÚN NOTA GCHL 463 DPCA 872/2017, INF LIB. 00513012004 LBP-YPFB-UNICOMERCIAL (4030005415/1-2188907)</t>
  </si>
  <si>
    <t>G04235950004</t>
  </si>
  <si>
    <t>VENTA DE DIVISAS CON TRANSFERENCIA DE FONDOS A SOLICITUD DE YACIMIENTOS PETROLIFEROS FISCALES BOLIVIANOS SEGUN SOLICITUD 2092 REF: PAGO A COMPAÑIA DE PETROLEOS DE CHILE (COPEC S.A.) POR SUMINISTRO DE GASOLINA ESPECIAL FACTURAS FINALES PERIODO 01/02/17 AL 15/02/17 SEGÚN NOTA GCHL 329 DPCA 636/2017, I LIB. 00513012004 LBP-YPFB-UNICOMERCIAL (4030005415/1-2188907)</t>
  </si>
  <si>
    <t>G04235960004</t>
  </si>
  <si>
    <t>VENTA DE DIVISAS CON TRANSFERENCIA DE FONDOS A SOLICITUD DE YACIMIENTOS PETROLIFEROS FISCALES BOLIVIANOS SEGUN SOLICITUD 2088 REF: PAGO A COMPAÑIA DE PETROLEOS DE CHILE (COPEC S.A.) POR SUMINISTRO DE GASOLINA ESPECIAL FACTURAS FINALES PERIODO 16/02/17 AL 28/02/17 SEGÚN NOTA GCHL 464 DPCA 873/2017, I LIB. 00513012004 LBP-YPFB-UNICOMERCIAL (4030005415/1-2188907)</t>
  </si>
  <si>
    <t>G04235970004</t>
  </si>
  <si>
    <t>VENTA DE DIVISAS CON TRANSFERENCIA DE FONDOS A SOLICITUD DE PROCURADURIA GENERAL DEL ESTADO SEGUN SOLICITUD 2095 REF: HR I-1199 PAGO AL CONSORCIO JURIDICO DECHERT (PARIS) LLP, CASO CPA NRO. 2011-14 ABERTIS INFRAESTRUCTURAS S.A. (ESPAÑA) C. EL ESTADO PLURINACIONAL DE BOLIVIA, CORRESPONDIENTE AL MES D LIB. 00099021001 TGN-RECURSOS ORDINARIOS (3987)</t>
  </si>
  <si>
    <t>J03220590001</t>
  </si>
  <si>
    <t>De: 00099024113 Transferencia en cumplimiento al DS N0913 de 15/06/2011 y el Convenio Intergubernativo de Financiamiento UPRE-CIF-IG 051/2017, suscrito entre la UPRE y el GAM de Villa Tunari proyecto Construccion Residencia Estudiantil San Francisco KM 21, correspondiente al primer desembolso equiva</t>
  </si>
  <si>
    <t>J03220600001</t>
  </si>
  <si>
    <t>De: 00099024113 Transferencia en cumplimiento al DS N0913 de 15/06/2011 y el Convenio Intergubernativo de Financiamiento UPRE-CIF-IG 052/2017, suscrito entre la UPRE y el GAM de Villa Tunari proyecto Construccion Graderia en Cancha de Futbol San Francisco KM 21, correspondiente al primer desembolso</t>
  </si>
  <si>
    <t>J03220610001</t>
  </si>
  <si>
    <t>De: 00099024113 Transferencia en cumplimiento al DS N0913 de 15/06/2011 y el Convenio Intergubernativo de Financiamiento UPRE-CIF-IG 047/2017, suscrito entre la UPRE y el GAM de Yanacachi proyecto Construccion Piscina Semi Olimpica Yanacachi, correspondiente al primer desembolso equivalente al 20% d</t>
  </si>
  <si>
    <t>J03220620001</t>
  </si>
  <si>
    <t>De: 00099024113 Transferencia en cumplimiento al DS N0913 de 15/06/2011 y el Convenio Intergubernativo de Financiamiento UPRE-CIF-IG/079/15, suscrito entre la UPRE y el GAM de San Pedro de Quemes proyecto Construccion Centro de Salud San Pedro de Quemes, correspondiente al pago de la planilla N 3 de</t>
  </si>
  <si>
    <t>J03220630001</t>
  </si>
  <si>
    <t>De: 00099024113 Transferencia en cumplimiento al DS N0913 de 15/06/2011 y el Convenio Interinstitucional de Financiamiento UPRE-CIF-680/2014, suscrito entre la UPRE y el GAM de Sopachuy proyecto Construccion Cancha con Cesped Sintetico y Graderias Sopachuy, correspondiente al pago de la planilla N 5</t>
  </si>
  <si>
    <t>J03220640001</t>
  </si>
  <si>
    <t>De: 00099024113 Transferencia en cumplimiento al DS N0913 de 15/06/2011 y el Convenio Intergubernativo de Financiamiento UPRE-CIF-IG 517/2015, suscrito entre la UPRE y el GAM de Santiago de Huata proyecto Construccion Unidad Educativa Nacional Watari, correspondiente al pago de la planilla N 4, segu</t>
  </si>
  <si>
    <t>J03220650001</t>
  </si>
  <si>
    <t>J03220660001</t>
  </si>
  <si>
    <t>De: 00099024113 Transferencia en cumplimiento al DS N0913 de 15/06/2011 y el Convenio Intergubernativo de Financiamiento UPRE-CIF-IG/346/2015, suscrito entre la UPRE y el GAM de San Pedro de Tiquina proyecto Construccion de 6 Aulas U.E. San Pedro de Tiquina, correspondiente al pago de la planilla N</t>
  </si>
  <si>
    <t>J03220670001</t>
  </si>
  <si>
    <t>De: 00099024113 Transferencia en cumplimiento al DS N0913 de 15/06/2011 y el Convenio Intergubernativo de Financiamiento UPRE-CIF-IG 009/2016, suscrito entre la UPRE y el GAM de Achacachi proyecto Construccion Bloque Aulas U. E. Nacional Tahari, correspondiente al pago de la planilla N 3, segun la U</t>
  </si>
  <si>
    <t>J03220680001</t>
  </si>
  <si>
    <t>De: 00099024113 Transferencia en cumplimiento al DS N0913 de 15/06/2011 y el Convenio Intergubernativo de Financiamiento UPRE-CIF-IG/202/2016, suscrito entre la UPRE y el GAM de Coroico proyecto Const. de Tinglado Polifuncional U.E. Miraflores - Coroico, correspondiente al pago de la planilla N 3 de</t>
  </si>
  <si>
    <t>J03220690001</t>
  </si>
  <si>
    <t>De: 00099024113 Transferencia en cumplimiento al DS N0913 de 15/06/2011 y el Convenio Intergubernativo de Financiamiento UPRE-CIF-IG/399/2016, suscrito entre la UPRE y el GAM de Achocalla proyecto Const. U.E. Uypaca - Achocalla, correspondiente al pago de la planilla N 2, segun la UPRE.</t>
  </si>
  <si>
    <t>J03220700001</t>
  </si>
  <si>
    <t>De: 00099024113 Transferencia en cumplimiento al DS N0913 de 15/06/2011 y el Convenio Intergubernativo de Financiamiento UPRE-CIF-IG/232/2015, suscrito entre la UPRE y el GAM de San Javier proyecto Construccion Plaza Principal Comunidad San Pedro Nuevo, correspondiente al pago de la planilla N 5, se</t>
  </si>
  <si>
    <t>J03220710001</t>
  </si>
  <si>
    <t>De: 00099024113 Transferencia en cumplimiento al DS N0913 de 15/06/2011 y el Convenio Intergubernativo de Financiamiento UPRE-CIF-IG/426/2016, suscrito entre la UPRE y el GAM de Potosi proyecto Construccion Centro de Educacion Virtual Pary Orcko D-8, correspondiente al pago de la planilla N 1, segun</t>
  </si>
  <si>
    <t>J03220720001</t>
  </si>
  <si>
    <t>De: 00099024113 Transferencia en cumplimiento al DS N0913 de 15/06/2011 y el Convenio Intergubernativo de Financiamiento UPRE-CIF-IG/182/2016, suscrito entre la UPRE y el GAM de Colquiri proyecto Construccion Tinglado U.E. Carlos Montenegro - Colquiri, correspondiente al pago de la planilla N 2 de c</t>
  </si>
  <si>
    <t>J03220730001</t>
  </si>
  <si>
    <t>De: 00099024113 Transferencia en cumplimiento al DS N0913 de 15/06/2011 y el Convenio Intergubernativo de Financiamiento UPRE-CIF-IG 006/2016, suscrito entre la UPRE y el GAM de Ixiamas proyecto Construccion Coliseo Municipal de Ixiamas, correspondiente al pago de la planilla N 3, segun la UPRE.</t>
  </si>
  <si>
    <t>J03220740001</t>
  </si>
  <si>
    <t>De: 00099024113 Transferencia en cumplimiento al DS N0913 de 15/06/2011 y el Convenio Intergubernativo de Financiamiento UPRE-CIF-IG 513/2015, suscrito entre la UPRE y el GAM de Ancoraimes proyecto Construccion Bloque de Aulas U.E. Camata Sud - Ancoraimes, correspondiente al pago de la planilla N 2,</t>
  </si>
  <si>
    <t>J03220750001</t>
  </si>
  <si>
    <t>De: 00099024113 Transferencia en cumplimiento al DS N0913 de 15/06/2011 y el Convenio Intergubernativo de Financiamiento UPRE-CIF-IG/512/2015, suscrito entre la UPRE y el GAM de Pelechuco Construccion Centro de Salud con Internacion Pelechuco, correspondiente al pago de la planilla N 3 de cierre, se</t>
  </si>
  <si>
    <t>J03220760001</t>
  </si>
  <si>
    <t>De: 00099024113 Transferencia en cumplimiento al DS N0913 de 15/06/2011 y el Convenio Intergubernativo de Financiamiento UPRE-CIF-IG/162/2016, suscrito entre la UPRE y el GAM de Guanay proyecto Construccion Tinglado Polifuncional Unidad Educativa Carura B, correspondiente al pago de la planilla N 2</t>
  </si>
  <si>
    <t>J03220770001</t>
  </si>
  <si>
    <t>De: 00099024113 Transferencia en cumplimiento al DS N0913 de 15/06/2011 y el Convenio Interinstitucional de Financiamiento UPRE-CIF-649/2014, suscrito entre la UPRE y el GAM de Curva proyecto Construccion Bloque de Aulas e Infraestructura Deportiva U.E. San Pedro de Curva, correspondiente al pago de</t>
  </si>
  <si>
    <t>J03220780001</t>
  </si>
  <si>
    <t>De: 00099024113 Transferencia en cumplimiento al DS N0913 de 15/06/2011 y el Convenio Intergubernativo de Financiamiento UPRE-CIF-IG/397/2016, suscrito entre la UPRE y el GAM de Sica Sica proyecto Const. Mercado Agropecuario Lahuachaca, correspondiente al pago de la planilla N 4, segun la UPRE.</t>
  </si>
  <si>
    <t>J03220790001</t>
  </si>
  <si>
    <t>De: 00099024113 Transferencia en cumplimiento al DS N0913 de 15/06/2011 y el Convenio Intergubernativo de Financiamiento UPRE-CIF-IG 353/2016, suscrito entre la UPRE y el GAM de Chulumani proyecto Construccion Unidad Educativa Chimasi - Chulumani, correspondiente al pago de la planilla N 4, segun la</t>
  </si>
  <si>
    <t>J03220800001</t>
  </si>
  <si>
    <t>De: 00099024113 Transferencia en cumplimiento al DS N0913 de 15/06/2011 y el Convenio Intergubernativo de Financiamiento UPRE-CIF-IG 575/2016, suscrito entre la UPRE y el GAM de Villa Gualberto Villarroel proyecto Construccion Centro de Salud con Internacion Villa Gualberto Villarroel - Cuchumuela,</t>
  </si>
  <si>
    <t>G04244690002</t>
  </si>
  <si>
    <t>TRANSFERENCIA DEL EXTERIOR SEGUN SWIFT NO.5360 DE FECHA 17/04/2017 ORDENANTE: EMBAJADA DE BOLIVIA (QUITO ECUADOR) REF.: GESTORIA CONSULAR POR EL MES DE MARZO LIB. 00010011102 MIN.RELACIONES EXTERIORES - GESTORIA CONSULAR LEY Nº 3108</t>
  </si>
  <si>
    <t>G04250940003</t>
  </si>
  <si>
    <t>PAGO PRÉSTAMO IDA 2565-BO VCTO. 15-abr-2017 POR CUENTA DE FNDR , NTI. 009175 VALOR 17-abr-2017 CAPITAL USD 361.044,31 INTERESES USD 46.033,15 LIB. 00099021001 - RECURSOS ORDINARIOS (3987) - MDRI</t>
  </si>
  <si>
    <t>G04252090002</t>
  </si>
  <si>
    <t>TRANSFERENCIA DEL EXTERIOR SEGUN SWIFT 05398 DE FECHA 17/04/2017 ORDENANTE: CONSULADO GENERAL DE BOLIVIA-SAO PAULO BR. LIB. 00340012005 SEGIP - RECAUDACION EXTERIOR - CEDULAS DE IDENTIDAD</t>
  </si>
  <si>
    <t>J03221380002</t>
  </si>
  <si>
    <t>A:00099021001 A requerimiento de la Unidad de Administracion e Informacion Salarial (UAIS), con nota interna CITE: MEFP/VTCP/DGPOT/UAIS/N 2037/2017, en la cual solicita la reversion definitiva de las boletas de pago solicitados por el SENASIR consignadas en el Comprobante de Pago N 71491.</t>
  </si>
  <si>
    <t>J03221480002</t>
  </si>
  <si>
    <t>A:00099021001 El concepto de la mencionada operacion corresponde a la transferencia de capital por el mes de Marzo de 2017 del Fideicomiso Programa de Reconversion Productiva y Comercial TGN 9</t>
  </si>
  <si>
    <t>J03221490002</t>
  </si>
  <si>
    <t>S08850580002</t>
  </si>
  <si>
    <t>'TRANSFERENCIA DE FONDOS DE DPTOS.DE ENCAJE LEGAL DEL SISTEMA FINANCIERO A DPTOS.CTES.DEL SECTOR PUBLICO S/G CITE' CA/FID/143/2017||DE LA FECHA (HRE-TSO-2033)."FIDEICOMISO: CONCLUSIÓN PROYECTO CONSTRUCCION PLANTA DE FUNDICIÓN AUSMELT VINTO". A SOLIC.MIN.MINERÍA Y METALURGIA, LIBR.N°00099021001,PAGO CUOTA 47° REEMBOL.AMORT.Y COSTO CAP.; BUN.</t>
  </si>
  <si>
    <t>E00457790001</t>
  </si>
  <si>
    <t>S08850600003</t>
  </si>
  <si>
    <t>||TRANSFERENCIA DE FONDOS S/G. MENSAJES SWIFT NROS. 05399 Y 05391 DE LA FECHA (SECTOR PUBLICO). DEBITO DE LA LIBRETA 00119012001 ADSIB, REPOSICION UTILES DE ESCRITORIO.</t>
  </si>
  <si>
    <t>E00457830001</t>
  </si>
  <si>
    <t>G04243450003</t>
  </si>
  <si>
    <t>PAGO A BID PRÉSTAMO 3722/BL-BO VCTO. 15-abr-2017 POR CUENTA DE TGN , NTI. 009240 VALOR 17-abr-2017 COMISIONES USD 92.165,73 CTA. 3987 CUENTA UNICA DEL TESORO-3987 LIB. 00099021001 REF.: COMISIONES BANCARIAS</t>
  </si>
  <si>
    <t>G04243460003</t>
  </si>
  <si>
    <t>PAGO A IDA PRÉSTAMO 5484-BO VCTO. 15-abr-2017 POR CUENTA DE TGN , NTI. 009173 VALOR 17-abr-2017 INTERESES USD 45.497,64 CTA. 3987 CUENTA UNICA DEL TESORO-3987 LIB. 00099021001 REF.: COMISIONES BANCARIAS</t>
  </si>
  <si>
    <t>G04243470003</t>
  </si>
  <si>
    <t>PAGO A IDA PRÉSTAMO 2650-BO VCTO. 15-abr-2017 POR CUENTA DE TGN , NTI. 009160 VALOR 17-abr-2017 CAPITAL USD 86.425,48 INTERESES USD 10.113,24 CTA. 3987 CUENTA UNICA DEL TESORO-3987 LIB. 00099021001 REF.: COMISIONES BANCARIAS</t>
  </si>
  <si>
    <t>G04244700001</t>
  </si>
  <si>
    <t>COBRO COSTOS DE PAPELERIA SEGUN TRANSFERENCIA DEL EXTERIOR POR ORDEN DE EMBAJADA DE BOLIVIA (QUITO ECUADOR) REF.: GESTORIA CONSULAR POR EL MES DE MARZO LIB. 00010011102 MIN.RELACIONES EXTERIORES - GESTORIA CONSULAR LEY Nº 3108</t>
  </si>
  <si>
    <t>G04244710003</t>
  </si>
  <si>
    <t>PAGO A OPEP PRÉSTAMO 453-P VCTO. 15-abr-2017 POR CUENTA DE TGN , NTI. 009149 VALOR 17-abr-2017 CAPITAL USD 12.501,50 INTERESES USD 1.250,84 CTA. 3987 CUENTA UNICA DEL TESORO-3987 LIB. 00099021001 REF.: COMISIONES BANCARIAS</t>
  </si>
  <si>
    <t>G04244800003</t>
  </si>
  <si>
    <t>PAGO A IDA PRÉSTAMO TF-16083 VCTO. 15-abr-2017 POR CUENTA DE TGN , NTI. 009165 VALOR 17-abr-2017 INTERESES USD 167,99 CTA. 3987 CUENTA UNICA DEL TESORO-3987 LIB. 00099021001 REF.: COMISIONES BANCARIAS</t>
  </si>
  <si>
    <t>G04244810003</t>
  </si>
  <si>
    <t>PAGO A IDA PRÉSTAMO 5485-BO VCTO. 15-abr-2017 POR CUENTA DE TGN , NTI. 009174 VALOR 17-abr-2017 INTERESES USD 89.938,28 CTA. 3987 CUENTA UNICA DEL TESORO-3987 LIB. 00099021001 REF.: COMISIONES BANCARIAS</t>
  </si>
  <si>
    <t>G04245380003</t>
  </si>
  <si>
    <t>TRANSFERENCIA RECIBIDA DEL EXTERIOR SEGÚN MENSAJES SWIFT Nos. 05358-05355 (REM.EXT.) DE FECHA 17-04-2017 POR DESEMBOLSO DE CAF PRÉSTAMO CFA009344 PROG.MAS INV.P/ RIEGO FASE IV LIBRETA N° 00287102001 FPS-RECURSOS PROPIOS REF.: UTILES DE ESCRITORIO</t>
  </si>
  <si>
    <t>G04248580004</t>
  </si>
  <si>
    <t>VENTA DE DIVISAS CON TRANSFERENCIA DE FONDOS A SOLICITUD DE YACIMIENTOS PETROLIFEROS FISCALES BOLIVIANOS SEGUN SOLICITUD 2100 REF: PAGO CERTIFICADO 4 A EMPRESA BASELL POLIOLEFINE ITALIA SRL POR SERVICIO DE LICENCIAMIENTO Y PAQUETE DE DISENO DE PROCESOS - PDP PARA EL PROCESO POLIMERIZACION DE PROP LIB. 00513052001 YPFB_GERENCIA NACIONAL DE PLANTAS DE SEPARACIÓN</t>
  </si>
  <si>
    <t>G04248600004</t>
  </si>
  <si>
    <t>VENTA DE DIVISAS CON TRANSFERENCIA DE FONDOS A SOLICITUD DE YACIMIENTOS PETROLIFEROS FISCALES BOLIVIANOS SEGUN SOLICITUD 2102 REF: PAGO CERTIOFICADO 4 A EMPRESA BASELL POLIOLEFINE ITALIA SRL. POR SERVICIO DE LICENCIAMIENTO Y PAQUETE DE DISENO DE PROCESOS PDP PARA EL PROCESO POLIMERIZACION DE PROPI LIB. 00513052001 YPFB_GERENCIA NACIONAL DE PLANTAS DE SEPARACIÓN</t>
  </si>
  <si>
    <t>G04248610004</t>
  </si>
  <si>
    <t>VENTA DE DIVISAS CON TRANSFERENCIA DE FONDOS A SOLICITUD DE MINISTERIO DE EDUCACION SEGUN SOLICITUD 2097 REF: TRASPASO PARA JORGE IGNACIO CISNEROS SALDAÑA LIB. 00099021001 TGN-RECURSOS ORDINARIOS (3987)</t>
  </si>
  <si>
    <t>G04248620004</t>
  </si>
  <si>
    <t>VENTA DE DIVISAS CON TRANSFERENCIA DE FONDOS A SOLICITUD DE MINISTERIO DE EDUCACION SEGUN SOLICITUD 2098 REF: TRASPASO PARA M. MICHEL SARMIENTO JUAN PABLO LIB. 00099021001 TGN-RECURSOS ORDINARIOS (3987)</t>
  </si>
  <si>
    <t>G04249550003</t>
  </si>
  <si>
    <t>TRANSFERENCIA RECIBIDA DEL EXTERIOR SEGÚN MENSAJES SWIFT Nos. 05359-05356 (REM.EXT.) DE FECHA 17-04-2017 POR DESEMBOLSO DE CAF PRÉSTAMO CFA009784 PROG.APOYO POL.PUB.SEG.ALIMENTARIA SOLICITUD DESEMBOLSO NRO.1 LIBRETA N° 00099021001 (3987) TGN- RECURSOS ORDINARIOS REF.: UTILES DE ESCRITORIO</t>
  </si>
  <si>
    <t>G04252080001</t>
  </si>
  <si>
    <t>COBRO COSTOS DE PAPELERIA SEGUN TRANSFERENCIA DEL EXTERIOR POR ORDEN DE LLAMA GAS S.A. LIMA-PERU LIB. 00513062001 YPFB-OPERACIONES PLANTA DE SEPARACION DE LIQUIDOS RIO GRANDE</t>
  </si>
  <si>
    <t>G04252100001</t>
  </si>
  <si>
    <t>COBRO COSTOS DE PAPELERIA SEGUN TRANSFERENCIA DEL EXTERIOR POR ORDEN DE CONSULADO GENERAL DE BOLIVIA-SAO PAULO BR. LIB. 00340012003 RECAUDACION EXTRANJERIA - C.I. -L.C.</t>
  </si>
  <si>
    <t>G04252120001</t>
  </si>
  <si>
    <t>COBRO COSTOS DE PAPELERIA SEGUN TRANSFERENCIA DEL EXTERIOR POR ORDEN DE SEGUROS GENERALES S.A. (SEGESA) LIB. 00513012003 LBP-YPFB (2011349681373)</t>
  </si>
  <si>
    <t>S08850200003</t>
  </si>
  <si>
    <t>||TRANSFERENCIA DE FONDOS S/G. MENSAJES SWIFT NROS. 05367 Y 05353 DE LA FECHA. (SECTOR PUBLICO). DEBITO DE LA LIBRETA 00119012001 ADSIB, REPOSICION UTILES DE ESCRITORIO.</t>
  </si>
  <si>
    <t>S08850420001</t>
  </si>
  <si>
    <t>||AMPLIACION DE VALIDEZ 0.15% S/USD 26.944,91 POR 13 DIAS, REEM GTOS DE COMUNICACION BS 220 Y EMISION CBTE. CONTABLE BS 50.- SEGUN NOTA EASBA-NE-GG-N°355/2017 ADJUNTA DE LA FECHA. CGO.LIB.N°00586019203 GASTO CORRIENTE EASBA - SANO N° 400 REF.:COM AMPL VAL LC I-2016-020</t>
  </si>
  <si>
    <t>E00457820001</t>
  </si>
  <si>
    <t>S08851160002</t>
  </si>
  <si>
    <t>||TRANSFERENCIA DE FONDOS SEGUN NOTA DEL FONDESIF CITE: FSF ADM 015/2017 RECIBIDA EN LA FECHA (TRAM-TSO.2039) REF: TRANSF. AL TGN LA AMORTIZACION DE CAPITAL DE COOP. BUEN SAMARITANO BS 723,48 Y PAULO VI BS 8.976,36 DEL PRPC TGN 9°. ABONO EN LA LIBRETA N° 00099021001 TGN RECURSOS ORDINARIOS</t>
  </si>
  <si>
    <t>S08851270002</t>
  </si>
  <si>
    <t>||TRANSFERENCIA DE FONDOS S/G. FORMULARIO, CITE' BUN0269/17 DE LA FECHA (HRE-TSO-2048). PARA GASTOS DE FUNCIONAMIENTO. A SOLICITUD DEL PROY.SUCRE CIUDAD UNIVERSITARIA; LIBRETA 01500104201 PSCU-GESTION INSTITUCIONAL; BUN</t>
  </si>
  <si>
    <t>S08851340002</t>
  </si>
  <si>
    <t>||TRANSFERENCIA DE FONDOS S/G.FORMULARIO, CITE' BUN0270/17 DE LA FECHA (HRE-TSO-2050). DEVOLUCION DE SALDOS NO EJECUTADOS PROY. "MANEJO INTEGRAL DE LA MICROCUENCA PUCAMAYU" SUSCRITO ENTRE MMAYA Y GAM DE MONTEAGUDO. A SOLICITUD DEL G.A.M. DE MONTEAGUDO; LIBRETA 00086014406; BUN.</t>
  </si>
  <si>
    <t>S08851380002</t>
  </si>
  <si>
    <t>||TRANSFERENCIA DE FONDOS S/G. FOMULARIO CITE:BUN0267/17 DE LA FECHA (HRE-TSO-2047),DEVOLUCION DE PAGOS EN DEMASIA DE GASTOS DE FUNCIONAMIENTO. A SOLIC.PROYECTO SUCRE CIUDAD UNIVERSITARIA,LIBRETA N°01500102001 PSCU-ADMINISTRACIÓN; BUN.</t>
  </si>
  <si>
    <t>S08850870001</t>
  </si>
  <si>
    <t>||COMISION TRANSFERENCIA FDOS.AL EXTERIOR 0,10% S/USD130.000.-,REEMB.GSTS.COMUNICACION BS220.-Y EMISION COMP.CONTABLE BS50.-REF.:PAGO 1 LC I-2016-048 P/C Y.P.F.B. A/F GALILEO TECHNOLOGIES S.A.,EN COMPL.A COMP.885086 ADJ.DE LA FECHA. LIB.00513012004 LBP-YPFB-UNICOMERCIAL REF.:COMISIONES PAGO 1 LC I-2016-048</t>
  </si>
  <si>
    <t>S08851390003</t>
  </si>
  <si>
    <t>||TRANSFERENCIA DE FONDOS S/G. MENSAJES SWIFT NROS. 05444 Y 05443 DE LA FECHA (SECTOR PUBLICO). DEBITO DE LA LIBRETA 00119012001 ADSIB, REPOSICION UTILES DE ESCRITORIO.</t>
  </si>
  <si>
    <t>G04253530004</t>
  </si>
  <si>
    <t>VENTA DE DIVISAS CON TRANSFERENCIA DE FONDOS A SOLICITUD DE MINISTERIO DE EDUCACION SEGUN SOLICITUD 2069 REF: TRASPASO PARA RUBEN ALDRIN ALBIS VASQUEZ EQUIVALENTES 159,37 USD LIB. 00099021001 TGN-RECURSOS ORDINARIOS (3987) POR DIFERENCIAL CAMBIARIO</t>
  </si>
  <si>
    <t>G04253530005</t>
  </si>
  <si>
    <t>VENTA DE DIVISAS CON TRANSFERENCIA DE FONDOS A SOLICITUD DE MINISTERIO DE EDUCACION SEGUN SOLICITUD 2069 REF: TRASPASO PARA RUBEN ALDRIN ALBIS VASQUEZ EQUIVALENTES 159,37 USD LIB. 00099021001 TGN-RECURSOS ORDINARIOS (3987)</t>
  </si>
  <si>
    <t>G04253540004</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</si>
  <si>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 POR DIFERENCIAL CAMBIARIO</t>
  </si>
  <si>
    <t>G04253540005</t>
  </si>
  <si>
    <t>VENTA DE DIVISAS CON TRANSFERENCIA DE FONDOS A SOLICITUD DE EMPRESA BOLIVIANA DE ALMENDRA Y DERIVADOS SEGUN SOLICITUD 2101 REF: TRANSFERENCIA AL EXTERIOR PARA PAGO A INTERNATIONAL NUT COUNCIL POR RENOVACION DE CONTRIBUCION POR LA GESTION 2017. POR 900.- EUROS A TIPO DE CAMBIO BS. 7.27504, EQUIVALENT LIB. 00582012001 EBA - RECURSOS ESPECIFICOS (4010709419)</t>
  </si>
  <si>
    <t>G04253550004</t>
  </si>
  <si>
    <t>VENTA DE DIVISAS CON TRANSFERENCIA DE FONDOS A SOLICITUD DE MINISTERIO DE EDUCACION SEGUN SOLICITUD 2067 REF: TRASPASO PARA UNIVERSITAT DE BARCELONA (CARLA TATIANA GONZALES GEMIO) EQUIVALENTES 1.458,10 USD LIB. 00099021001 TGN-RECURSOS ORDINARIOS (3987) POR DIFERENCIAL CAMBIARIO</t>
  </si>
  <si>
    <t>G04253550005</t>
  </si>
  <si>
    <t>VENTA DE DIVISAS CON TRANSFERENCIA DE FONDOS A SOLICITUD DE MINISTERIO DE EDUCACION SEGUN SOLICITUD 2067 REF: TRASPASO PARA UNIVERSITAT DE BARCELONA (CARLA TATIANA GONZALES GEMIO) EQUIVALENTES 1.458,10 USD LIB. 00099021001 TGN-RECURSOS ORDINARIOS (3987)</t>
  </si>
  <si>
    <t>G04253560004</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</si>
  <si>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 POR DIFERENCIAL CAMBIARIO</t>
  </si>
  <si>
    <t>G04253560005</t>
  </si>
  <si>
    <t>VENTA DE DIVISAS CON TRANSFERENCIA DE FONDOS A SOLICITUD DE MINISTERIO DE ECONOMIA Y FINANZAS PUBLICAS SEGUN SOLICITUD 2094 REF: TRANSFERENCIA AL B.C.B. CTA.4088069001 PARA PAGO A LUXEMBOURG STOCK EXCHANGE., POR LA EMISION DE BONOS SOBERANOS DEL ESTADO PLURINACIONAL DE BOLIVIA EN EL MERCADO INTERNAC LIB. 00099021001 TGN-RECURSOS ORDINARIOS (3987)</t>
  </si>
  <si>
    <t>G04256530003</t>
  </si>
  <si>
    <t>PAGO A BID PRÉSTAMO 2908/BL-BO VCTO. 18-abr-2017 POR CUENTA DE TGN , NTI. 009206 VALOR 18-abr-2017 COMISIONES USD 86.564,34 CTA. 3987 CUENTA UNICA DEL TESORO-3987 LIB. 00099021001 REF.: COMISIONES BANCARIAS</t>
  </si>
  <si>
    <t>G04261000004</t>
  </si>
  <si>
    <t>VENTA DE DIVISAS CON TRANSFERENCIA DE FONDOS A SOLICITUD DE ADMINISTRACION DE SERVICIOS PORTUARIOS BOLIVIA SEGUN SOLICITUD 2103 REF: H.R. 537 - PAGO DE FACTURAS DE LAS EMPRESAS NAVIERAS ATI Y JUAN ANTONIO BARRIENTOS, POR FAENAS EN EL PUERTO DE ANTOFAGASTA CORRESPONDIENTE A FEBRERO/2017 SEGÚN INFOR LIB. 00594012001 ASP-B FONDO DE OPERACIONES</t>
  </si>
  <si>
    <t>G04261010004</t>
  </si>
  <si>
    <t>VENTA DE DIVISAS CON TRANSFERENCIA DE FONDOS A SOLICITUD DE YACIMIENTOS PETROLIFEROS FISCALES BOLIVIANOS SEGUN SOLICITUD 2104 REF: PAGO SOLAR TURBINES A INTERNATIONAL COMPANY POR "SERVICIO DE SEGUIMIENTO Y CONTROL DEL MANTENIMIENTO POR HORAS DEL USO DE LA TURBINA SOLAR MARS90 DE LA PSL RIO GRANDE", LIB. 00513062001 YPFB-OPERACIONES PLANTA DE SEPARACION DE LIQUIDOS RIO GRANDE</t>
  </si>
  <si>
    <t>G04261020004</t>
  </si>
  <si>
    <t>VENTA DE DIVISAS CON TRANSFERENCIA DE FONDOS A SOLICITUD DE YACIMIENTOS PETROLIFEROS FISCALES BOLIVIANOS SEGUN SOLICITUD 2105 REF: PAGO A CRU STRATEGIES CONSULTORES LIMITADA, FACTURA NUMERO 221 OFFSHORE, POR SERVICIO DE CAPACITACION CONGRESO FERTILIZER LATINOAMERICANO FLA 2017. LIB. 00513022001 YPFB - "OPERACIONES"</t>
  </si>
  <si>
    <t>G04261030004</t>
  </si>
  <si>
    <t>VENTA DE DIVISAS CON TRANSFERENCIA DE FONDOS A SOLICITUD DE ADMINISTRACION DE SERVICIOS PORTUARIOS BOLIVIA SEGUN SOLICITUD 2106 REF: H.R. 871 - ENVIO DE RECURSOS PARA GASTOS DE FUNCIONAMIENTO POR CONCEPTO DE SERVICIOS BÁSICOS PARA EL PUERTO DE ANTOFAGASTA CORRESPONDIENTE A LA REPOSICIÓN DE MARZO/20 LIB. 00594012001 ASP-B FONDO DE OPERACIONES</t>
  </si>
  <si>
    <t>G04261060001</t>
  </si>
  <si>
    <t>COMISIONES BANCARIAS POR PAGO OBLIGACIONES A FONDO DE INTERNACIONALIZACION DE LA EMPRESA (FIEM) POR EL PRESTAMO ICO 01020039.0 FORTALEC.UNIVERSIDAD. J.M.SARACHO. VCTO. 18/04/2017 LIBRETA 00099021001 RECURSOS ORDINARIOS (3987)</t>
  </si>
  <si>
    <t>G04264840001</t>
  </si>
  <si>
    <t>COBRO COSTOS DE PAPELERIA SEGUN TRANSFERENCIA DEL EXTERIOR POR ORDEN DE PETROLEO BRASILEIRO S.A.PETROBRAS.RIO DE JANEIRO - BRASIL LIB. 00513012007 YPFB - RECURSOS NACIONALIZACIÓN</t>
  </si>
  <si>
    <t>J03221760001</t>
  </si>
  <si>
    <t>De: 00099024113 Transferencia en cumplimiento al DS N0913 de 15/06/2011 y el Convenio Interinstitucional de Financiamiento UPRE-CIF 0197/13, suscrito entre la UPRE y el GAM de Pazna proyecto Coliseo Cerrado de Penas Municipio Pazna, correspondiente al pago de la planilla N 1, segun la UPRE.</t>
  </si>
  <si>
    <t>G04269070002</t>
  </si>
  <si>
    <t>TRANSFERENCIA DEL EXTERIOR SEGUN SWIFT NO.5466 DE FECHA 19/04/2017 ORDENANTE: CONSULADO DE BOLIVIA EN MADRID REF.: MARZO 2017 LIB. 00340012005 SEGIP - RECAUDACION EXTERIOR - CEDULAS DE IDENTIDAD</t>
  </si>
  <si>
    <t>G04269110002</t>
  </si>
  <si>
    <t>TRANSFERENCIA DEL EXTERIOR SEGUN SWIFT 05459 DE FECHA 19/04/2017 ORDENANTE: CONSULADO GENERAL DE BOLIVIA LIMA PERU LIB. 00010011102 MIN.RELACIONES EXTERIORES - GESTORIA CONSULAR LEY Nº 3108</t>
  </si>
  <si>
    <t>G04273910002</t>
  </si>
  <si>
    <t>TRANSFERENCIA DEL EXTERIOR SEGUN MJE.SWIFT 5493 DE FECHA 19/04/2017 ORDENANTE: CONSULADO DE BOLIVIA EN MADRID REF:GESTORIA CONSULAR LIB. 00010011102 MIN.RELACIONES EXTERIORES - GESTORIA CONSULAR LEY Nº 3108</t>
  </si>
  <si>
    <t>G04273930002</t>
  </si>
  <si>
    <t>TRANSFERENCIA DEL EXTERIOR SEGUN SWIFT 05492 DE FECHA 19/04/2017 ORDENANTE: CONSULADO GENERAL DE BOLIVIA, BARCELONA LIB. 00010011102 MIN.RELACIONES EXTERIORES - GESTORIA CONSULAR LEY Nº 3108</t>
  </si>
  <si>
    <t>J03222710002</t>
  </si>
  <si>
    <t>A:00099021001 Pago de capital e interes corriente a favor del TGN, adeudados por el GAD Santa Cruz, correspondiente al Convenio Subsidiario CAF 2324 Proyecto Sistema de Electrificacion Rural La Planchada.</t>
  </si>
  <si>
    <t>Q08266490002</t>
  </si>
  <si>
    <t>NÚMERO DE LIBRETA CUT: 99031009.00 OPERACIÓN T01 TRANSFERENCIA DE FONDOS A LA CUT - TESORO DIRECTO DE BANCO UNION S.A. A CUENTA UNICA DEL TESORO CON NUMERO DE SOLICITUD = 1738626 Y NUMERO CORRELATIVO = 91320019042017234 TRANSFERENCIA POR OPERACIONES DE VE</t>
  </si>
  <si>
    <t>S08852040002</t>
  </si>
  <si>
    <t>'TRANSFERENCIA DE FONDOS||A SOL. DEL MIN,DE ECO Y FIN.PUBL. MEFP/VTCP/DGAFT/UOIET/TES/N°1524/17 DE LA FECHA HRE TSO 2064 PAGO DE CAPITAL EN MORA, ADEUDADO POR AASANA. DEUDA EMERGENTE DEL D.S. N°24641 (04/06/1997). ABONO A LA LIBRETA 00099021001 TGN - RECURSOS ORDINARIOS.</t>
  </si>
  <si>
    <t>S08851710001</t>
  </si>
  <si>
    <t>'COBRO DE UTILES DE ESCRITORIO POR´||BS 50.- Y REEMBOLSO GASTOS DE COMUNICACION BS 220.- POR DOS EN COMPLEMENTO A COMPROBANTE S-0885162 ADJUNTO DE LA FECHA. CGO.LIB.N° 00513012007 YPFB-RECURSOS NACIONALIZACIÓN REF.: CARGOS DEVOLUCION DRILLMEC</t>
  </si>
  <si>
    <t>S08852050003</t>
  </si>
  <si>
    <t>||TRANSFERENCIA DE FONDOS S/G. MENSAJES SWIFT NROS. 05497 Y 05483 DE LA FECHA (SECTOR PUBLICO). DEBITO DE LA LIBRETA 00119012001 ADSIB, REPOSICION UTILES DE ESCRITORIO.</t>
  </si>
  <si>
    <t>S08852060003</t>
  </si>
  <si>
    <t>||TRANSFERENCIA DE FONDOS EN ATENCION A MENSAJES SWIFTS 05499 Y 05484 DE LA FECHA (SECTOR PUBLICO). DEBITO DE LA LIBRETA 00119012001 ADSIB, REPOSICION UTILES DE ESCRITORIO.</t>
  </si>
  <si>
    <t>S08852080003</t>
  </si>
  <si>
    <t>||TRANSFERENCIA DE FONDOS EN ATENCIÓN A MENSAJE SWIFT 05498 DE LA FECHA (SECTOR PUBLICO) DEBITO DE LA LIBRETA 00117012001 DGAC, REPOSICION UTILES DE ESCRITORIO.</t>
  </si>
  <si>
    <t>G04266590001</t>
  </si>
  <si>
    <t>COBRO COSTOS DE PAPELERIA SEGUN TRANSFERENCIA DEL EXTERIOR POR ORDEN DE GAS CORONA S.A.E.C.A. REF:ANTICIPO SEGUN CONTRATO YPFB LIB. 00513062001 YPFB-OPERACIONES PLANTA DE SEPARACION DE LIQUIDOS RIO GRANDE</t>
  </si>
  <si>
    <t>G04266610001</t>
  </si>
  <si>
    <t>COBRO COSTOS DE PAPELERIA SEGUN TRANSFERENCIA DEL EXTERIOR POR ORDEN DE HERCO COMBUSTIBLES SA REF:CONTRATO COMPRA VENTA ISOPENTANO MERCADO EXTRANJERO LIB. 00513062001 YPFB-OPERACIONES PLANTA DE SEPARACION DE LIQUIDOS RIO GRANDE</t>
  </si>
  <si>
    <t>G04266630001</t>
  </si>
  <si>
    <t>COBRO COSTOS DE PAPELERIA SEGUN TRANSFERENCIA DEL EXTERIOR POR ORDEN DE PETROLEO BRASILEIRO S.A.PETROBRAS,RIO DE JANEIRO-BRASIL LIB. 00513012007 YPFB - RECURSOS NACIONALIZACIÓN</t>
  </si>
  <si>
    <t>G04269080001</t>
  </si>
  <si>
    <t>COBRO COSTOS DE PAPELERIA SEGUN TRANSFERENCIA DEL EXTERIOR POR ORDEN DE CONSULADO DE BOLIVIA EN MADRID REF.: MARZO 2017 LIB. 00340012003 RECAUDACION EXTRANJERIA - C.I. -L.C.</t>
  </si>
  <si>
    <t>G04269120001</t>
  </si>
  <si>
    <t>COBRO COSTOS DE PAPELERIA SEGUN TRANSFERENCIA DEL EXTERIOR POR ORDEN DE CONSULADO GENERAL DE BOLIVIA LIMA PERU LIB. 00010011102 MIN.RELACIONES EXTERIORES - GESTORIA CONSULAR LEY Nº 3108</t>
  </si>
  <si>
    <t>G04269200003</t>
  </si>
  <si>
    <t>PAGO PRÉSTAMO BID 527-SF-BO VCTO. 19-abr-2017 POR CUENTA DE TGN , NTI. 009155 VALOR 19-abr-2017 CAPITAL USD 69.992,39 INTERESES USD 2.099,77 CTA. 3987 CUENTA UNICA DEL TESORO-3987 LIB. 00099021001 REF.: COMISIONES BANCARIAS</t>
  </si>
  <si>
    <t>G04271210004</t>
  </si>
  <si>
    <t>VENTA DE DIVISAS CON TRANSFERENCIA DE FONDOS A SOLICITUD DE BOLIVIA TV SEGUN SOLICITUD 2116 REF: INTELSAT PAGO SERVICIO SATELITAL BANDA C, CORRESPONDIENTE AL MES DE NOVIEMBRE 2016, SEGUN INFORME CITE: CONTAB- PAGO 1067, COMUNICACION INTERNA BTV/GT CITE: 1578/2016, INFORME TECNICO BTV.GT 1022/2016, LIB. 00526012001 BOLIVIA TV - RECAUDACIONES</t>
  </si>
  <si>
    <t>G04272140004</t>
  </si>
  <si>
    <t>VENTA DE DIVISAS CON TRANSFERENCIA DE FONDOS A SOLICITUD DE BOLIVIA TV SEGUN SOLICITUD 2117 REF: INTELSAT PAGO SERVICIO SATELITAL BANDA C, CORRESPONDIENTE AL MES DE DICIEMBRE 2016, SEGUN INFORME CITE: CONTAB-PAGO 1233/2016, INFORME TECNICO BTV GT. CITE: 1092/2016, ACTA DE CONFORMIDAD BTV - GT CITE: LIB. 00526012001 BOLIVIA TV - RECAUDACIONES</t>
  </si>
  <si>
    <t>G04272170004</t>
  </si>
  <si>
    <t>VENTA DE DIVISAS CON TRANSFERENCIA DE FONDOS A SOLICITUD DE BOLIVIA TV SEGUN SOLICITUD 2114 REF: INTELSAT PAGO SERVICIO TATELITAL BANDA KU IS-14, CORRESPONDIENTE AL MES DE NOVIEMBRE 2016, SEGUN INFORME CITE: CONTAB- PAGO 1068/2016, COMUNICACION INTERNA BTV/GT CITE 1577/2016, ACTA DE CONFORMIDAD BTV LIB. 00526012001 BOLIVIA TV - RECAUDACIONES</t>
  </si>
  <si>
    <t>G04272180004</t>
  </si>
  <si>
    <t>VENTA DE DIVISAS CON TRANSFERENCIA DE FONDOS A SOLICITUD DE BOLIVIA TV SEGUN SOLICITUD 2115 REF: INTELSAT: PAGO SERVICIO SATELITAL CORRESPONDIENTE AL MES DE DICIEMBRE 2016 BASNDA KU IS-14 , SEGUN INFORME CITE: CONTAB-PAGO NO.1232/2016INFORME TECNICO BTV-GT-CITE: NO.1093/2016 Y ACTA DE CONFORMIDAD B LIB. 00526012001 BOLIVIA TV - RECAUDACIONES</t>
  </si>
  <si>
    <t>G04272190003</t>
  </si>
  <si>
    <t>TRANSFERENCIA DE FONDOS AL EXTERIOR A SOLICITUD DE TESORO GENERAL DE LA NACION SEGUN SOLICITUD 2113 REF: PAGO A LA ORGANIZACIÓN LATINOAMERICANA DE ENERGÍA (OLADE), POR CONCEPTO DE MEMBRESÍA POR USD26.695,81, SEGÚN SOLICITUD VRE-DGRM-CS-74/2017. LIB. 00099021001 TGN-RECURSOS ORDINARIOS (3987)</t>
  </si>
  <si>
    <t>G04272200003</t>
  </si>
  <si>
    <t>TRANSFERENCIA DE FONDOS AL EXTERIOR A SOLICITUD DE TESORO GENERAL DE LA NACION SEGUN SOLICITUD 2112 REF: PAGO AL INSTITUTO PANAMERICANO DE GEOGRAFÍA E HISTORIA (IPGH), POR CONCEPTO DE MEMBRESÍA POR USD11.700,00, SEGÚN SOLICITUD VRE-DGRM-CS-48/2017. LIB. 00099021001 TGN-RECURSOS ORDINARIOS (3987)</t>
  </si>
  <si>
    <t>G04272760003</t>
  </si>
  <si>
    <t>PAGO A CAF PRÉSTAMO CFA007357 VCTO. 19-abr-2017 POR CUENTA DE TGN , NTI. 009166 VALOR 19-abr-2017 CAPITAL USD 3.324.662,16 INTERESES USD 1.114.630,57 COMISIONES USD 16.029,31 CTA. 3987 CUENTA UNICA DEL TESORO-3987 LIB. 00099021001 REF.: COMISIONES BANCARIAS</t>
  </si>
  <si>
    <t>G04272770003</t>
  </si>
  <si>
    <t>PAGO A CAF PRÉSTAMO CFA005702 VCTO. 19-abr-2017 POR CUENTA DE TGN , NTI. 009167 VALOR 19-abr-2017 CAPITAL USD 9.164.110,97 INTERESES USD 2.970.408,40 CTA. 3987 CUENTA UNICA DEL TESORO-3987 LIB. 00099021001 REF.: COMISIONES BANCARIAS</t>
  </si>
  <si>
    <t>G04273900001</t>
  </si>
  <si>
    <t>G04273920001</t>
  </si>
  <si>
    <t>G04273940001</t>
  </si>
  <si>
    <t>COBRO COSTOS DE PAPELERIA SEGUN TRANSFERENCIA DEL EXTERIOR POR ORDEN DE CONSULADO GENERAL DE BOLIVIA, BARCELONA LIB. 00010011102 MIN.RELACIONES EXTERIORES - GESTORIA CONSULAR LEY Nº 3108</t>
  </si>
  <si>
    <t>G04275320001</t>
  </si>
  <si>
    <t>COBRO COSTOS DE PAPELERIA SEGUN TRANSFERENCIA DEL EXTERIOR POR ORDEN DE PETROLEOS PARAGUAYOS PETROPAR, ASUNCION-PARAGUAY LIB. 00513062001 YPFB-OPERACIONES PLANTA DE SEPARACION DE LIQUIDOS RIO GRANDE</t>
  </si>
  <si>
    <t>G04275340001</t>
  </si>
  <si>
    <t>COBRO COSTOS DE PAPELERIA SEGUN TRANSFERENCIA DEL EXTERIOR POR ORDEN DE PERUANA DE COMBUSTIBLE S.A. REF.: ANTICIPOS LIB. 00513062001 YPFB-OPERACIONES PLANTA DE SEPARACION DE LIQUIDOS RIO GRANDE</t>
  </si>
  <si>
    <t>G04275360001</t>
  </si>
  <si>
    <t>COBRO COSTOS DE PAPELERIA SEGUN TRANSFERENCIA DEL EXTERIOR POR ORDEN DE PUMA ENERGY PARAGUAY S.A. LIB. 00513062001 YPFB-OPERACIONES PLANTA DE SEPARACION DE LIQUIDOS RIO GRANDE</t>
  </si>
  <si>
    <t>J03222300001</t>
  </si>
  <si>
    <t>De: 00099024113 Transferencia en cumplimiento al DS N0913 de 15/06/2011 y el Convenio Intergubernativo de Financiamiento UPRE-CIF-IG/080/2015, suscrito entre la UPRE y el GAM Uncia, Proyecto Implementacion Cesped Sintetico Centenario (Uncia), correspondiente al pago de la planilla N1 de cierre, segu</t>
  </si>
  <si>
    <t>J03222310001</t>
  </si>
  <si>
    <t>De: 00099024113 ransferencia en cumplimiento al DS N0913 de 15/06/2011 y el Convenio Intergubernativo de Financiamiento UPRE-CIF-IG 472/2016, suscrito entre la UPRE y el GAM San Lorenzo, Proyecto Construccion Unidad Educativa Mixta Tomatas Grande, correspondiente al pago de la planilla N3, segun la</t>
  </si>
  <si>
    <t>J03222320001</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</si>
  <si>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</si>
  <si>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J03222330001</t>
  </si>
  <si>
    <t>De: 00099024113 Transferencia en cumplimiento al DS N0913 de 15/06/2011 y el Convenio Intergubernativo de Financiamiento UPRE-CIF-IG/205/2016, suscrito entre la UPRE y el GAM Irupana, Proyecto Construccion Tinglado Polifuncional Unidad Educativa Huiri Lanza - Irupana, correspondiente al pago de la p</t>
  </si>
  <si>
    <t>J03222340001</t>
  </si>
  <si>
    <t>De: 00099024113 Transferencia en cumplimiento al DS N0913 de 15/06/2011 y el Convenio Intergubernativo de Financiamiento UPRE-CIF-IG/400/2015, suscrito entre la UPRE y el GAM Soracachi, Proyecto Construccion Centro de Salud Lequepalca, correspondiente al pago de la planilla N2, segun la UPRE.</t>
  </si>
  <si>
    <t>J03222350001</t>
  </si>
  <si>
    <t>De: 00099024113 Transferencia en cumplimiento al DS N0913 de 15/06/2011 y el Convenio Intergubernativo de Financiamiento UPRE-CIF-IG/479/2015, suscrito entre la UPRE y el GAM Trigal, Proyecto Construccion Puente Vehicular Trigal Hueco Padilla y Pulpito, correspondiente al pago de la planilla N2, se</t>
  </si>
  <si>
    <t>J03222640001</t>
  </si>
  <si>
    <t>De: 00099024113 Transferencia en cumplimiento al DS N0913 de 15/06/2011 y el Convenio Intergubernativo de Financiamiento UPRE-CIF-IG/365/2016, suscrito entre la UPRE y el GAM de Pailon proyecto Construccion Modulo Educativo Nacional 13 de Mayo Primario, correspondiente al pago de la planilla N 3, s</t>
  </si>
  <si>
    <t>J03222650001</t>
  </si>
  <si>
    <t>De: 00099024113 Transferencia en cumplimiento al DS N0913 de 15/06/2011 y el Convenio Intergubernativo de Financiamiento UPRE-CIF-IG 402/2016, suscrito entre la UPRE y el GAM de San Lucas proyecto Construccion Mercado Central San Lucas, correspondiente al pago de la planilla N 3, segun la UPRE.</t>
  </si>
  <si>
    <t>J03222660001</t>
  </si>
  <si>
    <t>De: 00099024113 Transferencia en cumplimiento al DS N0913 de 15/06/2011 y el Convenio Intergubernativo de Financiamiento UPRE-CIF-IG 394/2016, suscrito entre la UPRE y el GAD de Tarija proyecto Construccion Laboratorio Instituto Tecnologico Uriondo, correspondiente al pago de la planilla N 2, segun</t>
  </si>
  <si>
    <t>J03222670001</t>
  </si>
  <si>
    <t>De: 00099024113 Transferencia en cumplimiento al DS N0913 de 15/06/2011 y el Convenio Intergubernativo de Financiamiento UPRE-CIF-IG 255/2015, suscrito entre la UPRE y el GAM de Villa Serrano proyecto Construccion Unidad Educativa Franz Tamayo Villa Serrano, correspondiente al pago de la planilla N</t>
  </si>
  <si>
    <t>J03222680001</t>
  </si>
  <si>
    <t>De: 00099024113 Transferencia en cumplimiento al DS N0913 de 15/06/2011 y el Convenio Intergubernativo de Financiamiento UPRE-CIF-IG 401/2016, suscrito entre la UPRE y el GAM de Villa Zudanez proyecto Construccion Escuela Nacional de Salud Subsede Zudanez, correspondiente al pago de la planilla N 4,</t>
  </si>
  <si>
    <t>J03222690001</t>
  </si>
  <si>
    <t>De: 00099024113 Transferencia en cumplimiento al DS N0913 de 15/06/2011 y el Convenio Intergubernativo de Financiamiento UPRE-CIF-IG 427/2016, suscrito entre la UPRE y el GAM de Colcapirhua proyecto Construccion Unidad Educativa Modelo San Miguel, correspondiente al pago de la planilla N 3, segun la</t>
  </si>
  <si>
    <t>J03222700001</t>
  </si>
  <si>
    <t>De: 00099024113 Transferencia en cumplimiento al DS N0913 de 15/06/2011 y el Convenio Intergubernativo de Financiamiento UPRE-CIF-IG/230/2015, suscrito entre la UPRE y el GAM de Las Carreras proyecto Construccion Tinglado Unidad Educativa El Monte de Sandoval, correspondiente al pago de la planilla</t>
  </si>
  <si>
    <t>G04285070002</t>
  </si>
  <si>
    <t>TRANSFERENCIA DEL EXTERIOR SEGUN SWIFT NO.5524 DE FECHA 20/04/2017 ORDENANTE: CONSULADO GENERAL DE BOLIVIA EN WASHINGTON DC REF:RECAUDACIONES LIB. 00340012005 SEGIP - RECAUDACION EXTERIOR - CEDULAS DE IDENTIDAD</t>
  </si>
  <si>
    <t>G04285110002</t>
  </si>
  <si>
    <t>TRANSFERENCIA DEL EXTERIOR SEGUN SWIFT NO.5555 DE FECHA 20/04/2017 ORDENANTE: CONSULADO GENERAL DE BOLIVIA EN WASHINGTON D.C. REF.: GESTORIA CONSULAR MARZO 2017 LIB. 00010011102 MIN.RELACIONES EXTERIORES - GESTORIA CONSULAR LEY Nº 3108</t>
  </si>
  <si>
    <t>Q08273100002</t>
  </si>
  <si>
    <t>NUMERO DE LIBRETA CUT: Cuenta Unica del Tesoro OPERACIÓN E18 TRANSFERENCIA DEL SISTEMA FINANCIERO POR CUENTA DE TERCEROS A LA CUT Devolucion pagos en exceso Gobierno Autonomo Departamental de Potosi</t>
  </si>
  <si>
    <t>S08853390002</t>
  </si>
  <si>
    <t>'TRANSFERENCIA DE FONDOS DE DPTOS.DE ENCAJE LEGAL DEL SISTEMA FINANCIERO A DPTOS.CTES.DEL SECTOR PUBLICO S/G CITE' CA/FID.VIV 0160/2017||DE LA FECHA (HRE-TSO-2067). ABONO A LA LIBRETA N°03420102001 PARA GASTOS DE FUNCIONAMIENTO DE LA AGENCIA ESTATAL DE VIVIENDA;BUN</t>
  </si>
  <si>
    <t>S08852840003</t>
  </si>
  <si>
    <t>||TRANSFERENCIA DE FONDOS S/G. MENSAJES SWIFT NROS. 05529 DE LA FECHA Y 05512 DE F.19-04-2017,(SECTOR PUBLICO). DEBITO DE LA LIBRETA 00117012001 DGAC, REPOSICION UTILES DE ESCRITORIO.</t>
  </si>
  <si>
    <t>G04280730004</t>
  </si>
  <si>
    <t>VENTA DE DIVISAS CON TRANSFERENCIA DE FONDOS A SOLICITUD DE YACIMIENTOS PETROLIFEROS FISCALES BOLIVIANOS SEGUN SOLICITUD 2118 REF: PAGO A JAGUAR ESXPLORATION, INC, CORRESPONDIENTE AL 2DO PAGO, FACTURA 16 097, POR EL APOYO TÉCNICO PARA LA ADQUISICIÓN SÍSMICA 2D EN EL ALTIPLANO NORTE, SEGÚN CONTRATO LIB. 00513042001 YPFB - OPERACIONES G N E E</t>
  </si>
  <si>
    <t>G04280770004</t>
  </si>
  <si>
    <t>VENTA DE DIVISAS CON TRANSFERENCIA DE FONDOS A SOLICITUD DE ADMINISTRACION DE SERVICIOS PORTUARIOS BOLIVIA SEGUN SOLICITUD 2121 REF: H.R. 404 - 413 - 512 - PAGO DE FACTURAS DEL TPA POR SERVICIO DE FAENAS DE EXPORTACIÓN CORRESPONDIENTE A LA SEGUNDA QUINCENA DE FEBRERO, PRIMERA QUINCENA DE MARZO/2017 LIB. 00594012001 ASP-B FONDO DE OPERACIONES</t>
  </si>
  <si>
    <t>G04285080001</t>
  </si>
  <si>
    <t>COBRO COSTOS DE PAPELERIA SEGUN TRANSFERENCIA DEL EXTERIOR POR ORDEN DE CONSULADO GENERAL DE BOLIVIA EN WASHINGTON DC REF:RECAUDACIONES LIB. 00340012003 RECAUDACION EXTRANJERIA - C.I. -L.C.</t>
  </si>
  <si>
    <t>G04285120001</t>
  </si>
  <si>
    <t>COBRO COSTOS DE PAPELERIA SEGUN TRANSFERENCIA DEL EXTERIOR POR ORDEN DE CONSULADO GENERAL DE BOLIVIA EN WASHINGTON D.C. REF.: GESTORIA CONSULAR MARZO 2017 LIB. 00010011102 MIN.RELACIONES EXTERIORES - GESTORIA CONSULAR LEY Nº 3108</t>
  </si>
  <si>
    <t>G04288780002</t>
  </si>
  <si>
    <t>TRANSFERENCIA DEL EXTERIOR SEGUN SWIFT 05584 DE FECHA 21/04/2017 ORDENANTE: CONSULADO DE BOLIVIA EN MENDOZA-ARGENTINA LIB. 00010011102 MIN.RELACIONES EXTERIORES - GESTORIA CONSULAR LEY Nº 3108</t>
  </si>
  <si>
    <t>I00703980002</t>
  </si>
  <si>
    <t>TRANSFERENCIA AUTOMATICA SEGUN INSTRUCCION DEL MINISTERIO DE ECONOMIA Y FINANZAS PUBLICAS LIBRETA 00099018040 RECON-TERCER CONTRATO DE DESENDEUDAMIENTO Y DESARROLLO</t>
  </si>
  <si>
    <t>Q08274690002</t>
  </si>
  <si>
    <t>NUMERO DE LIBRETA CUT: 00273028001 OPERACIÓN E18 TRANSFERENCIA DEL SISTEMA FINANCIERO POR CUENTA DE TERCEROS A LA CUT DIRECCION DEPARTAMENTAL DE EDUCACION PANDO UNICEF</t>
  </si>
  <si>
    <t>Q08277100002</t>
  </si>
  <si>
    <t>NÚMERO DE LIBRETA CUT: 99031009.00 OPERACIÓN T01 TRANSFERENCIA DE FONDOS A LA CUT - TESORO DIRECTO DE BANCO UNION S.A. A CUENTA UNICA DEL TESORO CON NUMERO DE SOLICITUD = 1745685 Y NUMERO CORRELATIVO = 91320021042017354 TRANSFERENCIA POR OPERACIONES DE VE</t>
  </si>
  <si>
    <t>Q08278180002</t>
  </si>
  <si>
    <t>NUMERO DE LIBRETA CUT: Cuenta Unica del Tesoro OPERACIÓN E18 TRANSFERENCIA DEL SISTEMA FINANCIERO POR CUENTA DE TERCEROS A LA CUT Devolucion de pagos CC no cobrados por afiliados civiles y militares correspondiente al periodo Diciembre</t>
  </si>
  <si>
    <t>Q08278330002</t>
  </si>
  <si>
    <t>NUMERO DE LIBRETA CUT: 00523012001 OPERACIÓN E18 TRANSFERENCIA DEL SISTEMA FINANCIERO POR CUENTA DE TERCEROS A LA CUT EMPRESA DE CORREOS DE BOLIVIA NUMERO DE LIBRETA 00523012001</t>
  </si>
  <si>
    <t>S08853810002</t>
  </si>
  <si>
    <t>||RECUPERACION DE COMISIONES BANCARIAS COBRADAS DEL PRESTAMO GCL NO. (2007) 13 (184), VCTO. 21/03/2017 DEL EXIMBANK CHINA SEGUN NOTAS MEFP/VTCP/DGCP/UODP-274/2017 Y MEFP/VTCP/DGCP/UODP-275/2017 DE FECHAS 22/03/2017 Y 23/03/2017 DEL MEFP. LIBRETA N° 00099021001 TGN RECURSOS ORDINARIOS - BOLIVIANOS</t>
  </si>
  <si>
    <t>S08854570002</t>
  </si>
  <si>
    <t>||TRANSFERENCIA AL T.G.N. EN CUMPLIMIENTO AL ART.8 DE LA LEY 211, DISPOSICION FINAL 3RA. DE LA LEY 856 Y ART. 24 DEL D.S.3034 P/FINANCIAMIENTO DEL BONO JUANA AZURDUY P/MAR./17 S/G BCB-HRE-TGL-2017-5213;RD 238/16; N.MEFP/VTCP/DGPOT/ UPCFTGN/N°661/217 Y FORM.TRANSFERENCIAS 3/2017 DE GADM TRANSFERENCIA A LA LIBRETA 00099021001 TGN-RECURSOS ORDINARIOS (3987)</t>
  </si>
  <si>
    <t>J03223900001</t>
  </si>
  <si>
    <t>De: 00099024113 Transferencia en cumplimiento al DS N0913 de 15/06/2011 y el Convenio Intergubernativo de Financiamiento UPRE-CIF-IG 415/2016, suscrito entre la UPRE y el GAM de Sacaba proyecto Construccion Unidad Educativa Fiscal 22 de Enero D-Aguirre, correspondiente al pago de la planilla N 3, se</t>
  </si>
  <si>
    <t>J03223910001</t>
  </si>
  <si>
    <t>De: 00099024113 Transferencia en cumplimiento al DS N0913 de 15/06/2011 y el Convenio Intergubernativo de Financiamiento UPRE-CIF-IG/040/2016, suscrito entre la UPRE y el GAM de San Julian proyecto Construccion Estadio Municipal San Julian, correspondiente al pago de la planilla N 4, segun la UPRE.</t>
  </si>
  <si>
    <t>J03223920001</t>
  </si>
  <si>
    <t>De: 00099024113 Transferencia en cumplimiento al DS N0913 de 15/06/2011 y el Convenio Intergubernativo de Financiamiento UPRE-CIF-IG/447/2015, suscrito entre la UPRE y el GAM de Ascension de Guarayos proyecto Construccion Polifuncional Deportivo 16 de Julio - Guarayos, correspondiente al pago de la</t>
  </si>
  <si>
    <t>J03223930001</t>
  </si>
  <si>
    <t>De: 00099024113 Transferencia en cumplimiento al DS N0913 de 15/06/2011 y el Convenio Intergubernativo de Financiamiento UPRE-CIF-IG/223/2016, suscrito entre la UPRE y el GAM de Warnes proyecto Construccion Mercado Evo Morales Ayma Warnes, correspondiente al pago de la planilla N 4, segun la UPRE.</t>
  </si>
  <si>
    <t>J03223960001</t>
  </si>
  <si>
    <t>De: 00099024113 Transferencia en cumplimiento al DS N0913 de 15/06/2011 y el Convenio Intergubernativo de Financiamiento UPRE-CIF-IG/027/2016, suscrito entre la UPRE y el GAM de Comarapa proyecto Construccion Tres Aulas Unidad Educativa San Mateo B-Tunas Pampa, correspondiente al pago de la planilla</t>
  </si>
  <si>
    <t>J03223980001</t>
  </si>
  <si>
    <t>De: 00099024113 Transferencia en cumplimiento al DS N0913 de 15/06/2011 y el Convenio Interinstitucional de Financiamiento UPRE-CIF-107/2014, suscrito entre la UPRE y el GAM de Bermejo proyecto Construccion Stadium Barrio Municipal, correspondiente al pago de la planilla N 21, segun la UPRE.</t>
  </si>
  <si>
    <t>J03224020001</t>
  </si>
  <si>
    <t>De: 00099024113 Transferencia en cumplimiento al DS N0913 de 15/06/2011 y el Convenio Intergubernativo de Financiamiento UPRE-CIF-IG 503/2016, suscrito entre la UPRE y el GAM Villa Tunari, Proyecto Construccion Tinglado, Graderias y Cancha Multiple U.E. Santa Elena C. Chipiriri, correspondiente al p</t>
  </si>
  <si>
    <t>J03224030001</t>
  </si>
  <si>
    <t>De: 00099024113 Transferencia en cumplimiento al DS N0913 de 15/06/2011 y el Convenio Intergubernativo de Financiamiento UPRE-CIF-IG/400/2016, suscrito entre la UPRE y el GAM Alto Beni, Proyecto Construccion Modulo Educativo Caserios Nueve, en el Municipio de Alto Beni, del Departamento de La Paz, c</t>
  </si>
  <si>
    <t>J03224040001</t>
  </si>
  <si>
    <t>De: 00099024113 Transferencia en cumplimiento al DS N0913 de 15/06/2011 y el Convenio Intergubernativo de Financiamiento UPRE-CIF-IG 394/2016, suscrito entre la UPRE y el GAD Tarija, Proyecto Construccion Laboratorio Instituto Tecnologico Uriondo, correspondiente al pago de la planilla N3, segun la</t>
  </si>
  <si>
    <t>J03224050001</t>
  </si>
  <si>
    <t>De: 00099024113 Transferencia en cumplimiento al DS N0913 de 15/06/2011 y el Convenio Intergubernativo de Financiamiento UPRE-CIF-IG/403/2016, suscrito entre la UPRE y el GAM Samaipata, Proyecto Construccion Unidad Educativa Florida Municipio de Samaipata, correspondiente al pago de la planilla N3,</t>
  </si>
  <si>
    <t>J03224060001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</si>
  <si>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N3, segun la UPR</t>
  </si>
  <si>
    <t>J03224070001</t>
  </si>
  <si>
    <t>De: 00099024113 Transferencia en cumplimiento al DS N0913 de 15/06/2011 y el Convenio Intergubernativo de Financiamiento UPRE-CIF-IG/363/2016, suscrito entre la UPRE y el GAM La Guardia, Proyecto Construccion Modulo Educativo Maestro Pitagoras, correspondiente al pago de la planilla N4, segun la UPR</t>
  </si>
  <si>
    <t>J03224080001</t>
  </si>
  <si>
    <t>De: 00099024113 Transferencia en cumplimiento al DS N0913 de 15/06/2011 y el Convenio Intergubernativo de Financiamiento UPRE-CIF-IG/103/2016, suscrito entre la UPRE y el GAM San Miguel (San Miguel de Velasco), Proyecto Construccion Tinglado con Graderias Comunidad San Pedro de Sapoco, correspondien</t>
  </si>
  <si>
    <t>J03224090001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</si>
  <si>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al pago de la plan</t>
  </si>
  <si>
    <t>J03224100001</t>
  </si>
  <si>
    <t>De: 00099024113 Transferencia en cumplimiento al DS N0913 de 15/06/2011 y el Convenio Intergubernativo de Financiamiento UPRE-CIF-IG 0178/2016, suscrito entre la UPRE y el GAM Camargo, Proyecto Const. Unidad Educativa 25 de Mayo - Camargo, correspondiente al pago de la planilla N4, segun la UPRE.</t>
  </si>
  <si>
    <t>S08853900001</t>
  </si>
  <si>
    <t>||REGISTRO COBRO COMISION AVISO GARANTIA INTERNACIONAL BS220.-Y EMISION COMP.CONTABLE BS50.-REF.:460011605518 (BCB:SB-R-2017-24) A/F ENVIBOL,EN COMPL.A COMP.885389,21/04/17. LIB.00132019202 SEDEM-PLANTA ENV.DE VIDRIO CHUQ.-MUN.ZUDAÑEZ REF.:COMISIONES AVISO GI 460011605518</t>
  </si>
  <si>
    <t>S08854240003</t>
  </si>
  <si>
    <t>||TRANSFERENCIA DE FONDOS S/G. MENSAJES SWIFT NROS. 05588 Y 05579 DE LA FECHA (SECTOR PUBLICO). DEBITO DE LA LIBRETA 00117012001 DGAC, REPOSICION UTILES DE ESCRITORIO.</t>
  </si>
  <si>
    <t>S08854730003</t>
  </si>
  <si>
    <t>||TRANSFERENCIA DE FONDOS S/G. MENSAJES SWIFT NROS. 05613 Y 05605 DE LA FECHA (SECTOR PUBLICO). DEBITO DE LA LIBRETA 00119012001 ADSIB, REPOSICION UTILES DE ESCRITORIO.</t>
  </si>
  <si>
    <t>S08854750003</t>
  </si>
  <si>
    <t>||TRANSFERENCIA DE FONDOS S/G. MENSAJES SWIFT NROS. 05614 Y 05606 DE LA FECHA (SECTOR PUBLICO). DEBITO DE LA LIBRETA 00117012001 DGAC, REPOSICION UTILES DE ESCRITORIO.</t>
  </si>
  <si>
    <t>S08854760003</t>
  </si>
  <si>
    <t>||TRANSFERENCIA DE FONDOS S/G. MENSAJES SWIFT NROS. 05615 Y 05607 DE LA FECHA (SECTOR PUBLICO). DEBITO DE LA LIBRETA 00117012001 DGAC, REPOSICION UTILES DE ESCRITORIO.</t>
  </si>
  <si>
    <t>S08854770001</t>
  </si>
  <si>
    <t>||COBRO DE COMISIONES BANCARIAS POR TRANSF.FDOS. POR ALIVIO OTORGADO POR LA REPUBLICA DE FRANCIA A BOLIVIA DE ACUERDO AL CONTRATO DE DESENDEUDAMIENTO Y DESARROLLO (3C2D)FIRMADO EL 23-12-2014 REF: DEVOLUCION DE PAGO EFECTUADO A NATIXIS POR DEUDA EXT. DE 31-03-17 651-OB1 LIB. N° 00099021001 RECURSOS ORDINARIOS - 3987 REF.: COMISIONES BANCARIAS</t>
  </si>
  <si>
    <t>S08854810003</t>
  </si>
  <si>
    <t>||TRANSFERENCIA DE FONDOS S/G. MENSAJES SWIFT NROS. 05638 Y 05635 DE LA FECHA (SECTOR PUBLICO). DEBITO DE LA LIBRETA 00117012001 DGAC, REPOSICION UTILES DE ESCRITORIO.</t>
  </si>
  <si>
    <t>S08854830001</t>
  </si>
  <si>
    <t>'TRANSFERENCIA DE FONDOS S/G CITE Nº' MEFP/VTCP/DGPOT/||UPCFTGN/TR-770/2017 DE LA FECHA, DEL MIN.DE ECONOMIA Y FINANZAS PUBLICAS.(HRE-TSO-2079), DEVOLUCION DEL DEPOSITO ERRONEO EFECTUADO EL 20-01-2017 EN LA CTA.RECAUDADORA N°1-2188907 YPFB CUENTA ESPECIAL SUCRE. DEBITO DE LA LIBRETA 00513012004 LPB-YPFB UNICOMERCIAL.</t>
  </si>
  <si>
    <t>G04288750004</t>
  </si>
  <si>
    <t>VENTA DE DIVISAS A SOLICITUD DE MINISTERIO DE LA PRESIDENCIA SEGUN SOLICITUD 2125 REF: DIVISAS USD 6.000 VIAJE PRESIDENCIAL A NUEVA YORK ESTADOS UNIDOS PARA EL ANIVERSARIO DE APROBACION DE DECLARACION DE LAS NACIONES UNIDAD SOBRE LOS DERECHOS DE LOS PUEBLOS INDIGENAS. LOS FONDOS SERAN ENTREGADOS LIB. 00099021001 TGN-RECURSOS ORDINARIOS (3987)</t>
  </si>
  <si>
    <t>G04288770001</t>
  </si>
  <si>
    <t>G04288790001</t>
  </si>
  <si>
    <t>COBRO COSTOS DE PAPELERIA SEGUN TRANSFERENCIA DEL EXTERIOR POR ORDEN DE CONSULADO DE BOLIVIA EN MENDOZA-ARGENTINA LIB. 00010011102 MIN.RELACIONES EXTERIORES - GESTORIA CONSULAR LEY Nº 3108</t>
  </si>
  <si>
    <t>G04292000004</t>
  </si>
  <si>
    <t>VENTA DE DIVISAS CON TRANSFERENCIA DE FONDOS A SOLICITUD DE MINISTERIO DE DESARROLLO PRODUCTIVO Y ECONOMIA PLURAL SEGUN SOLICITUD 2127 REF: TRANSFERENCIA DE RECURSOS A SISTOLE S.A.S. OPERADORA DEL EVENTO - COLAB DEL ENCUENTRO EMPRESARIAL ANDINO 2017 A LLEVARSE A CABO EN ARMENIA COLOMBIA DEL 26 Y 27 LIB. 00041051101 MPM - PROMUEVE BOLIVIA RECURSOS PROPIOS</t>
  </si>
  <si>
    <t>G04292010004</t>
  </si>
  <si>
    <t>VENTA DE DIVISAS CON TRANSFERENCIA DE FONDOS A SOLICITUD DE BOLIVIA TV SEGUN SOLICITUD 2128 REF: INTELESAT: PAGO SERVICIO SATELITAL BANDA C, CORRESPONDIENTE AL MES DE ENERO 2017, SEGUN INFORME CITE: CONTAB - PAGO 071/2017, ACTA DE CONFORMIDAD BTV - GT CITE: 008/2017 ,INFORME TECNICO BTV - GT 065/2 LIB. 00526012001 BOLIVIA TV - RECAUDACIONES</t>
  </si>
  <si>
    <t>G04292020004</t>
  </si>
  <si>
    <t>VENTA DE DIVISAS CON TRANSFERENCIA DE FONDOS A SOLICITUD DE BOLIVIA TV SEGUN SOLICITUD 2129 REF: INTELSAT: PAGO SERVICIO SATELITAL BANDA KU IS- 14 CORRESPONDIENTE AL MES DE ENERO 2017, SEGUN INFORME CITE: CONTAB PAGO 070/2017, ACTA DE CONFORMIDAD BTV - GT CITE: 09/2017, INFORME TECNICO BTV - GT 066/ LIB. 00526012001 BOLIVIA TV - RECAUDACIONES</t>
  </si>
  <si>
    <t>G04292030004</t>
  </si>
  <si>
    <t>VENTA DE DIVISAS CON TRANSFERENCIA DE FONDOS A SOLICITUD DE PROCURADURIA GENERAL DEL ESTADO SEGUN SOLICITUD 2126 REF: HR I-1530 PAGO SUPLEMENTARIO A LA CORTE PERMANENTE DE ARBITRAJE, REFERENTE AL CASO CPA N 2016-39 GLENCORE FINANCE (BERMUDA) LTD C. ESTADO PLURINACIONAL DE BOLIVIA, SEGUN NOTA INTERNA LIB. 00099021001 TGN-RECURSOS ORDINARIOS (3987)</t>
  </si>
  <si>
    <t>J03223600001</t>
  </si>
  <si>
    <t>De: 00099024113 Transferencia en cumplimiento al DS N0913 de 15/06/2011 y el Convenio Intergubernativo de Financiamiento UPRE-CIF-IG 033/2017, suscrito entre la UPRE y el GAM de Vinto proyecto Construccion Internado U.E. La Llave, correspondiente al primer desembolso equivalente al 20% del monto a f</t>
  </si>
  <si>
    <t>J03223740001</t>
  </si>
  <si>
    <t>De: 00099024113 Transferencia en cumplimiento al DS N0913 de 15/06/2011 y el Convenio Intergubernativo de Financiamiento UPRE-CIF-IG 087/2017, suscrito entre la UPRE y el GAM de Vinto proyecto Construccion Unidad Educativa Alvaro Garcia Linera, correspondiente al primer desembolso equivalente al 20%</t>
  </si>
  <si>
    <t>J03223750001</t>
  </si>
  <si>
    <t>De: 00099024113 Transferencia en cumplimiento al DS N0913 de 15/06/2011 y el Convenio Intergubernativo de Financiamiento UPRE-CIF-IG-496/2016, suscrito entre la UPRE y el GAM de Vinto proyecto Construccion Tecnologico Vinto, correspondiente al primer desembolso equivalente al 20% del monto a financi</t>
  </si>
  <si>
    <t>J03223760001</t>
  </si>
  <si>
    <t>De: 00099024113 Transferencia en cumplimiento al DS N0913 de 15/06/2011 y el Convenio Intergubernativo de Financiamiento UPRE-CIF-IG 032/2017, suscrito entre la UPRE y el GAM de Vinto proyecto Construccion Internado U.E. Elizardo Perez, correspondiente al primer desembolso equivalente al 20% del mon</t>
  </si>
  <si>
    <t>J03223890001</t>
  </si>
  <si>
    <t>De: 00099024113 Transferencia en cumplimiento al DS N0913 de 15/06/2011 y el Convenio Intergubernativo de Financiamiento UPRE-CIF-IG/231/2015, suscrito entre la UPRE y el GAM de Las Carreras proyecto Construccion Tinglado Comunidad San Juan del Oro, correspondiente al pago de la planilla N 2 de cier</t>
  </si>
  <si>
    <t>J03224400002</t>
  </si>
  <si>
    <t>A:00041014201 Transferencia que efectuamos, a requerimiento de Zona Franca Cobija segun nota CITE: ZFC-DGE-UAF-ACPyT-212/2017, por concepto de Desembolso del 2% en favor del Ministerio de Desarrollo Productivo y Economia Plural, correspondiente al mes de marzo de 2017, en cumplimiento al Decreto Sup</t>
  </si>
  <si>
    <t>J03224420002</t>
  </si>
  <si>
    <t>A:00099021001 A requerimiento de la Unidad de Administracion e Informacion Salarial (UAIS), con nota interna CITE: MEFP/VTCP/DGPOT/UAIS/N 1732/2017, en la cual solicita la reversion definitiva de las boletas de pago solicitado por el SENASIR, consignadas en el Comprobante de Pago N 71464.</t>
  </si>
  <si>
    <t>J03224570002</t>
  </si>
  <si>
    <t>A:00129012001 Transferencia que efectuamos, a requerimiento de la Escuela de Gestion Publica Plurinacional, segun nota CITE: UAF 138/2017 IIS/sca EGPP 0596, para la ejecucion del presupuesto de gastos a traves de la citada libreta.</t>
  </si>
  <si>
    <t>Q08283970002</t>
  </si>
  <si>
    <t>NUMERO DE LIBRETA CUT: 00099024113 OPERACIÓN E18 TRANSFERENCIA DEL SISTEMA FINANCIERO POR CUENTA DE TERCEROS A LA CUT ABONO A LA CUENTA N. 3987 PARA POSTERIOR ABONO A LA LIBRETA CUT N. 00099024113 A NOMBRE DE BOLIVIA CAMBIA A SOLICITUD DE LA EMPRESA P</t>
  </si>
  <si>
    <t>Q08284150002</t>
  </si>
  <si>
    <t>NÚMERO DE LIBRETA CUT: 99031009.00 OPERACIÓN T01 TRANSFERENCIA DE FONDOS A LA CUT - TESORO DIRECTO DE BANCO UNION S.A. A CUENTA UNICA DEL TESORO CON NUMERO DE SOLICITUD = 1749716 Y NUMERO CORRELATIVO = 91320024042017416 TRANSFERENCIA POR OPERACIONES DE VE</t>
  </si>
  <si>
    <t>Q08284410002</t>
  </si>
  <si>
    <t>NÚMERO DE LIBRETA CUT: 99031009.00 OPERACIÓN T01 TRANSFERENCIA DE FONDOS A LA CUT - TESORO DIRECTO DE BANCO UNION S.A. A CUENTA UNICA DEL TESORO CON NUMERO DE SOLICITUD = 1749782 Y NUMERO CORRELATIVO = 91320024042017417 TRANSFERENCIA POR TITULARIDAD BONOS</t>
  </si>
  <si>
    <t>S08856220002</t>
  </si>
  <si>
    <t>||TRANSFERENCIA DE FONDOS S/G. NOTA CITE:BUN0278/17 DE LA FECHA (HRE-TSO-2105).DEVOLUCIÓN DE RECURSOS NO EJECUTADOS A TRAVES DEL PROGRAMA "BOLIVIA CAMBIA" AL CIERRE DE LA GESTION 2016. A SOLICITUD GOB.AUT.MCPAL.SALINAS DE GARCI MENDOZA,LIBRETA N°00099024113 BOLIVIA CAMBIA; BUN.</t>
  </si>
  <si>
    <t>S08856280002</t>
  </si>
  <si>
    <t>||TRANSF.FDOS. SG.CITE:DGAA/0355 DEL MMAYA RECIBIDA EN LA FECHA (TRAM-TSO-2108) REF:TRANSF.FDOS.FASE IMPLEMENT, OPERACION Y MANTENIMIENTO PROY. APOYO EN EXPERTICIA, ESTUDIOS Y ASISTENCIA TECNICA SECTOR AGUA Y MEDIO AMBIENTE-PAERE.UTILES ESCRIT. PAGADOS EN EFECTIVO ABONO EN LA LIB. N° 00086018051 MMAYA-BS FORT. INST. APOYO EXPERTICIA ASISTENCIA</t>
  </si>
  <si>
    <t>S08855220003</t>
  </si>
  <si>
    <t>'TRANSFERENCIA DE FONDOS||A SOL. DEL MIN,DE ECO Y FIN.PUBL. MEFP/VTCP/DGPOT/UPCFTGN/TR-N°783/2017 DE LA FECHA HRE TSO 2099 REPOSICION DE BOLETAS DE PAGO SOLICITADAS POR VARIAS ENTIDADES, CONSIGNADAS EN LOS COMPROBANTES DE PAGOS NROS. 18688 Y 18689. DEBITO DE LA LIBRETA 00099021001 COBRO UTILES DE ESCRITORIO.</t>
  </si>
  <si>
    <t>S08855710003</t>
  </si>
  <si>
    <t>||TRANSFERENCIA DE FONDOS S/G. MENSAJE SWIFT NRO. 05654 DE LA FECHA. (SECTOR PUBLICO). DEBITO DE LA LIBRETA 00117012001 DGAC, REPOSICION UTILES DE ESCRITORIO.</t>
  </si>
  <si>
    <t>S08856190003</t>
  </si>
  <si>
    <t>||TRANSFERENCIA DE FONDOS S/G. MENSAJES SWIFT NROS. 05682 Y 05671 DE LA FECHA (SECTOR PUBLICO). DEBITO DE LA LIBRETA 00117012001 DGAC, REPOSICION UTILES DE ESCRITORIO.</t>
  </si>
  <si>
    <t>S08856250001</t>
  </si>
  <si>
    <t>COBRO DE||UTILES DE ESCRITORIO POR ELABORACION DEL 60 COMPROBANTES CONTABLES - POR COBRO DE INTERESES. CREDITO EXTRAORDINARIO A YPFB UREA AMONIACO RD: 165/12 ,CONTRATO SANO N° 257/12 Y NOTA YPFB/GAFC 1198 DFC 1366 URT 0736/17 RECIB. EN FECHA 21-04-17 COSTO UTILES DE ESCRITORIO DE LA LIBRETA N°00513012003 LBP-YPFB (2011349681373)</t>
  </si>
  <si>
    <t>G04302900003</t>
  </si>
  <si>
    <t>PROVISION DE FONDOS A SOLICITUD DE YACIMIENTOS PETROLIFEROS FISCALES BOLIVIANOS SEGUN SOLICITUD YPFB-0109-2017 REF: PAGO SERVICIO INTERRUMPIBLE DE TRANSPORTE DE GN PARA EL ME INTERRUMPIBLE Y MI A GASTRANSBOLIVIANO SA MARZO 2017 LIB. 00513012007 YPFB - RECURSOS NACIONALIZACIÓN</t>
  </si>
  <si>
    <t>G04302930003</t>
  </si>
  <si>
    <t>PROVISION DE FONDOS A SOLICITUD DE YACIMIENTOS PETROLIFEROS FISCALES BOLIVIANOS SEGUN SOLICITUD YPFB-0108-2017 REF: PAGO SERVICIO DE TRANSPORTE DE GN MIF Y Y ME MTGAS A GASORIENTE BOLIVIANO LTDA MARZO 2017 LIB. 00513012007 YPFB - RECURSOS NACIONALIZACIÓN</t>
  </si>
  <si>
    <t>G04302980004</t>
  </si>
  <si>
    <t>VENTA DE DIVISAS CON TRANSFERENCIA DE FONDOS A SOLICITUD DE MINISTERIO DE EDUCACION SEGUN SOLICITUD 2111 REF: TRASPASOPARA MELBOURNE UNIVERSITY STUDENT FEES ACCOUNT (LUZ NATALIA MERCADO) EQUIVALENTES 13.801,52 USD LIB. 00099021001 TGN-RECURSOS ORDINARIOS (3987) POR DIFERENCIAL CAMBIARIO</t>
  </si>
  <si>
    <t>G04302980005</t>
  </si>
  <si>
    <t>VENTA DE DIVISAS CON TRANSFERENCIA DE FONDOS A SOLICITUD DE MINISTERIO DE EDUCACION SEGUN SOLICITUD 2111 REF: TRASPASOPARA MELBOURNE UNIVERSITY STUDENT FEES ACCOUNT (LUZ NATALIA MERCADO) EQUIVALENTES 13.801,52 USD LIB. 00099021001 TGN-RECURSOS ORDINARIOS (3987)</t>
  </si>
  <si>
    <t>G04304120006</t>
  </si>
  <si>
    <t>VENTA DE DIVISAS CON TRANSFERENCIA DE FONDOS A SOLICITUD DE MINISTERIO DE RELACIONES EXTERIORES SEGUN SOLICITUD 2136 REF: REMESA ADICIONAL A FAVOR DE LOS CONSULADOS EN MIAMI Y LOS ANGELES Y LA EMBAJADA EN EL VATICANO, PARA EL PAGO DE SEGURO DE LOS VEHICULOS Y PAGO DE HONORARIOS DEL ABOGAO PAOLO PALM LIB. 00099021001 TGN-RECURSOS ORDINARIOS (3987)</t>
  </si>
  <si>
    <t>G04304130004</t>
  </si>
  <si>
    <t>VENTA DE DIVISAS CON TRANSFERENCIA DE FONDOS A SOLICITUD DE CONSEJO NACIONAL DEL CINE CONACINE SEGUN SOLICITUD 2135 REF: PARA REGISTRAR EL PAGO DETRANSFERENCIA INTERNACIONAL POR MEMBRESIA A LA SECRETARIA EJECUTIVA DE LA CINEMATOGRÁFIA IBEROAMERICANA (SECI) DE LA CONFERENCIA DE AUTORIDADES CINEMATÓ LIB. 00099021001 TGN-RECURSOS ORDINARIOS (3987)</t>
  </si>
  <si>
    <t>G04304180004</t>
  </si>
  <si>
    <t>VENTA DE DIVISAS CON TRANSFERENCIA DE FONDOS A SOLICITUD DE YACIMIENTOS PETROLIFEROS FISCALES BOLIVIANOS SEGUN SOLICITUD 2137 REF: PAGO A JAGUAR EXPLORATION FACTURA NUMERO 16 096 CORRESPONDIENTE AL ULTIMO PAGO POR EL APOYO TECNICO DE EXPLORACION SISMICA 2D CUENCA MADRE DE DIOS ZONA SUROESTE AREA NUE LIB. 00513042001 YPFB - OPERACIONES G N E E</t>
  </si>
  <si>
    <t>G04307300003</t>
  </si>
  <si>
    <t>PAGO A BID PRÉSTAMO 2822/BL-BO VCTO. 22-abr-2017 POR CUENTA DE TGN , NTI. 009210 VALOR 24-abr-2017 INTERESES USD 4.522,30 CTA. 3987 CUENTA UNICA DEL TESORO-3987 LIB. 00099021001 REF.: COMISIONES BANCARIAS</t>
  </si>
  <si>
    <t>G04307310003</t>
  </si>
  <si>
    <t>PAGO A BID PRÉSTAMO 2822/BL-BO VCTO. 22-abr-2017 POR CUENTA DE TGN , NTI. 009209 VALOR 24-abr-2017 INTERESES USD 202.545,32 COMISIONES USD 33.555,44 CTA. 3987 CUENTA UNICA DEL TESORO-3987 LIB. 00099021001 REF.: COMISIONES BANCARIAS</t>
  </si>
  <si>
    <t>G04308410003</t>
  </si>
  <si>
    <t>PAGO A FND PRÉSTAMO NFD - 45 VCTO. 24-abr-2017 POR CUENTA DE TGN , NTI. 009194 VALOR 24-abr-2017 CAPITAL EUR 96.216,93 INTERESES EUR 10.463,59 CTA. 3987 CUENTA UNICA DEL TESORO-3987 LIB. 00099021001 REF.: COMISIONES BANCARIAS</t>
  </si>
  <si>
    <t>G04308420003</t>
  </si>
  <si>
    <t>PAGO A FND PRÉSTAMO NDF 367 VCTO. 24-abr-2017 POR CUENTA DE TGN , NTI. 009196 VALOR 24-abr-2017 CAPITAL EUR 24.613,13 INTERESES EUR 8.399,23 CTA. 3987 CUENTA UNICA DEL TESORO-3987 LIB. 00099021001 REF.: COMISIONES BANCARIAS</t>
  </si>
  <si>
    <t>G04308430003</t>
  </si>
  <si>
    <t>PAGO A FND PRÉSTAMO NDF-358 VCTO. 24-abr-2017 POR CUENTA DE TGN , NTI. 009195 VALOR 24-abr-2017 CAPITAL EUR 47.845,29 INTERESES EUR 16.506,63 CTA. 3987 CUENTA UNICA DEL TESORO-3987 LIB. 00099021001 REF.: COMISIONES BANCARIAS</t>
  </si>
  <si>
    <t>G04308440003</t>
  </si>
  <si>
    <t>PAGO A FND PRÉSTAMO NDF-157 VCTO. 24-abr-2017 POR CUENTA DE TGN , NTI. 009252 VALOR 24-abr-2017 CAPITAL USD 135.090,93 INTERESES USD 16.653,01 CTA. 3987 CUENTA UNICA DEL TESORO-3987 LIB. 00099021001 REF.: COMISIONES BANCARIAS</t>
  </si>
  <si>
    <t>G04308470003</t>
  </si>
  <si>
    <t>PAGO A FND PRÉSTAMO NDF 291 VCTO. 24-abr-2017 POR CUENTA DE TGN , NTI. 009277 VALOR 24-abr-2017 CAPITAL USD 35.586,14 INTERESES USD 10.402,76 CTA. 3987 CUENTA UNICA DEL TESORO-3987 LIB. 00099021001 REF.: COMISIONES BANCARIAS</t>
  </si>
  <si>
    <t>G04308480003</t>
  </si>
  <si>
    <t>PAGO A FND PRÉSTAMO NDF-322 VCTO. 24-abr-2017 POR CUENTA DE TGN , NTI. 009201 VALOR 24-abr-2017 CAPITAL USD 66.546,35 INTERESES USD 19.697,81 CTA. 3987 CUENTA UNICA DEL TESORO-3987 LIB. 00099021001 REF.: COMISIONES BANCARIAS</t>
  </si>
  <si>
    <t>G04308490003</t>
  </si>
  <si>
    <t>TRANSFERENCIA RECIBIDA DEL EXTERIOR SEGÚN MENSAJES SWIFT Nos. 05683-05672 (REM.EXT.) DE FECHA 24-04-2017 POR DESEMBOLSO DE CAF PRÉSTAMO CFA008239 CARRETERA PADILLA-EL SALTO LIBRETA N° 00291012002 ABC-RECURSOS PROPIOS REF.: UTILES DE ESCRITORIO</t>
  </si>
  <si>
    <t>G04308500003</t>
  </si>
  <si>
    <t>PAGO A FND PRÉSTAMO NDF-320 VCTO. 24-abr-2017 POR CUENTA DE TGN , NTI. 009231 VALOR 24-abr-2017 CAPITAL USD 18.096,07 INTERESES USD 5.356,46 CTA. 3987 CUENTA UNICA DEL TESORO-3987 LIB. 00099021001 REF.: COMISIONES BANCARIAS</t>
  </si>
  <si>
    <t>G04308510003</t>
  </si>
  <si>
    <t>PAGO A FND PRÉSTAMO NDF-160 VCTO. 24-abr-2017 POR CUENTA DE TGN , NTI. 009276 VALOR 24-abr-2017 CAPITAL USD 136.038,41 INTERESES USD 16.269,87 CTA. 3987 CUENTA UNICA DEL TESORO-3987 LIB. 00099021001 REF.: COMISIONES BANCARIAS</t>
  </si>
  <si>
    <t>J03224260001</t>
  </si>
  <si>
    <t>De: 00099024113 Transferencia en cumplimiento al DS N0913 de 15/06/2011 y el Convenio Intergubernativo de Financiamiento UPRE-CIF-IG/288/2015, suscrito entre la UPRE y el GAM de Reyes proyecto Remodelacion Plaza Principal de Reyes Zona Central, correspondiente al pago de la planilla N 2, segun la UP</t>
  </si>
  <si>
    <t>J03224270001</t>
  </si>
  <si>
    <t>De: 00099024113 Transferencia en cumplimiento al DS N0913 de 15/06/2011 y el Convenio Intergubernativo de Financiamiento UPRE-CIF-IG 064/2017, suscrito entre la UPRE y el GAM de Bermejo proyecto Construccion Nuevo Centro de Salud Comunidad Colonia Linares, correspondiente al primer desembolso equiva</t>
  </si>
  <si>
    <t>J03224280001</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</si>
  <si>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primer desembols</t>
  </si>
  <si>
    <t>J03224290001</t>
  </si>
  <si>
    <t>De: 00099024113 Transferencia en cumplimiento al DS N0913 de 15/06/2011 y el Convenio Intergubernativo de Financiamiento UPRE-CIF-IG 072/2017, suscrito entre la UPRE y el GAM de Yacuiba proyecto Construccion U.E. 6 de Abril Quebrachal Nuevo, correspondiente al primer desembolso equivalente al 20% de</t>
  </si>
  <si>
    <t>J03224300001</t>
  </si>
  <si>
    <t>De: 00099024113 Transferencia en cumplimiento al DS N0913 de 15/06/2011 y el Convenio Intergubernativo de Financiamiento UPRE-CIF-IG 061/2017, suscrito entre la UPRE y el GAM de Carapari proyecto Construccion Cancha de Futbol Nazareno, correspondiente al primer desembolso equivalente al 20% del mont</t>
  </si>
  <si>
    <t>J03224310001</t>
  </si>
  <si>
    <t>De: 00099024113 Transferencia en cumplimiento al DS N0913 de 15/06/2011 y el Convenio Intergubernativo de Financiamiento UPRE-CIF-IG 062/2017, suscrito entre la UPRE y el GAM de Carapari proyecto Construccion Tinglado y Graderias U.E. Villa del Carmen Chirimollar, correspondiente al primer desembol</t>
  </si>
  <si>
    <t>J03224320001</t>
  </si>
  <si>
    <t>De: 00099024113 Transferencia en cumplimiento al DS N0913 de 15/06/2011 y el Convenio Intergubernativo de Financiamiento UPRE-CIF-IG 060/2017, suscrito entre la UPRE y el GAM de Carapari proyecto Construccion Tinglado y Graderias U.E. Aguarague La Central, correspondiente al primer desembolso equiva</t>
  </si>
  <si>
    <t>J03224330001</t>
  </si>
  <si>
    <t>De: 00099024113 Transferencia en cumplimiento al DS N0913 de 15/06/2011 y el Convenio Intergubernativo de Financiamiento UPRE-CIF-IG 063/2017, suscrito entre la UPRE y el GAM de Yunchara proyecto Construccion Unidad Educativa 27 de Mayo Municipio de Yunchara, correspondiente al primer desembolso eq</t>
  </si>
  <si>
    <t>J03224340001</t>
  </si>
  <si>
    <t>De: 00099024113 Transferencia en cumplimiento al DS N0913 de 15/06/2011 y el Convenio Intergubernativo de Financiamiento UPRE-CIF-IG 0659/2017, suscrito entre la UPRE y el GAM de Padcaya proyecto Construccion Centro de Salud La Huerta, correspondiente al primer desembolso equivalente al 20% del mont</t>
  </si>
  <si>
    <t>J03224350001</t>
  </si>
  <si>
    <t>De: 00099024113 Transferencia en cumplimiento al DS N0913 de 15/06/2011 y el Convenio Intergubernativo de Financiamiento UPRE-CIF-IG 067/2017, suscrito entre la UPRE y el GAM de San Lorenzo proyecto Construccion Unidad Educativa Cnl. Eustaquio Mendez I San Lorenzo, correspondiente al primer desembol</t>
  </si>
  <si>
    <t>J03224360001</t>
  </si>
  <si>
    <t>De: 00099024113 Transferencia en cumplimiento al DS N0913 de 15/06/2011 y el Convenio Intergubernativo de Financiamiento UPRE-CIF-IG 065/2017, suscrito entre la UPRE y el GAM de Entre Rios proyecto Construccion Tinglado U.E. Loma Alta, correspondiente al primer desembolso equivalente al 20% del mont</t>
  </si>
  <si>
    <t>J03224370001</t>
  </si>
  <si>
    <t>De: 00099024113 Transferencia en cumplimiento al DS N0913 de 15/06/2011 y el Convenio Intergubernativo de Financiamiento UPRE-CIF-IG 066/2017, suscrito entre la UPRE y el GAM de Entre Rios proyecto Construccion Tinglado U.E. Saican, correspondiente al primer desembolso equivalente al 20% del monto a</t>
  </si>
  <si>
    <t>J03224380001</t>
  </si>
  <si>
    <t>De: 00099024113 Transferencia en cumplimiento al DS N0913 de 15/06/2011 y el Convenio Intergubernativo de Financiamiento UPRE-CIF-IG 076/2017, suscrito entre la UPRE y el GAM de Entre Rios proyecto Construccion Tinglado Unidad Educativa Gareca, correspondiente al primer desembolso equivalente al 20%</t>
  </si>
  <si>
    <t>J03224390001</t>
  </si>
  <si>
    <t>De: 00099024113 Transferencia en cumplimiento al DS N0913 de 15/06/2011 y el Convenio Intergubernativo de Financiamiento UPRE-CIF-IG 075/2017, suscrito entre la UPRE y el GAM de Entre Rios proyecto Construccion Aula Multigrado U.E. Narvaez La Villa, correspondiente al primer desembolso equivalente a</t>
  </si>
  <si>
    <t>J03224410001</t>
  </si>
  <si>
    <t>De: 00572012001 Transferencia que efectuamos a requerimiento de la Empresa de Apoyo a la Produccion de Alimentos, segun nota CITE: EMAPA/GAF/UF/No.60/2017, por concepto del deposito realizado erroneamente en la libreta No. 00572012001 EMAPA EMP. DE APOYO A LA PROD. DE ALIMENTOS.</t>
  </si>
  <si>
    <t>J03224430001</t>
  </si>
  <si>
    <t>De: 00513012004 Transferencia que efectuamos para la devolucion del deposito en demasia efectuado por Fortaleza Energy SRL de acuerdo a la nota CITE: DFC-0858 URT-0512/2017 de YPFB y en virtud a la nota CITE: MEFP/VPCF/DGCF/UCCF No 393/2017</t>
  </si>
  <si>
    <t>J03224560001</t>
  </si>
  <si>
    <t>De: 00047174102 Transferencia que efectuamos a requerimiento de Fondo Nacional de Desarrollo Alternativo dependiente del Ministerio de Desarrollo Rural y Tierras segun nota CITE: FONADAL/DGE/ UAF/E/082/2017 y en virtud a la nota interna CITE: MEFP/VPCF/DGCF/ UCCF No.386/2017 de la Direccion General</t>
  </si>
  <si>
    <t>G04319810002</t>
  </si>
  <si>
    <t>TRANSFERENCIA DEL EXTERIOR SEGUN SWIFT 05767 DE FECHA 25/04/2017 ORDENANTE: CONSULADO GENERAL DE BOLIVIA MITRE BUENOS AIRES REF.: SERVICIOS DEL GOBIERNO LIB. 00340012005 SEGIP - RECAUDACION EXTERIOR - CEDULAS DE IDENTIDAD</t>
  </si>
  <si>
    <t>J03225100002</t>
  </si>
  <si>
    <t>A:00025051101 Transferencia a solicitud de la Gaceta Oficial de Bolivia mediante nota CITE: MPR-DGAJ-GOB No 0076/2017 y CITE: MEFP/VPCP/DGPOT/UAIS/No. 2006/2017 reembolso de subsidios por incapacidad temporal de septiembre a noviembre de 2015.</t>
  </si>
  <si>
    <t>Q08290150002</t>
  </si>
  <si>
    <t>NÚMERO DE LIBRETA CUT: 99031009.00 OPERACIÓN T01 TRANSFERENCIA DE FONDOS A LA CUT - TESORO DIRECTO DE BANCO UNION S.A. A CUENTA UNICA DEL TESORO CON NUMERO DE SOLICITUD = 1753124 Y NUMERO CORRELATIVO = 91320025042017483 TRANSFERENCIA POR OPERACIONES DE VE</t>
  </si>
  <si>
    <t>J03225080001</t>
  </si>
  <si>
    <t>De: 00513012002 Transferencia que efectuamos para la devolucion del deposito erroneo de acuerdo a las notas CITE: YPFB/DFC-0861-URT-0515/2017 y CITE: MEFP/VPCF/DGCF/UCCF No 412/2017</t>
  </si>
  <si>
    <t>J03225090001</t>
  </si>
  <si>
    <t>De: 00513012004 Transferencia que se efectua a requerimiento de Yacimientos Petroliferos Fiscales Bolivianos (YPFB), con nota CITE: DFC-0573 URT-0360/2017 y en cumplimiento de la Resolucion Administrativa ANH N 1816/2014 e instruye el deposito mensual de estos recursos determinados por la ANH, conci</t>
  </si>
  <si>
    <t>S08856490001</t>
  </si>
  <si>
    <t>||COMISION TRANSFERENCIA FDOS.AL EXTERIOR 0,10% S/USD26.944,91.-,REEMB.GSTS.COMUNICACION BS220.-Y EMISION COMP.CONTABLE BS50.-REF.:PAGO 6 LC I-2016-020 P/C EASBA A/F BRN INTERNACIONAL INDUSTRIA E COMERCIO LTDA.,EN COMPL.A COMP.885648 ADJ.DE LA FECHA. LIB.00586019203 GASTO CORRIENTE EASBA - SANO Nº 400 REF.:COMISIONES PAGO 6 LC I-2016-020</t>
  </si>
  <si>
    <t>S08856500003</t>
  </si>
  <si>
    <t>||TRANSFERENCIA DE FONDOS S/G. MENSAJE SWIFT NRO. 05713 DE LA FECHA (SECTOR PUBLICO). DEBITO DE LA LIBRETA 00117012001 DGAC, REPOSICION UTILES DE ESCRITORIO.</t>
  </si>
  <si>
    <t>S08856520003</t>
  </si>
  <si>
    <t>||TRANSFERENCIA DE FONDOS S/G. MENSAJE SWIFT NRO. 05714 DE LA FECHA (SECTOR PUBLICO). DEBITO DE LA LIBRETA 00117012001 DGAC, REPOSICION UTILES DE ESCRITORIO.</t>
  </si>
  <si>
    <t>S08856580003</t>
  </si>
  <si>
    <t>||TRANFERENCIA DE FONDOS S/G. MENSAJES SWIFT NROS. 05710 DE LA FECHA Y 05545 DE F. 20.04.2017 (SECTOR PUBLICO). DEBITO DE LA LIBRETA 00119012001 ADSIB, REPOSICION UTILES DE ESCRITORIO.</t>
  </si>
  <si>
    <t>S08857440003</t>
  </si>
  <si>
    <t>||TRANSFERENCIA DE FONDOS S/G. MENSAJES SWIFT NROS. 05770 Y 05763 DE LA FECHA (SECTOR PUBLICO). DEBITO DE LA LIBRETA 00119012001 ADSIB, REPOSICION UTILES DE ESCRITORIO.</t>
  </si>
  <si>
    <t>S08857460003</t>
  </si>
  <si>
    <t>||TRANSFERENCIA DE FONDOS S/G. MENSAJE SWIFT NRO. 05742 Y CORREO ELECTRONICO DE LA DIRECCIÓN GENERAL DE AERONAUTICA CIVL, DE LA FECHA (SECTOR PUBLICO). DEBITO DE LA LIBRETA 00117012001 DGAC, REPOSICION UTILES DE ESCRITORIO.</t>
  </si>
  <si>
    <t>S08857490001</t>
  </si>
  <si>
    <t>||REGISTRO COBRO COMISION AVISO ENMIENDA CARTA DE CREDITO STANDBY BS 220.- Y EMISION CBTE. CONTABLE BS 50.- REF.:M193132 (BCB:SB-R-2015-90) A/F YPFB SEGUN MENSAJE SWIFT ADJUNTO. CGO.LIB.N° 00513012007 YPFB - RECURSOS NACIONALIZACION REF.:COMISIONES ENMIENDA 4 SBLC M193132</t>
  </si>
  <si>
    <t>E00458190001</t>
  </si>
  <si>
    <t>E00458220001</t>
  </si>
  <si>
    <t>E00458250001</t>
  </si>
  <si>
    <t>E00458280001</t>
  </si>
  <si>
    <t>E00458310001</t>
  </si>
  <si>
    <t>E00458340001</t>
  </si>
  <si>
    <t>E00458350001</t>
  </si>
  <si>
    <t>G04314950003</t>
  </si>
  <si>
    <t>TRANSFERENCIA RECIBIDA DEL EXTERIOR SEGÚN MENSAJES SWIFT Nos. 05705-05704 (REM.EXT.) DE FECHA 25-04-2017 POR DESEMBOLSO DE CAF PRÉSTAMO CFA007657 PUESTA A PTO. CARRETERAS LIBRETA N° 00291012002 ABC-RECURSOS PROPIOS REF.: UTILES DE ESCRITORIO</t>
  </si>
  <si>
    <t>G04317950004</t>
  </si>
  <si>
    <t>VENTA DE DIVISAS CON TRANSFERENCIA DE FONDOS A SOLICITUD DE MINISTERIO DE RELACIONES EXTERIORES SEGUN SOLICITUD 2147 REF: REMISION DE RECURSOS PARA EL FUNCIONAMIENTO DEL CENTRO EMISOR DE PASAPORTES EN MADRID - ESPAÑA, CORRESPONDIENTE AL SEGUNDO TRIMESTRE, S/G NSC CB.ES.MAD.-NSC-097/2017 LIB. 00099021001 TGN-RECURSOS ORDINARIOS (3987)</t>
  </si>
  <si>
    <t>G04317960004</t>
  </si>
  <si>
    <t>VENTA DE DIVISAS CON TRANSFERENCIA DE FONDOS A SOLICITUD DE BOLIVIA TV SEGUN SOLICITUD 2144 REF: INTELSAT PAGO SERVICIO SATELITAL BAND C, CORRESPONDIENTE AL MES DE FEBRERO 2017, SEGUN INFORME CITE: CONTAB-PAGO 111/2017, ACTA DE CONFORMIDAD BTV/GT. 19/2017, INFORME TECNICO BTV GT 128/2017 ADJ LIB. 00526012001 BOLIVIA TV - RECAUDACIONES</t>
  </si>
  <si>
    <t>G04317970004</t>
  </si>
  <si>
    <t>VENTA DE DIVISAS CON TRANSFERENCIA DE FONDOS A SOLICITUD DE YACIMIENTOS PETROLIFEROS FISCALES BOLIVIANOS SEGUN SOLICITUD 2145 REF: PAGO A COMPAÑIA DE PETROLEOS DE CHILE (COPEC S.A.) POR SUMINISTRO DE GASOLINA ESPECIAL Y DIESEL OIL CARGAAS DEL 21 AL 31 DE ENERO DE 2017 LIB. 00513012004 LBP-YPFB-UNICOMERCIAL (4030005415/1-2188907)</t>
  </si>
  <si>
    <t>G04317990004</t>
  </si>
  <si>
    <t>VENTA DE DIVISAS CON TRANSFERENCIA DE FONDOS A SOLICITUD DE ADMINISTRACION DE SERVICIOS PORTUARIOS BOLIVIA SEGUN SOLICITUD 2139 REF: H.R. 948 - PAGO AL SEÑOR JOSÉ LUIS FERNANDEZ POR SERVICIO DE ALQUILERES OFICINAS PUERTO DE ILO CORRESPONDIENTE A MARZO Y ABRIL/2017 SEGÚN ORDDEN DE PAGO ASP-B/DAF/UAD/ LIB. 00594012001 ASP-B FONDO DE OPERACIONES</t>
  </si>
  <si>
    <t>G04318010004</t>
  </si>
  <si>
    <t>VENTA DE DIVISAS CON TRANSFERENCIA DE FONDOS A SOLICITUD DE BOLIVIA TV SEGUN SOLICITUD 2142 REF: INTELSAT: PAGO SERVICIO SATELITAL BANDA KU IS-14, CORRESPONDIENTE AL MES DE FEBRERO 2017, SEGUN INFORME CITE: CONTAB-PAGO N°110/2017,ACTA DE CONFORMIDAD BTV/GT.N°.018/2017, INFORME TECNICO BTV - GT N° LIB. 00526012001 BOLIVIA TV - RECAUDACIONES</t>
  </si>
  <si>
    <t>G04318020004</t>
  </si>
  <si>
    <t>VENTA DE DIVISAS CON TRANSFERENCIA DE FONDOS A SOLICITUD DE ADMINISTRACION DE SERVICIOS PORTUARIOS BOLIVIA SEGUN SOLICITUD 2141 REF: H.R. 1002 - ENVIO DE RECURSOS POR GATE OUT CORRESPONDIENTE AL SEGUNDO DESCARGO DE MARZO/2017 SEGÚN COMUNICACIÓN INTERNA EE-ASP-B/DOP/UAP/CI-148/2017 Y DEMÁS DOCUMENTA LIB. 00594012001 ASP-B FONDO DE OPERACIONES</t>
  </si>
  <si>
    <t>G04318030004</t>
  </si>
  <si>
    <t>VENTA DE DIVISAS CON TRANSFERENCIA DE FONDOS A SOLICITUD DE MINISTERIO DE RELACIONES EXTERIORES SEGUN SOLICITUD 2146 REF: PAGO DE ENCARGADURIA DE NEGOCIOS A.I. DEL SEÑOR JORGE RAUL CABALLEROBARRERA MINISTRO CONSEJERO DE LA EMBAJADA DE BOLIVIA EN MEXICO, S/G PLANILLA ADICIONAL NO.111606 LIB. 00099021001 TGN-RECURSOS ORDINARIOS (3987)</t>
  </si>
  <si>
    <t>G04319780003</t>
  </si>
  <si>
    <t>TRANSFERENCIA RECIBIDA DEL EXTERIOR SEGÚN MENSAJES SWIFT Nos. 05739-05734 (REM.EXT.) DE FECHA 25-04-2017 POR DESEMBOLSO DE CAF PRÉSTAMO CFA007860 CARRETERA CHACAPUCO RAVELO LIBRETA N° 00291012002 ABC-RECURSOS PROPIOS REF.: UTILES DE ESCRITORIO</t>
  </si>
  <si>
    <t>G04319800001</t>
  </si>
  <si>
    <t>COBRO COSTOS DE PAPELERIA SEGUN TRANSFERENCIA DEL EXTERIOR POR ORDEN DE BONA FIDE DISTRIBUIDORA (CURITIBA-PR-BR) REF.: INV.1352017 LIB. 00513062001 YPFB-OPERACIONES PLANTA DE SEPARACION DE LIQUIDOS RIO GRANDE</t>
  </si>
  <si>
    <t>G04319820001</t>
  </si>
  <si>
    <t>COBRO COSTOS DE PAPELERIA SEGUN TRANSFERENCIA DEL EXTERIOR POR ORDEN DE CONSULADO GENERAL DE BOLIVIA MITRE BUENOS AIRES REF.: SERVICIOS DEL GOBIERNO LIB. 00340012003 RECAUDACION EXTRANJERIA - C.I. -L.C.</t>
  </si>
  <si>
    <t>J03225070001</t>
  </si>
  <si>
    <t>De: 00513012002 Transferencia que efectuamos para la devolucion del deposito erroneo de acuerdo a las notas CITE: YPFB/DFC-0860-URT-0514/2017 y CITE: MEFP/VPCF/DGCF/UCCF No 412/2017</t>
  </si>
  <si>
    <t>Q08295670002</t>
  </si>
  <si>
    <t>NÚMERO DE LIBRETA CUT: 99031009.00 OPERACIÓN T01 TRANSFERENCIA DE FONDOS A LA CUT - TESORO DIRECTO DE BANCO UNION S.A. A CUENTA UNICA DEL TESORO CON NUMERO DE SOLICITUD = 1756783 Y NUMERO CORRELATIVO = 91320026042017535 TRANSFERENCIA POR OPERACIONES DE VE</t>
  </si>
  <si>
    <t>S08858270002</t>
  </si>
  <si>
    <t>'TRANSFERENCIA DE FONDOS DE DPTOS.DE ENCAJE LEGAL DEL SISTEMA FINANCIERO A DPTOS.CTES.DEL SECTOR PUBLICO S/G CITE' BUN/0281/17||DE LA FECHA (HRE-TSO-2121). A SOLICITUD DEL MEFP; REVERSION ANTICIPADA PARA ABONO A LA LIBRETA N° 00099021001; BUN.</t>
  </si>
  <si>
    <t>S08859010002</t>
  </si>
  <si>
    <t>'TRANSFERENCIA DE FONDOS DE DPTOS.DE ENCAJE LEGAL DEL SISTEMA FINANCIERO A DPTOS.CTES.DEL SECTOR PUBLICO S/G CITE' BUN/0286/17||DE LA FECHA (HRE-TSO-2134). A SOLICITUD DEL MEFP, REVERSION ANTICIPADA PARA ABONO A LA LIBRETA N° 00099021001; BUN.</t>
  </si>
  <si>
    <t>S08857710001</t>
  </si>
  <si>
    <t>'COBRO DE UTILES DE ESCRITORIO POR´||TRANSF. DE FONDOS DEL EXTERIOR EN COMPLEMENTO A COMPROBANTE S-885769 DE LA FECHA. LIBRETA 00513062001 YPFB OPERACIONES PLANTA DE SEPARACION DE LIQUIDOS</t>
  </si>
  <si>
    <t>S08858590003</t>
  </si>
  <si>
    <t>||TRANSFERENCIA DE FONDOS S/G. MENSAJE SWIFT NRO. 05796 DE LA FECHA (SECTOR PUBLICO). DEBITO DE LA LIBRETA 00117012001 DGAC, REPOSICION UTILES DE ESCRITORIO.</t>
  </si>
  <si>
    <t>S08858690003</t>
  </si>
  <si>
    <t>||TRANSFERENCIA DE FONDOS S/G. MENSAJE SWIFT NRO. 05794 Y CORREO ELECTRONICO DE LA DIRECCION GENERAL DE AERONAUTICA CIVIL DE LA FECHA (SECTOR PUBLICO). DEBITO DE LA LIBRETA 00117012001 DGAC, REPOSICION UTILES DE ESCRITORIO.</t>
  </si>
  <si>
    <t>S08858970003</t>
  </si>
  <si>
    <t>||TRANSFERENCIA DE FONDOS S/G. MENSAJE SWIFT NRO. 05825 DE LA FECHA (SECTOR PUBLICO). DEBITO DE LA LIBRETA 00117012001 DGAC, REPOSICION UTILES DE ESCRITORIO.</t>
  </si>
  <si>
    <t>S08859000003</t>
  </si>
  <si>
    <t>||TRANSFERENCIA DE FONDOS S/G. MENSAJES SWIFT NROS. 05823 Y 05817 DE LA FECHA (SECTOR PUBLICO). DEBITO DE LA LIBRETA 00117012001 DGAC, REPOSICION UTILES DE ESCRITORIO.</t>
  </si>
  <si>
    <t>G04323540004</t>
  </si>
  <si>
    <t>VENTA DE DIVISAS CON TRANSFERENCIA DE FONDOS A SOLICITUD DE DIRECCION ESTRATEGICA DE REIVINDICACION MARITIMA DIREMAR SEGUN SOLICITUD 2140 REF: PAGO A FAVOR DEL CONSULTOR INTERNACIONAL MATHIAS FORTEAU, POR EL SERVICIO DE ASESORAMIENTO EN MATERIA DE DERECHO INTERNACIONAL PÚBLICO, SEGÚN INFORME IF/DIRE LIB. 00099021001 TGN-RECURSOS ORDINARIOS (3987) POR DIFERENCIAL CAMBIARIO</t>
  </si>
  <si>
    <t>G04323540005</t>
  </si>
  <si>
    <t>VENTA DE DIVISAS CON TRANSFERENCIA DE FONDOS A SOLICITUD DE DIRECCION ESTRATEGICA DE REIVINDICACION MARITIMA DIREMAR SEGUN SOLICITUD 2140 REF: PAGO A FAVOR DEL CONSULTOR INTERNACIONAL MATHIAS FORTEAU, POR EL SERVICIO DE ASESORAMIENTO EN MATERIA DE DERECHO INTERNACIONAL PÚBLICO, SEGÚN INFORME IF/DIRE LIB. 00099021001 TGN-RECURSOS ORDINARIOS (3987)</t>
  </si>
  <si>
    <t>G04324690001</t>
  </si>
  <si>
    <t>COBRO COSTOS DE PAPELERIA SEGUN TRANSFERENCIA DEL EXTERIOR POR ORDEN DE LIB. 00513062001 YPFB-OPERACIONES PLANTA DE SEPARACION DE LIQUIDOS RIO GRANDE</t>
  </si>
  <si>
    <t>G04324710001</t>
  </si>
  <si>
    <t>COBRO COSTOS DE PAPELERIA SEGUN TRANSFERENCIA DEL EXTERIOR POR ORDEN DE HERCO COMBUSTIBLES SA REF.: CONTRATO COMPRA VENTA DE ISOPENTANO PARA EL MERCADO EXTERNO LIB. 00513062001 YPFB-OPERACIONES PLANTA DE SEPARACION DE LIQUIDOS RIO GRANDE</t>
  </si>
  <si>
    <t>G04326660004</t>
  </si>
  <si>
    <t>VENTA DE DIVISAS CON TRANSFERENCIA DE FONDOS A SOLICITUD DE YACIMIENTOS PETROLIFEROS FISCALES BOLIVIANOS SEGUN SOLICITUD 2150 REF: PAGO A COMPAÑIA DE PETROLEOS DE CHILE (COPEC S.A.) POR SUMINISTRO DE GASOLINA ESPECIAL CARGAS DEL 16 AL 29 DE MARZO DE 2017 LIB. 00513012004 LBP-YPFB-UNICOMERCIAL (4030005415/1-2188907)</t>
  </si>
  <si>
    <t>G04331080001</t>
  </si>
  <si>
    <t>COBRO COSTOS DE PAPELERIA SEGUN TRANSFERENCIA DEL EXTERIOR POR ORDEN DE SOCIETE MAGHREB MANAGEMENT INTERNAT REF.: PENALIDADES POR RETRASO RELATIVO AUX LOTS 1 Y 2 EXP. A BOLIVIA LIB. 05132302001 YPFB - OPERACIONES G N R G D</t>
  </si>
  <si>
    <t>J03225120001</t>
  </si>
  <si>
    <t>De: 00099024113 Transferencia en cumplimiento al DS N0913 de 15/06/2011 y el Convenio Intergubernativo de Financiamiento UPRE-CIF-IG/480/2015, suscrito entre la UPRE y el GAM Trigal, Proyecto Construccion Puente Vehicular Muyurina - Trigopampa, correspondiente al pago de la planilla N2, segun la UPR</t>
  </si>
  <si>
    <t>J03225130001</t>
  </si>
  <si>
    <t>De: 00099024113 Transferencia en cumplimiento al DS N0913 de 15/06/2011 y el Convenio Intergubernativo de Financiamiento UPRE-CIF-IG/366/2016, suscrito entre la UPRE y el GAM Pailon, Proyecto Construccion Modulo Educativo Santa Teresita Secundario, correspondiente al pago de la planilla N4, segun la</t>
  </si>
  <si>
    <t>J03225140001</t>
  </si>
  <si>
    <t>De: 00099024113 Transferencia en cumplimiento al DS N0913 de 15/06/2011 y el Convenio Intergubernativo de Financiamiento UPRE-CIF-IG 304/2015, suscrito entre la UPRE y el GAM Villa Charcas, Proyecto Construccion U.E. Nivel Inicial Villa Charcas, correspondiente al pago de la planilla N2, segun la UP</t>
  </si>
  <si>
    <t>J03225150001</t>
  </si>
  <si>
    <t>De: 00099024113 Transferencia en cumplimiento al DS N0913 de 15/06/2011 y el Convenio Interinstitucional de Financiamiento UPRE-CIF-136/2015, suscrito entre la UPRE y el GAM Villa Tunari, Proyecto Construccion Mercado Modelo Villa 14 de Septiembre, correspondiente al pago de la planilla N8, segun l</t>
  </si>
  <si>
    <t>J03225160001</t>
  </si>
  <si>
    <t>De: 00099024113 Transferencia en cumplimiento al DS N0913 de 15/06/2011 y el Convenio Intergubernativo de Financiamiento UPRE-CIF-IG/396/2016, suscrito entre la UPRE y el GAM Betanzos, Proyecto Construccion Unidad Educativa Villa Carmen - Betanzos, correspondiente al pago de la planilla N3, segun la</t>
  </si>
  <si>
    <t>J03225170001</t>
  </si>
  <si>
    <t>De: 00099024113 Transferencia en cumplimiento al DS N0913 de 15/06/2011 y el Convenio Intergubernativo de Financiamiento UPRE-CIF-IG 068/2017, suscrito entre la UPRE y el GAM de Uriondo proyecto Construccion Aulas Multigrado y Bateria de Banos U.E. Sunchuhuayco 27 de Mayo - Juan XXIII, correspondi</t>
  </si>
  <si>
    <t>J03225180001</t>
  </si>
  <si>
    <t>De: 00099024113 Transferencia en cumplimiento al DS N0913 de 15/06/2011 y el Convenio Intergubernativo de Financiamiento UPRE-CIF-IG 069/2017, suscrito entre la UPRE y el GAM de Uriondo proyecto Construccion Tinglado U.E. Virgen del Rosario Calamuchita, correspondiente al primer desembolso equivalen</t>
  </si>
  <si>
    <t>J03225310001</t>
  </si>
  <si>
    <t>De: 00099024113 Transferencia en cumplimiento al DS N0913 de 15/06/2011 y el Convenio Intergubernativo de Financiamiento UPRE-CIF-IG 022/2017, suscrito entre la UPRE y el GAM Palca, Proyecto Construccion Cancha de Cesped Sintetico Comunidad Chinchaya, correspondiente al pago del 20% de anticipo del</t>
  </si>
  <si>
    <t>J03225320001</t>
  </si>
  <si>
    <t>De: 00099024113 Transferencia en cumplimiento al DS N0913 de 15/06/2011 y el Convenio Intergubernativo de Financiamiento UPRE-CIF-IG/568/2016, suscrito entre la UPRE y el GAM Poopo (Villa Poopo), Proyecto Const. Ampliacion Unidad Educativa Jose Flores Belloni Municipio de Popoo, correspondiente al p</t>
  </si>
  <si>
    <t>J03225350001</t>
  </si>
  <si>
    <t>De: 00099024113 Transferencia en cumplimiento al DS N0913 de 15/06/2011 y el Convenio Intergubernativo de Financiamiento UPRE-CIF-IG/100/2015, suscrito entre la UPRE y el GAM Yocalla, Proyecto Construccion Unidad Educativa Fray Jose Antonio Zampa, correspondiente al pago de la planilla N3, segun la</t>
  </si>
  <si>
    <t>J03225360001</t>
  </si>
  <si>
    <t>De: 00099024113 Transferencia en cumplimiento al DS N0913 de 15/06/2011 y el Convenio Intergubernativo de Financiamiento UPRE-CIF-IG/057/2015, suscrito entre la UPRE y el GAM Betanzos, Proyecto Construccion Bloque de Aulas U.E. Santa Ana de Potobamba, correspondiente al pago de la planilla N1, segun</t>
  </si>
  <si>
    <t>J03225370001</t>
  </si>
  <si>
    <t>De: 00099024113 Transferencia en cumplimiento al DS N0913 de 15/06/2011 y el Convenio Intergubernativo de Financiamiento UPRE-CIF-IG/455/2016, suscrito entre la UPRE y el GAM Caiza D, Proyecto Implem. Cancha con Cesped Sintetico (103 x 66) Cantuyo, correspondiente al pago de la planilla N2, segun la</t>
  </si>
  <si>
    <t>G04333900002</t>
  </si>
  <si>
    <t>TRANSFERENCIA DEL EXTERIOR SEGUN SWIFT NO.5845 DE FECHA 27/04/2017 ORDENANTE: BOTSCHAFT DES PLURINATIONALEN STAATES BOLIVIEN-BERLIN REF:DEVOLUCION SALDOS BIOFACH 2017 LIB. 00099021001 TGN-RECURSOS ORDINARIOS (3987)</t>
  </si>
  <si>
    <t>Q08300640002</t>
  </si>
  <si>
    <t>NUMERO DE LIBRETA CUT: Cuenta Unica del Tesoro OPERACIÓN E18 TRANSFERENCIA DEL SISTEMA FINANCIERO POR CUENTA DE TERCEROS A LA CUT Devolucion de pagos CC</t>
  </si>
  <si>
    <t>S08860550001</t>
  </si>
  <si>
    <t>||RESPUESTA DEBITO DEL BANQUERO SEGUN SWIFT NO.5884 DE LA FECHA REF.: COBRO COMISION POR TRANSFERENCIA EUR 16.700.- DEL 29/03/2017 S/G SOLIC.DEL MIN.DE EDUCACION POR PAGO A WAGENINGEN UNIVERSITY (SILVANA QUITON). LIB.00099021001 TGN-RECURSOS ORDINARIOS COMISIONES DEL BANQUERO EQUIV.EUR 16,70</t>
  </si>
  <si>
    <t>S08860550004</t>
  </si>
  <si>
    <t>||RESPUESTA DEBITO DEL BANQUERO SEGUN SWIFT NO.5884 DE LA FECHA REF.: COBRO COMISION POR TRANSFERENCIA EUR 16.700.- DEL 29/03/2017 S/G SOLIC.DEL MIN.DE EDUCACION POR PAGO A WAGENINGEN UNIVERSITY (SILVANA QUITON). LIB.00099021001 TGN-RECURSOS ORDINARIOS COBRO UTILES DE ESCRITORIO</t>
  </si>
  <si>
    <t>S08860600001</t>
  </si>
  <si>
    <t>||RESPUESTA A DEBITO DEL BANQUERO SG SWIFT NO.5885 DE LA FECHA REF: COBRO COMISION EUR 15,00 POR TRANSFERENCIA DE EUR 5.850.- FECHA VALOR 06/03/2017 SG SOL. ADMINISTRADORA BOLIVIANA DE CARRETERAS REF:PAGO SUSCRIPCION GESTIONES 2016-2017. LIBRETA 00291012002 ABC-RECURSOS PROPIOS</t>
  </si>
  <si>
    <t>S08860600004</t>
  </si>
  <si>
    <t>||RESPUESTA A DEBITO DEL BANQUERO SG SWIFT NO.5885 DE LA FECHA REF: COBRO COMISION EUR 15,00 POR TRANSFERENCIA DE EUR 5.850.- FECHA VALOR 06/03/2017 SG SOL. ADMINISTRADORA BOLIVIANA DE CARRETERAS REF:PAGO SUSCRIPCION GESTIONES 2016-2017. CGO.LIBRETA 00291012002 ABC-RECURSOS PROPIOS (UTILES DE ESCRITORIO)</t>
  </si>
  <si>
    <t>S08860680001</t>
  </si>
  <si>
    <t>||RESPUESTA DEBITO DEL BANQUERO SG/ SWIFT 05887 DE LA FECHA REF: COBRO COMISION POR TRANSFERENCIA EUR 15,395,85 DEL 13/04/2017 SG/ SOLICITUD DE DIREMAR REF.: PAGO A/F REPRO VAN DE KAMP BV CARGO LIBRETA NO. 00099021001TGN-RECURSOS ORDINARIOS COMIS. DEL BANQUERO EQUIV. EUR 12,50</t>
  </si>
  <si>
    <t>S08860680004</t>
  </si>
  <si>
    <t>||RESPUESTA DEBITO DEL BANQUERO SG/ SWIFT 05887 DE LA FECHA REF: COBRO COMISION POR TRANSFERENCIA EUR 15,395,85 DEL 13/04/2017 SG/ SOLICITUD DE DIREMAR REF.: PAGO A/F REPRO VAN DE KAMP BV CARGO LIBRETA NO. 00099021001TGN-RECURSOS ORDINARIOS, COBRO UTILES DE ESCRITORIO</t>
  </si>
  <si>
    <t>S08861650003</t>
  </si>
  <si>
    <t>||TRANSFERENCIA DE FONDOS S/G. MENSAJES SWIFT NROS. 05895 Y 05890 DE LA FECHA (SECTOR PUBLICO). DEBITO DE LA LIBRETA 00119012001 ADSIB, REPOSICION UTILES DE ESCRITORIO.</t>
  </si>
  <si>
    <t>G04333910001</t>
  </si>
  <si>
    <t>COBRO COSTOS DE PAPELERIA SEGUN TRANSFERENCIA DEL EXTERIOR POR ORDEN DE BOTSCHAFT DES PLURINATIONALEN STAATES BOLIVIEN-BERLIN REF:DEVOLUCION SALDOS BIOFACH 2017 LIB. 00099021001 TGN-RECURSOS ORDINARIOS (3987)</t>
  </si>
  <si>
    <t>G04336300003</t>
  </si>
  <si>
    <t>PROVISION DE FONDOS A SOLICITUD DE YACIMIENTOS PETROLIFEROS FISCALES BOLIVIANOS SEGUN SOLICITUD YPFB-0110-2017 REF: PAGO IDH ENERO 2017 LIB. 00513012007 YPFB - RECURSOS NACIONALIZACIÓN</t>
  </si>
  <si>
    <t>G04336440003</t>
  </si>
  <si>
    <t>PROVISION DE FONDOS A SOLICITUD DE YACIMIENTOS PETROLIFEROS FISCALES BOLIVIANOS SEGUN SOLICITUD YPFB-0117-2017 REF: PAGO REGALIAS TGN ENERO 2017 LIB. 00099021001 TGN YPFB PARTICIPACION 6% PRODUCCIÓN BRUTA DE HIDROCARBUROS BOCA DE POZO</t>
  </si>
  <si>
    <t>G04341780004</t>
  </si>
  <si>
    <t>VENTA DE DIVISAS CON TRANSFERENCIA DE FONDOS A SOLICITUD DE SERVICIO GENERAL DE IDENTIFICACION PERSONAL - SEGIP SEGUN SOLICITUD 2163 REF: ENTREGA DE FONDOS A LA OFICINA DE MADRID - ESPAÑA, PARA PAGO DE COSTO DE VIDA CORRESPONDIENTE AL MES DE ABRIL, SEGUN NOTA 0450/2017, INF. TEC. 0100/2017, CERT.104 LIB. 00340012003 RECAUDACION EXTRANJERIA - C.I. -L.C.</t>
  </si>
  <si>
    <t>G04341790004</t>
  </si>
  <si>
    <t>VENTA DE DIVISAS CON TRANSFERENCIA DE FONDOS A SOLICITUD DE SERVICIO GENERAL DE IDENTIFICACION PERSONAL - SEGIP SEGUN SOLICITUD 2165 REF: ENTREGA DE FONDOS A LA OFICINA DE MADRID - ESPAÑA PARA GASTOS EN BIENES Y SERVICIOS, SEGUN NOTA 15/2017, SOLICITUD 1. LIB. 00340012003 RECAUDACION EXTRANJERIA - C.I. -L.C.</t>
  </si>
  <si>
    <t>G04341800004</t>
  </si>
  <si>
    <t>VENTA DE DIVISAS CON TRANSFERENCIA DE FONDOS A SOLICITUD DE SERVICIO GENERAL DE IDENTIFICACION PERSONAL - SEGIP SEGUN SOLICITUD 2164 REF: ENTREGA DE FONDOS A LA OFICINA DE SAO PAULO - BRASIL, PARA PAGO DE COSTO DE VIDA CORRESPONDIENTE AL MES DE ABRIL, SEGUN NOTA 0450/2017, INF. TEC. 0100/2017, CERT. LIB. 00340012003 RECAUDACION EXTRANJERIA - C.I. -L.C.</t>
  </si>
  <si>
    <t>G04341830004</t>
  </si>
  <si>
    <t>VENTA DE DIVISAS CON TRANSFERENCIA DE FONDOS A SOLICITUD DE SERVICIO GENERAL DE IDENTIFICACION PERSONAL - SEGIP SEGUN SOLICITUD 2161 REF: ENTREGA DE FONDOS A LA OFICINA DE BUENOS AIRES - ARGENTINA, PARA PAGO DE COSTO DE VIDA CORRESPONDIENTE AL MES DE ABRIL, SEGUN NOTA 0450/2017, INF. TEC. 0100/2017, LIB. 00340012003 RECAUDACION EXTRANJERIA - C.I. -L.C.</t>
  </si>
  <si>
    <t>G04341840004</t>
  </si>
  <si>
    <t>VENTA DE DIVISAS CON TRANSFERENCIA DE FONDOS A SOLICITUD DE SERVICIO GENERAL DE IDENTIFICACION PERSONAL - SEGIP SEGUN SOLICITUD 2160 REF: ENTREGA DE FONDOS A LA OFICINA DE CALAMA - CHILE, PARA PAGO DE COSTO DE VIDA CORRESPONDIENTE AL MES DE ABRIL, SEGUN NOTA 0450/2017, INF. TEC. 0100/2017, CERT.1044 LIB. 00340012003 RECAUDACION EXTRANJERIA - C.I. -L.C.</t>
  </si>
  <si>
    <t>G04341850004</t>
  </si>
  <si>
    <t>VENTA DE DIVISAS CON TRANSFERENCIA DE FONDOS A SOLICITUD DE SERVICIO GENERAL DE IDENTIFICACION PERSONAL - SEGIP SEGUN SOLICITUD 2159 REF: ENTREGA DE FONDOS A LA OFICINA DE MADRID - ESPAÑA PARA GASTOS EN BIENES Y SERVICIOS, SEGUN NOTA 15/2017, SOLICITUD 1. LIB. 00340012003 RECAUDACION EXTRANJERIA - C.I. -L.C.</t>
  </si>
  <si>
    <t>G04341860004</t>
  </si>
  <si>
    <t>VENTA DE DIVISAS CON TRANSFERENCIA DE FONDOS A SOLICITUD DE SERVICIO GENERAL DE IDENTIFICACION PERSONAL - SEGIP SEGUN SOLICITUD 2158 REF: ENTREGA DE FONDOS A LA OFICINA DE WASHINGTON - EEUU, PARA PAGO DE COSTO DE VIDA CORRESPONDIENTE AL MES DE ABRIL, SEGUN NOTA 0450/2017, INF. TEC. 0100/2017, CERT.1 LIB. 00340012003 RECAUDACION EXTRANJERIA - C.I. -L.C.</t>
  </si>
  <si>
    <t>G04341890003</t>
  </si>
  <si>
    <t>TRANSFERENCIA DE FONDOS AL EXTERIOR A SOLICITUD DE MINISTERIO DE DEFENSA SEGUN SOLICITUD 2156 REF: TRANSFERENCIA VÍA BCB A LA EMPRESA AIRPARTS COMPANY INC., PARA LA ADQUISICION DE REPUESTOS Y MATERIAL ELECTRICO PARA LA AERONAVE BEECHCRAFT KING AIR 200C FAB 018 DE LA FUERZA AEREA BOLIVIANA. SEGUN PRO LIB. 00099021001 TGN-RECURSOS ORDINARIOS (3987)</t>
  </si>
  <si>
    <t>G04341900004</t>
  </si>
  <si>
    <t>VENTA DE DIVISAS CON TRANSFERENCIA DE FONDOS A SOLICITUD DE MINISTERIO DE RELACIONES EXTERIORES SEGUN SOLICITUD 2155 REF: REMESA ADICONAL PARA EL PAGO DE APOYO LOGISTICO DE LA EMBAJADA EN COLOMBIA EN EL ENCUENTRO EMPRESARIAL ANDINO DE NACIONES EN ARMENIA, S/G GM-DGAA-UFI-CF-IN-132/2017 LIB. 00099021001 TGN-RECURSOS ORDINARIOS (3987)</t>
  </si>
  <si>
    <t>G04341910006</t>
  </si>
  <si>
    <t>VENTA DE DIVISAS CON TRANSFERENCIA DE FONDOS A SOLICITUD DE MINISTERIO DE RELACIONES EXTERIORES SEGUN SOLICITUD 2154 REF: REMESA ADICIONAL PARA LAS EMBAJADAS EN MEXICO, PERU Y RUSIA PARA EL CUMPLIMIENTO DE LOS OBJETIVOS TRASADOS PARA LA GESTION, INSTALACION DE CERCADO ELECTRONICO E IMPRESION DE LIBR LIB. 00099021001 TGN-RECURSOS ORDINARIOS (3987)</t>
  </si>
  <si>
    <t>G04343160001</t>
  </si>
  <si>
    <t>G04343180001</t>
  </si>
  <si>
    <t>COBRO COSTOS DE PAPELERIA SEGUN TRANSFERENCIA DEL EXTERIOR POR ORDEN DE BONA FIDE DISTRIBUIDORA IMPORTADOR REF.INV 127 2017 LIB. 00513062001 YPFB-OPERACIONES PLANTA DE SEPARACION DE LIQUIDOS RIO GRANDE</t>
  </si>
  <si>
    <t>G04343200001</t>
  </si>
  <si>
    <t>G04344650003</t>
  </si>
  <si>
    <t>TRANSFERENCIA RECIBIDA DEL EXTERIOR SEGÚN MENSAJES SWIFT Nos. 05876-05864 (REM.EXT.) DE FECHA 27-04-2017 POR DESEMBOLSO DE CAF PRÉSTAMO CFA008340 CONST.DOBLEVIA MONTERO-CRISTAL LIBRETA N° 00291012002 ABC-RECURSOS PROPIOS REF.: UTILES DE ESCRITORIO</t>
  </si>
  <si>
    <t>G04344670001</t>
  </si>
  <si>
    <t>COBRO COSTOS DE PAPELERIA SEGUN TRANSFERENCIA DEL EXTERIOR POR ORDEN DE BONA FIDE DISTRIBUIDORA, IMPORTADOR REF.: INV.127/2017 LIB. 00513062001 YPFB-OPERACIONES PLANTA DE SEPARACION DE LIQUIDOS RIO GRANDE</t>
  </si>
  <si>
    <t>J03226170002</t>
  </si>
  <si>
    <t>A:00099021001 DEVOLUCION RETENCION DE DESCUENTOS EFECTUADOS POR CONVENIOS DE COMPENSACION DE COTIZACIONES CON SEGUROS PROVIDA S.A., CORRESPONDIENTE AL MES DE FEBRERO/2017 Y AGUINALDO 2016. S/G. CITE SENASIR UAF-TTES 0026/2017.</t>
  </si>
  <si>
    <t>J03226180002</t>
  </si>
  <si>
    <t>A:00099021001 DEVOLUCION RETENCION DE DESCUENTOS EFECTUADOS POR CONVENIOS DE COMPENSACION DE COTIZACIONES CON LA VITALICIA SEGUROS Y REASEGUROS DE VIDA S.A., CORRESPONDIENTE AL MES DE FEBRERO/2017 Y AGUINALDO 2015 AL 2016. S/G. CITE SENASIR UAF-TTES 0027/2017.</t>
  </si>
  <si>
    <t>J03226190002</t>
  </si>
  <si>
    <t>A:00099021001 DEVOLUCION RETENCION DE DESCUENTOS EFECTUADOS POR CONVENIOS DE COMPENSACION DE COTIZACIONES CON FUTURO DE BOLIVIA AFP S.A., CORRESPONDIENTE AL MES DE FEBRERO/2017 Y AGUINALDO 2010 AL 2016. S/G. CITE SENASIR UAF-TTES 0028/2017.</t>
  </si>
  <si>
    <t>J03226200002</t>
  </si>
  <si>
    <t>A:00099021001 DEVOLUCION RETENCION DE DESCUENTOS EFECTUADOS POR CONVENIOS DE COMPENSACION DE COTIZACIONES CON BBVA PREVISION S.A. AFP, CORRESPONDIENTE AL MES DE FEBRERO/2017 Y AGUINALDO 2009 AL 2016. S/G. CITE SENASIR UAF-TTES 0029/2017.</t>
  </si>
  <si>
    <t>J03226210002</t>
  </si>
  <si>
    <t>A:00099021001 DEVOLUCION RETENCION DE DESCUENTOS EFECTUADOS POR COBROS Y PAGOS INDEBIDOS, CORRESPONDIENTE AL MES DE MARZO/2017. S/G. CITE SENASIR UAF-TTES 0030/2017.</t>
  </si>
  <si>
    <t>J03226220002</t>
  </si>
  <si>
    <t>A:00099021001 DEVOLUCION RETENCION DE DESCUENTOS EFECTUADOS POR RECUPERACION DEL P.R.A. (PAGO DE REPARTO ANTICIPADO), CORRESPONDIENTE AL MES DE MARZO/2017. S/G. CITE SENASIR UAF-TTES 0031/2017.</t>
  </si>
  <si>
    <t>J03226750002</t>
  </si>
  <si>
    <t>A:00099021001 Transferencia por reembolso de Subsidios por Incapacidad Temporal de acuerdo a las notas CITE: DGAA/URH No 0030/2017 del Ministerio de Gobierno, MEFP/VTCP/DGPOT/UAIS/No 2226/2017 e INF. MEFP/VTCP/DGPOT/UAIS/No 79/2017</t>
  </si>
  <si>
    <t>J03226760002</t>
  </si>
  <si>
    <t>A:00015011101 Transferencia por reembolso de Subsidios por Incapacidad Temporal de acuerdo a las notas CITE: DGAA/URH No 0030/2017 del Ministerio de Gobierno, MEFP/VTCP/DGPOT/UAIS/No 2226/2017 e INF. MEFP/VTCP/DGPOT/UAIS/No 79/2017</t>
  </si>
  <si>
    <t>J03226770002</t>
  </si>
  <si>
    <t>A:00290014101 Transferencia por concepto de reembolso de subsidios por incapacidad temporal de acuerdo a las notas CITE: SIN/GAF/DRF/NOT/00669/2017, MEFP/VTCP/DGPOT/UAIS/No. 2276/2017 e INFORME MEFP/VTCP/DGPOT/UAIS/No 84/2017</t>
  </si>
  <si>
    <t>Q08304970002</t>
  </si>
  <si>
    <t>NUMERO DE LIBRETA CUT: 00272028001 OPERACIÓN E18 TRANSFERENCIA DEL SISTEMA FINANCIERO POR CUENTA DE TERCEROS A LA CUT DIRECCION DEPARTAMENTAL DE EDUCACION DE BENI</t>
  </si>
  <si>
    <t>Q08306660002</t>
  </si>
  <si>
    <t>NÚMERO DE LIBRETA CUT: 99031009.00 OPERACIÓN T01 TRANSFERENCIA DE FONDOS A LA CUT - TESORO DIRECTO DE BANCO UNION S.A. A CUENTA UNICA DEL TESORO CON NUMERO DE SOLICITUD = 1764026 Y NUMERO CORRELATIVO = 91320028042017720 TRANSFERENCIA POR OPERACIONES DE VE</t>
  </si>
  <si>
    <t>S08861960002</t>
  </si>
  <si>
    <t>||TRANSFERENCIA DE FONDOS A LA CUT LIBRETA N° 00574019202 DE LA EMPRESA SEDEM  PARA LACTEOSBOL IMPLEMENTACIÓN DE UNA PLANTA PROCESADORA DE LÁCTEOS EN EL DEPARTAMENTO DEL BENI POR CONCEPTO DE TERCER DESEMBOLSO SEGÚN NOTA CITE: BDP/GOP/CART/1768/2017 DE 26/04/17 LIBRETA N° 00574019202 EMPRESA SEDEMPARA LACTEOSBOL IMPLEMENTACIÓN PLANTA PROCESADORA LÁCTEOS BENI</t>
  </si>
  <si>
    <t>S08862020002</t>
  </si>
  <si>
    <t>||TRANSFERENCIA DE FONDOS A LA CUT LIBRETA N° 00574019203 DE LA EMPRESA SEDEM  PARA LACTEOSBOL IMPLEMENTACIÓN DE UNA PLANTA PROCESADORA DE LÁCTEOS EN EL DEPARTAMENTO DE COCHABAMBA POR CONCEPTO DE PRIMER DESEMBOLSO SEGÚN NOTA CITE: BDP/GOP/CART/1769/2017 DE 26/04/17 LIBRETA N° 00574019203 EMPRESA SEDEMPARA LACTEOSBOL IMPLEMENTACIÓN PLANTA PROCESADORA LÁCTEOS CBBA</t>
  </si>
  <si>
    <t>S08863590002</t>
  </si>
  <si>
    <t>'TRANSFERENCIA DE FONDOS DE DPTOS.DE ENCAJE LEGAL DEL SISTEMA FINANCIERO A DPTOS.CTES.DEL SECTOR PUBLICO S/G CITE' BUN/CONLPZ/008/2017||DE LA FECHA (HRE-TSO-2167), PAGO TASA DE CONTRAPRESTACION G-2016. A SOLICITUD FERROVIARIA ORIENTAL S.A., LIBRETA 00099021001 RECURSOS ORDINARIOS; BUN.</t>
  </si>
  <si>
    <t>S08863620002</t>
  </si>
  <si>
    <t>'TRANSFERENCIA DE FONDOS DE DPTOS.DE ENCAJE LEGAL DEL SISTEMA FINANCIERO A DPTOS.CTES.DEL SECTOR PUBLICO S/G CITE' BUN/CONLPZ/007/2017||DE LA FECHA (HRE-TSO-2166), PAGO TASA DE CONTRAPRESTACION G-2016. A SOLICITUD FERROVIARIA ORIENTAL S.A., LIBRETA 00099021001 RECURSOS ORDINARIOS; BUN.</t>
  </si>
  <si>
    <t>S08863870002</t>
  </si>
  <si>
    <t>TRANSFERENCIA DE FONDOS DE DPTOS.DE ENCAJE LEGAL DEL SISTEMA FINANCIERO A DPTOS.CTES.DEL SECTOR PUBLICO S/G CITE' BUN/CONLPZ/009/2017||DE LA FECHA (HRE-TSO-2168), PAGO TASA DE CONTRAPRESTACION G-2016. A SOLICITUD FERROVIARIA ORIENTAL S.A., LIBRETA 00099021001 RECURSOS ORDINARIOS; BUN.</t>
  </si>
  <si>
    <t>S08864080003</t>
  </si>
  <si>
    <t>||TRANSF. A LA FUNDACION CULTURAL DEL BCB (GTOS.CTTES.Y DE INVERSION) EN CUMP. ART.82 LEY 1670, RD 238/16 P/ 2DO.TRIM./17 S/G HR-BCB-HRE-TGL-17-5642, INF.BCB-SPCG-INF.-17-21 DE LA SPCG, NOTA FC.BCB.PDCIA. AG.ADM 77/2017 DE LA FC-BCB Y FOR.DE TRANSF. 4/2017 DE LA GADM TRANSFERENCIA A LA LIBRETA 00293014201 DE LA FUNDACION CULTURAL DEL BANCO CENTRAL DE BOLIVIA</t>
  </si>
  <si>
    <t>T03685630001</t>
  </si>
  <si>
    <t>T03685650001</t>
  </si>
  <si>
    <t>T03685670001</t>
  </si>
  <si>
    <t>T03685690001</t>
  </si>
  <si>
    <t>T03685710001</t>
  </si>
  <si>
    <t>T03685730001</t>
  </si>
  <si>
    <t>T03685750001</t>
  </si>
  <si>
    <t>T03685770001</t>
  </si>
  <si>
    <t>T03685790001</t>
  </si>
  <si>
    <t>T03685810001</t>
  </si>
  <si>
    <t>T03685830001</t>
  </si>
  <si>
    <t>T03685850001</t>
  </si>
  <si>
    <t>T03685870001</t>
  </si>
  <si>
    <t>T03685890001</t>
  </si>
  <si>
    <t>T03685910001</t>
  </si>
  <si>
    <t>T03685930001</t>
  </si>
  <si>
    <t>T03685950001</t>
  </si>
  <si>
    <t>T03685970001</t>
  </si>
  <si>
    <t>T03685990001</t>
  </si>
  <si>
    <t>T03686010001</t>
  </si>
  <si>
    <t>T03686030001</t>
  </si>
  <si>
    <t>T03686050001</t>
  </si>
  <si>
    <t>T03686070001</t>
  </si>
  <si>
    <t>T03686090001</t>
  </si>
  <si>
    <t>T03686110001</t>
  </si>
  <si>
    <t>T03686130001</t>
  </si>
  <si>
    <t>T03686150001</t>
  </si>
  <si>
    <t>T03686170001</t>
  </si>
  <si>
    <t>T03686190001</t>
  </si>
  <si>
    <t>T03686210001</t>
  </si>
  <si>
    <t>T03686230001</t>
  </si>
  <si>
    <t>T03686250001</t>
  </si>
  <si>
    <t>T03686270001</t>
  </si>
  <si>
    <t>T03686290001</t>
  </si>
  <si>
    <t>T03684340001</t>
  </si>
  <si>
    <t>T03684360001</t>
  </si>
  <si>
    <t>T03684380001</t>
  </si>
  <si>
    <t>T03684400001</t>
  </si>
  <si>
    <t>T03684420001</t>
  </si>
  <si>
    <t>T03684440001</t>
  </si>
  <si>
    <t>T03684460001</t>
  </si>
  <si>
    <t>T03684480001</t>
  </si>
  <si>
    <t>T03684500001</t>
  </si>
  <si>
    <t>T03684520001</t>
  </si>
  <si>
    <t>T03684540001</t>
  </si>
  <si>
    <t>T03684560001</t>
  </si>
  <si>
    <t>T03684580001</t>
  </si>
  <si>
    <t>T03684600001</t>
  </si>
  <si>
    <t>T03684620001</t>
  </si>
  <si>
    <t>T03684640001</t>
  </si>
  <si>
    <t>T03684660001</t>
  </si>
  <si>
    <t>T03684680001</t>
  </si>
  <si>
    <t>T03684700001</t>
  </si>
  <si>
    <t>T03684720001</t>
  </si>
  <si>
    <t>T03684740001</t>
  </si>
  <si>
    <t>T03684760001</t>
  </si>
  <si>
    <t>T03684780001</t>
  </si>
  <si>
    <t>T03684800001</t>
  </si>
  <si>
    <t>T03684820001</t>
  </si>
  <si>
    <t>T03684840001</t>
  </si>
  <si>
    <t>T03684860001</t>
  </si>
  <si>
    <t>T03684880001</t>
  </si>
  <si>
    <t>T03684900001</t>
  </si>
  <si>
    <t>T03684920001</t>
  </si>
  <si>
    <t>T03684940001</t>
  </si>
  <si>
    <t>T03684960001</t>
  </si>
  <si>
    <t>T03684980001</t>
  </si>
  <si>
    <t>T03685000001</t>
  </si>
  <si>
    <t>T03685020001</t>
  </si>
  <si>
    <t>T03685040001</t>
  </si>
  <si>
    <t>T03685060001</t>
  </si>
  <si>
    <t>T03685080001</t>
  </si>
  <si>
    <t>T03685100001</t>
  </si>
  <si>
    <t>T03685120001</t>
  </si>
  <si>
    <t>T03685150001</t>
  </si>
  <si>
    <t>T03685170001</t>
  </si>
  <si>
    <t>T03685190001</t>
  </si>
  <si>
    <t>T03685210001</t>
  </si>
  <si>
    <t>T03685230001</t>
  </si>
  <si>
    <t>T03685250001</t>
  </si>
  <si>
    <t>T03685270001</t>
  </si>
  <si>
    <t>T03685290001</t>
  </si>
  <si>
    <t>T03685310001</t>
  </si>
  <si>
    <t>T03685330001</t>
  </si>
  <si>
    <t>T03685350001</t>
  </si>
  <si>
    <t>T03685370001</t>
  </si>
  <si>
    <t>T03685390001</t>
  </si>
  <si>
    <t>T03685410001</t>
  </si>
  <si>
    <t>T03685430001</t>
  </si>
  <si>
    <t>T03685450001</t>
  </si>
  <si>
    <t>T03685470001</t>
  </si>
  <si>
    <t>T03685490001</t>
  </si>
  <si>
    <t>T03685510001</t>
  </si>
  <si>
    <t>T03685530001</t>
  </si>
  <si>
    <t>T03685550001</t>
  </si>
  <si>
    <t>T03685570001</t>
  </si>
  <si>
    <t>T03685590001</t>
  </si>
  <si>
    <t>T03685610001</t>
  </si>
  <si>
    <t>J03226800001</t>
  </si>
  <si>
    <t>De: 00099024113 Transferencia en cumplimiento al DS N0913 de 15/06/2011 y el Convenio Interinstitucional de Financiamiento UPRE-CIF-148/2015, suscrito entre la UPRE y el GAM Padcaya, Proyecto Construccion Puesto de Salud El Limal, correspondiente al pago de la planilla N3 de cierre, segun la UPRE.</t>
  </si>
  <si>
    <t>J03226810001</t>
  </si>
  <si>
    <t>De: 00099024113 Transferencia en cumplimiento al DS N0913 de 15/06/2011 y el Convenio Intergubernativo de Financiamiento UPRE-CIF-IG/029/2015, suscrito entre la UPRE y el GAM San Pedro, Proyecto Construccion Polifuncional Graderia y Tinglado Comunidad Fortaleza del Orthon, correspondiente al pago d</t>
  </si>
  <si>
    <t>J03226820001</t>
  </si>
  <si>
    <t>De: 00099024113 Transferencia en cumplimiento al DS N0913 de 15/06/2011 y el Convenio Interinstitucional de Financiamiento UPRE-CIF-677/2014, suscrito entre la UPRE y el GAM Taraco, Proyecto Construccion Palacio Consistorial Taraco, correspondiente al pago de la planilla N4 de cierre, segun la UPRE.</t>
  </si>
  <si>
    <t>J03226830001</t>
  </si>
  <si>
    <t>De: 00099024113 Transferencia en cumplimiento al DS N0913 de 15/06/2011 y el Convenio Interinstitucional de Financiamiento UPRE-CIF-153/2014, suscrito entre la UPRE y el GAM Catacora, Proyecto Construccion de 4 Aulas, Bateria Sanitaria y Vivienda para 6 Maestros U.E. Parachi - Catacora, correspondie</t>
  </si>
  <si>
    <t>J03226840001</t>
  </si>
  <si>
    <t>De: 00099024113 Transferencia en cumplimiento al DS N0913 de 15/06/2011 y el Convenio Intergubernativo de Financiamiento UPRE-CIF-IG/003/2015, suscrito entre la UPRE y el GAM Bella Flor, Proyecto Construccion Polifuncional con Tinglado y Graderia Comunidad Campo Ana Castanera, correspondiente al pag</t>
  </si>
  <si>
    <t>J03226850001</t>
  </si>
  <si>
    <t>De: 00099024113 Transferencia en cumplimiento al DS N0913 de 15/06/2011 y el Convenio Interinstitucional de Financiamiento UPRE-CIF-0982/2013, suscrito entre la UPRE y el GAM Combaya, Proyecto Construccion Coliseo Cerrado San Pedro de Sorejaya - Combaya, correspondiente al pago de la planilla N4 de</t>
  </si>
  <si>
    <t>J03226860001</t>
  </si>
  <si>
    <t>De: 00099024113 Transferencia en cumplimiento al DS N0913 de 15/06/2011 y el Convenio Interinstitucional de Financiamiento UPRE-CIF-1172/2013, suscrito entre la UPRE y la Universidad Nacional Siglo XX, Proyecto Construccion Edifico Academico, Extension de la Universidad Nacional Siglo XX en el Mun</t>
  </si>
  <si>
    <t>J03226870001</t>
  </si>
  <si>
    <t>De: 00099024113 Transferencia en cumplimiento al DS N0913 de 15/06/2011 y el Convenio Interinstitucional de Financiamiento UPRE-CIF-141/2015, suscrito entre la UPRE y el GAM San Lorenzo, Proyecto Construccion Asfaltado Canasmoro, correspondiente al pago de la planilla N10, segun la UPRE.</t>
  </si>
  <si>
    <t>J03226880001</t>
  </si>
  <si>
    <t>De: 00099024113 Transferencia en cumplimiento al DS N0913 de 15/06/2011 y el Convenio Intergubernativo de Financiamiento UPRE-CIF-IG/308/2015, suscrito entre la UPRE y el GAM Padcaya, Proyecto Construccion Cancha Deportiva con Cesped Sintetico Padcaya, correspondiente al pago de la planilla N3, segu</t>
  </si>
  <si>
    <t>J03227000001</t>
  </si>
  <si>
    <t>De: 00099024113 Transferencia en cumplimiento al DS N0913 de 15/06/2011 y el Convenio Intergubernativo de Financiamiento UPRE-CIF-IG/257/2016, suscrito entre la UPRE y el GAM Tacachi, Proyecto Const. 4 Aulas U.E. Charagosi, correspondiente al pago de la planilla N2 de cierre, segun la UPRE.</t>
  </si>
  <si>
    <t>J03227010001</t>
  </si>
  <si>
    <t>De: 00099024113 Transferencia en cumplimiento al DS N0913 de 15/06/2011 y el Convenio Intergubernativo de Financiamiento UPRE-CIF-IG/256/2016, suscrito entre la UPRE y el GAM Tacachi, Proyecto Const. Tinglado, Graderias y Cancha Polifuncional U.E. Charagosi, correspondiente al pago de la planilla N2</t>
  </si>
  <si>
    <t>J03227020001</t>
  </si>
  <si>
    <t>De: 00099024113 Transferencia en cumplimiento al DS N0913 de 15/06/2011 y el Convenio Intergubernativo de Financiamiento UPRE-CIF-IG 567/2016, suscrito entre la UPRE y el GAM El Puente, Proyecto Construccion Unidad Educativa 12 de Abril Septapas Fase III, correspondiente al pago del 20% de anticipo</t>
  </si>
  <si>
    <t>J03227030001</t>
  </si>
  <si>
    <t>De: 00099024113 Transferencia en cumplimiento al DS N0913 de 15/06/2011 y el Convenio Intergubernativo de Financiamiento UPRE-CIF-IG 566/2016, suscrito entre la UPRE y el GAM El Puente, Proyecto Construccion Cocina Comedor y Deposito Unidad Educativa Tarija Alta Gracia, correspondiente al pago del</t>
  </si>
  <si>
    <t>J03227040001</t>
  </si>
  <si>
    <t>De: 00099024113 Transferencia en cumplimiento al DS N0913 de 15/06/2011 y el Convenio Intergubernativo de Financiamiento UPRE-CIF-IG 056/2017, suscrito entre la UPRE y el GAM Colomi, Proyecto Construccion Puente Vehicular Villa Naranjos D-4, correspondiente al pago del 20% de anticipo del monto fina</t>
  </si>
  <si>
    <t>J03227050001</t>
  </si>
  <si>
    <t>De: 00099024113 Transferencia en cumplimiento al DS N0913 de 15/06/2011 y el Convenio Intergubernativo de Financiamiento UPRE-CIF-IG 053/2017, suscrito entre la UPRE y el GAM Entre Rios, Proyecto Construccion Aulas, Tinglado y Graderias U.E. Alvaro Garcia Linera, correspondiente al pago del 20% de a</t>
  </si>
  <si>
    <t>J03227060001</t>
  </si>
  <si>
    <t>De: 00099024113 Transferencia en cumplimiento al DS N0913 de 15/06/2011 y el Convenio Intergubernativo de Financiamiento UPRE-CIF-IG 054/2017, suscrito entre la UPRE y el GAM Padcaya, Proyecto Construccion Unidad Educativa Oscar Hiza Bastias La Mamora, correspondiente al pago del 20% de anticipo de</t>
  </si>
  <si>
    <t>J03227070001</t>
  </si>
  <si>
    <t>De: 00099024113 Transferencia en cumplimiento al DS N0913 de 15/06/2011 y el Convenio Interinstitucional de Financiamiento UPRE-CIF-1258/2013, suscrito entre la UPRE y el GAM Concepcion, Proyecto Construccion Matadero Municipal de Concepcion, correspondiente al pago de la planilla N4 de avance y cie</t>
  </si>
  <si>
    <t>J03227080001</t>
  </si>
  <si>
    <t>De: 00099024113 Transferencia en cumplimiento al DS N0913 de 15/06/2011 y el Convenio Intergubernativo de Financiamiento UPRE-CIF-IG/470/2015, suscrito entre la UPRE y el GAM Santiago de Huayllamarca, Proyecto Construccion Tinglado Unidad Educativa Angel Loayza Luna, correspondiente al pago de la de</t>
  </si>
  <si>
    <t>J03227090001</t>
  </si>
  <si>
    <t>De: 00099024113 Transferencia en cumplimiento al DS N0913 de 15/06/2011 y el Convenio Intergubernativo de Financiamiento UPRE-CIF-IG/035/2015, suscrito entre la UPRE y el GAM Santos Mercado, Proyecto Const. Tinglado Metalico U.E. 21 de mayo, correspondiente al pago de la planilla N1, segun la UPRE.</t>
  </si>
  <si>
    <t>J03227100001</t>
  </si>
  <si>
    <t>De: 00099024113 Transferencia en cumplimiento al DS N0913 de 15/06/2011 y el Convenio Intergubernativo de Financiamiento UPRE-CIF-IG 167/2016, suscrito entre la UPRE y el GAM Tacacoma, Proyecto Construccion de Aulas Unidad Educativa Chumisa, correspondiente al pago de la planilla N4 de cierre, segun</t>
  </si>
  <si>
    <t>J03227110001</t>
  </si>
  <si>
    <t>De: 00099024113 Transferencia en cumplimiento al DS N0913 de 15/06/2011 y el Convenio Interinstitucional de Financiamiento UPRE-CIF-008/2015, suscrito entre la UPRE y el GAM Oruro, Proyecto Construccion Unidad Educativa Guido Villagomez, correspondiente al pago de la planilla N3, segun la UPRE.</t>
  </si>
  <si>
    <t>J03227140001</t>
  </si>
  <si>
    <t>De: 00099024113 Transferencia en cumplimiento al DS N0913 de 15/06/2011 y el Convenio Intergubernativo de Financiamiento UPRE-CIF-IG/507/2015, suscrito entre la UPRE y el GAM Gral. Juan Jose Perez (Charazani), Proyecto Construccion Tinglado Comunidad Pauje Pata, correspondiente al pago de la planill</t>
  </si>
  <si>
    <t>S08862100001</t>
  </si>
  <si>
    <t>||AMPLIACION DE VALIDEZ 0,15% S/USD787.560.-POR 15 DIAS,REEMB.GSTS.COMUNICACION BS220.-Y EMISION COMP.CONTABLE BS50.-,S/G NOTA MH/EEC-GNV-0501/2017,24/04/17 REF.:I-2017-007 P/C MH-EEC-GNV A/F INPROCIL S.A. LIB.00078034201 MHE-EEC-GNV FONDO DE CONVERSION DE VEHICULOS REF.:COMISIONES ENMIENDA LC I-2017-007</t>
  </si>
  <si>
    <t>S08862480003</t>
  </si>
  <si>
    <t>||REGULARIZACION DE NUESTRA OPERACION NRO. 0885896 DE F. 26/04/2017 EN ATENCION A NOTA DE LA AGENCIA PARA EL DESARROLLO DE LA SOCIEDAD DE LA INFORMACION EN BOLIVIA, CITE':ADSIB-DE N°163 DE F. 27/04/2017 RECIBIDA EN LA FECHA (HRE-TSO-2161). DEBITO DE LA LIBRETA 00119012001 ADSIB, REPOSICION UTILES DE ESCRITORIO.</t>
  </si>
  <si>
    <t>S08862520003</t>
  </si>
  <si>
    <t>||TRANSFERENCIA DE FONDOS S/G. MENSAJES SWIFT NROS. 05917 Y 05909 DE LA FECHA (SECTOR PUBLICO). DEBITO DE LA LIBRETA 00119012001 ADSIB, REPOSICION UTILES DE ESCRITORIO.</t>
  </si>
  <si>
    <t>S08862800001</t>
  </si>
  <si>
    <t>||REGISTRO COBRO COMISION AMPLIACION DE VALIDEZ 0.15% S/USD 103.200.- X 31 DIAS, COMISION ENMIENDA BS 220.- EMISION CBTE. CONTABLE BS 50.- S/G NOTA CAESS/DIR/N° 194/2017 ADJUNTO DE LA FECHA. CGO.LIB.N°00249012001 LBP-CEASS-CEN ABASTECIMIENTO Y SUM DE SALUD REF.: COM.ENMEINDA 3 LC I-2017-005</t>
  </si>
  <si>
    <t>S08863250001</t>
  </si>
  <si>
    <t>'COBRO POR´||AMPLIACION DE VALIDEZ 0.15% S/USD 145.140.- X 31 DIAS, SEGUN NOTA YPFB/GCIL: 541 DPO:385/2017 ADJUNTA REF.: CARTA DE CREDITO I-2016-036. CGO.LIB.N°00513012004 LBP-YPFB UNICOMERCIAL REF.COM.AMP VALIDEZ LC I-2016-036</t>
  </si>
  <si>
    <t>S08863330001</t>
  </si>
  <si>
    <t>||COBRO POR BS50 EMISION DE CBTE. CONTABLE, REEMB. GASTOS DE COMUNICACIÓN BS220.- , AMPLIACIÓN DE VALIDEZ 0,15% S/USD 130.000. POR 61 DIAS SEGÚN NOTA YPFB/GCIL:540 DPO:384/2017 CARTA DE CREDITO I-2016-046 LIB. 00513012004 LPB - YPFB UNICOMERCIAL REF.: I-2016-048</t>
  </si>
  <si>
    <t>S08863940003</t>
  </si>
  <si>
    <t>||TRANSFERENCIA DE FONDOS S/G. MENSAJE SWIFT NRO. 05967 DE LA FECHA. (SECTOR PUBLICO). DEBITO DE LA LIBRETA 00117012001 DGAC, REPOSICION UTILES DE ESCRITORIO.</t>
  </si>
  <si>
    <t>S08864000003</t>
  </si>
  <si>
    <t>||TRANSFERENCIA DE FONDOS S/G. MENSAJES SWIFT NROS. 05965 Y 05949 DE LA FECHA. (SECTOR PUBLICO). DEBITO DE LA LIBRETA 00119012001 ADSIB, REPOSICION UTILES DE ESCRITORIO.</t>
  </si>
  <si>
    <t>S08864030003</t>
  </si>
  <si>
    <t>||TRANSFERENCIA DE FONDOS S/G. MENSAJES SWIFT NROS. 05966 Y 05950 DE LA FECHA. (SECTOR PUBLICO). DEBITO DE LA LIBRETA 00117012001 DGAC, REPOSICION UTILES DE ESCRITORIO.</t>
  </si>
  <si>
    <t>S08864480004</t>
  </si>
  <si>
    <t>TRANSFERENCIA DE FONDOS||S/G. NOTA CITE: MH/VTCP/DGT/UO/OB NO.1844/2008 DE F.21-10-2008 DEL MIN.DE HACIENDA S/G. DETALLE ADJUNTO. DEBITO DE LA LIBRETA NO.00990201001, REPOSICION UTILES DE ESCRITORIO.</t>
  </si>
  <si>
    <t>T03684200001</t>
  </si>
  <si>
    <t>T03684220001</t>
  </si>
  <si>
    <t>T03684240001</t>
  </si>
  <si>
    <t>T03684260001</t>
  </si>
  <si>
    <t>T03684280001</t>
  </si>
  <si>
    <t>T03684300001</t>
  </si>
  <si>
    <t>T03684320001</t>
  </si>
  <si>
    <t>G04345680004</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</si>
  <si>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 POR DIFERENCIAL CAMBIARIO</t>
  </si>
  <si>
    <t>G04345680005</t>
  </si>
  <si>
    <t>VENTA DE DIVISAS CON TRANSFERENCIA DE FONDOS A SOLICITUD DE VICEPRESIDENCIA DEL ESTADO SEGUN SOLICITUD 2153 REF: PAGO A DIEGO DEL VILLAR, POR LA ENTREGA DE SU PRODUCTO ÚNICO DE: "ESTUDIO INTRODUCTORIO PARA LA OBRA NO. 4 DE LA BIBLIOTECA DEL BICENTENARIO DE BOLIVIA, SEGUN CONTRATO DE ADHESIÓN Y DOCUM LIB. 00099021001 TGN-RECURSOS ORDINARIOS (3987)</t>
  </si>
  <si>
    <t>G04348540003</t>
  </si>
  <si>
    <t>PROVISION DE FONDOS A SOLICITUD DE YACIMIENTOS PETROLIFEROS FISCALES BOLIVIANOS SEGUN SOLICITUD YPFB-0122-2017 REF: PAGO SERVICIO DE TRANSPORTE DE GAS NATURAL MI FIRME SCD A YPFB TRANSPORTE SA MARZO 2017 LIB. 00513012007 YPFB - RECURSOS NACIONALIZACIÓN</t>
  </si>
  <si>
    <t>G04348610003</t>
  </si>
  <si>
    <t>PROVISION DE FONDOS A SOLICITUD DE YACIMIENTOS PETROLIFEROS FISCALES BOLIVIANOS SEGUN SOLICITUD YPFB-0125-2017 REF: PAGO SERVICIO TRANSPORTE DE GAS NATURAL ME AMBAR A GASTRANSBOLIVIANO MARZO 2017 LIB. 00513012007 YPFB - RECURSOS NACIONALIZACIÓN</t>
  </si>
  <si>
    <t>G04348640003</t>
  </si>
  <si>
    <t>PROVISION DE FONDOS A SOLICITUD DE YACIMIENTOS PETROLIFEROS FISCALES BOLIVIANOS SEGUN SOLICITUD YPFB-0124-2017 REF: PAGO SERVICIO TRANSPORTE GAS NATURAL A GASORIENTEBOLIVIANO LTDA MARZO 2017 LIB. 00513012007 YPFB - RECURSOS NACIONALIZACIÓN</t>
  </si>
  <si>
    <t>G04350150001</t>
  </si>
  <si>
    <t>COBRO COSTOS DE PAPELERIA SEGUN TRANSFERENCIA DEL EXTERIOR POR ORDEN DE LLAMA GAS SA REF.: PAGO FACTURAS 80 Y 81 LIB. 00513062001 YPFB-OPERACIONES PLANTA DE SEPARACION DE LIQUIDOS RIO GRANDE</t>
  </si>
  <si>
    <t>G04353400003</t>
  </si>
  <si>
    <t>PAGO A PRIV PRÉSTAMO US29731QAA58 VCTO. 29-abr-2017 POR CUENTA DE TGN , NTI. 009248 VALOR 28-abr-2017 INTERESES USD 12.187.500,00 CTA. 3987 CUENTA UNICA DEL TESORO-3987 LIB. 00099021001 REF.: COMISIONES BANCARIAS</t>
  </si>
  <si>
    <t>G04353410004</t>
  </si>
  <si>
    <t>VENTA DE DIVISAS CON TRANSFERENCIA DE FONDOS A SOLICITUD DE MINISTERIO DE LA PRESIDENCIA SEGUN SOLICITUD 2170 REF: DIVISAS USD 389.50 TRANSFERENCIA A GOGO BUSINESS AVIATION POR SERVICIO TELEFONIA SATELITAL DE LA AERONAVE FAB 002 FEBRERO Y MARZO 2017, A LA CTA 103690172665 US BANK. LIB. 00099021001 TGN-RECURSOS ORDINARIOS (3987)</t>
  </si>
  <si>
    <t>G04353450004</t>
  </si>
  <si>
    <t>VENTA DE DIVISAS CON TRANSFERENCIA DE FONDOS A SOLICITUD DE SERVICIO DESARROLLO EMPRESAS PUBLICAS PRODUCTIVAS SEGUN SOLICITUD 2168 REF: TRANSFERENCIA DE FONDOS A LA EMPRESA BDF INDUSTRIES SPA. POR EL PAGO DE SERVICIOS LOGISTICOS DE LA PROVISION DE UN HORNO DE FUSION, POR USD. 647.171 A T/C 6.96 EQUI LIB. 00132079201 SEDEM-PLANTA ENVASES DE VIDRIO CHUQUISACA - MUNICIPIO ZUDAÑEZ</t>
  </si>
  <si>
    <t>G04353460004</t>
  </si>
  <si>
    <t>VENTA DE DIVISAS CON TRANSFERENCIA DE FONDOS A SOLICITUD DE MINISTERIO DE LA PRESIDENCIA SEGUN SOLICITUD 2171 REF: DIVISAS USD 43,633.78 TRANSFERENCIA A DASSAULT FALCON JET POR COMPRA DE REPUESTOS PARA AERONAVES FAB 001, FAB 002 Y COSTOS DE ENVIO A LA CUENTA 381023401350 BANK OF AMERICA. LIB. 00099021001 TGN-RECURSOS ORDINARIOS (3987)</t>
  </si>
  <si>
    <t>G04353490004</t>
  </si>
  <si>
    <t>VENTA DE DIVISAS CON TRANSFERENCIA DE FONDOS A SOLICITUD DE MINISTERIO DE LA PRESIDENCIA SEGUN SOLICITUD 2172 REF: DIVISAS USD 17,609.37 TRANSFERENCIA A DASSAULT FALCON JET CORP. POR COMPRA REPUESTOS PARA AERONAVE FAB 001 Y COSTOS DE ENVIO DE LOS MISMOS, A LA CUENTA 381023401350 BANK OF AMERICA. LIB. 00099021001 TGN-RECURSOS ORDINARIOS (3987)</t>
  </si>
  <si>
    <t>G04353510004</t>
  </si>
  <si>
    <t>VENTA DE DIVISAS CON TRANSFERENCIA DE FONDOS A SOLICITUD DE ADMINISTRACION DE SERVICIOS PORTUARIOS BOLIVIA SEGUN SOLICITUD 2174 REF: H.R. 349-1210-1211-1212-1213-1214-1215 - PAGO DE FACTURAS AL TPA POR SERVICIOS DE FAENAS CORRESPINDIENTE A LA SEGUNDA QUINCENA DE MARZO, CARGA FIO Y EXPORTACIONES, SEG LIB. 00594012001 ASP-B FONDO DE OPERACIONES</t>
  </si>
  <si>
    <t>G04353530004</t>
  </si>
  <si>
    <t>VENTA DE DIVISAS CON TRANSFERENCIA DE FONDOS A SOLICITUD DE ADMINISTRACION DE SERVICIOS PORTUARIOS BOLIVIA SEGUN SOLICITUD 2175 REF: H.R. 351 - ENVIO DE RECURSOS AL PUERTO DE ARICA CORRESPONDIENTE AL PAGO TOTAL DEL COMPROBANTE Nº 127, POR GASTOS DE FUNCIONAMIENTO (PARTIDAS 214 Y 216). SEGÚN COMUNICA LIB. 00594012001 ASP-B FONDO DE OPERACIONES</t>
  </si>
  <si>
    <t>G04353550004</t>
  </si>
  <si>
    <t>VENTA DE DIVISAS CON TRANSFERENCIA DE FONDOS A SOLICITUD DE MINISTERIO DE LA PRESIDENCIA SEGUN SOLICITUD 2173 REF: DIVISAS USD 1159.47 TRANSFERENCIA A SATCOM DIRECT INC POR SERVICIO DE TELEFONIA SATELITAL DE AERONAVE FAB 001 MES MARZO 2017, A LA CUENTA 2000055025245 WELLS FARGO BANK. LIB. 00099021001 TGN-RECURSOS ORDINARIOS (3987)</t>
  </si>
  <si>
    <t>G04354870004</t>
  </si>
  <si>
    <t>VENTA DE DIVISAS CON TRANSFERENCIA DE FONDOS A SOLICITUD DE MINISTERIO DE ECONOMIA Y FINANZAS PUBLICAS SEGUN SOLICITUD 2178 REF: TRANSFERENCIA AL B.C.B. CTA.4088069001 PARA PAGO A DAVIS POLK, POR SERVICIOS DE ASESORIA LEGAL INTERNACIONAL DE LA EMISION SOBERANA DEL ESTADO PLURINACIONAL DE BOLIVIA EN LIB. 00099021001 TGN-RECURSOS ORDINARIOS (3987)</t>
  </si>
  <si>
    <t>G04356300001</t>
  </si>
  <si>
    <t>COBRO COSTOS DE PAPELERIA SEGUN TRANSFERENCIA DEL EXTERIOR POR ORDEN DE BONA FIDE DISTRIBUIDORA, IMPORTADOR REF.: INV.1272017 LIB. 00513062001 YPFB-OPERACIONES PLANTA DE SEPARACION DE LIQUIDOS RIO GRANDE</t>
  </si>
  <si>
    <t>G04356310003</t>
  </si>
  <si>
    <t>TRANSFERENCIA RECIBIDA DEL EXTERIOR SEGÚN MENSAJES SWIFT Nos. 05964-05951 (REM.EXT.) DE FECHA 28-04-2017 POR DESEMBOLSO DE CAF PRÉSTAMO CFA008839 CARRETERA CARACOLLO-COLQUIRI LIBRETA N° 00291012002 ABC-RECURSOS PROPIOS REF.: UTILES DE ESCRITORIO</t>
  </si>
  <si>
    <t>G04356350001</t>
  </si>
  <si>
    <t>COBRO COSTOS DE PAPELERIA SEGUN TRANSFERENCIA DEL EXTERIOR POR ORDEN DE LLAMA GAS S.A. (LIMA PERU) REF.: PAGO FACTURA LIB. 00513062001 YPFB-OPERACIONES PLANTA DE SEPARACION DE LIQUIDOS RIO GRANDE</t>
  </si>
  <si>
    <t>J03226550001</t>
  </si>
  <si>
    <t>De: 00340012002 Transferencia que se efectua a requerimiento del Servicio General de Identificacion de Personal (SEGIP), con nota CITE: SEGIP/DGE/132/2017 y en virtud a la nota interna CITE: MEFP/VPCF/DGCF/UCCF N 432/2017, por concepto de deposito erroneo.</t>
  </si>
  <si>
    <t>J03226560001</t>
  </si>
  <si>
    <t>De: 00016011101 Transferencia que efectuamos a requerimiento del Ministerio de Educacion segun nota CITE: ME/DGAA/UF/T/No.004/2017 y en virtud a la nota interna CITE: MEFP/VPCF/DGCF/UCCF No. 427/16 de la Direccion General de Contabilidad Fiscal de esta Cartera de Estado y de acuerdo al Comprobante d</t>
  </si>
  <si>
    <t>J03226570001</t>
  </si>
  <si>
    <t>De: 00203012007 A requerimiento de la Autoridad de Supervision del Sistema Financiero (ASFI), con notas CITE: ASFI/JFI/R-42954 y 42860/2017, en la cual solicita la devolucion de pago en exceso a las Tasa de Regulacion Anual del Mercado de Valores, correspondiente a la gestion 2016.</t>
  </si>
  <si>
    <t>B14894990002</t>
  </si>
  <si>
    <t>00523012001 DEP.DE CHEQ.AJENOS,RET.DE CAM.,CONCEPTO: VENTA DE SERVICIO ECOBOL,DEP.: BENJAMIN AQUINO , PROCEDENCIA: BANCO DE CREDITO DE BOLIVIA S.A., CHEQUE: 145109, FECHA DE EMISION:20/03/2017</t>
  </si>
  <si>
    <t>B14895020002</t>
  </si>
  <si>
    <t>00130012001 DEP.DE CHEQ.AJENOS,RET.DE CAM.,CONCEPTO: PAGO CAPITAL CUOTA 86.,DEP.: COMERMIN , PROCEDENCIA: BANCO MERCANTIL SANTA CRUZ SA., CHEQUE: 7297, FECHA DE EMISION:21/03/2017</t>
  </si>
  <si>
    <t>B14895030002</t>
  </si>
  <si>
    <t>00130012001 DEP.DE CHEQ.AJENOS,RET.DE CAM.,CONCEPTO: PAGO DE INTERES ORDINARIO CUOTA 86,DEP.: COMERMIN , PROCEDENCIA: BANCO MERCANTIL SANTA CRUZ SA., CHEQUE: 7298, FECHA DE EMISION:21/03/2017</t>
  </si>
  <si>
    <t>B14895400002</t>
  </si>
  <si>
    <t>00099021001 DEP.DE CHEQ.AJENOS,RET.DE CAM.,CONCEPTO: DEVOLUCION DE BAJAS MEDICAS POR INCAPACIDAD TEMPORAL,DEP.: MINISTERIO DE SALUD , PROCEDENCIA: BANCO UNION S.A., CHEQUE: 21850, FECHA DE EMISION:22/03/2017</t>
  </si>
  <si>
    <t>B14895420002</t>
  </si>
  <si>
    <t>00523012001 DEP.DE CHEQ.AJENOS,RET.DE CAM.,CONCEPTO: PAGO POR PRESTACION DE SERVICIO,DEP.: ECOBOL , PROCEDENCIA: BANCO NACIONAL DE BOLIVIA S.A., CHEQUE: 6061, FECHA DE EMISION:27/03/2017</t>
  </si>
  <si>
    <t>B14895600002</t>
  </si>
  <si>
    <t>00099021001 DEP.DE CHEQ.AJENOS,RET.DE CAM.,CONCEPTO: CORIA RIVERO JOSE ROBERTO,DEP.: BANCO UNION S.A. , PROCEDENCIA: BANCO UNION S.A., CHEQUE: 148224, FECHA DE EMISION:03/04/2017</t>
  </si>
  <si>
    <t>B14895630002</t>
  </si>
  <si>
    <t>00099021001 DEP.DE CHEQ.AJENOS,RET.DE CAM.,CONCEPTO: RONALD ARNOLD ROJAS MIRANDA,DEP.: BANCO UNION S.A. , PROCEDENCIA: BANCO UNION S.A., CHEQUE: 148225, FECHA DE EMISION:03/04/2017</t>
  </si>
  <si>
    <t>B14895650002</t>
  </si>
  <si>
    <t>00099021001 DEP.DE CHEQ.AJENOS,RET.DE CAM.,CONCEPTO: MONTELLANOS SALAZAR SHIRLEY FRANCI,DEP.: BANCO UNION S.A. , PROCEDENCIA: BANCO UNION S.A., CHEQUE: 148223, FECHA DE EMISION:03/04/2017</t>
  </si>
  <si>
    <t>B14895660002</t>
  </si>
  <si>
    <t>00099021001 DEP.DE CHEQ.AJENOS,RET.DE CAM.,CONCEPTO: MONTAÑO ORELLANA WILFREDO,DEP.: BANCO UNION S.A. , PROCEDENCIA: BANCO UNION S.A., CHEQUE: 148222, FECHA DE EMISION:03/04/2017</t>
  </si>
  <si>
    <t>B14895670002</t>
  </si>
  <si>
    <t>00099021001 DEP.DE CHEQ.AJENOS,RET.DE CAM.,CONCEPTO: SUAREZ COLODRO ANA MARIA,DEP.: BANCO UNION S.A. , PROCEDENCIA: BANCO UNION S.A., CHEQUE: 148221, FECHA DE EMISION:03/04/2017</t>
  </si>
  <si>
    <t>B14895680002</t>
  </si>
  <si>
    <t>00099021001 DEP.DE CHEQ.AJENOS,RET.DE CAM.,CONCEPTO: DEVOLUCION PASAJES AEREOS-BOLTUR,DEP.: APS , PROCEDENCIA: BANCO UNION S.A., CHEQUE: 3682, FECHA DE EMISION:31/03/2017</t>
  </si>
  <si>
    <t>B14895720002</t>
  </si>
  <si>
    <t>00099021001 DEP.DE CHEQ.AJENOS,RET.DE CAM.,CONCEPTO: MARCELO EDGAR CORTEZ ZACONETA,DEP.: BANCO UNION S.A. , PROCEDENCIA: BANCO UNION S.A., CHEQUE: 148220, FECHA DE EMISION:03/04/2017</t>
  </si>
  <si>
    <t>B14896020002</t>
  </si>
  <si>
    <t>00670014101 DEP.DE CHEQ.AJENOS,RET.DE CAM.,CONCEPTO: DEP. PARA LLEVAR ACABO REFERENDO DE APROBACION DE LA CARTA ORGANICA DE LAJA,DEP.: GOBIERNO AUTONOMO MUNICIPAL DE LAJA , PROCEDENCIA: BANCO UNION S.A., CHEQUE: 3631, FECHA DE EMISION:30/03/2017</t>
  </si>
  <si>
    <t>B14896330002</t>
  </si>
  <si>
    <t>00680012001 DEP.DE CHEQ.AJENOS,RET.DE CAM.,CONCEPTO: MULTA CONSULTORES,DEP.: CONTRALORIA GENERAL DEL ESTADO , PROCEDENCIA: BANCO UNION S.A., CHEQUE: 5052, FECHA DE EMISION:30/03/2017</t>
  </si>
  <si>
    <t>O14895070002</t>
  </si>
  <si>
    <t>00099021001 DEPOSITO DE EFECTIVO, DEPOSITANTE: JUAN MANUEL AJHUACHO AJHUACHO, CONCEPTO: REVERSIÓN DE PASAJE, CUENTA DE DEPOSITO: CUENTA UNICA DEL TESORO</t>
  </si>
  <si>
    <t>O14895080002</t>
  </si>
  <si>
    <t>00099021001 DEPOSITO DE EFECTIVO, DEPOSITANTE: ERICK SANTANDER AGUILA, CONCEPTO: REVERSIÓN DE PASAJE, CUENTA DE DEPOSITO: CUENTA UNICA DEL TESORO</t>
  </si>
  <si>
    <t>O14895090002</t>
  </si>
  <si>
    <t>00099021001 DEPOSITO DE EFECTIVO, DEPOSITANTE: NELSON MAYRON AVERANGA TORREZ, CONCEPTO: REVERSIÓN DE PASAJE, CUENTA DE DEPOSITO: CUENTA UNICA DEL TESORO</t>
  </si>
  <si>
    <t>O14895360002</t>
  </si>
  <si>
    <t>00099021001 DEPOSITO DE EFECTIVO, DEPOSITANTE: MARCOS RODOLFO MICHEL LOPEZ, CONCEPTO: DEVOLUCION DE VIATICOS - GESTION 2011, CUENTA DE DEPOSITO: CUENTA UNICA DEL TESORO</t>
  </si>
  <si>
    <t>O14895550002</t>
  </si>
  <si>
    <t>00099021001 DEPOSITO DE EFECTIVO, DEPOSITANTE: SEGIP, CONCEPTO: REVERSION COMP. C-31 N° 445 ; FTE.41 , TGN RECURSOS ORDINARIOS ; DEVOLUCION DE VIATICOS, CUENTA DE DEPOSITO: CUENTA UNICA DEL TESORO</t>
  </si>
  <si>
    <t>O14895750002</t>
  </si>
  <si>
    <t>00099021001 DEPOSITO DE EFECTIVO, DEPOSITANTE: JUAN CARLOS FERNANDEZ SALAZAR, CONCEPTO: DOBLE PERCEPCION, CUENTA DE DEPOSITO: CUENTA UNICA DEL TESORO</t>
  </si>
  <si>
    <t>O14895780002</t>
  </si>
  <si>
    <t>O14896040002</t>
  </si>
  <si>
    <t>00212082004 DEPOSITO DE EFECTIVO, DEPOSITANTE: DAVID SOCRATES MAMANI LOPEZ, CONCEPTO: DEVOLUCIÓN DEL SALDO DE GASTOS OPERATIVOS REALIZADO AL MUNICIPIO DE SICA SICA, CUENTA DE DEPOSITO: CUENTA UNICA DEL TESORO</t>
  </si>
  <si>
    <t>O14896140002</t>
  </si>
  <si>
    <t>00086011102 DEPOSITO DE EFECTIVO, DEPOSITANTE: EMPRESA CONSTRUCTORA EGOS SRL., CONCEPTO: DEVOLUCION MULTAS POR DIAS RETRASADOS, CUENTA DE DEPOSITO: CUENTA UNICA DEL TESORO</t>
  </si>
  <si>
    <t>O14896210002</t>
  </si>
  <si>
    <t>00099021001 DEPOSITO DE EFECTIVO, DEPOSITANTE: OSCAR NIGOEVIC HEREDIA, CONCEPTO: DEVOLUCION DEMASIA HABERES MAXIMA REMUNERACION SECTOR PUBLICO, CUENTA DE DEPOSITO: CUENTA UNICA DEL TESORO</t>
  </si>
  <si>
    <t>O14896310002</t>
  </si>
  <si>
    <t>00526012001 DEPOSITO DE EFECTIVO, DEPOSITANTE: DAVID LANZA, CONCEPTO: DEVOLUCION DE VIATICOS, CUENTA DE DEPOSITO: CUENTA UNICA DEL TESORO</t>
  </si>
  <si>
    <t>O14896430002</t>
  </si>
  <si>
    <t>00046024204 DEPOSITO DE EFECTIVO, DEPOSITANTE: MARIA TERESA BONIFAZ CASILLA, CONCEPTO: REVERSIÓN DE SALDO DE FONDO EN AVANCE, CUENTA DE DEPOSITO: CUENTA UNICA DEL TESORO</t>
  </si>
  <si>
    <t>O14896990002</t>
  </si>
  <si>
    <t>00212012001 DEPOSITO DE EFECTIVO, DEPOSITANTE: INRA - NAL - DGAJ, CONCEPTO: RETENCIONES IMPOSITIVAS 3 % IT IUE 12,5% CAJA CHICA DIRECCION JURIDICA, CUENTA DE DEPOSITO: CUENTA UNICA DEL TESORO</t>
  </si>
  <si>
    <t>O14897000002</t>
  </si>
  <si>
    <t>00099021001 DEPOSITO DE EFECTIVO, DEPOSITANTE: ARMADA BOLIVIANA, CONCEPTO: DEVOLUCION / REVERSION / SERVICIOS BASICOS / BASE NAVAL SANTA ANA, CUENTA DE DEPOSITO: CUENTA UNICA DEL TESORO</t>
  </si>
  <si>
    <t>O14897010002</t>
  </si>
  <si>
    <t>00580012001 DEPOSITO DE EFECTIVO, DEPOSITANTE: NESTOR ROJAS GARZON, CONCEPTO: DEVOLUCION DE PAGO EN EXCESO, CUENTA DE DEPOSITO: CUENTA UNICA DEL TESORO</t>
  </si>
  <si>
    <t>O14897620002</t>
  </si>
  <si>
    <t>00212082004 DEPOSITO DE EFECTIVO, DEPOSITANTE: INRA, CONCEPTO: DEVOLUCION POR CONCEPTO DE GASTOS OPERATIVOS, CUENTA DE DEPOSITO: CUENTA UNICA DEL TESORO</t>
  </si>
  <si>
    <t>O14897650002</t>
  </si>
  <si>
    <t>00099021001 DEPOSITO DE EFECTIVO, DEPOSITANTE: ASFI - VERONICA ESPERANZA BUSTILLOS PATON, CONCEPTO: DEVOLUCION DE FONDOS " SABSA ", CUENTA DE DEPOSITO: CUENTA UNICA DEL TESORO</t>
  </si>
  <si>
    <t>O14897730002</t>
  </si>
  <si>
    <t>00099021001 DEPOSITO DE EFECTIVO, DEPOSITANTE: FERNANDO DARIO SALINAS FERNANDEZ, CONCEPTO: DEVOLUCION DE EXCEDENTE DE LLAMADA DE CELULAR DEL MES DE DICIEMBRE 2016, CUENTA DE DEPOSITO: CUENTA UNICA DEL TESORO</t>
  </si>
  <si>
    <t>O14897760002</t>
  </si>
  <si>
    <t>00099021001 DEPOSITO DE EFECTIVO, DEPOSITANTE: FERNANDO DARIO SALINAS FERNANDEZ, CONCEPTO: DEVOLUCION DE EXCEDENTE DE LLAMADA DEL CELULAR DEL MES DE ENERO 2017, CUENTA DE DEPOSITO: CUENTA UNICA DEL TESORO</t>
  </si>
  <si>
    <t>O14897920002</t>
  </si>
  <si>
    <t>00099021001 DEPOSITO DE EFECTIVO, DEPOSITANTE: JOSE ALCON ARANIBAR, CONCEPTO: REVERSIÓN DE BOLETA DE HABER MENSUAL DE DICIEMBRE DEL 2016, CUENTA DE DEPOSITO: CUENTA UNICA DEL TESORO</t>
  </si>
  <si>
    <t>O14897930002</t>
  </si>
  <si>
    <t>00099021001 DEPOSITO DE EFECTIVO, DEPOSITANTE: JOSE ALCON ARANIBAR, CONCEPTO: REVERSIÓN DE BOLETA DE HABER MENSUAL DE NOVIEMBRE 2016, CUENTA DE DEPOSITO: CUENTA UNICA DEL TESORO</t>
  </si>
  <si>
    <t>B14899170002</t>
  </si>
  <si>
    <t>00099021001 DEP.DE CHEQ.AJENOS,RET.DE CAM.,CONCEPTO: DEVOLUCION DE FONDOS NO EJECUTADOS,DEP.: PROGRAMA NACIONAL DE POST ALFABETIZACION , PROCEDENCIA: BANCO UNION S.A., CHEQUE: 5536, FECHA DE EMISION:03/04/2017</t>
  </si>
  <si>
    <t>B14899970002</t>
  </si>
  <si>
    <t>00254014101 DEP.DE CHEQ.AJENOS,RET.DE CAM.,CONCEPTO: TRANSFERENCIA DE RECURSOS DEL MUNICIPIO DE TINGUIPAYA,DEP.: INSTITUTO DEL SEGURO AGRARIO , PROCEDENCIA: BANCO UNION S.A., CHEQUE: 1108, FECHA DE EMISION:03/04/2017</t>
  </si>
  <si>
    <t>B14900020002</t>
  </si>
  <si>
    <t>00254014101 DEP.DE CHEQ.AJENOS,RET.DE CAM.,CONCEPTO: TRANSFERENCIA DE RECURSOS DEL MUNICIPIO DE TACOBAMBA,DEP.: INSTITUTO DEL SEGURO AGRARIO , PROCEDENCIA: BANCO UNION S.A., CHEQUE: 1109, FECHA DE EMISION:03/04/2017</t>
  </si>
  <si>
    <t>B14900090002</t>
  </si>
  <si>
    <t>00591012001 DEP.DE CHEQ.AJENOS,RET.DE CAM.,CONCEPTO: RECAUDACIONES,DEP.: EMP EST DE TRANSP POR CABLE - MI TELEFERICO , PROCEDENCIA: BANCO UNION S.A., CHEQUE: 1161, FECHA DE EMISION:29/03/2017</t>
  </si>
  <si>
    <t>B14900100002</t>
  </si>
  <si>
    <t>00591012001 DEP.DE CHEQ.AJENOS,RET.DE CAM.,CONCEPTO: DEVOLUCIÓN,DEP.: EMP EST DE TRANSP POR CABLE - MI TELEFERICO , PROCEDENCIA: BANCO UNION S.A., CHEQUE: 1163, FECHA DE EMISION:29/03/2017</t>
  </si>
  <si>
    <t>B14900110002</t>
  </si>
  <si>
    <t>00591012001 DEP.DE CHEQ.AJENOS,RET.DE CAM.,CONCEPTO: RECAUDACIONES,DEP.: EMP EST DE TRANSP POR CABLE - MI TELEFERICO , PROCEDENCIA: BANCO UNION S.A., CHEQUE: 1160, FECHA DE EMISION:29/03/2017</t>
  </si>
  <si>
    <t>B14900140002</t>
  </si>
  <si>
    <t>00591012001 DEP.DE CHEQ.AJENOS,RET.DE CAM.,CONCEPTO: RECAUDACIONES,DEP.: EMP EST DE TRANSP POR CABLE - MI TELEFERICO , PROCEDENCIA: BANCO UNION S.A., CHEQUE: 1162, FECHA DE EMISION:29/03/2017</t>
  </si>
  <si>
    <t>B14900150002</t>
  </si>
  <si>
    <t>00591012001 DEP.DE CHEQ.AJENOS,RET.DE CAM.,CONCEPTO: RECAUDACIONES,DEP.: EMP EST DE TRANSP POR CABLE - MI TELEFERICO , PROCEDENCIA: BANCO UNION S.A., CHEQUE: 1159, FECHA DE EMISION:29/03/2017</t>
  </si>
  <si>
    <t>B14900300002</t>
  </si>
  <si>
    <t>00020021102 DEP.DE CHEQ.AJENOS,RET.DE CAM.,CONCEPTO: TRANSFERENCIA DE RECURSOS FTE. 11 COMANDO EN JEFE Y UMFA,DEP.: MINISTERIO DE DEFENSA , PROCEDENCIA: BANCO UNION S.A., CHEQUE: 15155, FECHA DE EMISION:31/03/2017</t>
  </si>
  <si>
    <t>B14900310002</t>
  </si>
  <si>
    <t>00222012001 DEP.DE CHEQ.AJENOS,RET.DE CAM.,CONCEPTO: PAGO INCAPACIDAD TEMPORAL DEL PERSONAL INIAF CORRESPONDIENTE MES ENERO 2017,DEP.: CAJA DE SALUD DE CAMINOS Y R.A. , PROCEDENCIA: BANCO UNION S.A., CHEQUE: 7462, FECHA DE EMISION:17/03/2017</t>
  </si>
  <si>
    <t>B14900320002</t>
  </si>
  <si>
    <t>00222012001 DEP.DE CHEQ.AJENOS,RET.DE CAM.,CONCEPTO: PAGO INCAPACIDAD TEMPORAL DEL PERSONAL INIAF CORRESPONDIENTE MES DICIEMBRE 2016,DEP.: CAJA DE SALUD DE CAMINO Y R.A. , PROCEDENCIA: BANCO UNION S.A., CHEQUE: 7369, FECHA DE EMISION:24/03/2017</t>
  </si>
  <si>
    <t>B14900360002</t>
  </si>
  <si>
    <t>00099021001 DEP.DE CHEQ.AJENOS,RET.DE CAM.,CONCEPTO: RVERSION SALDO PARA CIERRE FONDO ROTATIVO ENTIDAD 20 DA 03 EJERCITO,DEP.: EJERCITO DE BOLIVIA , PROCEDENCIA: BANCO UNION S.A., CHEQUE: 293, FECHA DE EMISION:04/04/2017</t>
  </si>
  <si>
    <t>O14899080002</t>
  </si>
  <si>
    <t>O14899110002</t>
  </si>
  <si>
    <t>00099021001 DEPOSITO DE EFECTIVO, DEPOSITANTE: VICTORIA CARMEN RIVAS VDA. DE COCHI, CONCEPTO: COBRO INDEBIDO, CUENTA DE DEPOSITO: CUENTA UNICA DEL TESORO</t>
  </si>
  <si>
    <t>O14899300002</t>
  </si>
  <si>
    <t>00099021001 DEPOSITO DE EFECTIVO, DEPOSITANTE: MAURA BITRON MACHACA, CONCEPTO: DOBLE PERCEPCION, CUENTA DE DEPOSITO: CUENTA UNICA DEL TESORO</t>
  </si>
  <si>
    <t>O14899340002</t>
  </si>
  <si>
    <t>00099021001 DEPOSITO DE EFECTIVO, DEPOSITANTE: JOSE MARTIN VALDEZ GOYTIA, CONCEPTO: DEVOLUCIÓN DEL SALDO DE PAGO DE VIÁTICOS C-31 N°2519/2016, CUENTA DE DEPOSITO: CUENTA UNICA DEL TESORO</t>
  </si>
  <si>
    <t>O14899430002</t>
  </si>
  <si>
    <t>00099021001 DEPOSITO DE EFECTIVO, DEPOSITANTE: BRAULIO QUISPE BARRERA, CONCEPTO: DEVOLUCIÓN POR COBRO INDEBIDO, CUENTA DE DEPOSITO: CUENTA UNICA DEL TESORO</t>
  </si>
  <si>
    <t>O14899440002</t>
  </si>
  <si>
    <t>O14899640002</t>
  </si>
  <si>
    <t>00046024204 DEPOSITO DE EFECTIVO, DEPOSITANTE: GROVER PAREDES MARTINEZ - MIN DE SALUD, CONCEPTO: DEVOLUCIÓN DE FONDOS EN AVANCE DESADUACIZACIÓN DE VACUNAS PREV. 6208, CUENTA DE DEPOSITO: CUENTA UNICA DEL TESORO</t>
  </si>
  <si>
    <t>O14899780002</t>
  </si>
  <si>
    <t>00099021001 DEPOSITO DE EFECTIVO, DEPOSITANTE: JAVIER L. CHIRINOS CONDORI, CONCEPTO: DEVOLUCION DE VIATICOS CARRERA PEDESTRE 10 K TARIJA, CUENTA DE DEPOSITO: CUENTA UNICA DEL TESORO</t>
  </si>
  <si>
    <t>O14899790002</t>
  </si>
  <si>
    <t>00378012002 DEPOSITO DE EFECTIVO, DEPOSITANTE: MARCO A. USNAYO E., CONCEPTO: DEVOLUCIÓN PREVENTIVO N°118, CUENTA DE DEPOSITO: CUENTA UNICA DEL TESORO</t>
  </si>
  <si>
    <t>O14899810002</t>
  </si>
  <si>
    <t>00099021001 DEPOSITO DE EFECTIVO, DEPOSITANTE: MAXIMA DEL CARMEN ALANES MOLINA-SEGIP, CONCEPTO: DEVOLUCION VIATICOS, CUENTA DE DEPOSITO: CUENTA UNICA DEL TESORO</t>
  </si>
  <si>
    <t>O14899840002</t>
  </si>
  <si>
    <t>00099021001 DEPOSITO DE EFECTIVO, DEPOSITANTE: FANNY VALENTINA SANCHEZ VELASCO- SEGIP, CONCEPTO: DEVOLUCION VIATICOS, CUENTA DE DEPOSITO: CUENTA UNICA DEL TESORO</t>
  </si>
  <si>
    <t>O14899900002</t>
  </si>
  <si>
    <t>00526012001 DEPOSITO DE EFECTIVO, DEPOSITANTE: DAVID OSCAR LAURA MAMANI, CONCEPTO: DEVOLUCIÓN VIÁTICOS - BOLIVIA TV, CUENTA DE DEPOSITO: CUENTA UNICA DEL TESORO</t>
  </si>
  <si>
    <t>O14900130002</t>
  </si>
  <si>
    <t>00585012002 DEPOSITO DE EFECTIVO, DEPOSITANTE: AGENCIA BOLIVIANA ESPACIAL JUAN BUTRON VELARDE, CONCEPTO: DEVOLUCION DE FONDOS EN AVANCE, CUENTA DE DEPOSITO: CUENTA UNICA DEL TESORO</t>
  </si>
  <si>
    <t>O14900370002</t>
  </si>
  <si>
    <t>00099021001 DEPOSITO DE EFECTIVO, DEPOSITANTE: RA - 4 ""TTE. BULLAIN"", CONCEPTO: DEPÓSITO POR RETENCIÓN SERVICIOS DE AGUA, MES FEBRERO/17 DE RA-4 ""TTE. BULLAIN"", CUENTA DE DEPOSITO: CUENTA UNICA DEL TESORO</t>
  </si>
  <si>
    <t>O14900560002</t>
  </si>
  <si>
    <t>00010011102 DEPOSITO DE EFECTIVO, DEPOSITANTE: JOSE RAMIRO URIARTE ORTIZ, CONCEPTO: DEP. REGULARIZACION VALORADOS FALTANTES SEGUN ACTA DE ENTREGA EN EL CONSULADO EN VALENCIA ESPAÑA, CUENTA DE DEPOSITO: CUENTA UNICA DEL TESORO</t>
  </si>
  <si>
    <t>O14900910002</t>
  </si>
  <si>
    <t>00041021101 DEPOSITO DE EFECTIVO, DEPOSITANTE: COURIER BOLIVIAN EXPRESS SRL., CONCEPTO: DEVOLUCION POR DEP. POR PAGO DEVENGADO SERVICIO DE COURIER DICIEMBRE 2016, CUENTA DE DEPOSITO: CUENTA UNICA DEL TESORO</t>
  </si>
  <si>
    <t>O14901020002</t>
  </si>
  <si>
    <t>00234014202 DEPOSITO DE EFECTIVO, DEPOSITANTE: OMOYA BENITEZ LOURDES MARIA DEL ROSARIO, CONCEPTO: DEVOLUCION AL C-31 N° 99 PARTIDA N° 22110, CUENTA DE DEPOSITO: CUENTA UNICA DEL TESORO</t>
  </si>
  <si>
    <t>O14901060002</t>
  </si>
  <si>
    <t>O14901310002</t>
  </si>
  <si>
    <t>00526012001 DEPOSITO DE EFECTIVO, DEPOSITANTE: BOLIVIA TV. RICHARD NINA CALLA, CONCEPTO: DEVOLUCION DE PASAJES, CUENTA DE DEPOSITO: CUENTA UNICA DEL TESORO</t>
  </si>
  <si>
    <t>O14901320002</t>
  </si>
  <si>
    <t>00526012001 DEPOSITO DE EFECTIVO, DEPOSITANTE: ALDO MIRANDA GUTIERREZ - BOLIVIA TV, CONCEPTO: DEVOLUCIÓN DE VIÁTICO Y PASAJES, CUENTA DE DEPOSITO: CUENTA UNICA DEL TESORO</t>
  </si>
  <si>
    <t>O14901350002</t>
  </si>
  <si>
    <t>00222018011 DEPOSITO DE EFECTIVO, DEPOSITANTE: PAOLA SHIRLEY MONTOYA ARCE, CONCEPTO: REVERSIÓN C-31 3409, CUENTA DE DEPOSITO: CUENTA UNICA DEL TESORO</t>
  </si>
  <si>
    <t>O14901440002</t>
  </si>
  <si>
    <t>00099021001 DEPOSITO DE EFECTIVO, DEPOSITANTE: LUIS ALBERTO SANCHEZ FERNANDEZ, CONCEPTO: DEV DE VIÁTICOS GASTOS DE REPRESENTACIÓN NO UTILIZADOS VIAJE RUSIA 13 AL 19 DE NOV/2016 NEMO 1117, CUENTA DE DEPOSITO: CUENTA UNICA DEL TESORO</t>
  </si>
  <si>
    <t>O14901850002</t>
  </si>
  <si>
    <t>00378012002 DEPOSITO DE EFECTIVO, DEPOSITANTE: MARCO A. USNAYO E. - SENATEX, CONCEPTO: DEVOLUCIÓN PREVENTIVO 118, CUENTA DE DEPOSITO: CUENTA UNICA DEL TESORO</t>
  </si>
  <si>
    <t>O14901980002</t>
  </si>
  <si>
    <t>00070011102 DEPOSITO DE EFECTIVO, DEPOSITANTE: FREDDY ARUQUIPA CHIPANA, CONCEPTO: DEVOLUCIÓN DE MEDIO DÍA DE VIÁTICO DE VIAJE, CUENTA DE DEPOSITO: CUENTA UNICA DEL TESORO</t>
  </si>
  <si>
    <t>O14902000002</t>
  </si>
  <si>
    <t>00582012001 DEPOSITO DE EFECTIVO, DEPOSITANTE: EDDY QUINTANILLA CHINCHE, CONCEPTO: DEVOLUCIÓN DE RECURSOS PREV. 193, CUENTA DE DEPOSITO: CUENTA UNICA DEL TESORO</t>
  </si>
  <si>
    <t>O14902330002</t>
  </si>
  <si>
    <t>00099021001 DEPOSITO DE EFECTIVO, DEPOSITANTE: EDILBERTO PARRA GUTIERREZ, CONCEPTO: DEVOLUCION DE VIATICOS ROBORE-SANTA CRUZ-COCHABAMBA - LA PAZ, CUENTA DE DEPOSITO: CUENTA UNICA DEL TESORO</t>
  </si>
  <si>
    <t>O14902380002</t>
  </si>
  <si>
    <t>00580012001 DEPOSITO DE EFECTIVO, DEPOSITANTE: WILLY ARUNI RAMIREZ, CONCEPTO: DEVOLUCIÓN A LA LIBRETA, CUENTA DE DEPOSITO: CUENTA UNICA DEL TESORO</t>
  </si>
  <si>
    <t>O14902400002</t>
  </si>
  <si>
    <t>00046024204 DEPOSITO DE EFECTIVO, DEPOSITANTE: RICHARD ENRIQUEZ C. - MINISTERIO DE SALUD, CONCEPTO: SALDOS NO EJECUTADOS C31:950, UE:35, FTE:42, CUENTA DE DEPOSITO: CUENTA UNICA DEL TESORO</t>
  </si>
  <si>
    <t>B14903480002</t>
  </si>
  <si>
    <t>00574014201 DEP.DE CHEQ.AJENOS,RET.DE CAM.,CONCEPTO: DEP. PRO BOLIVIA - PRO LECHE 456,DEP.: LACTEOSBOL , PROCEDENCIA: BANCO UNION S.A., CHEQUE: 4489, FECHA DE EMISION:03/04/2017</t>
  </si>
  <si>
    <t>B14903740002</t>
  </si>
  <si>
    <t>00035031101 DEP.DE CHEQ.AJENOS,RET.DE CAM.,CONCEPTO: ARRENDAMIENTO DE LAS SALAS DE EXPOSICIÓN PARA LA FERIA SALÓN INTERNACIONAL DEL AUTOMÓVIL,DEP.: MEFP - UCPP , PROCEDENCIA: BANCO UNION S.A., CHEQUE: 936, FECHA DE EMISION:30/03/2017</t>
  </si>
  <si>
    <t>B14903750002</t>
  </si>
  <si>
    <t>00035031101 DEP.DE CHEQ.AJENOS,RET.DE CAM.,CONCEPTO: INGRESO POR PAGO SALDOS ALQUILER DE STANDS DE LA EXPOBODA 2017,DEP.: MEFP - UCPP , PROCEDENCIA: BANCO UNION S.A., CHEQUE: 935, FECHA DE EMISION:30/03/2017</t>
  </si>
  <si>
    <t>B14903770002</t>
  </si>
  <si>
    <t>00035031101 DEP.DE CHEQ.AJENOS,RET.DE CAM.,CONCEPTO: ALQUILER DE 175 SILLAS Y 29 MESAS PARA LA XXIX CONVENCIÓN DE LA ASAMBLEAS DE DIOS,DEP.: MEFP - UCPP , PROCEDENCIA: BANCO UNION S.A., CHEQUE: 934, FECHA DE EMISION:30/03/2017</t>
  </si>
  <si>
    <t>B14903790002</t>
  </si>
  <si>
    <t>00035031101 DEP.DE CHEQ.AJENOS,RET.DE CAM.,CONCEPTO: ALQUILER DE 20 PANELES Y 20 SILLAS PARA LA FERIA SALÓN INTERNACIONAL DEL AUTOMÓVIL,DEP.: MEFP - UCPP , PROCEDENCIA: BANCO UNION S.A., CHEQUE: 933, FECHA DE EMISION:30/03/2017</t>
  </si>
  <si>
    <t>B14903800002</t>
  </si>
  <si>
    <t>00035031101 DEP.DE CHEQ.AJENOS,RET.DE CAM.,CONCEPTO: ALQUILER DE SILLAS Y MESAS PARA LA FERIA SALÓN INTERNACIONAL DEL AUTOMÓVIL,DEP.: MEFP - UCPP , PROCEDENCIA: BANCO UNION S.A., CHEQUE: 932, FECHA DE EMISION:30/03/2017</t>
  </si>
  <si>
    <t>B14903810002</t>
  </si>
  <si>
    <t>00035031101 DEP.DE CHEQ.AJENOS,RET.DE CAM.,CONCEPTO: DIFERENCIA DE PAGO ALQUILER BLOQUE VERDE DEL I CONGRESO INTERNACIONAL TRANSPORTE CABLE URBANO,DEP.: MEFP - UCPP , PROCEDENCIA: BANCO UNION S.A., CHEQUE: 931, FECHA DE EMISION:30/03/2017</t>
  </si>
  <si>
    <t>B14903820002</t>
  </si>
  <si>
    <t>00035031101 DEP.DE CHEQ.AJENOS,RET.DE CAM.,CONCEPTO: INGRESO POR VENTA DE MANILLAS DE SEGURIDAD EN LA EXPOBODA 2017,DEP.: MEFP - UCPP , PROCEDENCIA: BANCO UNION S.A., CHEQUE: 930, FECHA DE EMISION:23/03/2017</t>
  </si>
  <si>
    <t>B14903830002</t>
  </si>
  <si>
    <t>00035031101 DEP.DE CHEQ.AJENOS,RET.DE CAM.,CONCEPTO: ARRENDAMIENTO DE STANDS PARA LA EXPOBODA REALIZADA DEL 9 AL 12 DE MARZO DE 2017,DEP.: MEFP - UCPP , PROCEDENCIA: BANCO UNION S.A., CHEQUE: 929, FECHA DE EMISION:22/03/2017</t>
  </si>
  <si>
    <t>B14904280002</t>
  </si>
  <si>
    <t>00578012002 DEP.DE CHEQ.AJENOS,RET.DE CAM.,CONCEPTO: REVERSIÓN,DEP.: BOLIVIANA DE AVIACIÓN , PROCEDENCIA: BANCO UNION S.A., CHEQUE: 1974, FECHA DE EMISION:03/04/2017</t>
  </si>
  <si>
    <t>B14904420002</t>
  </si>
  <si>
    <t>00291064101 DEP.DE CHEQ.AJENOS,RET.DE CAM.,CONCEPTO: DEVOLUCIÓN DE SALDO,DEP.: ABC REGIONAL POTOSÍ , PROCEDENCIA: BANCO UNION S.A., CHEQUE: 2966, FECHA DE EMISION:31/03/2017</t>
  </si>
  <si>
    <t>B14904680002</t>
  </si>
  <si>
    <t>00099021001 DEP.DE CHEQ.AJENOS,RET.DE CAM.,CONCEPTO: RECUPERACION POR DEVOLUCION DE PASAJE AEREO CORRESP. A LA GESTION 2016,DEP.: CAMARA DE SENADORES , PROCEDENCIA: BANCO UNION S.A., CHEQUE: 6449, FECHA DE EMISION:05/04/2017</t>
  </si>
  <si>
    <t>B14904720002</t>
  </si>
  <si>
    <t>00099021001 DEP.DE CHEQ.AJENOS,RET.DE CAM.,CONCEPTO: RECUPERACION POR DEV. PASAJE AEREO CORRESP. A LA GESTION 2016,DEP.: CAMARA DE SENADORES , PROCEDENCIA: BANCO UNION S.A., CHEQUE: 6450, FECHA DE EMISION:05/04/2017</t>
  </si>
  <si>
    <t>B14904840002</t>
  </si>
  <si>
    <t>00099021001 DEP.DE CHEQ.AJENOS,RET.DE CAM.,CONCEPTO: DEVOLUCION DE CC NO COBRADA DICIEMBRE 2016,DEP.: LA VITALICIA SEGUROS Y REASEGUROS DE VIDA S.A. , PROCEDENCIA: BANCO BISA S.A., CHEQUE: 40976, FECHA DE EMISION:05/04/2017</t>
  </si>
  <si>
    <t>O14903490002</t>
  </si>
  <si>
    <t>00099021001 DEPOSITO DE EFECTIVO, DEPOSITANTE: MARCELA MAMANI CHOQUE, CONCEPTO: DEVOLUCION EN LA PARTIDA MEDICOS SOCIALES Y SANITARIOS, CUENTA DE DEPOSITO: CUENTA UNICA DEL TESORO</t>
  </si>
  <si>
    <t>O14903530002</t>
  </si>
  <si>
    <t>00099021001 DEPOSITO DE EFECTIVO, DEPOSITANTE: ASFI-EDGAR VLADIMIR AQUISE HUANCA, CONCEPTO: DEVOLUCION DE FONDOS POR TASAS DE AEROPUERTO, CUENTA DE DEPOSITO: CUENTA UNICA DEL TESORO</t>
  </si>
  <si>
    <t>O14903580002</t>
  </si>
  <si>
    <t>O14903590002</t>
  </si>
  <si>
    <t>00099021001 DEPOSITO DE EFECTIVO, DEPOSITANTE: LUIS RAMIRO ROLQUE LASTRA C.I. 2208732 LP., CONCEPTO: DEVOLUCION DE DEUDA DOBLE PERCEPCION, CUENTA DE DEPOSITO: CUENTA UNICA DEL TESORO</t>
  </si>
  <si>
    <t>O14903680002</t>
  </si>
  <si>
    <t>00099021001 DEPOSITO DE EFECTIVO, DEPOSITANTE: HUGO PABLO KANTUTA COLQUE, CONCEPTO: DEVOLUCIÓN DE RENTA DE VEJEZ, CUENTA DE DEPOSITO: CUENTA UNICA DEL TESORO</t>
  </si>
  <si>
    <t>O14903970002</t>
  </si>
  <si>
    <t>O14903990002</t>
  </si>
  <si>
    <t>00099021001 DEPOSITO DE EFECTIVO, DEPOSITANTE: MARTIN YAHUASI MAMANI, CONCEPTO: ACUERDO PLAN DE PAGOS CON AFP POR COBRO INDEBIDO, CUENTA DE DEPOSITO: CUENTA UNICA DEL TESORO</t>
  </si>
  <si>
    <t>O14904020002</t>
  </si>
  <si>
    <t>00099021001 DEPOSITO DE EFECTIVO, DEPOSITANTE: WINSTON FABIAN CASSO CASSO, CONCEPTO: REVERSION DE HABERES MARZO 2017, CUENTA DE DEPOSITO: CUENTA UNICA DEL TESORO</t>
  </si>
  <si>
    <t>O14904050002</t>
  </si>
  <si>
    <t>00099021001 DEPOSITO DE EFECTIVO, DEPOSITANTE: LOURDES ROSA MACHACA CALSINA, CONCEPTO: DEVOLUCION DE BOLETA DE HABER MENSUAL DE MARZO, CUENTA DE DEPOSITO: CUENTA UNICA DEL TESORO</t>
  </si>
  <si>
    <t>O14904070002</t>
  </si>
  <si>
    <t>O14904080002</t>
  </si>
  <si>
    <t>00035031101 DEPOSITO DE EFECTIVO, DEPOSITANTE: MEFP - UCPP, CONCEPTO: DEPÓSITO PARQUEO VEHICULAR DEL MES DE MARZO DEL CAMPO FERIAL CHUQUIAGO MARKA, CUENTA DE DEPOSITO: CUENTA UNICA DEL TESORO</t>
  </si>
  <si>
    <t>O14904170002</t>
  </si>
  <si>
    <t>00099021001 DEPOSITO DE EFECTIVO, DEPOSITANTE: EJERCITO DE BOLIVIA, CONCEPTO: REV COMBUSTIBLE ENERO-2017 BATING V, CUENTA DE DEPOSITO: CUENTA UNICA DEL TESORO</t>
  </si>
  <si>
    <t>O14904180002</t>
  </si>
  <si>
    <t>00099021001 DEPOSITO DE EFECTIVO, DEPOSITANTE: EJERCITO DE BOLIVIA, CONCEPTO: REV TELEFONIA ENERO 2017 BATING V, CUENTA DE DEPOSITO: CUENTA UNICA DEL TESORO</t>
  </si>
  <si>
    <t>O14904240002</t>
  </si>
  <si>
    <t>00099021001 DEPOSITO DE EFECTIVO, DEPOSITANTE: VICENTE FAUSTO SERRANO MARTINEZ, CONCEPTO: DOBLE PERCEPCION, CUENTA DE DEPOSITO: CUENTA UNICA DEL TESORO</t>
  </si>
  <si>
    <t>O14904310002</t>
  </si>
  <si>
    <t>00580012001 DEPOSITO DE EFECTIVO, DEPOSITANTE: ROGER CHOQUE LIMACHI, CONCEPTO: DEVOLUCIÓN DE PAGO EN EXCESO DEL PRIMER AGUINALDO 2014, CUENTA DE DEPOSITO: CUENTA UNICA DEL TESORO</t>
  </si>
  <si>
    <t>O14904330002</t>
  </si>
  <si>
    <t>00526012001 DEPOSITO DE EFECTIVO, DEPOSITANTE: BOLIVIA TV JUAN JOSE DURAN, CONCEPTO: DEVOLUCION DE PASAJES, CUENTA DE DEPOSITO: CUENTA UNICA DEL TESORO</t>
  </si>
  <si>
    <t>O14904340002</t>
  </si>
  <si>
    <t>00526012001 DEPOSITO DE EFECTIVO, DEPOSITANTE: BOLIVIA TV BORIS CARTAGENA, CONCEPTO: DEVOLUCION DE PASAJES, CUENTA DE DEPOSITO: CUENTA UNICA DEL TESORO</t>
  </si>
  <si>
    <t>O14904520002</t>
  </si>
  <si>
    <t>00099021001 DEPOSITO DE EFECTIVO, DEPOSITANTE: AIDA LUZ MORALES VDA DE ROSSO, CONCEPTO: CONVENIO DE PAGO 009.16, CUENTA DE DEPOSITO: CUENTA UNICA DEL TESORO</t>
  </si>
  <si>
    <t>O14904550002</t>
  </si>
  <si>
    <t>00292032001 DEPOSITO DE EFECTIVO, DEPOSITANTE: MARISOL FERNANDEZ, CONCEPTO: OTROS INGRESOS, CUENTA DE DEPOSITO: CUENTA UNICA DEL TESORO</t>
  </si>
  <si>
    <t>O14904790002</t>
  </si>
  <si>
    <t>00099021001 DEPOSITO DE EFECTIVO, DEPOSITANTE: EDSON BORIS RIOS GONZALES, CONCEPTO: DEVOLUCION DE FONDOS EN AVANCE POR LA COMPRA DE COMBUSTIBLE, CUENTA DE DEPOSITO: CUENTA UNICA DEL TESORO</t>
  </si>
  <si>
    <t>O14904950002</t>
  </si>
  <si>
    <t>00099021001 DEPOSITO DE EFECTIVO, DEPOSITANTE: CLETO RODRIGUEZ VASQUEZ, CONCEPTO: COMPROMISO DE DEVOLUCION DE DEUDA, CUENTA DE DEPOSITO: CUENTA UNICA DEL TESORO</t>
  </si>
  <si>
    <t>O14905220002</t>
  </si>
  <si>
    <t>00099021001 DEPOSITO DE EFECTIVO, DEPOSITANTE: FATIMA E. FERNANDEZ TORRICO, CONCEPTO: DOBLE PERCEPCION DE HABERES DE LOS MESES MARZO A JUNIO DE 2000, CUENTA DE DEPOSITO: CUENTA UNICA DEL TESORO</t>
  </si>
  <si>
    <t>O14905280002</t>
  </si>
  <si>
    <t>00526012001 DEPOSITO DE EFECTIVO, DEPOSITANTE: JORGE CHOQUE QUISBERTH -BOLIVIA TV, CONCEPTO: DEVOLUCION DE PASAJES, CUENTA DE DEPOSITO: CUENTA UNICA DEL TESORO</t>
  </si>
  <si>
    <t>O14905290002</t>
  </si>
  <si>
    <t>00526012001 DEPOSITO DE EFECTIVO, DEPOSITANTE: FELIPE DE NERY SANTANDER ZEBALLOS, CONCEPTO: DEVOLUCION DE PASAJES-BOLIVIA TV, CUENTA DE DEPOSITO: CUENTA UNICA DEL TESORO</t>
  </si>
  <si>
    <t>O14905300002</t>
  </si>
  <si>
    <t>00526012001 DEPOSITO DE EFECTIVO, DEPOSITANTE: PABLO GREGORIO SUXO C. BOLIVIA TV, CONCEPTO: DEVOLUCION DE PASAJES, CUENTA DE DEPOSITO: CUENTA UNICA DEL TESORO</t>
  </si>
  <si>
    <t>O14905320002</t>
  </si>
  <si>
    <t>00526012001 DEPOSITO DE EFECTIVO, DEPOSITANTE: FREDDY ESPRELLA BOLIVIA TV, CONCEPTO: DEVOLUCION DE PASAJES, CUENTA DE DEPOSITO: CUENTA UNICA DEL TESORO</t>
  </si>
  <si>
    <t>O14905600002</t>
  </si>
  <si>
    <t>00344014601 DEPOSITO DE EFECTIVO, DEPOSITANTE: DANIEL ANTONIO CARVAJAL VELASCO, CONCEPTO: RENDICION DE CUENTAS FINAL 2016-INICIAL 2017, CUENTA DE DEPOSITO: CUENTA UNICA DEL TESORO</t>
  </si>
  <si>
    <t>O14905660002</t>
  </si>
  <si>
    <t>00099021001 DEPOSITO DE EFECTIVO, DEPOSITANTE: ALBERTO SOLIZ VALDEZ, CONCEPTO: DOBLE PERCEPCION, CUENTA DE DEPOSITO: CUENTA UNICA DEL TESORO</t>
  </si>
  <si>
    <t>O14905680002</t>
  </si>
  <si>
    <t>00099021001 DEPOSITO DE EFECTIVO, DEPOSITANTE: RONALD LEDEZMA REYNAGA, CONCEPTO: DEVOLUCIÓN SALDO FONDOS EN AVANCE, CUENTA DE DEPOSITO: CUENTA UNICA DEL TESORO</t>
  </si>
  <si>
    <t>O14905800002</t>
  </si>
  <si>
    <t>00526012001 DEPOSITO DE EFECTIVO, DEPOSITANTE: BOLIVIA TV ERICK CONDORENA ROJAS, CONCEPTO: DEVOLUCION DE VIATICOS, CUENTA DE DEPOSITO: CUENTA UNICA DEL TESORO</t>
  </si>
  <si>
    <t>O14905970002</t>
  </si>
  <si>
    <t>00212082001 DEPOSITO DE EFECTIVO, DEPOSITANTE: OSCAR FERNANDO ARCE VELASQUEZ, CONCEPTO: DEVOLUCIÓN POR CONCEPTO DE GASTOS OPERATIVOS, MONTO NO EJECUTADO, CUENTA DE DEPOSITO: CUENTA UNICA DEL TESORO</t>
  </si>
  <si>
    <t>O14906160002</t>
  </si>
  <si>
    <t>00016011101 DEPOSITO DE EFECTIVO, DEPOSITANTE: MIN.DE EDUCACION HENRY WOLFAN ZAPANA ARUQUIPA, CONCEPTO: DEVOLUCION DE PASAJES Y VIATICOS, CUENTA DE DEPOSITO: CUENTA UNICA DEL TESORO</t>
  </si>
  <si>
    <t>O14906170002</t>
  </si>
  <si>
    <t>00099021001 DEPOSITO DE EFECTIVO, DEPOSITANTE: FABIOLA CONSUELO SALAZAR CALLE, CONCEPTO: DEVOLUCION DE RECURSOS NO UTILIZADOS POR UN DIA DE VIATICOS, CUENTA DE DEPOSITO: CUENTA UNICA DEL TESORO</t>
  </si>
  <si>
    <t>O14906190002</t>
  </si>
  <si>
    <t>O14906280002</t>
  </si>
  <si>
    <t>00099021001 DEPOSITO DE EFECTIVO, DEPOSITANTE: JAIME NESTOR LIMA MAMANI, CONCEPTO: DOBLE PERCEPCIÓN, CUENTA DE DEPOSITO: CUENTA UNICA DEL TESORO</t>
  </si>
  <si>
    <t>O14906290002</t>
  </si>
  <si>
    <t>O14906540002</t>
  </si>
  <si>
    <t>00526012001 DEPOSITO DE EFECTIVO, DEPOSITANTE: JUVENAL ARNALDO ACARAPI MAGUEÑO, CONCEPTO: DEVOLUCIÓN VIÁTICOS BOLIVIA TV, CUENTA DE DEPOSITO: CUENTA UNICA DEL TESORO</t>
  </si>
  <si>
    <t>B14907810002</t>
  </si>
  <si>
    <t>00670012002 DEP.DE CHEQ.AJENOS,RET.DE CAM.,CONCEPTO: REFERNDO DE CONVERSION A AUTONOMIA INDIGENA AORIGINARIA CAMPESINA,DEP.: GOBIERNO AUTONOMO MUNICIPAL DE MACHARETI , PROCEDENCIA: BANCO UNION S.A., CHEQUE: 1459, FECHA DE EMISION:04/04/2017</t>
  </si>
  <si>
    <t>B14907990002</t>
  </si>
  <si>
    <t>00523012001 DEP.DE CHEQ.AJENOS,RET.DE CAM.,CONCEPTO: PAGO POR PRESTACION DE SERVICIO,DEP.: ECOBOL , PROCEDENCIA: BANCO BISA S.A., CHEQUE: 2968, FECHA DE EMISION:28/03/2017</t>
  </si>
  <si>
    <t>B14908200002</t>
  </si>
  <si>
    <t>00099021001 DEP.DE CHEQ.AJENOS,RET.DE CAM.,CONCEPTO: DEVOLUCION DE RECURSOS,DEP.: AGENCIA NACIONAL DE HIDROCARBUROS , PROCEDENCIA: BANCO UNION S.A., CHEQUE: 4311, FECHA DE EMISION:05/04/2017</t>
  </si>
  <si>
    <t>B14908220002</t>
  </si>
  <si>
    <t>00680012001 DEP.DE CHEQ.AJENOS,RET.DE CAM.,CONCEPTO: PAGO ALQUILER ATM CONTRALORIA ABRIL 2017,DEP.: BANCO UNION S.A. , PROCEDENCIA: BANCO UNION S.A., CHEQUE: 146686, FECHA DE EMISION:05/04/2017</t>
  </si>
  <si>
    <t>B14908310002</t>
  </si>
  <si>
    <t>00253014201 DEP.DE CHEQ.AJENOS,RET.DE CAM.,CONCEPTO: TRANSFERENCIA DE RECURSOS GAM - TARIJA,DEP.: GAM - TARIJA , PROCEDENCIA: BANCO UNION S.A., CHEQUE: 1000, FECHA DE EMISION:06/04/2017</t>
  </si>
  <si>
    <t>B14908420002</t>
  </si>
  <si>
    <t>00099021001 DEP.DE CHEQ.AJENOS,RET.DE CAM.,CONCEPTO: PAGO INCAPACIDAD TEMPORAL DEL PERSONAL ABC CORRESPONDIENTE MES 2017,DEP.: CAJA DE SALUD CAMINOS Y R.A. , PROCEDENCIA: BANCO UNION S.A., CHEQUE: 7534, FECHA DE EMISION:31/03/2017</t>
  </si>
  <si>
    <t>B14908440002</t>
  </si>
  <si>
    <t>00099021001 DEP.DE CHEQ.AJENOS,RET.DE CAM.,CONCEPTO: REVERSIÓN COMP. C-31 192; FTE 41,DEP.: SEGIP OFICINA NACIONAL , PROCEDENCIA: BANCO UNION S.A., CHEQUE: 11037, FECHA DE EMISION:30/03/2017</t>
  </si>
  <si>
    <t>B14908480002</t>
  </si>
  <si>
    <t>00340012003 DEP.DE CHEQ.AJENOS,RET.DE CAM.,CONCEPTO: REPOSICIÓN MATERIAL VALORADO EXTRAVIADO LP C-31 N°2717 GESTIÓN 2015,DEP.: SEGIP OF NACIONAL , PROCEDENCIA: BANCO UNION S.A., CHEQUE: 11038, FECHA DE EMISION:31/03/2017</t>
  </si>
  <si>
    <t>B14908500002</t>
  </si>
  <si>
    <t>00253014205 DEP.DE CHEQ.AJENOS,RET.DE CAM.,CONCEPTO: TRANSFERENCIA DE RECURSOS DE EPSAS,DEP.: EPSAS , PROCEDENCIA: BANCO UNION S.A., CHEQUE: 999, FECHA DE EMISION:04/04/2017</t>
  </si>
  <si>
    <t>B14908520002</t>
  </si>
  <si>
    <t>00253014113 DEP.DE CHEQ.AJENOS,RET.DE CAM.,CONCEPTO: TRANSFERENCIA DE RECURSOS DE CONTRAPARTE DEL GAM- LLALLAGUA,DEP.: GAM - LLALLAGUA , PROCEDENCIA: BANCO UNION S.A., CHEQUE: 997, FECHA DE EMISION:04/04/2017</t>
  </si>
  <si>
    <t>B14908550002</t>
  </si>
  <si>
    <t>00253014107 DEP.DE CHEQ.AJENOS,RET.DE CAM.,CONCEPTO: TRANSFERENCIA DE RECURSOS DE CONTRAPARTE DEL GAM - ESCOMA,DEP.: GAM - ESCOMA , PROCEDENCIA: BANCO UNION S.A., CHEQUE: 998, FECHA DE EMISION:04/04/2017</t>
  </si>
  <si>
    <t>B14908560002</t>
  </si>
  <si>
    <t>00670012003 DEP.DE CHEQ.AJENOS,RET.DE CAM.,CONCEPTO: DEVOLUCION PASAJES GESTIONES ANTERIORES T.S.E.,DEP.: ORGANO ELECTORAL PLURINACIONAL , PROCEDENCIA: BANCO UNION S.A., CHEQUE: 9918, FECHA DE EMISION:03/04/2017</t>
  </si>
  <si>
    <t>B14908660002</t>
  </si>
  <si>
    <t>00526012001 DEP.DE CHEQ.AJENOS,RET.DE CAM.,CONCEPTO: DEP DE SALDOS NO UTILIZADOS EN FAV - BTV PARA LA REVERSION DE PREVENTIVOS,DEP.: BOLIVIA TV , PROCEDENCIA: BANCO UNION S.A., CHEQUE: 15780, FECHA DE EMISION:06/04/2017</t>
  </si>
  <si>
    <t>B14908680002</t>
  </si>
  <si>
    <t>00526012001 DEP.DE CHEQ.AJENOS,RET.DE CAM.,CONCEPTO: DEP DE SALDOS NO UTILIZADOS EN FAV - BTV PARA LA REVERSION DE PREVENTIVOS,DEP.: BOLIVIA TV , PROCEDENCIA: BANCO UNION S.A., CHEQUE: 15782, FECHA DE EMISION:06/04/2017</t>
  </si>
  <si>
    <t>O14907570002</t>
  </si>
  <si>
    <t>00041021101 DEPOSITO DE EFECTIVO, DEPOSITANTE: LESLY PAMELA NIEVES NAVA BARRIENTOS, CONCEPTO: PRIMER PAGO DE CUOTAS, CUENTA DE DEPOSITO: CUENTA UNICA DEL TESORO</t>
  </si>
  <si>
    <t>O14907680002</t>
  </si>
  <si>
    <t>00016011101 DEPOSITO DE EFECTIVO, DEPOSITANTE: LUCY MONASTERIOS QUISPE, CONCEPTO: DEVOLUCION POR CARGO A CUENTA DOCUMENTADA, CUENTA DE DEPOSITO: CUENTA UNICA DEL TESORO</t>
  </si>
  <si>
    <t>O14907820002</t>
  </si>
  <si>
    <t>00016011101 DEPOSITO DE EFECTIVO, DEPOSITANTE: EDWIN PEÑA PALACIOS, CONCEPTO: DEVOLUCION A CARGO DE CUENTA, CUENTA DE DEPOSITO: CUENTA UNICA DEL TESORO</t>
  </si>
  <si>
    <t>O14908110002</t>
  </si>
  <si>
    <t>00526012001 DEPOSITO DE EFECTIVO, DEPOSITANTE: DAVID OSCAR LAURA MAMANI, CONCEPTO: DEVOLUCIÓN FONDOS EN AVANCE, CUENTA DE DEPOSITO: CUENTA UNICA DEL TESORO</t>
  </si>
  <si>
    <t>O14908400002</t>
  </si>
  <si>
    <t>00099021001 DEPOSITO DE EFECTIVO, DEPOSITANTE: GROBER FLORES, CONCEPTO: PREVENTIVO 1490, CUENTA DE DEPOSITO: CUENTA UNICA DEL TESORO</t>
  </si>
  <si>
    <t>O14908410002</t>
  </si>
  <si>
    <t>00099021001 DEPOSITO DE EFECTIVO, DEPOSITANTE: TIGO, CONCEPTO: PREVENTIVO 151, CUENTA DE DEPOSITO: CUENTA UNICA DEL TESORO</t>
  </si>
  <si>
    <t>O14908840002</t>
  </si>
  <si>
    <t>00099021001 DEPOSITO DE EFECTIVO, DEPOSITANTE: TCNL. DEM. JUAN CARLOS PADILLA AGUILAR, CONCEPTO: RETENCIÓN DE VIÁTICOS POR CAMBIO DE DESTINO - ECEM, CUENTA DE DEPOSITO: CUENTA UNICA DEL TESORO</t>
  </si>
  <si>
    <t>O14908850002</t>
  </si>
  <si>
    <t>00086068001 DEPOSITO DE EFECTIVO, DEPOSITANTE: ALBERTO ROMAN AYMAYA, CONCEPTO: DEVOLUCION SALDO MANTENIMIENTO DE CAMIONETA, CUENTA DE DEPOSITO: CUENTA UNICA DEL TESORO</t>
  </si>
  <si>
    <t>O14908860002</t>
  </si>
  <si>
    <t>00099021001 DEPOSITO DE EFECTIVO, DEPOSITANTE: MY. DEM. JOSE CARDONA RIOS, CONCEPTO: RETENCIÓN DE VIÁTICOS POR CAMBIO DE DESTINO - ECEM, CUENTA DE DEPOSITO: CUENTA UNICA DEL TESORO</t>
  </si>
  <si>
    <t>O14908870002</t>
  </si>
  <si>
    <t>00086068001 DEPOSITO DE EFECTIVO, DEPOSITANTE: ALBERTO ROMAN AYMAYA, CONCEPTO: DEVOLUCION SALDO PARA COMPRA DE COMBUSTIBLE, CUENTA DE DEPOSITO: CUENTA UNICA DEL TESORO</t>
  </si>
  <si>
    <t>O14908880002</t>
  </si>
  <si>
    <t>00099021001 DEPOSITO DE EFECTIVO, DEPOSITANTE: TCNL. DEM. SIMON LUIS GUZMAN AGUIRRE, CONCEPTO: RETENCIÓN DE VIÁTICOS POR CAMBIO DE DESTINO - ECEM, CUENTA DE DEPOSITO: CUENTA UNICA DEL TESORO</t>
  </si>
  <si>
    <t>O14908890002</t>
  </si>
  <si>
    <t>O14908920002</t>
  </si>
  <si>
    <t>00086068001 DEPOSITO DE EFECTIVO, DEPOSITANTE: EVELIN JOVANNA LLANQUE LLANQUE, CONCEPTO: DEVOLUCION SALDOS FONDOS EN AVANCE PARA COMPRA DE GASOLINA, CUENTA DE DEPOSITO: CUENTA UNICA DEL TESORO</t>
  </si>
  <si>
    <t>O14909220002</t>
  </si>
  <si>
    <t>00586019203 DEPOSITO DE EFECTIVO, DEPOSITANTE: GILBERT DOROTEO UMAÑA MARTINEZ, CONCEPTO: DEVOLUCION DE FONDOS EN AVANCE ( 193 ), CUENTA DE DEPOSITO: CUENTA UNICA DEL TESORO</t>
  </si>
  <si>
    <t>O14909230002</t>
  </si>
  <si>
    <t>00586019203 DEPOSITO DE EFECTIVO, DEPOSITANTE: GILBERT DOROTEO UMAÑA MARTINEZ, CONCEPTO: DEVOLUCION DE FONDO EN AVANCE ( 176 ), CUENTA DE DEPOSITO: CUENTA UNICA DEL TESORO</t>
  </si>
  <si>
    <t>O14909570002</t>
  </si>
  <si>
    <t>00222014302 DEPOSITO DE EFECTIVO, DEPOSITANTE: APISCAIMAR, CONCEPTO: REVERSION DE APISCAIMAR, CUENTA DE DEPOSITO: CUENTA UNICA DEL TESORO</t>
  </si>
  <si>
    <t>O14909810002</t>
  </si>
  <si>
    <t>00099021001 DEPOSITO DE EFECTIVO, DEPOSITANTE: RAUL ANTONIO CALLISAYA GUTIERREZ, CONCEPTO: DEVOLUCION SERVICIOS BASICOS ENERGIA, CUENTA DE DEPOSITO: CUENTA UNICA DEL TESORO</t>
  </si>
  <si>
    <t>O14909840002</t>
  </si>
  <si>
    <t>00099021001 DEPOSITO DE EFECTIVO, DEPOSITANTE: RAUL ANTONIO CALLISAYA GUTIERREZ, CONCEPTO: DEVOLUCION SERVICIOS BASICOS INTERNET, CUENTA DE DEPOSITO: CUENTA UNICA DEL TESORO</t>
  </si>
  <si>
    <t>O14909870002</t>
  </si>
  <si>
    <t>00099021001 DEPOSITO DE EFECTIVO, DEPOSITANTE: MAX ROUGCHER - MIN. DE DEPORTES, CONCEPTO: DEV. DE SALDOS NO EJECUTADOS FONDOS EN AVANCE COPA ESTADO PLURINACIONAL DE BOLIVIA, CUENTA DE DEPOSITO: CUENTA UNICA DEL TESORO</t>
  </si>
  <si>
    <t>O14909960002</t>
  </si>
  <si>
    <t>00099021001 DEPOSITO DE EFECTIVO, DEPOSITANTE: FELIPA QUISPE VDA. DE SALCEDO C.I. 2540497 LP., CONCEPTO: COBROS INDEBIDOS - DEVOLUCION, CUENTA DE DEPOSITO: CUENTA UNICA DEL TESORO</t>
  </si>
  <si>
    <t>O14910350002</t>
  </si>
  <si>
    <t>00099021001 DEPOSITO DE EFECTIVO, DEPOSITANTE: FUND.GRIGADA MED.CUBANA DAYAMI LEISA CORDERO V., CONCEPTO: DEVOLUCION POR CONCEPTO DE COMUNICACIONES CORREPONDIENTE AL MES DE MARZO 2017, CUENTA DE DEPOSITO: CUENTA UNICA DEL TESORO</t>
  </si>
  <si>
    <t>O14910360002</t>
  </si>
  <si>
    <t>00099021001 DEPOSITO DE EFECTIVO, DEPOSITANTE: FUND.GRIGADA MED.CUBANA DAYAMI LEISA CORDERO V., CONCEPTO: DEVOLUCION POR CONCEPTO DE MANTENIMIENTO Y REPARACION DE VEHICULO MES MARZO 2017, CUENTA DE DEPOSITO: CUENTA UNICA DEL TESORO</t>
  </si>
  <si>
    <t>O14910390002</t>
  </si>
  <si>
    <t>00586019203 DEPOSITO DE EFECTIVO, DEPOSITANTE: JUAN CARLOS VILLCA LAURA - EASBA, CONCEPTO: DEVOLUCIÓN DE FONDOS EN AVANCE, CUENTA DE DEPOSITO: CUENTA UNICA DEL TESORO</t>
  </si>
  <si>
    <t>O14910400002</t>
  </si>
  <si>
    <t>00099021001 DEPOSITO DE EFECTIVO, DEPOSITANTE: FUND.GRIGADA MED.CUBANA DAYAMI LEISA CORDERO V., CONCEPTO: DEVOLUCION POR CONCEPTO DE COMBUSTIBLE CORRESPONDIENTE AL MES MARZO 2017, CUENTA DE DEPOSITO: CUENTA UNICA DEL TESORO</t>
  </si>
  <si>
    <t>O14910430002</t>
  </si>
  <si>
    <t>00099021001 DEPOSITO DE EFECTIVO, DEPOSITANTE: FUND.GRIGADA MED.CUBANA DAYAMI LEISA CORDERO V., CONCEPTO: DEVOLUCION POR CONCEPTO DE ALIMENTO CORRESPÓNDIENTE AL MES DE MARZO 2017, CUENTA DE DEPOSITO: CUENTA UNICA DEL TESORO</t>
  </si>
  <si>
    <t>B14911610002</t>
  </si>
  <si>
    <t>00020051101 DEP.DE CHEQ.AJENOS,RET.DE CAM.,CONCEPTO: TRANSFERENCIA DE RECURSOS FTE 11 ARMADA BOLIVIANA,DEP.: MINISTERIO DE DEFENSA , PROCEDENCIA: BANCO UNION S.A., CHEQUE: 15164, FECHA DE EMISION:06/04/2017</t>
  </si>
  <si>
    <t>B14912040002</t>
  </si>
  <si>
    <t>00587012008 DEP.DE CHEQ.AJENOS,RET.DE CAM.,CONCEPTO: DEVOLUCION DE FONDOS,DEP.: ADALID GUACHALLA , PROCEDENCIA: BANCO UNION S.A., CHEQUE: 955, FECHA DE EMISION:29/03/2017</t>
  </si>
  <si>
    <t>B14912060002</t>
  </si>
  <si>
    <t>00099021001 DEP.DE CHEQ.AJENOS,RET.DE CAM.,CONCEPTO: PAGO POR DESCUENTO MONTOS EXCEDENTES POR DOBLE PERCEPCION DE RECURSOS PUBLICOS,DEP.: CAJA NACIONAL DE SALUD , PROCEDENCIA: BANCO UNION S.A., CHEQUE: 29912, FECHA DE EMISION:07/04/2017</t>
  </si>
  <si>
    <t>B14912380002</t>
  </si>
  <si>
    <t>00523012001 DEP.DE CHEQ.AJENOS,RET.DE CAM.,CONCEPTO: VENTA DE SERVICIO ECOBOL,DEP.: BENJAMIN AQUINO , PROCEDENCIA: BANCO DE CREDITO DE BOLIVIA S.A., CHEQUE: 3719, FECHA DE EMISION:05/04/2017</t>
  </si>
  <si>
    <t>B14912460002</t>
  </si>
  <si>
    <t>00099021001 DEP.DE CHEQ.AJENOS,RET.DE CAM.,CONCEPTO: LOPEZ ARRUETA ABEL,DEP.: BANCO UNION S.A. , PROCEDENCIA: BANCO UNION S.A., CHEQUE: 148226, FECHA DE EMISION:07/04/2017</t>
  </si>
  <si>
    <t>B14912680002</t>
  </si>
  <si>
    <t>00015011108 DEP.DE CHEQ.AJENOS,RET.DE CAM.,CONCEPTO: DEVOLUCION DE RECURSOS,DEP.: MIN GOBIERNO , PROCEDENCIA: BANCO UNION S.A., CHEQUE: 50767, FECHA DE EMISION:05/04/2017</t>
  </si>
  <si>
    <t>B14912700002</t>
  </si>
  <si>
    <t>00015011108 DEP.DE CHEQ.AJENOS,RET.DE CAM.,CONCEPTO: DEVOLUCION DE RECURSOS,DEP.: MIN GOBIERNO , PROCEDENCIA: BANCO UNION S.A., CHEQUE: 50773, FECHA DE EMISION:05/04/2017</t>
  </si>
  <si>
    <t>B14912720002</t>
  </si>
  <si>
    <t>00015011108 DEP.DE CHEQ.AJENOS,RET.DE CAM.,CONCEPTO: DEVOLUCION DE RECURSOS,DEP.: MIN GOBIERNO , PROCEDENCIA: BANCO UNION S.A., CHEQUE: 50770, FECHA DE EMISION:05/04/2017</t>
  </si>
  <si>
    <t>B14912750002</t>
  </si>
  <si>
    <t>00660042001 DEP.DE CHEQ.AJENOS,RET.DE CAM.,CONCEPTO: DEVOLUCION DE CUENTAS POR COBRAR GESTIONES ANTERIORES FREDDY SEVERINO,DEP.: ORGANO JUDICIAL - TRIBUNAL AGROAMBIENTAL , PROCEDENCIA: BANCO UNION S.A., CHEQUE: 430, FECHA DE EMISION:04/04/2017</t>
  </si>
  <si>
    <t>B14912760002</t>
  </si>
  <si>
    <t>00015011108 DEP.DE CHEQ.AJENOS,RET.DE CAM.,CONCEPTO: DEVOLUCION DE RECURSOS,DEP.: MIN GOBIERNO , PROCEDENCIA: BANCO UNION S.A., CHEQUE: 50771, FECHA DE EMISION:05/04/2017</t>
  </si>
  <si>
    <t>B14912770002</t>
  </si>
  <si>
    <t>00015011108 DEP.DE CHEQ.AJENOS,RET.DE CAM.,CONCEPTO: DEVOLUCION DE RECURSOS,DEP.: MIN GOBIERNO , PROCEDENCIA: BANCO UNION S.A., CHEQUE: 50766, FECHA DE EMISION:05/04/2017</t>
  </si>
  <si>
    <t>B14912800002</t>
  </si>
  <si>
    <t>00015011108 DEP.DE CHEQ.AJENOS,RET.DE CAM.,CONCEPTO: DEVOLUCION DE RECURSOS,DEP.: MIN GOBIERNO , PROCEDENCIA: BANCO UNION S.A., CHEQUE: 50772, FECHA DE EMISION:05/04/2017</t>
  </si>
  <si>
    <t>B14912830002</t>
  </si>
  <si>
    <t>00015011108 DEP.DE CHEQ.AJENOS,RET.DE CAM.,CONCEPTO: DEVOLUCION DE RECURSOS,DEP.: MIN GOBIERNO , PROCEDENCIA: BANCO UNION S.A., CHEQUE: 50769, FECHA DE EMISION:05/04/2017</t>
  </si>
  <si>
    <t>B14912970002</t>
  </si>
  <si>
    <t>00574012004 DEP.DE CHEQ.AJENOS,RET.DE CAM.,CONCEPTO: SUBSIDIO UNIVERSAL DESCUENTOS GESTION 2016,DEP.: LACTEOSBOL , PROCEDENCIA: BANCO UNION S.A., CHEQUE: 4490, FECHA DE EMISION:06/04/2017</t>
  </si>
  <si>
    <t>B14912990002</t>
  </si>
  <si>
    <t>00574012002 DEP.DE CHEQ.AJENOS,RET.DE CAM.,CONCEPTO: DEVOLUCION DE FONDOS ASIGNADOS,DEP.: LACTEOSBOL , PROCEDENCIA: BANCO UNION S.A., CHEQUE: 4491, FECHA DE EMISION:06/04/2017</t>
  </si>
  <si>
    <t>B14913090002</t>
  </si>
  <si>
    <t>00035051101 DEP.DE CHEQ.AJENOS,RET.DE CAM.,CONCEPTO: DEVOLUCIÓN DE RETENCIONES DE SEGURIDAD FÍSICA POR LA SRA. ESTHELA M. LUNA MENACHO - REGIONAL BENI,DEP.: SENASIR , PROCEDENCIA: BANCO UNION S.A., CHEQUE: 18169, FECHA DE EMISION:03/04/2017</t>
  </si>
  <si>
    <t>O14911820002</t>
  </si>
  <si>
    <t>O14911950002</t>
  </si>
  <si>
    <t>00099021001 DEPOSITO DE EFECTIVO, DEPOSITANTE: SANDRA YOUSSETTE SIACAR BACARREZA, CONCEPTO: DEVOLUCIÓN POR EXCESO DE HABERES RECIBIDOS EN EL SECTOR PÚBLICO, CUENTA DE DEPOSITO: CUENTA UNICA DEL TESORO</t>
  </si>
  <si>
    <t>O14911990002</t>
  </si>
  <si>
    <t>00591012003 DEPOSITO DE EFECTIVO, DEPOSITANTE: ELSA RAMOS MAMANI, CONCEPTO: DEP. DE SALDO DE FONDOS EN AVANCE, CUENTA DE DEPOSITO: CUENTA UNICA DEL TESORO</t>
  </si>
  <si>
    <t>O14912090002</t>
  </si>
  <si>
    <t>00041021101 DEPOSITO DE EFECTIVO, DEPOSITANTE: JOSE LUIS CAHUAYA ANCO, CONCEPTO: DEVOLUCIÓN DE FONDOS EN AVANCE POR CONCEPTO DE REFRIGERIO, CUENTA DE DEPOSITO: CUENTA UNICA DEL TESORO</t>
  </si>
  <si>
    <t>O14912120002</t>
  </si>
  <si>
    <t>00099021001 DEPOSITO DE EFECTIVO, DEPOSITANTE: ROBERTO ALEJANDRO FERNANDEZ, CONCEPTO: DEV. DE FONDOS POR ASIGNACION DEL PASAJE TERRESTRE, CUENTA DE DEPOSITO: CUENTA UNICA DEL TESORO</t>
  </si>
  <si>
    <t>O14912220002</t>
  </si>
  <si>
    <t>00099021001 DEPOSITO DE EFECTIVO, DEPOSITANTE: RI - 14 ""FLORIDA"", CONCEPTO: RETENCIÓN DE AGUA POTABLE DE FEBRERO /17 DEL RI-14 ""FLORIDA"", CUENTA DE DEPOSITO: CUENTA UNICA DEL TESORO</t>
  </si>
  <si>
    <t>O14912230002</t>
  </si>
  <si>
    <t>00099021001 DEPOSITO DE EFECTIVO, DEPOSITANTE: RI -14 FLORIDA, CONCEPTO: RETENCIÓN DE AGUA POTABLE DE ENERO/17 DEL RI -14 ""FLORIDA"", CUENTA DE DEPOSITO: CUENTA UNICA DEL TESORO</t>
  </si>
  <si>
    <t>O14912370002</t>
  </si>
  <si>
    <t>00020031101 DEPOSITO DE EFECTIVO, DEPOSITANTE: CARLOS CORDERO GONZALES, CONCEPTO: REVERSION, CUENTA DE DEPOSITO: CUENTA UNICA DEL TESORO</t>
  </si>
  <si>
    <t>O14912530002</t>
  </si>
  <si>
    <t>00099021001 DEPOSITO DE EFECTIVO, DEPOSITANTE: GONZALO F. MAYTA CHURQUI, CONCEPTO: DEVOLUCION DE FONDOS EN AVANCE MARZO 2017, CUENTA DE DEPOSITO: CUENTA UNICA DEL TESORO</t>
  </si>
  <si>
    <t>O14912810002</t>
  </si>
  <si>
    <t>00660062001 DEPOSITO DE EFECTIVO, DEPOSITANTE: ORGANO JUDICIAL-DISTRITO CHUQUISACA, CONCEPTO: DEP POR APROPIACION ERRADA EN LA CUENTA DEL SERVICIO DE IMPUESTOS NACIONALES, CUENTA DE DEPOSITO: CUENTA UNICA DEL TESORO</t>
  </si>
  <si>
    <t>O14913180002</t>
  </si>
  <si>
    <t>00291012008 DEPOSITO DE EFECTIVO, DEPOSITANTE: PROINTEC S.A. SUCURSAL BOLIVIA, CONCEPTO: CARACTERIZACIÓN DEL ASFALTO PEN 60/70 PARA EL ASFALTADO DE LA CARRETERA ENTRE RIOS-PALOS BLANCOS, CUENTA DE DEPOSITO: CUENTA UNICA DEL TESORO</t>
  </si>
  <si>
    <t>O14913210002</t>
  </si>
  <si>
    <t>00212082001 DEPOSITO DE EFECTIVO, DEPOSITANTE: DAVID SOCRATES MAMANI LOPEZ - INRA, CONCEPTO: DEVOLUCIÓN DE GASTOS OPERATIVOS DEL VIAJE AL MUNICIPIO DE SICA SICA - PAPEL PAMA, CUENTA DE DEPOSITO: CUENTA UNICA DEL TESORO</t>
  </si>
  <si>
    <t>O14913230002</t>
  </si>
  <si>
    <t>00212082001 DEPOSITO DE EFECTIVO, DEPOSITANTE: RAUL MATIAS HUARCAYA, CONCEPTO: DEVOLUCIÓN DE GASTOS OPERATIVOS C 31 N°115, CUENTA DE DEPOSITO: CUENTA UNICA DEL TESORO</t>
  </si>
  <si>
    <t>O14913350002</t>
  </si>
  <si>
    <t>00586019203 DEPOSITO DE EFECTIVO, DEPOSITANTE: XIOZ ADI, CONCEPTO: DEVOLUCION POR CONSUMO DE SERVICIOS DE AGUA 2016, CUENTA DE DEPOSITO: CUENTA UNICA DEL TESORO</t>
  </si>
  <si>
    <t>O14913360002</t>
  </si>
  <si>
    <t>00586019203 DEPOSITO DE EFECTIVO, DEPOSITANTE: XIOZ ADI, CONCEPTO: DEVOLUCION POR CONSUMO DE SERVICIOS DE ELECTRICIDAD 2016, CUENTA DE DEPOSITO: CUENTA UNICA DEL TESORO</t>
  </si>
  <si>
    <t>O14913370002</t>
  </si>
  <si>
    <t>00586019203 DEPOSITO DE EFECTIVO, DEPOSITANTE: XIOZ ADI, CONCEPTO: DEVOLUCION POR CONSUMO DE SERVICIOS DE ELECTRICIDAD 2017, CUENTA DE DEPOSITO: CUENTA UNICA DEL TESORO</t>
  </si>
  <si>
    <t>O14913380002</t>
  </si>
  <si>
    <t>00586019203 DEPOSITO DE EFECTIVO, DEPOSITANTE: XIOZ ADI, CONCEPTO: DEVOLUCION POR CONSUMO DE SERVICIOS DE AGUA 2017, CUENTA DE DEPOSITO: CUENTA UNICA DEL TESORO</t>
  </si>
  <si>
    <t>O14913480002</t>
  </si>
  <si>
    <t>00212082001 DEPOSITO DE EFECTIVO, DEPOSITANTE: KARINA MARISOL QUISPE AJATA, CONCEPTO: DEVOLUCION DE VIATICOS, CUENTA DE DEPOSITO: CUENTA UNICA DEL TESORO</t>
  </si>
  <si>
    <t>O14913530002</t>
  </si>
  <si>
    <t>00099021001 DEPOSITO DE EFECTIVO, DEPOSITANTE: CONEX SRL, CONCEPTO: DEVOLUCION DE PAGOS EN DEMASIA, CUENTA DE DEPOSITO: CUENTA UNICA DEL TESORO</t>
  </si>
  <si>
    <t>O14913560002</t>
  </si>
  <si>
    <t>00046024204 DEPOSITO DE EFECTIVO, DEPOSITANTE: ENRIQUE BORDA TOLAY - MINISTERIO DE SALUD, CONCEPTO: DEVOLUCIÓN DE FONDOS EN AVANCE, CUENTA DE DEPOSITO: CUENTA UNICA DEL TESORO</t>
  </si>
  <si>
    <t>O14913570002</t>
  </si>
  <si>
    <t>00099021001 DEPOSITO DE EFECTIVO, DEPOSITANTE: GOBIERNO AUTONOMO DEPARTAMENTAL SEDES LA PAZ, CONCEPTO: OTROS DESCUENTOS, CUENTA DE DEPOSITO: CUENTA UNICA DEL TESORO</t>
  </si>
  <si>
    <t>O14913580002</t>
  </si>
  <si>
    <t>00099021001 DEPOSITO DE EFECTIVO, DEPOSITANTE: GOBIERNO AUTONOMO DEPARTAMENTAL SEDES LA PAZ, CONCEPTO: DE DEVOLUCIÓN DE HABERES DEL MES DE FEBRERO, CUENTA DE DEPOSITO: CUENTA UNICA DEL TESORO</t>
  </si>
  <si>
    <t>O14913810002</t>
  </si>
  <si>
    <t>00099021001 DEPOSITO DE EFECTIVO, DEPOSITANTE: LAUREANA QUISPE VDA. DE CANAVIRI, CONCEPTO: COBRO INDEBIDO, CUENTA DE DEPOSITO: CUENTA UNICA DEL TESORO</t>
  </si>
  <si>
    <t>O14913870002</t>
  </si>
  <si>
    <t>00212082001 DEPOSITO DE EFECTIVO, DEPOSITANTE: JORGE FERNANDO NINA APAZA, CONCEPTO: DEVOLUCIÓN DE GASTOS OPERATIVOS C-31 N°1212, CUENTA DE DEPOSITO: CUENTA UNICA DEL TESORO</t>
  </si>
  <si>
    <t>O14914190002</t>
  </si>
  <si>
    <t>00253014307 DEPOSITO DE EFECTIVO, DEPOSITANTE: GASTON POPPE, CONCEPTO: DEV. POR EXCEDENTE TELEFONIA MOVIL CORPORATIVO CORRESPONDIENTE AL MES DE FEBRERO 2017, CUENTA DE DEPOSITO: CUENTA UNICA DEL TESORO</t>
  </si>
  <si>
    <t>O14914200002</t>
  </si>
  <si>
    <t>00253014307 DEPOSITO DE EFECTIVO, DEPOSITANTE: JAMES AVILA, CONCEPTO: DEV. POR EXCEDENTE TELEFONIA MOVIL CORPORATIVO CORRESPONDIENTE AL MES DE FEBRERO 2017, CUENTA DE DEPOSITO: CUENTA UNICA DEL TESORO</t>
  </si>
  <si>
    <t>O14914250002</t>
  </si>
  <si>
    <t>00526012001 DEPOSITO DE EFECTIVO, DEPOSITANTE: JUVENAL ARNALDO ACARAPI MAGUEÑO, CONCEPTO: DEVOLUCION DE VIATICOS BOLIVIA TV., CUENTA DE DEPOSITO: CUENTA UNICA DEL TESORO</t>
  </si>
  <si>
    <t>O14914290002</t>
  </si>
  <si>
    <t>00099021001 DEPOSITO DE EFECTIVO, DEPOSITANTE: GONZALO VILLAGOMEZ OÑA, CONCEPTO: DEVOLUCION DE PAGO AGUINALDO DUODECIMA, CUENTA DE DEPOSITO: CUENTA UNICA DEL TESORO</t>
  </si>
  <si>
    <t>O14914450002</t>
  </si>
  <si>
    <t>00099021001 DEPOSITO DE EFECTIVO, DEPOSITANTE: ESTELA ALVAREZ CHAVEZ, CONCEPTO: DEV. POR VIÁTICOS C31 -6604 CBTE: 5167, CUENTA DE DEPOSITO: CUENTA UNICA DEL TESORO</t>
  </si>
  <si>
    <t>O14914620002</t>
  </si>
  <si>
    <t>O14915040002</t>
  </si>
  <si>
    <t>00081077001 DEPOSITO DE EFECTIVO, DEPOSITANTE: QUASAR SRL, CONCEPTO: DEVOLUCIÓN POR MULTA, CUENTA DE DEPOSITO: CUENTA UNICA DEL TESORO</t>
  </si>
  <si>
    <t>O14915340002</t>
  </si>
  <si>
    <t>00046104203 DEPOSITO DE EFECTIVO, DEPOSITANTE: DAVID ISMAEL MAMANI CALDERON, CONCEPTO: DEVOLUCION DE RECURSOS NO UTILIZADOS, CUENTA DE DEPOSITO: CUENTA UNICA DEL TESORO</t>
  </si>
  <si>
    <t>B14916600002</t>
  </si>
  <si>
    <t>00099021001 DEP.DE CHEQ.AJENOS,RET.DE CAM.,CONCEPTO: REEMBOLSO DE LA CBES ( INCAPACIDAD TEMPORAL 1 / 2017 ),DEP.: ASFI , PROCEDENCIA: BANCO UNION S.A., CHEQUE: 2570, FECHA DE EMISION:06/04/2017</t>
  </si>
  <si>
    <t>B14916610002</t>
  </si>
  <si>
    <t>00099021001 DEP.DE CHEQ.AJENOS,RET.DE CAM.,CONCEPTO: DEVOLUCION DE RECURSOS TGN ( JRH ),DEP.: ASFI , PROCEDENCIA: BANCO UNION S.A., CHEQUE: 2561, FECHA DE EMISION:03/04/2017</t>
  </si>
  <si>
    <t>B14916970002</t>
  </si>
  <si>
    <t>00212072002 DEP.DE CHEQ.AJENOS,RET.DE CAM.,CONCEPTO: APORTES VOLUNTARIOS INRA-TARIJA,DEP.: INRA-TARIJA , PROCEDENCIA: BANCO UNION S.A., CHEQUE: 4450, FECHA DE EMISION:04/04/2017</t>
  </si>
  <si>
    <t>B14917430002</t>
  </si>
  <si>
    <t>00086031101 DEP.DE CHEQ.AJENOS,RET.DE CAM.,CONCEPTO: 1ER DESEMBOLSO DE GESTIÓN 2017 ENDE TRANSMISIÓN SA.,DEP.: AGUARAGUE - SERNAP , PROCEDENCIA: BANCO UNION S.A., CHEQUE: 921, FECHA DE EMISION:15/03/2017</t>
  </si>
  <si>
    <t>B14917540002</t>
  </si>
  <si>
    <t>00283012002 DEP.DE CHEQ.AJENOS,RET.DE CAM.,CONCEPTO: REPOSICION DE TRIBUTOS,DEP.: ADUANA NAL DE BOLIVIA , PROCEDENCIA: BANCO UNION S.A., CHEQUE: 2473, FECHA DE EMISION:05/04/2017</t>
  </si>
  <si>
    <t>B14917550002</t>
  </si>
  <si>
    <t>00283012002 DEP.DE CHEQ.AJENOS,RET.DE CAM.,CONCEPTO: BOLETAS AEREOS NO UTILIZADOS,DEP.: ADUANA NAL DE BOLIVIA , PROCEDENCIA: BANCO UNION S.A., CHEQUE: 2471, FECHA DE EMISION:31/03/2017</t>
  </si>
  <si>
    <t>B14917640002</t>
  </si>
  <si>
    <t>00099021001 DEP.DE CHEQ.AJENOS,RET.DE CAM.,CONCEPTO: ADEMAF - DEVOLUCIÓN CUENTAS POR COBRAR 2015,DEP.: ADEMAF , PROCEDENCIA: BANCO UNION S.A., CHEQUE: 1058, FECHA DE EMISION:10/04/2017</t>
  </si>
  <si>
    <t>B14917690002</t>
  </si>
  <si>
    <t>00291012009 DEP.DE CHEQ.AJENOS,RET.DE CAM.,CONCEPTO: EJECUCION DE GARANTIA CUMPLIMIENTO DE CONTRATO,DEP.: ABC , PROCEDENCIA: BANCO NACIONAL DE BOLIVIA S.A., CHEQUE: 66387, FECHA DE EMISION:07/04/2017</t>
  </si>
  <si>
    <t>B14917990002</t>
  </si>
  <si>
    <t>00291012005 DEP.DE CHEQ.AJENOS,RET.DE CAM.,CONCEPTO: PAGO SERVICIO PUBLICITARIO TRAMO AUTOPISTA LA PAZ - EL ALTO,DEP.: ENTEL S.A. , PROCEDENCIA: BANCO MERCANTIL SANTA CRUZ SA., CHEQUE: 202134, FECHA DE EMISION:07/04/2017</t>
  </si>
  <si>
    <t>O14916800002</t>
  </si>
  <si>
    <t>00099021001 DEPOSITO DE EFECTIVO, DEPOSITANTE: NICOLAS CATARI APAZA, CONCEPTO: DEVOLUCIÓN, CUENTA DE DEPOSITO: CUENTA UNICA DEL TESORO</t>
  </si>
  <si>
    <t>O14917030002</t>
  </si>
  <si>
    <t>00015018002 DEPOSITO DE EFECTIVO, DEPOSITANTE: VMSC-PEDRO FLORES, CONCEPTO: DEVOLUCION POR REMANENTE ( FONDO EN AVANCE ), CUENTA DE DEPOSITO: CUENTA UNICA DEL TESORO</t>
  </si>
  <si>
    <t>O14917040002</t>
  </si>
  <si>
    <t>00015018002 DEPOSITO DE EFECTIVO, DEPOSITANTE: VMSC - VICTOR QUIÑAJO PAREDES, CONCEPTO: DEVOLUCION POR REMANENTE ( FONDO EN AVANCE ), CUENTA DE DEPOSITO: CUENTA UNICA DEL TESORO</t>
  </si>
  <si>
    <t>O14917300002</t>
  </si>
  <si>
    <t>00099021001 DEPOSITO DE EFECTIVO, DEPOSITANTE: BARRIOS VILLA ALFONSO CI. 1253043, CONCEPTO: DEVOLUCION DE SALARIO EXCEDENTE AL DEL PRESIDENTE MARZO 2017, CUENTA DE DEPOSITO: CUENTA UNICA DEL TESORO</t>
  </si>
  <si>
    <t>O14917320002</t>
  </si>
  <si>
    <t>00099021001 DEPOSITO DE EFECTIVO, DEPOSITANTE: GUERRA AROZAMEN ANTONIO CI. 1255809, CONCEPTO: DEVOLUCION DE SALARIO EXCEDENTE AL DEL PRESIDENTE MARZO 2017, CUENTA DE DEPOSITO: CUENTA UNICA DEL TESORO</t>
  </si>
  <si>
    <t>O14917330002</t>
  </si>
  <si>
    <t>00099021001 DEPOSITO DE EFECTIVO, DEPOSITANTE: GOYTIA MORALES JOSE CI. 1271669, CONCEPTO: DEVOLUCION DE SALARIO EXCEDENTE AL DEL PRESIDENTE MARZO 2017, CUENTA DE DEPOSITO: CUENTA UNICA DEL TESORO</t>
  </si>
  <si>
    <t>O14917340002</t>
  </si>
  <si>
    <t>00099021001 DEPOSITO DE EFECTIVO, DEPOSITANTE: FUERTES CALLAPINO BERNARDINO CI. 1283979, CONCEPTO: DEVOLUCION DE SALARIO EXCEDENTE AL DEL PRESIDENTE MARZO 2017, CUENTA DE DEPOSITO: CUENTA UNICA DEL TESORO</t>
  </si>
  <si>
    <t>O14917350002</t>
  </si>
  <si>
    <t>00099021001 DEPOSITO DE EFECTIVO, DEPOSITANTE: CALLE ARACENA JOSE MANUEL CI. 1284098, CONCEPTO: DEVOLUCION DE SALARIO EXCEDENTE AL DEL PRESIDENTE MARZO 2017, CUENTA DE DEPOSITO: CUENTA UNICA DEL TESORO</t>
  </si>
  <si>
    <t>O14917360002</t>
  </si>
  <si>
    <t>00099021001 DEPOSITO DE EFECTIVO, DEPOSITANTE: TIRADO ENCINAS JOSE FRANCISCO CI. 1328741, CONCEPTO: DEVOLUCION DE SALARIO EXCEDENTE AL DEL PRESIDENTE MARZO 2017, CUENTA DE DEPOSITO: CUENTA UNICA DEL TESORO</t>
  </si>
  <si>
    <t>O14917370002</t>
  </si>
  <si>
    <t>00099021001 DEPOSITO DE EFECTIVO, DEPOSITANTE: CAMARGO BARRIONUEVO HERNAN CI. 1394844, CONCEPTO: DEVOLUCION DE SALARIO EXCEDENTE AL DEL PRESIDENTE MARZO 2017, CUENTA DE DEPOSITO: CUENTA UNICA DEL TESORO</t>
  </si>
  <si>
    <t>O14917380002</t>
  </si>
  <si>
    <t>00099021001 DEPOSITO DE EFECTIVO, DEPOSITANTE: AGUIRRE HAUG ROSA CI. 1616147, CONCEPTO: DEVOLUCION DE SALARIO EXCEDENTE AL DEL PRESIDENTE MARZO 2017, CUENTA DE DEPOSITO: CUENTA UNICA DEL TESORO</t>
  </si>
  <si>
    <t>O14917390002</t>
  </si>
  <si>
    <t>00099021001 DEPOSITO DE EFECTIVO, DEPOSITANTE: MORA FERAUDI RUBEN CI . 2216655, CONCEPTO: DEVOLUCION DE SALARIO EXCEDENTE AL DEL PRESIDENTE MARZO 2017, CUENTA DE DEPOSITO: CUENTA UNICA DEL TESORO</t>
  </si>
  <si>
    <t>O14917420002</t>
  </si>
  <si>
    <t>00099021001 DEPOSITO DE EFECTIVO, DEPOSITANTE: SECKO GONZALES HUGO CI. 3682597, CONCEPTO: DEVOLUCION DE SALARIO EXCEDENTE AL DEL PRESIDENTE MARZO 2017, CUENTA DE DEPOSITO: CUENTA UNICA DEL TESORO</t>
  </si>
  <si>
    <t>O14917450002</t>
  </si>
  <si>
    <t>00099021001 DEPOSITO DE EFECTIVO, DEPOSITANTE: BRACAMONTE ALANIZ HUMBERTO CI. 5567062, CONCEPTO: DEVOLUCION DE SALARIO EXCEDENTE AL DEL PRESIDENTE MARZO 2017, CUENTA DE DEPOSITO: CUENTA UNICA DEL TESORO</t>
  </si>
  <si>
    <t>O14917470002</t>
  </si>
  <si>
    <t>00099021001 DEPOSITO DE EFECTIVO, DEPOSITANTE: BALDIVIESO SAENZ RENE CI. 1328213, CONCEPTO: DEVOLUCION DE SALARIO EXCEDENTE AL DEL PRESIDENTE MARZO 2017, CUENTA DE DEPOSITO: CUENTA UNICA DEL TESORO</t>
  </si>
  <si>
    <t>O14917590002</t>
  </si>
  <si>
    <t>00070011102 DEPOSITO DE EFECTIVO, DEPOSITANTE: EVELYN VISCARRA GUTIERREZ, CONCEPTO: REPOSICION PASE A BORDO, CUENTA DE DEPOSITO: CUENTA UNICA DEL TESORO</t>
  </si>
  <si>
    <t>O14917740002</t>
  </si>
  <si>
    <t>00099021001 DEPOSITO DE EFECTIVO, DEPOSITANTE: MARIO GERARDO TELLEZ DEL CARPIO, CONCEPTO: DEVOLUCION AGUINALDO 2016, CUENTA DE DEPOSITO: CUENTA UNICA DEL TESORO</t>
  </si>
  <si>
    <t>O14917760002</t>
  </si>
  <si>
    <t>00099021001 DEPOSITO DE EFECTIVO, DEPOSITANTE: PEDRO ALEJANDRO CASSO ACHA, CONCEPTO: REVERSION PASAJES COMISION DEL SERVICIO, CUENTA DE DEPOSITO: CUENTA UNICA DEL TESORO</t>
  </si>
  <si>
    <t>O14917780002</t>
  </si>
  <si>
    <t>00099021001 DEPOSITO DE EFECTIVO, DEPOSITANTE: JOSE ANTONIO BURGULLA ZELADA, CONCEPTO: DEVOLUCION DE VIATICOS, CUENTA DE DEPOSITO: CUENTA UNICA DEL TESORO</t>
  </si>
  <si>
    <t>O14917850002</t>
  </si>
  <si>
    <t>00099021001 DEPOSITO DE EFECTIVO, DEPOSITANTE: ELMER HERMOSA RODRIGUEZ, CONCEPTO: REVERSIÓN DE PASAJES Y VIÁTICOS POR CONCEPTO DE UN DÍA, CUENTA DE DEPOSITO: CUENTA UNICA DEL TESORO</t>
  </si>
  <si>
    <t>O14917860002</t>
  </si>
  <si>
    <t>00099021001 DEPOSITO DE EFECTIVO, DEPOSITANTE: ADEMAF-RUDY ELOY CANAVIRI YUJRA, CONCEPTO: DEVOLUCION DE 1(UN) DIA DE VIATICOS, CUENTA DE DEPOSITO: CUENTA UNICA DEL TESORO</t>
  </si>
  <si>
    <t>O14917870002</t>
  </si>
  <si>
    <t>00591012001 DEPOSITO DE EFECTIVO, DEPOSITANTE: YARCO VILLAMOR VILLAREAL, CONCEPTO: CONSUMO DE AGUA, CUENTA DE DEPOSITO: CUENTA UNICA DEL TESORO</t>
  </si>
  <si>
    <t>O14917880002</t>
  </si>
  <si>
    <t>00099021001 DEPOSITO DE EFECTIVO, DEPOSITANTE: REYNALDO SUCOJAYO GUTIERREZ, CONCEPTO: DEVOLUCIÓN DE 1 DÍA DE VIÁTICO, CUENTA DE DEPOSITO: CUENTA UNICA DEL TESORO</t>
  </si>
  <si>
    <t>O14917890002</t>
  </si>
  <si>
    <t>00591012001 DEPOSITO DE EFECTIVO, DEPOSITANTE: SOFIA ROQUE CHOQUE, CONCEPTO: CONSUMO DE AGUA, CUENTA DE DEPOSITO: CUENTA UNICA DEL TESORO</t>
  </si>
  <si>
    <t>O14917900002</t>
  </si>
  <si>
    <t>00591012001 DEPOSITO DE EFECTIVO, DEPOSITANTE: BENITA JALACORI, CONCEPTO: CONSUMO DE AGUA, CUENTA DE DEPOSITO: CUENTA UNICA DEL TESORO</t>
  </si>
  <si>
    <t>O14917910002</t>
  </si>
  <si>
    <t>00099021001 DEPOSITO DE EFECTIVO, DEPOSITANTE: EDEL CONDORI TARQUI, CONCEPTO: DEVOLUCIÓN 1 DÍA DE VIÁTICOS, CUENTA DE DEPOSITO: CUENTA UNICA DEL TESORO</t>
  </si>
  <si>
    <t>O14917920002</t>
  </si>
  <si>
    <t>00526012001 DEPOSITO DE EFECTIVO, DEPOSITANTE: ANGEL LUIS SALINAS MONASTERIOS, CONCEPTO: DEVOLUCION POR CONCEPTO DE VIATICOS BOLIVIA TV, CUENTA DE DEPOSITO: CUENTA UNICA DEL TESORO</t>
  </si>
  <si>
    <t>O14918050002</t>
  </si>
  <si>
    <t>00512012001 DEPOSITO DE EFECTIVO, DEPOSITANTE: MARTHA CAMPOS-AASANA, CONCEPTO: DEVOLUCION, CUENTA DE DEPOSITO: CUENTA UNICA DEL TESORO</t>
  </si>
  <si>
    <t>O14918160002</t>
  </si>
  <si>
    <t>00373024101 DEPOSITO DE EFECTIVO, DEPOSITANTE: VICTOR ESCOBAR CARDONA, CONCEPTO: DEVOLUCION SALDO FONDO EN AVANCE, CUENTA DE DEPOSITO: CUENTA UNICA DEL TESORO</t>
  </si>
  <si>
    <t>O14918200002</t>
  </si>
  <si>
    <t>00283012002 DEPOSITO DE EFECTIVO, DEPOSITANTE: ANDRES ESTEBAN SUBIETA ZAPATA, CONCEPTO: DEVOLUCION DE VIATICOS ANB-UCA, CUENTA DE DEPOSITO: CUENTA UNICA DEL TESORO</t>
  </si>
  <si>
    <t>O14918630002</t>
  </si>
  <si>
    <t>00099021001 DEPOSITO DE EFECTIVO, DEPOSITANTE: MARCO ANTONIO BARAÑADO LOREDO, CONCEPTO: DEVOLUCION PASAJES, CUENTA DE DEPOSITO: CUENTA UNICA DEL TESORO</t>
  </si>
  <si>
    <t>O14918670002</t>
  </si>
  <si>
    <t>00099021001 DEPOSITO DE EFECTIVO, DEPOSITANTE: SEGIP OFICINA NACIONAL, CONCEPTO: REVERSION A LOS COMPROBANTES C-31 N° 34, 35 Y 36 PRIMER FONDO BUENOS AIRES-ARGENTINA FUENTE 41, CUENTA DE DEPOSITO: CUENTA UNICA DEL TESORO</t>
  </si>
  <si>
    <t>O14918800002</t>
  </si>
  <si>
    <t>00099021001 DEPOSITO DE EFECTIVO, DEPOSITANTE: GUSTAVO CORTEZ FERREL, CONCEPTO: DEVOLUCION VIATICOS, CUENTA DE DEPOSITO: CUENTA UNICA DEL TESORO</t>
  </si>
  <si>
    <t>O14918850002</t>
  </si>
  <si>
    <t>00283022001 DEPOSITO DE EFECTIVO, DEPOSITANTE: ROXANA CHOQUEHUANCA QUISPE, CONCEPTO: DEVOLUCION SALDO FONDO EN AVANCE COMBUSTIBLE URCA LA PAZ, CUENTA DE DEPOSITO: CUENTA UNICA DEL TESORO</t>
  </si>
  <si>
    <t>GESTORIA PUBLICA DE LA SEGURIDAD SOCIAL A LARGO PLAZO "GESTORA"</t>
  </si>
  <si>
    <t>O14918930002</t>
  </si>
  <si>
    <t>00595012001 DEPOSITO DE EFECTIVO, DEPOSITANTE: JOSE SANJINES M., CONCEPTO: DEVOLUCIÓN GARANTÍA DE ALQUILER DE INMUEBLE A LA GESTORA PUBLICA DE SEGURIDAD SOCIAL DE LARGO PLAZO, CUENTA DE DEPOSITO: CUENTA UNICA DEL TESORO</t>
  </si>
  <si>
    <t>O14918940002</t>
  </si>
  <si>
    <t>00099021001 DEPOSITO DE EFECTIVO, DEPOSITANTE: OLGA RADA DE BENAVIDES, CONCEPTO: DEVOLUCION DE AGUINALDO 2016, CUENTA DE DEPOSITO: CUENTA UNICA DEL TESORO</t>
  </si>
  <si>
    <t>O14919090002</t>
  </si>
  <si>
    <t>00586019203 DEPOSITO DE EFECTIVO, DEPOSITANTE: JOSE MANUEL PINTO LIJERON - EASBA, CONCEPTO: DEVOLUCION DE FONDOS EN AVANCE (153), CUENTA DE DEPOSITO: CUENTA UNICA DEL TESORO</t>
  </si>
  <si>
    <t>O14919170002</t>
  </si>
  <si>
    <t>00574012002 DEPOSITO DE EFECTIVO, DEPOSITANTE: JORGE HUMBERTO BLONDEL ROSSETTI, CONCEPTO: DEVOLUCION DE FONDOS EN AVANCE, CUENTA DE DEPOSITO: CUENTA UNICA DEL TESORO</t>
  </si>
  <si>
    <t>O14919190002</t>
  </si>
  <si>
    <t>00574012002 DEPOSITO DE EFECTIVO, DEPOSITANTE: JORGE HUMBERTO BLONDEL ROSSETTI, CONCEPTO: DEVOLUCION FONDOS EN AVANCE, CUENTA DE DEPOSITO: CUENTA UNICA DEL TESORO</t>
  </si>
  <si>
    <t>O14919220002</t>
  </si>
  <si>
    <t>00099021001 DEPOSITO DE EFECTIVO, DEPOSITANTE: EJERCITO DE BOLIVIA RI - 26 " BARRIENTOS ", CONCEPTO: RETENCION DE IMPUESTOS CORRESPONDIENTE AL CONSUMO AGUA POTABLE MES ENERO, CUENTA DE DEPOSITO: CUENTA UNICA DEL TESORO</t>
  </si>
  <si>
    <t>O14919260002</t>
  </si>
  <si>
    <t>00526012001 DEPOSITO DE EFECTIVO, DEPOSITANTE: BOLIVIA TV - ALDO MIRANDA GUTIERREZ, CONCEPTO: DEVOLUCION DE FONDOS EN AVANCE, CUENTA DE DEPOSITO: CUENTA UNICA DEL TESORO</t>
  </si>
  <si>
    <t>O14919290002</t>
  </si>
  <si>
    <t>00342012001 DEPOSITO DE EFECTIVO, DEPOSITANTE: FREDDY W. QUISPE YUJRA C.I.4374790 LP., CONCEPTO: DEVOLUCION SALDO COMPRA DE GASOLINA, CUENTA DE DEPOSITO: CUENTA UNICA DEL TESORO</t>
  </si>
  <si>
    <t>O14919390002</t>
  </si>
  <si>
    <t>00526012001 DEPOSITO DE EFECTIVO, DEPOSITANTE: BOLIVIA TV-ANTENOR LUIS CERRUTO MEDINA, CONCEPTO: DEVOLUCION FONDOS, CUENTA DE DEPOSITO: CUENTA UNICA DEL TESORO</t>
  </si>
  <si>
    <t>O14919450002</t>
  </si>
  <si>
    <t>00099021001 DEPOSITO DE EFECTIVO, DEPOSITANTE: EJERCITO DE BOLIVIA_EMSE 147956025, CONCEPTO: RETENCIÓN ALIMENTO PARA ANIMAL CORRESPONDIENTE A FEBRERO ABARROTES EMSE, CUENTA DE DEPOSITO: CUENTA UNICA DEL TESORO</t>
  </si>
  <si>
    <t>O14919460002</t>
  </si>
  <si>
    <t>00099021001 DEPOSITO DE EFECTIVO, DEPOSITANTE: EJERCITO DE BOLIVIA_EMSE 147956025, CONCEPTO: RETENCIÓN ALIMENTO PARA ANIMAL CORRESPONDIENTE AL MES DE MARZO ABARROTES, CUENTA DE DEPOSITO: CUENTA UNICA DEL TESORO</t>
  </si>
  <si>
    <t>O14919470002</t>
  </si>
  <si>
    <t>00020031101 DEPOSITO DE EFECTIVO, DEPOSITANTE: EJERCITO DE BOLIVIA - EMSE 147956025, CONCEPTO: ALIMENTACIÓN CORRESPONDIENTE A FEBRERO POSTULANTES RETENCIÓN CARNE FEBRERO, CUENTA DE DEPOSITO: CUENTA UNICA DEL TESORO</t>
  </si>
  <si>
    <t>O14919480002</t>
  </si>
  <si>
    <t>00020031101 DEPOSITO DE EFECTIVO, DEPOSITANTE: EJERCITO DE BOLIVIA - EMSE 147956025, CONCEPTO: ALIMENTACIÓN POSTULANTES FEBRERO RETENCIÓN FEBRERO ABARROTES, CUENTA DE DEPOSITO: CUENTA UNICA DEL TESORO</t>
  </si>
  <si>
    <t>O14919500002</t>
  </si>
  <si>
    <t>00020031101 DEPOSITO DE EFECTIVO, DEPOSITANTE: EJERCITO DE BOLIVIA - EMSE 147956025, CONCEPTO: ALIMENTACIÓN PARA POSTULANTES CORRESPONDIENTE A ENERO CARNE, CUENTA DE DEPOSITO: CUENTA UNICA DEL TESORO</t>
  </si>
  <si>
    <t>O14919520002</t>
  </si>
  <si>
    <t>00020031101 DEPOSITO DE EFECTIVO, DEPOSITANTE: EJERCITO DE BOLIVIA - EMSE 147956025, CONCEPTO: ALIMENTACIÓN PARA POSTULANTES CORRESPONDIENTE A ENERO POR CONCEPTO DE ABARROTES, CUENTA DE DEPOSITO: CUENTA UNICA DEL TESORO</t>
  </si>
  <si>
    <t>B14921240002</t>
  </si>
  <si>
    <t>00523012001 DEP.DE CHEQ.AJENOS,RET.DE CAM.,CONCEPTO: PAGO POR PRESTACION DE SERVICIOS POSTALES,DEP.: ECOBOL , PROCEDENCIA: BANCO NACIONAL DE BOLIVIA S.A., CHEQUE: 6362268, FECHA DE EMISION:24/03/2017</t>
  </si>
  <si>
    <t>B14921270002</t>
  </si>
  <si>
    <t>00523012001 DEP.DE CHEQ.AJENOS,RET.DE CAM.,CONCEPTO: PAGO POR PRESTACION DE SERVICIOS POSTALES,DEP.: ECOBOL , PROCEDENCIA: BANCO NACIONAL DE BOLIVIA S.A., CHEQUE: 6363268, FECHA DE EMISION:24/03/2017</t>
  </si>
  <si>
    <t>B14921290002</t>
  </si>
  <si>
    <t>00099024113 DEP.DE CHEQ.AJENOS,RET.DE CAM.,CONCEPTO: MULTA PROYECTO HOSPITAL SEGUNDO NIVEL ACHACACHI,DEP.: MINISTERIO DE LA PRESIDENCIA UPRE , PROCEDENCIA: BANCO UNION S.A., CHEQUE: 289, FECHA DE EMISION:31/03/2017</t>
  </si>
  <si>
    <t>B14921310002</t>
  </si>
  <si>
    <t>00099024113 DEP.DE CHEQ.AJENOS,RET.DE CAM.,CONCEPTO: MULTA PROYECTO CONSTRUCCION COLISEO CERRADO DISTRITO LA JOYA CARACOLLO,DEP.: MINISTERIO DE LA PRESIDENCIA UPRE , PROCEDENCIA: BANCO UNION S.A., CHEQUE: 301, FECHA DE EMISION:31/03/2017</t>
  </si>
  <si>
    <t>B14921340002</t>
  </si>
  <si>
    <t>00099024113 DEP.DE CHEQ.AJENOS,RET.DE CAM.,CONCEPTO: MULTA PROYECTO CONSTRUCCION COLISEO TOLOMOSA GRANDE,DEP.: MINISTERIO DE LA PRESIDENCIA UPRE , PROCEDENCIA: BANCO UNION S.A., CHEQUE: 303, FECHA DE EMISION:05/04/2017</t>
  </si>
  <si>
    <t>B14921380002</t>
  </si>
  <si>
    <t>00099024113 DEP.DE CHEQ.AJENOS,RET.DE CAM.,CONCEPTO: MULTA PROYECTO CONSTRUCCION CANCHA CON CESPED SINTETICO BARRIO LUIS ESPINAL TARIJA,DEP.: MINISTERIO DE LA PRESIDENCIA UPRE , PROCEDENCIA: BANCO UNION S.A., CHEQUE: 305, FECHA DE EMISION:05/04/2017</t>
  </si>
  <si>
    <t>B14921420002</t>
  </si>
  <si>
    <t>00099024113 DEP.DE CHEQ.AJENOS,RET.DE CAM.,CONCEPTO: MULTA PROYECTO CONSTRUCCION BLOQUE SECUNDARIA U.E. CARLOS CRESPO,DEP.: MINISTERIO DE LA PRESIDENCIA UPRE , PROCEDENCIA: BANCO UNION S.A., CHEQUE: 304, FECHA DE EMISION:05/04/2017</t>
  </si>
  <si>
    <t>B14921560002</t>
  </si>
  <si>
    <t>00099021001 DEP.DE CHEQ.AJENOS,RET.DE CAM.,CONCEPTO: DEVOLUCION DE PASAJES AEREOS GESTION 2015,DEP.: DIRECCION ADMINISTRATIVA BOLTUR , PROCEDENCIA: BANCO UNION S.A., CHEQUE: 3002, FECHA DE EMISION:31/03/2017</t>
  </si>
  <si>
    <t>B14921580002</t>
  </si>
  <si>
    <t>00254014101 DEP.DE CHEQ.AJENOS,RET.DE CAM.,CONCEPTO: TRANSFERENCIA DE RECURSOS DEL MUNICIPIO DE TOMAVE,DEP.: INSTITUTO DEL SEGURO AGRARIO , PROCEDENCIA: BANCO UNION S.A., CHEQUE: 1114, FECHA DE EMISION:10/04/2017</t>
  </si>
  <si>
    <t>B14921590002</t>
  </si>
  <si>
    <t>00254014101 DEP.DE CHEQ.AJENOS,RET.DE CAM.,CONCEPTO: TRANSFERENCIA DE RECURSOS DEL MUNICIPIO DE CHUQUIHUTA,DEP.: INSTITUTO DEL SEGURO AGRARIO , PROCEDENCIA: BANCO UNION S.A., CHEQUE: 1113, FECHA DE EMISION:10/04/2017</t>
  </si>
  <si>
    <t>B14921610002</t>
  </si>
  <si>
    <t>00254014101 DEP.DE CHEQ.AJENOS,RET.DE CAM.,CONCEPTO: TRANSFERENCIA DE RECURSOS DEL MUNICIPIO DE SORACACHI,DEP.: INSTITUTO DEL SEGURO AGRARIO , PROCEDENCIA: BANCO UNION S.A., CHEQUE: 1112, FECHA DE EMISION:07/04/2017</t>
  </si>
  <si>
    <t>B14921640002</t>
  </si>
  <si>
    <t>00254014101 DEP.DE CHEQ.AJENOS,RET.DE CAM.,CONCEPTO: TRANSFERENCIA DE RECURSOS DEL MUNICIPIO DE EUCALIPTUS,DEP.: INSTITUTO DEL SEGURO AGRARIO , PROCEDENCIA: BANCO UNION S.A., CHEQUE: 1111, FECHA DE EMISION:06/04/2017</t>
  </si>
  <si>
    <t>B14921670002</t>
  </si>
  <si>
    <t>00254014101 DEP.DE CHEQ.AJENOS,RET.DE CAM.,CONCEPTO: TRANSFERENCIA DE RECURSOS DEL MUNICIPIO DE PUERTO ACOSTA,DEP.: INSTITUTO DEL SEGURO AGRARIO , PROCEDENCIA: BANCO UNION S.A., CHEQUE: 1110, FECHA DE EMISION:04/04/2017</t>
  </si>
  <si>
    <t>B14921720002</t>
  </si>
  <si>
    <t>00099021001 DEP.DE CHEQ.AJENOS,RET.DE CAM.,CONCEPTO: LOPEZ ARRUETA ABEL,DEP.: BANCO UNION S.A. , PROCEDENCIA: BANCO UNION S.A., CHEQUE: 148227, FECHA DE EMISION:11/04/2017</t>
  </si>
  <si>
    <t>B14921730002</t>
  </si>
  <si>
    <t>00099021001 DEP.DE CHEQ.AJENOS,RET.DE CAM.,CONCEPTO: LOPEZ ARRUETA ABEL,DEP.: BANCO UNION S.A. , PROCEDENCIA: BANCO UNION S.A., CHEQUE: 148228, FECHA DE EMISION:11/04/2017</t>
  </si>
  <si>
    <t>B14921740002</t>
  </si>
  <si>
    <t>00099021001 DEP.DE CHEQ.AJENOS,RET.DE CAM.,CONCEPTO: CALVI LOBATON CARMEN CELIDA,DEP.: BANCO UNION S.A. , PROCEDENCIA: BANCO UNION S.A., CHEQUE: 148229, FECHA DE EMISION:11/04/2017</t>
  </si>
  <si>
    <t>B14921810002</t>
  </si>
  <si>
    <t>00099021001 DEP.DE CHEQ.AJENOS,RET.DE CAM.,CONCEPTO: DEVOLUCION DE FONDOS NO UTILIZADOS,DEP.: MINISTERIO DE EDUCACION , PROCEDENCIA: BANCO UNION S.A., CHEQUE: 20765, FECHA DE EMISION:07/04/2017</t>
  </si>
  <si>
    <t>B14921820002</t>
  </si>
  <si>
    <t>00099021001 DEP.DE CHEQ.AJENOS,RET.DE CAM.,CONCEPTO: DEVOLUCION DE FONDOS NO UTILIZADOS,DEP.: MINISTERIO DE EDUCACION , PROCEDENCIA: BANCO UNION S.A., CHEQUE: 20764, FECHA DE EMISION:07/04/2017</t>
  </si>
  <si>
    <t>B14921830002</t>
  </si>
  <si>
    <t>00099021001 DEP.DE CHEQ.AJENOS,RET.DE CAM.,CONCEPTO: DEVOLUCION DE SALDO POR CONCEPTO PASAJES AEREOS,DEP.: MINISTERIO DE EDUCACION , PROCEDENCIA: BANCO UNION S.A., CHEQUE: 20763, FECHA DE EMISION:07/04/2017</t>
  </si>
  <si>
    <t>B14921860002</t>
  </si>
  <si>
    <t>00099021001 DEP.DE CHEQ.AJENOS,RET.DE CAM.,CONCEPTO: DEVOLUCION DE SALDOS NO EJECUTADOS,DEP.: MINISTERIO DE EDUCACION , PROCEDENCIA: BANCO UNION S.A., CHEQUE: 20762, FECHA DE EMISION:07/04/2017</t>
  </si>
  <si>
    <t>B14921880002</t>
  </si>
  <si>
    <t>00099021001 DEP.DE CHEQ.AJENOS,RET.DE CAM.,CONCEPTO: DEVOLUCION DE PASAJES AEREOS NO UTILIZADOS,DEP.: MINISTERIO DE EDUCACION , PROCEDENCIA: BANCO UNION S.A., CHEQUE: 20761, FECHA DE EMISION:07/04/2017</t>
  </si>
  <si>
    <t>B14921910002</t>
  </si>
  <si>
    <t>00016011101 DEP.DE CHEQ.AJENOS,RET.DE CAM.,CONCEPTO: DEVOLUCION,DEP.: MINISTERIO DE EDUCACION , PROCEDENCIA: BANCO UNION S.A., CHEQUE: 20756, FECHA DE EMISION:07/04/2017</t>
  </si>
  <si>
    <t>B14922080002</t>
  </si>
  <si>
    <t>00099021001 DEP.DE CHEQ.AJENOS,RET.DE CAM.,CONCEPTO: DEVOLUCION DE COTIZACION EXCESO,DEP.: FUTURO DE BOLIVIA S.A. AFP , PROCEDENCIA: BANCO DE CREDITO DE BOLIVIA S.A., CHEQUE: 48517, FECHA DE EMISION:11/04/2017</t>
  </si>
  <si>
    <t>B14922140002</t>
  </si>
  <si>
    <t>00086034202 DEP.DE CHEQ.AJENOS,RET.DE CAM.,CONCEPTO: REVERSION FONDOS NO UTILIZADOS,DEP.: SERNAP - AGUARAQUE , PROCEDENCIA: BANCO UNION S.A., CHEQUE: 927, FECHA DE EMISION:15/03/2017</t>
  </si>
  <si>
    <t>O14921150002</t>
  </si>
  <si>
    <t>00020031101 DEPOSITO DE EFECTIVO, DEPOSITANTE: ALBERTO SORUCO SORUCO, CONCEPTO: DEVOLUCIÓN DE VIÁTICOS, CUENTA DE DEPOSITO: CUENTA UNICA DEL TESORO</t>
  </si>
  <si>
    <t>O14921160002</t>
  </si>
  <si>
    <t>00020031101 DEPOSITO DE EFECTIVO, DEPOSITANTE: ROLANDO ISMAEL SANCHEZ MONTALVO, CONCEPTO: DEVOLUCIÓN DE VIÁTICOS, CUENTA DE DEPOSITO: CUENTA UNICA DEL TESORO</t>
  </si>
  <si>
    <t>O14921570002</t>
  </si>
  <si>
    <t>00016011101 DEPOSITO DE EFECTIVO, DEPOSITANTE: DELIA RIVERA DAVALOS, CONCEPTO: DEVOLUCIÓN DE UN DÍA DE VIÁTICO, CUENTA DE DEPOSITO: CUENTA UNICA DEL TESORO</t>
  </si>
  <si>
    <t>O14921630002</t>
  </si>
  <si>
    <t>00099021001 DEPOSITO DE EFECTIVO, DEPOSITANTE: MINISTERIO DE DEPORTES, CONCEPTO: DEVOLUCIÓN DE VIÁTICOS DE VIAJE A TARIJA, CUENTA DE DEPOSITO: CUENTA UNICA DEL TESORO</t>
  </si>
  <si>
    <t>O14921660002</t>
  </si>
  <si>
    <t>00292032001 DEPOSITO DE EFECTIVO, DEPOSITANTE: VIAS BOLIVIA - ENSO CASTRO BAENY, CONCEPTO: OTROS INGRESOS, CUENTA DE DEPOSITO: CUENTA UNICA DEL TESORO</t>
  </si>
  <si>
    <t>O14921680002</t>
  </si>
  <si>
    <t>O14922420002</t>
  </si>
  <si>
    <t>00099021001 DEPOSITO DE EFECTIVO, DEPOSITANTE: LA VITALICIA SEGUROS Y REASEGUROS DE VIDA S.A., CONCEPTO: DEVOLUCION DE CC NO COBRADA DICIEMBRE 2016, CUENTA DE DEPOSITO: CUENTA UNICA DEL TESORO</t>
  </si>
  <si>
    <t>O14922460002</t>
  </si>
  <si>
    <t>00132022002 DEPOSITO DE EFECTIVO, DEPOSITANTE: JOSE CORINI ARRATIA, CONCEPTO: DEVOLUCION FONDOS NO UTILIZADOS, CUENTA DE DEPOSITO: CUENTA UNICA DEL TESORO</t>
  </si>
  <si>
    <t>O14922520002</t>
  </si>
  <si>
    <t>00086031101 DEPOSITO DE EFECTIVO, DEPOSITANTE: SERNAP - DAIMO VILLARROEL PAZ, CONCEPTO: DEP. POR FONDOS NO UTILIZADOS, CUENTA DE DEPOSITO: CUENTA UNICA DEL TESORO</t>
  </si>
  <si>
    <t>O14922530002</t>
  </si>
  <si>
    <t>00086031101 DEPOSITO DE EFECTIVO, DEPOSITANTE: SERNAP - DAIMO VILLARROEL PAZ, CONCEPTO: OTROS INGRESOS, CUENTA DE DEPOSITO: CUENTA UNICA DEL TESORO</t>
  </si>
  <si>
    <t>O14922570002</t>
  </si>
  <si>
    <t>O14922700002</t>
  </si>
  <si>
    <t>00016011101 DEPOSITO DE EFECTIVO, DEPOSITANTE: GROVER LAURA MOYA, CONCEPTO: DEVOLUCION COMPRA DE COMBUSTIBLE, CUENTA DE DEPOSITO: CUENTA UNICA DEL TESORO</t>
  </si>
  <si>
    <t>O14922710002</t>
  </si>
  <si>
    <t>00010011102 DEPOSITO DE EFECTIVO, DEPOSITANTE: DIRECCIÓN GENERAL DE MIGRACIÓN - MIN DE GOBIERNO, CONCEPTO: REPOSICIÓN DE LIBRETA DE PASAPORTE CON N° DE SERIE A898932, CUENTA DE DEPOSITO: CUENTA UNICA DEL TESORO</t>
  </si>
  <si>
    <t>O14922720002</t>
  </si>
  <si>
    <t>00526012001 DEPOSITO DE EFECTIVO, DEPOSITANTE: BOLIVIA TV-PEDRO A. GUTIERREZ RIOS, CONCEPTO: DEVOLUCION DE VIATICOS, CUENTA DE DEPOSITO: CUENTA UNICA DEL TESORO</t>
  </si>
  <si>
    <t>O14922780002</t>
  </si>
  <si>
    <t>00132062001 DEPOSITO DE EFECTIVO, DEPOSITANTE: LUIS AUGUSTO RUEDA CHOQUE, CONCEPTO: DEVOLUCIÓN FONDOS EN AVANCE, CUENTA DE DEPOSITO: CUENTA UNICA DEL TESORO</t>
  </si>
  <si>
    <t>O14922790002</t>
  </si>
  <si>
    <t>00132062001 DEPOSITO DE EFECTIVO, DEPOSITANTE: LUIS AUGUSTO RUEDA CHOQUE, CONCEPTO: DEPÓSITO DE FONDOS EN AVANCE, CUENTA DE DEPOSITO: CUENTA UNICA DEL TESORO</t>
  </si>
  <si>
    <t>O14922980002</t>
  </si>
  <si>
    <t>00099021001 DEPOSITO DE EFECTIVO, DEPOSITANTE: MIGUEL APAZA LAURA, CONCEPTO: DOBLE PERCEPCIÓN, CUENTA DE DEPOSITO: CUENTA UNICA DEL TESORO</t>
  </si>
  <si>
    <t>O14921620002</t>
  </si>
  <si>
    <t>00099021001 DEPOSITO DE EFECTIVO, DEPOSITANTE: MINISTERIO DE DEPORTES, CONCEPTO: GASTOS REALIZADOS EN LA RENDICIÓN PÚBLICA DE CUENTAS INICIAL 2017, CUENTA DE DEPOSITO: CUENTA UNICA DEL TESORO</t>
  </si>
  <si>
    <t>O14923050002</t>
  </si>
  <si>
    <t>00099021001 DEPOSITO DE EFECTIVO, DEPOSITANTE: ZENON GOMEZ, CONCEPTO: DEVOLUCIÓN DE VIÁTICOS - GESTIÓN 2011, CUENTA DE DEPOSITO: CUENTA UNICA DEL TESORO</t>
  </si>
  <si>
    <t>O14923200002</t>
  </si>
  <si>
    <t>00070011102 DEPOSITO DE EFECTIVO, DEPOSITANTE: PAOLA ANDREA TERAN HERRERA, CONCEPTO: PASE A BORDO - REPOSICIÓN, CUENTA DE DEPOSITO: CUENTA UNICA DEL TESORO</t>
  </si>
  <si>
    <t>O14923470002</t>
  </si>
  <si>
    <t>00526012001 DEPOSITO DE EFECTIVO, DEPOSITANTE: JHONNY LLANOS PERALES, CONCEPTO: DEVOLUCIÓN SALDO FONDOS GASOLINA, CUENTA DE DEPOSITO: CUENTA UNICA DEL TESORO</t>
  </si>
  <si>
    <t>O14923540002</t>
  </si>
  <si>
    <t>00342012001 DEPOSITO DE EFECTIVO, DEPOSITANTE: SR. JUAN C. RIVEROS QUISPE C.I. 6136054, CONCEPTO: DEVOLUCION SALDO COMPRA DE GASOLINA, CUENTA DE DEPOSITO: CUENTA UNICA DEL TESORO</t>
  </si>
  <si>
    <t>B14925090002</t>
  </si>
  <si>
    <t>00099021001 DEP.DE CHEQ.AJENOS,RET.DE CAM.,CONCEPTO: REVERSION FRACCION CC-TGN,DEP.: SEGUROS PROVIDA S.A. , PROCEDENCIA: BANCO NACIONAL DE BOLIVIA S.A., CHEQUE: 4350243, FECHA DE EMISION:11/04/2017</t>
  </si>
  <si>
    <t>B14925210002</t>
  </si>
  <si>
    <t>00578012002 DEP.DE CHEQ.AJENOS,RET.DE CAM.,CONCEPTO: REVERSION,DEP.: BOLIVIANA DE AVIACION , PROCEDENCIA: BANCO UNION S.A., CHEQUE: 1976, FECHA DE EMISION:06/04/2017</t>
  </si>
  <si>
    <t>B14925430002</t>
  </si>
  <si>
    <t>00283012002 DEP.DE CHEQ.AJENOS,RET.DE CAM.,CONCEPTO: EXTRAVIO DE CREDENCIAL,DEP.: ADUANA NAL DE BOLIVIA , PROCEDENCIA: BANCO UNION S.A., CHEQUE: 2489, FECHA DE EMISION:07/04/2017</t>
  </si>
  <si>
    <t>B14925440002</t>
  </si>
  <si>
    <t>00283012002 DEP.DE CHEQ.AJENOS,RET.DE CAM.,CONCEPTO: SOBREGIRO DE CELULARES,DEP.: ADUANA NAL DE BOLIVIA , PROCEDENCIA: BANCO UNION S.A., CHEQUE: 2490, FECHA DE EMISION:07/04/2017</t>
  </si>
  <si>
    <t>B14925610002</t>
  </si>
  <si>
    <t>00099021001 DEP.DE CHEQ.AJENOS,RET.DE CAM.,CONCEPTO: DEP. POR DEVOLUCION DE SALDOS NO EJECUTADOS DE LA GESTION 2014 MUNICIPIO DE YANACACHI,DEP.: MUNICIPIO DE YANACACHI , PROCEDENCIA: BANCO UNION S.A., CHEQUE: 1392, FECHA DE EMISION:10/04/2017</t>
  </si>
  <si>
    <t>B14925760002</t>
  </si>
  <si>
    <t>00015021101 DEP.DE CHEQ.AJENOS,RET.DE CAM.,CONCEPTO: ASIGNACIONES,DEP.: UNIPOL , PROCEDENCIA: BANCO UNION S.A., CHEQUE: 599, FECHA DE EMISION:10/04/2017</t>
  </si>
  <si>
    <t>B14925830002</t>
  </si>
  <si>
    <t>00035031101 DEP.DE CHEQ.AJENOS,RET.DE CAM.,CONCEPTO: ARRENDAMIENTO DE UN PREDIO EN EL PARQUEO DEL CAMPO FERIAL POR FEBRERO Y MARZO,DEP.: MEFP - UCPP , PROCEDENCIA: BANCO UNION S.A., CHEQUE: 938, FECHA DE EMISION:06/04/2017</t>
  </si>
  <si>
    <t>B14925870002</t>
  </si>
  <si>
    <t>00035031101 DEP.DE CHEQ.AJENOS,RET.DE CAM.,CONCEPTO: ARRENDAMIENTO DEL BLOQUE AMARILLO PARA LA FERIA CULTURAL EL PAGO ES DEL 10%,DEP.: MEFP - UCPP , PROCEDENCIA: BANCO UNION S.A., CHEQUE: 939, FECHA DE EMISION:06/04/2017</t>
  </si>
  <si>
    <t>B14925880002</t>
  </si>
  <si>
    <t>00035031101 DEP.DE CHEQ.AJENOS,RET.DE CAM.,CONCEPTO: ALQUILER DE 7 PANELES PARA LA FERIA SALÓN INTERNACIONAL DEL AUTOMOVIL,DEP.: MEFP - UCPP , PROCEDENCIA: BANCO UNION S.A., CHEQUE: 940, FECHA DE EMISION:06/04/2017</t>
  </si>
  <si>
    <t>B14926030002</t>
  </si>
  <si>
    <t>00253014108 DEP.DE CHEQ.AJENOS,RET.DE CAM.,CONCEPTO: TRANSFERENCIA DE RECURSOS GAD - ORURO,DEP.: GAD - ORURO , PROCEDENCIA: BANCO UNION S.A., CHEQUE: 1002, FECHA DE EMISION:11/04/2017</t>
  </si>
  <si>
    <t>B14926200002</t>
  </si>
  <si>
    <t>00020021102 DEP.DE CHEQ.AJENOS,RET.DE CAM.,CONCEPTO: TRANSFERENCIA DE RECURSOS FTE 11 ESCUELA ALTOS ESTUDIOS NACIONALES,DEP.: MINISTERIO DE DEFENSA , PROCEDENCIA: BANCO UNION S.A., CHEQUE: 15168, FECHA DE EMISION:11/04/2017</t>
  </si>
  <si>
    <t>O14925060002</t>
  </si>
  <si>
    <t>00099021001 DEPOSITO DE EFECTIVO, DEPOSITANTE: ESCONBOL, CONCEPTO: REVERSION POR RETENCION DE LOS FORMULARIOS 410 Y 570, CUENTA DE DEPOSITO: CUENTA UNICA DEL TESORO</t>
  </si>
  <si>
    <t>O14925100002</t>
  </si>
  <si>
    <t>O14925180002</t>
  </si>
  <si>
    <t>00099021001 DEPOSITO DE EFECTIVO, DEPOSITANTE: MARIA VIRGINIA ESPEJO ALVARADO, CONCEPTO: DEVOLUCION DE AGUINALDO, CUENTA DE DEPOSITO: CUENTA UNICA DEL TESORO</t>
  </si>
  <si>
    <t>O14925320002</t>
  </si>
  <si>
    <t>00099021001 DEPOSITO DE EFECTIVO, DEPOSITANTE: ADEMAR GUTIERREZ CATACORA, CONCEPTO: DEVOLUCIÓN REFRIGERIO MARZO 2017 - UE - FNSE, CUENTA DE DEPOSITO: CUENTA UNICA DEL TESORO</t>
  </si>
  <si>
    <t>O14925550002</t>
  </si>
  <si>
    <t>00041031107 DEPOSITO DE EFECTIVO, DEPOSITANTE: WILLY CRUZ CHOQUE, CONCEPTO: DEVOLUCIÓN POR GASTOS DE COMBUSTIBLE, CUENTA DE DEPOSITO: CUENTA UNICA DEL TESORO</t>
  </si>
  <si>
    <t>O14925570002</t>
  </si>
  <si>
    <t>00041031107 DEPOSITO DE EFECTIVO, DEPOSITANTE: WILLY CRUZ CHOQUE, CONCEPTO: DEVOLUCIÓN POR GASTOS TASA DE RODAJE, CUENTA DE DEPOSITO: CUENTA UNICA DEL TESORO</t>
  </si>
  <si>
    <t>O14925670002</t>
  </si>
  <si>
    <t>00099021001 DEPOSITO DE EFECTIVO, DEPOSITANTE: JUAN CARLOS PEREZ RAMIREZ, CONCEPTO: DEVOLUCIÓN PAGO AGUINALDO DE NAVIDAD 2016, CUENTA DE DEPOSITO: CUENTA UNICA DEL TESORO</t>
  </si>
  <si>
    <t>O14925700002</t>
  </si>
  <si>
    <t>00099021001 DEPOSITO DE EFECTIVO, DEPOSITANTE: JESUS RAUL DE LA FUENTE REYNA, CONCEPTO: DEV. LIQUIDO PAGABLE, ASR MUNAMAL, MUNAMAL FEDERACIÓN URBANA Y CONFEDERACIÓN URBANA, CUENTA DE DEPOSITO: CUENTA UNICA DEL TESORO</t>
  </si>
  <si>
    <t>O14925910002</t>
  </si>
  <si>
    <t>00373024103 DEPOSITO DE EFECTIVO, DEPOSITANTE: JORGE PEÑARANDA ASTURIZAGA, CONCEPTO: DEVOLUCIÓN FONDOS EN AVANCE C31 - 247, CUENTA DE DEPOSITO: CUENTA UNICA DEL TESORO</t>
  </si>
  <si>
    <t>O14925920002</t>
  </si>
  <si>
    <t>00373024101 DEPOSITO DE EFECTIVO, DEPOSITANTE: RUBEN RUIZ HUANCA, CONCEPTO: DEVOLUCIÓN FODNOS EN AVANCE C31 - 226, CUENTA DE DEPOSITO: CUENTA UNICA DEL TESORO</t>
  </si>
  <si>
    <t>O14926010002</t>
  </si>
  <si>
    <t>00526012001 DEPOSITO DE EFECTIVO, DEPOSITANTE: DAVID OSCAR LAURA MAMANI, CONCEPTO: DEVOLUCIÓN FONDOS EN AVANCE BOLIVIA TV, CUENTA DE DEPOSITO: CUENTA UNICA DEL TESORO</t>
  </si>
  <si>
    <t>O14926320002</t>
  </si>
  <si>
    <t>00099021001 DEPOSITO DE EFECTIVO, DEPOSITANTE: EDGAR GEMIO ZABALA - MINISTERIO DE DEPORTES, CONCEPTO: DEV DE VIÁTICOS DE LA COPA ESTADO PLURINACIONAL SUB 18 PRESIDENTE EVO 2016-2017, CUENTA DE DEPOSITO: CUENTA UNICA DEL TESORO</t>
  </si>
  <si>
    <t>O14926340002</t>
  </si>
  <si>
    <t>00099021001 DEPOSITO DE EFECTIVO, DEPOSITANTE: ANH - SCZ, CONCEPTO: DEVOLUCION VIATICOS SCZ - ANH, CUENTA DE DEPOSITO: CUENTA UNICA DEL TESORO</t>
  </si>
  <si>
    <t>O14926350002</t>
  </si>
  <si>
    <t>00099021001 DEPOSITO DE EFECTIVO, DEPOSITANTE: ANH - SCZ, CONCEPTO: DEVOLUCION RECURSOS ANH - SCZ, CUENTA DE DEPOSITO: CUENTA UNICA DEL TESORO</t>
  </si>
  <si>
    <t>O14926380002</t>
  </si>
  <si>
    <t>O14926390002</t>
  </si>
  <si>
    <t>O14926500002</t>
  </si>
  <si>
    <t>00099021001 DEPOSITO DE EFECTIVO, DEPOSITANTE: PRIMO TERRAZAS ARMIJO C.I. 4393691 CBBA., CONCEPTO: REVERSION, CUENTA DE DEPOSITO: CUENTA UNICA DEL TESORO</t>
  </si>
  <si>
    <t>O14926760002</t>
  </si>
  <si>
    <t>00526012001 DEPOSITO DE EFECTIVO, DEPOSITANTE: LUCIO ESCOBAR - BOLIVIA TV., CONCEPTO: DEVOLUCION, CUENTA DE DEPOSITO: CUENTA UNICA DEL TESORO</t>
  </si>
  <si>
    <t>O14926770002</t>
  </si>
  <si>
    <t>00526012001 DEPOSITO DE EFECTIVO, DEPOSITANTE: JOSE TERRAZAS - BOLIVIA TV., CONCEPTO: DEVOLUCION, CUENTA DE DEPOSITO: CUENTA UNICA DEL TESORO</t>
  </si>
  <si>
    <t>O14926810002</t>
  </si>
  <si>
    <t>00099021001 DEPOSITO DE EFECTIVO, DEPOSITANTE: SEGUNDINO ISIDRO CONDORI TUCUPA, CONCEPTO: DEVOLUCION DEL AGUINALDO, CUENTA DE DEPOSITO: CUENTA UNICA DEL TESORO</t>
  </si>
  <si>
    <t>O14926940002</t>
  </si>
  <si>
    <t>00526012001 DEPOSITO DE EFECTIVO, DEPOSITANTE: BOLIVIA TV. - GABRIEL D. MOLINA PEREZ, CONCEPTO: DEVOLCUION FONDOS EN AVANCE, CUENTA DE DEPOSITO: CUENTA UNICA DEL TESORO</t>
  </si>
  <si>
    <t>O14926990002</t>
  </si>
  <si>
    <t>00526012001 DEPOSITO DE EFECTIVO, DEPOSITANTE: BOLIVIA TV. - GABRIEL D. MOLINA PEREZ, CONCEPTO: DEVOLUCION FONDOS EN AVANCE, CUENTA DE DEPOSITO: CUENTA UNICA DEL TESORO</t>
  </si>
  <si>
    <t>O14927160002</t>
  </si>
  <si>
    <t>00099021001 DEPOSITO DE EFECTIVO, DEPOSITANTE: OTILIA H. CONDORI CUNO (HIJA), CONCEPTO: IMPORTE POR COBRO INDEBIDO DE CUNO CANASA LOLA CELESTINA (Q.E.P.D.), CUENTA DE DEPOSITO: CUENTA UNICA DEL TESORO</t>
  </si>
  <si>
    <t>O14927280002</t>
  </si>
  <si>
    <t>00190012003 DEPOSITO DE EFECTIVO, DEPOSITANTE: DIEGO ALARCÓN RAMIREZ, CONCEPTO: DEVOLUCIÓN DE VIÁTICOS PAGADOS EN DEMASÍA, CUENTA DE DEPOSITO: CUENTA UNICA DEL TESORO</t>
  </si>
  <si>
    <t>O14927300002</t>
  </si>
  <si>
    <t>00190012003 DEPOSITO DE EFECTIVO, DEPOSITANTE: ELIAS LINO QUISPE C., CONCEPTO: DEVOLUCIÓN DE VIÁTICOS EN DEMASÍA, CUENTA DE DEPOSITO: CUENTA UNICA DEL TESORO</t>
  </si>
  <si>
    <t>O14927450002</t>
  </si>
  <si>
    <t>00046024204 DEPOSITO DE EFECTIVO, DEPOSITANTE: AMILCAR BARRIGA VELARDE - MIN DE SALUD, CONCEPTO: DEV DE FONDOS NO UTILIZADOS FTE 42/230 CC288 PREV. 445 C31 - 445/2017 UE 100, CUENTA DE DEPOSITO: CUENTA UNICA DEL TESORO</t>
  </si>
  <si>
    <t>O14927460002</t>
  </si>
  <si>
    <t>00099021001 DEPOSITO DE EFECTIVO, DEPOSITANTE: SUSANA ROJAS CRUZ, CONCEPTO: DEVOLUCION DE EXCESO DE AGUINALDO DE ARANCIBIA MAMANI HEYDI, CUENTA DE DEPOSITO: CUENTA UNICA DEL TESORO</t>
  </si>
  <si>
    <t>O14927480002</t>
  </si>
  <si>
    <t>00099021001 DEPOSITO DE EFECTIVO, DEPOSITANTE: SUSANA ROJAS CRUZ, CONCEPTO: DEVOLUCION DE EXCESO DE AGUINALDO 2016 DE LA SRA. SIRPA RIVEROS YENKA INDIRA, CUENTA DE DEPOSITO: CUENTA UNICA DEL TESORO</t>
  </si>
  <si>
    <t>O14927490002</t>
  </si>
  <si>
    <t>00099021001 DEPOSITO DE EFECTIVO, DEPOSITANTE: SUSANA ROJAS CRUZ, CONCEPTO: DEVOLUCION DE EXCESO DE AGUINALDO DE LA GESTION 2016 DEL SR.COLQUE MARCO ANTONIO, CUENTA DE DEPOSITO: CUENTA UNICA DEL TESORO</t>
  </si>
  <si>
    <t>O14927500002</t>
  </si>
  <si>
    <t>00086038007 DEPOSITO DE EFECTIVO, DEPOSITANTE: JENNY UMADAY CARTAGENA - SERNAP, CONCEPTO: REVERSIÓN CORRESPONDIENTE AL MES DE ENERO/2017, CUENTA DE DEPOSITO: CUENTA UNICA DEL TESORO</t>
  </si>
  <si>
    <t>O14927510002</t>
  </si>
  <si>
    <t>00099021001 DEPOSITO DE EFECTIVO, DEPOSITANTE: SUSANA ROJAS CRUZ, CONCEPTO: DEVOLUCION DE EXCESO DE AGUINALDO GESTION 2016 DE HUANCA QUISBERT EFRAIN, CUENTA DE DEPOSITO: CUENTA UNICA DEL TESORO</t>
  </si>
  <si>
    <t>O14927520002</t>
  </si>
  <si>
    <t>00086038007 DEPOSITO DE EFECTIVO, DEPOSITANTE: JENNY UMADAY CARTAGENA - SERNAP, CONCEPTO: REVERSIÓN CORRESPONDIENTE AL MES DE FEBRERO/2017, CUENTA DE DEPOSITO: CUENTA UNICA DEL TESORO</t>
  </si>
  <si>
    <t>O14927530002</t>
  </si>
  <si>
    <t>00099021001 DEPOSITO DE EFECTIVO, DEPOSITANTE: SUSANA ROJAS CRUZ, CONCEPTO: DEVOLUCION DE EXCESO DE AGUINALDO 2016 DE POMACUSI CONDORI RICHARD, CUENTA DE DEPOSITO: CUENTA UNICA DEL TESORO</t>
  </si>
  <si>
    <t>O14927540002</t>
  </si>
  <si>
    <t>00099021001 DEPOSITO DE EFECTIVO, DEPOSITANTE: SUSANA ROJAS CRUZ, CONCEPTO: DEVOLUCION DE EXCESO DE AGUINALDO 2016 DE CORINI MAMANI JOSE JOSE, CUENTA DE DEPOSITO: CUENTA UNICA DEL TESORO</t>
  </si>
  <si>
    <t>O14927550002</t>
  </si>
  <si>
    <t>00099021001 DEPOSITO DE EFECTIVO, DEPOSITANTE: SUSANA ROJAS CRUZ, CONCEPTO: DEVOLUCION DE EXCESO DE AGUINALDO DE 2016 DE RIVERA MOLLO HOLBEIN OLMEDO, CUENTA DE DEPOSITO: CUENTA UNICA DEL TESORO</t>
  </si>
  <si>
    <t>O14927570002</t>
  </si>
  <si>
    <t>00099021001 DEPOSITO DE EFECTIVO, DEPOSITANTE: SUSANA ROJAS CRUZ, CONCEPTO: DEVOLUCION DE AGUINALDO 20146 DEL SR. DELGADO ACEBO ENRIQUE, CUENTA DE DEPOSITO: CUENTA UNICA DEL TESORO</t>
  </si>
  <si>
    <t>B14928890002</t>
  </si>
  <si>
    <t>00660122001 DEP.DE CHEQ.AJENOS,RET.DE CAM.,CONCEPTO: RECUPERACION POR EXCEDENTE DE TELEFONO DEL MES DE FEBRERO 2017,DEP.: ORG JUD DAF DISTRITO STA CRUZ , PROCEDENCIA: BANCO UNION S.A., CHEQUE: 3710, FECHA DE EMISION:11/04/2017</t>
  </si>
  <si>
    <t>B14928900002</t>
  </si>
  <si>
    <t>00660012006 DEP.DE CHEQ.AJENOS,RET.DE CAM.,CONCEPTO: REVERSION DE REFRIGERIO GESTION 2016,DEP.: ORG JUD DAF DISTRITO STA CRUZ , PROCEDENCIA: BANCO UNION S.A., CHEQUE: 3709, FECHA DE EMISION:10/04/2017</t>
  </si>
  <si>
    <t>B14928920002</t>
  </si>
  <si>
    <t>00660018003 DEP.DE CHEQ.AJENOS,RET.DE CAM.,CONCEPTO: DEVOLUCION DE VIATICOS PAGADOS EN DEMASIA AL SR RAFAEL TORDOYA CORRALES,DEP.: ORGANO JUDICIAL-PROYECTO COSUDE , PROCEDENCIA: BANCO UNION S.A., CHEQUE: 1980, FECHA DE EMISION:06/04/2017</t>
  </si>
  <si>
    <t>B14928930002</t>
  </si>
  <si>
    <t>00660122001 DEP.DE CHEQ.AJENOS,RET.DE CAM.,CONCEPTO: RECUPERACION POR VIATICO GESTION 2017,DEP.: ORG JUD DAF DISTRITO STA CRUZ , PROCEDENCIA: BANCO UNION S.A., CHEQUE: 3713, FECHA DE EMISION:11/04/2017</t>
  </si>
  <si>
    <t>B14928970002</t>
  </si>
  <si>
    <t>00660012006 DEP.DE CHEQ.AJENOS,RET.DE CAM.,CONCEPTO: RECUPERACION POR VIATICO GESTION 2015 DE JOSE DANIEL ROCABADO PUYAL,DEP.: ORG JUD DAF DISTRITO STA CRUZ , PROCEDENCIA: BANCO UNION S.A., CHEQUE: 3712, FECHA DE EMISION:11/04/2017</t>
  </si>
  <si>
    <t>B14929000002</t>
  </si>
  <si>
    <t>00660122001 DEP.DE CHEQ.AJENOS,RET.DE CAM.,CONCEPTO: REVERSION DE REFRIGERIO,DEP.: ORG JUD DAF DISTRITO STA CRUZ , PROCEDENCIA: BANCO UNION S.A., CHEQUE: 3708, FECHA DE EMISION:10/04/2017</t>
  </si>
  <si>
    <t>B14929020002</t>
  </si>
  <si>
    <t>00660012006 DEP.DE CHEQ.AJENOS,RET.DE CAM.,CONCEPTO: DEP POR REGULARIZACION OBSERVACIONES DE AUDITORIA DE GESTIONES ANTERIORES,DEP.: ORG JUD DISTRITO CBBA , PROCEDENCIA: BANCO UNION S.A., CHEQUE: 2783, FECHA DE EMISION:07/04/2017</t>
  </si>
  <si>
    <t>B14929050002</t>
  </si>
  <si>
    <t>00660082001 DEP.DE CHEQ.AJENOS,RET.DE CAM.,CONCEPTO: DEVOLUCION POR EXCEDENTE DE LLAMADAS TELEFONICAS DE GESTION 2017,DEP.: ORG JUDICIAL- DTO CBBA , PROCEDENCIA: BANCO UNION S.A., CHEQUE: 2781, FECHA DE EMISION:07/04/2017</t>
  </si>
  <si>
    <t>B14929060002</t>
  </si>
  <si>
    <t>00660012005 DEP.DE CHEQ.AJENOS,RET.DE CAM.,CONCEPTO: REVERSION DE VIATICOS NO UTILIZADOS POR EL SR ZARAGOZA ELVIS LAIME SILVA,DEP.: ORGANO JUDICIAL-DAF NACIONAL , PROCEDENCIA: BANCO UNION S.A., CHEQUE: 1970, FECHA DE EMISION:06/04/2017</t>
  </si>
  <si>
    <t>B14929090002</t>
  </si>
  <si>
    <t>00660012006 DEP.DE CHEQ.AJENOS,RET.DE CAM.,CONCEPTO: DEVOLUCION POR EXCEDENTE DE LLAMADAS TELEFONICAS DE GESTIONES ANTERIORES,DEP.: ORG JUDICIAL- DTO CBBA , PROCEDENCIA: BANCO UNION S.A., CHEQUE: 2782, FECHA DE EMISION:07/04/2017</t>
  </si>
  <si>
    <t>B14929100002</t>
  </si>
  <si>
    <t>00660012005 DEP.DE CHEQ.AJENOS,RET.DE CAM.,CONCEPTO: REVERSION DE VIATICO EN DEMASIA DEL SR JOSE AUGUSTO TEJERINA MATIENZO,DEP.: ORGANO JUDICIAL-DAF NACIONAL , PROCEDENCIA: BANCO UNION S.A., CHEQUE: 1971, FECHA DE EMISION:06/04/2017</t>
  </si>
  <si>
    <t>B14929110002</t>
  </si>
  <si>
    <t>00660082001 DEP.DE CHEQ.AJENOS,RET.DE CAM.,CONCEPTO: DEP DE SALDO DE FONDOS EN AVANCE,DEP.: ORG JUDICIAL- DTO CBBA , PROCEDENCIA: BANCO UNION S.A., CHEQUE: 2785, FECHA DE EMISION:07/04/2017</t>
  </si>
  <si>
    <t>B14929130002</t>
  </si>
  <si>
    <t>00660012005 DEP.DE CHEQ.AJENOS,RET.DE CAM.,CONCEPTO: REVERSION DE VIATICO EN DEMASIA DEL SR JOSE FERNANDO SOLIZ JIMENEZ,DEP.: ORGANO JUDICIAL-DAF NACIONAL , PROCEDENCIA: BANCO UNION S.A., CHEQUE: 1972, FECHA DE EMISION:06/04/2017</t>
  </si>
  <si>
    <t>B14929170002</t>
  </si>
  <si>
    <t>00660012005 DEP.DE CHEQ.AJENOS,RET.DE CAM.,CONCEPTO: REVERSION DE APORTE A LA CAJA NO DEPOSITADO POR FREDDY SOCRATES ROMERO PALACIOS,DEP.: ORGANO JUDICIAL-DAF NACIONAL , PROCEDENCIA: BANCO UNION S.A., CHEQUE: 1969, FECHA DE EMISION:06/04/2017</t>
  </si>
  <si>
    <t>B14929200002</t>
  </si>
  <si>
    <t>00670012001 DEP.DE CHEQ.AJENOS,RET.DE CAM.,CONCEPTO: MULTAS ELECTORALES TED SANTA CRUZ,DEP.: ORGANO ELECTORAL PLURINACIONAL , PROCEDENCIA: BANCO UNION S.A., CHEQUE: 5972, FECHA DE EMISION:10/04/2017</t>
  </si>
  <si>
    <t>B14929250002</t>
  </si>
  <si>
    <t>00254014101 DEP.DE CHEQ.AJENOS,RET.DE CAM.,CONCEPTO: TRANSFERENCIA DE RECURSOS DEL MUNICIPIO DE TARABUCO,DEP.: INSTITUTO DEL SEGURO AGRARIO , PROCEDENCIA: BANCO UNION S.A., CHEQUE: 1115, FECHA DE EMISION:11/04/2017</t>
  </si>
  <si>
    <t>B14929450002</t>
  </si>
  <si>
    <t>00099021001 DEP.DE CHEQ.AJENOS,RET.DE CAM.,CONCEPTO: JUAN CARLOS VALERIANO MOLINA MALDONADO,DEP.: BANCO UNION S.A. , PROCEDENCIA: BANCO UNION S.A., CHEQUE: 148231, FECHA DE EMISION:12/04/2017</t>
  </si>
  <si>
    <t>B14929460002</t>
  </si>
  <si>
    <t>00099021001 DEP.DE CHEQ.AJENOS,RET.DE CAM.,CONCEPTO: EDSON ROMERO IRA,DEP.: BANCO UNION S.A. , PROCEDENCIA: BANCO UNION S.A., CHEQUE: 148232, FECHA DE EMISION:12/04/2017</t>
  </si>
  <si>
    <t>B14929560002</t>
  </si>
  <si>
    <t>00592012001 DEP.DE CHEQ.AJENOS,RET.DE CAM.,CONCEPTO: HRE-1174 - PROVEIDO 3,DEP.: BOA-BOLTUR , PROCEDENCIA: BANCO UNION S.A., CHEQUE: 7533, FECHA DE EMISION:05/04/2017</t>
  </si>
  <si>
    <t>B14929620002</t>
  </si>
  <si>
    <t>00133012001 DEP.DE CHEQ.AJENOS,RET.DE CAM.,CONCEPTO: DEVOLUCION DE C-31 606 GESTION 2016 DONACION NO COBRADA POR HOSPITAL JAPONES,DEP.: LOTERIA NACIONAL DE B Y S , PROCEDENCIA: BANCO UNION S.A., CHEQUE: 3093, FECHA DE EMISION:07/04/2017</t>
  </si>
  <si>
    <t>B14929640002</t>
  </si>
  <si>
    <t>00133012001 DEP.DE CHEQ.AJENOS,RET.DE CAM.,CONCEPTO: DEVOLUCION C-31 345 (PARCIAL) GESTION 2016 DONACION NO COBRADA POR INSUCAR,DEP.: LOTERIA NACIONAL DE B Y S , PROCEDENCIA: BANCO UNION S.A., CHEQUE: 3092, FECHA DE EMISION:07/04/2017</t>
  </si>
  <si>
    <t>B14929760002</t>
  </si>
  <si>
    <t>00290012001 DEP.DE CHEQ.AJENOS,RET.DE CAM.,CONCEPTO: DESCUENTO A CONSULTORES DE LINEA PROYECTO MASI C-31 SIP N° 51,DEP.: SERVICIO DE IMPUESTOS NACIONALES , PROCEDENCIA: BANCO UNION S.A., CHEQUE: 4231, FECHA DE EMISION:31/03/2017</t>
  </si>
  <si>
    <t>B14929770002</t>
  </si>
  <si>
    <t>00254014101 DEP.DE CHEQ.AJENOS,RET.DE CAM.,CONCEPTO: TRANSFERENCIA DE RECURSOS DEL MUNICIPIO DE COMBAYA,DEP.: INSTITUTO DEL SEGURO AGRARIO , PROCEDENCIA: BANCO UNION S.A., CHEQUE: 1117, FECHA DE EMISION:12/04/2017</t>
  </si>
  <si>
    <t>B14929780002</t>
  </si>
  <si>
    <t>00290012001 DEP.DE CHEQ.AJENOS,RET.DE CAM.,CONCEPTO: DEP EFECTUADO EN DEMASIA RADIO TAXI EMPERADOR,DEP.: SERVICIO DE IMPUESTOS NACIONALES , PROCEDENCIA: BANCO UNION S.A., CHEQUE: 4233, FECHA DE EMISION:31/03/2017</t>
  </si>
  <si>
    <t>B14929800002</t>
  </si>
  <si>
    <t>00290012001 DEP.DE CHEQ.AJENOS,RET.DE CAM.,CONCEPTO: DEP EFECTUADO POR MULTAS C21 SIP N° 53,DEP.: SERVICIO DE IMPUESTOS NACIONALES , PROCEDENCIA: BANCO UNION S.A., CHEQUE: 4234, FECHA DE EMISION:31/03/2017</t>
  </si>
  <si>
    <t>B14929810002</t>
  </si>
  <si>
    <t>00291012006 DEP.DE CHEQ.AJENOS,RET.DE CAM.,CONCEPTO: 1RA CUOTA USO Y DERECHO DE VÍAS GEST/2017,DEP.: AXS BOLIVIA S.A. , PROCEDENCIA: BANCO BISA S.A., CHEQUE: 29131, FECHA DE EMISION:13/04/2017</t>
  </si>
  <si>
    <t>B14929820002</t>
  </si>
  <si>
    <t>00290012001 DEP.DE CHEQ.AJENOS,RET.DE CAM.,CONCEPTO: DEP A OTROS INGRESOS C21 SIP N° 54,DEP.: SERVICIO DE IMPUESTOS NACIONALES , PROCEDENCIA: BANCO UNION S.A., CHEQUE: 4232, FECHA DE EMISION:31/03/2017</t>
  </si>
  <si>
    <t>B14929830002</t>
  </si>
  <si>
    <t>00290012001 DEP.DE CHEQ.AJENOS,RET.DE CAM.,CONCEPTO: REMISION DE DEP DEL MES DE MARZO C31 SIP N° 46,DEP.: SERVICIO DE IMPUESTOS NACIONALES , PROCEDENCIA: BANCO UNION S.A., CHEQUE: 4226, FECHA DE EMISION:29/03/2017</t>
  </si>
  <si>
    <t>B14929840002</t>
  </si>
  <si>
    <t>00290012001 DEP.DE CHEQ.AJENOS,RET.DE CAM.,CONCEPTO: DEVOLUCION DE VIATICOS C31 SIP N° 48,DEP.: SERVICIO DE IMPUESTOS NACIONALES , PROCEDENCIA: BANCO UNION S.A., CHEQUE: 4227, FECHA DE EMISION:30/03/2017</t>
  </si>
  <si>
    <t>B14929850002</t>
  </si>
  <si>
    <t>00290012001 DEP.DE CHEQ.AJENOS,RET.DE CAM.,CONCEPTO: BAJA DE REGISTRO DE CXC-BOA,DEP.: SERVICIO DE IMPUESTOS NACIONALES , PROCEDENCIA: BANCO UNION S.A., CHEQUE: 4228, FECHA DE EMISION:30/03/2017</t>
  </si>
  <si>
    <t>O14929210002</t>
  </si>
  <si>
    <t>00099021001 DEPOSITO DE EFECTIVO, DEPOSITANTE: VERONICA MAMANI FERNANDEZ, CONCEPTO: REVERSION DE BOLETA DE HABER MENSUAL DEL MES DE FEBRERO 2017, CUENTA DE DEPOSITO: CUENTA UNICA DEL TESORO</t>
  </si>
  <si>
    <t>O14929240002</t>
  </si>
  <si>
    <t>00016011101 DEPOSITO DE EFECTIVO, DEPOSITANTE: PEDRO QUIROZ, CONCEPTO: DEVOLUCIÓN DE VIÁTICOS, CUENTA DE DEPOSITO: CUENTA UNICA DEL TESORO</t>
  </si>
  <si>
    <t>O14929340002</t>
  </si>
  <si>
    <t>00046021109 DEPOSITO DE EFECTIVO, DEPOSITANTE: IRMA MOLLEDA DE RODRIGUEZ - FOTOCOPIAS A Y D, CONCEPTO: DEVOLUCIÓN GASTOS DE FOTOCOPIA, CUENTA DE DEPOSITO: CUENTA UNICA DEL TESORO</t>
  </si>
  <si>
    <t>O14929360002</t>
  </si>
  <si>
    <t>00591012003 DEPOSITO DE EFECTIVO, DEPOSITANTE: ELSA RAMOS MAMANI, CONCEPTO: DEP DE SALDO DE FONDOS EN AVANCE, CUENTA DE DEPOSITO: CUENTA UNICA DEL TESORO</t>
  </si>
  <si>
    <t>O14929610002</t>
  </si>
  <si>
    <t>00099021001 DEPOSITO DE EFECTIVO, DEPOSITANTE: CONALPEDIS, CONCEPTO: REPOSICIÓN CUT POR FALTA DE SUSTENTO ADICIONADO AL C-31 N°262, CUENTA DE DEPOSITO: CUENTA UNICA DEL TESORO</t>
  </si>
  <si>
    <t>O14929680002</t>
  </si>
  <si>
    <t>00526012001 DEPOSITO DE EFECTIVO, DEPOSITANTE: EDGAR FORONDA QUISPE, CONCEPTO: DEVOLUCION EN FONDOS EN AVANCE, CUENTA DE DEPOSITO: CUENTA UNICA DEL TESORO</t>
  </si>
  <si>
    <t>O14929720002</t>
  </si>
  <si>
    <t>00373024101 DEPOSITO DE EFECTIVO, DEPOSITANTE: RONALD LUIS LUCIA LAZO, CONCEPTO: DEVOLUCION FONDOS EN AVANCE DEL F.D.I., CUENTA DE DEPOSITO: CUENTA UNICA DEL TESORO</t>
  </si>
  <si>
    <t>O14929740002</t>
  </si>
  <si>
    <t>00373024101 DEPOSITO DE EFECTIVO, DEPOSITANTE: JHIMY NOLBERT ALEGRE IRIARTE, CONCEPTO: DEVOLUCION DE FONDOS EN AVANCE DEL F.D.I., CUENTA DE DEPOSITO: CUENTA UNICA DEL TESORO</t>
  </si>
  <si>
    <t>O14929870002</t>
  </si>
  <si>
    <t>00099021001 DEPOSITO DE EFECTIVO, DEPOSITANTE: RC - 10 ""MERCADO"", CONCEPTO: DEVOLUCIÓN, CUENTA DE DEPOSITO: CUENTA UNICA DEL TESORO</t>
  </si>
  <si>
    <t>O14929890002</t>
  </si>
  <si>
    <t>00099021001 DEPOSITO DE EFECTIVO, DEPOSITANTE: RC - 10 ""MERCADO"", CONCEPTO: PASAJES BORIS LOZA MERCADO, CUENTA DE DEPOSITO: CUENTA UNICA DEL TESORO</t>
  </si>
  <si>
    <t>O14929910002</t>
  </si>
  <si>
    <t>00099021001 DEPOSITO DE EFECTIVO, DEPOSITANTE: RC - 10 ""MERCADO"", CONCEPTO: PASAJES DAYLER WILFREDO TARQUI COLQUE, CUENTA DE DEPOSITO: CUENTA UNICA DEL TESORO</t>
  </si>
  <si>
    <t>O14929920002</t>
  </si>
  <si>
    <t>00526012001 DEPOSITO DE EFECTIVO, DEPOSITANTE: HERNAN SILVESTRE VILA, CONCEPTO: DEVOLUCION DE VIATICOS Y PASAJES, CUENTA DE DEPOSITO: CUENTA UNICA DEL TESORO</t>
  </si>
  <si>
    <t>O14929930002</t>
  </si>
  <si>
    <t>00099021001 DEPOSITO DE EFECTIVO, DEPOSITANTE: RC - 10 ""MERCADO"", CONCEPTO: PASAJES WILFREDO MICHEL BALDERRAMA C., CUENTA DE DEPOSITO: CUENTA UNICA DEL TESORO</t>
  </si>
  <si>
    <t>O14929940002</t>
  </si>
  <si>
    <t>00016011101 DEPOSITO DE EFECTIVO, DEPOSITANTE: ALEJANDRO ANTONIO GOMEZ LIZARRO, CONCEPTO: DEVOLUCION DE VIATICOS, CUENTA DE DEPOSITO: CUENTA UNICA DEL TESORO</t>
  </si>
  <si>
    <t>O14929950002</t>
  </si>
  <si>
    <t>00099021001 DEPOSITO DE EFECTIVO, DEPOSITANTE: RC - 10 ""MERCADO"", CONCEPTO: PASAJES JANETH FUENTES GARCIA, CUENTA DE DEPOSITO: CUENTA UNICA DEL TESORO</t>
  </si>
  <si>
    <t>O14929960002</t>
  </si>
  <si>
    <t>00099021001 DEPOSITO DE EFECTIVO, DEPOSITANTE: NELSON HERRERA MENDOZA, CONCEPTO: DEV. DE SALDOS NO EJECUTADOS EN GASTOS DE REFRIGERIO, CUENTA DE DEPOSITO: CUENTA UNICA DEL TESORO</t>
  </si>
  <si>
    <t>O14929990002</t>
  </si>
  <si>
    <t>00099021001 DEPOSITO DE EFECTIVO, DEPOSITANTE: CARLOS ORTUÑO, CONCEPTO: DEVOLUCION DE VIATICOS, CUENTA DE DEPOSITO: CUENTA UNICA DEL TESORO</t>
  </si>
  <si>
    <t>O14930070002</t>
  </si>
  <si>
    <t>00591012001 DEPOSITO DE EFECTIVO, DEPOSITANTE: GABRIEL ULO ARTEAGA, CONCEPTO: PAGO DE ALQUILER DE AGUA ENERO Y FEBRERO - 2017, CUENTA DE DEPOSITO: CUENTA UNICA DEL TESORO</t>
  </si>
  <si>
    <t>O14930090002</t>
  </si>
  <si>
    <t>00099021001 DEPOSITO DE EFECTIVO, DEPOSITANTE: OLIVIA ARRASCAITA QUISBERT, CONCEPTO: DEV. FONDOS EN AVANCE PAGO REFRIGERIOS ENERO/2017 PART:31110 DA:7, ENTIDAD:86, CUENTA DE DEPOSITO: CUENTA UNICA DEL TESORO</t>
  </si>
  <si>
    <t>O14930140002</t>
  </si>
  <si>
    <t>00099021001 DEPOSITO DE EFECTIVO, DEPOSITANTE: BERNARDO CADIMA ENRIQUEZ, CONCEPTO: REVERSION PASAJES, CUENTA DE DEPOSITO: CUENTA UNICA DEL TESORO</t>
  </si>
  <si>
    <t>O14930170002</t>
  </si>
  <si>
    <t>00099021001 DEPOSITO DE EFECTIVO, DEPOSITANTE: RAMIRO BARRENECHEA ZAMBRANA, CONCEPTO: REVERSION PASAJES, CUENTA DE DEPOSITO: CUENTA UNICA DEL TESORO</t>
  </si>
  <si>
    <t>O14930190002</t>
  </si>
  <si>
    <t>00099021001 DEPOSITO DE EFECTIVO, DEPOSITANTE: MARCO ANTONIO CAMARGO REQUENA, CONCEPTO: REVERSION PASAJES, CUENTA DE DEPOSITO: CUENTA UNICA DEL TESORO</t>
  </si>
  <si>
    <t>O14930300002</t>
  </si>
  <si>
    <t>00291012002 DEPOSITO DE EFECTIVO, DEPOSITANTE: CONSTRUCTORA ""SERGUT"", CONCEPTO: LIBERACIÓN BOLETA DE GARANTÍA CORRECTA INVERSIÓN DE ANTICIPO, CUENTA DE DEPOSITO: CUENTA UNICA DEL TESORO</t>
  </si>
  <si>
    <t>O14930390002</t>
  </si>
  <si>
    <t>00132022002 DEPOSITO DE EFECTIVO, DEPOSITANTE: SEDEM PAPELBOL DIONICIO ARCANI RAMOS, CONCEPTO: DEVOLUCION DE FONDOS NO UTILIZADOS, CUENTA DE DEPOSITO: CUENTA UNICA DEL TESORO</t>
  </si>
  <si>
    <t>O14930410002</t>
  </si>
  <si>
    <t>00132022002 DEPOSITO DE EFECTIVO, DEPOSITANTE: SEDEM PAPELBOL DIONICIO ARCANI RAMOS, CONCEPTO: FONDOS NO UTILIZADOS, CUENTA DE DEPOSITO: CUENTA UNICA DEL TESORO</t>
  </si>
  <si>
    <t>O14930430002</t>
  </si>
  <si>
    <t>00526012001 DEPOSITO DE EFECTIVO, DEPOSITANTE: BOLIVIA TV. JUAN CARLOS VARGAS E., CONCEPTO: DEVOLUCION DE PASAJES Y VIATICOS, CUENTA DE DEPOSITO: CUENTA UNICA DEL TESORO</t>
  </si>
  <si>
    <t>O14930450002</t>
  </si>
  <si>
    <t>00099021001 DEPOSITO DE EFECTIVO, DEPOSITANTE: SANDRO MASIAS, CONCEPTO: DEVOLUCIÓN DE FONDOS, CUENTA DE DEPOSITO: CUENTA UNICA DEL TESORO</t>
  </si>
  <si>
    <t>O14930640002</t>
  </si>
  <si>
    <t>00290172001 DEPOSITO DE EFECTIVO, DEPOSITANTE: MSZ MULTISERVICIOS, CONCEPTO: DEVOLUCION DE MULTA, CUENTA DE DEPOSITO: CUENTA UNICA DEL TESORO</t>
  </si>
  <si>
    <t>B14932030002</t>
  </si>
  <si>
    <t>00574012002 DEP.DE CHEQ.AJENOS,RET.DE CAM.,CONCEPTO: CUENTAS POR COBRAR A LOS FUNCIONARIOS,DEP.: LACTEOSBOL , PROCEDENCIA: BANCO UNION S.A., CHEQUE: 4498, FECHA DE EMISION:12/04/2017</t>
  </si>
  <si>
    <t>B14932050002</t>
  </si>
  <si>
    <t>00574014201 DEP.DE CHEQ.AJENOS,RET.DE CAM.,CONCEPTO: DEP. PRO BOLIVIA-PAGO TRANSFERENCIA DE RECURSOS,DEP.: LACTEOSBOL , PROCEDENCIA: BANCO UNION S.A., CHEQUE: 4497, FECHA DE EMISION:12/04/2017</t>
  </si>
  <si>
    <t>B14932310002</t>
  </si>
  <si>
    <t>00099021001 DEP.DE CHEQ.AJENOS,RET.DE CAM.,CONCEPTO: PREVENTIVO C-31 996,DEP.: ADMINISTRADORA BOLIVIANA DE CARRETERAS ABC , PROCEDENCIA: BANCO UNION S.A., CHEQUE: 3187, FECHA DE EMISION:06/04/2017</t>
  </si>
  <si>
    <t>B14932320002</t>
  </si>
  <si>
    <t>00290012001 DEP.DE CHEQ.AJENOS,RET.DE CAM.,CONCEPTO: DEPÓSITO NO IDENTIFICADO DE NOV. Y DIC. /2016 C-21 SIP N°41,DEP.: SERVICIO NACIONAL DE IMPUESTOS NACIONALES , PROCEDENCIA: BANCO UNION S.A., CHEQUE: 4225, FECHA DE EMISION:28/03/2017</t>
  </si>
  <si>
    <t>B14932340002</t>
  </si>
  <si>
    <t>00291014324 DEP.DE CHEQ.AJENOS,RET.DE CAM.,CONCEPTO: PREVENTIVO C-31 1386,DEP.: ADMINISTRADORA BOLIVIANA DE CARRETERAS ABC , PROCEDENCIA: BANCO UNION S.A., CHEQUE: 3192, FECHA DE EMISION:06/04/2017</t>
  </si>
  <si>
    <t>B14932350002</t>
  </si>
  <si>
    <t>00099021001 DEP.DE CHEQ.AJENOS,RET.DE CAM.,CONCEPTO: PREVENTIVO C-31 994,DEP.: ADMINISTRADORA BOLIVIANA DE CARRETERAS ABC , PROCEDENCIA: BANCO UNION S.A., CHEQUE: 3189, FECHA DE EMISION:06/04/2017</t>
  </si>
  <si>
    <t>B14932360002</t>
  </si>
  <si>
    <t>00099021001 DEP.DE CHEQ.AJENOS,RET.DE CAM.,CONCEPTO: COMPENSACION MENSUAL DE COTIZACIONES,DEP.: FUTURO DE BOLIVIA S.A. AFP , PROCEDENCIA: BANCO DE CREDITO DE BOLIVIA S.A., CHEQUE: 48595, FECHA DE EMISION:13/04/2017</t>
  </si>
  <si>
    <t>B14932380002</t>
  </si>
  <si>
    <t>00099021001 DEP.DE CHEQ.AJENOS,RET.DE CAM.,CONCEPTO: PREVENTIVO C-31 970,DEP.: ADMINISTRADORA BOLIVIANA DE CARRETERAS ABC , PROCEDENCIA: BANCO UNION S.A., CHEQUE: 3190, FECHA DE EMISION:06/04/2017</t>
  </si>
  <si>
    <t>B14932390002</t>
  </si>
  <si>
    <t>00099021001 DEP.DE CHEQ.AJENOS,RET.DE CAM.,CONCEPTO: PREVENTIVO C-31 1080,DEP.: ADMINISTRADORA BOLIVIANA DE CARRETERAS ABC , PROCEDENCIA: BANCO UNION S.A., CHEQUE: 3191, FECHA DE EMISION:06/04/2017</t>
  </si>
  <si>
    <t>B14932400002</t>
  </si>
  <si>
    <t>00291014355 DEP.DE CHEQ.AJENOS,RET.DE CAM.,CONCEPTO: PREVENTIVO # 1096,DEP.: ADMINISTRADORA BOLIVIANA DE CARRETERAS ABC , PROCEDENCIA: BANCO UNION S.A., CHEQUE: 3193, FECHA DE EMISION:06/04/2017</t>
  </si>
  <si>
    <t>B14932690002</t>
  </si>
  <si>
    <t>00020021102 DEP.DE CHEQ.AJENOS,RET.DE CAM.,CONCEPTO: TRANSFERENCIA DE RECURSOS A LA E.A.E.N.,DEP.: MINISTERIO DE DEFENSA , PROCEDENCIA: BANCO UNION S.A., CHEQUE: 15188, FECHA DE EMISION:17/04/2017</t>
  </si>
  <si>
    <t>B14933040002</t>
  </si>
  <si>
    <t>00099021001 DEP.DE CHEQ.AJENOS,RET.DE CAM.,CONCEPTO: ALVIS DEYSI MENDEZ DE,DEP.: BANCO UNION S.A. , PROCEDENCIA: BANCO UNION S.A., CHEQUE: 148233, FECHA DE EMISION:17/04/2017</t>
  </si>
  <si>
    <t>B14933070002</t>
  </si>
  <si>
    <t>00099021001 DEP.DE CHEQ.AJENOS,RET.DE CAM.,CONCEPTO: RAFAELA GUAJI NOZA DE MUIBA,DEP.: BANCO UNION S.A. , PROCEDENCIA: BANCO UNION S.A., CHEQUE: 148234, FECHA DE EMISION:17/04/2017</t>
  </si>
  <si>
    <t>B14933110002</t>
  </si>
  <si>
    <t>B14933610002</t>
  </si>
  <si>
    <t>00283012002 DEP.DE CHEQ.AJENOS,RET.DE CAM.,CONCEPTO: DEMACIA FONDO EN AVANCE,DEP.: ADUANA NAL DE BOLIVIA , PROCEDENCIA: BANCO UNION S.A., CHEQUE: 2496, FECHA DE EMISION:12/04/2017</t>
  </si>
  <si>
    <t>B14933740002</t>
  </si>
  <si>
    <t>00254014101 DEP.DE CHEQ.AJENOS,RET.DE CAM.,CONCEPTO: TRANSFERENCIA DE RECURSOS DEL MUNICIPIO DE SAN PEDRO DE TIQUINA,DEP.: INSTITUTO DEL SEGURO AGRARIO , PROCEDENCIA: BANCO UNION S.A., CHEQUE: 1118, FECHA DE EMISION:17/04/2017</t>
  </si>
  <si>
    <t>B14933770002</t>
  </si>
  <si>
    <t>00086031101 DEP.DE CHEQ.AJENOS,RET.DE CAM.,CONCEPTO: DEPÓSITO POR MULTAS DEL PN CARRASCO,DEP.: SERNAP - CARRASCO , PROCEDENCIA: BANCO UNION S.A., CHEQUE: 988, FECHA DE EMISION:31/03/2017</t>
  </si>
  <si>
    <t>B14933860002</t>
  </si>
  <si>
    <t>00342012001 DEP.DE CHEQ.AJENOS,RET.DE CAM.,CONCEPTO: DEVOLUCIÓN DE FONDOS EN AVANCE,DEP.: A.E.V. REGIONAL POTOSI , PROCEDENCIA: BANCO UNION S.A., CHEQUE: 549, FECHA DE EMISION:12/04/2017</t>
  </si>
  <si>
    <t>B14933870002</t>
  </si>
  <si>
    <t>00342012001 DEP.DE CHEQ.AJENOS,RET.DE CAM.,CONCEPTO: DEVOLUCIÓN FONDO EN AVANCE,DEP.: A.E.V. REGIONAL POTOSI , PROCEDENCIA: BANCO UNION S.A., CHEQUE: 548, FECHA DE EMISION:12/04/2017</t>
  </si>
  <si>
    <t>O14932720002</t>
  </si>
  <si>
    <t>00099021001 DEPOSITO DE EFECTIVO, DEPOSITANTE: GUIDO SIMON CRESPO VALLEJOS, CONCEPTO: DEVOLUCION P.R.A., CUENTA DE DEPOSITO: CUENTA UNICA DEL TESORO</t>
  </si>
  <si>
    <t>O14932770002</t>
  </si>
  <si>
    <t>00591012001 DEPOSITO DE EFECTIVO, DEPOSITANTE: EMPRESA ESTATAL MI TELEFERICO, CONCEPTO: SOLICITUD DE PAGO POR SERVICIO DE AGUA POTABLE, CUENTA DE DEPOSITO: CUENTA UNICA DEL TESORO</t>
  </si>
  <si>
    <t>O14932840002</t>
  </si>
  <si>
    <t>00086031101 DEPOSITO DE EFECTIVO, DEPOSITANTE: SERNAP - COTAPATA, CONCEPTO: POR CONCEPTO DE INGRESOS DE SERVICIOS HIGIENICOS MES ENERO, CUENTA DE DEPOSITO: CUENTA UNICA DEL TESORO</t>
  </si>
  <si>
    <t>O14932850002</t>
  </si>
  <si>
    <t>00086031101 DEPOSITO DE EFECTIVO, DEPOSITANTE: SERNAP - COTAPATA, CONCEPTO: POR CONCEPTO DE INGRESOS DE SERVICIOS HIGIENICOS MES FEBRERO, CUENTA DE DEPOSITO: CUENTA UNICA DEL TESORO</t>
  </si>
  <si>
    <t>O14932860002</t>
  </si>
  <si>
    <t>00086031101 DEPOSITO DE EFECTIVO, DEPOSITANTE: SERNAP - COTAPATA, CONCEPTO: POR CONCEPTO DE INGRESOS DE SERVICIOS HIGIENICOS MES MARZO, CUENTA DE DEPOSITO: CUENTA UNICA DEL TESORO</t>
  </si>
  <si>
    <t>O14932960002</t>
  </si>
  <si>
    <t>00526012001 DEPOSITO DE EFECTIVO, DEPOSITANTE: JHONNY LLANOS PERALES, CONCEPTO: DEVOLUCION SALDO DE VIATICOS, CUENTA DE DEPOSITO: CUENTA UNICA DEL TESORO</t>
  </si>
  <si>
    <t>O14933000002</t>
  </si>
  <si>
    <t>O14933020002</t>
  </si>
  <si>
    <t>00526012001 DEPOSITO DE EFECTIVO, DEPOSITANTE: DAVID OSCAR LAURA MAMANI, CONCEPTO: DEVOLUCIÓN VIÁTICOS BOLIVIA TV, CUENTA DE DEPOSITO: CUENTA UNICA DEL TESORO</t>
  </si>
  <si>
    <t>O14933060002</t>
  </si>
  <si>
    <t>00099021001 DEPOSITO DE EFECTIVO, DEPOSITANTE: RENATO MONTAÑO GUZMAN, CONCEPTO: DEVOL POR OBSERVACIONES DE GASTOS DENTRO DEL CONSULADO DE BOLIVIA PUNO-PERU, CUENTA DE DEPOSITO: CUENTA UNICA DEL TESORO</t>
  </si>
  <si>
    <t>O14933120002</t>
  </si>
  <si>
    <t>00099021001 DEPOSITO DE EFECTIVO, DEPOSITANTE: MONICA ROXANA ALVAREZ 3045183 OR, CONCEPTO: DEVOLUCION SABSA E ISAE-VIAJE NORUEGA DEL 7 AL 14 DE JUNIO DE 2013, CUENTA DE DEPOSITO: CUENTA UNICA DEL TESORO</t>
  </si>
  <si>
    <t>O14933200002</t>
  </si>
  <si>
    <t>00212082001 DEPOSITO DE EFECTIVO, DEPOSITANTE: JOSE ROBERTO ENCINAS QUISBERT INRA, CONCEPTO: DEVOLUCION DE GASTOS OPERATIVOS C-31 N 130, CUENTA DE DEPOSITO: CUENTA UNICA DEL TESORO</t>
  </si>
  <si>
    <t>O14933460002</t>
  </si>
  <si>
    <t>00234014201 DEPOSITO DE EFECTIVO, DEPOSITANTE: FREDDY CABALLOTTY SARAVIA, CONCEPTO: DEVOLUCIÓN AL C-31 N°273, PARTIDA N°34110, COMBUSTIBLE, LUBRICANTES Y DERIVADOS PARA CONSUMO, CUENTA DE DEPOSITO: CUENTA UNICA DEL TESORO</t>
  </si>
  <si>
    <t>O14933500002</t>
  </si>
  <si>
    <t>00099021001 DEPOSITO DE EFECTIVO, DEPOSITANTE: EJERCITO DE BOLIVIA, CONCEPTO: REVERSIÓN PARTIDA 34110 - BATING - V ENERO, CUENTA DE DEPOSITO: CUENTA UNICA DEL TESORO</t>
  </si>
  <si>
    <t>O14933520002</t>
  </si>
  <si>
    <t>00234014202 DEPOSITO DE EFECTIVO, DEPOSITANTE: SERGEOMIN-MARIO MARISCAL QUISPE, CONCEPTO: DEVOLUCION AL C31-254 PARTIDA 234 - OTROS ALQUILERES, CUENTA DE DEPOSITO: CUENTA UNICA DEL TESORO</t>
  </si>
  <si>
    <t>O14933530002</t>
  </si>
  <si>
    <t>00099021001 DEPOSITO DE EFECTIVO, DEPOSITANTE: EJERCITO DE BOLIVIA, CONCEPTO: REVERSIÓN PARTIDA 34110 - BATING V FEBRERO, CUENTA DE DEPOSITO: CUENTA UNICA DEL TESORO</t>
  </si>
  <si>
    <t>O14933620002</t>
  </si>
  <si>
    <t>00099021001 DEPOSITO DE EFECTIVO, DEPOSITANTE: BPE-II "CNL O MOSCOSO", CONCEPTO: POR RETENCION DEL 8%, CUENTA DE DEPOSITO: CUENTA UNICA DEL TESORO</t>
  </si>
  <si>
    <t>O14933630002</t>
  </si>
  <si>
    <t>O14933650002</t>
  </si>
  <si>
    <t>00020031101 DEPOSITO DE EFECTIVO, DEPOSITANTE: BPE-II "CNL O MOSCOSO", CONCEPTO: POR RETENCION DEL 8%, CUENTA DE DEPOSITO: CUENTA UNICA DEL TESORO</t>
  </si>
  <si>
    <t>O14933660002</t>
  </si>
  <si>
    <t>00020031101 DEPOSITO DE EFECTIVO, DEPOSITANTE: BPE-II "CNL O MOSCOSO", CONCEPTO: POR RETENCION DEL 15,5%, CUENTA DE DEPOSITO: CUENTA UNICA DEL TESORO</t>
  </si>
  <si>
    <t>O14933670002</t>
  </si>
  <si>
    <t>O14933680002</t>
  </si>
  <si>
    <t>O14933700002</t>
  </si>
  <si>
    <t>O14933710002</t>
  </si>
  <si>
    <t>O14933760002</t>
  </si>
  <si>
    <t>00590012001 DEPOSITO DE EFECTIVO, DEPOSITANTE: SECUNDINO CORTEZ RODRIGUEZ, CONCEPTO: DEVOLUCIÓN DE FONDOS EN AVANCE, CUENTA DE DEPOSITO: CUENTA UNICA DEL TESORO</t>
  </si>
  <si>
    <t>O14933790002</t>
  </si>
  <si>
    <t>00099021001 DEPOSITO DE EFECTIVO, DEPOSITANTE: WILSON CARRILLO HUANCA, CONCEPTO: DEV DE FONDOS EN AVANCE RESPECTO A SOLICITUD DE CERTIFICACIÓN PARTIDA 34110 COMBUSTIBLE, CUENTA DE DEPOSITO: CUENTA UNICA DEL TESORO</t>
  </si>
  <si>
    <t>O14934070002</t>
  </si>
  <si>
    <t>00099021001 DEPOSITO DE EFECTIVO, DEPOSITANTE: WALTER DOMINGO GUTIERREZ SEA, CONCEPTO: DEVOLUCIÓN DE RECURSOS PASAJES NO UTILIZADOS, CUENTA DE DEPOSITO: CUENTA UNICA DEL TESORO</t>
  </si>
  <si>
    <t>O14934080002</t>
  </si>
  <si>
    <t>00046021109 DEPOSITO DE EFECTIVO, DEPOSITANTE: TRANS URGENTE, CONCEPTO: REVERSIÓN GASTOS DE TRANSPORTE, CUENTA DE DEPOSITO: CUENTA UNICA DEL TESORO</t>
  </si>
  <si>
    <t>DIRECCION DEPARTAMENTAL DE EDUCACION CHUQUISACA "DDE-CHU"</t>
  </si>
  <si>
    <t>O14934210002</t>
  </si>
  <si>
    <t>00265022001 DEPOSITO DE EFECTIVO, DEPOSITANTE: EDGAR TOLA, CONCEPTO: DEVOLUCION DE RECURSOS NO UTILIZADOS , REVERSION POR PAGO DE ADQUISICION DE TERMINALES, CUENTA DE DEPOSITO: CUENTA UNICA DEL TESORO</t>
  </si>
  <si>
    <t>O14934220002</t>
  </si>
  <si>
    <t>00265022001 DEPOSITO DE EFECTIVO, DEPOSITANTE: MERISABEL CHIPANA, CONCEPTO: DEVOLUCION DE RECURSOS NO UTILIZADOS POR INSPECCION VEHICULAR, CUENTA DE DEPOSITO: CUENTA UNICA DEL TESORO</t>
  </si>
  <si>
    <t>O14934370002</t>
  </si>
  <si>
    <t>00099021001 DEPOSITO DE EFECTIVO, DEPOSITANTE: RI-31 "CNL. E. RIOS Z.", CONCEPTO: PAGO RETENCIONES MES MARZO, CUENTA DE DEPOSITO: CUENTA UNICA DEL TESORO</t>
  </si>
  <si>
    <t>O14934390002</t>
  </si>
  <si>
    <t>00099021001 DEPOSITO DE EFECTIVO, DEPOSITANTE: ADEMAF-ROGER ZELAYA SUYO, CONCEPTO: DEVOLUCION DE 1 DIA DE VIATICOS, CUENTA DE DEPOSITO: CUENTA UNICA DEL TESORO</t>
  </si>
  <si>
    <t>O14934410002</t>
  </si>
  <si>
    <t>00099021001 DEPOSITO DE EFECTIVO, DEPOSITANTE: ADEMAF-EFRAIN MAMANI MAMANI, CONCEPTO: DEVOLUCION 1 DIA DE VIATICOS, CUENTA DE DEPOSITO: CUENTA UNICA DEL TESORO</t>
  </si>
  <si>
    <t>O14934420002</t>
  </si>
  <si>
    <t>00526012001 DEPOSITO DE EFECTIVO, DEPOSITANTE: JUAN RAMIRO TRIGO CHAVEZ, CONCEPTO: DEVOLUCION DE FONDOS EN AVANCE, CUENTA DE DEPOSITO: CUENTA UNICA DEL TESORO</t>
  </si>
  <si>
    <t>O14934430002</t>
  </si>
  <si>
    <t>00099021001 DEPOSITO DE EFECTIVO, DEPOSITANTE: PATRICIO CELSO NAVIA MOSCOSO, CONCEPTO: DEVOLUCION DE FONDOS POR ASIGNACION DE VIATICOS (1 DIA), CUENTA DE DEPOSITO: CUENTA UNICA DEL TESORO</t>
  </si>
  <si>
    <t>O14934440002</t>
  </si>
  <si>
    <t>00099021001 DEPOSITO DE EFECTIVO, DEPOSITANTE: NELFA BRIGITTE LAZARTE SALINAS, CONCEPTO: CONCEPTO DEVOLUCION DE UN DIA DE VIATICOS, CUENTA DE DEPOSITO: CUENTA UNICA DEL TESORO</t>
  </si>
  <si>
    <t>O14934540002</t>
  </si>
  <si>
    <t>00099021001 DEPOSITO DE EFECTIVO, DEPOSITANTE: EDWIN PEREZ PEREZ, CONCEPTO: DEVOLUCION, CUENTA DE DEPOSITO: CUENTA UNICA DEL TESORO</t>
  </si>
  <si>
    <t>O14934700002</t>
  </si>
  <si>
    <t>00086038007 DEPOSITO DE EFECTIVO, DEPOSITANTE: PATRICIA ESPEJO TAPIA-SERNAP, CONCEPTO: REVERSION DE FONDOS NO UTILIZADOS, CUENTA DE DEPOSITO: CUENTA UNICA DEL TESORO</t>
  </si>
  <si>
    <t>O14934810002</t>
  </si>
  <si>
    <t>00212082001 DEPOSITO DE EFECTIVO, DEPOSITANTE: INRA - SOLEDAD CALDERON CONDORI, CONCEPTO: DEV. DE GASTOS OPERATIVOS CORRESPONDIENTE AL VIAJE A LOS MUNICIPIOS DE JESUS DE MACHACA Y MECAPACA, CUENTA DE DEPOSITO: CUENTA UNICA DEL TESORO</t>
  </si>
  <si>
    <t>O14934820002</t>
  </si>
  <si>
    <t>00010011102 DEPOSITO DE EFECTIVO, DEPOSITANTE: CONSULADO DE BOLIVIA EN ARGENTINA ROSARIO, CONCEPTO: RECAUDACIÓN GESTORÍA CONSULAR: MAYO/2016 A MARZO/2017, CUENTA DE DEPOSITO: CUENTA UNICA DEL TESORO</t>
  </si>
  <si>
    <t>O14934900002</t>
  </si>
  <si>
    <t>00099021001 DEPOSITO DE EFECTIVO, DEPOSITANTE: ESTELA ALVAREZ CHAVEZ, CONCEPTO: DEVOLUCIÓN POR VIÁTICOS C31 - 6974 CBTE:5389, CUENTA DE DEPOSITO: CUENTA UNICA DEL TESORO</t>
  </si>
  <si>
    <t>O14935120002</t>
  </si>
  <si>
    <t>00342012001 DEPOSITO DE EFECTIVO, DEPOSITANTE: JUAN ANTONIO VARGAS TAIDA C.I. 1046392, CONCEPTO: DEVOLUCION CAMBIO ITINERARIO VIAJE TRAMO LA PAZ GUAYARAMERIN LA PAZ FECHA 21/09/15, CUENTA DE DEPOSITO: CUENTA UNICA DEL TESORO</t>
  </si>
  <si>
    <t>O14935150002</t>
  </si>
  <si>
    <t>O14935180002</t>
  </si>
  <si>
    <t>00070011102 DEPOSITO DE EFECTIVO, DEPOSITANTE: PEDRO ZAMBRANA RIVERA, CONCEPTO: DEVOLUCIÓN DE VIÁTICOS, CUENTA DE DEPOSITO: CUENTA UNICA DEL TESORO</t>
  </si>
  <si>
    <t>O14935360002</t>
  </si>
  <si>
    <t>00587012007 DEPOSITO DE EFECTIVO, DEPOSITANTE: REYNA LOPEZ ESPEJO, CONCEPTO: DEVOLUCION DE FONDOS, CUENTA DE DEPOSITO: CUENTA UNICA DEL TESORO</t>
  </si>
  <si>
    <t>B14936930002</t>
  </si>
  <si>
    <t>00526012001 DEP.DE CHEQ.AJENOS,RET.DE CAM.,CONCEPTO: DEP. DE SALDOS NO UTILIZADOS EN FAV-BTV PARA LA REVERSION DE PREVENTIVOS,DEP.: BOLIVIA TV , PROCEDENCIA: BANCO UNION S.A., CHEQUE: 15792, FECHA DE EMISION:17/04/2017</t>
  </si>
  <si>
    <t>B14936970002</t>
  </si>
  <si>
    <t>00526012001 DEP.DE CHEQ.AJENOS,RET.DE CAM.,CONCEPTO: DEP. DE SALDOS NO UTILIZADOS EN FAV-BTV PARA LA REVERSION DE PREVENTIVOS,DEP.: BOLIVIA TV , PROCEDENCIA: BANCO UNION S.A., CHEQUE: 15791, FECHA DE EMISION:17/04/2017</t>
  </si>
  <si>
    <t>B14937080002</t>
  </si>
  <si>
    <t>00523012001 DEP.DE CHEQ.AJENOS,RET.DE CAM.,CONCEPTO: PAGO POR PRESTACION DE SERVICIO,DEP.: ECOBOL , PROCEDENCIA: BANCO MERCANTIL SANTA CRUZ SA., CHEQUE: 2516, FECHA DE EMISION:07/04/2017</t>
  </si>
  <si>
    <t>B14937100002</t>
  </si>
  <si>
    <t>00523012001 DEP.DE CHEQ.AJENOS,RET.DE CAM.,CONCEPTO: PAGO POR PRESTACION DE SERVICIO,DEP.: ECOBOL , PROCEDENCIA: BANCO NACIONAL DE BOLIVIA S.A., CHEQUE: 6069, FECHA DE EMISION:30/03/2017</t>
  </si>
  <si>
    <t>B14937110002</t>
  </si>
  <si>
    <t>00523012001 DEP.DE CHEQ.AJENOS,RET.DE CAM.,CONCEPTO: PAGO POR PRESTACION DE SERVICIO,DEP.: ECOBOL , PROCEDENCIA: BANCO MERCANTIL SANTA CRUZ SA., CHEQUE: 168, FECHA DE EMISION:05/04/2017</t>
  </si>
  <si>
    <t>B14937130002</t>
  </si>
  <si>
    <t>00523012001 DEP.DE CHEQ.AJENOS,RET.DE CAM.,CONCEPTO: PAGO POR PRESTACION DE SERVICIO,DEP.: ECOBOL , PROCEDENCIA: BANCO BISA S.A., CHEQUE: 5273, FECHA DE EMISION:23/03/2017</t>
  </si>
  <si>
    <t>B14937150002</t>
  </si>
  <si>
    <t>00523012001 DEP.DE CHEQ.AJENOS,RET.DE CAM.,CONCEPTO: PAGO POR PRESTACION DE SERVICIO,DEP.: ECOBOL , PROCEDENCIA: BANCO BISA S.A., CHEQUE: 7041, FECHA DE EMISION:23/03/2017</t>
  </si>
  <si>
    <t>B14937170002</t>
  </si>
  <si>
    <t>00523012001 DEP.DE CHEQ.AJENOS,RET.DE CAM.,CONCEPTO: PAGO POR PRESTACION DE SERVICIO,DEP.: ECOBOL , PROCEDENCIA: BANCO BISA S.A., CHEQUE: 13166, FECHA DE EMISION:24/03/2017</t>
  </si>
  <si>
    <t>B14937200002</t>
  </si>
  <si>
    <t>00523012001 DEP.DE CHEQ.AJENOS,RET.DE CAM.,CONCEPTO: PAGO POR PRESTACION DE SERVICIO,DEP.: ECOBOL , PROCEDENCIA: BANCO BISA S.A., CHEQUE: 1706, FECHA DE EMISION:24/03/2017</t>
  </si>
  <si>
    <t>B14937210002</t>
  </si>
  <si>
    <t>00523012001 DEP.DE CHEQ.AJENOS,RET.DE CAM.,CONCEPTO: PAGO POR PRESTACION DE SERVICIO,DEP.: ECOBOL , PROCEDENCIA: BANCO BISA S.A., CHEQUE: 1707, FECHA DE EMISION:24/03/2017</t>
  </si>
  <si>
    <t>B14937230002</t>
  </si>
  <si>
    <t>00523012001 DEP.DE CHEQ.AJENOS,RET.DE CAM.,CONCEPTO: PAGO POR PRESTACION DE SERVICIO,DEP.: ECOBOL , PROCEDENCIA: BANCO BISA S.A., CHEQUE: 1708, FECHA DE EMISION:24/03/2017</t>
  </si>
  <si>
    <t>B14937240002</t>
  </si>
  <si>
    <t>00523012001 DEP.DE CHEQ.AJENOS,RET.DE CAM.,CONCEPTO: PAGO POR PRESTACION DE SERVICIO,DEP.: ECOBOL , PROCEDENCIA: BANCO GANADERO S.A., CHEQUE: 24243, FECHA DE EMISION:22/03/2017</t>
  </si>
  <si>
    <t>B14937250002</t>
  </si>
  <si>
    <t>00222012001 DEP.DE CHEQ.AJENOS,RET.DE CAM.,CONCEPTO: PAGO INCAPACIDAD TEMPORAL DEL PERSONAL I.N.I.A.F. CORRESPONDIENTE MES FEBRERO 2017,DEP.: CAJA DE SALUD DE CAMINOS Y RA , PROCEDENCIA: BANCO UNION S.A., CHEQUE: 7557, FECHA DE EMISION:07/04/2017</t>
  </si>
  <si>
    <t>B14937260002</t>
  </si>
  <si>
    <t>00523012001 DEP.DE CHEQ.AJENOS,RET.DE CAM.,CONCEPTO: PAGO POR PRESTACION DE SERVICIO,DEP.: ECOBOL , PROCEDENCIA: BANCO GANADERO S.A., CHEQUE: 2781, FECHA DE EMISION:28/03/2017</t>
  </si>
  <si>
    <t>B14937270002</t>
  </si>
  <si>
    <t>00523012001 DEP.DE CHEQ.AJENOS,RET.DE CAM.,CONCEPTO: PAGO POR PRESTACION DE SERVICIO,DEP.: ECOBOL , PROCEDENCIA: BANCO UNION S.A., CHEQUE: 5119, FECHA DE EMISION:27/03/2017</t>
  </si>
  <si>
    <t>B14937440002</t>
  </si>
  <si>
    <t>00523012001 DEP.DE CHEQ.AJENOS,RET.DE CAM.,CONCEPTO: VENTA DE SERVICIO ECOBOL,DEP.: BENJAMIN AQUINO , PROCEDENCIA: BANCO MERCANTIL SANTA CRUZ SA., CHEQUE: 1003391, FECHA DE EMISION:11/04/2017</t>
  </si>
  <si>
    <t>B14937730002</t>
  </si>
  <si>
    <t>00670012001 DEP.DE CHEQ.AJENOS,RET.DE CAM.,CONCEPTO: MULTAS ELECTORALES TED TARIJA,DEP.: ORGANO ELECTORAL PLURINACIONAL , PROCEDENCIA: BANCO UNION S.A., CHEQUE: 3215, FECHA DE EMISION:11/04/2017</t>
  </si>
  <si>
    <t>O14936680002</t>
  </si>
  <si>
    <t>00099021001 DEPOSITO DE EFECTIVO, DEPOSITANTE: JUAN BLAS MONZON SALINAS, CONCEPTO: DEVOLUCION DE VIATICOS, CUENTA DE DEPOSITO: CUENTA UNICA DEL TESORO</t>
  </si>
  <si>
    <t>O14937180002</t>
  </si>
  <si>
    <t>00590012001 DEPOSITO DE EFECTIVO, DEPOSITANTE: JULIA CLAUDIA RAMOS SUAREZ, CONCEPTO: DEVOLUCION DE FONDOS EN AVANCE, CUENTA DE DEPOSITO: CUENTA UNICA DEL TESORO</t>
  </si>
  <si>
    <t>O14937370002</t>
  </si>
  <si>
    <t>00190012003 DEPOSITO DE EFECTIVO, DEPOSITANTE: RUBEN JACINTO CHOQUE CAYO, CONCEPTO: DEVOLUCIÓN DE VIÁTICOS PAGADOS EN DEMASÍA, CUENTA DE DEPOSITO: CUENTA UNICA DEL TESORO</t>
  </si>
  <si>
    <t>O14937390002</t>
  </si>
  <si>
    <t>O14937410002</t>
  </si>
  <si>
    <t>00070011102 DEPOSITO DE EFECTIVO, DEPOSITANTE: MATIZ DIGITA DE ELIZABETH GLADIS VISCARRA, CONCEPTO: DEVOLUCIÓN DE PAGO EN DEMASÍA, CUENTA DE DEPOSITO: CUENTA UNICA DEL TESORO</t>
  </si>
  <si>
    <t>O14937510002</t>
  </si>
  <si>
    <t>O14937540002</t>
  </si>
  <si>
    <t>00526012001 DEPOSITO DE EFECTIVO, DEPOSITANTE: BOLIVIA TV HEBER MICHEL OÑA, CONCEPTO: DEVOLUCION DE PASAJES, CUENTA DE DEPOSITO: CUENTA UNICA DEL TESORO</t>
  </si>
  <si>
    <t>O14937560002</t>
  </si>
  <si>
    <t>00526012001 DEPOSITO DE EFECTIVO, DEPOSITANTE: BOLIVIA TV SOFIA CHAMBI RODRIGUEZ, CONCEPTO: DEVOLUCION DE PASAJES, CUENTA DE DEPOSITO: CUENTA UNICA DEL TESORO</t>
  </si>
  <si>
    <t>O14937640002</t>
  </si>
  <si>
    <t>00041031107 DEPOSITO DE EFECTIVO, DEPOSITANTE: OMAR CESAR CALLISAYA MAMANI, CONCEPTO: DEVOLUCIÓN DE PASAJES, CUENTA DE DEPOSITO: CUENTA UNICA DEL TESORO</t>
  </si>
  <si>
    <t>O14937840002</t>
  </si>
  <si>
    <t>00099021001 DEPOSITO DE EFECTIVO, DEPOSITANTE: MARCO ANTONIO FERNANDEZ ALANOCA, CONCEPTO: DEVOLUCION DE FONDOS NO UTILIZADOS C-31 65, CUENTA DE DEPOSITO: CUENTA UNICA DEL TESORO</t>
  </si>
  <si>
    <t>O14937850002</t>
  </si>
  <si>
    <t>00046024204 DEPOSITO DE EFECTIVO, DEPOSITANTE: V.G. EQUIP MED., CONCEPTO: POR MULTA DE 1 DIA DE ATRASO, CUENTA DE DEPOSITO: CUENTA UNICA DEL TESORO</t>
  </si>
  <si>
    <t>O14937960002</t>
  </si>
  <si>
    <t>00099021001 DEPOSITO DE EFECTIVO, DEPOSITANTE: EJERCITO DE BOLIVIA - EMTE, CONCEPTO: REVERSIÓN POR CONCEPTO DE TELEFONÍA CORRESPONDIENTE AL MES DE ENERO 2017, CUENTA DE DEPOSITO: CUENTA UNICA DEL TESORO</t>
  </si>
  <si>
    <t>O14937980002</t>
  </si>
  <si>
    <t>00099021001 DEPOSITO DE EFECTIVO, DEPOSITANTE: EJERCITO DE BOLIVIA - EMTE, CONCEPTO: REVERSIÓN POR CONCEPTO DE TELEFONIA CORRESPONDIENTE AL MES DE FEBRERO 2017, CUENTA DE DEPOSITO: CUENTA UNICA DEL TESORO</t>
  </si>
  <si>
    <t>O14938080002</t>
  </si>
  <si>
    <t>00041031107 DEPOSITO DE EFECTIVO, DEPOSITANTE: EDSON DANIEL GOMEZ RAMOS, CONCEPTO: DEVOLUCIÓN DE PASAJES, CUENTA DE DEPOSITO: CUENTA UNICA DEL TESORO</t>
  </si>
  <si>
    <t>O14938090002</t>
  </si>
  <si>
    <t>00041031107 DEPOSITO DE EFECTIVO, DEPOSITANTE: EDSON DANIEL GOMEZ RAMOS, CONCEPTO: DEVOLUCIÓN DE ASIGNACIÓN PARA ENVÍO DE EQUIPOS, CUENTA DE DEPOSITO: CUENTA UNICA DEL TESORO</t>
  </si>
  <si>
    <t>O14938280002</t>
  </si>
  <si>
    <t>00099021001 DEPOSITO DE EFECTIVO, DEPOSITANTE: ASFI-ANA MARIA BEDREGAL MIRANDA, CONCEPTO: DEVOLUCION DE FONDOS POR ASIGNACION DE VIATICOS, CUENTA DE DEPOSITO: CUENTA UNICA DEL TESORO</t>
  </si>
  <si>
    <t>O14938330002</t>
  </si>
  <si>
    <t>00290024101 DEPOSITO DE EFECTIVO, DEPOSITANTE: JUAN CARLOS URIZACARI FLORES, CONCEPTO: DEVOLUCION DE PASAJES POR ERROR EN LA IMPUTACION DE LA UNIDAD EJECUTORA, CUENTA DE DEPOSITO: CUENTA UNICA DEL TESORO</t>
  </si>
  <si>
    <t>O14938360002</t>
  </si>
  <si>
    <t>00099021001 DEPOSITO DE EFECTIVO, DEPOSITANTE: BPE - V " SANJINES ", CONCEPTO: SERVICIOS MANUALES, CUENTA DE DEPOSITO: CUENTA UNICA DEL TESORO</t>
  </si>
  <si>
    <t>O14938370002</t>
  </si>
  <si>
    <t>00099021001 DEPOSITO DE EFECTIVO, DEPOSITANTE: BPE - V " SANJINES ", CONCEPTO: ALIMENTACION CABALLAR, CUENTA DE DEPOSITO: CUENTA UNICA DEL TESORO</t>
  </si>
  <si>
    <t>O14938380002</t>
  </si>
  <si>
    <t>00099021001 DEPOSITO DE EFECTIVO, DEPOSITANTE: BPE - V " SANJINES ", CONCEPTO: COMUNICACIONES DIC. / 16, CUENTA DE DEPOSITO: CUENTA UNICA DEL TESORO</t>
  </si>
  <si>
    <t>O14938400002</t>
  </si>
  <si>
    <t>O14938680002</t>
  </si>
  <si>
    <t>00526012001 DEPOSITO DE EFECTIVO, DEPOSITANTE: DANILO RICHAR AVILES CONDE, CONCEPTO: DEVOLUCION DE FONDOS EN AVANCE, CUENTA DE DEPOSITO: CUENTA UNICA DEL TESORO</t>
  </si>
  <si>
    <t>O14938710002</t>
  </si>
  <si>
    <t>00526012001 DEPOSITO DE EFECTIVO, DEPOSITANTE: FELIPE DE NERY SANTANDER ZEBALLOS, CONCEPTO: DEVOLUCION DE PASAJES, CUENTA DE DEPOSITO: CUENTA UNICA DEL TESORO</t>
  </si>
  <si>
    <t>O14938720002</t>
  </si>
  <si>
    <t>00526012001 DEPOSITO DE EFECTIVO, DEPOSITANTE: DANILO RICHAR AVILES CONDE, CONCEPTO: DEVOLUCION DE PASAJES, CUENTA DE DEPOSITO: CUENTA UNICA DEL TESORO</t>
  </si>
  <si>
    <t>O14938780002</t>
  </si>
  <si>
    <t>00041031107 DEPOSITO DE EFECTIVO, DEPOSITANTE: IBMETRO-JUAN JOSE MENDOZA A., CONCEPTO: DEVOLUCION GASTOS OPERATIVOS Y VIAJE, CUENTA DE DEPOSITO: CUENTA UNICA DEL TESORO</t>
  </si>
  <si>
    <t>O14938880002</t>
  </si>
  <si>
    <t>00046024204 DEPOSITO DE EFECTIVO, DEPOSITANTE: SEDES LA PAZ ACT. N° 04/16. C31-2459, CONCEPTO: REVERSION MINISTERIO DE SALUD 2016 C31-2459, CUENTA DE DEPOSITO: CUENTA UNICA DEL TESORO</t>
  </si>
  <si>
    <t>O14938900002</t>
  </si>
  <si>
    <t>00046024204 DEPOSITO DE EFECTIVO, DEPOSITANTE: SEDES LA PAZ ACT. N° 06/16 C31-5468, CONCEPTO: REVERSION MINISTERIO DE SALUD 2016 C31-5468, CUENTA DE DEPOSITO: CUENTA UNICA DEL TESORO</t>
  </si>
  <si>
    <t>O14938920002</t>
  </si>
  <si>
    <t>00046024204 DEPOSITO DE EFECTIVO, DEPOSITANTE: SEDES-LA PAZ ACT. N° 05/16 C31-3153, CONCEPTO: REVERSION MINISTERIO DE SALUD 2016 C31-3153, CUENTA DE DEPOSITO: CUENTA UNICA DEL TESORO</t>
  </si>
  <si>
    <t>O14938940002</t>
  </si>
  <si>
    <t>00046024204 DEPOSITO DE EFECTIVO, DEPOSITANTE: SEDES-LA PAZ ACT N° 03/16 C31-1238, CONCEPTO: REVERSION MINISTERIO DE SALUD 2016 C31-1238, CUENTA DE DEPOSITO: CUENTA UNICA DEL TESORO</t>
  </si>
  <si>
    <t>O14938960002</t>
  </si>
  <si>
    <t>00046024204 DEPOSITO DE EFECTIVO, DEPOSITANTE: SEDES LA PAZ ACT. N° 02/16 C31-626, CONCEPTO: REVERSION MINISTERIO DE SALUD 2016 C31-626, CUENTA DE DEPOSITO: CUENTA UNICA DEL TESORO</t>
  </si>
  <si>
    <t>O14939040002</t>
  </si>
  <si>
    <t>00099021001 DEPOSITO DE EFECTIVO, DEPOSITANTE: JOSE GILBERT BALDERRAMA SASARI, CONCEPTO: REVERSION PASAJES, CUENTA DE DEPOSITO: CUENTA UNICA DEL TESORO</t>
  </si>
  <si>
    <t>O14939120002</t>
  </si>
  <si>
    <t>00099021001 DEPOSITO DE EFECTIVO, DEPOSITANTE: RIAT - 30 " P.D. MURILLO ", CONCEPTO: RETENCION ALIMENTO , MEDICAMENTO Y MARISCALERIA P / ANIMALES MARZO, CUENTA DE DEPOSITO: CUENTA UNICA DEL TESORO</t>
  </si>
  <si>
    <t>O14939150002</t>
  </si>
  <si>
    <t>00099021001 DEPOSITO DE EFECTIVO, DEPOSITANTE: RIAT - 30 " P.D. MURILLO ", CONCEPTO: RETENCION PARTIDA 21300 S / BASICO AGUA MARZO, CUENTA DE DEPOSITO: CUENTA UNICA DEL TESORO</t>
  </si>
  <si>
    <t>O14939190002</t>
  </si>
  <si>
    <t>00099021001 DEPOSITO DE EFECTIVO, DEPOSITANTE: RIAT - 30 " P.D. MURILLO ", CONCEPTO: RETENCION ALIMENTO MEDICAMENTO Y MARISCALERIA P / ANIMALES FEBRERO, CUENTA DE DEPOSITO: CUENTA UNICA DEL TESORO</t>
  </si>
  <si>
    <t>O14939450002</t>
  </si>
  <si>
    <t>00099021001 DEPOSITO DE EFECTIVO, DEPOSITANTE: OLIVER IGNACIO ALMENDRAS, CONCEPTO: DEVOLUCION DE FONDOS EN AVANCE CON CARGO, CUENTA DE DEPOSITO: CUENTA UNICA DEL TESORO</t>
  </si>
  <si>
    <t>O14939530002</t>
  </si>
  <si>
    <t>00099021001 DEPOSITO DE EFECTIVO, DEPOSITANTE: DRA. MARCIA SCARLIN BARBERY PINTO, CONCEPTO: DEVOLUCION DE HABERES POR DIAS Y MESES NO TRABAJADOS,GESTION 2015 MAS APORTE PATRONAL Y S.I.P., CUENTA DE DEPOSITO: CUENTA UNICA DEL TESORO</t>
  </si>
  <si>
    <t>O14939810002</t>
  </si>
  <si>
    <t>00526012001 DEPOSITO DE EFECTIVO, DEPOSITANTE: HILARIO QUISPE PILLCO, CONCEPTO: DEVOLUCION POR CONCEPTO DE FONDOS EN AVANCE, CUENTA DE DEPOSITO: CUENTA UNICA DEL TESORO</t>
  </si>
  <si>
    <t>O14940080002</t>
  </si>
  <si>
    <t>O14940100002</t>
  </si>
  <si>
    <t>00041031107 DEPOSITO DE EFECTIVO, DEPOSITANTE: ROGER FERNANDO RAMIREZ CALLE, CONCEPTO: DEVOLUCIÓN EN GASTO DE PASAJE, CUENTA DE DEPOSITO: CUENTA UNICA DEL TESORO</t>
  </si>
  <si>
    <t>B14941460002</t>
  </si>
  <si>
    <t>00010011101 DEP.DE CHEQ.AJENOS,RET.DE CAM.,CONCEPTO: REEMBOLSO DE SUBSIDIO DE INCAPACIDAD TEMPORAL,DEP.: CAJA BANCARIA ESTATAL DE SALUD , PROCEDENCIA: BANCO UNION S.A., CHEQUE: 21401, FECHA DE EMISION:10/04/2017</t>
  </si>
  <si>
    <t>B14941470002</t>
  </si>
  <si>
    <t>00010011101 DEP.DE CHEQ.AJENOS,RET.DE CAM.,CONCEPTO: REEMBOLSO DE SUBSIDIO POR INCAPACIDAD TEMPORAL,DEP.: CAJA BANCARIA ESTATAL DE SALUD , PROCEDENCIA: BANCO UNION S.A., CHEQUE: 21397, FECHA DE EMISION:10/04/2017</t>
  </si>
  <si>
    <t>B14941540002</t>
  </si>
  <si>
    <t>00523012001 DEP.DE CHEQ.AJENOS,RET.DE CAM.,CONCEPTO: PAGO POR PRESTACIÓN DE SERVICIO,DEP.: ECOBOL , PROCEDENCIA: BANCO FORTALEZA SOCIEDAD ANONIMA (BANCO FORTALEZA S.A.), CHEQUE: 2610, FECHA DE EMISIO</t>
  </si>
  <si>
    <t>B14941670002</t>
  </si>
  <si>
    <t>00099021001 DEP.DE CHEQ.AJENOS,RET.DE CAM.,CONCEPTO: LOPEZ ARRUETA ABEL,DEP.: BANCO UNION S.A. , PROCEDENCIA: BANCO UNION S.A., CHEQUE: 148236, FECHA DE EMISION:19/04/2017</t>
  </si>
  <si>
    <t>B14941690002</t>
  </si>
  <si>
    <t>00099021001 DEP.DE CHEQ.AJENOS,RET.DE CAM.,CONCEPTO: RUFO HERMOGENES BAUTISTA POMA,DEP.: BANCO UNION S.A. , PROCEDENCIA: BANCO UNION S.A., CHEQUE: 148237, FECHA DE EMISION:19/04/2017</t>
  </si>
  <si>
    <t>B14941800002</t>
  </si>
  <si>
    <t>00523012001 DEP.DE CHEQ.AJENOS,RET.DE CAM.,CONCEPTO: PAGO POR PRESTACIÓN DE SERVICIOS POSTALES,DEP.: ECOBOL , PROCEDENCIA: BANCO BISA S.A., CHEQUE: 121, FECHA DE EMISION:11/04/2017</t>
  </si>
  <si>
    <t>B14941990002</t>
  </si>
  <si>
    <t>00099021001 DEP.DE CHEQ.AJENOS,RET.DE CAM.,CONCEPTO: REEMBOLSO SUBSIDIO INCAPACIDAD TEMPORAL,DEP.: CONTRALORIA GENERAL DEL ESTADO , PROCEDENCIA: BANCO UNION S.A., CHEQUE: 5079, FECHA DE EMISION:11/04/2017</t>
  </si>
  <si>
    <t>B14942050002</t>
  </si>
  <si>
    <t>00015021101 DEP.DE CHEQ.AJENOS,RET.DE CAM.,CONCEPTO: DEP. PARA LIBRETA POLICIA NACIONAL RECAUDACIONES,DEP.: DIRECCION NACIONAL DE SALUD POLICIA BOLIVIANA , PROCEDENCIA: BANCO UNION S.A., CHEQUE: 2851, FECHA DE EMISION:18/04/2017</t>
  </si>
  <si>
    <t>B14942130002</t>
  </si>
  <si>
    <t>00222018010 DEP.DE CHEQ.AJENOS,RET.DE CAM.,CONCEPTO: REVERSION C31-249,DEP.: INIAF-ORURO , PROCEDENCIA: BANCO UNION S.A., CHEQUE: 2813, FECHA DE EMISION:30/03/2017</t>
  </si>
  <si>
    <t>B14942150002</t>
  </si>
  <si>
    <t>00222018010 DEP.DE CHEQ.AJENOS,RET.DE CAM.,CONCEPTO: REVERSION C31-248,DEP.: INIAF-ORURO , PROCEDENCIA: BANCO UNION S.A., CHEQUE: 2806, FECHA DE EMISION:29/03/2017</t>
  </si>
  <si>
    <t>B14942170002</t>
  </si>
  <si>
    <t>00222018010 DEP.DE CHEQ.AJENOS,RET.DE CAM.,CONCEPTO: REVERSION C31-417,DEP.: INIAF-ORURO , PROCEDENCIA: BANCO UNION S.A., CHEQUE: 2811, FECHA DE EMISION:30/03/2017</t>
  </si>
  <si>
    <t>B14942190002</t>
  </si>
  <si>
    <t>00222018011 DEP.DE CHEQ.AJENOS,RET.DE CAM.,CONCEPTO: REVERSION C31-426,DEP.: INIAF-ORURO , PROCEDENCIA: BANCO UNION S.A., CHEQUE: 2817, FECHA DE EMISION:30/03/2017</t>
  </si>
  <si>
    <t>B14942220002</t>
  </si>
  <si>
    <t>00222018011 DEP.DE CHEQ.AJENOS,RET.DE CAM.,CONCEPTO: REVERSION C31-424,DEP.: INIAF-ORURO , PROCEDENCIA: BANCO UNION S.A., CHEQUE: 2818, FECHA DE EMISION:30/03/2017</t>
  </si>
  <si>
    <t>B14942230002</t>
  </si>
  <si>
    <t>00222018011 DEP.DE CHEQ.AJENOS,RET.DE CAM.,CONCEPTO: REVERSION C31-425,DEP.: INIAF-ORURO , PROCEDENCIA: BANCO UNION S.A., CHEQUE: 2815, FECHA DE EMISION:30/03/2017</t>
  </si>
  <si>
    <t>B14942250002</t>
  </si>
  <si>
    <t>00222018010 DEP.DE CHEQ.AJENOS,RET.DE CAM.,CONCEPTO: REVERSION C31- 247,DEP.: INIAF-ORURO , PROCEDENCIA: BANCO UNION S.A., CHEQUE: 2803, FECHA DE EMISION:28/03/2017</t>
  </si>
  <si>
    <t>B14942270002</t>
  </si>
  <si>
    <t>00222018010 DEP.DE CHEQ.AJENOS,RET.DE CAM.,CONCEPTO: REVERSION SUBPROYECTO LIDER,DEP.: LIDER , PROCEDENCIA: BANCO BISA S.A., CHEQUE: 308, FECHA DE EMISION:13/04/2017</t>
  </si>
  <si>
    <t>B14942400002</t>
  </si>
  <si>
    <t>00682018001 DEP.DE CHEQ.AJENOS,RET.DE CAM.,CONCEPTO: BAJA CUENTAS POR COBRAR DE CLAUDIA GONZALES HURTADO,DEP.: DEFENSORIA DEL PUEBLO , PROCEDENCIA: BANCO UNION S.A., CHEQUE: 673, FECHA DE EMISION:17/04/2017</t>
  </si>
  <si>
    <t>O14941400002</t>
  </si>
  <si>
    <t>00526012001 DEPOSITO DE EFECTIVO, DEPOSITANTE: BOLIVIA TV - DANIEL TICONA MAMANI, CONCEPTO: DEVOLUCIÓN DE PASAJES, CUENTA DE DEPOSITO: CUENTA UNICA DEL TESORO</t>
  </si>
  <si>
    <t>O14941920002</t>
  </si>
  <si>
    <t>00223012001 DEPOSITO DE EFECTIVO, DEPOSITANTE: FELIX CORNEJO HUANCA, CONCEPTO: DEP. DE FONDOS RECURSOS ESPECIFICOS, CUENTA DE DEPOSITO: CUENTA UNICA DEL TESORO</t>
  </si>
  <si>
    <t>O14942070002</t>
  </si>
  <si>
    <t>00099021001 DEPOSITO DE EFECTIVO, DEPOSITANTE: OLGA ARUQUIPA COLQUE, CONCEPTO: REVERSIÓN DE BOLETA DE HABER MENSUAL, CUENTA DE DEPOSITO: CUENTA UNICA DEL TESORO</t>
  </si>
  <si>
    <t>O14942080002</t>
  </si>
  <si>
    <t>00046054202 DEPOSITO DE EFECTIVO, DEPOSITANTE: FILOMENA MAMANI CRISPIN, CONCEPTO: DEVOLUCION HABERES FEBRERO / 17, CUENTA DE DEPOSITO: CUENTA UNICA DEL TESORO</t>
  </si>
  <si>
    <t>O14942110002</t>
  </si>
  <si>
    <t>00099021001 DEPOSITO DE EFECTIVO, DEPOSITANTE: PABLO JESUS UGARTE CASTRO, CONCEPTO: DEVOLUCIÓN SALDO CONFECCIÓN DE FORROS, CUENTA DE DEPOSITO: CUENTA UNICA DEL TESORO</t>
  </si>
  <si>
    <t>O14942140002</t>
  </si>
  <si>
    <t>00133012001 DEPOSITO DE EFECTIVO, DEPOSITANTE: LOTERIA NACIONAL DE B Y S, CONCEPTO: DEVOLUCION DE SALDO DE C-31 619, CUENTA DE DEPOSITO: CUENTA UNICA DEL TESORO</t>
  </si>
  <si>
    <t>O14942460002</t>
  </si>
  <si>
    <t>00594012001 DEPOSITO DE EFECTIVO, DEPOSITANTE: MIJAIL GERARDO CHALCO MOLINA, CONCEPTO: DEVOLUCION DE PAGO DE AGUINALDO EN DEMASIA, CUENTA DE DEPOSITO: CUENTA UNICA DEL TESORO</t>
  </si>
  <si>
    <t>O14942580002</t>
  </si>
  <si>
    <t>00041021101 DEPOSITO DE EFECTIVO, DEPOSITANTE: JUAN GERSHON FINESTONE CONDO, CONCEPTO: INFORME DE AUDITORIA COSTO BENEFICIO MDP Y EP/CB/UAI/01/16 SENAPI, CUENTA DE DEPOSITO: CUENTA UNICA DEL TESORO</t>
  </si>
  <si>
    <t>O14942590002</t>
  </si>
  <si>
    <t>00099021001 DEPOSITO DE EFECTIVO, DEPOSITANTE: ASFI - HAROLD CARLOS UREY AVILA, CONCEPTO: DEVOLUCION DE FONDOS POR ASIGNACION DE VIATICOS, CUENTA DE DEPOSITO: CUENTA UNICA DEL TESORO</t>
  </si>
  <si>
    <t>O14942600002</t>
  </si>
  <si>
    <t>00099021001 DEPOSITO DE EFECTIVO, DEPOSITANTE: ASFI - COLET ARACELI RAMOS TAMBO, CONCEPTO: DEVOLUCION DE FONDOS POR ASIGNACION DE VIATICOS, CUENTA DE DEPOSITO: CUENTA UNICA DEL TESORO</t>
  </si>
  <si>
    <t>O14942760002</t>
  </si>
  <si>
    <t>00051018010 DEPOSITO DE EFECTIVO, DEPOSITANTE: PORFIRIO ELIAS COCHI VILLCA, CONCEPTO: PAGO EN DEMASIA, CUENTA DE DEPOSITO: CUENTA UNICA DEL TESORO</t>
  </si>
  <si>
    <t>O14942820002</t>
  </si>
  <si>
    <t>00099021001 DEPOSITO DE EFECTIVO, DEPOSITANTE: ESTELA ALVAREZ CHAVEZ, CONCEPTO: DEVOLUCION POR VIATICOS C31, 6974 CBTE 5389, CUENTA DE DEPOSITO: CUENTA UNICA DEL TESORO</t>
  </si>
  <si>
    <t>O14942940002</t>
  </si>
  <si>
    <t>00016011101 DEPOSITO DE EFECTIVO, DEPOSITANTE: MIN. DE EDUCACION JANETT C. LOPEZ MENDOZA, CONCEPTO: DEVOLUCION, CUENTA DE DEPOSITO: CUENTA UNICA DEL TESORO</t>
  </si>
  <si>
    <t>O14942990002</t>
  </si>
  <si>
    <t>00670012002 DEPOSITO DE EFECTIVO, DEPOSITANTE: ESNEIDE ZUÑIGA ARTEAGA, CONCEPTO: DEVOLUCION DE VIATICOS, CUENTA DE DEPOSITO: CUENTA UNICA DEL TESORO</t>
  </si>
  <si>
    <t>O14943040002</t>
  </si>
  <si>
    <t>00078031101 DEPOSITO DE EFECTIVO, DEPOSITANTE: INPROCIL S.A., CONCEPTO: PAGO MULTAS, CUENTA DE DEPOSITO: CUENTA UNICA DEL TESORO</t>
  </si>
  <si>
    <t>O14943140002</t>
  </si>
  <si>
    <t>00016011101 DEPOSITO DE EFECTIVO, DEPOSITANTE: SANDRA CACERES COPA, CONCEPTO: DEVOLUCIÓN DE SALDO POR GASTOS DE COMBUSTIBLE, CUENTA DE DEPOSITO: CUENTA UNICA DEL TESORO</t>
  </si>
  <si>
    <t>O14943160002</t>
  </si>
  <si>
    <t>00290012001 DEPOSITO DE EFECTIVO, DEPOSITANTE: NIELSEN VELASCO DAZA CI: 3693251 PT, CONCEPTO: COSTO DEL PASAJE A BORDO, CUENTA DE DEPOSITO: CUENTA UNICA DEL TESORO</t>
  </si>
  <si>
    <t>O14943250002</t>
  </si>
  <si>
    <t>00190012003 DEPOSITO DE EFECTIVO, DEPOSITANTE: DAFNE FABIOLA CHUQUIMIA MORALES, CONCEPTO: DEVOLUCION DE VIATICOS PAGADOS EN DEMASIA, CUENTA DE DEPOSITO: CUENTA UNICA DEL TESORO</t>
  </si>
  <si>
    <t>O14943290002</t>
  </si>
  <si>
    <t>O14943320002</t>
  </si>
  <si>
    <t>00190012003 DEPOSITO DE EFECTIVO, DEPOSITANTE: LUIS FERNANDO LEYTON DUCHEN, CONCEPTO: DEVOLUCION DE VIATICOS PAGADOS EN DEMASIA, CUENTA DE DEPOSITO: CUENTA UNICA DEL TESORO</t>
  </si>
  <si>
    <t>O14943340002</t>
  </si>
  <si>
    <t>00190012003 DEPOSITO DE EFECTIVO, DEPOSITANTE: GABRIELA CLAUDIA PANTOJA RICO, CONCEPTO: DEVOLUCION DE VIATICOS PAGADOS EN DEMASIA, CUENTA DE DEPOSITO: CUENTA UNICA DEL TESORO</t>
  </si>
  <si>
    <t>O14943370002</t>
  </si>
  <si>
    <t>00132079201 DEPOSITO DE EFECTIVO, DEPOSITANTE: SEDEM, CONCEPTO: DEVOLUCIÓN DE FONDOS EN AVANCE PAGO SERVICIO DE AGUA (FUNC. JOSE CABALLERO), CUENTA DE DEPOSITO: CUENTA UNICA DEL TESORO</t>
  </si>
  <si>
    <t>O14943380002</t>
  </si>
  <si>
    <t>00132079201 DEPOSITO DE EFECTIVO, DEPOSITANTE: SEDEM, CONCEPTO: DEVOLUCIÓN DE FONDOS NO UTILIZADOS (FUNC. JOSE CABALLERO), CUENTA DE DEPOSITO: CUENTA UNICA DEL TESORO</t>
  </si>
  <si>
    <t>O14943600002</t>
  </si>
  <si>
    <t>00586019203 DEPOSITO DE EFECTIVO, DEPOSITANTE: WALTER RAMIRO YUJRA APAZA, CONCEPTO: DEVOLUCIÓN DE FONDOS EN AVANCE (PREVENTIVO 131), CUENTA DE DEPOSITO: CUENTA UNICA DEL TESORO</t>
  </si>
  <si>
    <t>O14943660002</t>
  </si>
  <si>
    <t>00099021001 DEPOSITO DE EFECTIVO, DEPOSITANTE: LUIS LIMACHI TICONA - MMA Y A, CONCEPTO: DEVOLUCIÓN, CUENTA DE DEPOSITO: CUENTA UNICA DEL TESORO</t>
  </si>
  <si>
    <t>O14943670002</t>
  </si>
  <si>
    <t>00016018008 DEPOSITO DE EFECTIVO, DEPOSITANTE: ADOLFO HAMILTON TAMAYO OPORTO, CONCEPTO: DEVOLUCIÓN POR CARGO A CUENTA DE SERVICIOS DE REFRIGERIOS Y ALMUERZOS, CUENTA DE DEPOSITO: CUENTA UNICA DEL TESORO</t>
  </si>
  <si>
    <t>O14943820002</t>
  </si>
  <si>
    <t>00099021001 DEPOSITO DE EFECTIVO, DEPOSITANTE: NOEMI ANGELICA FARFAN CASTILLO, CONCEPTO: DEVOLUCION DE AGUINALDO EN DEMASIA DEL 2016, CUENTA DE DEPOSITO: CUENTA UNICA DEL TESORO</t>
  </si>
  <si>
    <t>O14943830002</t>
  </si>
  <si>
    <t>00099021001 DEPOSITO DE EFECTIVO, DEPOSITANTE: GLADYS KARINA VALENCIA ESPER, CONCEPTO: DEVOLUCION DE AGUINALDO EN DEMASIA DEL 2016, CUENTA DE DEPOSITO: CUENTA UNICA DEL TESORO</t>
  </si>
  <si>
    <t>O14943940002</t>
  </si>
  <si>
    <t>00020031101 DEPOSITO DE EFECTIVO, DEPOSITANTE: RADIO BATALLON TOPATER, CONCEPTO: RETENCION DE IMPUESTOS IUE POR PAGO DE LIMPIEZA CORRESPONDIENTE AL MES DE MARZO /17, CUENTA DE DEPOSITO: CUENTA UNICA DEL TESORO</t>
  </si>
  <si>
    <t>O14943950002</t>
  </si>
  <si>
    <t>O14943980002</t>
  </si>
  <si>
    <t>00020031101 DEPOSITO DE EFECTIVO, DEPOSITANTE: RADIO BATALLON TOPATER, CONCEPTO: RETENCION DE IMPUESTOS IUE POR PAGO DE LIMPIEZA CORRESPONDIENTE AL MES DE FEBRERO /17, CUENTA DE DEPOSITO: CUENTA UNICA DEL TESORO</t>
  </si>
  <si>
    <t>O14943990002</t>
  </si>
  <si>
    <t>00020031101 DEPOSITO DE EFECTIVO, DEPOSITANTE: RADIO BATALLON TOPATER, CONCEPTO: RETENCION DE IMPUESTOS IT POR PAGO DE LIMPIEZA CORRESPONDIENTE AL MES DE FEBRERO /17, CUENTA DE DEPOSITO: CUENTA UNICA DEL TESORO</t>
  </si>
  <si>
    <t>O14944010002</t>
  </si>
  <si>
    <t>00020031101 DEPOSITO DE EFECTIVO, DEPOSITANTE: RADIO BATALLON TOPATER, CONCEPTO: RETENCION DE IMPUESTOS IUE POR PAGO DE LIMPIEZA CORRESPONDIENTE AL MES DE ENERO/17, CUENTA DE DEPOSITO: CUENTA UNICA DEL TESORO</t>
  </si>
  <si>
    <t>O14944020002</t>
  </si>
  <si>
    <t>00020031101 DEPOSITO DE EFECTIVO, DEPOSITANTE: RADIO BATALLON TOPATER, CONCEPTO: RETENCION DE IMPUESTOS IT POR PAGO DE LIMPIEZA CORRESPONDIENTE AL MES DE ENERO /17, CUENTA DE DEPOSITO: CUENTA UNICA DEL TESORO</t>
  </si>
  <si>
    <t>B14945420002</t>
  </si>
  <si>
    <t>00070011102 DEP.DE CHEQ.AJENOS,RET.DE CAM.,CONCEPTO: DEPÓSITO EN DEMASÍA DEL PAGO DE IMPUESTOS MES MARZO/17,DEP.: MINISTERIO DE TRABAJO , PROCEDENCIA: BANCO UNION S.A., CHEQUE: 8067, FECHA DE EMISION:19/04/2017</t>
  </si>
  <si>
    <t>B14945470002</t>
  </si>
  <si>
    <t>00070011102 DEP.DE CHEQ.AJENOS,RET.DE CAM.,CONCEPTO: DEVOLUCIÓN DE RECURSOS NO EJECUTADOS GASOLINA RIBERALTA,DEP.: MINISTERIO DE TRABAJO , PROCEDENCIA: BANCO UNION S.A., CHEQUE: 8058, FECHA DE EMISION:18/04/2017</t>
  </si>
  <si>
    <t>B14945580002</t>
  </si>
  <si>
    <t>00253014112 DEP.DE CHEQ.AJENOS,RET.DE CAM.,CONCEPTO: TRANSFERENCIA DE RECURSOS GAM-YAPACANI,DEP.: GAM-YAPACANI , PROCEDENCIA: BANCO UNION S.A., CHEQUE: 1004, FECHA DE EMISION:19/04/2017</t>
  </si>
  <si>
    <t>B14946140002</t>
  </si>
  <si>
    <t>00099021001 DEP.DE CHEQ.AJENOS,RET.DE CAM.,CONCEPTO: DEVOLUCIÓN DE RECURSOS,DEP.: AGENCIA NACIONAL DE HIDROCARBUROS , PROCEDENCIA: BANCO UNION S.A., CHEQUE: 4354, FECHA DE EMISION:19/04/2017</t>
  </si>
  <si>
    <t>B14946180002</t>
  </si>
  <si>
    <t>00254014101 DEP.DE CHEQ.AJENOS,RET.DE CAM.,CONCEPTO: TRANSFERENCIA DE RECURSOS DEL MUNICIPIO DE RAVELO,DEP.: INSTITUTO DEL SEGURO AGRARIO , PROCEDENCIA: BANCO UNION S.A., CHEQUE: 1119, FECHA DE EMISION:18/04/2017</t>
  </si>
  <si>
    <t>B14946190002</t>
  </si>
  <si>
    <t>00254014101 DEP.DE CHEQ.AJENOS,RET.DE CAM.,CONCEPTO: TRANSFERENCIA DE RECURSOS DEL MUNICIPIO DE SAN PEDRO DE CURAHUARA,DEP.: INSTITUTO DEL SEGURO AGRARIO , PROCEDENCIA: BANCO UNION S.A., CHEQUE: 1120, FECHA DE EMISION:19/04/2017</t>
  </si>
  <si>
    <t>B14946220002</t>
  </si>
  <si>
    <t>00099021001 DEP.DE CHEQ.AJENOS,RET.DE CAM.,CONCEPTO: REVERSION,DEP.: INSTITUTO DEL SEGURO AGRARIO , PROCEDENCIA: BANCO UNION S.A., CHEQUE: 1224, FECHA DE EMISION:20/04/2017</t>
  </si>
  <si>
    <t>B14946540002</t>
  </si>
  <si>
    <t>00526012001 DEP.DE CHEQ.AJENOS,RET.DE CAM.,CONCEPTO: DEPÓSITO DE SALDOS NO UTILIZADOS EN FAV-BTV PARA LA REVERSIÓN DE PREVENTIVOS LIC. JESÚS VALDIVIA,DEP.: BOLIVIA TV , PROCEDENCIA: BANCO UNION S.A., CHEQUE: 15795, FECHA DE EMISION:20/04/2017</t>
  </si>
  <si>
    <t>O14945090002</t>
  </si>
  <si>
    <t>00099021001 DEPOSITO DE EFECTIVO, DEPOSITANTE: WENDY S. AVENDAÑO OROS, CONCEPTO: DEVOLUCION DE VIATICOS, CUENTA DE DEPOSITO: CUENTA UNICA DEL TESORO</t>
  </si>
  <si>
    <t>O14945290002</t>
  </si>
  <si>
    <t>O14945400002</t>
  </si>
  <si>
    <t>00041031107 DEPOSITO DE EFECTIVO, DEPOSITANTE: ALEXANDER LIMA CALLPA, CONCEPTO: DEVOLUCIÓN DE PASAJES, CUENTA DE DEPOSITO: CUENTA UNICA DEL TESORO</t>
  </si>
  <si>
    <t>O14945440002</t>
  </si>
  <si>
    <t>00099021001 DEPOSITO DE EFECTIVO, DEPOSITANTE: GRAL. BRIG. WILLAMS C. KALIMAN ROMERO, CONCEPTO: DEVOLUCION DE PASAJES, CUENTA DE DEPOSITO: CUENTA UNICA DEL TESORO</t>
  </si>
  <si>
    <t>O14945490002</t>
  </si>
  <si>
    <t>00041031107 DEPOSITO DE EFECTIVO, DEPOSITANTE: IBMETRO -GARY CHAMBI, CONCEPTO: DEVOLUCION DE GASTOS DE TRANSPORTE, CUENTA DE DEPOSITO: CUENTA UNICA DEL TESORO</t>
  </si>
  <si>
    <t>O14945530002</t>
  </si>
  <si>
    <t>00574012002 DEPOSITO DE EFECTIVO, DEPOSITANTE: JUAN CARLOS SUAREZ CESPEDES, CONCEPTO: POR DEVOLUCIÓN DE FONDOS NO UTLIZADOS, CUENTA DE DEPOSITO: CUENTA UNICA DEL TESORO</t>
  </si>
  <si>
    <t>O14945760002</t>
  </si>
  <si>
    <t>00099021001 DEPOSITO DE EFECTIVO, DEPOSITANTE: MARIELA INGRID GOMEZ TORREZ, CONCEPTO: REVERSION PREVENTIVO 165 PARTIDAS 223 - 24120 - 262, CUENTA DE DEPOSITO: CUENTA UNICA DEL TESORO</t>
  </si>
  <si>
    <t>O14945830002</t>
  </si>
  <si>
    <t>00099021001 DEPOSITO DE EFECTIVO, DEPOSITANTE: LUIS FREDDY ALIAGA CALVIMONTES, CONCEPTO: DOBLE PERCEPCION, CUENTA DE DEPOSITO: CUENTA UNICA DEL TESORO</t>
  </si>
  <si>
    <t>O14945870002</t>
  </si>
  <si>
    <t>00016011101 DEPOSITO DE EFECTIVO, DEPOSITANTE: JUAN ALBERTO YEBARA ORTEGA, CONCEPTO: DEVOLUCION DE VIATICOS, CUENTA DE DEPOSITO: CUENTA UNICA DEL TESORO</t>
  </si>
  <si>
    <t>O14945900002</t>
  </si>
  <si>
    <t>00526012001 DEPOSITO DE EFECTIVO, DEPOSITANTE: ALEXANDRO SARSURI FLORES - BOLIVIA TV, CONCEPTO: DEVOLUCION VIATICOS TARIJA, CUENTA DE DEPOSITO: CUENTA UNICA DEL TESORO</t>
  </si>
  <si>
    <t>O14945920002</t>
  </si>
  <si>
    <t>00526012001 DEPOSITO DE EFECTIVO, DEPOSITANTE: BOLIVIA TV-GUSTAVO GANDARILLAS REYES DORADO, CONCEPTO: DEVOLUCION VIATICOS TARIJA, CUENTA DE DEPOSITO: CUENTA UNICA DEL TESORO</t>
  </si>
  <si>
    <t>O14945940002</t>
  </si>
  <si>
    <t>00526012001 DEPOSITO DE EFECTIVO, DEPOSITANTE: BOLIVIA TV - JUAN CARLOS MAMANI HUANCA, CONCEPTO: DEVOLUCION DE VIATICOS, CUENTA DE DEPOSITO: CUENTA UNICA DEL TESORO</t>
  </si>
  <si>
    <t>O14946020002</t>
  </si>
  <si>
    <t>00099021001 DEPOSITO DE EFECTIVO, DEPOSITANTE: JUAN CHIPANA CHURA, CONCEPTO: DEVOLUCION DE HABERES RECIBIDOS, CUENTA DE DEPOSITO: CUENTA UNICA DEL TESORO</t>
  </si>
  <si>
    <t>O14946090002</t>
  </si>
  <si>
    <t>00099021001 DEPOSITO DE EFECTIVO, DEPOSITANTE: PAMELA DAYANA TARIFA ZEBALLOS, CONCEPTO: DEVOLUCION DE PASAJES TERRESTRES, CUENTA DE DEPOSITO: CUENTA UNICA DEL TESORO</t>
  </si>
  <si>
    <t>O14946110002</t>
  </si>
  <si>
    <t>00041021101 DEPOSITO DE EFECTIVO, DEPOSITANTE: CARLOS MAURICIO GAMEZ OROZCO, CONCEPTO: PAGO DEUDA A SERV. NAL. DE PROPIEDAD INTELECTUAL (SENAPI), CUENTA DE DEPOSITO: CUENTA UNICA DEL TESORO</t>
  </si>
  <si>
    <t>O14946350002</t>
  </si>
  <si>
    <t>00523012001 DEPOSITO DE EFECTIVO, DEPOSITANTE: MMYM.-JASMANI JORGE RIOS AVENDAÑO, CONCEPTO: PAGO POR PRESTACION DE SERVICIOS POSTALES ENERO , FEBRERO Y MARZO 2015, CUENTA DE DEPOSITO: CUENTA UNICA DEL TESORO</t>
  </si>
  <si>
    <t>O14946380002</t>
  </si>
  <si>
    <t>00594012001 DEPOSITO DE EFECTIVO, DEPOSITANTE: WILLIAM MAYTA CHURA, CONCEPTO: DEVOLUCION DE RECURSOS, CUENTA DE DEPOSITO: CUENTA UNICA DEL TESORO</t>
  </si>
  <si>
    <t>O14946460002</t>
  </si>
  <si>
    <t>00020031101 DEPOSITO DE EFECTIVO, DEPOSITANTE: SERGIO FERNANDEZ CHOQUE, CONCEPTO: REVERSION SERVICIO DETE, CUENTA DE DEPOSITO: CUENTA UNICA DEL TESORO</t>
  </si>
  <si>
    <t>O14946530002</t>
  </si>
  <si>
    <t>00099021001 DEPOSITO DE EFECTIVO, DEPOSITANTE: EDUARDO ALCON ALANOCA, CONCEPTO: DEVOLUCION DE DOBLE PERCEPCION, CUENTA DE DEPOSITO: CUENTA UNICA DEL TESORO</t>
  </si>
  <si>
    <t>O14946610002</t>
  </si>
  <si>
    <t>00526012001 DEPOSITO DE EFECTIVO, DEPOSITANTE: OSCAR RAMOS RAMOS, CONCEPTO: DEVOLUCION DE PASAJES, CUENTA DE DEPOSITO: CUENTA UNICA DEL TESORO</t>
  </si>
  <si>
    <t>O14946700002</t>
  </si>
  <si>
    <t>00574012002 DEPOSITO DE EFECTIVO, DEPOSITANTE: ERNESTO PAREDES, CONCEPTO: DEVOLUCION DE VIATICOS, CUENTA DE DEPOSITO: CUENTA UNICA DEL TESORO</t>
  </si>
  <si>
    <t>O14946760002</t>
  </si>
  <si>
    <t>00190012003 DEPOSITO DE EFECTIVO, DEPOSITANTE: GONZALO GUTIERREZ VEGA, CONCEPTO: DEVOLUCION DE VIATICOS PAGADOS EN DEMASIA EN LA GESTION 2016, CUENTA DE DEPOSITO: CUENTA UNICA DEL TESORO</t>
  </si>
  <si>
    <t>O14946780002</t>
  </si>
  <si>
    <t>00190012003 DEPOSITO DE EFECTIVO, DEPOSITANTE: ALEJANDRO ERNESTO ORELLANA BARRERA, CONCEPTO: DEVOLUCION DE VIATICOS PAGADOS EN DEMASIA EN LA GESTION 2016, CUENTA DE DEPOSITO: CUENTA UNICA DEL TESORO</t>
  </si>
  <si>
    <t>O14946790002</t>
  </si>
  <si>
    <t>00190012003 DEPOSITO DE EFECTIVO, DEPOSITANTE: MARIO VILLCA CHOQUETA, CONCEPTO: DEVOLUCION DE VIATICOS PAGADOS EN DEMASIA EN LA GESTION 2016, CUENTA DE DEPOSITO: CUENTA UNICA DEL TESORO</t>
  </si>
  <si>
    <t>O14946830002</t>
  </si>
  <si>
    <t>00099021001 DEPOSITO DE EFECTIVO, DEPOSITANTE: ALEJANDRO MAMANI ACHO, CONCEPTO: REVERSION TOTAL DEL HABER MESUAL, CUENTA DE DEPOSITO: CUENTA UNICA DEL TESORO</t>
  </si>
  <si>
    <t>O14946840002</t>
  </si>
  <si>
    <t>00099021001 DEPOSITO DE EFECTIVO, DEPOSITANTE: FATIMA UBERHUAGA PEREDO, CONCEPTO: DEVOLUCION DE ABONO INDEBIDO DEL MES DE MARZO 2017-RENTISTA GUILLERMO UBERHUAGA, CUENTA DE DEPOSITO: CUENTA UNICA DEL TESORO</t>
  </si>
  <si>
    <t>O14946930002</t>
  </si>
  <si>
    <t>00016018008 DEPOSITO DE EFECTIVO, DEPOSITANTE: MIN DE EDUCACION-KAREN MACHICADO DOMINGUEZ, CONCEPTO: DEVOLUCION POR ELABORACION DE SELLOS, CUENTA DE DEPOSITO: CUENTA UNICA DEL TESORO</t>
  </si>
  <si>
    <t>O14946960002</t>
  </si>
  <si>
    <t>00574012002 DEPOSITO DE EFECTIVO, DEPOSITANTE: LACTEOSBOL, CONCEPTO: PAGO POR FACTURA NO DECLARADAS, CUENTA DE DEPOSITO: CUENTA UNICA DEL TESORO</t>
  </si>
  <si>
    <t>O14947120002</t>
  </si>
  <si>
    <t>00099021001 DEPOSITO DE EFECTIVO, DEPOSITANTE: MINISTERIO DE DEPORTES-JUAN CARLOS ROMERO, CONCEPTO: DEVOLUCION DE SALDOS FONDOS EN AVANCE CARRERA PEDESTRE 10K TARIJA, CUENTA DE DEPOSITO: CUENTA UNICA DEL TESORO</t>
  </si>
  <si>
    <t>O14947180002</t>
  </si>
  <si>
    <t>00526012001 DEPOSITO DE EFECTIVO, DEPOSITANTE: BOLIVIA TV. JUAN CARLOS MAMANI HUANCA, CONCEPTO: DEVOLUCION DE VIATICOS, CUENTA DE DEPOSITO: CUENTA UNICA DEL TESORO</t>
  </si>
  <si>
    <t>O14947320002</t>
  </si>
  <si>
    <t>00086068001 DEPOSITO DE EFECTIVO, DEPOSITANTE: ALBERTO ROMAN AYMAYA, CONCEPTO: DEVOLUCIÓN SALDO FONDOS EN AVANCE PARA COMPRA DE COMBUSTIBLE, CUENTA DE DEPOSITO: CUENTA UNICA DEL TESORO</t>
  </si>
  <si>
    <t>O14947370002</t>
  </si>
  <si>
    <t>00099021001 DEPOSITO DE EFECTIVO, DEPOSITANTE: JANNETH RITA ROSSELL PEREIRA, CONCEPTO: REVERSION DE SUELDO DE MARZO, CUENTA DE DEPOSITO: CUENTA UNICA DEL TESORO</t>
  </si>
  <si>
    <t>O14947440002</t>
  </si>
  <si>
    <t>00312014401 DEPOSITO DE EFECTIVO, DEPOSITANTE: PEDRO GROVER ARANCIBIA, CONCEPTO: PREVENTIVO 580, CUENTA DE DEPOSITO: CUENTA UNICA DEL TESORO</t>
  </si>
  <si>
    <t>O14947460002</t>
  </si>
  <si>
    <t>00312014401 DEPOSITO DE EFECTIVO, DEPOSITANTE: PEDRO GROVER ARANCIBIA, CONCEPTO: PREVENTIVO 581, CUENTA DE DEPOSITO: CUENTA UNICA DEL TESORO</t>
  </si>
  <si>
    <t>O14947480002</t>
  </si>
  <si>
    <t>00099021001 DEPOSITO DE EFECTIVO, DEPOSITANTE: JULIO CESAR CARBALLO, CONCEPTO: PREVENTIVO 492, CUENTA DE DEPOSITO: CUENTA UNICA DEL TESORO</t>
  </si>
  <si>
    <t>O14947500002</t>
  </si>
  <si>
    <t>00099021001 DEPOSITO DE EFECTIVO, DEPOSITANTE: MEISON VEGA MARTINEZ, CONCEPTO: PREVENTIVO 118, CUENTA DE DEPOSITO: CUENTA UNICA DEL TESORO</t>
  </si>
  <si>
    <t>O14947520002</t>
  </si>
  <si>
    <t>00099021001 DEPOSITO DE EFECTIVO, DEPOSITANTE: CARLOS GUASEBE TAMO, CONCEPTO: PREVENTIVO 267, CUENTA DE DEPOSITO: CUENTA UNICA DEL TESORO</t>
  </si>
  <si>
    <t>O14947540002</t>
  </si>
  <si>
    <t>00099021001 DEPOSITO DE EFECTIVO, DEPOSITANTE: CRISTIAN CARDENAS MUZUMBITA, CONCEPTO: PREVENTIVO 131, CUENTA DE DEPOSITO: CUENTA UNICA DEL TESORO</t>
  </si>
  <si>
    <t>O14947570002</t>
  </si>
  <si>
    <t>00099021001 DEPOSITO DE EFECTIVO, DEPOSITANTE: CRISTIAN CARDENAS MUZUMBITA, CONCEPTO: PREVENTIVO 132, CUENTA DE DEPOSITO: CUENTA UNICA DEL TESORO</t>
  </si>
  <si>
    <t>O14947590002</t>
  </si>
  <si>
    <t>00312014401 DEPOSITO DE EFECTIVO, DEPOSITANTE: MIRIAM ROSMARY CONDORI, CONCEPTO: PREVENTIVO 524, CUENTA DE DEPOSITO: CUENTA UNICA DEL TESORO</t>
  </si>
  <si>
    <t>O14947610002</t>
  </si>
  <si>
    <t>00312014401 DEPOSITO DE EFECTIVO, DEPOSITANTE: REBECA MAMANI, CONCEPTO: PREVENTIVO 535, CUENTA DE DEPOSITO: CUENTA UNICA DEL TESORO</t>
  </si>
  <si>
    <t>O14947640002</t>
  </si>
  <si>
    <t>00312014401 DEPOSITO DE EFECTIVO, DEPOSITANTE: REBECA MAMANI, CONCEPTO: PREVENTIVO 536, CUENTA DE DEPOSITO: CUENTA UNICA DEL TESORO</t>
  </si>
  <si>
    <t>O14947660002</t>
  </si>
  <si>
    <t>00312014401 DEPOSITO DE EFECTIVO, DEPOSITANTE: DENNIS SEJAS GONZALES, CONCEPTO: PREVENTIVO 553, CUENTA DE DEPOSITO: CUENTA UNICA DEL TESORO</t>
  </si>
  <si>
    <t>O14947670002</t>
  </si>
  <si>
    <t>00312014401 DEPOSITO DE EFECTIVO, DEPOSITANTE: DENNIS SEJAS GONZALES, CONCEPTO: PREVENTIVO 554, CUENTA DE DEPOSITO: CUENTA UNICA DEL TESORO</t>
  </si>
  <si>
    <t>O14947680002</t>
  </si>
  <si>
    <t>00312014401 DEPOSITO DE EFECTIVO, DEPOSITANTE: JEANGLER ARELY PEREZ, CONCEPTO: PREVENTIVO 556, CUENTA DE DEPOSITO: CUENTA UNICA DEL TESORO</t>
  </si>
  <si>
    <t>O14947700002</t>
  </si>
  <si>
    <t>00312014401 DEPOSITO DE EFECTIVO, DEPOSITANTE: JAIME GONZALO RIVERO, CONCEPTO: PREVENTIVO 724, CUENTA DE DEPOSITO: CUENTA UNICA DEL TESORO</t>
  </si>
  <si>
    <t>O14947720002</t>
  </si>
  <si>
    <t>00312014401 DEPOSITO DE EFECTIVO, DEPOSITANTE: ANA KATHERINE ARIAS SAUCEDO, CONCEPTO: PREVENTIVO 344, CUENTA DE DEPOSITO: CUENTA UNICA DEL TESORO</t>
  </si>
  <si>
    <t>O14947740002</t>
  </si>
  <si>
    <t>00312014401 DEPOSITO DE EFECTIVO, DEPOSITANTE: ANA KATHERINE ARIAS SAUCEDO, CONCEPTO: PREVENTIVO 345, CUENTA DE DEPOSITO: CUENTA UNICA DEL TESORO</t>
  </si>
  <si>
    <t>O14947760002</t>
  </si>
  <si>
    <t>00099021001 DEPOSITO DE EFECTIVO, DEPOSITANTE: PAMELA BRAVO, CONCEPTO: PREVENTIVO 127, CUENTA DE DEPOSITO: CUENTA UNICA DEL TESORO</t>
  </si>
  <si>
    <t>O14947770002</t>
  </si>
  <si>
    <t>00099021001 DEPOSITO DE EFECTIVO, DEPOSITANTE: PAMELA BRAVO, CONCEPTO: PREVENTIVO 126, CUENTA DE DEPOSITO: CUENTA UNICA DEL TESORO</t>
  </si>
  <si>
    <t>O14947780002</t>
  </si>
  <si>
    <t>00312014401 DEPOSITO DE EFECTIVO, DEPOSITANTE: MARCELA ELIANA CARVALLO GALVEZ, CONCEPTO: PREVENTIVO 576, CUENTA DE DEPOSITO: CUENTA UNICA DEL TESORO</t>
  </si>
  <si>
    <t>O14947830002</t>
  </si>
  <si>
    <t>00047261101 DEPOSITO DE EFECTIVO, DEPOSITANTE: EDUARDO PEDRO DURAN JUANIQUINA, CONCEPTO: DEVOLUCION FONDOS EN AVANCE, CUENTA DE DEPOSITO: CUENTA UNICA DEL TESORO</t>
  </si>
  <si>
    <t>O14947880002</t>
  </si>
  <si>
    <t>00020031101 DEPOSITO DE EFECTIVO, DEPOSITANTE: GROVER REMBERTO ROJAS UGARTE C.I. 2630998 LP., CONCEPTO: REVERSION DE SERVICIO DE TE, CUENTA DE DEPOSITO: CUENTA UNICA DEL TESORO</t>
  </si>
  <si>
    <t>O14947920002</t>
  </si>
  <si>
    <t>00041041102 DEPOSITO DE EFECTIVO, DEPOSITANTE: JUAN CARLOS LAIME ROJAS, CONCEPTO: DEVOLUCION DE FONDOS NO UTILIZADOS DEP. A CUENTA, CUENTA DE DEPOSITO: CUENTA UNICA DEL TESORO</t>
  </si>
  <si>
    <t>O14947940002</t>
  </si>
  <si>
    <t>00099021001 DEPOSITO DE EFECTIVO, DEPOSITANTE: EMETERIO QUISPE QUISPE, CONCEPTO: DOBLE PERCEPCION, CUENTA DE DEPOSITO: CUENTA UNICA DEL TESORO</t>
  </si>
  <si>
    <t>O14948150002</t>
  </si>
  <si>
    <t>00078014204 DEPOSITO DE EFECTIVO, DEPOSITANTE: OSCAR AYALA PACHECO, CONCEPTO: DEPÓSITO DE FONDOS EN AVANCE NO UTILIZADOS, CUENTA DE DEPOSITO: CUENTA UNICA DEL TESORO</t>
  </si>
  <si>
    <t>O14948320002</t>
  </si>
  <si>
    <t>00041031107 DEPOSITO DE EFECTIVO, DEPOSITANTE: JORGE ABEL BUITRE VARGAS, CONCEPTO: DEVOLUCIÓN POR CONCEPTO DE PASAJES Y TRASLADO DE PESAS PATRÓN, CUENTA DE DEPOSITO: CUENTA UNICA DEL TESORO</t>
  </si>
  <si>
    <t>O14948400002</t>
  </si>
  <si>
    <t>00099021001 DEPOSITO DE EFECTIVO, DEPOSITANTE: EJERCITO DE BOLIVIA-ESCUELA MILITAR DE SARGENTOS, CONCEPTO: REVERSION DE SERVICIO TELEFONICO MES FEBRERO DE GASTOS NO EJECUTADOS, CUENTA DE DEPOSITO: CUENTA UNICA DEL TESORO</t>
  </si>
  <si>
    <t>B14949950002</t>
  </si>
  <si>
    <t>00047258002 DEP.DE CHEQ.AJENOS,RET.DE CAM.,CONCEPTO: DEVOLUCIÓN A LA CUT POR CIERRE DE GESTIÓN UOL - SUCRE,DEP.: MDR Y T - ACCESOS UOL - SUCRE , PROCEDENCIA: BANCO UNION S.A., CHEQUE: 2692, FECHA DE EMISION:04/04/2017</t>
  </si>
  <si>
    <t>B14950170002</t>
  </si>
  <si>
    <t>00099024113 DEP.DE CHEQ.AJENOS,RET.DE CAM.,CONCEPTO: EJECUCION GARANTIA CUMPLIMIENTO DE CONTRATO PROYECTO CONST COLISEO CERRADO CALAPAYA GUANAY,DEP.: MINISTERIO DE LA PRESIDENCIA UPRE</t>
  </si>
  <si>
    <t>B14950190002</t>
  </si>
  <si>
    <t>00035031101 DEP.DE CHEQ.AJENOS,RET.DE CAM.,CONCEPTO: ALQUILER DEL USO DE INTERNET EN LA FERIA DE LA CONSTRUCCION,DEP.: MEFP-UCPP , PROCEDENCIA: BANCO UNION S.A., CHEQUE: 951, FECHA DE EMISION:20/04/2017</t>
  </si>
  <si>
    <t>B14950200002</t>
  </si>
  <si>
    <t>00035031101 DEP.DE CHEQ.AJENOS,RET.DE CAM.,CONCEPTO: ARRENDAMIENTO DEL BLOQUE VERDE PARA LA CONVENSION DE LA IGLESIA PENTECOSTAL,DEP.: MEFP-UCPP , PROCEDENCIA: BANCO UNION S.A., CHEQUE: 950, FECHA DE EMISION:20/04/2017</t>
  </si>
  <si>
    <t>B14950220002</t>
  </si>
  <si>
    <t>00035031101 DEP.DE CHEQ.AJENOS,RET.DE CAM.,CONCEPTO: ARRENDAMIENTO AUDITORIO ILLIMANI PARA ACTO DE GRADUACION UNIVERSIDAD LOYOLA,DEP.: MEFP-UCPP , PROCEDENCIA: BANCO UNION S.A., CHEQUE: 949, FECHA DE EMISION:20/04/2017</t>
  </si>
  <si>
    <t>B14950260002</t>
  </si>
  <si>
    <t>00035031101 DEP.DE CHEQ.AJENOS,RET.DE CAM.,CONCEPTO: ARRENDAMIENTO DEL BLOQUE ROJO PARA LA FERIA DE LA CONSTRUCCION,DEP.: MEFP-UCPP , PROCEDENCIA: BANCO UNION S.A., CHEQUE: 948, FECHA DE EMISION:20/04/2017</t>
  </si>
  <si>
    <t>B14950270002</t>
  </si>
  <si>
    <t>00035031101 DEP.DE CHEQ.AJENOS,RET.DE CAM.,CONCEPTO: ARRENDAMIENTO DEL CAJERO AUTOMATICO CORRESPONDIENTE A ABRIL 2017,DEP.: MEFP-UCPP , PROCEDENCIA: BANCO UNION S.A., CHEQUE: 947, FECHA DE EMISION:20/04/2017</t>
  </si>
  <si>
    <t>B14950310002</t>
  </si>
  <si>
    <t>00010011102 DEP.DE CHEQ.AJENOS,RET.DE CAM.,CONCEPTO: RECAUDACION GESTORIA CONSULAR ENERO A MARZO/2017,DEP.: SECC CONSULAR DE BOLIVIA EN URUGUAY,MONTEVIDEO , PROCEDENCIA: BANCO UNION S.A., CHEQUE: 1058, FECHA DE EMISION:20/04/2017</t>
  </si>
  <si>
    <t>B14950350002</t>
  </si>
  <si>
    <t>00523012001 DEP.DE CHEQ.AJENOS,RET.DE CAM.,CONCEPTO: VENTA DE SERVICIOS ECOBOL,DEP.: BENJAMIN AQUINO , PROCEDENCIA: BANCO BISA S.A., CHEQUE: 7473, FECHA DE EMISION:17/04/2017</t>
  </si>
  <si>
    <t>B14950620002</t>
  </si>
  <si>
    <t>00099021001 DEP.DE CHEQ.AJENOS,RET.DE CAM.,CONCEPTO: DEVOLUCIÓN DE FONDOS,DEP.: PROGRAMA NACIONAL DE POST ALFABETIZACIÓN , PROCEDENCIA: BANCO UNION S.A., CHEQUE: 5537, FECHA DE EMISION:21/04/2017</t>
  </si>
  <si>
    <t>B14950720002</t>
  </si>
  <si>
    <t>00099021001 DEP.DE CHEQ.AJENOS,RET.DE CAM.,CONCEPTO: DEP DE FONDOS A OBJETO DE REALIZAR REVERSIÓN DE FONDOS POR PASAJES NO UTILIZADOS GESTIÓN 2015-2016,DEP.: MINISTERIO DE PLANIFICACIÓN DEL DESARROLLO</t>
  </si>
  <si>
    <t>B14950760002</t>
  </si>
  <si>
    <t>00066011102 DEP.DE CHEQ.AJENOS,RET.DE CAM.,CONCEPTO: DEP DE FONDOS POR CONCEPTO DE EJEC BOLETA DE GARANTÍA SERIEDAD DE PROPUESTA BEDOYA Y ASOCIADOS LTDA,DEP.: MINISTERIO DE PLANIFICACIÓN DEL DESARROLLO</t>
  </si>
  <si>
    <t>B14950770002</t>
  </si>
  <si>
    <t>00066011102 DEP.DE CHEQ.AJENOS,RET.DE CAM.,CONCEPTO: DEP DE FONDOS POR EJECUCIÓN DE BOLETA DE GARANTÍA DE SERIEDAD DE PROPUESTA AJ VERNA SRL,DEP.: MINISTERIO DE PLANIFICACIÓN DEL DESARROLLO</t>
  </si>
  <si>
    <t>B14950780002</t>
  </si>
  <si>
    <t>00066011102 DEP.DE CHEQ.AJENOS,RET.DE CAM.,CONCEPTO: DEPÓSITO DE FONDOS POR EXTRAVÍO DE CREDENCIAL JAVIER DELGADILLO ANDRADE,DEP.: MINISTERIO DE PLANIFICACIÓN DEL DESARROLLO , PROCEDENCIA: BANCO UNION S.A., CHEQUE: 6474, FECHA DE EMISION:17/04/2017</t>
  </si>
  <si>
    <t>B14950790002</t>
  </si>
  <si>
    <t>00066011102 DEP.DE CHEQ.AJENOS,RET.DE CAM.,CONCEPTO: DEPÓSITO DE FONDOS POR EXTRAVÍO DE CREDENCIAL JUAN CARLOS AYOROA REGUERIN,DEP.: MINISTERIO DE PLANIFICACIÓN DEL DESARROLLO , PROCEDENCIA: BANCO UNION S.A., CHEQUE: 6475, FECHA DE EMISION:17/04/2017</t>
  </si>
  <si>
    <t>SERVICIO NACIONAL DE SANIDAD AGROPECUARIA E INOCUIDAD ALIMENTARIA  "SENASAG"</t>
  </si>
  <si>
    <t>B14951150002</t>
  </si>
  <si>
    <t>00047084105 DEP.DE CHEQ.AJENOS,RET.DE CAM.,CONCEPTO: POR TRANSFERENCIA RECIBIDA DE LA GOBERNACIÓN DEL DEPARTAMENTO DE ORURO, PARA ACTIVI PROGRAMA PRONEFA,DEP.: ADELAIDA VICTORIA JIMENEZ OLIVARES - SENASAG</t>
  </si>
  <si>
    <t>B14951340002</t>
  </si>
  <si>
    <t>00290012001 DEP.DE CHEQ.AJENOS,RET.DE CAM.,CONCEPTO: DEPÓSITO POR RETENCIÓN JUDICIAL COOP. DE AHORRO Y CREDITO CRISTO REY CBBA C-31 SIP N°58,DEP.: SERVICIO DE IMPUESTOS NACIONALES , PROCEDENCIA: BANCO UNION S.A., CHEQUE: 4236, FECHA DE EMISION:31/03/2017</t>
  </si>
  <si>
    <t>B14951470002</t>
  </si>
  <si>
    <t>00020011102 DEP.DE CHEQ.AJENOS,RET.DE CAM.,CONCEPTO: PAGO DE HABERES PERSONAL EVENTUAL MES DE MARZO/17 DGTAM,DEP.: TRANSPORTE AEREO MILITAR , PROCEDENCIA: BANCO UNION S.A., CHEQUE: 17526, FECHA DE EMISION:20/04/2017</t>
  </si>
  <si>
    <t>B14951480002</t>
  </si>
  <si>
    <t>00020011102 DEP.DE CHEQ.AJENOS,RET.DE CAM.,CONCEPTO: PAGO DE HABERES PERSONAL CONSULTORES DE MARZO/17 DGTAM,DEP.: TRANSPORTE AÉREO MILITAR , PROCEDENCIA: BANCO UNION S.A., CHEQUE: 17527, FECHA DE EMISION:20/04/2017</t>
  </si>
  <si>
    <t>O14949820002</t>
  </si>
  <si>
    <t>00378012002 DEPOSITO DE EFECTIVO, DEPOSITANTE: SENATEX, CONCEPTO: DEVOLUCION SALDO FONDOS EN AVANCE, CUENTA DE DEPOSITO: CUENTA UNICA DEL TESORO</t>
  </si>
  <si>
    <t>O14949910002</t>
  </si>
  <si>
    <t>00099021001 DEPOSITO DE EFECTIVO, DEPOSITANTE: JOHN ANTONIO PARDO SALAS, CONCEPTO: PAGO POR EXCEDENTES CONSUMO DE TELEFONIA MOVIL MES DE MARZO 2017, CUENTA DE DEPOSITO: CUENTA UNICA DEL TESORO</t>
  </si>
  <si>
    <t>O14949980002</t>
  </si>
  <si>
    <t>00130012002 DEPOSITO DE EFECTIVO, DEPOSITANTE: JUAN GUERREROS ROQUE, CONCEPTO: DEVOLUCIÓN GASTOS DE GASOLINA, CUENTA DE DEPOSITO: CUENTA UNICA DEL TESORO</t>
  </si>
  <si>
    <t>O14949990002</t>
  </si>
  <si>
    <t>00130012002 DEPOSITO DE EFECTIVO, DEPOSITANTE: JUAN GUERREROS ROQUE, CONCEPTO: DEVOLUCIÓN GASTOS DE PEAJE, CUENTA DE DEPOSITO: CUENTA UNICA DEL TESORO</t>
  </si>
  <si>
    <t>O14950120002</t>
  </si>
  <si>
    <t>00099021001 DEPOSITO DE EFECTIVO, DEPOSITANTE: MAXIMO ROJAS APAZA, CONCEPTO: DOBLE PERCEPCION, CUENTA DE DEPOSITO: CUENTA UNICA DEL TESORO</t>
  </si>
  <si>
    <t>O14950130002</t>
  </si>
  <si>
    <t>00016011101 DEPOSITO DE EFECTIVO, DEPOSITANTE: ANTONIO VARGAS AGUIRRE, CONCEPTO: DEVOLUCION UN DIA DE VIATICOS, CUENTA DE DEPOSITO: CUENTA UNICA DEL TESORO</t>
  </si>
  <si>
    <t>O14950150002</t>
  </si>
  <si>
    <t>O14950160002</t>
  </si>
  <si>
    <t>00099021001 DEPOSITO DE EFECTIVO, DEPOSITANTE: GUIDO CRESPO VALLEJOS, CONCEPTO: DEVOLUCIÓN P.R.A., CUENTA DE DEPOSITO: CUENTA UNICA DEL TESORO</t>
  </si>
  <si>
    <t>O14950440002</t>
  </si>
  <si>
    <t>00099021001 DEPOSITO DE EFECTIVO, DEPOSITANTE: MARCOS MIGUEL GUSTAVO RIOS VACAFLOR, CONCEPTO: PAGO POR EXEDENTES SERVICIOS DE LLAMADAS A TELEFONO MOVIL, CUENTA DE DEPOSITO: CUENTA UNICA DEL TESORO</t>
  </si>
  <si>
    <t>O14950530002</t>
  </si>
  <si>
    <t>00526012001 DEPOSITO DE EFECTIVO, DEPOSITANTE: JHERMY LUIS CANTUTA URUCHI, CONCEPTO: DEVOLUCION DE VIATICOS Y PASAJES, CUENTA DE DEPOSITO: CUENTA UNICA DEL TESORO</t>
  </si>
  <si>
    <t>O14950550002</t>
  </si>
  <si>
    <t>00099021001 DEPOSITO DE EFECTIVO, DEPOSITANTE: ELEUTERIO RENJIFO CONDORI, CONCEPTO: DEVOLUCION DOBLE PERCEPCION, CUENTA DE DEPOSITO: CUENTA UNICA DEL TESORO</t>
  </si>
  <si>
    <t>O14950580002</t>
  </si>
  <si>
    <t>00670012002 DEPOSITO DE EFECTIVO, DEPOSITANTE: COMANDO EN JEFE DE LAS FF.AA DEL ESTADO, CONCEPTO: REVERSION DE RECURSOS NO EJECUTADOS " REFERENDO DE ESTATUTOS AUTONOMICOS Y CARTAS ORGANICAS ", CUENTA DE DEPOSITO: CUENTA UNICA DEL TESORO</t>
  </si>
  <si>
    <t>O14950600002</t>
  </si>
  <si>
    <t>00670014101 DEPOSITO DE EFECTIVO, DEPOSITANTE: COMANDO EN JEFE DE LAS FF.AA DEL ESTADO, CONCEPTO: REVERSION DE RECURSOS NO EJECUTADOS " REFERENDO DE ESTATUTOS AUTONOMICOS Y CARTAS ORGANICAS ", CUENTA DE DEPOSITO: CUENTA UNICA DEL TESORO</t>
  </si>
  <si>
    <t>O14950690002</t>
  </si>
  <si>
    <t>O14950700002</t>
  </si>
  <si>
    <t>O14950840002</t>
  </si>
  <si>
    <t>00047081101 DEPOSITO DE EFECTIVO, DEPOSITANTE: ADELAIDA VICTORIA JIMENEZ OLIVARES, CONCEPTO: DEVOLUCION DE FONDOS EN AVANCE, CUENTA DE DEPOSITO: CUENTA UNICA DEL TESORO</t>
  </si>
  <si>
    <t>O14950960002</t>
  </si>
  <si>
    <t>00373024101 DEPOSITO DE EFECTIVO, DEPOSITANTE: HENRY RONY CAMPOS CARTAGENA, CONCEPTO: DEVOLUCION DE FONDOS EN AVANCE, CUENTA DE DEPOSITO: CUENTA UNICA DEL TESORO</t>
  </si>
  <si>
    <t>O14951200002</t>
  </si>
  <si>
    <t>00099021001 DEPOSITO DE EFECTIVO, DEPOSITANTE: VICEPRECIDENCIA-ANTONIO RAMIRO AMARU PAUCARA, CONCEPTO: HOSPEDAJE, CUENTA DE DEPOSITO: CUENTA UNICA DEL TESORO</t>
  </si>
  <si>
    <t>O14951490002</t>
  </si>
  <si>
    <t>00526012001 DEPOSITO DE EFECTIVO, DEPOSITANTE: MARTIN VARGAS SUAREZ-BOLIVIA TV, CONCEPTO: DEVOLUCION DE PASAJES Y VIATICOS, CUENTA DE DEPOSITO: CUENTA UNICA DEL TESORO</t>
  </si>
  <si>
    <t>O14951540002</t>
  </si>
  <si>
    <t>00526012001 DEPOSITO DE EFECTIVO, DEPOSITANTE: JORGE ROBERTO PAREDES PEREZ - BOLIVIA TV, CONCEPTO: DEVOLUCIÓN DE PASAJES Y VIÁTICOS, CUENTA DE DEPOSITO: CUENTA UNICA DEL TESORO</t>
  </si>
  <si>
    <t>O14951550002</t>
  </si>
  <si>
    <t>00526012001 DEPOSITO DE EFECTIVO, DEPOSITANTE: MIGUEL A. MANCILLA TINTAYA - BOLIVIA TV, CONCEPTO: DEVOLUCIÓN DE PASAJES Y VIÁTICOS, CUENTA DE DEPOSITO: CUENTA UNICA DEL TESORO</t>
  </si>
  <si>
    <t>O14951630002</t>
  </si>
  <si>
    <t>00190012003 DEPOSITO DE EFECTIVO, DEPOSITANTE: JHEISSON VALDEZ FERNANDEZ, CONCEPTO: DEVOLUCION DE VIATICOS PAGADOS EN DEMASIA EN LA GESTION 2016, CUENTA DE DEPOSITO: CUENTA UNICA DEL TESORO</t>
  </si>
  <si>
    <t>O14951640002</t>
  </si>
  <si>
    <t>O14951670002</t>
  </si>
  <si>
    <t>00526012001 DEPOSITO DE EFECTIVO, DEPOSITANTE: BOLIVIA TV-BENITO PERALTA MACHICADO, CONCEPTO: DEVOLUCION VIATICOS Y PASAJES, CUENTA DE DEPOSITO: CUENTA UNICA DEL TESORO</t>
  </si>
  <si>
    <t>O14951750002</t>
  </si>
  <si>
    <t>00099021001 DEPOSITO DE EFECTIVO, DEPOSITANTE: FILOMENA MAYTA VDA DE RAMOS, CONCEPTO: DEVOLUCION A SENASIR, CUENTA DE DEPOSITO: CUENTA UNICA DEL TESORO</t>
  </si>
  <si>
    <t>O14951990002</t>
  </si>
  <si>
    <t>00099021001 DEPOSITO DE EFECTIVO, DEPOSITANTE: E Y B COURRIER, CONCEPTO: PAGO DE TARJETAS COORDENADAS SIROP, CUENTA DE DEPOSITO: CUENTA UNICA DEL TESORO</t>
  </si>
  <si>
    <t>O14952150002</t>
  </si>
  <si>
    <t>00099021001 DEPOSITO DE EFECTIVO, DEPOSITANTE: RUBEN JOSE CASTAÑOS GUZMAN-MDRYT, CONCEPTO: DEVOLUCION DE FONDOS EN AVANCE, CUENTA DE DEPOSITO: CUENTA UNICA DEL TESORO</t>
  </si>
  <si>
    <t>O14952270002</t>
  </si>
  <si>
    <t>00526012001 DEPOSITO DE EFECTIVO, DEPOSITANTE: HILARIO QUISPE PILLCO - BOLIVIA TV, CONCEPTO: DEVOLUCIÓN POR CONCEPTO DE VIÁTICOS, CUENTA DE DEPOSITO: CUENTA UNICA DEL TESORO</t>
  </si>
  <si>
    <t>O14952280002</t>
  </si>
  <si>
    <t>00594012001 DEPOSITO DE EFECTIVO, DEPOSITANTE: FANNY CELIA MOLLO MOLLO, CONCEPTO: DEVOLUCION POR AGUINALDO 2014, CUENTA DE DEPOSITO: CUENTA UNICA DEL TESORO</t>
  </si>
  <si>
    <t>O14952470002</t>
  </si>
  <si>
    <t>00099021001 DEPOSITO DE EFECTIVO, DEPOSITANTE: DOUGLAS ENRIQUE KOHLER CUELLAR, CONCEPTO: DEVOLUCION DE VIATICOS, CUENTA DE DEPOSITO: CUENTA UNICA DEL TESORO</t>
  </si>
  <si>
    <t>O14952660002</t>
  </si>
  <si>
    <t>00526012001 DEPOSITO DE EFECTIVO, DEPOSITANTE: JUAN SEBASTIAN QUISPE VELARDE, CONCEPTO: DEVOLUCIÓN DE VIÁTICOS, CUENTA DE DEPOSITO: CUENTA UNICA DEL TESORO</t>
  </si>
  <si>
    <t>O14952670002</t>
  </si>
  <si>
    <t>O14952700002</t>
  </si>
  <si>
    <t>00099021001 DEPOSITO DE EFECTIVO, DEPOSITANTE: FREDDY ROMUALDO PAHE HUANCA, CONCEPTO: DEVOLUCIÓN DE FONDO EN AVANCE, CUENTA DE DEPOSITO: CUENTA UNICA DEL TESORO</t>
  </si>
  <si>
    <t>O14952880002</t>
  </si>
  <si>
    <t>00099021001 DEPOSITO DE EFECTIVO, DEPOSITANTE: DANTE ERGUETA, CONCEPTO: PAGO DE EXEDENTE DE USO DE TELEFONO N° 71568019, CUENTA DE DEPOSITO: CUENTA UNICA DEL TESORO</t>
  </si>
  <si>
    <t>B14954430002</t>
  </si>
  <si>
    <t>00578012002 DEP.DE CHEQ.AJENOS,RET.DE CAM.,CONCEPTO: REVERSION,DEP.: BOLIVIANA DE AVIACION , PROCEDENCIA: BANCO UNION S.A., CHEQUE: 8888, FECHA DE EMISION:20/04/2017</t>
  </si>
  <si>
    <t>B14954440002</t>
  </si>
  <si>
    <t>00578012002 DEP.DE CHEQ.AJENOS,RET.DE CAM.,CONCEPTO: REVERSION,DEP.: BOLIVIANA DE AVIACION , PROCEDENCIA: BANCO UNION S.A., CHEQUE: 8889, FECHA DE EMISION:20/04/2017</t>
  </si>
  <si>
    <t>B14954460002</t>
  </si>
  <si>
    <t>00578012002 DEP.DE CHEQ.AJENOS,RET.DE CAM.,CONCEPTO: REVERSION,DEP.: BOLIVIANA DE AVIACION , PROCEDENCIA: BANCO UNION S.A., CHEQUE: 1980, FECHA DE EMISION:19/04/2017</t>
  </si>
  <si>
    <t>B14954510002</t>
  </si>
  <si>
    <t>00578012002 DEP.DE CHEQ.AJENOS,RET.DE CAM.,CONCEPTO: REVERSION,DEP.: BOLIVIANA DE AVIACION , PROCEDENCIA: BANCO UNION S.A., CHEQUE: 1981, FECHA DE EMISION:20/04/2017</t>
  </si>
  <si>
    <t>B14954530002</t>
  </si>
  <si>
    <t>00578012002 DEP.DE CHEQ.AJENOS,RET.DE CAM.,CONCEPTO: REVERSION,DEP.: BOLIVIANA DE AVIACION , PROCEDENCIA: BANCO UNION S.A., CHEQUE: 1982, FECHA DE EMISION:20/04/2017</t>
  </si>
  <si>
    <t>B14954570002</t>
  </si>
  <si>
    <t>00578012002 DEP.DE CHEQ.AJENOS,RET.DE CAM.,CONCEPTO: REVERSION,DEP.: BOLIVIANA DE AVIACION , PROCEDENCIA: BANCO UNION S.A., CHEQUE: 1983, FECHA DE EMISION:21/04/2017</t>
  </si>
  <si>
    <t>B14954580002</t>
  </si>
  <si>
    <t>00283012002 DEP.DE CHEQ.AJENOS,RET.DE CAM.,CONCEPTO: SALDOS DEPOSITADOS,DEP.: ADUANA NAL DE BOLIVIA , PROCEDENCIA: BANCO UNION S.A., CHEQUE: 2634, FECHA DE EMISION:20/04/2017</t>
  </si>
  <si>
    <t>B14954590002</t>
  </si>
  <si>
    <t>00578012002 DEP.DE CHEQ.AJENOS,RET.DE CAM.,CONCEPTO: REVERSION,DEP.: BOLIVIANA DE AVIACION , PROCEDENCIA: BANCO UNION S.A., CHEQUE: 8890, FECHA DE EMISION:20/04/2017</t>
  </si>
  <si>
    <t>B14954610002</t>
  </si>
  <si>
    <t>00283012002 DEP.DE CHEQ.AJENOS,RET.DE CAM.,CONCEPTO: DEVOLUCIÓN,DEP.: ADUANA NAL DE BOLIVIA , PROCEDENCIA: BANCO UNION S.A., CHEQUE: 2507, FECHA DE EMISION:20/04/2017</t>
  </si>
  <si>
    <t>B14954660002</t>
  </si>
  <si>
    <t>00015011108 DEP.DE CHEQ.AJENOS,RET.DE CAM.,CONCEPTO: DEVOLUCIÓN DE RECURSOS,DEP.: MIN - GOBIERNO , PROCEDENCIA: BANCO UNION S.A., CHEQUE: 50775, FECHA DE EMISION:17/04/2017</t>
  </si>
  <si>
    <t>B14954690002</t>
  </si>
  <si>
    <t>00010011101 DEP.DE CHEQ.AJENOS,RET.DE CAM.,CONCEPTO: REEMBOLSO DE SUBSIDIO POR INCAPACIDAD TEMPORAL,DEP.: CAJA BANCARIA ESTATAL DE SALUD , PROCEDENCIA: BANCO UNION S.A., CHEQUE: 21732, FECHA DE EMISION:17/04/2017</t>
  </si>
  <si>
    <t>B14954850002</t>
  </si>
  <si>
    <t>00660122001 DEP.DE CHEQ.AJENOS,RET.DE CAM.,CONCEPTO: RECUPERACIÓN DE EXCEDENTE TELEFONO DE MARZO/17 Y VIÁTICO,DEP.: ORG JUD - DAF STA CRUZ , PROCEDENCIA: BANCO UNION S.A., CHEQUE: 3722, FECHA DE EMISION:20/04/2017</t>
  </si>
  <si>
    <t>B14954860002</t>
  </si>
  <si>
    <t>00660012006 DEP.DE CHEQ.AJENOS,RET.DE CAM.,CONCEPTO: OTROS INGRESOS POR CONCEPTO DEJUECES CIUDADANOS Y REFRIGERIOS,DEP.: ORG JUD DAF STA CRUZ , PROCEDENCIA: BANCO UNION S.A., CHEQUE: 3721, FECHA DE EMISION:19/04/2017</t>
  </si>
  <si>
    <t>B14954950002</t>
  </si>
  <si>
    <t>00660012006 DEP.DE CHEQ.AJENOS,RET.DE CAM.,CONCEPTO: RECUPERACIÓN DE MULTA S/G INFORME N°013/2016 N°23,DEP.: ORGANO JUDICIAL - DTO ORURO , PROCEDENCIA: BANCO UNION S.A., CHEQUE: 861, FECHA DE EMISION:10/04/2017</t>
  </si>
  <si>
    <t>B14955250002</t>
  </si>
  <si>
    <t>00099021001 DEP.DE CHEQ.AJENOS,RET.DE CAM.,CONCEPTO: REVERSION,DEP.: INSTITUTO DEL SEGURO AGRARIO , PROCEDENCIA: BANCO UNION S.A., CHEQUE: 1227, FECHA DE EMISION:24/04/2017</t>
  </si>
  <si>
    <t>B14955270002</t>
  </si>
  <si>
    <t>00099021001 DEP.DE CHEQ.AJENOS,RET.DE CAM.,CONCEPTO: REVERSION,DEP.: INSTITUTO DEL SEGURO AGRARIO , PROCEDENCIA: BANCO UNION S.A., CHEQUE: 1226, FECHA DE EMISION:24/04/2017</t>
  </si>
  <si>
    <t>B14955510002</t>
  </si>
  <si>
    <t>00046021109 DEP.DE CHEQ.AJENOS,RET.DE CAM.,CONCEPTO: POR DEPÓSITOS ERRÓNEOS,DEP.: MINISTERIO DE SALUD , PROCEDENCIA: BANCO UNION S.A., CHEQUE: 1695, FECHA DE EMISION:18/04/2017</t>
  </si>
  <si>
    <t>B14955520002</t>
  </si>
  <si>
    <t>00046024204 DEP.DE CHEQ.AJENOS,RET.DE CAM.,CONCEPTO: POR DEPÓSITO ERRÓNEO,DEP.: MINISTERIO DE SALUD , PROCEDENCIA: BANCO UNION S.A., CHEQUE: 1696, FECHA DE EMISION:18/04/2017</t>
  </si>
  <si>
    <t>B14955590002</t>
  </si>
  <si>
    <t>00020031101 DEP.DE CHEQ.AJENOS,RET.DE CAM.,CONCEPTO: TRANSFERENCIA DE RECURSOS PAGO HABERES DIC/16 AGUINALDOS Y SUBSIDIOS LICEO MILITAR,DEP.: MINISTERIO DE DEFENSA , PROCEDENCIA: BANCO UNION S.A., CHEQUE: 15205, FECHA DE EMISION:09/04/2017</t>
  </si>
  <si>
    <t>O14954160002</t>
  </si>
  <si>
    <t>00526012001 DEPOSITO DE EFECTIVO, DEPOSITANTE: FORTUNATO ALIAGA AGUILAR - BOLIVIA TV, CONCEPTO: DEVOLUCION DE VIATICOS Y PASAJE, CUENTA DE DEPOSITO: CUENTA UNICA DEL TESORO</t>
  </si>
  <si>
    <t>O14954200002</t>
  </si>
  <si>
    <t>00099021001 DEPOSITO DE EFECTIVO, DEPOSITANTE: CARMEN MIRANDA DURAN, CONCEPTO: REVERSION DE BOLETA DE HEBER MESUAL, CUENTA DE DEPOSITO: CUENTA UNICA DEL TESORO</t>
  </si>
  <si>
    <t>O14954450002</t>
  </si>
  <si>
    <t>00594012001 DEPOSITO DE EFECTIVO, DEPOSITANTE: JORGE ABRAHAM RIOS SUAREZ, CONCEPTO: DEVOLUCIÓN AGUINALDO EN DEMASÍA, CUENTA DE DEPOSITO: CUENTA UNICA DEL TESORO</t>
  </si>
  <si>
    <t>O14954540002</t>
  </si>
  <si>
    <t>00099021001 DEPOSITO DE EFECTIVO, DEPOSITANTE: LAURA ROCABADO, CONCEPTO: REVERSIÓN 13% POR CONCEPTO DE VIÁTICOS POR CAMBIO DE DESTINO, CUENTA DE DEPOSITO: CUENTA UNICA DEL TESORO</t>
  </si>
  <si>
    <t>O14954810002</t>
  </si>
  <si>
    <t>00099021001 DEPOSITO DE EFECTIVO, DEPOSITANTE: VIVIANA ELIZABETH ZEGARRA FERNANDEZ, CONCEPTO: PAGO POR EXCEDENTES CONSUMO DE TELEFONIA MOVIL MES DE MARZO 2017, CUENTA DE DEPOSITO: CUENTA UNICA DEL TESORO</t>
  </si>
  <si>
    <t>O14954870002</t>
  </si>
  <si>
    <t>00099021001 DEPOSITO DE EFECTIVO, DEPOSITANTE: GONZALO VILLCA ACAPA, CONCEPTO: DEV. DE FONDOS EN AVANCE, CUENTA DE DEPOSITO: CUENTA UNICA DEL TESORO</t>
  </si>
  <si>
    <t>O14955000002</t>
  </si>
  <si>
    <t>00099021001 DEPOSITO DE EFECTIVO, DEPOSITANTE: JUAN ADOLFO RIVERO DIAZ, CONCEPTO: VIÁTICOS, CUENTA DE DEPOSITO: CUENTA UNICA DEL TESORO</t>
  </si>
  <si>
    <t>O14955080002</t>
  </si>
  <si>
    <t>00016018008 DEPOSITO DE EFECTIVO, DEPOSITANTE: MARIBEL RAMOS MITA - MINISTERIO DE EDUCACIÓN, CONCEPTO: DEVOLUCIÓN DE VIÁTICOS, CUENTA DE DEPOSITO: CUENTA UNICA DEL TESORO</t>
  </si>
  <si>
    <t>O14955090002</t>
  </si>
  <si>
    <t>00016018008 DEPOSITO DE EFECTIVO, DEPOSITANTE: MARIBEL RAMOS MITA - MINISTERIO DE EDUACIÓN, CONCEPTO: DEVOLUCIÓN DE PASAJES TERRESTRES, CUENTA DE DEPOSITO: CUENTA UNICA DEL TESORO</t>
  </si>
  <si>
    <t>O14955180002</t>
  </si>
  <si>
    <t>00526012001 DEPOSITO DE EFECTIVO, DEPOSITANTE: MARCELO RAFAEL ALVAREZ LUNA, CONCEPTO: DEVOLUCION DE PASAJES Y VIATICOS, CUENTA DE DEPOSITO: CUENTA UNICA DEL TESORO</t>
  </si>
  <si>
    <t>O14955210002</t>
  </si>
  <si>
    <t>00526012001 DEPOSITO DE EFECTIVO, DEPOSITANTE: CARLOS VASQUEZ FERNANDEZ, CONCEPTO: DEVOLUCIÓN DE VIÁTICOS, CUENTA DE DEPOSITO: CUENTA UNICA DEL TESORO</t>
  </si>
  <si>
    <t>O14955240002</t>
  </si>
  <si>
    <t>00342012001 DEPOSITO DE EFECTIVO, DEPOSITANTE: SANDRA BEATRIZ SEJAS RIVERO, CONCEPTO: CAMBIO DE ITINERARIO POR VIAJE, CUENTA DE DEPOSITO: CUENTA UNICA DEL TESORO</t>
  </si>
  <si>
    <t>O14955370002</t>
  </si>
  <si>
    <t>00020031101 DEPOSITO DE EFECTIVO, DEPOSITANTE: ERICK R. GUTIERREZ BUSTAMANTE, CONCEPTO: REVERSION VIATICOS LOC EUCALIPTOS, CUENTA DE DEPOSITO: CUENTA UNICA DEL TESORO</t>
  </si>
  <si>
    <t>O14955380002</t>
  </si>
  <si>
    <t>00099021001 DEPOSITO DE EFECTIVO, DEPOSITANTE: CORSINO HUALLATA IBARRA, CONCEPTO: DEVOLUCIÓN FONDOS EN AVANCE, CUENTA DE DEPOSITO: CUENTA UNICA DEL TESORO</t>
  </si>
  <si>
    <t>O14955400002</t>
  </si>
  <si>
    <t>00047297001 DEPOSITO DE EFECTIVO, DEPOSITANTE: CORSINO HUALLATA IBARRA, CONCEPTO: DEVOLUCIÓN DE FONDOS EN AVANCE, CUENTA DE DEPOSITO: CUENTA UNICA DEL TESORO</t>
  </si>
  <si>
    <t>O14955440002</t>
  </si>
  <si>
    <t>00099021001 DEPOSITO DE EFECTIVO, DEPOSITANTE: VICTOR HUGO SCHMIDT, CONCEPTO: PREVENTIVO 111, CUENTA DE DEPOSITO: CUENTA UNICA DEL TESORO</t>
  </si>
  <si>
    <t>O14955450002</t>
  </si>
  <si>
    <t>00099021001 DEPOSITO DE EFECTIVO, DEPOSITANTE: VICTOR HUGO SCHMIDT, CONCEPTO: PREVENTIVO 110, CUENTA DE DEPOSITO: CUENTA UNICA DEL TESORO</t>
  </si>
  <si>
    <t>O14955670002</t>
  </si>
  <si>
    <t>00099021001 DEPOSITO DE EFECTIVO, DEPOSITANTE: ALVARO MARCO ANTONIO CABA OLIVAREZ 2377522 LP, CONCEPTO: CITE: MEFP/VTCP/DGPOT/UAIS-CPI/N°030/2016 REGULARIZACIÓN DICIEMBRE 2016, CUENTA DE DEPOSITO: CUENTA UNICA DEL TESORO</t>
  </si>
  <si>
    <t>O14955690002</t>
  </si>
  <si>
    <t>00099021001 DEPOSITO DE EFECTIVO, DEPOSITANTE: JULIO FALGA - MINISTERIO DE SALUD, CONCEPTO: PAGO POR EXCEDENTES DE LLAMADAS DEL MES DE MARZO DE 2017, CUENTA DE DEPOSITO: CUENTA UNICA DEL TESORO</t>
  </si>
  <si>
    <t>O14955700002</t>
  </si>
  <si>
    <t>00099021001 DEPOSITO DE EFECTIVO, DEPOSITANTE: ASFI - OMAR GONZALES, CONCEPTO: DEVOLUCIÓN DE FONDOS POR ASIGNACIÓN DE VIÁTICOS, CUENTA DE DEPOSITO: CUENTA UNICA DEL TESORO</t>
  </si>
  <si>
    <t>O14955730002</t>
  </si>
  <si>
    <t>00099021001 DEPOSITO DE EFECTIVO, DEPOSITANTE: ASFI-HELEN MAMANI SIRPA, CONCEPTO: DEVOLUCION DE FONDOS SABSA, CUENTA DE DEPOSITO: CUENTA UNICA DEL TESORO</t>
  </si>
  <si>
    <t>O14955740002</t>
  </si>
  <si>
    <t>00132052001 DEPOSITO DE EFECTIVO, DEPOSITANTE: ROBERTO GARCIA VACA, CONCEPTO: DEVOLUCIÓN DE FONDOS NO UTILIZADOS, CUENTA DE DEPOSITO: CUENTA UNICA DEL TESORO</t>
  </si>
  <si>
    <t>O14955800002</t>
  </si>
  <si>
    <t>00340012003 DEPOSITO DE EFECTIVO, DEPOSITANTE: RUDDY RUBEN ORELLANA VILLARROEL, CONCEPTO: DEVOLUCION POR TRIBUTOS FISCALES, CUENTA DE DEPOSITO: CUENTA UNICA DEL TESORO</t>
  </si>
  <si>
    <t>O14955860002</t>
  </si>
  <si>
    <t>00099021001 DEPOSITO DE EFECTIVO, DEPOSITANTE: BRIAN MAURICIO ESPINOSA CANDIA, CONCEPTO: REVERSION, CUENTA DE DEPOSITO: CUENTA UNICA DEL TESORO</t>
  </si>
  <si>
    <t>O14955960002</t>
  </si>
  <si>
    <t>00526012001 DEPOSITO DE EFECTIVO, DEPOSITANTE: JHONNY LLANOS PERALES, CONCEPTO: DEVOLUCION PASAJES, CUENTA DE DEPOSITO: CUENTA UNICA DEL TESORO</t>
  </si>
  <si>
    <t>O14955980002</t>
  </si>
  <si>
    <t>00526012001 DEPOSITO DE EFECTIVO, DEPOSITANTE: JHONNY LLANOS PERALES, CONCEPTO: DEVOLUCION FONDOS GASOLINA, CUENTA DE DEPOSITO: CUENTA UNICA DEL TESORO</t>
  </si>
  <si>
    <t>O14956340002</t>
  </si>
  <si>
    <t>00660012002 DEPOSITO DE EFECTIVO, DEPOSITANTE: TRIBUNAL DEPARTAMENTAL DE JUSTICIA ORGANO JUDICIAL, CONCEPTO: DEVOLUCION DE SUELDO MENSUAL, CUENTA DE DEPOSITO: CUENTA UNICA DEL TESORO</t>
  </si>
  <si>
    <t>O14956540002</t>
  </si>
  <si>
    <t>O14956550002</t>
  </si>
  <si>
    <t>00041031107 DEPOSITO DE EFECTIVO, DEPOSITANTE: ALEXANDER LIMA CALLPA, CONCEPTO: DEVOLUCION DE PASAJES, CUENTA DE DEPOSITO: CUENTA UNICA DEL TESORO</t>
  </si>
  <si>
    <t>O14956560002</t>
  </si>
  <si>
    <t>O14956580002</t>
  </si>
  <si>
    <t>O14956820002</t>
  </si>
  <si>
    <t>00099021001 DEPOSITO DE EFECTIVO, DEPOSITANTE: RI-33 "CNL LADISLAO CABRERA", CONCEPTO: RETENCION POR CONCEPTO DE SERVICIOS BASICOS DE AGUA DEL MES DE ENERO, CUENTA DE DEPOSITO: CUENTA UNICA DEL TESORO</t>
  </si>
  <si>
    <t>O14956860002</t>
  </si>
  <si>
    <t>00099021001 DEPOSITO DE EFECTIVO, DEPOSITANTE: RI-33 "CNL LADISLAO CABRERA", CONCEPTO: RETENCION POR CONCEPTO DE SERVICIOS BASICOS DEL MES DE FEBRERO, CUENTA DE DEPOSITO: CUENTA UNICA DEL TESORO</t>
  </si>
  <si>
    <t>O14957100002</t>
  </si>
  <si>
    <t>00212082001 DEPOSITO DE EFECTIVO, DEPOSITANTE: NANO PABLO SANTANDER CONDORI, CONCEPTO: DEVOLUCION DE GASTOS OPERATIVOS C-31 N° 127, CUENTA DE DEPOSITO: CUENTA UNICA DEL TESORO</t>
  </si>
  <si>
    <t>O14957120002</t>
  </si>
  <si>
    <t>00099021001 DEPOSITO DE EFECTIVO, DEPOSITANTE: RONALD RODRIGUEZ ANDIA, CONCEPTO: REVERSIÓN DE VIÁTICOS, CUENTA DE DEPOSITO: CUENTA UNICA DEL TESORO</t>
  </si>
  <si>
    <t>B14958470002</t>
  </si>
  <si>
    <t>00099021001 DEP.DE CHEQ.AJENOS,RET.DE CAM.,CONCEPTO: REVERSION SALDOS NO EJECUTADOS GESTIONES 2015 - 16 - 17 POR ALIMENTACION FF.AA.,DEP.: MINISTERIO DE DEFENSA , PROCEDENCIA: BANCO UNION S.A., CHEQUE: 85, FECHA DE EMISION:24/04/2017</t>
  </si>
  <si>
    <t>B14958500002</t>
  </si>
  <si>
    <t>00099021001 DEP.DE CHEQ.AJENOS,RET.DE CAM.,CONCEPTO: REVERSION SALDOS NO EJECUTADOS GESTIONES 2015 Y 2016 POR CONCEPTO DE SOCORROS FF.AA.,DEP.: MINISTERIO DE DEFENSA , PROCEDENCIA: BANCO UNION S.A., CHEQUE: 77, FECHA DE EMISION:18/04/2017</t>
  </si>
  <si>
    <t>B14958530002</t>
  </si>
  <si>
    <t>00099021001 DEP.DE CHEQ.AJENOS,RET.DE CAM.,CONCEPTO: REVERSION SALDOS NO EJECUTADOS GESTION / 16 - 17 DIF.UU.MM.,DEP.: MINISTERIO DE DEFENSA , PROCEDENCIA: BANCO UNION S.A., CHEQUE: 18653, FECHA DE EMISION:24/04/2017</t>
  </si>
  <si>
    <t>B14958730002</t>
  </si>
  <si>
    <t>00099021001 DEP.DE CHEQ.AJENOS,RET.DE CAM.,CONCEPTO: REEMBOLSO S.I.T. PERIODO FEBRERO / 2017,DEP.: MINISTERIO DE ECONOMIA Y FINANZAS PUBLICAS , PROCEDENCIA: BANCO UNION S.A., CHEQUE: 22150, FECHA DE EMISION:18/04/2017</t>
  </si>
  <si>
    <t>B14958920002</t>
  </si>
  <si>
    <t>00523012001 DEP.DE CHEQ.AJENOS,RET.DE CAM.,CONCEPTO: VENTA DE SERVICIO ECOBOL,DEP.: BENJAMIN AQUINO , PROCEDENCIA: BANCO UNION S.A., CHEQUE: 10685, FECHA DE EMISION:20/04/2017</t>
  </si>
  <si>
    <t>B14959020002</t>
  </si>
  <si>
    <t>00660132001 DEP.DE CHEQ.AJENOS,RET.DE CAM.,CONCEPTO: DEVOLUCIÓN DE PASAJES NO UTILIZADOS VIAJE SANTA CRUZ,DEP.: ORGANO JUDICIAL - DTO BENI , PROCEDENCIA: BANCO UNION S.A., CHEQUE: 673, FECHA DE EMISION:21/04/2017</t>
  </si>
  <si>
    <t>B14959030002</t>
  </si>
  <si>
    <t>00660012006 DEP.DE CHEQ.AJENOS,RET.DE CAM.,CONCEPTO: DEVOLUCIÓN DE PASAJES Y VIÁTICOS SEGÚN INFORME DE AUDITORÍA 2015,DEP.: ORGANO JUDICIAL - DTO BENI , PROCEDENCIA: BANCO UNION S.A., CHEQUE: 674, FECHA DE EMISION:21/04/2017</t>
  </si>
  <si>
    <t>B14959130002</t>
  </si>
  <si>
    <t>00070011102 DEP.DE CHEQ.AJENOS,RET.DE CAM.,CONCEPTO: DEVOLUCION DE MONTO NO EJECUTADO DEL C-31 N° 3047,DEP.: MINISTERIO DE TRABAJO , PROCEDENCIA: BANCO UNION S.A., CHEQUE: 8076, FECHA DE EMISION:24/04/2017</t>
  </si>
  <si>
    <t>B14959150002</t>
  </si>
  <si>
    <t>00070011102 DEP.DE CHEQ.AJENOS,RET.DE CAM.,CONCEPTO: DEVOLUCION DE DESCUENTOS REALIZADO POR PERDIDA DE CREDENCIAL A PERSONAL DEL MTEPS,DEP.: MINISTERIO DE TRABAJO , PROCEDENCIA: BANCO UNION S.A., CHEQUE: 8072, FECHA DE EMISION:21/04/2017</t>
  </si>
  <si>
    <t>B14959160002</t>
  </si>
  <si>
    <t>00070011102 DEP.DE CHEQ.AJENOS,RET.DE CAM.,CONCEPTO: DEVOLUCION POR FACTURA NO REGISTRADA FREDDY AUZA,DEP.: MINISTERIO DE TRABAJO , PROCEDENCIA: BANCO UNION S.A., CHEQUE: 8071, FECHA DE EMISION:21/04/2017</t>
  </si>
  <si>
    <t>B14959220002</t>
  </si>
  <si>
    <t>00523012001 DEP.DE CHEQ.AJENOS,RET.DE CAM.,CONCEPTO: PAGO POR PRESTACION DE SERVICIOS POSTALES,DEP.: ECOBOL , PROCEDENCIA: BANCO DE CREDITO DE BOLIVIA S.A., CHEQUE: 4144, FECHA DE EMISION:05/04/2017</t>
  </si>
  <si>
    <t>B14959230002</t>
  </si>
  <si>
    <t>00130012001 DEP.DE CHEQ.AJENOS,RET.DE CAM.,CONCEPTO: PAGO CAPITAL CUOTA 87,DEP.: COMERMIN , PROCEDENCIA: BANCO MERCANTIL SANTA CRUZ SA., CHEQUE: 7353, FECHA DE EMISION:24/04/2017</t>
  </si>
  <si>
    <t>B14959250002</t>
  </si>
  <si>
    <t>00130012001 DEP.DE CHEQ.AJENOS,RET.DE CAM.,CONCEPTO: PAGO INTERESES ORDINARIO CUOTA 87,DEP.: COMERMIN , PROCEDENCIA: BANCO MERCANTIL SANTA CRUZ SA., CHEQUE: 7354, FECHA DE EMISION:24/04/2017</t>
  </si>
  <si>
    <t>B14959300002</t>
  </si>
  <si>
    <t>00099021001 DEP.DE CHEQ.AJENOS,RET.DE CAM.,CONCEPTO: DEVOLUCIÓN DE SALDOS POR ERROR A LA EMISIÓN DE COSTO DEL PASAJE,DEP.: MINISTERIO DE EDUCACIÓN , PROCEDENCIA: BANCO UNION S.A., CHEQUE: 20806, FECHA DE EMISION:24/04/2017</t>
  </si>
  <si>
    <t>B14959310002</t>
  </si>
  <si>
    <t>00523012001 DEP.DE CHEQ.AJENOS,RET.DE CAM.,CONCEPTO: PAGO POR PRESTACIÓN DE SERVICIO,DEP.: ECOBOL , PROCEDENCIA: BANCO UNION S.A., CHEQUE: 9414, FECHA DE EMISION:12/04/2017</t>
  </si>
  <si>
    <t>B14959330002</t>
  </si>
  <si>
    <t>00099021001 DEP.DE CHEQ.AJENOS,RET.DE CAM.,CONCEPTO: DEVOLUCION PASAJES AEREOS DETOUR SEGUN CONCILIACION GESTION 2013-2014,DEP.: MINISTERIO DE MEDIO AMBIENTE Y AGUA , PROCEDENCIA: BANCO UNION S.A., CHEQUE: 901, FECHA DE EMISION:24/04/2017</t>
  </si>
  <si>
    <t>B14959360002</t>
  </si>
  <si>
    <t>00086018046 DEP.DE CHEQ.AJENOS,RET.DE CAM.,CONCEPTO: DEVOLUCION PASAJES AEREOS DEL SR. TERCEROS CORDOVA LUIS,DEP.: MINISTERIO DE MEDIO AMBIENTE Y AGUA , PROCEDENCIA: BANCO UNION S.A., CHEQUE: 896, FECHA DE EMISION:21/04/2017</t>
  </si>
  <si>
    <t>B14959380002</t>
  </si>
  <si>
    <t>00099021001 DEP.DE CHEQ.AJENOS,RET.DE CAM.,CONCEPTO: DEVOLUCION DE PASAJES AEREOS BOLTUR,DEP.: MINISTERIO DE MEDIO AMBIENTE Y AGUA , PROCEDENCIA: BANCO UNION S.A., CHEQUE: 899, FECHA DE EMISION:24/04/2017</t>
  </si>
  <si>
    <t>B14959400002</t>
  </si>
  <si>
    <t>00086018043 DEP.DE CHEQ.AJENOS,RET.DE CAM.,CONCEPTO: DEVOLUCION DE PASJES AEREOS DETOUR SEGUN CONCILIACION GESTION 2013-2014,DEP.: MINISTERIO DE MEDIO AMBIENTE Y AGUA , PROCEDENCIA: BANCO UNION S.A., CHEQUE: 903, FECHA DE EMISION:24/04/2017</t>
  </si>
  <si>
    <t>B14959420002</t>
  </si>
  <si>
    <t>00099021001 DEP.DE CHEQ.AJENOS,RET.DE CAM.,CONCEPTO: DEVOLUCION DE PASAJES AEREOS BOLTUR Y DESCUENTO SR. RAFAEL CLAVEL,DEP.: MINISTERIO DE MEDIO AMBIENTE Y AGUA , PROCEDENCIA: BANCO UNION S.A., CHEQUE: 900, FECHA DE EMISION:24/04/2017</t>
  </si>
  <si>
    <t>B14959510002</t>
  </si>
  <si>
    <t>00283022001 DEP.DE CHEQ.AJENOS,RET.DE CAM.,CONCEPTO: DEVOLUCION,DEP.: ADUANA NAL DE BOLIVIA , PROCEDENCIA: BANCO UNION S.A., CHEQUE: 2504, FECHA DE EMISION:20/04/2017</t>
  </si>
  <si>
    <t>B14960000002</t>
  </si>
  <si>
    <t>00099021001 DEP.DE CHEQ.AJENOS,RET.DE CAM.,CONCEPTO: PAGO POR SUBSIDIO DE ENFERMEDAD Y PATERNIDAD CORRESPONDIENTE AL MES DE ENERO Y FEBRERO 2017,DEP.: CAJA DE SALUD DE LA BANCA PRIVADA</t>
  </si>
  <si>
    <t>O14958570002</t>
  </si>
  <si>
    <t>00099021001 DEPOSITO DE EFECTIVO, DEPOSITANTE: EJERCITO DE BOLIVIA RC-3 AROMA, CONCEPTO: ALIMENTACIÓN Y MARISCALERIA GANADO CABALLAR, CUENTA DE DEPOSITO: CUENTA UNICA DEL TESORO</t>
  </si>
  <si>
    <t>O14958590002</t>
  </si>
  <si>
    <t>O14958690002</t>
  </si>
  <si>
    <t>00099021001 DEPOSITO DE EFECTIVO, DEPOSITANTE: JUAN JOSÉ M. TELLERÍA ESPINOZA - ATT, CONCEPTO: DEVOLUCIÓN DE SALDO NO UTILIZADO DE LA GESTIÓN 2016 (CORRESPONDIENTE AL DEVENGADO DEL C31 - 348), CUENTA DE DEPOSITO: CUENTA UNICA DEL TESORO</t>
  </si>
  <si>
    <t>O14958720002</t>
  </si>
  <si>
    <t>00099021001 DEPOSITO DE EFECTIVO, DEPOSITANTE: ADRIAN MATEO TERCEROS PETT - ATT, CONCEPTO: DEVOLUCIÓN POR DIFERENCIA DE EMISIÓN PASAJES INSTITUCIONALES, CUENTA DE DEPOSITO: CUENTA UNICA DEL TESORO</t>
  </si>
  <si>
    <t>O14958740002</t>
  </si>
  <si>
    <t>00299014101 DEPOSITO DE EFECTIVO, DEPOSITANTE: JESUS MORALES MORENO, CONCEPTO: DEVOLUCION, CUENTA DE DEPOSITO: CUENTA UNICA DEL TESORO</t>
  </si>
  <si>
    <t>O14958770002</t>
  </si>
  <si>
    <t>O14958830002</t>
  </si>
  <si>
    <t>00526012001 DEPOSITO DE EFECTIVO, DEPOSITANTE: ENRIQUE VELASCO R., CONCEPTO: DEVOLUCION DE VIATICOS Y PASAJES, CUENTA DE DEPOSITO: CUENTA UNICA DEL TESORO</t>
  </si>
  <si>
    <t>O14958870002</t>
  </si>
  <si>
    <t>00225024101 DEPOSITO DE EFECTIVO, DEPOSITANTE: HUMBERTO ROCHA ROSALES, CONCEPTO: POR RETENCION DE IMPUESTOS POR REFRIGERIO Y ALIMENTACION EN PUCARANI, CUENTA DE DEPOSITO: CUENTA UNICA DEL TESORO</t>
  </si>
  <si>
    <t>O14958880002</t>
  </si>
  <si>
    <t>00225024101 DEPOSITO DE EFECTIVO, DEPOSITANTE: HUMBERTO ROCHA ROSALES, CONCEPTO: RETENCION DE IMPUESTOS POR ARREGLO DE MOTOCICLETA CON PLACA 3385 XLH, CUENTA DE DEPOSITO: CUENTA UNICA DEL TESORO</t>
  </si>
  <si>
    <t>O14958980002</t>
  </si>
  <si>
    <t>00086018043 DEPOSITO DE EFECTIVO, DEPOSITANTE: PABLO MURILLO CONDORI, CONCEPTO: DEVOLUCION FONDO EN AVANCE, CUENTA DE DEPOSITO: CUENTA UNICA DEL TESORO</t>
  </si>
  <si>
    <t>O14959050002</t>
  </si>
  <si>
    <t>O14959070002</t>
  </si>
  <si>
    <t>00016011101 DEPOSITO DE EFECTIVO, DEPOSITANTE: GROVER LAURA MOYA, CONCEPTO: DEVOLUCIÓN COMPRA DE COMBUSTIBLE, CUENTA DE DEPOSITO: CUENTA UNICA DEL TESORO</t>
  </si>
  <si>
    <t>O14959190002</t>
  </si>
  <si>
    <t>00099021001 DEPOSITO DE EFECTIVO, DEPOSITANTE: JOSE LUIS GONZALES I.N.E., CONCEPTO: DEVOLUCION PARTE DE AGUINALDO 2016, CUENTA DE DEPOSITO: CUENTA UNICA DEL TESORO</t>
  </si>
  <si>
    <t>O14959320002</t>
  </si>
  <si>
    <t>00099021001 DEPOSITO DE EFECTIVO, DEPOSITANTE: SERGIO JOAQUIN LEONI MERCADO, CONCEPTO: REVERSION AL PREVENTIVO N° 179, CUENTA DE DEPOSITO: CUENTA UNICA DEL TESORO</t>
  </si>
  <si>
    <t>O14959410002</t>
  </si>
  <si>
    <t>00099021001 DEPOSITO DE EFECTIVO, DEPOSITANTE: ORLANDO AGUIRRE VERA, CONCEPTO: DEVOLUCION DE RECURSOS NO EJECUTADOS DE C31-185, CUENTA DE DEPOSITO: CUENTA UNICA DEL TESORO</t>
  </si>
  <si>
    <t>O14959480002</t>
  </si>
  <si>
    <t>00099021001 DEPOSITO DE EFECTIVO, DEPOSITANTE: SERVICIO NACIONAL DEL SISTEMA DE REPARTO (SENASIR), CONCEPTO: DEVOLUCION DE MONTO CANCELADO POR INTERESES POR MORA A LA EMPRESA DE ENERGIA ELECTRICA DELAPAZ, CUENTA DE DEPOSITO: CUENTA UNICA DEL TESORO</t>
  </si>
  <si>
    <t>O14959540002</t>
  </si>
  <si>
    <t>00099021001 DEPOSITO DE EFECTIVO, DEPOSITANTE: HECTOR QUISBERT CAUTIN, CONCEPTO: DEVOLUCION DE SUELDO EN DEMASIA MES DE MARZO 2017, CUENTA DE DEPOSITO: CUENTA UNICA DEL TESORO</t>
  </si>
  <si>
    <t>O14959590002</t>
  </si>
  <si>
    <t>00086058002 DEPOSITO DE EFECTIVO, DEPOSITANTE: MMAYA/UCP-PAAP-PC OSCAR CHINO CHOQUE, CONCEPTO: DEVOLUCION FONDOS EN AVANCE TALLER DE ARRANQUE LOTE 1, CUENTA DE DEPOSITO: CUENTA UNICA DEL TESORO</t>
  </si>
  <si>
    <t>O14960020002</t>
  </si>
  <si>
    <t>00526012001 DEPOSITO DE EFECTIVO, DEPOSITANTE: LUIS QUISBERT QUISPE - BOLIVIA TV, CONCEPTO: DEVOLUCION DE VIATICOS PASAJE, CUENTA DE DEPOSITO: CUENTA UNICA DEL TESORO</t>
  </si>
  <si>
    <t>O14960030002</t>
  </si>
  <si>
    <t>00086038007 DEPOSITO DE EFECTIVO, DEPOSITANTE: JULIO CALLANCHO CANASA - SERNAP DINAMARCA, CONCEPTO: DEVOLUCIÓN DE FONDOS NO UTILIZADOS, CUENTA DE DEPOSITO: CUENTA UNICA DEL TESORO</t>
  </si>
  <si>
    <t>O14960190002</t>
  </si>
  <si>
    <t>00010011101 DEPOSITO DE EFECTIVO, DEPOSITANTE: RUBEN FERNANDEZ, CONCEPTO: DEVOLUCIÓN DE RECURSOS, TRABAJOS DE CAMPO BOLIVIA - PERÚ, CUENTA DE DEPOSITO: CUENTA UNICA DEL TESORO</t>
  </si>
  <si>
    <t>O14960200002</t>
  </si>
  <si>
    <t>00099021001 DEPOSITO DE EFECTIVO, DEPOSITANTE: RUBEN FERNANDEZ, CONCEPTO: DEVOLUCIÓN DE RECURSOS, TRABAJOS DE CAMPO BOLIVIA - PERÚ, CUENTA DE DEPOSITO: CUENTA UNICA DEL TESORO</t>
  </si>
  <si>
    <t>O14960220002</t>
  </si>
  <si>
    <t>00099021001 DEPOSITO DE EFECTIVO, DEPOSITANTE: ASFI - TONINO HUMBERTO MITA CANZAYA, CONCEPTO: DEVOLUCIÓN DE FONDOS ""SABSA"", CUENTA DE DEPOSITO: CUENTA UNICA DEL TESORO</t>
  </si>
  <si>
    <t>O14960230002</t>
  </si>
  <si>
    <t>00099021001 DEPOSITO DE EFECTIVO, DEPOSITANTE: MARCOS JOSIAS SANCHEZ CUSICANQUI, CONCEPTO: DEVOLUCION DE FONDOS SABSA, CUENTA DE DEPOSITO: CUENTA UNICA DEL TESORO</t>
  </si>
  <si>
    <t>O14960240002</t>
  </si>
  <si>
    <t>00099021001 DEPOSITO DE EFECTIVO, DEPOSITANTE: JAVIER APAZA NINA, CONCEPTO: DEVOLUCION DE FONDOS SABSA, CUENTA DE DEPOSITO: CUENTA UNICA DEL TESORO</t>
  </si>
  <si>
    <t>O14960290002</t>
  </si>
  <si>
    <t>00526012001 DEPOSITO DE EFECTIVO, DEPOSITANTE: JHIMMY ARIAS CUELLAR, CONCEPTO: DEVOLUCION DE VIATICOS, CUENTA DE DEPOSITO: CUENTA UNICA DEL TESORO</t>
  </si>
  <si>
    <t>O14960380002</t>
  </si>
  <si>
    <t>O14960390002</t>
  </si>
  <si>
    <t>00070011102 DEPOSITO DE EFECTIVO, DEPOSITANTE: JORGE ARZAVE, CONCEPTO: DEVOLUCION DE COSTO DE REFRIGERIO DE TALLERES DE CAPACITACION, CUENTA DE DEPOSITO: CUENTA UNICA DEL TESORO</t>
  </si>
  <si>
    <t>O14960510002</t>
  </si>
  <si>
    <t>00526012001 DEPOSITO DE EFECTIVO, DEPOSITANTE: BOLIVIA TV-WILDER RAMIRO CHAVEZ, CONCEPTO: DEVOLUCION PASAJES INTERDEPARTAMENTAL (POTOSI), CUENTA DE DEPOSITO: CUENTA UNICA DEL TESORO</t>
  </si>
  <si>
    <t>O14960530002</t>
  </si>
  <si>
    <t>00526012001 DEPOSITO DE EFECTIVO, DEPOSITANTE: BOLIVIA TV-WILDER RAMIRO CHAVEZ, CONCEPTO: DEVOLUCION DE VIATICOS A SUCRE, CUENTA DE DEPOSITO: CUENTA UNICA DEL TESORO</t>
  </si>
  <si>
    <t>O14960610002</t>
  </si>
  <si>
    <t>00526012001 DEPOSITO DE EFECTIVO, DEPOSITANTE: VANIA MONTAÑO ZUÑIGA, CONCEPTO: DEVOLUCION DE VIATICOS, CUENTA DE DEPOSITO: CUENTA UNICA DEL TESORO</t>
  </si>
  <si>
    <t>O14960630002</t>
  </si>
  <si>
    <t>00190012003 DEPOSITO DE EFECTIVO, DEPOSITANTE: ABEL ESTEBAN COA ZACHARIA, CONCEPTO: DEVOLUCION DE VIATICOS PAGADOS EN DEMASIA, CUENTA DE DEPOSITO: CUENTA UNICA DEL TESORO</t>
  </si>
  <si>
    <t>O14960640002</t>
  </si>
  <si>
    <t>00513012003 DEPOSITO DE EFECTIVO, DEPOSITANTE: HELMUDT MIGUEL MULLER MONTECINOS, CONCEPTO: DEVOLUCION DE VIATICOS GESTION 2017, CUENTA DE DEPOSITO: CUENTA UNICA DEL TESORO</t>
  </si>
  <si>
    <t>O14960650002</t>
  </si>
  <si>
    <t>00526012001 DEPOSITO DE EFECTIVO, DEPOSITANTE: FREDDY ESPRELLA ROJAS - BOLIVIA TV, CONCEPTO: DEVOLUCIÓN DE VIÁTICOS, CUENTA DE DEPOSITO: CUENTA UNICA DEL TESORO</t>
  </si>
  <si>
    <t>O14960660002</t>
  </si>
  <si>
    <t>O14960720002</t>
  </si>
  <si>
    <t>00099021001 DEPOSITO DE EFECTIVO, DEPOSITANTE: MINISTERIO DE SALUD-JUAN JOSE LOPEZ MAMANI, CONCEPTO: REVERSION DE FONDOS EN AVANCE, CUENTA DE DEPOSITO: CUENTA UNICA DEL TESORO</t>
  </si>
  <si>
    <t>O14960890002</t>
  </si>
  <si>
    <t>O14961300002</t>
  </si>
  <si>
    <t>00099021001 DEPOSITO DE EFECTIVO, DEPOSITANTE: TANIA BOLIVIA ITURRI PEREZ CI:4864880 LP, CONCEPTO: PAGO POR EXCEDENTES EN CONSUMO DE TELEFONÍA MOVIL EN EL MES DE MARZO 2017, CUENTA DE DEPOSITO: CUENTA UNICA DEL TESORO</t>
  </si>
  <si>
    <t>B14962700002</t>
  </si>
  <si>
    <t>00523012001 DEP.DE CHEQ.AJENOS,RET.DE CAM.,CONCEPTO: VENTA DE SERVICIOS ECOBOL,DEP.: BENJAMIN AQUINO , PROCEDENCIA: BANCO NACIONAL DE BOLIVIA S.A., CHEQUE: 898350, FECHA DE EMISION:01/04/2017</t>
  </si>
  <si>
    <t>B14962710002</t>
  </si>
  <si>
    <t>00523012001 DEP.DE CHEQ.AJENOS,RET.DE CAM.,CONCEPTO: VENTA DE SERVICIOS ECOBOL,DEP.: BENJAMIN AQUINO , PROCEDENCIA: BANCO MERCANTIL SANTA CRUZ SA., CHEQUE: 1364, FECHA DE EMISION:17/04/2017</t>
  </si>
  <si>
    <t>B14962730002</t>
  </si>
  <si>
    <t>00523012001 DEP.DE CHEQ.AJENOS,RET.DE CAM.,CONCEPTO: VENTA DE SERVICIOS ECOBOL,DEP.: BENJAMIN AQUINO , PROCEDENCIA: BANCO MERCANTIL SANTA CRUZ SA., CHEQUE: 1222, FECHA DE EMISION:05/04/2017</t>
  </si>
  <si>
    <t>B14962740002</t>
  </si>
  <si>
    <t>00523012001 DEP.DE CHEQ.AJENOS,RET.DE CAM.,CONCEPTO: VENTA DE SERVICIOS ECOBOL,DEP.: BENJAMIN AQUINO , PROCEDENCIA: BANCO BISA S.A., CHEQUE: 5617, FECHA DE EMISION:28/03/2017</t>
  </si>
  <si>
    <t>B14962750002</t>
  </si>
  <si>
    <t>00523012001 DEP.DE CHEQ.AJENOS,RET.DE CAM.,CONCEPTO: VENTA DE SERVICIOS ECOBOL,DEP.: BENJAMIN AQUINO , PROCEDENCIA: BANCO BISA S.A., CHEQUE: 1717, FECHA DE EMISION:27/03/2017</t>
  </si>
  <si>
    <t>B14962770002</t>
  </si>
  <si>
    <t>00523012001 DEP.DE CHEQ.AJENOS,RET.DE CAM.,CONCEPTO: VENTA DE SERVICIOS ECOBOL,DEP.: BENJAMIN AQUINO , PROCEDENCIA: BANCO BISA S.A., CHEQUE: 1715, FECHA DE EMISION:27/03/2017</t>
  </si>
  <si>
    <t>B14962790002</t>
  </si>
  <si>
    <t>00523012001 DEP.DE CHEQ.AJENOS,RET.DE CAM.,CONCEPTO: VENTA DE SERVICIOS ECOBOL,DEP.: BENJAMIN AQUINO , PROCEDENCIA: BANCO BISA S.A., CHEQUE: 7046, FECHA DE EMISION:27/03/2017</t>
  </si>
  <si>
    <t>B14962820002</t>
  </si>
  <si>
    <t>00523012001 DEP.DE CHEQ.AJENOS,RET.DE CAM.,CONCEPTO: VENTA DE SERVICIOS ECOBOL,DEP.: BENJAMIN AQUINO , PROCEDENCIA: BANCO BISA S.A., CHEQUE: 1716, FECHA DE EMISION:27/03/2017</t>
  </si>
  <si>
    <t>B14962830002</t>
  </si>
  <si>
    <t>00523012001 DEP.DE CHEQ.AJENOS,RET.DE CAM.,CONCEPTO: VENTA DE SERVICIOS ECOBOL,DEP.: BENJAMIN AQUINO , PROCEDENCIA: BANCO BISA S.A., CHEQUE: 1969, FECHA DE EMISION:01/04/2017</t>
  </si>
  <si>
    <t>B14962850002</t>
  </si>
  <si>
    <t>00523012001 DEP.DE CHEQ.AJENOS,RET.DE CAM.,CONCEPTO: VENTA DE SERVICIOS ECOBOL,DEP.: BENJAMIN AQUINO , PROCEDENCIA: BANCO BISA S.A., CHEQUE: 3729, FECHA DE EMISION:07/04/2017</t>
  </si>
  <si>
    <t>B14962870002</t>
  </si>
  <si>
    <t>00523012001 DEP.DE CHEQ.AJENOS,RET.DE CAM.,CONCEPTO: VENTA DE SERVICIOS ECOBOL,DEP.: BENJAMIN AQUINO , PROCEDENCIA: BANCO BISA S.A., CHEQUE: 1057, FECHA DE EMISION:10/04/2017</t>
  </si>
  <si>
    <t>B14962910002</t>
  </si>
  <si>
    <t>00070011102 DEP.DE CHEQ.AJENOS,RET.DE CAM.,CONCEPTO: DESCUENTO DE LA PLANILLA DE HABERES MES ENERO AL PERSONAL DEL MTEPS POR LA NO PRESENTACION DE INFORM,DEP.: MINISTERIO DE TRABAJO , PROCEDENCIA: BANCO UNION S.A., CHEQUE: 8080, FECHA DE EMISION:24/04/2017</t>
  </si>
  <si>
    <t>B14962950002</t>
  </si>
  <si>
    <t>00070011102 DEP.DE CHEQ.AJENOS,RET.DE CAM.,CONCEPTO: DESCUENTO DE HABERES DE LA PLANILLA DE HABERES MES DE DICIEMBRE / 16 A YOLA BERNAL,DEP.: MINISTERIO DE TRABAJO , PROCEDENCIA: BANCO UNION S.A., CHEQUE: 8081, FECHA DE EMISION:24/04/2017</t>
  </si>
  <si>
    <t>B14963020002</t>
  </si>
  <si>
    <t>00291014108 DEP.DE CHEQ.AJENOS,RET.DE CAM.,CONCEPTO: REVERSION DE SALDOS,DEP.: ABC-INDEMNIZACIONES , PROCEDENCIA: BANCO UNION S.A., CHEQUE: 2668, FECHA DE EMISION:24/04/2017</t>
  </si>
  <si>
    <t>B14963200002</t>
  </si>
  <si>
    <t>00578012002 DEP.DE CHEQ.AJENOS,RET.DE CAM.,CONCEPTO: REVERSION,DEP.: BOLIVIANA DE AVIACION , PROCEDENCIA: BANCO UNION S.A., CHEQUE: 1990, FECHA DE EMISION:24/04/2017</t>
  </si>
  <si>
    <t>PROCURADURIA GENERAL DE ESTADO "PROGE"</t>
  </si>
  <si>
    <t>B14963350002</t>
  </si>
  <si>
    <t>00099021001 DEP.DE CHEQ.AJENOS,RET.DE CAM.,CONCEPTO: DEVOLUCION PASAJES NACIONALES S/G CHEQUE N° 1707 / 17,DEP.: PROCURADURIA GENERAL DEL ESTADO , PROCEDENCIA: BANCO UNION S.A., CHEQUE: 1707, FECHA DE EMISION:25/04/2017</t>
  </si>
  <si>
    <t>B14963430002</t>
  </si>
  <si>
    <t>00660042001 DEP.DE CHEQ.AJENOS,RET.DE CAM.,CONCEPTO: DEVOLUCIÓN DE CTAS POR COBRAR DE GESTIONES ANTERIORES MARIA BALANZA,DEP.: ORGANO JUDICIAL - TRIBUNAL AGROAMBIENTAL , PROCEDENCIA: BANCO UNION S.A., CHEQUE: 435, FECHA DE EMISION:24/04/2017</t>
  </si>
  <si>
    <t>O14962720002</t>
  </si>
  <si>
    <t>00099021001 DEPOSITO DE EFECTIVO, DEPOSITANTE: FELIX FERNANDEZ VILLCA, CONCEPTO: DOBLE PERCEPCION, CUENTA DE DEPOSITO: CUENTA UNICA DEL TESORO</t>
  </si>
  <si>
    <t>O14962840002</t>
  </si>
  <si>
    <t>00046021109 DEPOSITO DE EFECTIVO, DEPOSITANTE: GALO BALBOA CORNEJO, CONCEPTO: REVERSION DE SALDO POR COMPRA DE GASOLINA, CUENTA DE DEPOSITO: CUENTA UNICA DEL TESORO</t>
  </si>
  <si>
    <t>O14962890002</t>
  </si>
  <si>
    <t>00041018002 DEPOSITO DE EFECTIVO, DEPOSITANTE: MDP Y EP - DANITZA GUZMAN RAMIREZ, CONCEPTO: DEVOLUCIÓN PAGO EN DEMASÍA, CUENTA DE DEPOSITO: CUENTA UNICA DEL TESORO</t>
  </si>
  <si>
    <t>O14962930002</t>
  </si>
  <si>
    <t>00016018008 DEPOSITO DE EFECTIVO, DEPOSITANTE: JUAN GABRIEL PEREZ - MINISTERIO DE EDUCACIÓN, CONCEPTO: DEVOLUCIÓN POR CARGO A CUENTA POR REFRIGERIOS, CUENTA DE DEPOSITO: CUENTA UNICA DEL TESORO</t>
  </si>
  <si>
    <t>O14963070002</t>
  </si>
  <si>
    <t>00099021001 DEPOSITO DE EFECTIVO, DEPOSITANTE: HECTOR GUAMAN HUALLPA, CONCEPTO: REVERSIÓN, CUENTA DE DEPOSITO: CUENTA UNICA DEL TESORO</t>
  </si>
  <si>
    <t>O14963270002</t>
  </si>
  <si>
    <t>00099021001 DEPOSITO DE EFECTIVO, DEPOSITANTE: ALVARO GUSTAVO ARANDA VEGA, CONCEPTO: DEVOLUCION DE VIATICOS, CUENTA DE DEPOSITO: CUENTA UNICA DEL TESORO</t>
  </si>
  <si>
    <t>O14963380002</t>
  </si>
  <si>
    <t>00086031101 DEPOSITO DE EFECTIVO, DEPOSITANTE: ANTONIO GUACHALLA, CONCEPTO: DEP. POR DIFERENCIA DE PAGO, CUENTA DE DEPOSITO: CUENTA UNICA DEL TESORO</t>
  </si>
  <si>
    <t>O14963400002</t>
  </si>
  <si>
    <t>00020031101 DEPOSITO DE EFECTIVO, DEPOSITANTE: FELIX ABEL ROJAS FLORES, CONCEPTO: DEVOLUCION POR FONDOS NO UTILIZADOS, CUENTA DE DEPOSITO: CUENTA UNICA DEL TESORO</t>
  </si>
  <si>
    <t>O14963420002</t>
  </si>
  <si>
    <t>O14963460002</t>
  </si>
  <si>
    <t>00099021001 DEPOSITO DE EFECTIVO, DEPOSITANTE: JORGE PASTOR MENDIETA FERRUFINO, CONCEPTO: DEVOLUCION DE VIATICOS, CUENTA DE DEPOSITO: CUENTA UNICA DEL TESORO</t>
  </si>
  <si>
    <t>O14964130002</t>
  </si>
  <si>
    <t>00099021001 DEPOSITO DE EFECTIVO, DEPOSITANTE: JORGE EDWIN ROJAS ALIENDRE, CONCEPTO: REVERSION CONCEPTO VIATICOS EJERCITO, CUENTA DE DEPOSITO: CUENTA UNICA DEL TESORO</t>
  </si>
  <si>
    <t>O14964240002</t>
  </si>
  <si>
    <t>00099021001 DEPOSITO DE EFECTIVO, DEPOSITANTE: ASFI-LUCIA NINA MAMANI, CONCEPTO: DEVOLUCION DE FONDOS SABSA, CUENTA DE DEPOSITO: CUENTA UNICA DEL TESORO</t>
  </si>
  <si>
    <t>O14964360002</t>
  </si>
  <si>
    <t>00099021001 DEPOSITO DE EFECTIVO, DEPOSITANTE: RODOLFO ROCABADO BENAVIDEZ, CONCEPTO: EXEDENTE POR SERVICIO DE TELEFONIA MOVIL, CUENTA DE DEPOSITO: CUENTA UNICA DEL TESORO</t>
  </si>
  <si>
    <t>O14964540002</t>
  </si>
  <si>
    <t>00670012002 DEPOSITO DE EFECTIVO, DEPOSITANTE: MODESTO MOISES VILLCA PATY, CONCEPTO: DEVOLUCION SALDO GASOLINA Y PEAJES, CUENTA DE DEPOSITO: CUENTA UNICA DEL TESORO</t>
  </si>
  <si>
    <t>O14964580002</t>
  </si>
  <si>
    <t>00526012001 DEPOSITO DE EFECTIVO, DEPOSITANTE: BOLIVIA TV - HUGO HAROLD MACHICADO, CONCEPTO: DEVOLUCION DE PASAJES Y VIATICOS, CUENTA DE DEPOSITO: CUENTA UNICA DEL TESORO</t>
  </si>
  <si>
    <t>O14964660002</t>
  </si>
  <si>
    <t>00099021001 DEPOSITO DE EFECTIVO, DEPOSITANTE: DIRECCION FINANCIERA ADMINISTRATIVA DEL EJERCITO, CONCEPTO: RETENCION DEL AGUA DEL MES DE MARZO / 2017 DEL RA - 5 " VERGARA ", CUENTA DE DEPOSITO: CUENTA UNICA DEL TESORO</t>
  </si>
  <si>
    <t>O14964740002</t>
  </si>
  <si>
    <t>00099021001 DEPOSITO DE EFECTIVO, DEPOSITANTE: RC-7 "CHICHAS", CONCEPTO: RETENCION DE IMPUESTOS POR CONCEPTO DE ALIMENTACION PARA ANIMALES, CUENTA DE DEPOSITO: CUENTA UNICA DEL TESORO</t>
  </si>
  <si>
    <t>O14964770002</t>
  </si>
  <si>
    <t>00099021001 DEPOSITO DE EFECTIVO, DEPOSITANTE: RC-7 "CHICHAS", CONCEPTO: DEVOLUCION DE RECURSOS NO EJECUTADOS COMBUSTIBLE DICIEMBRE 2016, CUENTA DE DEPOSITO: CUENTA UNICA DEL TESORO</t>
  </si>
  <si>
    <t>O14964790002</t>
  </si>
  <si>
    <t>00099021001 DEPOSITO DE EFECTIVO, DEPOSITANTE: HARAS DEL EJERCITO, CONCEPTO: RETENCION RC-IVA COMPRA DE ALIMENTACION PARA ANIMALES FEBRERO/17, CUENTA DE DEPOSITO: CUENTA UNICA DEL TESORO</t>
  </si>
  <si>
    <t>O14964810002</t>
  </si>
  <si>
    <t>00016011101 DEPOSITO DE EFECTIVO, DEPOSITANTE: JULIAN ACHO CHURATA, CONCEPTO: DEVOLUCION CARGO A CUENTA " CREACION DEL ILC - W ", CUENTA DE DEPOSITO: CUENTA UNICA DEL TESORO</t>
  </si>
  <si>
    <t>O14964900002</t>
  </si>
  <si>
    <t>00292032001 DEPOSITO DE EFECTIVO, DEPOSITANTE: LIDYA CHURA BENAVIDES, CONCEPTO: OTROS INGRESOS, CUENTA DE DEPOSITO: CUENTA UNICA DEL TESORO</t>
  </si>
  <si>
    <t>O14964950002</t>
  </si>
  <si>
    <t>00099021001 DEPOSITO DE EFECTIVO, DEPOSITANTE: CLAUDIA BERMUDEZ ARANCIBIA, CONCEPTO: DEVOLUCIÓN DEL SALDO NO EJECUTADO C31 N°108, CUENTA DE DEPOSITO: CUENTA UNICA DEL TESORO</t>
  </si>
  <si>
    <t>O14965050002</t>
  </si>
  <si>
    <t>00099021001 DEPOSITO DE EFECTIVO, DEPOSITANTE: RICARDO MARCELO MACHICADO MONRROY, CONCEPTO: CONSUMO EXEDENTE DEL CORPORATIVO, CUENTA DE DEPOSITO: CUENTA UNICA DEL TESORO</t>
  </si>
  <si>
    <t>O14965070002</t>
  </si>
  <si>
    <t>00099021001 DEPOSITO DE EFECTIVO, DEPOSITANTE: EDGAR WILDER ROJAS FLORES, CONCEPTO: DEVOLUCION POR CONCEPTO DE ALIMENTO PARA ANIMALES Y OTROS, CUENTA DE DEPOSITO: CUENTA UNICA DEL TESORO</t>
  </si>
  <si>
    <t>O14965100002</t>
  </si>
  <si>
    <t>00016011101 DEPOSITO DE EFECTIVO, DEPOSITANTE: MIN. DE EDUCACION - JOSE LUIS VASQUEZ CHOQUE, CONCEPTO: DEVOLUCION SALDO PASAJES TERRESTRES, CUENTA DE DEPOSITO: CUENTA UNICA DEL TESORO</t>
  </si>
  <si>
    <t>O14965120002</t>
  </si>
  <si>
    <t>00016011101 DEPOSITO DE EFECTIVO, DEPOSITANTE: MIN. DE EDUCACION - JOSE LUIS VASQUEZ CHOQUE, CONCEPTO: DEVOLUCION DE SALDOS . VIATICOS, CUENTA DE DEPOSITO: CUENTA UNICA DEL TESORO</t>
  </si>
  <si>
    <t>O14965150002</t>
  </si>
  <si>
    <t>00020031101 DEPOSITO DE EFECTIVO, DEPOSITANTE: BPE - II " CNL.O.MOSCOSO ", CONCEPTO: RETENSION 8 %, CUENTA DE DEPOSITO: CUENTA UNICA DEL TESORO</t>
  </si>
  <si>
    <t>O14965160002</t>
  </si>
  <si>
    <t>00099021001 DEPOSITO DE EFECTIVO, DEPOSITANTE: BPE - II " CNL.O.MOSCOSO ", CONCEPTO: RETENSION 8%, CUENTA DE DEPOSITO: CUENTA UNICA DEL TESORO</t>
  </si>
  <si>
    <t>O14965170002</t>
  </si>
  <si>
    <t>O14965190002</t>
  </si>
  <si>
    <t>O14965230002</t>
  </si>
  <si>
    <t>O14965270002</t>
  </si>
  <si>
    <t>00526012001 DEPOSITO DE EFECTIVO, DEPOSITANTE: BOLIVIA TV - REYNALDO CECILIO MENDOZA CHUQUIMIA, CONCEPTO: DEVOLUCION DE PASAJES, CUENTA DE DEPOSITO: CUENTA UNICA DEL TESORO</t>
  </si>
  <si>
    <t>O14965480002</t>
  </si>
  <si>
    <t>00099021001 DEPOSITO DE EFECTIVO, DEPOSITANTE: HECTOR ARCE ZACONETA, CONCEPTO: DEVOLUCIÓN DE VIÁTICOS, CUENTA DE DEPOSITO: CUENTA UNICA DEL TESORO</t>
  </si>
  <si>
    <t>O14965570002</t>
  </si>
  <si>
    <t>00099021001 DEPOSITO DE EFECTIVO, DEPOSITANTE: EJERCITO DE BOLIVIA RC-2 MCAL BALLIVIAN, CONCEPTO: REVERSIÓN SALDO NO EJECUTADO PREV. 5258, CUENTA DE DEPOSITO: CUENTA UNICA DEL TESORO</t>
  </si>
  <si>
    <t>O14965580002</t>
  </si>
  <si>
    <t>00099021001 DEPOSITO DE EFECTIVO, DEPOSITANTE: EJERCITO DE BOLIVIA RC-2 ""MCAL BALLIVIAN"", CONCEPTO: REVERSIÓN SALDO NO EJECUTADO PREV. 5341, CUENTA DE DEPOSITO: CUENTA UNICA DEL TESORO</t>
  </si>
  <si>
    <t>B14966680002</t>
  </si>
  <si>
    <t>00572012001 DEP.DE CHEQ.AJENOS,RET.DE CAM.,CONCEPTO: DE INDEMINIZACION POR SINIESTRO,DEP.: CIA DE SEGUROS FORTALEZA S.A. , PROCEDENCIA: BANCO BISA S.A., CHEQUE: 9642, FECHA DE EMISION:25/04/2017</t>
  </si>
  <si>
    <t>B14967090002</t>
  </si>
  <si>
    <t>00523012001 DEP.DE CHEQ.AJENOS,RET.DE CAM.,CONCEPTO: VENTA DE SERVICIO ECOBOL,DEP.: BENJAMIN AQUINO , PROCEDENCIA: BANCO GANADERO S.A., CHEQUE: 108, FECHA DE EMISION:17/04/2017</t>
  </si>
  <si>
    <t>B14967170002</t>
  </si>
  <si>
    <t>00523012001 DEP.DE CHEQ.AJENOS,RET.DE CAM.,CONCEPTO: PAGO POR PRESTACION DE SERVICIOS POSTALES,DEP.: ECOBOL , PROCEDENCIA: BANCO UNION S.A., CHEQUE: 15174, FECHA DE EMISION:03/04/2017</t>
  </si>
  <si>
    <t>B14967220002</t>
  </si>
  <si>
    <t>00099021001 DEP.DE CHEQ.AJENOS,RET.DE CAM.,CONCEPTO: DEP BAJAS TEMPORARIAS,DEP.: UNIDAD DE INVESTIGACIONES FINANCIERAS , PROCEDENCIA: BANCO UNION S.A., CHEQUE: 22153, FECHA DE EMISION:18/04/2017</t>
  </si>
  <si>
    <t>B14967260002</t>
  </si>
  <si>
    <t>00660032001 DEP.DE CHEQ.AJENOS,RET.DE CAM.,CONCEPTO: DEVOLUCION DE EXEDENTE DE LLAMADAS TELEFONICAS MES DE MARZO 2017,DEP.: ORGANO JUDICIAL - CONSEJO DE LA MAGISTRATURA , PROCEDENCIA: BANCO UNION S.A., CHEQUE: 660, FECHA DE EMISION:24/04/2017</t>
  </si>
  <si>
    <t>B14967280002</t>
  </si>
  <si>
    <t>00660012006 DEP.DE CHEQ.AJENOS,RET.DE CAM.,CONCEPTO: DEVOLUCION BONO DE TE MES DE DICIEMBRE 2016,DEP.: ORGANO JUDICIAL - CONSEJO DE LA MAGISTRATURA , PROCEDENCIA: BANCO UNION S.A., CHEQUE: 659, FECHA DE EMISION:24/04/2017</t>
  </si>
  <si>
    <t>B14967340002</t>
  </si>
  <si>
    <t>00287102001 DEP.DE CHEQ.AJENOS,RET.DE CAM.,CONCEPTO: DEVOLUCION DE GARANTIA DE CONTRATO DE ALQUILER DE CIDAL LTDA. FPS-DPTAL LA PAZ,DEP.: EMP. CONST. CIDAL LTDA. , PROCEDENCIA: BANCO UNION S.A., CHEQUE: 194, FECHA DE EMISION:24/04/2017</t>
  </si>
  <si>
    <t>B14967400002</t>
  </si>
  <si>
    <t>00342012001 DEP.DE CHEQ.AJENOS,RET.DE CAM.,CONCEPTO: DEVOLUCION FONDOS EN AVANCE,DEP.: A.E.V. REGIONAL TARIJA , PROCEDENCIA: BANCO UNION S.A., CHEQUE: 1154, FECHA DE EMISION:21/04/2017</t>
  </si>
  <si>
    <t>B14967450002</t>
  </si>
  <si>
    <t>00099021001 DEP.DE CHEQ.AJENOS,RET.DE CAM.,CONCEPTO: LOPEZ ARRUETA ABEL,DEP.: BANCO UNIÓN S.A. , PROCEDENCIA: BANCO UNION S.A., CHEQUE: 148245, FECHA DE EMISION:27/04/2017</t>
  </si>
  <si>
    <t>B14967470002</t>
  </si>
  <si>
    <t>00099021001 DEP.DE CHEQ.AJENOS,RET.DE CAM.,CONCEPTO: LOPEZ ARRUETA ABEL,DEP.: BANCO UNIÓN S.A. , PROCEDENCIA: BANCO UNION S.A., CHEQUE: 148244, FECHA DE EMISION:27/04/2017</t>
  </si>
  <si>
    <t>B14967500002</t>
  </si>
  <si>
    <t>00099021001 DEP.DE CHEQ.AJENOS,RET.DE CAM.,CONCEPTO: RONALD ARNOLD ROJAS MIRANDA,DEP.: BANCO UNIÓN S.A. , PROCEDENCIA: BANCO UNION S.A., CHEQUE: 148247, FECHA DE EMISION:27/04/2017</t>
  </si>
  <si>
    <t>B14967510002</t>
  </si>
  <si>
    <t>00099021001 DEP.DE CHEQ.AJENOS,RET.DE CAM.,CONCEPTO: MONTAÑO ORELLANA WILFREDO,DEP.: BANCO UNIÓN S.A. , PROCEDENCIA: BANCO UNION S.A., CHEQUE: 148243, FECHA DE EMISION:27/04/2017</t>
  </si>
  <si>
    <t>B14967560002</t>
  </si>
  <si>
    <t>00099021001 DEP.DE CHEQ.AJENOS,RET.DE CAM.,CONCEPTO: UNDURRAGA IRIS BEATRIZ GALINDO DE,DEP.: BANCO UNIÓN S.A. , PROCEDENCIA: BANCO UNION S.A., CHEQUE: 148246, FECHA DE EMISION:27/04/2017</t>
  </si>
  <si>
    <t>O14966720002</t>
  </si>
  <si>
    <t>00086018043 DEPOSITO DE EFECTIVO, DEPOSITANTE: EVELIN TICONA FLORES, CONCEPTO: DEVOLUCION DE RECURSOS NO GASTADOS EN EL TALLER LEY MARCO " AGUA PARA LA VIDA ", CUENTA DE DEPOSITO: CUENTA UNICA DEL TESORO</t>
  </si>
  <si>
    <t>O14966760002</t>
  </si>
  <si>
    <t>00099021001 DEPOSITO DE EFECTIVO, DEPOSITANTE: YAMIR ANDREU MEDRANO CHIPANA, CONCEPTO: DEV. DE SALDOS NO EJECUTADOS EN COMPRA DE COMBUSTIBLE, CUENTA DE DEPOSITO: CUENTA UNICA DEL TESORO</t>
  </si>
  <si>
    <t>O14966810002</t>
  </si>
  <si>
    <t>00099021001 DEPOSITO DE EFECTIVO, DEPOSITANTE: RENE MARTINEZ - MINISTERIO DE DEPORTES, CONCEPTO: DEVOLUCIÓN DE SALDOS NO EJECUTADOS, CUENTA DE DEPOSITO: CUENTA UNICA DEL TESORO</t>
  </si>
  <si>
    <t>O14967150002</t>
  </si>
  <si>
    <t>O14967200002</t>
  </si>
  <si>
    <t>00222012001 DEPOSITO DE EFECTIVO, DEPOSITANTE: FABIOLA RAMOS-INIAF LA PAZ, CONCEPTO: C31-3465 REFRIGERIO, CUENTA DE DEPOSITO: CUENTA UNICA DEL TESORO</t>
  </si>
  <si>
    <t>O14967230002</t>
  </si>
  <si>
    <t>00585012002 DEPOSITO DE EFECTIVO, DEPOSITANTE: JUAN QUISPE, CONCEPTO: MULTA SERVICIO DE SEGURIDAD FEBRERO, CUENTA DE DEPOSITO: CUENTA UNICA DEL TESORO</t>
  </si>
  <si>
    <t>O14967290002</t>
  </si>
  <si>
    <t>00133012001 DEPOSITO DE EFECTIVO, DEPOSITANTE: LOTERIA NACIONAL, CONCEPTO: DEVOLUCION DE VIATICOS DE C-31 673, CUENTA DE DEPOSITO: CUENTA UNICA DEL TESORO</t>
  </si>
  <si>
    <t>O14967330002</t>
  </si>
  <si>
    <t>00130012002 DEPOSITO DE EFECTIVO, DEPOSITANTE: JUAN GUERREROS ROQUE, CONCEPTO: DEVOLUCION POR CONCEPTO DE VIATICOS, CUENTA DE DEPOSITO: CUENTA UNICA DEL TESORO</t>
  </si>
  <si>
    <t>O14967350002</t>
  </si>
  <si>
    <t>00130012002 DEPOSITO DE EFECTIVO, DEPOSITANTE: JUAN GUERREROS ROQUE, CONCEPTO: DEVOLUCION POR CONCEPTO DE PEAJE, CUENTA DE DEPOSITO: CUENTA UNICA DEL TESORO</t>
  </si>
  <si>
    <t>O14967360002</t>
  </si>
  <si>
    <t>00130012002 DEPOSITO DE EFECTIVO, DEPOSITANTE: JUAN GUERREROS ROQUE, CONCEPTO: DEVOLUCION POR CONCEPTO GASTOS PARA GASOLINA, CUENTA DE DEPOSITO: CUENTA UNICA DEL TESORO</t>
  </si>
  <si>
    <t>O14967380002</t>
  </si>
  <si>
    <t>00015011108 DEPOSITO DE EFECTIVO, DEPOSITANTE: LUIS EDMUNDO BELTRAN VILLARROEL, CONCEPTO: DEP. DE REMANENTE DE COMISION REAFUC, CUENTA DE DEPOSITO: CUENTA UNICA DEL TESORO</t>
  </si>
  <si>
    <t>O14967390002</t>
  </si>
  <si>
    <t>00099021001 DEPOSITO DE EFECTIVO, DEPOSITANTE: PATRICIA JIMENEZ BENAVIDEZ, CONCEPTO: DEVOLUCION DE SUELDO MES DE OCTUBRE 2014 UE-FNSE MIN DE LA PRESIDENCIA, CUENTA DE DEPOSITO: CUENTA UNICA DEL TESORO</t>
  </si>
  <si>
    <t>O14967410002</t>
  </si>
  <si>
    <t>00035011105 DEPOSITO DE EFECTIVO, DEPOSITANTE: DANIEL MAURI ARAMAYO ORTEGA, CONCEPTO: DEVOLUCIÓN DE PASAJES TERRESTRES NO UTILIZADOS, CUENTA DE DEPOSITO: CUENTA UNICA DEL TESORO</t>
  </si>
  <si>
    <t>O14967420002</t>
  </si>
  <si>
    <t>00035011105 DEPOSITO DE EFECTIVO, DEPOSITANTE: ANA MARIA QUISPE SOTO, CONCEPTO: DEVOLUCIÓN DE PASAJES TERRESTRES NO UTILIZADOS, CUENTA DE DEPOSITO: CUENTA UNICA DEL TESORO</t>
  </si>
  <si>
    <t>O14967740002</t>
  </si>
  <si>
    <t>00132022002 DEPOSITO DE EFECTIVO, DEPOSITANTE: DIONICIO ARCANI RAMOS - SEDEM PAPELBOL, CONCEPTO: DEVOLUCIÓN DE FONDOS, CUENTA DE DEPOSITO: CUENTA UNICA DEL TESORO</t>
  </si>
  <si>
    <t>O14967760002</t>
  </si>
  <si>
    <t>O14967770002</t>
  </si>
  <si>
    <t>00099021001 DEPOSITO DE EFECTIVO, DEPOSITANTE: FUN.BRIGADA MISION CUBANA DAYANI LEISA DORDERO, CONCEPTO: DEVOLUCION POR CONCEPTO DE COMBUSTIBLE CORRESPONDIENTE AL MES DE MARZO 2017, CUENTA DE DEPOSITO: CUENTA UNICA DEL TESORO</t>
  </si>
  <si>
    <t>O14967820002</t>
  </si>
  <si>
    <t>00099021001 DEPOSITO DE EFECTIVO, DEPOSITANTE: FUN.BRIGADA MISION CUBANA DAYANI LEISA DORDERO, CONCEPTO: DEVOLUCION POR CONCEPTO DE ENCOMIENDA CORRESPONDIENTE AL MES MARZO 2017, CUENTA DE DEPOSITO: CUENTA UNICA DEL TESORO</t>
  </si>
  <si>
    <t>O14967860002</t>
  </si>
  <si>
    <t>00099021001 DEPOSITO DE EFECTIVO, DEPOSITANTE: FUN.BRIGADA MISION CUBANA DAYANI LEISA DORDERO, CONCEPTO: DEVOLUCION POR CONCEPTO DE ALIMENTOS CORRESPONDIENTE AL MES MARZO 2017, CUENTA DE DEPOSITO: CUENTA UNICA DEL TESORO</t>
  </si>
  <si>
    <t>O14967880002</t>
  </si>
  <si>
    <t>00046021109 DEPOSITO DE EFECTIVO, DEPOSITANTE: MARIA ESTHER SALAZAR CASTRILLO, CONCEPTO: SALDO NO EJECUTADO, CUENTA DE DEPOSITO: CUENTA UNICA DEL TESORO</t>
  </si>
  <si>
    <t>O14968040002</t>
  </si>
  <si>
    <t>00099024113 DEPOSITO DE EFECTIVO, DEPOSITANTE: EMPRESA CONSTRUCTORA TAURO S.A., CONCEPTO: IMPLEMENTACION DE CESPED SINTETICO SANTOS MARCA TULA (103X66M) MUNICIPIO SAN PEDRO DE CURAHUARA, CUENTA DE DEPOSITO: CUENTA UNICA DEL TESORO</t>
  </si>
  <si>
    <t>O14968090002</t>
  </si>
  <si>
    <t>00099024113 DEPOSITO DE EFECTIVO, DEPOSITANTE: EMPRESA CONSTRUCTORA TAURO S.A., CONCEPTO: IMPLEMENTACION DE CESPED SINTETICO CANCHA ROCHAPAMPA (103X66M) MUNICIPIO CHUMA, CUENTA DE DEPOSITO: CUENTA UNICA DEL TESORO</t>
  </si>
  <si>
    <t>O14968330002</t>
  </si>
  <si>
    <t>00130012002 DEPOSITO DE EFECTIVO, DEPOSITANTE: LORENZO CONDEX CHAVEZ, CONCEPTO: DEVOLUCION DE VIATICOS, CUENTA DE DEPOSITO: CUENTA UNICA DEL TESORO</t>
  </si>
  <si>
    <t>O14968340002</t>
  </si>
  <si>
    <t>00099021001 DEPOSITO DE EFECTIVO, DEPOSITANTE: ADEMAF-GALO EFRAIN GUACHALLA POLO, CONCEPTO: DEVOLUCION DE RECURSOS DEL PREVENTIVO N° 381, CUENTA DE DEPOSITO: CUENTA UNICA DEL TESORO</t>
  </si>
  <si>
    <t>O14968370002</t>
  </si>
  <si>
    <t>00099021001 DEPOSITO DE EFECTIVO, DEPOSITANTE: ARMADA BOLIVIANA, CONCEPTO: PAGO DE SERVICIOS BASICOS SALDOS NO EJECUTADOS, CUENTA DE DEPOSITO: CUENTA UNICA DEL TESORO</t>
  </si>
  <si>
    <t>O14968400002</t>
  </si>
  <si>
    <t>00190012003 DEPOSITO DE EFECTIVO, DEPOSITANTE: FRANCISCO RAMIRO NAVAS SANDI, CONCEPTO: DEVOLUCION DE VIATICOS PAGADOS EN DEMASIA EN LA GESTION 2016, CUENTA DE DEPOSITO: CUENTA UNICA DEL TESORO</t>
  </si>
  <si>
    <t>O14968470002</t>
  </si>
  <si>
    <t>00225024301 DEPOSITO DE EFECTIVO, DEPOSITANTE: MARIA DEL CARMEN URIZAR RODRIGUEZ, CONCEPTO: DEV FONDOS EN AVANCE SOLIC. PARA EL TALLER DE ARRANQUE DE 6 COMUN. BENEF. CON AGUA Y SANEAMIENTO-CHU, CUENTA DE DEPOSITO: CUENTA UNICA DEL TESORO</t>
  </si>
  <si>
    <t>O14968560002</t>
  </si>
  <si>
    <t>00016018008 DEPOSITO DE EFECTIVO, DEPOSITANTE: MINISTERIO DE EDUCACION- BEATRIZ VACA VILLA, CONCEPTO: DEVOLUCION POR PASAJES TERRESTRES, CUENTA DE DEPOSITO: CUENTA UNICA DEL TESORO</t>
  </si>
  <si>
    <t>O14968590002</t>
  </si>
  <si>
    <t>00078014204 DEPOSITO DE EFECTIVO, DEPOSITANTE: PATRICIA GUZMAN PRADA, CONCEPTO: DEP DE FONDOS EN AVANCE NO UTILIZADOS, CUENTA DE DEPOSITO: CUENTA UNICA DEL TESORO</t>
  </si>
  <si>
    <t>O14968670002</t>
  </si>
  <si>
    <t>00526012001 DEPOSITO DE EFECTIVO, DEPOSITANTE: BOLIVIA TV-RAUL ROMERO CHOQUE, CONCEPTO: DEVOLUCION FONDOS EN AVANCE COMPRA DISPLAY, CUENTA DE DEPOSITO: CUENTA UNICA DEL TESORO</t>
  </si>
  <si>
    <t>O14968710002</t>
  </si>
  <si>
    <t>00041021101 DEPOSITO DE EFECTIVO, DEPOSITANTE: RAMON QUISPE QUISPE, CONCEPTO: DEVOLUCIÓN DE FONDO EN AVANCE, CUENTA DE DEPOSITO: CUENTA UNICA DEL TESORO</t>
  </si>
  <si>
    <t>O14968740002</t>
  </si>
  <si>
    <t>00099021001 DEPOSITO DE EFECTIVO, DEPOSITANTE: NIXON EMILIANO VARGAS MAMANI, CONCEPTO: DEVOLUCION, CUENTA DE DEPOSITO: CUENTA UNICA DEL TESORO</t>
  </si>
  <si>
    <t>O14968980002</t>
  </si>
  <si>
    <t>00099021001 DEPOSITO DE EFECTIVO, DEPOSITANTE: CONTRA ALMIRANTE IVAN HONOR FERRUFINO, CONCEPTO: DEVOLUCION DE PASAJE Y VIATICOS, CUENTA DE DEPOSITO: CUENTA UNICA DEL TESORO</t>
  </si>
  <si>
    <t>O14969010002</t>
  </si>
  <si>
    <t>00099021001 DEPOSITO DE EFECTIVO, DEPOSITANTE: MARIA YAMPASI MACHACA, CONCEPTO: DEVOLUCION DE PASAJES Y VIATICOS, CUENTA DE DEPOSITO: CUENTA UNICA DEL TESORO</t>
  </si>
  <si>
    <t>O14969180002</t>
  </si>
  <si>
    <t>00099021001 DEPOSITO DE EFECTIVO, DEPOSITANTE: FERNANDO BOYAN AGUILERA, CONCEPTO: HOSPEDAJE PREVENTIVO 107, CUENTA DE DEPOSITO: CUENTA UNICA DEL TESORO</t>
  </si>
  <si>
    <t>O14969440002</t>
  </si>
  <si>
    <t>00212082001 DEPOSITO DE EFECTIVO, DEPOSITANTE: INSTITUTO NACIONAL DE REFORMA AGRARIA INRA-LA PAZ, CONCEPTO: DEVOLUCION DE GASTOS OPERATIVOS C-31 N°152, CUENTA DE DEPOSITO: CUENTA UNICA DEL TESORO</t>
  </si>
  <si>
    <t>O14969510002</t>
  </si>
  <si>
    <t>00660012002 DEPOSITO DE EFECTIVO, DEPOSITANTE: ORGANO JUDICIAL - DAF, CONCEPTO: REVERSIÓN, CUENTA DE DEPOSITO: CUENTA UNICA DEL TESORO</t>
  </si>
  <si>
    <t>O14969920002</t>
  </si>
  <si>
    <t>00590012001 DEPOSITO DE EFECTIVO, DEPOSITANTE: ERNESTO REVILLA ZAMBRANA, CONCEPTO: DEVOLUCIÓN INGRESO VENTA MATERIAL RECICLADO, CUENTA DE DEPOSITO: CUENTA UNICA DEL TESORO</t>
  </si>
  <si>
    <t>B14971000002</t>
  </si>
  <si>
    <t>00523012001 DEP.DE CHEQ.AJENOS,RET.DE CAM.,CONCEPTO: VENTA DE CERVICIO ECOBOL,DEP.: BENJAMIN AQUINO , PROCEDENCIA: BANCO MERCANTIL SANTA CRUZ SA., CHEQUE: 1233, FECHA DE EMISION:21/04/2017</t>
  </si>
  <si>
    <t>B14971020002</t>
  </si>
  <si>
    <t>00523012001 DEP.DE CHEQ.AJENOS,RET.DE CAM.,CONCEPTO: VENTA DE CERVICIO ECOBOL,DEP.: BENJAMIN AQUINO , PROCEDENCIA: BANCO DE CREDITO DE BOLIVIA S.A., CHEQUE: 4350, FECHA DE EMISION:21/04/2017</t>
  </si>
  <si>
    <t>B14971040002</t>
  </si>
  <si>
    <t>00523012001 DEP.DE CHEQ.AJENOS,RET.DE CAM.,CONCEPTO: VENTA DE SERVICIO ECOBOL,DEP.: BENJAMIN AQUINO , PROCEDENCIA: BANCO DE CREDITO DE BOLIVIA S.A., CHEQUE: 1180, FECHA DE EMISION:21/04/2017</t>
  </si>
  <si>
    <t>B14971060002</t>
  </si>
  <si>
    <t>00523012001 DEP.DE CHEQ.AJENOS,RET.DE CAM.,CONCEPTO: VENTA DE SERVICIO ECOBOL,DEP.: BENJAMIN AQUINO , PROCEDENCIA: BANCO DE CREDITO DE BOLIVIA S.A., CHEQUE: 1178, FECHA DE EMISION:19/04/2017</t>
  </si>
  <si>
    <t>B14971090002</t>
  </si>
  <si>
    <t>00574012002 DEP.DE CHEQ.AJENOS,RET.DE CAM.,CONCEPTO: DEVOLUCION DE FONDOS ASIGNADOS,DEP.: LACTEOSBOL , PROCEDENCIA: BANCO UNION S.A., CHEQUE: 4503, FECHA DE EMISION:26/04/2017</t>
  </si>
  <si>
    <t>B14971180002</t>
  </si>
  <si>
    <t>00582012001 DEP.DE CHEQ.AJENOS,RET.DE CAM.,CONCEPTO: PARA INCAPACIDAD TEMPORAL DE PERSONAL EBA (SEDEN) CORRESPONDIENTE MES FEBRERO A JULIO 2016,DEP.: CAJA DE SALUD DE CAMINOS Y R.A. , PROCEDENCIA: BANCO UNION S.A., CHEQUE: 7408, FECHA DE EMISION:26/04/2017</t>
  </si>
  <si>
    <t>B14971350002</t>
  </si>
  <si>
    <t>00578012002 DEP.DE CHEQ.AJENOS,RET.DE CAM.,CONCEPTO: REVERSION,DEP.: BOLIVIANA DE AVIACION , PROCEDENCIA: BANCO UNION S.A., CHEQUE: 3908, FECHA DE EMISION:26/04/2017</t>
  </si>
  <si>
    <t>B14971390002</t>
  </si>
  <si>
    <t>00578012002 DEP.DE CHEQ.AJENOS,RET.DE CAM.,CONCEPTO: REVERSION,DEP.: BOLIVIANA DE AVIACION , PROCEDENCIA: BANCO UNION S.A., CHEQUE: 8899, FECHA DE EMISION:26/04/2017</t>
  </si>
  <si>
    <t>B14971420002</t>
  </si>
  <si>
    <t>00291012009 DEP.DE CHEQ.AJENOS,RET.DE CAM.,CONCEPTO: EJECUC. DE GARANTIA DE CUMPLIMIENTO DE CONTRATO DE CORSAN CORVIAM,SAN BUENAVENTURA-IXIAMAS TRAMO I,DEP.: ADMINISTRADORA BOLIVIANA DE CARRETERAS</t>
  </si>
  <si>
    <t>B14971440002</t>
  </si>
  <si>
    <t>00291012009 DEP.DE CHEQ.AJENOS,RET.DE CAM.,CONCEPTO: EJECUC. DE GARANTIA DE CUMPLIMIENTO DE CONTRATO DE CORSAN CORVIAM, SAN BUENAVENTURA IXIAMAS TRAMO II,DEP.: ADMINISTRADORA BOLIVIANA DE CARRETERAS</t>
  </si>
  <si>
    <t>B14971480002</t>
  </si>
  <si>
    <t>B14971500002</t>
  </si>
  <si>
    <t>B14971590002</t>
  </si>
  <si>
    <t>00212082004 DEP.DE CHEQ.AJENOS,RET.DE CAM.,CONCEPTO: APORTES VOLUNTARIOS MES DE FEBRERO 2017,DEP.: INRA-LA PAZ APORTES VOLUNTARIOS FEBRERO 2017 , PROCEDENCIA: BANCO UNION S.A., CHEQUE: 3713, FECHA DE EMISION:25/04/2017</t>
  </si>
  <si>
    <t>B14971610002</t>
  </si>
  <si>
    <t>00212082004 DEP.DE CHEQ.AJENOS,RET.DE CAM.,CONCEPTO: APORTES VOLUNTARIOS MES DE ENERO 2017,DEP.: INRA-LA PAZ APORTES VOLUNTARIOS ENERO 2017 , PROCEDENCIA: BANCO UNION S.A., CHEQUE: 3710, FECHA DE EMISION:25/04/2017</t>
  </si>
  <si>
    <t>B14971660002</t>
  </si>
  <si>
    <t>00212082004 DEP.DE CHEQ.AJENOS,RET.DE CAM.,CONCEPTO: APORTES VOLUNTARIOS MES DE MARZO 2017,DEP.: INRA LA PAZ APORTES VOLUNTARIOS MARZO 2017 , PROCEDENCIA: BANCO UNION S.A., CHEQUE: 3716, FECHA DE EMISION:25/04/2017</t>
  </si>
  <si>
    <t>B14971750002</t>
  </si>
  <si>
    <t>00512032001 DEP.DE CHEQ.AJENOS,RET.DE CAM.,CONCEPTO: DEVOLUCION,DEP.: AASANA , PROCEDENCIA: BANCO UNION S.A., CHEQUE: 1932, FECHA DE EMISION:11/04/2017</t>
  </si>
  <si>
    <t>B14971760002</t>
  </si>
  <si>
    <t>00660142001 DEP.DE CHEQ.AJENOS,RET.DE CAM.,CONCEPTO: DEVOLUCION DE UN DIA DE VIATICO LA PAZ DAVID ZEBALLOS,DEP.: ORGANO JUDICIAL-DTO PANDO , PROCEDENCIA: BANCO UNION S.A., CHEQUE: 672, FECHA DE EMISION:12/04/2017</t>
  </si>
  <si>
    <t>B14971770002</t>
  </si>
  <si>
    <t>00660012005 DEP.DE CHEQ.AJENOS,RET.DE CAM.,CONCEPTO: EXCEDENTE DE LLAMADAS TELEFONICAS FEB/2017 FATIMA DELGADILLO ZADAHI YUCRA,DEP.: ORGANO JUDICIAL-DAF NAL , PROCEDENCIA: BANCO UNION S.A., CHEQUE: 2003, FECHA DE EMISION:26/04/2017</t>
  </si>
  <si>
    <t>B14971790002</t>
  </si>
  <si>
    <t>00660018003 DEP.DE CHEQ.AJENOS,RET.DE CAM.,CONCEPTO: DEVOLUCION DE VIATICO JUAN CARLOS RIOS,DEP.: ORGANO JUDICIAL-DTO PANDO , PROCEDENCIA: BANCO UNION S.A., CHEQUE: 1999, FECHA DE EMISION:20/04/2017</t>
  </si>
  <si>
    <t>B14971830002</t>
  </si>
  <si>
    <t>00660012005 DEP.DE CHEQ.AJENOS,RET.DE CAM.,CONCEPTO: TRANSFERENCIA DE VIATICOS VIAJE A SANTA CRUZ CARLOS GARRON,DEP.: ORGANO JUDICIAL-DAF NAL , PROCEDENCIA: BANCO UNION S.A., CHEQUE: 1998, FECHA DE EMISION:20/04/2017</t>
  </si>
  <si>
    <t>B14971850002</t>
  </si>
  <si>
    <t>00660012006 DEP.DE CHEQ.AJENOS,RET.DE CAM.,CONCEPTO: OTROS INGRESOS A FAVOR DE LA INSTITUCION POR CONCEPTO DE JUECES CIUDADANOS 2015-2016,DEP.: ORGANO JUDICIAL-DAF STA CRUZ , PROCEDENCIA: BANCO UNION S.A., CHEQUE: 3726, FECHA DE EMISION:26/04/2017</t>
  </si>
  <si>
    <t>B14971900002</t>
  </si>
  <si>
    <t>00015011108 DEP.DE CHEQ.AJENOS,RET.DE CAM.,CONCEPTO: DEVOLUCION DE RECURSOS,DEP.: MINISTERIO DE GOBIERNO , PROCEDENCIA: BANCO UNION S.A., CHEQUE: 50783, FECHA DE EMISION:26/04/2017</t>
  </si>
  <si>
    <t>B14972050002</t>
  </si>
  <si>
    <t>00222018012 DEP.DE CHEQ.AJENOS,RET.DE CAM.,CONCEPTO: DEPÓSITO,DEP.: TESORERÍA - INIAF , PROCEDENCIA: BANCO UNION S.A., CHEQUE: 1042, FECHA DE EMISION:28/04/2017</t>
  </si>
  <si>
    <t>B14972060002</t>
  </si>
  <si>
    <t>00222018012 DEP.DE CHEQ.AJENOS,RET.DE CAM.,CONCEPTO: DEPÓSITO,DEP.: TESORERIA - INIAF , PROCEDENCIA: BANCO UNION S.A., CHEQUE: 1041, FECHA DE EMISION:28/04/2017</t>
  </si>
  <si>
    <t>B14972120002</t>
  </si>
  <si>
    <t>00290012001 DEP.DE CHEQ.AJENOS,RET.DE CAM.,CONCEPTO: BAJA DE C X C - DESCUENTO POR PASAJES Y VIATICOS C-31 SIP N° 57,DEP.: SERVICIO DE IMPUESTOS NACIONALES , PROCEDENCIA: BANCO UNION S.A., CHEQUE: 4248, FECHA DE EMISION:21/04/2017</t>
  </si>
  <si>
    <t>B14972240002</t>
  </si>
  <si>
    <t>00523012001 DEP.DE CHEQ.AJENOS,RET.DE CAM.,CONCEPTO: VENTA DE SERVICIO ECOBOL,DEP.: BENJAMIN AQUINO , PROCEDENCIA: BANCO BISA S.A., CHEQUE: 2967, FECHA DE EMISION:28/04/2017</t>
  </si>
  <si>
    <t>B14972340002</t>
  </si>
  <si>
    <t>00020011102 DEP.DE CHEQ.AJENOS,RET.DE CAM.,CONCEPTO: PAGO HABERES PERSONAL EVENTUAL MES DE ABRIL /17 DGTAM,DEP.: TRANSPORTE AEREO MILITAR , PROCEDENCIA: BANCO UNION S.A., CHEQUE: 17578, FECHA DE EMISION:28/04/2017</t>
  </si>
  <si>
    <t>B14972390002</t>
  </si>
  <si>
    <t>00020011102 DEP.DE CHEQ.AJENOS,RET.DE CAM.,CONCEPTO: PAGO DE HABERES PERSONAL CONSULTOR MES DE ABRIL /17 DGTAM,DEP.: TRANSPORTE AEREO MILITAR , PROCEDENCIA: BANCO UNION S.A., CHEQUE: 17579, FECHA DE EMISION:28/04/2017</t>
  </si>
  <si>
    <t>B14972610002</t>
  </si>
  <si>
    <t>00574014201 DEP.DE CHEQ.AJENOS,RET.DE CAM.,CONCEPTO: DEPÓSITO DE PRO BOLIVIA,DEP.: LACTEOSBOL , PROCEDENCIA: BANCO UNION S.A., CHEQUE: 4504, FECHA DE EMISION:27/04/2017</t>
  </si>
  <si>
    <t>B14972630002</t>
  </si>
  <si>
    <t>00660102001 DEP.DE CHEQ.AJENOS,RET.DE CAM.,CONCEPTO: REVERSIONES POR DEVOLUCIÓN DE VIÁTICOS GESTION 2017,DEP.: ORGANO JUDICIAL - DTO POTOSI , PROCEDENCIA: BANCO UNION S.A., CHEQUE: 989, FECHA DE EMISION:28/04/2017</t>
  </si>
  <si>
    <t>B14972650002</t>
  </si>
  <si>
    <t>00660102001 DEP.DE CHEQ.AJENOS,RET.DE CAM.,CONCEPTO: REVERSIÓN POR EXCESO DE LLAMADAS FEBRERO,DEP.: ORGANO JUDICIAL - DTO POTOSI , PROCEDENCIA: BANCO UNION S.A., CHEQUE: 988, FECHA DE EMISION:28/04/2017</t>
  </si>
  <si>
    <t>B14972660002</t>
  </si>
  <si>
    <t>00660012006 DEP.DE CHEQ.AJENOS,RET.DE CAM.,CONCEPTO: DEVOLUCIÓN DE VIÁTICOS GESTIÓN 2016,DEP.: ORGANO JUDICIAL - DTO POTOSI , PROCEDENCIA: BANCO UNION S.A., CHEQUE: 987, FECHA DE EMISION:28/04/2017</t>
  </si>
  <si>
    <t>B14972690002</t>
  </si>
  <si>
    <t>00099021001 DEP.DE CHEQ.AJENOS,RET.DE CAM.,CONCEPTO: DEV. DE DEP POR REPOSICIÓN DE CREDENCIALES POR EXTRAVIO 2016 Y 2017,DEP.: CAMARA DE SENADORES , PROCEDENCIA: BANCO UNION S.A., CHEQUE: 6473, FECHA DE EMISION:28/04/2017</t>
  </si>
  <si>
    <t>B14972710002</t>
  </si>
  <si>
    <t>00099024113 DEP.DE CHEQ.AJENOS,RET.DE CAM.,CONCEPTO: MULTA PROYECTO TINGLADO POLIFUNCIONAL U.E. BAJO ISRAEL - CENTRAL ISRAEL,DEP.: MIN DE LA PRESIDENCIA UPRE , PROCEDENCIA: BANCO UNION S.A., CHEQUE: 307, FECHA DE EMISION:27/04/2017</t>
  </si>
  <si>
    <t>B14972730002</t>
  </si>
  <si>
    <t>00099024113 DEP.DE CHEQ.AJENOS,RET.DE CAM.,CONCEPTO: MULTA PROYECTO TINGLADO POLIFUNCIONAL U.E. MOSCOVIA,DEP.: MIN. DE LA PRESIDENCIA UPRE , PROCEDENCIA: BANCO UNION S.A., CHEQUE: 308, FECHA DE EMISION:27/04/2017</t>
  </si>
  <si>
    <t>B14972750002</t>
  </si>
  <si>
    <t>00099024113 DEP.DE CHEQ.AJENOS,RET.DE CAM.,CONCEPTO: MULTA PROYECTO CESPED SINTÉTICO CANCHA PAMPA ROSARIO,DEP.: MINISTERIO DE LA PRESIDENCIA UPRE , PROCEDENCIA: BANCO UNION S.A., CHEQUE: 306, FECHA DE EMISION:27/04/2017</t>
  </si>
  <si>
    <t>O14971010002</t>
  </si>
  <si>
    <t>00020031101 DEPOSITO DE EFECTIVO, DEPOSITANTE: EJERCITO DE BOLIVIA-EMSE, CONCEPTO: RETENCION POR MATERIAL DE LIMPIEZA DE LA ESCUELA MILITAR DE SARGENTOS DEL EJERCITO DE BOLIVIA, CUENTA DE DEPOSITO: CUENTA UNICA DEL TESORO</t>
  </si>
  <si>
    <t>O14971240002</t>
  </si>
  <si>
    <t>00099021001 DEPOSITO DE EFECTIVO, DEPOSITANTE: ALVARO TERRAZAS PELAEZ - MINISTERIO DE SALUD, CONCEPTO: PAGO POR EXCEDENTES DE LLAMADA TELEFONIA MOVIL MES DE MARZO 2017, CUENTA DE DEPOSITO: CUENTA UNICA DEL TESORO</t>
  </si>
  <si>
    <t>O14971290002</t>
  </si>
  <si>
    <t>00526012001 DEPOSITO DE EFECTIVO, DEPOSITANTE: JHONNY LLANOS PERALES, CONCEPTO: DEVOLUCIÓN SALDO FONDOS COMBUSTIBLE, CUENTA DE DEPOSITO: CUENTA UNICA DEL TESORO</t>
  </si>
  <si>
    <t>O14971300002</t>
  </si>
  <si>
    <t>00133012001 DEPOSITO DE EFECTIVO, DEPOSITANTE: LOTERIA NACIONAL DE B Y S, CONCEPTO: DEVOLUCION VIATICOS NO UTILIZADOS DE C-31 674 DE FRANZ RAMOS, CUENTA DE DEPOSITO: CUENTA UNICA DEL TESORO</t>
  </si>
  <si>
    <t>O14971320002</t>
  </si>
  <si>
    <t>00133012001 DEPOSITO DE EFECTIVO, DEPOSITANTE: LOTERIA NACIONAL DE B Y S, CONCEPTO: DEVOLUCION VIATICOS NO UTILIZADOS DE C-31 672 DE NEILSS QUINTEROS, CUENTA DE DEPOSITO: CUENTA UNICA DEL TESORO</t>
  </si>
  <si>
    <t>O14971360002</t>
  </si>
  <si>
    <t>00133012001 DEPOSITO DE EFECTIVO, DEPOSITANTE: LOTERIA NACIONAL DE B Y S, CONCEPTO: DEVOLUCION VIATICOS NO UTILIZADOS DE C-31 671 DE MARITZA FLORES, CUENTA DE DEPOSITO: CUENTA UNICA DEL TESORO</t>
  </si>
  <si>
    <t>O14971520002</t>
  </si>
  <si>
    <t>00025178001 DEPOSITO DE EFECTIVO, DEPOSITANTE: HUGO JOSE NUÑEZ DEL PRADO, CONCEPTO: DEVOLUCION DE VIATICOS, CUENTA DE DEPOSITO: CUENTA UNICA DEL TESORO</t>
  </si>
  <si>
    <t>O14971570002</t>
  </si>
  <si>
    <t>00513092001 DEPOSITO DE EFECTIVO, DEPOSITANTE: DREA-YPFB, CONCEPTO: DEVOLUCION SALDOS NO EJECUTADOS FONDO ROTATIVO VIATICOS, CUENTA DE DEPOSITO: CUENTA UNICA DEL TESORO</t>
  </si>
  <si>
    <t>O14971580002</t>
  </si>
  <si>
    <t>00526012001 DEPOSITO DE EFECTIVO, DEPOSITANTE: PABLO GREGORIO SUXO C. - BOLIVIA TV, CONCEPTO: DEVOLUCIÓN DE VIÁTICO, CUENTA DE DEPOSITO: CUENTA UNICA DEL TESORO</t>
  </si>
  <si>
    <t>O14971730002</t>
  </si>
  <si>
    <t>00099021001 DEPOSITO DE EFECTIVO, DEPOSITANTE: ROBERTO ELISEO ONTIVEROS CAMACHO C.I. 423674 LP., CONCEPTO: DEVOLUCION DE HABERES, CUENTA DE DEPOSITO: CUENTA UNICA DEL TESORO</t>
  </si>
  <si>
    <t>O14971870002</t>
  </si>
  <si>
    <t>00099021001 DEPOSITO DE EFECTIVO, DEPOSITANTE: ELIZABETH DANITZA ESCOBAR SALAZAR, CONCEPTO: DEVOLUCION FONDOS EN AVANCE S/G C 31 - 1869 / 2016, CUENTA DE DEPOSITO: CUENTA UNICA DEL TESORO</t>
  </si>
  <si>
    <t>O14972070002</t>
  </si>
  <si>
    <t>00222018010 DEPOSITO DE EFECTIVO, DEPOSITANTE: INIAF, CONCEPTO: DEVOLUCIÓN DE FONDOS, CUENTA DE DEPOSITO: CUENTA UNICA DEL TESORO</t>
  </si>
  <si>
    <t>O14972260002</t>
  </si>
  <si>
    <t>00099021001 DEPOSITO DE EFECTIVO, DEPOSITANTE: RI-19 "CAP. V. USTARIZ", CONCEPTO: REVERSION DE TELEFONIA DEL RI-19 "CAP. V. USTARIZ", CUENTA DE DEPOSITO: CUENTA UNICA DEL TESORO</t>
  </si>
  <si>
    <t>O14972330002</t>
  </si>
  <si>
    <t>00070011102 DEPOSITO DE EFECTIVO, DEPOSITANTE: RIDER JESUS MOLLINEDO ARRATIA 6745966 LP, CONCEPTO: DEV. DE DINERO SOBRANTE A MTEYPS OTORGADO PARA EFECTUAR TALLER DE CAPACITACION SINDICAL EN LLALLAGUA, CUENTA DE DEPOSITO: CUENTA UNICA DEL TESORO</t>
  </si>
  <si>
    <t>O14972400002</t>
  </si>
  <si>
    <t>00373024101 DEPOSITO DE EFECTIVO, DEPOSITANTE: RONALD LUIS LUCIA LAZO, CONCEPTO: DEV. DE FONDOS EN AVANCE AL FONDO DE DESARROLLO INDIGENA, CUENTA DE DEPOSITO: CUENTA UNICA DEL TESORO</t>
  </si>
  <si>
    <t>O14972580002</t>
  </si>
  <si>
    <t>00099021001 DEPOSITO DE EFECTIVO, DEPOSITANTE: SONIA JUANA LIMA VDA. VERA, CONCEPTO: SENASIR- POR COBRO INDEBIDO N° 010/2017, CUENTA DE DEPOSITO: CUENTA UNICA DEL TESORO</t>
  </si>
  <si>
    <t>O14972960002</t>
  </si>
  <si>
    <t>00099021001 DEPOSITO DE EFECTIVO, DEPOSITANTE: ASFI-MARTIN FERRUFINO MAIDANA, CONCEPTO: DEVOLUCION DE FONDOS "SENASBA", CUENTA DE DEPOSITO: CUENTA UNICA DEL TESORO</t>
  </si>
  <si>
    <t>O14972970002</t>
  </si>
  <si>
    <t>00099021001 DEPOSITO DE EFECTIVO, DEPOSITANTE: ASFI-LIZETH VALERIA MURILLO PRIETO, CONCEPTO: DEVOLUCION DE FONDOS "SABSA", CUENTA DE DEPOSITO: CUENTA UNICA DEL TESORO</t>
  </si>
  <si>
    <t>O14972990002</t>
  </si>
  <si>
    <t>00099021001 DEPOSITO DE EFECTIVO, DEPOSITANTE: MARTINEZ TEMO MIGUEL BORYZ, CONCEPTO: DEVOLUCION DE RECURSOS NO EJECUTADOS DE C31-192, CUENTA DE DEPOSITO: CUENTA UNICA DEL TESORO</t>
  </si>
  <si>
    <t>O14973000002</t>
  </si>
  <si>
    <t>00046114201 DEPOSITO DE EFECTIVO, DEPOSITANTE: MARTINEZ TEMO MIGUEL BORYZ, CONCEPTO: DEVOLUCION DE RECURSOS NO EJECUTADOS DE C31-193, CUENTA DE DEPOSITO: CUENTA UNICA DEL TESORO</t>
  </si>
  <si>
    <t>O14973040002</t>
  </si>
  <si>
    <t>00046114201 DEPOSITO DE EFECTIVO, DEPOSITANTE: QUISPE LOAYZA DANIELA, CONCEPTO: DEVOLUCION DE RECURSOS NO EJECUTADOS DE C31-171, CUENTA DE DEPOSITO: CUENTA UNICA DEL TESORO</t>
  </si>
  <si>
    <t>O14973180002</t>
  </si>
  <si>
    <t>00526012001 DEPOSITO DE EFECTIVO, DEPOSITANTE: BOLIVIA TV - YACIR JOSE CERDANO PACO, CONCEPTO: DEVOLUCION DE VIATICOS Y PASAJES, CUENTA DE DEPOSITO: CUENTA UNICA DEL TESORO</t>
  </si>
  <si>
    <t>O14973200002</t>
  </si>
  <si>
    <t>00130012002 DEPOSITO DE EFECTIVO, DEPOSITANTE: LUIS FEDERICO MARTINEZ RETAMOZO, CONCEPTO: DEVOLUCION POR CONCEPTO COMPRA DE GASOLINA, CUENTA DE DEPOSITO: CUENTA UNICA DEL TESORO</t>
  </si>
  <si>
    <t>O14973210002</t>
  </si>
  <si>
    <t>00130012002 DEPOSITO DE EFECTIVO, DEPOSITANTE: LUIS FEDERICO MARTINEZ RETAMOZO, CONCEPTO: DEVOLUCION POR CONCEPTO DE VIATICOS, CUENTA DE DEPOSITO: CUENTA UNICA DEL TESORO</t>
  </si>
  <si>
    <t>O14973220002</t>
  </si>
  <si>
    <t>00130012002 DEPOSITO DE EFECTIVO, DEPOSITANTE: LUIS FEDERICO MARTINEZ RETAMOZO, CONCEPTO: DEVOLUCION POR CONCEPTO DE PAGO PEAJES, CUENTA DE DEPOSITO: CUENTA UNICA DEL TESORO</t>
  </si>
  <si>
    <t>O14973270002</t>
  </si>
  <si>
    <t>00078014204 DEPOSITO DE EFECTIVO, DEPOSITANTE: ROSARIO DENIS CORONEL CHAVEZ, CONCEPTO: DEP. DE FONDOS EN AVANCE NO UTILIZADOS, CUENTA DE DEPOSITO: CUENTA UNICA DEL TESORO</t>
  </si>
  <si>
    <t>O14973300002</t>
  </si>
  <si>
    <t>00526012001 DEPOSITO DE EFECTIVO, DEPOSITANTE: SANDRA MABEL MARISCAL, CONCEPTO: DEVOLUCION DE PASAJE Y VIATICOS, CUENTA DE DEPOSITO: CUENTA UNICA DEL TESORO</t>
  </si>
  <si>
    <t>O14973330002</t>
  </si>
  <si>
    <t>00078014204 DEPOSITO DE EFECTIVO, DEPOSITANTE: SILVIA IVANA MEJIA ROCABADO, CONCEPTO: DEP. DE FONDOS EN AVANCE NO UTILIZADOS, CUENTA DE DEPOSITO: CUENTA UNICA DEL TESORO</t>
  </si>
  <si>
    <t>O14973350002</t>
  </si>
  <si>
    <t>00078014202 DEPOSITO DE EFECTIVO, DEPOSITANTE: JENNY R. VERGARA MARAZ CONSULTOR - MH, CONCEPTO: DEP. DE FONDOS EN AVANCE NO UTILIZADOS, CUENTA DE DEPOSITO: CUENTA UNICA DEL TESORO</t>
  </si>
  <si>
    <t>O14973360002</t>
  </si>
  <si>
    <t>00291012001 DEPOSITO DE EFECTIVO, DEPOSITANTE: ADMINISTRADORA BOLIVIANA DE CARRETERAS ABC, CONCEPTO: PREVENTIVO C-31 396, CUENTA DE DEPOSITO: CUENTA UNICA DEL TESORO</t>
  </si>
  <si>
    <t>O14973370002</t>
  </si>
  <si>
    <t>00099021001 DEPOSITO DE EFECTIVO, DEPOSITANTE: FEDERICO HUANCA QUISPE, CONCEPTO: DOBLE PERCEPCION, CUENTA DE DEPOSITO: CUENTA UNICA DEL TESORO</t>
  </si>
  <si>
    <t>O14973420002</t>
  </si>
  <si>
    <t>00015011108 DEPOSITO DE EFECTIVO, DEPOSITANTE: WINSTON FABIAN CASSO CASSO, CONCEPTO: USO INDEVIDO DE TELEFONO, CUENTA DE DEPOSITO: CUENTA UNICA DEL TESORO</t>
  </si>
  <si>
    <t>O14973430002</t>
  </si>
  <si>
    <t>00130012001 DEPOSITO DE EFECTIVO, DEPOSITANTE: COOPERATIVA LA MERCED R.L., CONCEPTO: PAGO DE INTERES COOPERATIVA LA MERCED, CUENTA DE DEPOSITO: CUENTA UNICA DEL TESORO</t>
  </si>
  <si>
    <t>O14973610002</t>
  </si>
  <si>
    <t>00292032001 DEPOSITO DE EFECTIVO, DEPOSITANTE: MAIRA R. VIGABRIEL SANCHEZ, CONCEPTO: OTROS INGRESOS, CUENTA DE DEPOSITO: CUENTA UNICA DEL TESORO</t>
  </si>
  <si>
    <t>O14973650002</t>
  </si>
  <si>
    <t>00290012001 DEPOSITO DE EFECTIVO, DEPOSITANTE: SILVIA PAOLA CHURQUI RODRIGUEZ, CONCEPTO: DEVOLUCIÓN DE VIÁTICOS COBIJA COMISIÓN DE SERVICIOS, CUENTA DE DEPOSITO: CUENTA UNICA DEL TESORO</t>
  </si>
  <si>
    <t>O14973690002</t>
  </si>
  <si>
    <t>00015011108 DEPOSITO DE EFECTIVO, DEPOSITANTE: JUAN PABLO LIMACHI CUTIPA, CONCEPTO: DEVOLUCION POR COMISION REAFUC, CUENTA DE DEPOSITO: CUENTA UNICA DEL TESORO</t>
  </si>
  <si>
    <t>O14973700002</t>
  </si>
  <si>
    <t>00086031101 DEPOSITO DE EFECTIVO, DEPOSITANTE: SERNAP - DAIMO VILLARROEL, CONCEPTO: POR REVERSIÓN DE FONDOS NO UTILIZADOS, CUENTA DE DEPOSITO: CUENTA UNICA DEL TESORO</t>
  </si>
  <si>
    <t>O14973860002</t>
  </si>
  <si>
    <t>00099021001 DEPOSITO DE EFECTIVO, DEPOSITANTE: SILVIA VIRGINIA MORALES ROCA, CONCEPTO: DOBLE PERCEPCION, CUENTA DE DEPOSITO: CUENTA UNICA DEL TESORO</t>
  </si>
  <si>
    <t>O14973910002</t>
  </si>
  <si>
    <t>00234014202 DEPOSITO DE EFECTIVO, DEPOSITANTE: DIRECCIÓN ADMINISTRATIVA SERGEOMIN (SR. UGALDE), CONCEPTO: DEV. AL C-31 N°366 PARTIDA 31110, CUENTA DE DEPOSITO: CUENTA UNICA DEL TESORO</t>
  </si>
  <si>
    <t>O14973990002</t>
  </si>
  <si>
    <t>00041031107 DEPOSITO DE EFECTIVO, DEPOSITANTE: JORGE ABEL BUITRE VARGAS, CONCEPTO: DEVOLUCION POR CONCEPTO DE PASAJES, CUENTA DE DEPOSITO: CUENTA UNICA DEL TESORO</t>
  </si>
  <si>
    <t>O14974010002</t>
  </si>
  <si>
    <t>00041031107 DEPOSITO DE EFECTIVO, DEPOSITANTE: IRVING YAMPOLSKI COAQUIRA CAMPUZANO, CONCEPTO: DEVOLUCION POR CONCEPTO DE PASAJES, CUENTA DE DEPOSITO: CUENTA UNICA DEL TESORO</t>
  </si>
  <si>
    <t>O14974090002</t>
  </si>
  <si>
    <t>00016011101 DEPOSITO DE EFECTIVO, DEPOSITANTE: MENRRY VASQUEZ, CONCEPTO: DEVOLUCION DE CARGO A CUENTA, CUENTA DE DEPOSITO: CUENTA UNICA DEL TESORO</t>
  </si>
  <si>
    <t>O14974100002</t>
  </si>
  <si>
    <t>O14974130002</t>
  </si>
  <si>
    <t>00070011102 DEPOSITO DE EFECTIVO, DEPOSITANTE: GUIDO LLANOS, CONCEPTO: DEVOLUCION DE GUIDO LLANOS POR VIATICOS, CUENTA DE DEPOSITO: CUENTA UNICA DEL TESORO</t>
  </si>
  <si>
    <t>O14974160002</t>
  </si>
  <si>
    <t>00224012005 DEPOSITO DE EFECTIVO, DEPOSITANTE: LUCILA MAMANI MAMANI, CONCEPTO: DEVOLUCION DE RECURSOS SALDO NO UTILIZADO FONDOS EN AVANCE, CUENTA DE DEPOSITO: CUENTA UNICA DEL TESORO</t>
  </si>
  <si>
    <t>O14974210002</t>
  </si>
  <si>
    <t>00016011101 DEPOSITO DE EFECTIVO, DEPOSITANTE: MINISTERIO DE EDUCACION, CONCEPTO: DEV. DE CONCEPTO DE REFRIGERIO DE LA 15AVA REUNION DEL CONSEJO DE LENGUA DE SEÑAS BOLIVIANA, CUENTA DE DEPOSITO: CUENTA UNICA DEL TESORO</t>
  </si>
  <si>
    <t>O14974290002</t>
  </si>
  <si>
    <t>00099021001 DEPOSITO DE EFECTIVO, DEPOSITANTE: JUAN CARLOS ROSSO APAZA, CONCEPTO: DEVOLUCION SALDO FONDOS EN AVANCE, CUENTA DE DEPOSITO: CUENTA UNICA DEL TESORO</t>
  </si>
  <si>
    <t>O14974310002</t>
  </si>
  <si>
    <t>00099021001 DEPOSITO DE EFECTIVO, DEPOSITANTE: RONALD LEDEZMA REINAGA, CONCEPTO: DEVOLUCION SALDO FONDOS EN AVANCE, CUENTA DE DEPOSITO: CUENTA UNICA DEL TESORO</t>
  </si>
  <si>
    <t>O14974340002</t>
  </si>
  <si>
    <t>00130012002 DEPOSITO DE EFECTIVO, DEPOSITANTE: JANNETH ESCALANTE FLORES, CONCEPTO: DEVOLUCION POR GASTOS DE VIATICOS, CUENTA DE DEPOSITO: CUENTA UNICA DEL TESORO</t>
  </si>
  <si>
    <t>DESDE ENERO A ABRIL DE 2017</t>
  </si>
  <si>
    <t>ACTUALIZADO AL :  9-MAYO-2017</t>
  </si>
  <si>
    <t>Servicio Nacional para la Sostenibilidad de Servicios en Saneamiento Básico</t>
  </si>
  <si>
    <t>AJUSTE COMPLEMENTARIO POR REVALORIZACION SALDOS DE ACTIVOS DE RESERVA Y OBLIGACIONES MONEDA EXTRANJERA (DOLARES) Saldo MO = -1420722947.34 ;Bs/Mo: 6.86000000000 ;Saldo Bs: -9746159418.74</t>
  </si>
  <si>
    <t>00291012001 DEP.DE CHEQ.AJENOS,RET.DE CAM.,CONCEPTO: ALQUILER DE POSTES Y DERECHO DE VÍA COTOCA - PAILAS,DEP.: NUEVATEL PCS DE BOLIVIA S.A. , PROCEDENCIA: BANCO BISA S.A., CHEQUE: 6914, FECHA DE EMISION:20/03/2017</t>
  </si>
  <si>
    <t>00291012001 DEP.DE CHEQ.AJENOS,RET.DE CAM.,CONCEPTO: ALQUILER DE POSTES Y DERECHO DE VÍA LA PAZ - DESAGUADERO,DEP.: NUEVATEL PCS DE BOLIVIA S.A. , PROCEDENCIA: BANCO BISA S.A., CHEQUE: 6913, FECHA DE EMISION:20/03/2017</t>
  </si>
  <si>
    <t>TRANSFERENCIA RECIBIDA DEL EXTERIOR SEGÚN MENSAJES SWIFT Nos. 04525-04517 (REM.EXT.) DE FECHA 03-04-2017 POR DESEMBOLSO DE BID PRÉSTAMO 2365/BL-BO REQ.0043 OPS201712212A LIBRETA N° 00070037001 MTEPS-BID-US-PROGRAMA DE APOYO AL EMPLEO</t>
  </si>
  <si>
    <t>TRANSFERENCIA RECIBIDA DEL EXTERIOR SEGÚN MENSAJES SWIFT Nos. 04575-04563 (REM.EXT.) DE FECHA 03-04-2017 POR DESEMBOLSO DE BID PRÉSTAMO 2460/BL-BO REQ 0146 OPS0201712237A LIBRETA N° 00085027002 ME USD PER</t>
  </si>
  <si>
    <t>TRANSFERENCIA RECIBIDA DEL EXTERIOR SEGÚN MENSAJES SWIFT Nos. 04576-04564 (REM.EXT.) DE FECHA 03-04-2017 POR DESEMBOLSO DE BID PRÉSTAMO 2460/BL-BO REQ 0146 OPS0201712237A LIBRETA N° 00085027002 ME USD PER</t>
  </si>
  <si>
    <t>TRANSFERENCIA RECIBIDA DEL EXTERIOR SEGÚN MENSAJES SWIFT Nos. 04526-04518 (REM.EXT.) DE FECHA 03-04-2017 POR DESEMBOLSO DE BID PRÉSTAMO 2365/BL-BO REQ.0043 OPS0201712212A LIBRETA N° 00070037001 MTEPS-BID-US-PROGRAMA DE APOYO AL EMPLEO</t>
  </si>
  <si>
    <t>TRANSFERENCIA RECIBIDA DEL EXTERIOR SEGÚN MENSAJES SWIFT Nos. 04576-04564 (REM.EXT.) DE FECHA 03-04-2017 POR DESEMBOLSO DE BID PRÉSTAMO 2460/BL-BO REQ 0146 OPS0201712237A LIBRETA N° 00085027002 ME USD PER REF.: UTILES DE ESCRITORIO</t>
  </si>
  <si>
    <t>TRANSFERENCIA RECIBIDA DEL EXTERIOR SEGÚN MENSAJES SWIFT Nos. 04575-04563 (REM.EXT.) DE FECHA 03-04-2017 POR DESEMBOLSO DE BID PRÉSTAMO 2460/BL-BO REQ 0146 OPS0201712237A LIBRETA N° 00085027002 ME USD PER REF.: UTILES DE ESCRITORIO</t>
  </si>
  <si>
    <t>TRANSFERENCIA RECIBIDA DEL EXTERIOR SEGÚN MENSAJES SWIFT Nos. 04526-04518 (REM.EXT.) DE FECHA 03-04-2017 POR DESEMBOLSO DE BID PRÉSTAMO 2365/BL-BO REQ.0043 OPS0201712212A LIBRETA N° 00070037001 MTEPS-BID-US-PROGRAMA DE APOYO AL EMPLEO REF.: UTILES DE ESCRITORIO</t>
  </si>
  <si>
    <t>TRANSFERENCIA RECIBIDA DEL EXTERIOR SEGÚN MENSAJES SWIFT Nos. 04525-04517 (REM.EXT.) DE FECHA 03-04-2017 POR DESEMBOLSO DE BID PRÉSTAMO 2365/BL-BO REQ.0043 OPS201712212A LIBRETA N° 00070037001 MTEPS-BID-US-PROGRAMA DE APOYO AL EMPLEO REF.: UTILES DE ESCRITORIO</t>
  </si>
  <si>
    <t>PAGO A PROEX BRASIL PRÉSTAMO CONV.CDTO. 03-10-01 VCTO. 03-abr-2017 POR CUENTA DE TGN , NTI. 009267 VALOR 03-abr-2017 CAPITAL USD 2.244.551,83 INTERESES USD 28.089,49 CTA. 5970 CUENTA UNICA DEL TESORO DOLARES AMERICANOS LIB. 00099021001</t>
  </si>
  <si>
    <t>PAGO A PROEX BRASIL PRÉSTAMO ADITIVO 19-5-2004 VCTO. 03-abr-2017 POR CUENTA DE TGN , NTI. 009268 VALOR 03-abr-2017 CAPITAL USD 4.090.323,34 INTERESES USD 51.188,44 CTA. 5970 CUENTA UNICA DEL TESORO DOLARES AMERICANOS LIB. 00099021001</t>
  </si>
  <si>
    <t>PAGO A IDA PRÉSTAMO 2531-BO VCTO. 01-abr-2017 POR CUENTA DE TGN , NTI. 009150 VALOR 03-abr-2017 CAPITAL USD 32.975,42 INTERESES USD 4.049,73 CTA. 5970 CUENTA UNICA DEL TESORO DOLARES AMERICANOS LIB. 00099021001</t>
  </si>
  <si>
    <t>||PAGO A LA CAF PRESTAMO CFG 512/CFC 2174 VCTO. 03/04/2017 POR CUENTA DEL TGN SEGÚN NOTA MEFP/VTCP/DGCP/UODP-287/2017 DE FECHA 30/03/2017 COMISIONES USD 34.042,37. LIBRETA N°00099021001 CUENTA UNICA DEL TESORO EN DOLARES AMERICANOS-CTA.5970</t>
  </si>
  <si>
    <t>PAGO A CAF PRÉSTAMO CFA007943 VCTO. 04-abr-2017 POR CUENTA DE TGN , NTI. 009159 VALOR 04-abr-2017 CAPITAL USD 4.791.666,67 INTERESES USD 1.563.761,69 CTA. 5970 CUENTA UNICA DEL TESORO DOLARES AMERICANOS LIB. 00099021001</t>
  </si>
  <si>
    <t>TRANSFERENCIA RECIBIDA DEL EXTERIOR SEGÚN MENSAJES SWIFT Nos. 04719-04711 (REM.EXT.) DE FECHA 05-04-2017 POR DESEMBOLSO DE IDA PRÉSTAMO 5712-BO 001 PICAR12-01 AC115460 LIBRETA N° 00047137002 MDRyT-PROY. INVERSION COM. AR</t>
  </si>
  <si>
    <t>TRANSFERENCIA RECIBIDA DEL EXTERIOR SEGÚN MENSAJES SWIFT Nos. 04666-04663 (REM.EXT.) DE FECHA 05-04-2017 POR DESEMBOLSO DE CAF PRÉSTAMO CFA008785 PROGRAMA MI RIEGO LIBRETA N° 00287104314 FPS - U$ - MI RIEGO CAF</t>
  </si>
  <si>
    <t>TRANSFERENCIA RECIBIDA DEL EXTERIOR SEGÚN MENSAJES SWIFT Nos. 04668-04665 (REM.EXT.) DE FECHA 05-04-2017 POR DESEMBOLSO DE CAF PRÉSTAMO CFA008832 CARRET.V.GRANADO-LA PALIZADA SOLICITUD DE DESEMBOLSO NRO.10 LIBRETA N° 00291014357 ABC-USD-CAF 8832 CONST VILLA GRANADO PTE TAPERAS LA PALIZADA</t>
  </si>
  <si>
    <t>TRANSFERENCIA RECIBIDA DEL EXTERIOR SEGÚN MENSAJES SWIFT Nos. 04731-04729 (REM.EXT.) DE FECHA 05-04-2017 POR DESEMBOLSO DE CAF PRÉSTAMO CFA008789 CARR.MONTEAGUDO-MUYUPAMPA IPATI SOLICITUD DE DESEMBOLSO NRO.15 LIBRETA N° 00291014360 ABC-USD-CAF 8789 PORY MONTE IPATI, TUNEL INCAHUASI Y PTE FISCULCO</t>
  </si>
  <si>
    <t>PAGO A BID PRÉSTAMO 2664/BL-BO VCTO. 05-abr-2017 POR CUENTA DE TGN , NTI. 009213 VALOR 05-abr-2017 INTERESES USD 83.469,11 CTA. 5970 CUENTA UNICA DEL TESORO DOLARES AMERICANOS LIB. 00099021001</t>
  </si>
  <si>
    <t>PAGO A BID PRÉSTAMO 2664/BL-BO VCTO. 05-abr-2017 POR CUENTA DE TGN , NTI. 009214 VALOR 05-abr-2017 INTERESES USD 1.867,38 CTA. 5970 CUENTA UNICA DEL TESORO DOLARES AMERICANOS LIB. 00099021001</t>
  </si>
  <si>
    <t>PAGO A BID PRÉSTAMO 2664/BL-BO VCTO. 05-abr-2017 POR CUENTA DE TGN , NTI. 009228 VALOR 05-abr-2017 COMISIONES USD 5.159,43 CTA. 5970 CUENTA UNICA DEL TESORO DOLARES AMERICANOS LIB. 00099021001</t>
  </si>
  <si>
    <t>TRANSFERENCIA RECIBIDA DEL EXTERIOR SEGÚN MENSAJES SWIFT Nos. 04719-04711 (REM.EXT.) DE FECHA 05-04-2017 POR DESEMBOLSO DE IDA PRÉSTAMO 5712-BO 001 PICAR12-01 AC115460 LIBRETA N° 00047137002 MDRyT-PROY. INVERSION COM. AR REF.: UTILES DE ESCRITORIO</t>
  </si>
  <si>
    <t xml:space="preserve">Ministerio de Medio Ambiente y Agua </t>
  </si>
  <si>
    <t>TRANSFERENCIA RECIBIDA DEL EXTERIOR SEGÚN MENSAJES SWIFT Nos. 04749-04737 (REM.EXT.) DE FECHA 06-04-2017 POR DESEMBOLSO DE CAF PRÉSTAMO CFA008606 PROG AGUA,SAN.,RES SOL. Y DREN SOLICITUD DE DESEMBOLSO NRO. 7 LIBRETA N° 00860707001 MMAYA - $US - PROASRED CFA N° 8606</t>
  </si>
  <si>
    <t>TRANSFERENCIA RECIBIDA DEL EXTERIOR SEGÚN MENSAJES SWIFT Nos. 04749-04737 (REM.EXT.) DE FECHA 06-04-2017 POR DESEMBOLSO DE CAF PRÉSTAMO CFA008606 PROG AGUA,SAN.,RES SOL. Y DREN SOLICITUD DE DESEMBOLSO NRO. 7 LIBRETA N° 00860707001 MMAYA - $US - PROASRED CFA N° 8606 REF.: UTILES DE ESCRITORIO</t>
  </si>
  <si>
    <t>||COMPLEMENTO A NUESTRO COMPROBANTE N° G0181583 DE FECHA 30/12/2015. REF: PRESTAMO KFW ALEMANIA N°200165639, SEGÚN PRIMERA ENMIENDA AL CONVENIO SUBSIDIARIO DEL 30/11/2015 Y NOTA OF-DC. S.E.H. N° 21/17 DEL 03/04/2017 DE GAD STA CRUZ, CAP. EUR21.105,09 INT. EUR122,27 COM. EUR339,39 LIBRETA N° 00099021001 TGN RECURSOS ORDINARIOS - DOLARES AMERICANOS (5970)</t>
  </si>
  <si>
    <t>TRANSFERENCIA RECIBIDA DEL EXTERIOR SEGÚN MENSAJES SWIFT Nos. 04996-04984 (REM.EXT.) DE FECHA 10-04-2017 POR DESEMBOLSO DE BID PRÉSTAMO 2597/BL-BO REQ 0029 OPS0201712268A LIBRETA N° 00287104308 FPS-US-APPC (2DA. FASE)</t>
  </si>
  <si>
    <t>TRANSFERENCIA RECIBIDA DEL EXTERIOR SEGÚN MENSAJES SWIFT Nos. 04995-04983 (REM.EXT.) DE FECHA 10-04-2017 POR DESEMBOLSO DE BID PRÉSTAMO 2597/BL-BO REQ 0029 OPS0201712268A LIBRETA N° 00287104308 FPS-US-APPC (2DA. FASE)</t>
  </si>
  <si>
    <t>AJUSTE COMPLEMENTARIO POR REVALORIZACION SALDOS DE ACTIVOS DE RESERVA Y OBLIGACIONES MONEDA EXTRANJERA (DOLARES) Saldo MO = -1413435954.31 ;Bs/Mo: 6.86000000000 ;Saldo Bs: -9696170646.56</t>
  </si>
  <si>
    <t>PAGO A BID PRÉSTAMO 2597/BL-BO VCTO. 09-abr-2017 POR CUENTA DE TGN , NTI. 009212 VALOR 10-abr-2017 INTERESES USD 257.841,85 COMISIONES USD 1.902,07 CTA. 5970 CUENTA UNICA DEL TESORO DOLARES AMERICANOS LIB. 00099021001</t>
  </si>
  <si>
    <t>PAGO A BID PRÉSTAMO 2597/BL-BO VCTO. 09-abr-2017 POR CUENTA DE TGN , NTI. 009211 VALOR 10-abr-2017 INTERESES USD 5.908,02 CTA. 5970 CUENTA UNICA DEL TESORO DOLARES AMERICANOS LIB. 00099021001</t>
  </si>
  <si>
    <t>PAGO A BID PRÉSTAMO 2637/BL-BO VCTO. 09-abr-2017 POR CUENTA DE TGN , NTI. 009203 VALOR 10-abr-2017 INTERESES USD 63.207,17 CTA. 5970 CUENTA UNICA DEL TESORO DOLARES AMERICANOS LIB. 00099021001</t>
  </si>
  <si>
    <t>PAGO A BID PRÉSTAMO 2637/BL-BO VCTO. 09-abr-2017 POR CUENTA DE TGN , NTI. 009204 VALOR 10-abr-2017 INTERESES USD 1.556,25 CTA. 5970 CUENTA UNICA DEL TESORO DOLARES AMERICANOS LIB. 00099021001</t>
  </si>
  <si>
    <t>PAGO A BID PRÉSTAMO 3151/BL-BO VCTO. 09-abr-2017 POR CUENTA DE TGN , NTI. 009152 VALOR 10-abr-2017 INTERESES USD 1.924,97 CTA. 5970 CUENTA UNICA DEL TESORO DOLARES AMERICANOS LIB. 00099021001</t>
  </si>
  <si>
    <t>PAGO A BID PRÉSTAMO 3151/BL-BO VCTO. 09-abr-2017 POR CUENTA DE TGN , NTI. 009151 VALOR 10-abr-2017 INTERESES USD 63.717,39 COMISIONES USD 70.256,52 CTA. 5970 CUENTA UNICA DEL TESORO DOLARES AMERICANOS LIB. 00099021001</t>
  </si>
  <si>
    <t>PAGO A BID PRÉSTAMO 1597-SF-BO VCTO. 10-abr-2017 POR CUENTA DE TGN , NTI. 009153 VALOR 10-abr-2017 CAPITAL USD 501.496,36 INTERESES USD 284.714,56 CTA. 5970 CUENTA UNICA DEL TESORO DOLARES AMERICANOS LIB. 00099021001</t>
  </si>
  <si>
    <t>PAGO PRÉSTAMO BID 568-SF-BO VCTO. 10-abr-2017 POR CUENTA DE TGN , NTI. 009154 VALOR 10-abr-2017 CAPITAL USD 66.666,67 INTERESES USD 3.333,33 CTA. 5970 CUENTA UNICA DEL TESORO DOLARES AMERICANOS LIB. 00099021001</t>
  </si>
  <si>
    <t>TRANSFERENCIA RECIBIDA DEL EXTERIOR SEGÚN MENSAJES SWIFT Nos. 05157-05148 (REM.EXT.) DE FECHA 11-04-2017 POR DESEMBOLSO DE BID PRÉSTAMO 2597/BL-BO REQ 0005 OPS0201713479A LIBRETA N° 00086057004 MMAYA-US PROG. AGUA POT. SAMTO PEQ. LOCALI. BOL.</t>
  </si>
  <si>
    <t>TRANSFERENCIA RECIBIDA DEL EXTERIOR SEGÚN MENSAJES SWIFT Nos. 05156-05147 (REM.EXT.) DE FECHA 11-04-2017 POR DESEMBOLSO DE BID PRÉSTAMO 2597/BL-BO REQ 0005 OPS0201713479A LIBRETA N° 00086057004 MMAYA-US PROG. AGUA POT. SAMTO PEQ. LOCALI. BOL.</t>
  </si>
  <si>
    <t>TRANSFERENCIA RECIBIDA DEL EXTERIOR SEGÚN MENSAJES SWIFT Nos. 05158-05149 (REM.EXT.) DE FECHA 11-04-2017 POR DESEMBOLSO DE BID PRÉSTAMO 2597/BL-BO REQ 0018 OPS0201713629A LIBRETA N° 00225024301 SENASBA-US$. PROGRAMA RURAL-BID 2597</t>
  </si>
  <si>
    <t>TRANSFERENCIA RECIBIDA DEL EXTERIOR SEGÚN MENSAJES SWIFT Nos. 05159-05150 (REM.EXT.) DE FECHA 11-04-2017 POR DESEMBOLSO DE BID PRÉSTAMO 2597/BL-BO REQ 0018 OPS0201713629A LIBRETA N° 00225024301 SENASBA-US$. PROGRAMA RURAL-BID 2597</t>
  </si>
  <si>
    <t>TRANSFERENCIA RECIBIDA DEL EXTERIOR SEGÚN MENSAJES SWIFT Nos. 05156-05147 (REM.EXT.) DE FECHA 11-04-2017 POR DESEMBOLSO DE BID PRÉSTAMO 2597/BL-BO REQ 0005 OPS0201713479A LIBRETA N° 00086057004 MMAYA-US PROG. AGUA POT. SAMTO PEQ. LOCALI. BOL. REF.: UTILES DE ESCRITORIO</t>
  </si>
  <si>
    <t>TRANSFERENCIA RECIBIDA DEL EXTERIOR SEGÚN MENSAJES SWIFT Nos. 05157-05148 (REM.EXT.) DE FECHA 11-04-2017 POR DESEMBOLSO DE BID PRÉSTAMO 2597/BL-BO REQ 0005 OPS0201713479A LIBRETA N° 00086057004 MMAYA-US PROG. AGUA POT. SAMTO PEQ. LOCALI. BOL. REF.: UTILES DE ESCRITORIO</t>
  </si>
  <si>
    <t>PAGO A BID PRÉSTAMO 1833-SF-BO VCTO. 11-abr-2017 POR CUENTA DE TGN , NTI. 009178 VALOR 11-abr-2017 INTERESES USD 597.619,58 CTA. 5970 CUENTA UNICA DEL TESORO DOLARES AMERICANOS LIB. 00099021001</t>
  </si>
  <si>
    <t>TRANSFERENCIA RECIBIDA DEL EXTERIOR SEGÚN MENSAJES SWIFT Nos. 05226-05224 (REM.EXT.) DE FECHA 12-04-2017 POR DESEMBOLSO DE BID PRÉSTAMO 3699/BL-BO REQ0001 OPS0201713086A LIBRETA N° 00086047004 MMAyA-USD-PROG. NACIONAL DE RIEGO CON ENFOQUE</t>
  </si>
  <si>
    <t>TRANSFERENCIA RECIBIDA DEL EXTERIOR SEGÚN MENSAJES SWIFT Nos. 05227-05225 (REM.EXT.) DE FECHA 12-04-2017 POR DESEMBOLSO DE BID PRÉSTAMO 3699/BL-BO REQ 0001 OPS0201713086A LIBRETA N° 00086047004 MMAyA-USD-PROG. NACIONAL DE RIEGO CON ENFOQUE</t>
  </si>
  <si>
    <t>PAGO A CAF PRÉSTAMO CFA006763 VCTO. 12-abr-2017 POR CUENTA DE TGN , NTI. 009158 VALOR 12-abr-2017 CAPITAL USD 712.256,25 INTERESES USD 233.213,35 CTA. 5970 CUENTA UNICA DEL TESORO DOLARES AMERICANOS LIB. 00099021001</t>
  </si>
  <si>
    <t>TRANSFERENCIA RECIBIDA DEL EXTERIOR SEGÚN MENSAJES SWIFT Nos. 05226-05224 (REM.EXT.) DE FECHA 12-04-2017 POR DESEMBOLSO DE BID PRÉSTAMO 3699/BL-BO REQ0001 OPS0201713086A LIBRETA N° 00086047004 MMAyA-USD-PROG. NACIONAL DE RIEGO CON ENFOQUE REF.: UTILES DE ESCRITORIO</t>
  </si>
  <si>
    <t>TRANSFERENCIA RECIBIDA DEL EXTERIOR SEGÚN MENSAJES SWIFT Nos. 05227-05225 (REM.EXT.) DE FECHA 12-04-2017 POR DESEMBOLSO DE BID PRÉSTAMO 3699/BL-BO REQ 0001 OPS0201713086A LIBRETA N° 00086047004 MMAyA-USD-PROG. NACIONAL DE RIEGO CON ENFOQUE REF.: UTILES DE ESCRITORIO</t>
  </si>
  <si>
    <t>TRANSFERENCIA RECIBIDA DEL EXTERIOR SEGÚN MENSAJES SWIFT Nos. 05358-05355 (REM.EXT.) DE FECHA 17-04-2017 POR DESEMBOLSO DE CAF PRÉSTAMO CFA009344 PROG.MAS INV.P/ RIEGO FASE IV LIBRETA N° 00287104316 FPS-USD-MIAGUA CAF FASE IV</t>
  </si>
  <si>
    <t>TRANSFERENCIA RECIBIDA DEL EXTERIOR SEGÚN MENSAJES SWIFT Nos. 05359-05356 (REM.EXT.) DE FECHA 17-04-2017 POR DESEMBOLSO DE CAF PRÉSTAMO CFA009784 PROG.APOYO POL.PUB.SEG.ALIMENTARIA SOLICITUD DESEMBOLSO NRO.1 LIBRETA N° 00099021001 (5970) TGN - RECURSOS ORDINARIOS-DOLARES AMERICANOS (5970)</t>
  </si>
  <si>
    <t>TRANSFERENCIA RECIBIDA DEL EXTERIOR SEGÚN MENSAJES SWIFT Nos. 05357-05354 (REM.EXT.) DE FECHA 17-04-2017 POR DESEMBOLSO DE IDA PRÉSTAMO 5004-BO 001 PICAR-31 AC125267 LIBRETA N° 00047137001 US-EMPODERAR - PICAR</t>
  </si>
  <si>
    <t>PAGO A IDA PRÉSTAMO 5485-BO VCTO. 15-abr-2017 POR CUENTA DE TGN , NTI. 009174 VALOR 17-abr-2017 INTERESES USD 89.938,28 CTA. 5970 CUENTA UNICA DEL TESORO DOLARES AMERICANOS LIB. 00099021001</t>
  </si>
  <si>
    <t>PAGO A IDA PRÉSTAMO TF-16083 VCTO. 15-abr-2017 POR CUENTA DE TGN , NTI. 009165 VALOR 17-abr-2017 INTERESES USD 167,99 CTA. 5970 CUENTA UNICA DEL TESORO DOLARES AMERICANOS LIB. 00099021001</t>
  </si>
  <si>
    <t>PAGO A OPEP PRÉSTAMO 453-P VCTO. 15-abr-2017 POR CUENTA DE TGN , NTI. 009149 VALOR 17-abr-2017 CAPITAL USD 12.501,50 INTERESES USD 1.250,84 CTA. 5970 CUENTA UNICA DEL TESORO DOLARES AMERICANOS LIB. 00099021001</t>
  </si>
  <si>
    <t>PAGO A IDA PRÉSTAMO 2650-BO VCTO. 15-abr-2017 POR CUENTA DE TGN , NTI. 009160 VALOR 17-abr-2017 CAPITAL USD 86.425,48 INTERESES USD 10.113,24 CTA. 5970 CUENTA UNICA DEL TESORO DOLARES AMERICANOS LIB. 00099021001</t>
  </si>
  <si>
    <t>PAGO A IDA PRÉSTAMO 5484-BO VCTO. 15-abr-2017 POR CUENTA DE TGN , NTI. 009173 VALOR 17-abr-2017 INTERESES USD 45.497,64 CTA. 5970 CUENTA UNICA DEL TESORO DOLARES AMERICANOS LIB. 00099021001</t>
  </si>
  <si>
    <t>PAGO A BID PRÉSTAMO 3722/BL-BO VCTO. 15-abr-2017 POR CUENTA DE TGN , NTI. 009240 VALOR 17-abr-2017 COMISIONES USD 92.165,73 CTA. 5970 CUENTA UNICA DEL TESORO DOLARES AMERICANOS LIB. 00099021001</t>
  </si>
  <si>
    <t>PAGO A BID PRÉSTAMO 2908/BL-BO VCTO. 18-abr-2017 POR CUENTA DE TGN , NTI. 009206 VALOR 18-abr-2017 COMISIONES USD 86.564,34 CTA. 5970 CUENTA UNICA DEL TESORO DOLARES AMERICANOS LIB. 00099021001</t>
  </si>
  <si>
    <t>PAGO PRÉSTAMO BID 527-SF-BO VCTO. 19-abr-2017 POR CUENTA DE TGN , NTI. 009155 VALOR 19-abr-2017 CAPITAL USD 69.992,39 INTERESES USD 2.099,77 CTA. 5970 CUENTA UNICA DEL TESORO DOLARES AMERICANOS LIB. 00099021001</t>
  </si>
  <si>
    <t>PAGO A CAF PRÉSTAMO CFA005702 VCTO. 19-abr-2017 POR CUENTA DE TGN , NTI. 009167 VALOR 19-abr-2017 CAPITAL USD 9.164.110,97 INTERESES USD 2.970.408,40 CTA. 5970 CUENTA UNICA DEL TESORO DOLARES AMERICANOS LIB. 00099021001</t>
  </si>
  <si>
    <t>AJUSTE COMPLEMENTARIO POR REVALORIZACION SALDOS DE ACTIVOS DE RESERVA Y OBLIGACIONES MONEDA EXTRANJERA (DOLARES) Saldo MO = -1405242890.19 ;Bs/Mo: 6.86000000000 ;Saldo Bs: -9639966226.71</t>
  </si>
  <si>
    <t>PAGO A CAF PRÉSTAMO CFA007357 VCTO. 19-abr-2017 POR CUENTA DE TGN , NTI. 009166 VALOR 19-abr-2017 CAPITAL USD 3.324.662,16 INTERESES USD 1.114.630,57 COMISIONES USD 16.029,31 CTA. 5970 CUENTA UNICA DEL TESORO DOLARES AMERICANOS LIB. 00099021001</t>
  </si>
  <si>
    <t>AJUSTE COMPLEMENTARIO POR REVALORIZACION SALDOS DE ACTIVOS DE RESERVA Y OBLIGACIONES MONEDA EXTRANJERA (DOLARES) Saldo MO = -1405274427.60 ;Bs/Mo: 6.86000000000 ;Saldo Bs: -9640182573.33</t>
  </si>
  <si>
    <t>00099021001 DEP.DE CHEQ.AJENOS,RET.DE CAM.,CONCEPTO: DEVOLUCION ASISTENCIA TECNICA - FONDESIF,DEP.: FUNDACION SARTAWI , PROCEDENCIA: BANCO UNION S.A., CHEQUE: 126, FECHA DE EMISION:19/04/2017</t>
  </si>
  <si>
    <t>NUMERO DE LIBRETACUT: 05850102001 OPERACIÓN E46 TRANSFERENCIA DEL SISTEMA FINANCIERO POR CUENTA DE TERCEROS A LA CUT EN DOLARES AMERICANOS ABONO A LA CUENTA N. 5970034001 PARA POSTERIOR ABONO A LA LIBRETA CUT N. 05850102001 A NOMBRE DE EMPRESA PUBLICA NA</t>
  </si>
  <si>
    <t>||RECUPERACION TOTAL DEL PRESTAMO GCL NO. (2007) 13 (184), VCTO. 21/03/2017 DEL EXIMBANK CHINA SEGUN NOTAS MEFP/VTCP/DGCP/UODP-274/2017 Y MEFP/VTCP/DGCP/UODP-275/2017 DE FECHAS 22/03/2017 Y 23/03/2017 DEL MEFP. LIBRETA N° 00099021001 TGN RECURSOS ORDINARIOS - DOLARES AMERICANOS</t>
  </si>
  <si>
    <t>AJUSTE COMPLEMENTARIO POR REVALORIZACION SALDOS DE ACTIVOS DE RESERVA Y OBLIGACIONES MONEDA EXTRANJERA (DOLARES) Saldo MO = -1407138890.11 ;Bs/Mo: 6.86000000000 ;Saldo Bs: -9652972786.16</t>
  </si>
  <si>
    <t>AJUSTE COMPLEMENTARIO POR REVALORIZACION SALDOS DE ACTIVOS DE RESERVA Y OBLIGACIONES MONEDA EXTRANJERA (DOLARES) Saldo MO = -1407703901.31 ;Bs/Mo: 6.86000000000 ;Saldo Bs: -9656848762.98</t>
  </si>
  <si>
    <t>TRANSFERENCIA RECIBIDA DEL EXTERIOR SEGÚN MENSAJES SWIFT Nos. 05683-05672 (REM.EXT.) DE FECHA 24-04-2017 POR DESEMBOLSO DE CAF PRÉSTAMO CFA008239 CARRETERA PADILLA-EL SALTO LIBRETA N° 00291014341 ABC-USD-CAF 8239 CARRETERA PADILLA EL SALTO</t>
  </si>
  <si>
    <t>PAGO A BID PRÉSTAMO 2822/BL-BO VCTO. 22-abr-2017 POR CUENTA DE TGN , NTI. 009210 VALOR 24-abr-2017 INTERESES USD 4.522,30 CTA. 5970 CUENTA UNICA DEL TESORO DOLARES AMERICANOS LIB. 00099021001</t>
  </si>
  <si>
    <t>PAGO A BID PRÉSTAMO 2822/BL-BO VCTO. 22-abr-2017 POR CUENTA DE TGN , NTI. 009209 VALOR 24-abr-2017 INTERESES USD 202.545,32 COMISIONES USD 33.555,44 CTA. 5970 CUENTA UNICA DEL TESORO DOLARES AMERICANOS LIB. 00099021001</t>
  </si>
  <si>
    <t>PAGO A FND PRÉSTAMO NFD - 45 VCTO. 24-abr-2017 POR CUENTA DE TGN , NTI. 009194 VALOR 24-abr-2017 CAPITAL EUR 96.216,93 INTERESES EUR 10.463,59 CTA. 5970 CUENTA UNICA DEL TESORO DOLARES AMERICANOS LIB. 00099021001</t>
  </si>
  <si>
    <t>PAGO A FND PRÉSTAMO NDF 367 VCTO. 24-abr-2017 POR CUENTA DE TGN , NTI. 009196 VALOR 24-abr-2017 CAPITAL EUR 24.613,13 INTERESES EUR 8.399,23 CTA. 5970 CUENTA UNICA DEL TESORO DOLARES AMERICANOS LIB. 00099021001</t>
  </si>
  <si>
    <t>PAGO A FND PRÉSTAMO NDF-358 VCTO. 24-abr-2017 POR CUENTA DE TGN , NTI. 009195 VALOR 24-abr-2017 CAPITAL EUR 47.845,29 INTERESES EUR 16.506,63 CTA. 5970 CUENTA UNICA DEL TESORO DOLARES AMERICANOS LIB. 00099021001</t>
  </si>
  <si>
    <t>PAGO A FND PRÉSTAMO NDF 291 VCTO. 24-abr-2017 POR CUENTA DE TGN , NTI. 009277 VALOR 24-abr-2017 CAPITAL USD 35.586,14 INTERESES USD 10.402,76 CTA. 5970 CUENTA UNICA DEL TESORO DOLARES AMERICANOS LIB. 00099021001</t>
  </si>
  <si>
    <t>PAGO A FND PRÉSTAMO NDF-322 VCTO. 24-abr-2017 POR CUENTA DE TGN , NTI. 009201 VALOR 24-abr-2017 CAPITAL USD 66.546,35 INTERESES USD 19.697,81 CTA. 5970 CUENTA UNICA DEL TESORO DOLARES AMERICANOS LIB. 00099021001</t>
  </si>
  <si>
    <t>PAGO A FND PRÉSTAMO NDF-320 VCTO. 24-abr-2017 POR CUENTA DE TGN , NTI. 009231 VALOR 24-abr-2017 CAPITAL USD 18.096,07 INTERESES USD 5.356,46 CTA. 5970 CUENTA UNICA DEL TESORO DOLARES AMERICANOS LIB. 00099021001</t>
  </si>
  <si>
    <t>PAGO A FND PRÉSTAMO NDF-160 VCTO. 24-abr-2017 POR CUENTA DE TGN , NTI. 009276 VALOR 24-abr-2017 CAPITAL USD 136.038,41 INTERESES USD 16.269,87 CTA. 5970 CUENTA UNICA DEL TESORO DOLARES AMERICANOS LIB. 00099021001</t>
  </si>
  <si>
    <t>PAGO A FND PRÉSTAMO NDF-157 VCTO. 24-abr-2017 POR CUENTA DE TGN , NTI. 009252 VALOR 24-abr-2017 CAPITAL USD 135.090,93 INTERESES USD 16.653,01 CTA. 5970 CUENTA UNICA DEL TESORO DOLARES AMERICANOS LIB. 00099021001</t>
  </si>
  <si>
    <t>TRANSFERENCIA RECIBIDA DEL EXTERIOR SEGÚN MENSAJES SWIFT Nos. 05739-05734 (REM.EXT.) DE FECHA 25-04-2017 POR DESEMBOLSO DE CAF PRÉSTAMO CFA007860 CARRETERA CHACAPUCO RAVELO LIBRETA N° 00291014337 ABC-USD CFA 7860 CONST. CARRETERA CHACAPUCO RAVELO</t>
  </si>
  <si>
    <t>TRANSFERENCIA RECIBIDA DEL EXTERIOR SEGÚN MENSAJES SWIFT Nos. 05705-05704 (REM.EXT.) DE FECHA 25-04-2017 POR DESEMBOLSO DE CAF PRÉSTAMO CFA007657 PUESTA A PTO. CARRETERAS LIBRETA N° 00291014334 ABC-USD-PROG PUESTA A PUNTO CFA 7657</t>
  </si>
  <si>
    <t>||TRANSFERENCIA DE FONDOS SEGUN CITE: MEFP/VTCP/DGPOT/UPCFTGN/TR/N° 784/2017 DEL MEFP RECIBIDA EN LA FECHA (TRAM-TSO-2113) REF: PARA ATENDER OBLIGACIONES CONTRAIDAS EN LA EJECUCION DEL PROYECTO DE CONSTRUCCION LINEA DE TRANSMISION 115 KV SUCRE PADILLA. DE LA LIBRETA N° 00514014303 ENDE PROY. LINEA DE TRANSMISION ELECTRICA 115 KV SUCRE PADILLA</t>
  </si>
  <si>
    <t>TRANSFERENCIA RECIBIDA DEL EXTERIOR SEGÚN MENSAJES SWIFT Nos. 05792-05783 (REM.EXT.) DE FECHA 26-04-2017 POR DESEMBOLSO DE IDA PRÉSTAMO 5004-BO 001 PICAR-32 LIBRETA N° 00047137001 US-EMPODERAR - PICAR</t>
  </si>
  <si>
    <t>AJUSTE COMPLEMENTARIO POR REVALORIZACION SALDOS DE ACTIVOS DE RESERVA Y OBLIGACIONES MONEDA EXTRANJERA (DOLARES) Saldo MO = -1409569872.47 ;Bs/Mo: 6.86000000000 ;Saldo Bs: -9669649325.15</t>
  </si>
  <si>
    <t>TRANSFERENCIA RECIBIDA DEL EXTERIOR SEGÚN MENSAJES SWIFT Nos. 05792-05783 (REM.EXT.) DE FECHA 26-04-2017 POR DESEMBOLSO DE IDA PRÉSTAMO 5004-BO 001 PICAR-32 LIBRETA N° 00047137001 US-EMPODERAR - PICAR REF.: UTILES DE ESCRITORIO</t>
  </si>
  <si>
    <t>TRANSFERENCIA RECIBIDA DEL EXTERIOR SEGÚN MENSAJES SWIFT Nos. 05876-05864 (REM.EXT.) DE FECHA 27-04-2017 POR DESEMBOLSO DE CAF PRÉSTAMO CFA008340 CONST.DOBLEVIA MONTERO-CRISTAL LIBRETA N° 00291014342 ABC-US-CAF 8340 PROY MONTERO TR II PTE YAPACANI PTE ICHILO</t>
  </si>
  <si>
    <t>||TRANSFERENCIA DE FONDOS SEGUN NOTA DEL MMAYA/DGAA/CITE N°383/2017 RECIBIDA EN LA FECHA (TRAM-TGL-6270) REF:REGULARIZACION DEL COMPROBANTE CONTABLE N° 0885732 DE FECHA 25-04-2017-MENSAJE SWIFT NROS. 05732 Y 05743 ABONO EN LA LIB. N°00086018017 MMAYA-SUS-ONUDI PLAN ESTOCOLMO COP'S.</t>
  </si>
  <si>
    <t>TRANSFERENCIA RECIBIDA DEL EXTERIOR SEGÚN MENSAJES SWIFT Nos. 05964-05951 (REM.EXT.) DE FECHA 28-04-2017 POR DESEMBOLSO DE CAF PRÉSTAMO CFA008839 CARRETERA CARACOLLO-COLQUIRI LIBRETA N° 00291014353 ABC-USD-CAF 8839 PRO. CONST. CARRETERA CARACOLLO COLQUIRI</t>
  </si>
  <si>
    <t>PAGO A PRIV PRÉSTAMO US29731QAA58 VCTO. 29-abr-2017 POR CUENTA DE TGN , NTI. 009248 VALOR 28-abr-2017 INTERESES USD 12.187.500,00 CTA. 5970 CUENTA UNICA DEL TESORO DOLARES AMERICANOS LIB. 00099021001</t>
  </si>
  <si>
    <t>1710</t>
  </si>
  <si>
    <t>00016011101</t>
  </si>
  <si>
    <t>De: 00016011101 A:00099021001 TRANSFERENCIA DE RECURSOS SEGÚN PROCEDIMIENTO MEFP/VPCF/DGCF/UCCF N°358/2017. Ref: TRANSFERENCIA DE RECURSOS MINISTERIO DE EDUCACIÓN- Correspondiente a solicitud de Transferencia Según D.S. 3095 mediante notas</t>
  </si>
  <si>
    <t>10/04/2017</t>
  </si>
  <si>
    <t>1740</t>
  </si>
  <si>
    <t>De: 00099014102 A:00660012002 TRANSFERENCIA DE RECURSOS A SOLICITUD DEL ÓRGANO JUDICIAL S/G NOTA CITE: UNID.NAL.RRHH N°0231/2016 Y PROCEDIMIENTO MEFP/VPCF/DGCF/UCCF Nº377/2017 POR DEVOLUCIÓN DE RECUPERACIONES DE RECLAMOS DE ACREEDORES A FA</t>
  </si>
  <si>
    <t>18/04/2017</t>
  </si>
  <si>
    <t>1894</t>
  </si>
  <si>
    <t>00050018003</t>
  </si>
  <si>
    <t>De: 00050018003 A:00030018017 TRANSFERENCIA DE RECURSOS SEGÚN PROCEDIMIENTO MEFP/VPCF/DGCF/UCCF N°398/2017. Correspondiente a solicitud de Transferencia en cumplimiento a D.S. 3058 mediante nota CITE: MJ-DGAA/153/2017 del Ministerio de Ju</t>
  </si>
  <si>
    <t>19/04/2017</t>
  </si>
  <si>
    <t>1900</t>
  </si>
  <si>
    <t>00050018002</t>
  </si>
  <si>
    <t>De: 00050018002 A:00030018018 TRANSFERENCIA DE SALDO TOTAL EN COORDINACIÓN CON DGCF SEGÚN PROCEDIMIENTO MEFP/VPCF/DGCF/UCCF N°398/2017. Correspondiente a solicitud de Transferencia en cumplimiento a D.S. 3058 mediante nota CITE: MJ-DGAA/1</t>
  </si>
  <si>
    <t>20/04/2017</t>
  </si>
  <si>
    <t>1915</t>
  </si>
  <si>
    <t>00340012003</t>
  </si>
  <si>
    <t>De: 00340012003 A:00099021001 En atención a notas CITES: SEGIP/DNAF/Nº 0217/2016 y 0368/2017 del Servicio General de Identificación Personal que solicita la priorización del comprobante C-31 Nº 88 SIP en favor de la CUT, por concepto de</t>
  </si>
  <si>
    <t>28/04/2017</t>
  </si>
  <si>
    <t>2104</t>
  </si>
  <si>
    <t>00582012003</t>
  </si>
  <si>
    <t>De: 00582012003 A:00132012005 TRANSFERENCIA DE RECURSOS A SOLICITUD DE SEDEM S/G NOTA CITE: SEDEM/GAF/UF/2016-0093 Y PROCEDIMIENTO MEFP/VPCF/DGCF/UCCF Nº442/2017 EN EL MARCO DEL ART. 4 DEL D.S. 590 DE FECHA 04/08/2010.</t>
  </si>
  <si>
    <t>2105</t>
  </si>
  <si>
    <t>00574012004</t>
  </si>
  <si>
    <t>De: 00574012004 A:00132012005 TRANSFERENCIA DE RECURSOS A SOLICITUD DE SEDEM S/G NOTA CITE: SEDEM/GAF/UF/2016-0093 Y PROCEDIMIENTO MEFP/VPCF/DGCF/UCCF Nº442/2017 EN EL MARCO DEL ART. 4 DEL D.S. 590 DE FECHA 04/08/2010.</t>
  </si>
  <si>
    <t>2108</t>
  </si>
  <si>
    <t>De: 00099014102 A:00222012001 TRANSFERENCIA DE RECURSOS A SOLICITUD DEL INSTITUTO NACIONAL DE INNOVACION AGROPEDUARIA Y FORESTAL S/G NOTA CITE: MDRyT/INIAF/DAF/N°362-2016 Y PROCEDIMIENTO MEFP/VPCF/DGCF/UCCF Nº376/2017 POR DEVOLUCIÓN DE REC</t>
  </si>
  <si>
    <t>2109</t>
  </si>
  <si>
    <t>De: 00099014102 A:00660012002 TRANSFERENCIA DE RECURSOS A SOLICITUD DEL ÓRGANO JUDICIAL S/G NOTA CITE: Of.UNID.NAL.RRHH N°0714/2016 Y PROCEDIMIENTO MEFP/VPCF/DGCF/UCCF Nº378/2017 POR DEVOLUCIÓN DE RECUPERACIONES DE RECLAMOS DE ACREEDORES A</t>
  </si>
  <si>
    <t>2110</t>
  </si>
  <si>
    <t>De: 00099014102 A:00660012002 TRANSFERENCIA DE RECURSOS A SOLICITUD DEL ÓRGANO JUDICIAL S/G NOTA CITE: Of.UNID.NAL.RRHH N°01354/2016 Y PROCEDIMIENTO MEFP/VPCF/DGCF/UCCF Nº394/2017 POR DEVOLUCIÓN DE RECUPERACIONES DE RECLAMOS DE ACREEDORES</t>
  </si>
  <si>
    <t>2111</t>
  </si>
  <si>
    <t>De: 00099014102 A:00015011101 TRANSFERENCIA DE RECURSOS A SOLICITUD DEL MINISTERIO DE GOBIERNO S/G NOTA CITE: MG/DGAA/UF/T/N°307/2016 Y PROCEDIMIENTO MEFP/VPCF/DGCF/UCCF Nº375/2017 POR DEVOLUCIÓN DE RECUPERACIONES DE RECLAMOS DE ACREEDORES</t>
  </si>
  <si>
    <t>00030018017</t>
  </si>
  <si>
    <t>00030018018</t>
  </si>
  <si>
    <t>00132012005</t>
  </si>
  <si>
    <t>Nº Correlativo: 3</t>
  </si>
  <si>
    <r>
      <t xml:space="preserve">Estas operaciones deben ser registradas en el SIGEP hasta el </t>
    </r>
    <r>
      <rPr>
        <b/>
        <u/>
        <sz val="10"/>
        <rFont val="Arial"/>
        <family val="2"/>
      </rPr>
      <t>19 del presente mes</t>
    </r>
    <r>
      <rPr>
        <sz val="10"/>
        <rFont val="Arial"/>
        <family val="2"/>
      </rPr>
      <t xml:space="preserve"> a efectos de evitar las sanciones previstas en normativa vigente, coordinando para el efecto con la Dirección General de Contabilidad Fiscal, en oficinas del piso 8vo. Edificio de la Contraloría General del Estado - La Paz.</t>
    </r>
  </si>
  <si>
    <r>
      <t xml:space="preserve">Fecha: </t>
    </r>
    <r>
      <rPr>
        <b/>
        <sz val="12"/>
        <rFont val="Arial"/>
        <family val="2"/>
      </rPr>
      <t xml:space="preserve"> 10 - MAY - 2017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</si>
</sst>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 _€_-;\-* #,##0.00\ _€_-;_-* &quot;-&quot;??\ _€_-;_-@_-"/>
    <numFmt numFmtId="165" formatCode="_-* #,##0.00_-;\-* #,##0.00_-;_-* &quot;-&quot;??_-;_-@_-"/>
    <numFmt numFmtId="166" formatCode="#,##0.00_ ;[Red]\-#,##0.00\ "/>
    <numFmt numFmtId="167" formatCode="#,##0.00\ ;[Red]\(#,##0.00\);\ \-\ \ \ \ \ "/>
    <numFmt numFmtId="168" formatCode="#,##0.00;[Red]\(#,##0.00\);\ \-\ \ \ \ "/>
    <numFmt numFmtId="169" formatCode="#,##0.00;\(#,##0.00\);\ \-\ \ \ \ \ "/>
  </numFmts>
  <fonts count="80">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b/>
      <sz val="11"/>
      <name val="Calibri"/>
      <family val="2"/>
      <scheme val="minor"/>
    </font>
    <font>
      <sz val="8"/>
      <color theme="1"/>
      <name val="Calibri"/>
      <family val="2"/>
      <scheme val="minor"/>
    </font>
    <font>
      <b/>
      <sz val="8"/>
      <name val="Calibri"/>
      <family val="2"/>
      <scheme val="minor"/>
    </font>
    <font>
      <sz val="8"/>
      <color theme="1"/>
      <name val="Arial"/>
      <family val="2"/>
    </font>
    <font>
      <sz val="7.5"/>
      <name val="Arial"/>
      <family val="2"/>
    </font>
    <font>
      <sz val="8"/>
      <name val="Tahoma"/>
      <family val="2"/>
    </font>
    <font>
      <b/>
      <sz val="8"/>
      <name val="Tahoma"/>
      <family val="2"/>
    </font>
    <font>
      <b/>
      <sz val="10"/>
      <color rgb="FFFF0000"/>
      <name val="Calibri"/>
      <family val="2"/>
      <scheme val="minor"/>
    </font>
    <font>
      <b/>
      <sz val="9"/>
      <color theme="1"/>
      <name val="Calibri"/>
      <family val="2"/>
      <scheme val="minor"/>
    </font>
    <font>
      <b/>
      <sz val="8"/>
      <color theme="1"/>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b/>
      <u/>
      <sz val="8"/>
      <color rgb="FFFF0000"/>
      <name val="Calibri"/>
      <family val="2"/>
      <scheme val="minor"/>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sz val="11"/>
      <name val="Calibri"/>
      <family val="2"/>
      <scheme val="minor"/>
    </font>
    <font>
      <b/>
      <u/>
      <sz val="9"/>
      <color rgb="FFFF0000"/>
      <name val="Calibri"/>
      <family val="2"/>
      <scheme val="minor"/>
    </font>
    <font>
      <b/>
      <u/>
      <sz val="10"/>
      <color rgb="FFFF0000"/>
      <name val="Calibri"/>
      <family val="2"/>
      <scheme val="minor"/>
    </font>
    <font>
      <b/>
      <sz val="9"/>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sz val="8"/>
      <color rgb="FFFF000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51"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293">
    <xf numFmtId="0" fontId="0" fillId="0" borderId="0" xfId="0"/>
    <xf numFmtId="0" fontId="39" fillId="0" borderId="23" xfId="152" applyNumberFormat="1" applyFont="1" applyFill="1" applyBorder="1" applyAlignment="1" applyProtection="1">
      <alignment horizontal="center"/>
    </xf>
    <xf numFmtId="0" fontId="39" fillId="0" borderId="23" xfId="152" applyNumberFormat="1" applyFont="1" applyFill="1" applyBorder="1" applyAlignment="1" applyProtection="1"/>
    <xf numFmtId="0" fontId="39" fillId="0" borderId="24" xfId="152" applyNumberFormat="1" applyFont="1" applyFill="1" applyBorder="1" applyAlignment="1" applyProtection="1">
      <alignment horizontal="center"/>
    </xf>
    <xf numFmtId="0" fontId="39" fillId="0" borderId="24" xfId="152" applyNumberFormat="1" applyFont="1" applyFill="1" applyBorder="1" applyAlignment="1" applyProtection="1"/>
    <xf numFmtId="0" fontId="39" fillId="0" borderId="25" xfId="152" applyNumberFormat="1" applyFont="1" applyFill="1" applyBorder="1" applyAlignment="1" applyProtection="1">
      <alignment horizontal="center"/>
    </xf>
    <xf numFmtId="0" fontId="39" fillId="0" borderId="26" xfId="152" applyNumberFormat="1" applyFont="1" applyFill="1" applyBorder="1" applyAlignment="1" applyProtection="1"/>
    <xf numFmtId="0" fontId="39" fillId="0" borderId="24" xfId="152" applyNumberFormat="1" applyFont="1" applyFill="1" applyBorder="1" applyAlignment="1" applyProtection="1">
      <alignment horizontal="left"/>
    </xf>
    <xf numFmtId="0" fontId="48" fillId="40" borderId="13" xfId="157" applyNumberFormat="1" applyFont="1" applyFill="1" applyBorder="1" applyAlignment="1" applyProtection="1">
      <alignment vertical="center" wrapText="1"/>
    </xf>
    <xf numFmtId="0" fontId="48" fillId="40" borderId="21" xfId="157" applyNumberFormat="1" applyFont="1" applyFill="1" applyBorder="1" applyAlignment="1" applyProtection="1">
      <alignment vertical="center" wrapText="1"/>
    </xf>
    <xf numFmtId="0" fontId="54" fillId="0" borderId="0" xfId="0" applyFont="1" applyProtection="1">
      <protection locked="0"/>
    </xf>
    <xf numFmtId="0" fontId="56" fillId="0" borderId="0" xfId="0" applyFont="1" applyProtection="1">
      <protection locked="0"/>
    </xf>
    <xf numFmtId="0" fontId="33" fillId="0" borderId="0" xfId="427" applyFont="1" applyFill="1" applyBorder="1" applyAlignment="1" applyProtection="1">
      <alignment vertical="center"/>
    </xf>
    <xf numFmtId="0" fontId="50" fillId="0" borderId="0" xfId="427" applyFont="1" applyFill="1" applyBorder="1" applyAlignment="1" applyProtection="1">
      <alignment horizontal="left"/>
    </xf>
    <xf numFmtId="0" fontId="34" fillId="0" borderId="0" xfId="427" applyNumberFormat="1" applyFont="1" applyFill="1" applyBorder="1" applyAlignment="1" applyProtection="1">
      <alignment horizontal="center" vertical="center"/>
    </xf>
    <xf numFmtId="164" fontId="34" fillId="0" borderId="0" xfId="428" applyFont="1" applyFill="1" applyBorder="1" applyAlignment="1" applyProtection="1">
      <alignment horizontal="center" vertical="center"/>
    </xf>
    <xf numFmtId="14" fontId="33" fillId="0" borderId="0" xfId="427" applyNumberFormat="1" applyFont="1" applyFill="1" applyBorder="1" applyAlignment="1" applyProtection="1">
      <alignment vertical="center"/>
    </xf>
    <xf numFmtId="0" fontId="3" fillId="0" borderId="0" xfId="427" applyProtection="1"/>
    <xf numFmtId="166" fontId="28" fillId="0" borderId="0" xfId="427" applyNumberFormat="1" applyFont="1" applyBorder="1" applyProtection="1"/>
    <xf numFmtId="0" fontId="33" fillId="0" borderId="0" xfId="427" applyFont="1" applyFill="1" applyBorder="1" applyAlignment="1" applyProtection="1">
      <alignment horizontal="center" vertical="center"/>
    </xf>
    <xf numFmtId="0" fontId="33" fillId="0" borderId="0" xfId="427" applyFont="1" applyFill="1" applyBorder="1" applyAlignment="1" applyProtection="1">
      <alignment horizontal="left" vertical="center" wrapText="1"/>
    </xf>
    <xf numFmtId="164" fontId="33" fillId="0" borderId="0" xfId="428" applyFont="1" applyFill="1" applyBorder="1" applyAlignment="1" applyProtection="1">
      <alignment horizontal="right" vertical="center"/>
    </xf>
    <xf numFmtId="0" fontId="3" fillId="0" borderId="0" xfId="429" applyProtection="1">
      <protection locked="0"/>
    </xf>
    <xf numFmtId="0" fontId="3" fillId="0" borderId="0" xfId="429" applyAlignment="1" applyProtection="1">
      <alignment horizontal="center"/>
      <protection locked="0"/>
    </xf>
    <xf numFmtId="0" fontId="3" fillId="0" borderId="0" xfId="429" applyProtection="1"/>
    <xf numFmtId="0" fontId="3" fillId="0" borderId="0" xfId="429" applyAlignment="1" applyProtection="1">
      <alignment horizontal="center"/>
    </xf>
    <xf numFmtId="0" fontId="3" fillId="0" borderId="0" xfId="429" applyAlignment="1" applyProtection="1">
      <alignment horizontal="left"/>
      <protection locked="0"/>
    </xf>
    <xf numFmtId="1" fontId="33" fillId="0" borderId="13" xfId="428" applyNumberFormat="1" applyFont="1" applyFill="1" applyBorder="1" applyAlignment="1" applyProtection="1">
      <alignment horizontal="center"/>
      <protection locked="0"/>
    </xf>
    <xf numFmtId="0" fontId="35" fillId="0" borderId="13" xfId="429" applyFont="1" applyBorder="1" applyAlignment="1" applyProtection="1">
      <alignment horizontal="left"/>
      <protection locked="0"/>
    </xf>
    <xf numFmtId="14" fontId="33" fillId="0" borderId="13" xfId="428" applyNumberFormat="1" applyFont="1" applyFill="1" applyBorder="1" applyAlignment="1" applyProtection="1">
      <alignment horizontal="center"/>
      <protection locked="0"/>
    </xf>
    <xf numFmtId="1" fontId="33" fillId="0" borderId="13" xfId="428" applyNumberFormat="1" applyFont="1" applyFill="1" applyBorder="1" applyAlignment="1" applyProtection="1">
      <alignment horizontal="left"/>
      <protection locked="0"/>
    </xf>
    <xf numFmtId="167" fontId="39" fillId="0" borderId="13" xfId="429" applyNumberFormat="1" applyFont="1" applyFill="1" applyBorder="1" applyAlignment="1" applyProtection="1">
      <alignment horizontal="right"/>
      <protection locked="0"/>
    </xf>
    <xf numFmtId="167" fontId="40" fillId="0" borderId="22" xfId="429" applyNumberFormat="1" applyFont="1" applyFill="1" applyBorder="1" applyAlignment="1" applyProtection="1">
      <alignment horizontal="right"/>
      <protection locked="0"/>
    </xf>
    <xf numFmtId="0" fontId="28" fillId="0" borderId="0" xfId="429" applyFont="1" applyAlignment="1" applyProtection="1">
      <alignment horizontal="center"/>
    </xf>
    <xf numFmtId="0" fontId="28" fillId="0" borderId="0" xfId="429" applyFont="1" applyAlignment="1" applyProtection="1">
      <alignment horizontal="center" wrapText="1"/>
    </xf>
    <xf numFmtId="0" fontId="3" fillId="0" borderId="0" xfId="429" applyAlignment="1" applyProtection="1">
      <alignment horizontal="left"/>
    </xf>
    <xf numFmtId="0" fontId="3" fillId="0" borderId="0" xfId="429" applyAlignment="1" applyProtection="1">
      <alignment horizontal="center" wrapText="1"/>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47"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44" fillId="0" borderId="0" xfId="81" applyFont="1" applyAlignment="1" applyProtection="1">
      <alignment vertical="center"/>
      <protection locked="0"/>
    </xf>
    <xf numFmtId="4" fontId="44"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45" fillId="0" borderId="0" xfId="81" applyFont="1" applyAlignment="1" applyProtection="1">
      <alignment vertical="center" wrapText="1"/>
    </xf>
    <xf numFmtId="0" fontId="45"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54"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57" fillId="0" borderId="0" xfId="0" applyFont="1" applyAlignment="1" applyProtection="1">
      <alignment horizontal="center" vertical="center"/>
    </xf>
    <xf numFmtId="0" fontId="49" fillId="0" borderId="0" xfId="0" applyFont="1" applyAlignment="1" applyProtection="1">
      <alignment horizontal="justify" vertical="center"/>
    </xf>
    <xf numFmtId="0" fontId="59" fillId="0" borderId="27" xfId="0" applyFont="1" applyBorder="1" applyAlignment="1" applyProtection="1">
      <alignment horizontal="justify" vertical="center" wrapText="1"/>
    </xf>
    <xf numFmtId="0" fontId="61" fillId="0" borderId="28" xfId="0" applyFont="1" applyBorder="1" applyAlignment="1" applyProtection="1">
      <alignment horizontal="justify" vertical="center" wrapText="1"/>
    </xf>
    <xf numFmtId="0" fontId="61" fillId="0" borderId="29" xfId="0" applyFont="1" applyBorder="1" applyAlignment="1" applyProtection="1">
      <alignment horizontal="justify" vertical="center" wrapText="1"/>
    </xf>
    <xf numFmtId="0" fontId="59" fillId="0" borderId="28" xfId="0" applyFont="1" applyBorder="1" applyAlignment="1" applyProtection="1">
      <alignment horizontal="justify" vertical="center" wrapText="1"/>
    </xf>
    <xf numFmtId="0" fontId="62" fillId="0" borderId="0" xfId="0" applyFont="1" applyProtection="1"/>
    <xf numFmtId="0" fontId="9" fillId="0" borderId="0" xfId="1" applyFont="1" applyFill="1" applyAlignment="1" applyProtection="1">
      <alignment horizontal="center" vertical="top" wrapText="1"/>
    </xf>
    <xf numFmtId="164" fontId="37" fillId="0" borderId="0" xfId="428" applyFont="1" applyFill="1" applyBorder="1" applyAlignment="1" applyProtection="1">
      <alignment vertical="center"/>
      <protection locked="0"/>
    </xf>
    <xf numFmtId="0" fontId="37" fillId="0" borderId="0" xfId="429" applyFont="1" applyProtection="1">
      <protection locked="0"/>
    </xf>
    <xf numFmtId="0" fontId="45" fillId="0" borderId="0" xfId="81" applyFont="1" applyAlignment="1" applyProtection="1">
      <alignment horizontal="center" vertical="center"/>
    </xf>
    <xf numFmtId="0" fontId="71" fillId="0" borderId="0" xfId="429" applyFont="1" applyFill="1" applyAlignment="1" applyProtection="1">
      <alignment horizontal="left"/>
    </xf>
    <xf numFmtId="0" fontId="36" fillId="35" borderId="13" xfId="427" applyNumberFormat="1" applyFont="1" applyFill="1" applyBorder="1" applyAlignment="1" applyProtection="1">
      <alignment horizontal="center" vertical="center" wrapText="1"/>
    </xf>
    <xf numFmtId="0" fontId="36" fillId="34" borderId="13" xfId="427" applyFont="1" applyFill="1" applyBorder="1" applyAlignment="1" applyProtection="1">
      <alignment horizontal="center" vertical="center" wrapText="1"/>
    </xf>
    <xf numFmtId="0" fontId="36" fillId="35" borderId="13" xfId="427" applyFont="1" applyFill="1" applyBorder="1" applyAlignment="1" applyProtection="1">
      <alignment horizontal="center" vertical="center" wrapText="1"/>
    </xf>
    <xf numFmtId="0" fontId="36" fillId="34" borderId="13" xfId="0" applyFont="1" applyFill="1" applyBorder="1" applyAlignment="1" applyProtection="1">
      <alignment horizontal="center" vertical="center" wrapText="1"/>
    </xf>
    <xf numFmtId="164" fontId="36" fillId="34" borderId="13" xfId="428" applyFont="1" applyFill="1" applyBorder="1" applyAlignment="1" applyProtection="1">
      <alignment horizontal="center" vertical="center" wrapText="1"/>
    </xf>
    <xf numFmtId="0" fontId="46" fillId="38" borderId="13" xfId="81" applyFont="1" applyFill="1" applyBorder="1" applyAlignment="1" applyProtection="1">
      <alignment horizontal="center" vertical="center"/>
    </xf>
    <xf numFmtId="0" fontId="46" fillId="38" borderId="13" xfId="81" applyFont="1" applyFill="1" applyBorder="1" applyAlignment="1" applyProtection="1">
      <alignment vertical="center" wrapText="1"/>
    </xf>
    <xf numFmtId="0" fontId="46"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8" fontId="4" fillId="0" borderId="13" xfId="81" applyNumberFormat="1" applyFont="1" applyBorder="1" applyAlignment="1" applyProtection="1">
      <alignment vertical="center"/>
    </xf>
    <xf numFmtId="168" fontId="4" fillId="0" borderId="13" xfId="81" applyNumberFormat="1" applyFont="1" applyBorder="1" applyProtection="1"/>
    <xf numFmtId="0" fontId="0" fillId="0" borderId="13" xfId="81" applyFont="1" applyBorder="1" applyAlignment="1" applyProtection="1">
      <alignment horizontal="center" vertical="center" wrapText="1"/>
    </xf>
    <xf numFmtId="168" fontId="4" fillId="0" borderId="21" xfId="81" applyNumberFormat="1" applyFont="1" applyBorder="1" applyAlignment="1" applyProtection="1">
      <alignment vertical="center"/>
    </xf>
    <xf numFmtId="168" fontId="4" fillId="0" borderId="0" xfId="81" applyNumberFormat="1" applyFont="1" applyBorder="1" applyProtection="1"/>
    <xf numFmtId="0" fontId="44" fillId="0" borderId="13" xfId="81" applyFont="1" applyBorder="1" applyAlignment="1" applyProtection="1">
      <alignment vertical="center" wrapText="1"/>
    </xf>
    <xf numFmtId="0" fontId="44" fillId="0" borderId="13" xfId="81" applyFont="1" applyBorder="1" applyAlignment="1" applyProtection="1">
      <alignment horizontal="center" vertical="center" wrapText="1"/>
    </xf>
    <xf numFmtId="168"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69" fillId="0" borderId="0" xfId="429" applyFont="1" applyAlignment="1" applyProtection="1">
      <alignment horizontal="center"/>
      <protection locked="0"/>
    </xf>
    <xf numFmtId="0" fontId="3" fillId="0" borderId="0" xfId="429" applyFill="1" applyAlignment="1" applyProtection="1">
      <alignment vertical="center"/>
      <protection locked="0"/>
    </xf>
    <xf numFmtId="0" fontId="3" fillId="0" borderId="0" xfId="429" applyAlignment="1" applyProtection="1">
      <alignment horizontal="center" vertical="center"/>
      <protection locked="0"/>
    </xf>
    <xf numFmtId="0" fontId="35" fillId="0" borderId="0" xfId="429" applyFont="1" applyAlignment="1" applyProtection="1">
      <alignment vertical="center" wrapText="1"/>
      <protection locked="0"/>
    </xf>
    <xf numFmtId="0" fontId="3" fillId="0" borderId="0" xfId="429" applyAlignment="1" applyProtection="1">
      <alignment vertical="center"/>
      <protection locked="0"/>
    </xf>
    <xf numFmtId="0" fontId="2" fillId="0" borderId="0" xfId="429" applyFont="1" applyAlignment="1" applyProtection="1">
      <alignment vertical="center"/>
      <protection locked="0"/>
    </xf>
    <xf numFmtId="0" fontId="37" fillId="0" borderId="0" xfId="429" applyFont="1" applyAlignment="1" applyProtection="1">
      <alignment horizontal="center" vertical="center"/>
      <protection locked="0"/>
    </xf>
    <xf numFmtId="0" fontId="37" fillId="0" borderId="0" xfId="429" applyFont="1" applyAlignment="1" applyProtection="1">
      <alignment vertical="center" wrapText="1"/>
      <protection locked="0"/>
    </xf>
    <xf numFmtId="0" fontId="70" fillId="0" borderId="0" xfId="429" applyFont="1" applyFill="1" applyAlignment="1" applyProtection="1">
      <alignment horizontal="left"/>
      <protection locked="0"/>
    </xf>
    <xf numFmtId="0" fontId="38" fillId="0" borderId="0" xfId="429" applyFont="1" applyAlignment="1" applyProtection="1">
      <alignment horizontal="center" vertical="center"/>
      <protection locked="0"/>
    </xf>
    <xf numFmtId="0" fontId="11" fillId="0" borderId="0" xfId="429" applyFont="1" applyAlignment="1" applyProtection="1">
      <alignment horizontal="left" vertical="center" wrapText="1"/>
      <protection locked="0"/>
    </xf>
    <xf numFmtId="0" fontId="38" fillId="0" borderId="0" xfId="429" applyFont="1" applyAlignment="1" applyProtection="1">
      <alignment horizontal="left" vertical="center"/>
      <protection locked="0"/>
    </xf>
    <xf numFmtId="0" fontId="11" fillId="0" borderId="0" xfId="429" applyFont="1" applyAlignment="1" applyProtection="1">
      <alignment horizontal="center" vertical="center"/>
      <protection locked="0"/>
    </xf>
    <xf numFmtId="0" fontId="29" fillId="34" borderId="13" xfId="429" applyFont="1" applyFill="1" applyBorder="1" applyAlignment="1" applyProtection="1">
      <alignment horizontal="center" vertical="center" wrapText="1"/>
    </xf>
    <xf numFmtId="0" fontId="29" fillId="35" borderId="13" xfId="429" applyFont="1" applyFill="1" applyBorder="1" applyAlignment="1" applyProtection="1">
      <alignment horizontal="center" vertical="center" wrapText="1"/>
    </xf>
    <xf numFmtId="0" fontId="11" fillId="34" borderId="13" xfId="429" applyFont="1" applyFill="1" applyBorder="1" applyAlignment="1" applyProtection="1">
      <alignment horizontal="center" vertical="center" wrapText="1"/>
    </xf>
    <xf numFmtId="0" fontId="11" fillId="36" borderId="13" xfId="429"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wrapText="1"/>
    </xf>
    <xf numFmtId="0" fontId="29" fillId="34" borderId="13" xfId="1"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center" vertical="center"/>
    </xf>
    <xf numFmtId="14" fontId="33" fillId="0" borderId="13" xfId="428" applyNumberFormat="1" applyFont="1" applyFill="1" applyBorder="1" applyAlignment="1" applyProtection="1">
      <alignment horizontal="center" vertical="center"/>
    </xf>
    <xf numFmtId="1" fontId="33" fillId="0" borderId="13" xfId="428" applyNumberFormat="1" applyFont="1" applyFill="1" applyBorder="1" applyAlignment="1" applyProtection="1">
      <alignment horizontal="left" vertical="center" wrapText="1"/>
    </xf>
    <xf numFmtId="167" fontId="39" fillId="0" borderId="13" xfId="429" applyNumberFormat="1" applyFont="1" applyFill="1" applyBorder="1" applyAlignment="1" applyProtection="1">
      <alignment horizontal="right" vertical="center"/>
    </xf>
    <xf numFmtId="0" fontId="33" fillId="0" borderId="13" xfId="0" applyNumberFormat="1" applyFont="1" applyFill="1" applyBorder="1" applyAlignment="1" applyProtection="1">
      <alignment horizontal="center" vertical="center"/>
    </xf>
    <xf numFmtId="0" fontId="33" fillId="0" borderId="13" xfId="429" applyFont="1" applyFill="1" applyBorder="1" applyAlignment="1" applyProtection="1">
      <alignment horizontal="left" vertical="center" wrapText="1"/>
    </xf>
    <xf numFmtId="0" fontId="34" fillId="0" borderId="0" xfId="427" applyNumberFormat="1" applyFont="1" applyFill="1" applyBorder="1" applyAlignment="1" applyProtection="1">
      <alignment horizontal="left" vertical="center"/>
    </xf>
    <xf numFmtId="0" fontId="28" fillId="0" borderId="0" xfId="429" applyFont="1" applyAlignment="1" applyProtection="1">
      <alignment horizontal="left"/>
    </xf>
    <xf numFmtId="0" fontId="45" fillId="0" borderId="0" xfId="81" applyFont="1" applyAlignment="1" applyProtection="1">
      <alignment horizontal="center" vertical="center"/>
    </xf>
    <xf numFmtId="0" fontId="1" fillId="0" borderId="0" xfId="433" applyProtection="1"/>
    <xf numFmtId="0" fontId="28" fillId="0" borderId="0" xfId="433" applyFont="1" applyFill="1" applyAlignment="1" applyProtection="1">
      <alignment horizontal="center"/>
    </xf>
    <xf numFmtId="0" fontId="72" fillId="0" borderId="0" xfId="433" applyFont="1" applyFill="1" applyAlignment="1" applyProtection="1">
      <alignment horizontal="left"/>
    </xf>
    <xf numFmtId="0" fontId="42" fillId="0" borderId="0" xfId="433" applyFont="1" applyFill="1" applyAlignment="1" applyProtection="1">
      <alignment horizontal="left"/>
    </xf>
    <xf numFmtId="0" fontId="42" fillId="0" borderId="0" xfId="433" applyFont="1" applyFill="1" applyAlignment="1" applyProtection="1">
      <alignment horizontal="center" wrapText="1"/>
    </xf>
    <xf numFmtId="0" fontId="42" fillId="0" borderId="0" xfId="433" applyFont="1" applyFill="1" applyAlignment="1" applyProtection="1">
      <alignment horizontal="center"/>
    </xf>
    <xf numFmtId="0" fontId="1" fillId="0" borderId="0" xfId="433" applyAlignment="1" applyProtection="1">
      <alignment wrapText="1"/>
    </xf>
    <xf numFmtId="0" fontId="36" fillId="35" borderId="13" xfId="434" applyNumberFormat="1" applyFont="1" applyFill="1" applyBorder="1" applyAlignment="1" applyProtection="1">
      <alignment horizontal="center" vertical="center" wrapText="1"/>
      <protection locked="0"/>
    </xf>
    <xf numFmtId="0" fontId="36" fillId="34" borderId="13" xfId="433" applyFont="1" applyFill="1" applyBorder="1" applyAlignment="1" applyProtection="1">
      <alignment horizontal="center" vertical="center"/>
      <protection locked="0"/>
    </xf>
    <xf numFmtId="0" fontId="36" fillId="34" borderId="13" xfId="433" applyFont="1" applyFill="1" applyBorder="1" applyAlignment="1" applyProtection="1">
      <alignment horizontal="center" vertical="center" wrapText="1"/>
      <protection locked="0"/>
    </xf>
    <xf numFmtId="0" fontId="1" fillId="0" borderId="0" xfId="433" applyProtection="1">
      <protection locked="0"/>
    </xf>
    <xf numFmtId="4" fontId="1" fillId="0" borderId="0" xfId="433" applyNumberFormat="1" applyProtection="1">
      <protection locked="0"/>
    </xf>
    <xf numFmtId="167" fontId="36" fillId="0" borderId="13" xfId="433" applyNumberFormat="1" applyFont="1" applyFill="1" applyBorder="1" applyProtection="1">
      <protection locked="0"/>
    </xf>
    <xf numFmtId="0" fontId="1" fillId="0" borderId="0" xfId="433" applyAlignment="1" applyProtection="1">
      <alignment wrapText="1"/>
      <protection locked="0"/>
    </xf>
    <xf numFmtId="0" fontId="41" fillId="0" borderId="0" xfId="433" applyFont="1" applyFill="1" applyAlignment="1" applyProtection="1">
      <alignment horizontal="center"/>
    </xf>
    <xf numFmtId="0" fontId="36" fillId="35" borderId="13" xfId="433" applyFont="1" applyFill="1" applyBorder="1" applyAlignment="1" applyProtection="1">
      <alignment horizontal="center" vertical="center"/>
      <protection locked="0"/>
    </xf>
    <xf numFmtId="0" fontId="36" fillId="35" borderId="13" xfId="433" applyFont="1" applyFill="1" applyBorder="1" applyAlignment="1" applyProtection="1">
      <alignment horizontal="center" vertical="center" wrapText="1"/>
      <protection locked="0"/>
    </xf>
    <xf numFmtId="0" fontId="68" fillId="0" borderId="0" xfId="0" applyFont="1" applyAlignment="1" applyProtection="1">
      <alignment horizontal="center" vertical="center"/>
    </xf>
    <xf numFmtId="0" fontId="61" fillId="0" borderId="0" xfId="0" applyFont="1"/>
    <xf numFmtId="0" fontId="61" fillId="0" borderId="0" xfId="0" applyFont="1" applyAlignment="1" applyProtection="1">
      <alignment horizontal="justify" vertical="center"/>
    </xf>
    <xf numFmtId="0" fontId="62" fillId="0" borderId="27" xfId="0" applyFont="1" applyBorder="1" applyAlignment="1" applyProtection="1">
      <alignment horizontal="justify" vertical="center" wrapText="1"/>
    </xf>
    <xf numFmtId="0" fontId="62" fillId="0" borderId="28" xfId="0" applyFont="1" applyBorder="1" applyAlignment="1" applyProtection="1">
      <alignment horizontal="justify" vertical="center" wrapText="1"/>
    </xf>
    <xf numFmtId="0" fontId="61" fillId="0" borderId="38" xfId="0" applyFont="1" applyBorder="1" applyAlignment="1" applyProtection="1">
      <alignment horizontal="justify" vertical="center" wrapText="1"/>
    </xf>
    <xf numFmtId="0" fontId="62" fillId="0" borderId="38" xfId="0" applyFont="1" applyBorder="1" applyAlignment="1" applyProtection="1">
      <alignment horizontal="justify" vertical="center" wrapText="1"/>
    </xf>
    <xf numFmtId="0" fontId="62" fillId="0" borderId="27" xfId="0" applyFont="1" applyFill="1" applyBorder="1" applyAlignment="1" applyProtection="1">
      <alignment horizontal="justify" vertical="center" wrapText="1"/>
    </xf>
    <xf numFmtId="0" fontId="62" fillId="0" borderId="28" xfId="0" applyFont="1" applyFill="1" applyBorder="1" applyAlignment="1" applyProtection="1">
      <alignment horizontal="justify" vertical="center" wrapText="1"/>
    </xf>
    <xf numFmtId="0" fontId="61" fillId="0" borderId="0" xfId="0" applyFont="1" applyFill="1"/>
    <xf numFmtId="0" fontId="61" fillId="0" borderId="28" xfId="0" applyFont="1" applyFill="1" applyBorder="1" applyAlignment="1" applyProtection="1">
      <alignment horizontal="justify" vertical="center" wrapText="1"/>
    </xf>
    <xf numFmtId="0" fontId="61" fillId="0" borderId="29" xfId="0" applyFont="1" applyFill="1" applyBorder="1" applyAlignment="1" applyProtection="1">
      <alignment horizontal="justify" vertical="center" wrapText="1"/>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8" fontId="4" fillId="36" borderId="13" xfId="81" applyNumberFormat="1" applyFont="1" applyFill="1" applyBorder="1" applyAlignment="1" applyProtection="1">
      <alignment vertical="center"/>
    </xf>
    <xf numFmtId="168"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2" fontId="62" fillId="0" borderId="0" xfId="0" applyNumberFormat="1" applyFont="1" applyAlignment="1" applyProtection="1">
      <alignment horizontal="justify" vertical="justify" wrapText="1"/>
    </xf>
    <xf numFmtId="0" fontId="34" fillId="0" borderId="0" xfId="427" applyNumberFormat="1" applyFont="1" applyFill="1" applyBorder="1" applyAlignment="1" applyProtection="1">
      <alignment horizontal="left" vertical="center"/>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76" fillId="0" borderId="38" xfId="0" applyFont="1" applyBorder="1" applyAlignment="1" applyProtection="1">
      <alignment horizontal="justify" vertical="center" wrapText="1"/>
    </xf>
    <xf numFmtId="40" fontId="34" fillId="0" borderId="0" xfId="427" applyNumberFormat="1" applyFont="1" applyFill="1" applyBorder="1" applyAlignment="1" applyProtection="1">
      <alignment horizontal="left" vertical="center"/>
    </xf>
    <xf numFmtId="40" fontId="34" fillId="0" borderId="0" xfId="428" applyNumberFormat="1" applyFont="1" applyFill="1" applyBorder="1" applyAlignment="1" applyProtection="1">
      <alignment horizontal="center" vertical="center"/>
    </xf>
    <xf numFmtId="40" fontId="33" fillId="0" borderId="0" xfId="428" applyNumberFormat="1" applyFont="1" applyFill="1" applyBorder="1" applyAlignment="1" applyProtection="1">
      <alignment horizontal="right" vertical="center"/>
    </xf>
    <xf numFmtId="40" fontId="36" fillId="34" borderId="13" xfId="428" applyNumberFormat="1" applyFont="1" applyFill="1" applyBorder="1" applyAlignment="1" applyProtection="1">
      <alignment horizontal="center" vertical="center" wrapText="1"/>
    </xf>
    <xf numFmtId="40" fontId="0" fillId="0" borderId="0" xfId="0" applyNumberFormat="1"/>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2"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169" fontId="54" fillId="0" borderId="0" xfId="0" applyNumberFormat="1" applyFont="1" applyProtection="1"/>
    <xf numFmtId="0" fontId="33" fillId="0" borderId="13" xfId="0" applyFont="1" applyFill="1" applyBorder="1" applyAlignment="1">
      <alignment horizontal="center"/>
    </xf>
    <xf numFmtId="0" fontId="33" fillId="0" borderId="13" xfId="0" applyFont="1" applyFill="1" applyBorder="1"/>
    <xf numFmtId="167" fontId="33" fillId="0" borderId="13" xfId="0" applyNumberFormat="1" applyFont="1" applyFill="1" applyBorder="1"/>
    <xf numFmtId="167" fontId="33" fillId="0" borderId="0" xfId="0" applyNumberFormat="1" applyFont="1" applyFill="1" applyBorder="1"/>
    <xf numFmtId="0" fontId="0" fillId="0" borderId="13" xfId="0" applyFill="1" applyBorder="1"/>
    <xf numFmtId="167" fontId="33" fillId="0" borderId="13" xfId="0" applyNumberFormat="1" applyFont="1" applyFill="1" applyBorder="1" applyAlignment="1">
      <alignment wrapText="1"/>
    </xf>
    <xf numFmtId="43" fontId="33" fillId="0" borderId="13" xfId="435" applyFont="1" applyFill="1" applyBorder="1"/>
    <xf numFmtId="0" fontId="0" fillId="0" borderId="0" xfId="0" applyFill="1"/>
    <xf numFmtId="0" fontId="35" fillId="0" borderId="13" xfId="0" applyFont="1" applyFill="1" applyBorder="1" applyAlignment="1">
      <alignment horizontal="center" vertical="center" wrapText="1"/>
    </xf>
    <xf numFmtId="14" fontId="35" fillId="0" borderId="13" xfId="0" applyNumberFormat="1" applyFont="1" applyFill="1" applyBorder="1" applyAlignment="1">
      <alignment horizontal="center" vertical="center"/>
    </xf>
    <xf numFmtId="0" fontId="35" fillId="0" borderId="13" xfId="0" applyFont="1" applyFill="1" applyBorder="1" applyAlignment="1">
      <alignment horizontal="center" vertical="center"/>
    </xf>
    <xf numFmtId="0" fontId="35" fillId="0" borderId="13" xfId="0" applyFont="1" applyFill="1" applyBorder="1" applyAlignment="1">
      <alignment vertical="center" wrapText="1"/>
    </xf>
    <xf numFmtId="43" fontId="35" fillId="0" borderId="13" xfId="435" applyFont="1" applyFill="1" applyBorder="1" applyAlignment="1">
      <alignment vertical="center"/>
    </xf>
    <xf numFmtId="43" fontId="35" fillId="0" borderId="13" xfId="435" applyFont="1" applyFill="1" applyBorder="1" applyAlignment="1">
      <alignment horizontal="right" vertical="center"/>
    </xf>
    <xf numFmtId="0" fontId="33" fillId="0" borderId="13" xfId="0" applyFont="1" applyFill="1" applyBorder="1" applyAlignment="1">
      <alignment vertical="center"/>
    </xf>
    <xf numFmtId="0" fontId="33" fillId="0" borderId="13" xfId="0" applyNumberFormat="1" applyFont="1" applyFill="1" applyBorder="1" applyAlignment="1">
      <alignment horizontal="center" vertical="center"/>
    </xf>
    <xf numFmtId="0" fontId="37" fillId="0" borderId="13" xfId="0" applyFont="1" applyFill="1" applyBorder="1" applyAlignment="1">
      <alignment horizontal="center" vertical="center"/>
    </xf>
    <xf numFmtId="0" fontId="37" fillId="0" borderId="13" xfId="0" applyFont="1" applyFill="1" applyBorder="1" applyAlignment="1">
      <alignment horizontal="center" vertical="center" wrapText="1"/>
    </xf>
    <xf numFmtId="0" fontId="35" fillId="0" borderId="13" xfId="0" applyFont="1" applyFill="1" applyBorder="1" applyAlignment="1">
      <alignment wrapText="1"/>
    </xf>
    <xf numFmtId="43" fontId="79" fillId="0" borderId="13" xfId="435" applyFont="1" applyFill="1" applyBorder="1" applyAlignment="1">
      <alignment horizontal="right" vertical="center"/>
    </xf>
    <xf numFmtId="0" fontId="43" fillId="33" borderId="13" xfId="0" applyFont="1" applyFill="1" applyBorder="1" applyAlignment="1">
      <alignment horizontal="center" vertical="center" wrapText="1"/>
    </xf>
    <xf numFmtId="0" fontId="33"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14" fontId="35"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43" fontId="35" fillId="0" borderId="11" xfId="435" applyFont="1" applyFill="1" applyBorder="1" applyAlignment="1">
      <alignment vertical="center"/>
    </xf>
    <xf numFmtId="43" fontId="35" fillId="0" borderId="12" xfId="435" applyFont="1" applyFill="1" applyBorder="1" applyAlignment="1">
      <alignment vertical="center"/>
    </xf>
    <xf numFmtId="43" fontId="35" fillId="0" borderId="0" xfId="435" applyFont="1" applyFill="1" applyBorder="1" applyAlignment="1">
      <alignment horizontal="right" vertical="center"/>
    </xf>
    <xf numFmtId="0" fontId="33" fillId="0" borderId="0" xfId="0" applyFont="1" applyFill="1" applyBorder="1" applyAlignment="1">
      <alignment vertical="center"/>
    </xf>
    <xf numFmtId="43" fontId="44" fillId="33" borderId="13" xfId="435" applyFont="1" applyFill="1" applyBorder="1"/>
    <xf numFmtId="1" fontId="33" fillId="0" borderId="13" xfId="435" applyNumberFormat="1" applyFont="1" applyFill="1" applyBorder="1" applyAlignment="1">
      <alignment horizontal="center"/>
    </xf>
    <xf numFmtId="0" fontId="35" fillId="0" borderId="13" xfId="0" applyFont="1" applyBorder="1" applyAlignment="1">
      <alignment horizontal="left" wrapText="1"/>
    </xf>
    <xf numFmtId="14" fontId="33" fillId="0" borderId="13" xfId="435" applyNumberFormat="1" applyFont="1" applyFill="1" applyBorder="1" applyAlignment="1">
      <alignment horizontal="center"/>
    </xf>
    <xf numFmtId="1" fontId="33" fillId="0" borderId="13" xfId="435" applyNumberFormat="1" applyFont="1" applyFill="1" applyBorder="1" applyAlignment="1">
      <alignment horizontal="left" wrapText="1"/>
    </xf>
    <xf numFmtId="167" fontId="33" fillId="0" borderId="13" xfId="0" applyNumberFormat="1" applyFont="1" applyFill="1" applyBorder="1" applyAlignment="1" applyProtection="1">
      <alignment horizontal="right"/>
    </xf>
    <xf numFmtId="0" fontId="70" fillId="0" borderId="0" xfId="433" applyFont="1" applyFill="1" applyAlignment="1" applyProtection="1">
      <alignment horizontal="left"/>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168" fontId="4" fillId="0" borderId="13" xfId="81" applyNumberFormat="1" applyFont="1" applyFill="1" applyBorder="1" applyAlignment="1">
      <alignment vertical="center"/>
    </xf>
    <xf numFmtId="0" fontId="4" fillId="0" borderId="13" xfId="81" applyFont="1" applyBorder="1" applyAlignment="1">
      <alignment horizontal="center" vertical="center"/>
    </xf>
    <xf numFmtId="0" fontId="4" fillId="0" borderId="13" xfId="81" applyFont="1" applyBorder="1" applyAlignment="1">
      <alignment vertical="center" wrapText="1"/>
    </xf>
    <xf numFmtId="0" fontId="4" fillId="0" borderId="13" xfId="81" applyFont="1" applyBorder="1" applyAlignment="1">
      <alignment horizontal="center" vertical="center" wrapText="1"/>
    </xf>
    <xf numFmtId="168" fontId="4" fillId="0" borderId="13" xfId="81" applyNumberFormat="1" applyFont="1" applyBorder="1" applyAlignment="1">
      <alignment vertical="center"/>
    </xf>
    <xf numFmtId="169" fontId="55" fillId="0" borderId="10" xfId="430" applyNumberFormat="1" applyFont="1" applyFill="1" applyBorder="1" applyAlignment="1" applyProtection="1">
      <alignment horizontal="right" vertical="center"/>
    </xf>
    <xf numFmtId="169" fontId="55" fillId="0" borderId="11" xfId="430" applyNumberFormat="1" applyFont="1" applyFill="1" applyBorder="1" applyAlignment="1" applyProtection="1">
      <alignment horizontal="right" vertical="center"/>
    </xf>
    <xf numFmtId="169" fontId="55" fillId="0" borderId="12" xfId="430" applyNumberFormat="1" applyFont="1" applyFill="1" applyBorder="1" applyAlignment="1" applyProtection="1">
      <alignment horizontal="right" vertical="center"/>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3"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67"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0" xfId="1" applyFont="1" applyFill="1" applyAlignment="1" applyProtection="1">
      <alignment horizontal="center"/>
    </xf>
    <xf numFmtId="0" fontId="66" fillId="0" borderId="0" xfId="1" applyFont="1" applyFill="1" applyAlignment="1" applyProtection="1">
      <alignment horizontal="center"/>
    </xf>
    <xf numFmtId="0" fontId="5" fillId="0" borderId="0" xfId="1" applyFont="1" applyFill="1" applyAlignment="1" applyProtection="1">
      <alignment horizontal="justify" vertical="top" wrapText="1"/>
      <protection locked="0"/>
    </xf>
    <xf numFmtId="0" fontId="45" fillId="0" borderId="0" xfId="81" applyFont="1" applyAlignment="1" applyProtection="1">
      <alignment horizontal="center" vertical="center"/>
    </xf>
    <xf numFmtId="0" fontId="45" fillId="36" borderId="10" xfId="81" applyFont="1" applyFill="1" applyBorder="1" applyAlignment="1" applyProtection="1">
      <alignment horizontal="center" vertical="center"/>
    </xf>
    <xf numFmtId="0" fontId="45" fillId="36" borderId="11" xfId="81" applyFont="1" applyFill="1" applyBorder="1" applyAlignment="1" applyProtection="1">
      <alignment horizontal="center" vertical="center"/>
    </xf>
    <xf numFmtId="0" fontId="45" fillId="36" borderId="12" xfId="81" applyFont="1" applyFill="1" applyBorder="1" applyAlignment="1" applyProtection="1">
      <alignment horizontal="center" vertical="center"/>
    </xf>
    <xf numFmtId="0" fontId="45" fillId="37" borderId="15" xfId="81" applyFont="1" applyFill="1" applyBorder="1" applyAlignment="1" applyProtection="1">
      <alignment horizontal="center" vertical="center"/>
    </xf>
    <xf numFmtId="0" fontId="45" fillId="37" borderId="14" xfId="81" applyFont="1" applyFill="1" applyBorder="1" applyAlignment="1" applyProtection="1">
      <alignment horizontal="center" vertical="center"/>
    </xf>
    <xf numFmtId="0" fontId="34" fillId="0" borderId="0" xfId="427" applyNumberFormat="1" applyFont="1" applyFill="1" applyBorder="1" applyAlignment="1" applyProtection="1">
      <alignment horizontal="left" vertical="center"/>
    </xf>
    <xf numFmtId="40" fontId="34" fillId="0" borderId="0" xfId="427" applyNumberFormat="1" applyFont="1" applyFill="1" applyBorder="1" applyAlignment="1" applyProtection="1">
      <alignment horizontal="left" vertical="center"/>
    </xf>
    <xf numFmtId="0" fontId="34" fillId="0" borderId="0" xfId="429" applyFont="1" applyAlignment="1" applyProtection="1">
      <alignment horizontal="left"/>
      <protection locked="0"/>
    </xf>
    <xf numFmtId="0" fontId="28" fillId="0" borderId="0" xfId="429" applyFont="1" applyAlignment="1" applyProtection="1">
      <alignment horizontal="left"/>
    </xf>
    <xf numFmtId="0" fontId="43" fillId="33" borderId="10" xfId="429" applyFont="1" applyFill="1" applyBorder="1" applyAlignment="1" applyProtection="1">
      <alignment horizontal="center"/>
      <protection locked="0"/>
    </xf>
    <xf numFmtId="0" fontId="43" fillId="33" borderId="11" xfId="429" applyFont="1" applyFill="1" applyBorder="1" applyAlignment="1" applyProtection="1">
      <alignment horizontal="center"/>
      <protection locked="0"/>
    </xf>
    <xf numFmtId="0" fontId="43" fillId="33" borderId="12" xfId="429" applyFont="1" applyFill="1" applyBorder="1" applyAlignment="1" applyProtection="1">
      <alignment horizontal="center"/>
      <protection locked="0"/>
    </xf>
    <xf numFmtId="0" fontId="28" fillId="0" borderId="0" xfId="433" applyFont="1" applyFill="1" applyAlignment="1" applyProtection="1">
      <alignment horizontal="left"/>
    </xf>
    <xf numFmtId="0" fontId="34" fillId="0" borderId="0" xfId="433" applyFont="1" applyFill="1" applyAlignment="1" applyProtection="1">
      <alignment horizontal="left"/>
    </xf>
    <xf numFmtId="0" fontId="41" fillId="0" borderId="0" xfId="433" applyFont="1" applyFill="1" applyAlignment="1" applyProtection="1">
      <alignment horizont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0</xdr:col>
      <xdr:colOff>123265</xdr:colOff>
      <xdr:row>1</xdr:row>
      <xdr:rowOff>112059</xdr:rowOff>
    </xdr:from>
    <xdr:to>
      <xdr:col>1</xdr:col>
      <xdr:colOff>1170364</xdr:colOff>
      <xdr:row>5</xdr:row>
      <xdr:rowOff>65555</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265" y="302559"/>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0HT%20-%20OPER%20PEND%20ENERO%20A%20ABRIL%202017%20CORR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BOD"/>
      <sheetName val="RESUMEN"/>
      <sheetName val="PT CUT Bs"/>
      <sheetName val="CUT Bs"/>
      <sheetName val="PT CUT USD"/>
      <sheetName val="EMMA $US"/>
      <sheetName val="CUT USD"/>
      <sheetName val="PT TRL Bs"/>
      <sheetName val="PT TRL $us"/>
      <sheetName val="RES. TRL"/>
      <sheetName val="PT CDI"/>
      <sheetName val="CTR WIL"/>
      <sheetName val="Din 2"/>
      <sheetName val="CTR RESUMEN"/>
      <sheetName val="RES.CDI"/>
      <sheetName val="List_16"/>
      <sheetName val="Cod_16"/>
      <sheetName val="GRAL POR ENTIDAD"/>
      <sheetName val="R.1"/>
      <sheetName val="R.2"/>
      <sheetName val="ENT"/>
      <sheetName val="bd_lista"/>
      <sheetName val="bd_DA"/>
    </sheetNames>
    <sheetDataSet>
      <sheetData sheetId="0" refreshError="1"/>
      <sheetData sheetId="1" refreshError="1"/>
      <sheetData sheetId="2" refreshError="1"/>
      <sheetData sheetId="3" refreshError="1"/>
      <sheetData sheetId="4">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row>
        <row r="2">
          <cell r="B2" t="str">
            <v>BOD</v>
          </cell>
          <cell r="C2" t="str">
            <v>CDC</v>
          </cell>
          <cell r="D2" t="str">
            <v>COB</v>
          </cell>
          <cell r="E2" t="str">
            <v>CRV</v>
          </cell>
          <cell r="F2" t="str">
            <v>CTV</v>
          </cell>
          <cell r="G2" t="str">
            <v>CVD</v>
          </cell>
          <cell r="H2" t="str">
            <v>DAU</v>
          </cell>
          <cell r="I2" t="str">
            <v>DDC</v>
          </cell>
          <cell r="J2" t="str">
            <v>DEV</v>
          </cell>
          <cell r="K2" t="str">
            <v>DVD</v>
          </cell>
          <cell r="L2" t="str">
            <v>NTE</v>
          </cell>
          <cell r="M2" t="str">
            <v>NTI</v>
          </cell>
          <cell r="N2" t="str">
            <v>PTV</v>
          </cell>
          <cell r="O2" t="str">
            <v>SWF</v>
          </cell>
          <cell r="P2" t="str">
            <v>TEC</v>
          </cell>
          <cell r="Q2" t="str">
            <v>TRC</v>
          </cell>
        </row>
        <row r="3">
          <cell r="A3" t="str">
            <v>Suma de IMPORTE</v>
          </cell>
          <cell r="B3" t="str">
            <v>Etiquetas de columna</v>
          </cell>
        </row>
        <row r="4">
          <cell r="A4" t="str">
            <v>Etiquetas de fila</v>
          </cell>
          <cell r="B4" t="str">
            <v>BOD</v>
          </cell>
          <cell r="C4" t="str">
            <v>CDC</v>
          </cell>
          <cell r="D4" t="str">
            <v>COB</v>
          </cell>
          <cell r="E4" t="str">
            <v>CRV</v>
          </cell>
          <cell r="F4" t="str">
            <v>CTV</v>
          </cell>
          <cell r="G4" t="str">
            <v>CVD</v>
          </cell>
          <cell r="H4" t="str">
            <v>DAU</v>
          </cell>
          <cell r="I4" t="str">
            <v>DDC</v>
          </cell>
          <cell r="J4" t="str">
            <v>DEV</v>
          </cell>
          <cell r="K4" t="str">
            <v>DVD</v>
          </cell>
          <cell r="L4" t="str">
            <v>NTE</v>
          </cell>
          <cell r="M4" t="str">
            <v>NTI</v>
          </cell>
          <cell r="N4" t="str">
            <v>PTV</v>
          </cell>
          <cell r="O4" t="str">
            <v>SWF</v>
          </cell>
          <cell r="P4" t="str">
            <v>TEC</v>
          </cell>
          <cell r="Q4" t="str">
            <v>TRC</v>
          </cell>
          <cell r="R4" t="str">
            <v>(en blanco)</v>
          </cell>
          <cell r="S4" t="str">
            <v>Total general</v>
          </cell>
        </row>
        <row r="5">
          <cell r="A5">
            <v>0</v>
          </cell>
          <cell r="B5">
            <v>0</v>
          </cell>
          <cell r="S5">
            <v>0</v>
          </cell>
        </row>
        <row r="6">
          <cell r="A6">
            <v>6</v>
          </cell>
          <cell r="B6">
            <v>791.30000000000007</v>
          </cell>
          <cell r="D6">
            <v>50</v>
          </cell>
          <cell r="G6">
            <v>289.07</v>
          </cell>
          <cell r="H6">
            <v>6355.34</v>
          </cell>
          <cell r="J6">
            <v>37.03</v>
          </cell>
          <cell r="S6">
            <v>7522.74</v>
          </cell>
        </row>
        <row r="7">
          <cell r="A7">
            <v>10</v>
          </cell>
          <cell r="B7">
            <v>83724.989999999991</v>
          </cell>
          <cell r="D7">
            <v>3850</v>
          </cell>
          <cell r="E7">
            <v>10652242.949999999</v>
          </cell>
          <cell r="G7">
            <v>243595.3900000001</v>
          </cell>
          <cell r="J7">
            <v>10440.810000000001</v>
          </cell>
          <cell r="S7">
            <v>10993854.140000001</v>
          </cell>
        </row>
        <row r="8">
          <cell r="A8">
            <v>15</v>
          </cell>
          <cell r="B8">
            <v>1577438.4000000004</v>
          </cell>
          <cell r="H8">
            <v>412152.96</v>
          </cell>
          <cell r="S8">
            <v>1989591.3600000003</v>
          </cell>
        </row>
        <row r="9">
          <cell r="A9">
            <v>16</v>
          </cell>
          <cell r="B9">
            <v>238404.55999999997</v>
          </cell>
          <cell r="D9">
            <v>250</v>
          </cell>
          <cell r="E9">
            <v>6708205.4000000004</v>
          </cell>
          <cell r="G9">
            <v>12804.110000000004</v>
          </cell>
          <cell r="J9">
            <v>471.88</v>
          </cell>
          <cell r="K9">
            <v>22224.910000000003</v>
          </cell>
          <cell r="L9">
            <v>700</v>
          </cell>
          <cell r="S9">
            <v>6983060.8600000003</v>
          </cell>
        </row>
        <row r="10">
          <cell r="A10">
            <v>20</v>
          </cell>
          <cell r="B10">
            <v>31772121.300000001</v>
          </cell>
          <cell r="D10">
            <v>3224.52</v>
          </cell>
          <cell r="G10">
            <v>4448.95</v>
          </cell>
          <cell r="S10">
            <v>31779794.77</v>
          </cell>
        </row>
        <row r="11">
          <cell r="A11">
            <v>25</v>
          </cell>
          <cell r="B11">
            <v>3494108.94</v>
          </cell>
          <cell r="E11">
            <v>6785795.1900000004</v>
          </cell>
          <cell r="G11">
            <v>6441.9600000000009</v>
          </cell>
          <cell r="H11">
            <v>543067.07999999996</v>
          </cell>
          <cell r="K11">
            <v>62940.680000000008</v>
          </cell>
          <cell r="L11">
            <v>598651838.28000009</v>
          </cell>
          <cell r="S11">
            <v>609544192.13000011</v>
          </cell>
        </row>
        <row r="12">
          <cell r="A12">
            <v>30</v>
          </cell>
          <cell r="B12">
            <v>8583.14</v>
          </cell>
          <cell r="S12">
            <v>8583.14</v>
          </cell>
        </row>
        <row r="13">
          <cell r="A13">
            <v>35</v>
          </cell>
          <cell r="B13">
            <v>3913099.9399999995</v>
          </cell>
          <cell r="G13">
            <v>7779.8599999999988</v>
          </cell>
          <cell r="K13">
            <v>1815.53</v>
          </cell>
          <cell r="L13">
            <v>573981.89</v>
          </cell>
          <cell r="S13">
            <v>4496677.2199999988</v>
          </cell>
        </row>
        <row r="14">
          <cell r="A14">
            <v>41</v>
          </cell>
          <cell r="B14">
            <v>36739.199999999997</v>
          </cell>
          <cell r="G14">
            <v>400.34</v>
          </cell>
          <cell r="L14">
            <v>177840.9</v>
          </cell>
          <cell r="S14">
            <v>214980.44</v>
          </cell>
        </row>
        <row r="15">
          <cell r="A15">
            <v>46</v>
          </cell>
          <cell r="B15">
            <v>2368125.2100000009</v>
          </cell>
          <cell r="E15">
            <v>1358.6100000000001</v>
          </cell>
          <cell r="G15">
            <v>44373.15</v>
          </cell>
          <cell r="J15">
            <v>386688</v>
          </cell>
          <cell r="S15">
            <v>2800544.9700000007</v>
          </cell>
        </row>
        <row r="16">
          <cell r="A16">
            <v>47</v>
          </cell>
          <cell r="B16">
            <v>643972.49</v>
          </cell>
          <cell r="D16">
            <v>47525.55</v>
          </cell>
          <cell r="L16">
            <v>19.850000000000001</v>
          </cell>
          <cell r="S16">
            <v>691517.89</v>
          </cell>
        </row>
        <row r="17">
          <cell r="A17">
            <v>48</v>
          </cell>
          <cell r="B17">
            <v>134678.46</v>
          </cell>
          <cell r="S17">
            <v>134678.46</v>
          </cell>
        </row>
        <row r="18">
          <cell r="A18">
            <v>50</v>
          </cell>
          <cell r="B18">
            <v>13938.15</v>
          </cell>
          <cell r="S18">
            <v>13938.15</v>
          </cell>
        </row>
        <row r="19">
          <cell r="A19">
            <v>51</v>
          </cell>
          <cell r="B19">
            <v>5230</v>
          </cell>
          <cell r="S19">
            <v>5230</v>
          </cell>
        </row>
        <row r="20">
          <cell r="A20">
            <v>52</v>
          </cell>
          <cell r="B20">
            <v>109000</v>
          </cell>
          <cell r="E20">
            <v>697948.8</v>
          </cell>
          <cell r="G20">
            <v>2924.37</v>
          </cell>
          <cell r="S20">
            <v>809873.17</v>
          </cell>
        </row>
        <row r="21">
          <cell r="A21">
            <v>66</v>
          </cell>
          <cell r="B21">
            <v>15252.43</v>
          </cell>
          <cell r="E21">
            <v>9678</v>
          </cell>
          <cell r="S21">
            <v>24930.43</v>
          </cell>
        </row>
        <row r="22">
          <cell r="A22">
            <v>70</v>
          </cell>
          <cell r="B22">
            <v>83999.58</v>
          </cell>
          <cell r="H22">
            <v>17088</v>
          </cell>
          <cell r="L22">
            <v>196278.14</v>
          </cell>
          <cell r="S22">
            <v>297365.72000000003</v>
          </cell>
        </row>
        <row r="23">
          <cell r="A23">
            <v>76</v>
          </cell>
          <cell r="B23">
            <v>1785</v>
          </cell>
          <cell r="E23">
            <v>10066727.48</v>
          </cell>
          <cell r="G23">
            <v>294.08</v>
          </cell>
          <cell r="L23">
            <v>1000000</v>
          </cell>
          <cell r="S23">
            <v>11068806.560000001</v>
          </cell>
        </row>
        <row r="24">
          <cell r="A24">
            <v>78</v>
          </cell>
          <cell r="B24">
            <v>13925.650000000001</v>
          </cell>
          <cell r="D24">
            <v>26384.83</v>
          </cell>
          <cell r="F24">
            <v>499.73</v>
          </cell>
          <cell r="G24">
            <v>348.75</v>
          </cell>
          <cell r="S24">
            <v>41158.960000000006</v>
          </cell>
        </row>
        <row r="25">
          <cell r="A25">
            <v>80</v>
          </cell>
          <cell r="B25">
            <v>0</v>
          </cell>
          <cell r="S25">
            <v>0</v>
          </cell>
        </row>
        <row r="26">
          <cell r="A26">
            <v>81</v>
          </cell>
          <cell r="B26">
            <v>2545.8199999999997</v>
          </cell>
          <cell r="E26">
            <v>1274402</v>
          </cell>
          <cell r="S26">
            <v>1276947.82</v>
          </cell>
        </row>
        <row r="27">
          <cell r="A27">
            <v>85</v>
          </cell>
          <cell r="B27">
            <v>0</v>
          </cell>
          <cell r="S27">
            <v>0</v>
          </cell>
        </row>
        <row r="28">
          <cell r="A28">
            <v>86</v>
          </cell>
          <cell r="B28">
            <v>2332293.2499999995</v>
          </cell>
          <cell r="D28">
            <v>50</v>
          </cell>
          <cell r="E28">
            <v>961669.09000000008</v>
          </cell>
          <cell r="S28">
            <v>3294012.34</v>
          </cell>
        </row>
        <row r="29">
          <cell r="A29">
            <v>87</v>
          </cell>
          <cell r="B29">
            <v>26010.34</v>
          </cell>
          <cell r="D29">
            <v>17184.95</v>
          </cell>
          <cell r="S29">
            <v>43195.29</v>
          </cell>
        </row>
        <row r="30">
          <cell r="A30">
            <v>95</v>
          </cell>
          <cell r="B30">
            <v>0</v>
          </cell>
          <cell r="S30">
            <v>0</v>
          </cell>
        </row>
        <row r="31">
          <cell r="A31">
            <v>108</v>
          </cell>
          <cell r="B31">
            <v>10669.32</v>
          </cell>
          <cell r="S31">
            <v>10669.32</v>
          </cell>
        </row>
        <row r="32">
          <cell r="A32">
            <v>109</v>
          </cell>
          <cell r="B32">
            <v>0</v>
          </cell>
          <cell r="S32">
            <v>0</v>
          </cell>
        </row>
        <row r="33">
          <cell r="A33">
            <v>111</v>
          </cell>
          <cell r="B33">
            <v>0</v>
          </cell>
          <cell r="S33">
            <v>0</v>
          </cell>
        </row>
        <row r="34">
          <cell r="A34">
            <v>112</v>
          </cell>
          <cell r="B34">
            <v>0</v>
          </cell>
          <cell r="S34">
            <v>0</v>
          </cell>
        </row>
        <row r="35">
          <cell r="A35">
            <v>113</v>
          </cell>
          <cell r="B35">
            <v>0</v>
          </cell>
          <cell r="S35">
            <v>0</v>
          </cell>
        </row>
        <row r="36">
          <cell r="A36">
            <v>115</v>
          </cell>
          <cell r="B36">
            <v>0</v>
          </cell>
          <cell r="S36">
            <v>0</v>
          </cell>
        </row>
        <row r="37">
          <cell r="A37">
            <v>117</v>
          </cell>
          <cell r="B37">
            <v>1672</v>
          </cell>
          <cell r="D37">
            <v>4550</v>
          </cell>
          <cell r="S37">
            <v>6222</v>
          </cell>
        </row>
        <row r="38">
          <cell r="A38">
            <v>119</v>
          </cell>
          <cell r="B38">
            <v>0</v>
          </cell>
          <cell r="D38">
            <v>2850</v>
          </cell>
          <cell r="G38">
            <v>290.58</v>
          </cell>
          <cell r="S38">
            <v>3140.58</v>
          </cell>
        </row>
        <row r="39">
          <cell r="A39">
            <v>121</v>
          </cell>
          <cell r="B39">
            <v>0</v>
          </cell>
          <cell r="S39">
            <v>0</v>
          </cell>
        </row>
        <row r="40">
          <cell r="A40">
            <v>124</v>
          </cell>
          <cell r="B40">
            <v>0</v>
          </cell>
          <cell r="S40">
            <v>0</v>
          </cell>
        </row>
        <row r="41">
          <cell r="A41">
            <v>129</v>
          </cell>
          <cell r="B41">
            <v>0</v>
          </cell>
          <cell r="G41">
            <v>399.04</v>
          </cell>
          <cell r="K41">
            <v>2049.7600000000002</v>
          </cell>
          <cell r="L41">
            <v>450000</v>
          </cell>
          <cell r="S41">
            <v>452448.8</v>
          </cell>
        </row>
        <row r="42">
          <cell r="A42">
            <v>130</v>
          </cell>
          <cell r="B42">
            <v>4180489.9400000004</v>
          </cell>
          <cell r="H42">
            <v>8912</v>
          </cell>
          <cell r="S42">
            <v>4189401.9400000004</v>
          </cell>
        </row>
        <row r="43">
          <cell r="A43">
            <v>132</v>
          </cell>
          <cell r="B43">
            <v>51600.27</v>
          </cell>
          <cell r="C43">
            <v>107897.51000000001</v>
          </cell>
          <cell r="D43">
            <v>47706.55</v>
          </cell>
          <cell r="E43">
            <v>121312561.39</v>
          </cell>
          <cell r="G43">
            <v>10659.380000000001</v>
          </cell>
          <cell r="J43">
            <v>291779.8</v>
          </cell>
          <cell r="S43">
            <v>121822204.89999999</v>
          </cell>
        </row>
        <row r="44">
          <cell r="A44">
            <v>133</v>
          </cell>
          <cell r="B44">
            <v>49201.770000000004</v>
          </cell>
          <cell r="S44">
            <v>49201.770000000004</v>
          </cell>
        </row>
        <row r="45">
          <cell r="A45">
            <v>134</v>
          </cell>
          <cell r="B45">
            <v>10965.08</v>
          </cell>
          <cell r="E45">
            <v>69600</v>
          </cell>
          <cell r="S45">
            <v>80565.08</v>
          </cell>
        </row>
        <row r="46">
          <cell r="A46">
            <v>137</v>
          </cell>
          <cell r="B46">
            <v>0</v>
          </cell>
          <cell r="S46">
            <v>0</v>
          </cell>
        </row>
        <row r="47">
          <cell r="A47">
            <v>138</v>
          </cell>
          <cell r="B47">
            <v>0</v>
          </cell>
          <cell r="S47">
            <v>0</v>
          </cell>
        </row>
        <row r="48">
          <cell r="A48">
            <v>139</v>
          </cell>
          <cell r="B48">
            <v>0</v>
          </cell>
          <cell r="S48">
            <v>0</v>
          </cell>
        </row>
        <row r="49">
          <cell r="A49">
            <v>140</v>
          </cell>
          <cell r="B49">
            <v>0</v>
          </cell>
          <cell r="S49">
            <v>0</v>
          </cell>
        </row>
        <row r="50">
          <cell r="A50">
            <v>141</v>
          </cell>
          <cell r="B50">
            <v>0</v>
          </cell>
          <cell r="S50">
            <v>0</v>
          </cell>
        </row>
        <row r="51">
          <cell r="A51">
            <v>142</v>
          </cell>
          <cell r="B51">
            <v>0</v>
          </cell>
          <cell r="S51">
            <v>0</v>
          </cell>
        </row>
        <row r="52">
          <cell r="A52">
            <v>143</v>
          </cell>
          <cell r="B52">
            <v>0</v>
          </cell>
          <cell r="S52">
            <v>0</v>
          </cell>
        </row>
        <row r="53">
          <cell r="A53">
            <v>144</v>
          </cell>
          <cell r="B53">
            <v>0</v>
          </cell>
          <cell r="S53">
            <v>0</v>
          </cell>
        </row>
        <row r="54">
          <cell r="A54">
            <v>145</v>
          </cell>
          <cell r="B54">
            <v>0</v>
          </cell>
          <cell r="S54">
            <v>0</v>
          </cell>
        </row>
        <row r="55">
          <cell r="A55">
            <v>146</v>
          </cell>
          <cell r="B55">
            <v>0</v>
          </cell>
          <cell r="S55">
            <v>0</v>
          </cell>
        </row>
        <row r="56">
          <cell r="A56">
            <v>147</v>
          </cell>
          <cell r="B56">
            <v>0</v>
          </cell>
          <cell r="S56">
            <v>0</v>
          </cell>
        </row>
        <row r="57">
          <cell r="A57">
            <v>148</v>
          </cell>
          <cell r="B57">
            <v>0</v>
          </cell>
          <cell r="S57">
            <v>0</v>
          </cell>
        </row>
        <row r="58">
          <cell r="A58">
            <v>149</v>
          </cell>
          <cell r="B58">
            <v>1</v>
          </cell>
          <cell r="G58">
            <v>293.05</v>
          </cell>
          <cell r="S58">
            <v>294.05</v>
          </cell>
        </row>
        <row r="59">
          <cell r="A59">
            <v>150</v>
          </cell>
          <cell r="B59">
            <v>0</v>
          </cell>
          <cell r="E59">
            <v>761139.74</v>
          </cell>
          <cell r="S59">
            <v>761139.74</v>
          </cell>
        </row>
        <row r="60">
          <cell r="A60">
            <v>152</v>
          </cell>
          <cell r="B60">
            <v>0</v>
          </cell>
          <cell r="S60">
            <v>0</v>
          </cell>
        </row>
        <row r="61">
          <cell r="A61">
            <v>153</v>
          </cell>
          <cell r="B61">
            <v>0</v>
          </cell>
          <cell r="S61">
            <v>0</v>
          </cell>
        </row>
        <row r="62">
          <cell r="A62">
            <v>154</v>
          </cell>
          <cell r="B62">
            <v>60</v>
          </cell>
          <cell r="S62">
            <v>60</v>
          </cell>
        </row>
        <row r="63">
          <cell r="A63">
            <v>155</v>
          </cell>
          <cell r="B63">
            <v>0</v>
          </cell>
          <cell r="S63">
            <v>0</v>
          </cell>
        </row>
        <row r="64">
          <cell r="A64">
            <v>156</v>
          </cell>
          <cell r="B64">
            <v>0</v>
          </cell>
          <cell r="S64">
            <v>0</v>
          </cell>
        </row>
        <row r="65">
          <cell r="A65">
            <v>157</v>
          </cell>
          <cell r="B65">
            <v>0</v>
          </cell>
          <cell r="S65">
            <v>0</v>
          </cell>
        </row>
        <row r="66">
          <cell r="A66">
            <v>159</v>
          </cell>
          <cell r="B66">
            <v>0</v>
          </cell>
          <cell r="S66">
            <v>0</v>
          </cell>
        </row>
        <row r="67">
          <cell r="A67">
            <v>163</v>
          </cell>
          <cell r="B67">
            <v>2972.41</v>
          </cell>
          <cell r="S67">
            <v>2972.41</v>
          </cell>
        </row>
        <row r="68">
          <cell r="A68">
            <v>169</v>
          </cell>
          <cell r="B68">
            <v>97018.790000000008</v>
          </cell>
          <cell r="S68">
            <v>97018.790000000008</v>
          </cell>
        </row>
        <row r="69">
          <cell r="A69">
            <v>170</v>
          </cell>
          <cell r="B69">
            <v>0</v>
          </cell>
          <cell r="S69">
            <v>0</v>
          </cell>
        </row>
        <row r="70">
          <cell r="A70">
            <v>171</v>
          </cell>
          <cell r="B70">
            <v>0</v>
          </cell>
          <cell r="S70">
            <v>0</v>
          </cell>
        </row>
        <row r="71">
          <cell r="A71">
            <v>188</v>
          </cell>
          <cell r="B71">
            <v>0</v>
          </cell>
          <cell r="S71">
            <v>0</v>
          </cell>
        </row>
        <row r="72">
          <cell r="A72">
            <v>190</v>
          </cell>
          <cell r="B72">
            <v>6435</v>
          </cell>
          <cell r="S72">
            <v>6435</v>
          </cell>
        </row>
        <row r="73">
          <cell r="A73">
            <v>192</v>
          </cell>
          <cell r="B73">
            <v>1174</v>
          </cell>
          <cell r="S73">
            <v>1174</v>
          </cell>
        </row>
        <row r="74">
          <cell r="A74">
            <v>197</v>
          </cell>
          <cell r="B74">
            <v>0</v>
          </cell>
          <cell r="D74">
            <v>150</v>
          </cell>
          <cell r="G74">
            <v>5734.91</v>
          </cell>
          <cell r="J74">
            <v>399.78000000000003</v>
          </cell>
          <cell r="K74">
            <v>30508.91</v>
          </cell>
          <cell r="S74">
            <v>36793.599999999999</v>
          </cell>
        </row>
        <row r="75">
          <cell r="A75">
            <v>200</v>
          </cell>
          <cell r="B75">
            <v>0.5</v>
          </cell>
          <cell r="E75">
            <v>2798.53</v>
          </cell>
          <cell r="S75">
            <v>2799.03</v>
          </cell>
        </row>
        <row r="76">
          <cell r="A76">
            <v>201</v>
          </cell>
          <cell r="B76">
            <v>10485850.76</v>
          </cell>
          <cell r="S76">
            <v>10485850.76</v>
          </cell>
        </row>
        <row r="77">
          <cell r="A77">
            <v>203</v>
          </cell>
          <cell r="B77">
            <v>420389.48</v>
          </cell>
          <cell r="L77">
            <v>218577.66999999998</v>
          </cell>
          <cell r="S77">
            <v>638967.14999999991</v>
          </cell>
        </row>
        <row r="78">
          <cell r="A78">
            <v>206</v>
          </cell>
          <cell r="B78">
            <v>1546.3600000000001</v>
          </cell>
          <cell r="S78">
            <v>1546.3600000000001</v>
          </cell>
        </row>
        <row r="79">
          <cell r="A79">
            <v>209</v>
          </cell>
          <cell r="B79">
            <v>0</v>
          </cell>
          <cell r="S79">
            <v>0</v>
          </cell>
        </row>
        <row r="80">
          <cell r="A80">
            <v>210</v>
          </cell>
          <cell r="B80">
            <v>0</v>
          </cell>
          <cell r="S80">
            <v>0</v>
          </cell>
        </row>
        <row r="81">
          <cell r="A81">
            <v>212</v>
          </cell>
          <cell r="B81">
            <v>1660657.9100000001</v>
          </cell>
          <cell r="D81">
            <v>50</v>
          </cell>
          <cell r="E81">
            <v>600</v>
          </cell>
          <cell r="S81">
            <v>1661307.9100000001</v>
          </cell>
        </row>
        <row r="82">
          <cell r="A82">
            <v>213</v>
          </cell>
          <cell r="B82">
            <v>0</v>
          </cell>
          <cell r="S82">
            <v>0</v>
          </cell>
        </row>
        <row r="83">
          <cell r="A83">
            <v>221</v>
          </cell>
          <cell r="B83">
            <v>18649.009999999998</v>
          </cell>
          <cell r="S83">
            <v>18649.009999999998</v>
          </cell>
        </row>
        <row r="84">
          <cell r="A84">
            <v>222</v>
          </cell>
          <cell r="B84">
            <v>2960168.7099999995</v>
          </cell>
          <cell r="E84">
            <v>324187.99</v>
          </cell>
          <cell r="G84">
            <v>284.41000000000003</v>
          </cell>
          <cell r="K84">
            <v>350.12</v>
          </cell>
          <cell r="S84">
            <v>3284991.2299999995</v>
          </cell>
        </row>
        <row r="85">
          <cell r="A85">
            <v>223</v>
          </cell>
          <cell r="B85">
            <v>8389</v>
          </cell>
          <cell r="S85">
            <v>8389</v>
          </cell>
        </row>
        <row r="86">
          <cell r="A86">
            <v>224</v>
          </cell>
          <cell r="B86">
            <v>498</v>
          </cell>
          <cell r="G86">
            <v>834.35</v>
          </cell>
          <cell r="K86">
            <v>371.38</v>
          </cell>
          <cell r="S86">
            <v>1703.73</v>
          </cell>
        </row>
        <row r="87">
          <cell r="A87">
            <v>225</v>
          </cell>
          <cell r="B87">
            <v>194273.69</v>
          </cell>
          <cell r="D87">
            <v>150</v>
          </cell>
          <cell r="S87">
            <v>194423.69</v>
          </cell>
        </row>
        <row r="88">
          <cell r="A88">
            <v>226</v>
          </cell>
          <cell r="B88">
            <v>0</v>
          </cell>
          <cell r="S88">
            <v>0</v>
          </cell>
        </row>
        <row r="89">
          <cell r="A89">
            <v>227</v>
          </cell>
          <cell r="B89">
            <v>0</v>
          </cell>
          <cell r="S89">
            <v>0</v>
          </cell>
        </row>
        <row r="90">
          <cell r="A90">
            <v>234</v>
          </cell>
          <cell r="B90">
            <v>3960.62</v>
          </cell>
          <cell r="S90">
            <v>3960.62</v>
          </cell>
        </row>
        <row r="91">
          <cell r="A91">
            <v>242</v>
          </cell>
          <cell r="B91">
            <v>0</v>
          </cell>
          <cell r="S91">
            <v>0</v>
          </cell>
        </row>
        <row r="92">
          <cell r="A92">
            <v>243</v>
          </cell>
          <cell r="B92">
            <v>0</v>
          </cell>
          <cell r="S92">
            <v>0</v>
          </cell>
        </row>
        <row r="93">
          <cell r="A93">
            <v>244</v>
          </cell>
          <cell r="B93">
            <v>0</v>
          </cell>
          <cell r="G93">
            <v>678.23</v>
          </cell>
          <cell r="S93">
            <v>678.23</v>
          </cell>
        </row>
        <row r="94">
          <cell r="A94">
            <v>245</v>
          </cell>
          <cell r="B94">
            <v>0</v>
          </cell>
          <cell r="S94">
            <v>0</v>
          </cell>
        </row>
        <row r="95">
          <cell r="A95">
            <v>247</v>
          </cell>
          <cell r="B95">
            <v>0</v>
          </cell>
          <cell r="S95">
            <v>0</v>
          </cell>
        </row>
        <row r="96">
          <cell r="A96">
            <v>248</v>
          </cell>
          <cell r="B96">
            <v>0</v>
          </cell>
          <cell r="S96">
            <v>0</v>
          </cell>
        </row>
        <row r="97">
          <cell r="A97">
            <v>249</v>
          </cell>
          <cell r="B97">
            <v>0</v>
          </cell>
          <cell r="D97">
            <v>2740.92</v>
          </cell>
          <cell r="L97">
            <v>2182</v>
          </cell>
          <cell r="S97">
            <v>4922.92</v>
          </cell>
        </row>
        <row r="98">
          <cell r="A98">
            <v>250</v>
          </cell>
          <cell r="B98">
            <v>0</v>
          </cell>
          <cell r="S98">
            <v>0</v>
          </cell>
        </row>
        <row r="99">
          <cell r="A99">
            <v>251</v>
          </cell>
          <cell r="B99">
            <v>0</v>
          </cell>
          <cell r="S99">
            <v>0</v>
          </cell>
        </row>
        <row r="100">
          <cell r="A100">
            <v>253</v>
          </cell>
          <cell r="B100">
            <v>3562189.46</v>
          </cell>
          <cell r="S100">
            <v>3562189.46</v>
          </cell>
        </row>
        <row r="101">
          <cell r="A101">
            <v>254</v>
          </cell>
          <cell r="B101">
            <v>4533969.6100000003</v>
          </cell>
          <cell r="S101">
            <v>4533969.6100000003</v>
          </cell>
        </row>
        <row r="102">
          <cell r="A102">
            <v>265</v>
          </cell>
          <cell r="B102">
            <v>428</v>
          </cell>
          <cell r="S102">
            <v>428</v>
          </cell>
        </row>
        <row r="103">
          <cell r="A103">
            <v>266</v>
          </cell>
          <cell r="B103">
            <v>4189.05</v>
          </cell>
          <cell r="S103">
            <v>4189.05</v>
          </cell>
        </row>
        <row r="104">
          <cell r="A104">
            <v>267</v>
          </cell>
          <cell r="B104">
            <v>0</v>
          </cell>
          <cell r="S104">
            <v>0</v>
          </cell>
        </row>
        <row r="105">
          <cell r="A105">
            <v>268</v>
          </cell>
          <cell r="B105">
            <v>0</v>
          </cell>
          <cell r="S105">
            <v>0</v>
          </cell>
        </row>
        <row r="106">
          <cell r="A106">
            <v>269</v>
          </cell>
          <cell r="B106">
            <v>0</v>
          </cell>
          <cell r="S106">
            <v>0</v>
          </cell>
        </row>
        <row r="107">
          <cell r="A107">
            <v>270</v>
          </cell>
          <cell r="B107">
            <v>0</v>
          </cell>
          <cell r="S107">
            <v>0</v>
          </cell>
        </row>
        <row r="108">
          <cell r="A108">
            <v>271</v>
          </cell>
          <cell r="B108">
            <v>0</v>
          </cell>
          <cell r="S108">
            <v>0</v>
          </cell>
        </row>
        <row r="109">
          <cell r="A109">
            <v>272</v>
          </cell>
          <cell r="B109">
            <v>0</v>
          </cell>
          <cell r="E109">
            <v>139256</v>
          </cell>
          <cell r="S109">
            <v>139256</v>
          </cell>
        </row>
        <row r="110">
          <cell r="A110">
            <v>273</v>
          </cell>
          <cell r="B110">
            <v>0</v>
          </cell>
          <cell r="E110">
            <v>147892</v>
          </cell>
          <cell r="S110">
            <v>147892</v>
          </cell>
        </row>
        <row r="111">
          <cell r="A111">
            <v>281</v>
          </cell>
          <cell r="B111">
            <v>0</v>
          </cell>
          <cell r="S111">
            <v>0</v>
          </cell>
        </row>
        <row r="112">
          <cell r="A112">
            <v>283</v>
          </cell>
          <cell r="B112">
            <v>56489.82</v>
          </cell>
          <cell r="S112">
            <v>56489.82</v>
          </cell>
        </row>
        <row r="113">
          <cell r="A113">
            <v>287</v>
          </cell>
          <cell r="B113">
            <v>197054.68</v>
          </cell>
          <cell r="D113">
            <v>400</v>
          </cell>
          <cell r="E113">
            <v>147229.20000000001</v>
          </cell>
          <cell r="L113">
            <v>4477.2</v>
          </cell>
          <cell r="S113">
            <v>349161.08</v>
          </cell>
        </row>
        <row r="114">
          <cell r="A114">
            <v>288</v>
          </cell>
          <cell r="B114">
            <v>0</v>
          </cell>
          <cell r="S114">
            <v>0</v>
          </cell>
        </row>
        <row r="115">
          <cell r="A115">
            <v>289</v>
          </cell>
          <cell r="B115">
            <v>0</v>
          </cell>
          <cell r="S115">
            <v>0</v>
          </cell>
        </row>
        <row r="116">
          <cell r="A116">
            <v>290</v>
          </cell>
          <cell r="B116">
            <v>33322.01</v>
          </cell>
          <cell r="H116">
            <v>75229.440000000002</v>
          </cell>
          <cell r="S116">
            <v>108551.45000000001</v>
          </cell>
        </row>
        <row r="117">
          <cell r="A117">
            <v>291</v>
          </cell>
          <cell r="B117">
            <v>69768635.180000007</v>
          </cell>
          <cell r="D117">
            <v>1370</v>
          </cell>
          <cell r="E117">
            <v>14203651.48</v>
          </cell>
          <cell r="G117">
            <v>925.53</v>
          </cell>
          <cell r="J117">
            <v>678.13</v>
          </cell>
          <cell r="K117">
            <v>1013.1</v>
          </cell>
          <cell r="S117">
            <v>83976273.420000002</v>
          </cell>
        </row>
        <row r="118">
          <cell r="A118">
            <v>292</v>
          </cell>
          <cell r="B118">
            <v>1306.04</v>
          </cell>
          <cell r="H118">
            <v>140508</v>
          </cell>
          <cell r="L118">
            <v>2810</v>
          </cell>
          <cell r="S118">
            <v>144624.04</v>
          </cell>
        </row>
        <row r="119">
          <cell r="A119">
            <v>293</v>
          </cell>
          <cell r="B119">
            <v>0</v>
          </cell>
          <cell r="E119">
            <v>28906814</v>
          </cell>
          <cell r="S119">
            <v>28906814</v>
          </cell>
        </row>
        <row r="120">
          <cell r="A120">
            <v>294</v>
          </cell>
          <cell r="B120">
            <v>0</v>
          </cell>
          <cell r="S120">
            <v>0</v>
          </cell>
        </row>
        <row r="121">
          <cell r="A121">
            <v>295</v>
          </cell>
          <cell r="B121">
            <v>0</v>
          </cell>
          <cell r="S121">
            <v>0</v>
          </cell>
        </row>
        <row r="122">
          <cell r="A122">
            <v>296</v>
          </cell>
          <cell r="B122">
            <v>0</v>
          </cell>
          <cell r="S122">
            <v>0</v>
          </cell>
        </row>
        <row r="123">
          <cell r="A123">
            <v>297</v>
          </cell>
          <cell r="B123">
            <v>0</v>
          </cell>
          <cell r="S123">
            <v>0</v>
          </cell>
        </row>
        <row r="124">
          <cell r="A124">
            <v>298</v>
          </cell>
          <cell r="B124">
            <v>0</v>
          </cell>
          <cell r="S124">
            <v>0</v>
          </cell>
        </row>
        <row r="125">
          <cell r="A125">
            <v>299</v>
          </cell>
          <cell r="B125">
            <v>575500</v>
          </cell>
          <cell r="H125">
            <v>12759</v>
          </cell>
          <cell r="S125">
            <v>588259</v>
          </cell>
        </row>
        <row r="126">
          <cell r="A126">
            <v>300</v>
          </cell>
          <cell r="B126">
            <v>0</v>
          </cell>
          <cell r="H126">
            <v>4916</v>
          </cell>
          <cell r="S126">
            <v>4916</v>
          </cell>
        </row>
        <row r="127">
          <cell r="A127">
            <v>301</v>
          </cell>
          <cell r="B127">
            <v>0</v>
          </cell>
          <cell r="H127">
            <v>9689</v>
          </cell>
          <cell r="S127">
            <v>9689</v>
          </cell>
        </row>
        <row r="128">
          <cell r="A128">
            <v>302</v>
          </cell>
          <cell r="B128">
            <v>0</v>
          </cell>
          <cell r="H128">
            <v>4320</v>
          </cell>
          <cell r="S128">
            <v>4320</v>
          </cell>
        </row>
        <row r="129">
          <cell r="A129">
            <v>303</v>
          </cell>
          <cell r="B129">
            <v>0</v>
          </cell>
          <cell r="H129">
            <v>2546</v>
          </cell>
          <cell r="S129">
            <v>2546</v>
          </cell>
        </row>
        <row r="130">
          <cell r="A130">
            <v>304</v>
          </cell>
          <cell r="B130">
            <v>0</v>
          </cell>
          <cell r="S130">
            <v>0</v>
          </cell>
        </row>
        <row r="131">
          <cell r="A131">
            <v>305</v>
          </cell>
          <cell r="B131">
            <v>0</v>
          </cell>
          <cell r="S131">
            <v>0</v>
          </cell>
        </row>
        <row r="132">
          <cell r="A132">
            <v>306</v>
          </cell>
          <cell r="B132">
            <v>0</v>
          </cell>
          <cell r="S132">
            <v>0</v>
          </cell>
        </row>
        <row r="133">
          <cell r="A133">
            <v>309</v>
          </cell>
          <cell r="B133">
            <v>0</v>
          </cell>
          <cell r="S133">
            <v>0</v>
          </cell>
        </row>
        <row r="134">
          <cell r="A134">
            <v>310</v>
          </cell>
          <cell r="B134">
            <v>1019.5</v>
          </cell>
          <cell r="D134">
            <v>50</v>
          </cell>
          <cell r="G134">
            <v>3978.02</v>
          </cell>
          <cell r="J134">
            <v>348</v>
          </cell>
          <cell r="K134">
            <v>72273.84</v>
          </cell>
          <cell r="S134">
            <v>77669.36</v>
          </cell>
        </row>
        <row r="135">
          <cell r="A135">
            <v>311</v>
          </cell>
          <cell r="B135">
            <v>0</v>
          </cell>
          <cell r="S135">
            <v>0</v>
          </cell>
        </row>
        <row r="136">
          <cell r="A136">
            <v>312</v>
          </cell>
          <cell r="B136">
            <v>28631.649999999998</v>
          </cell>
          <cell r="S136">
            <v>28631.649999999998</v>
          </cell>
        </row>
        <row r="137">
          <cell r="A137">
            <v>313</v>
          </cell>
          <cell r="B137">
            <v>24022.29</v>
          </cell>
          <cell r="G137">
            <v>1943.27</v>
          </cell>
          <cell r="S137">
            <v>25965.56</v>
          </cell>
        </row>
        <row r="138">
          <cell r="A138">
            <v>314</v>
          </cell>
          <cell r="B138">
            <v>7113.52</v>
          </cell>
          <cell r="S138">
            <v>7113.52</v>
          </cell>
        </row>
        <row r="139">
          <cell r="A139">
            <v>315</v>
          </cell>
          <cell r="B139">
            <v>19742.04</v>
          </cell>
          <cell r="H139">
            <v>1732</v>
          </cell>
          <cell r="S139">
            <v>21474.04</v>
          </cell>
        </row>
        <row r="140">
          <cell r="A140">
            <v>324</v>
          </cell>
          <cell r="B140">
            <v>0</v>
          </cell>
          <cell r="S140">
            <v>0</v>
          </cell>
        </row>
        <row r="141">
          <cell r="A141">
            <v>340</v>
          </cell>
          <cell r="B141">
            <v>130576.99</v>
          </cell>
          <cell r="D141">
            <v>100</v>
          </cell>
          <cell r="E141">
            <v>1039278.0100000002</v>
          </cell>
          <cell r="G141">
            <v>9000.4999999999982</v>
          </cell>
          <cell r="L141">
            <v>6231</v>
          </cell>
          <cell r="S141">
            <v>1185186.5000000002</v>
          </cell>
        </row>
        <row r="142">
          <cell r="A142">
            <v>341</v>
          </cell>
          <cell r="B142">
            <v>0</v>
          </cell>
          <cell r="S142">
            <v>0</v>
          </cell>
        </row>
        <row r="143">
          <cell r="A143">
            <v>342</v>
          </cell>
          <cell r="B143">
            <v>222356.23</v>
          </cell>
          <cell r="E143">
            <v>18370333.18</v>
          </cell>
          <cell r="S143">
            <v>18592689.41</v>
          </cell>
        </row>
        <row r="144">
          <cell r="A144">
            <v>343</v>
          </cell>
          <cell r="B144">
            <v>0</v>
          </cell>
          <cell r="S144">
            <v>0</v>
          </cell>
        </row>
        <row r="145">
          <cell r="A145">
            <v>344</v>
          </cell>
          <cell r="B145">
            <v>82991.020000000019</v>
          </cell>
          <cell r="S145">
            <v>82991.020000000019</v>
          </cell>
        </row>
        <row r="146">
          <cell r="A146">
            <v>345</v>
          </cell>
          <cell r="B146">
            <v>0</v>
          </cell>
          <cell r="S146">
            <v>0</v>
          </cell>
        </row>
        <row r="147">
          <cell r="A147">
            <v>346</v>
          </cell>
          <cell r="B147">
            <v>12698.279999999999</v>
          </cell>
          <cell r="S147">
            <v>12698.279999999999</v>
          </cell>
        </row>
        <row r="148">
          <cell r="A148">
            <v>347</v>
          </cell>
          <cell r="B148">
            <v>0</v>
          </cell>
          <cell r="S148">
            <v>0</v>
          </cell>
        </row>
        <row r="149">
          <cell r="A149">
            <v>348</v>
          </cell>
          <cell r="B149">
            <v>653.1</v>
          </cell>
          <cell r="S149">
            <v>653.1</v>
          </cell>
        </row>
        <row r="150">
          <cell r="A150">
            <v>349</v>
          </cell>
          <cell r="B150">
            <v>0</v>
          </cell>
          <cell r="S150">
            <v>0</v>
          </cell>
        </row>
        <row r="151">
          <cell r="A151">
            <v>371</v>
          </cell>
          <cell r="B151">
            <v>0</v>
          </cell>
          <cell r="S151">
            <v>0</v>
          </cell>
        </row>
        <row r="152">
          <cell r="A152">
            <v>372</v>
          </cell>
          <cell r="B152">
            <v>0</v>
          </cell>
          <cell r="S152">
            <v>0</v>
          </cell>
        </row>
        <row r="153">
          <cell r="A153">
            <v>373</v>
          </cell>
          <cell r="B153">
            <v>24493.759999999998</v>
          </cell>
          <cell r="E153">
            <v>5598</v>
          </cell>
          <cell r="L153">
            <v>42434117.890000001</v>
          </cell>
          <cell r="S153">
            <v>42464209.649999999</v>
          </cell>
        </row>
        <row r="154">
          <cell r="A154">
            <v>374</v>
          </cell>
          <cell r="B154">
            <v>18973.080000000002</v>
          </cell>
          <cell r="S154">
            <v>18973.080000000002</v>
          </cell>
        </row>
        <row r="155">
          <cell r="A155">
            <v>375</v>
          </cell>
          <cell r="B155">
            <v>0</v>
          </cell>
          <cell r="S155">
            <v>0</v>
          </cell>
        </row>
        <row r="156">
          <cell r="A156">
            <v>376</v>
          </cell>
          <cell r="B156">
            <v>0</v>
          </cell>
          <cell r="D156">
            <v>50</v>
          </cell>
          <cell r="G156">
            <v>392.38</v>
          </cell>
          <cell r="J156">
            <v>261.42</v>
          </cell>
          <cell r="K156">
            <v>2667.17</v>
          </cell>
          <cell r="S156">
            <v>3370.9700000000003</v>
          </cell>
        </row>
        <row r="157">
          <cell r="A157">
            <v>377</v>
          </cell>
          <cell r="B157">
            <v>0</v>
          </cell>
          <cell r="E157">
            <v>4152.0200000000004</v>
          </cell>
          <cell r="S157">
            <v>4152.0200000000004</v>
          </cell>
        </row>
        <row r="158">
          <cell r="A158">
            <v>378</v>
          </cell>
          <cell r="B158">
            <v>1945.97</v>
          </cell>
          <cell r="S158">
            <v>1945.97</v>
          </cell>
        </row>
        <row r="159">
          <cell r="A159">
            <v>411</v>
          </cell>
          <cell r="B159">
            <v>0</v>
          </cell>
          <cell r="S159">
            <v>0</v>
          </cell>
        </row>
        <row r="160">
          <cell r="A160">
            <v>417</v>
          </cell>
          <cell r="B160">
            <v>0</v>
          </cell>
          <cell r="S160">
            <v>0</v>
          </cell>
        </row>
        <row r="161">
          <cell r="A161">
            <v>418</v>
          </cell>
          <cell r="B161">
            <v>0</v>
          </cell>
          <cell r="S161">
            <v>0</v>
          </cell>
        </row>
        <row r="162">
          <cell r="A162">
            <v>422</v>
          </cell>
          <cell r="B162">
            <v>0</v>
          </cell>
          <cell r="S162">
            <v>0</v>
          </cell>
        </row>
        <row r="163">
          <cell r="A163">
            <v>423</v>
          </cell>
          <cell r="B163">
            <v>0</v>
          </cell>
          <cell r="S163">
            <v>0</v>
          </cell>
        </row>
        <row r="164">
          <cell r="A164">
            <v>424</v>
          </cell>
          <cell r="B164">
            <v>0</v>
          </cell>
          <cell r="S164">
            <v>0</v>
          </cell>
        </row>
        <row r="165">
          <cell r="A165">
            <v>425</v>
          </cell>
          <cell r="B165">
            <v>0</v>
          </cell>
          <cell r="S165">
            <v>0</v>
          </cell>
        </row>
        <row r="166">
          <cell r="A166">
            <v>426</v>
          </cell>
          <cell r="B166">
            <v>0</v>
          </cell>
          <cell r="S166">
            <v>0</v>
          </cell>
        </row>
        <row r="167">
          <cell r="A167">
            <v>427</v>
          </cell>
          <cell r="B167">
            <v>0</v>
          </cell>
          <cell r="S167">
            <v>0</v>
          </cell>
        </row>
        <row r="168">
          <cell r="A168">
            <v>428</v>
          </cell>
          <cell r="B168">
            <v>0</v>
          </cell>
          <cell r="S168">
            <v>0</v>
          </cell>
        </row>
        <row r="169">
          <cell r="A169">
            <v>429</v>
          </cell>
          <cell r="B169">
            <v>0</v>
          </cell>
          <cell r="S169">
            <v>0</v>
          </cell>
        </row>
        <row r="170">
          <cell r="A170">
            <v>432</v>
          </cell>
          <cell r="B170">
            <v>0</v>
          </cell>
          <cell r="S170">
            <v>0</v>
          </cell>
        </row>
        <row r="171">
          <cell r="A171">
            <v>433</v>
          </cell>
          <cell r="B171">
            <v>0</v>
          </cell>
          <cell r="S171">
            <v>0</v>
          </cell>
        </row>
        <row r="172">
          <cell r="A172">
            <v>434</v>
          </cell>
          <cell r="B172">
            <v>0</v>
          </cell>
          <cell r="S172">
            <v>0</v>
          </cell>
        </row>
        <row r="173">
          <cell r="A173">
            <v>435</v>
          </cell>
          <cell r="B173">
            <v>0</v>
          </cell>
          <cell r="S173">
            <v>0</v>
          </cell>
        </row>
        <row r="174">
          <cell r="A174">
            <v>512</v>
          </cell>
          <cell r="B174">
            <v>616.18999999999994</v>
          </cell>
          <cell r="E174">
            <v>225902.12</v>
          </cell>
          <cell r="S174">
            <v>226518.31</v>
          </cell>
        </row>
        <row r="175">
          <cell r="A175">
            <v>513</v>
          </cell>
          <cell r="B175">
            <v>175621.90999999997</v>
          </cell>
          <cell r="D175">
            <v>223881.11000000002</v>
          </cell>
          <cell r="E175">
            <v>1458269.78</v>
          </cell>
          <cell r="G175">
            <v>1979483.0200000009</v>
          </cell>
          <cell r="J175">
            <v>24698745.07</v>
          </cell>
          <cell r="L175">
            <v>2574496.87</v>
          </cell>
          <cell r="S175">
            <v>31110497.760000002</v>
          </cell>
        </row>
        <row r="176">
          <cell r="A176">
            <v>514</v>
          </cell>
          <cell r="B176">
            <v>0</v>
          </cell>
          <cell r="S176">
            <v>0</v>
          </cell>
        </row>
        <row r="177">
          <cell r="A177">
            <v>517</v>
          </cell>
          <cell r="B177">
            <v>0</v>
          </cell>
          <cell r="S177">
            <v>0</v>
          </cell>
        </row>
        <row r="178">
          <cell r="A178">
            <v>520</v>
          </cell>
          <cell r="B178">
            <v>0</v>
          </cell>
          <cell r="S178">
            <v>0</v>
          </cell>
        </row>
        <row r="179">
          <cell r="A179">
            <v>522</v>
          </cell>
          <cell r="B179">
            <v>0</v>
          </cell>
          <cell r="S179">
            <v>0</v>
          </cell>
        </row>
        <row r="180">
          <cell r="A180">
            <v>523</v>
          </cell>
          <cell r="B180">
            <v>77333.270000000033</v>
          </cell>
          <cell r="E180">
            <v>18090</v>
          </cell>
          <cell r="S180">
            <v>95423.270000000033</v>
          </cell>
        </row>
        <row r="181">
          <cell r="A181">
            <v>525</v>
          </cell>
          <cell r="B181">
            <v>0</v>
          </cell>
          <cell r="S181">
            <v>0</v>
          </cell>
        </row>
        <row r="182">
          <cell r="A182">
            <v>526</v>
          </cell>
          <cell r="B182">
            <v>235003.89000000004</v>
          </cell>
          <cell r="G182">
            <v>3453</v>
          </cell>
          <cell r="L182">
            <v>3933</v>
          </cell>
          <cell r="S182">
            <v>242389.89000000004</v>
          </cell>
        </row>
        <row r="183">
          <cell r="A183">
            <v>548</v>
          </cell>
          <cell r="B183">
            <v>0</v>
          </cell>
          <cell r="S183">
            <v>0</v>
          </cell>
        </row>
        <row r="184">
          <cell r="A184">
            <v>551</v>
          </cell>
          <cell r="B184">
            <v>0</v>
          </cell>
          <cell r="S184">
            <v>0</v>
          </cell>
        </row>
        <row r="185">
          <cell r="A185">
            <v>572</v>
          </cell>
          <cell r="B185">
            <v>231854.37000000002</v>
          </cell>
          <cell r="L185">
            <v>144</v>
          </cell>
          <cell r="S185">
            <v>231998.37000000002</v>
          </cell>
        </row>
        <row r="186">
          <cell r="A186">
            <v>573</v>
          </cell>
          <cell r="B186">
            <v>0</v>
          </cell>
          <cell r="S186">
            <v>0</v>
          </cell>
        </row>
        <row r="187">
          <cell r="A187">
            <v>574</v>
          </cell>
          <cell r="B187">
            <v>2149226.1</v>
          </cell>
          <cell r="D187">
            <v>50</v>
          </cell>
          <cell r="E187">
            <v>10717700</v>
          </cell>
          <cell r="S187">
            <v>12866976.1</v>
          </cell>
        </row>
        <row r="188">
          <cell r="A188">
            <v>575</v>
          </cell>
          <cell r="B188">
            <v>0</v>
          </cell>
          <cell r="S188">
            <v>0</v>
          </cell>
        </row>
        <row r="189">
          <cell r="A189">
            <v>576</v>
          </cell>
          <cell r="B189">
            <v>196</v>
          </cell>
          <cell r="D189">
            <v>2389.56</v>
          </cell>
          <cell r="G189">
            <v>289.89</v>
          </cell>
          <cell r="S189">
            <v>2875.45</v>
          </cell>
        </row>
        <row r="190">
          <cell r="A190">
            <v>578</v>
          </cell>
          <cell r="B190">
            <v>179697.26</v>
          </cell>
          <cell r="G190">
            <v>2493.7399999999998</v>
          </cell>
          <cell r="S190">
            <v>182191</v>
          </cell>
        </row>
        <row r="191">
          <cell r="A191">
            <v>579</v>
          </cell>
          <cell r="B191">
            <v>0</v>
          </cell>
          <cell r="S191">
            <v>0</v>
          </cell>
        </row>
        <row r="192">
          <cell r="A192">
            <v>580</v>
          </cell>
          <cell r="B192">
            <v>136343.71999999994</v>
          </cell>
          <cell r="S192">
            <v>136343.71999999994</v>
          </cell>
        </row>
        <row r="193">
          <cell r="A193">
            <v>581</v>
          </cell>
          <cell r="B193">
            <v>0</v>
          </cell>
          <cell r="S193">
            <v>0</v>
          </cell>
        </row>
        <row r="194">
          <cell r="A194">
            <v>582</v>
          </cell>
          <cell r="B194">
            <v>2357346.88</v>
          </cell>
          <cell r="E194">
            <v>3587</v>
          </cell>
          <cell r="G194">
            <v>276.58999999999997</v>
          </cell>
          <cell r="K194">
            <v>119.27</v>
          </cell>
          <cell r="L194">
            <v>945</v>
          </cell>
          <cell r="S194">
            <v>2362274.7399999998</v>
          </cell>
        </row>
        <row r="195">
          <cell r="A195">
            <v>584</v>
          </cell>
          <cell r="B195">
            <v>0</v>
          </cell>
          <cell r="E195">
            <v>46687680</v>
          </cell>
          <cell r="S195">
            <v>46687680</v>
          </cell>
        </row>
        <row r="196">
          <cell r="A196">
            <v>585</v>
          </cell>
          <cell r="B196">
            <v>282.98</v>
          </cell>
          <cell r="S196">
            <v>282.98</v>
          </cell>
        </row>
        <row r="197">
          <cell r="A197">
            <v>586</v>
          </cell>
          <cell r="B197">
            <v>12291.33</v>
          </cell>
          <cell r="D197">
            <v>3042.35</v>
          </cell>
          <cell r="E197">
            <v>270826.18</v>
          </cell>
          <cell r="S197">
            <v>286159.86</v>
          </cell>
        </row>
        <row r="198">
          <cell r="A198">
            <v>587</v>
          </cell>
          <cell r="B198">
            <v>21746581.450000003</v>
          </cell>
          <cell r="E198">
            <v>2273654.46</v>
          </cell>
          <cell r="S198">
            <v>24020235.910000004</v>
          </cell>
        </row>
        <row r="199">
          <cell r="A199">
            <v>588</v>
          </cell>
          <cell r="B199">
            <v>0</v>
          </cell>
          <cell r="S199">
            <v>0</v>
          </cell>
        </row>
        <row r="200">
          <cell r="A200">
            <v>589</v>
          </cell>
          <cell r="B200">
            <v>0</v>
          </cell>
          <cell r="S200">
            <v>0</v>
          </cell>
        </row>
        <row r="201">
          <cell r="A201">
            <v>590</v>
          </cell>
          <cell r="B201">
            <v>2474919.6800000002</v>
          </cell>
          <cell r="G201">
            <v>5439.75</v>
          </cell>
          <cell r="S201">
            <v>2480359.4300000002</v>
          </cell>
        </row>
        <row r="202">
          <cell r="A202">
            <v>591</v>
          </cell>
          <cell r="B202">
            <v>7889180.5500000007</v>
          </cell>
          <cell r="D202">
            <v>150</v>
          </cell>
          <cell r="S202">
            <v>7889330.5500000007</v>
          </cell>
        </row>
        <row r="203">
          <cell r="A203">
            <v>592</v>
          </cell>
          <cell r="B203">
            <v>103746.17</v>
          </cell>
          <cell r="D203">
            <v>50</v>
          </cell>
          <cell r="E203">
            <v>1948240</v>
          </cell>
          <cell r="S203">
            <v>2052036.17</v>
          </cell>
        </row>
        <row r="204">
          <cell r="A204">
            <v>593</v>
          </cell>
          <cell r="B204">
            <v>0</v>
          </cell>
          <cell r="S204">
            <v>0</v>
          </cell>
        </row>
        <row r="205">
          <cell r="A205">
            <v>594</v>
          </cell>
          <cell r="B205">
            <v>8227.68</v>
          </cell>
          <cell r="G205">
            <v>31722.81</v>
          </cell>
          <cell r="S205">
            <v>39950.490000000005</v>
          </cell>
        </row>
        <row r="206">
          <cell r="A206">
            <v>595</v>
          </cell>
          <cell r="B206">
            <v>26935</v>
          </cell>
          <cell r="S206">
            <v>26935</v>
          </cell>
        </row>
        <row r="207">
          <cell r="A207">
            <v>620</v>
          </cell>
          <cell r="B207">
            <v>0</v>
          </cell>
          <cell r="S207">
            <v>0</v>
          </cell>
        </row>
        <row r="208">
          <cell r="A208">
            <v>633</v>
          </cell>
          <cell r="B208">
            <v>0</v>
          </cell>
          <cell r="S208">
            <v>0</v>
          </cell>
        </row>
        <row r="209">
          <cell r="A209">
            <v>634</v>
          </cell>
          <cell r="B209">
            <v>0</v>
          </cell>
          <cell r="S209">
            <v>0</v>
          </cell>
        </row>
        <row r="210">
          <cell r="A210">
            <v>650</v>
          </cell>
          <cell r="B210">
            <v>81618.11</v>
          </cell>
          <cell r="G210">
            <v>347.18</v>
          </cell>
          <cell r="K210">
            <v>4735.5</v>
          </cell>
          <cell r="S210">
            <v>86700.79</v>
          </cell>
        </row>
        <row r="211">
          <cell r="A211">
            <v>660</v>
          </cell>
          <cell r="B211">
            <v>440907.44999999995</v>
          </cell>
          <cell r="S211">
            <v>440907.44999999995</v>
          </cell>
        </row>
        <row r="212">
          <cell r="A212">
            <v>661</v>
          </cell>
          <cell r="B212">
            <v>55325.43</v>
          </cell>
          <cell r="S212">
            <v>55325.43</v>
          </cell>
        </row>
        <row r="213">
          <cell r="A213">
            <v>670</v>
          </cell>
          <cell r="B213">
            <v>2807487.78</v>
          </cell>
          <cell r="E213">
            <v>4382399.13</v>
          </cell>
          <cell r="S213">
            <v>7189886.9100000001</v>
          </cell>
        </row>
        <row r="214">
          <cell r="A214">
            <v>680</v>
          </cell>
          <cell r="B214">
            <v>127936.45000000001</v>
          </cell>
          <cell r="D214">
            <v>100</v>
          </cell>
          <cell r="G214">
            <v>855.21</v>
          </cell>
          <cell r="J214">
            <v>221.18</v>
          </cell>
          <cell r="K214">
            <v>19.220000000000002</v>
          </cell>
          <cell r="S214">
            <v>129132.06000000001</v>
          </cell>
        </row>
        <row r="215">
          <cell r="A215">
            <v>681</v>
          </cell>
          <cell r="B215">
            <v>0</v>
          </cell>
          <cell r="S215">
            <v>0</v>
          </cell>
        </row>
        <row r="216">
          <cell r="A216">
            <v>682</v>
          </cell>
          <cell r="B216">
            <v>393.71000000000004</v>
          </cell>
          <cell r="S216">
            <v>393.71000000000004</v>
          </cell>
        </row>
        <row r="217">
          <cell r="A217">
            <v>683</v>
          </cell>
          <cell r="B217">
            <v>1915</v>
          </cell>
          <cell r="G217">
            <v>2059.42</v>
          </cell>
          <cell r="S217">
            <v>3974.42</v>
          </cell>
        </row>
        <row r="218">
          <cell r="A218">
            <v>716</v>
          </cell>
          <cell r="B218">
            <v>0</v>
          </cell>
          <cell r="S218">
            <v>0</v>
          </cell>
        </row>
        <row r="219">
          <cell r="A219">
            <v>718</v>
          </cell>
          <cell r="B219">
            <v>0</v>
          </cell>
          <cell r="S219">
            <v>0</v>
          </cell>
        </row>
        <row r="220">
          <cell r="A220">
            <v>761</v>
          </cell>
          <cell r="B220">
            <v>0</v>
          </cell>
          <cell r="S220">
            <v>0</v>
          </cell>
        </row>
        <row r="221">
          <cell r="A221">
            <v>781</v>
          </cell>
          <cell r="B221">
            <v>0</v>
          </cell>
          <cell r="S221">
            <v>0</v>
          </cell>
        </row>
        <row r="222">
          <cell r="A222">
            <v>802</v>
          </cell>
          <cell r="B222">
            <v>0</v>
          </cell>
          <cell r="S222">
            <v>0</v>
          </cell>
        </row>
        <row r="223">
          <cell r="A223">
            <v>821</v>
          </cell>
          <cell r="B223">
            <v>0</v>
          </cell>
          <cell r="S223">
            <v>0</v>
          </cell>
        </row>
        <row r="224">
          <cell r="A224">
            <v>831</v>
          </cell>
          <cell r="B224">
            <v>0</v>
          </cell>
          <cell r="S224">
            <v>0</v>
          </cell>
        </row>
        <row r="225">
          <cell r="A225">
            <v>862</v>
          </cell>
          <cell r="B225">
            <v>0</v>
          </cell>
          <cell r="S225">
            <v>0</v>
          </cell>
        </row>
        <row r="226">
          <cell r="A226">
            <v>865</v>
          </cell>
          <cell r="B226">
            <v>0</v>
          </cell>
          <cell r="L226">
            <v>35099.490000000005</v>
          </cell>
          <cell r="S226">
            <v>35099.490000000005</v>
          </cell>
        </row>
        <row r="227">
          <cell r="A227">
            <v>866</v>
          </cell>
          <cell r="B227">
            <v>0</v>
          </cell>
          <cell r="S227">
            <v>0</v>
          </cell>
        </row>
        <row r="228">
          <cell r="A228">
            <v>867</v>
          </cell>
          <cell r="B228">
            <v>0</v>
          </cell>
          <cell r="S228">
            <v>0</v>
          </cell>
        </row>
        <row r="229">
          <cell r="A229">
            <v>901</v>
          </cell>
          <cell r="B229">
            <v>0</v>
          </cell>
          <cell r="S229">
            <v>0</v>
          </cell>
        </row>
        <row r="230">
          <cell r="A230">
            <v>902</v>
          </cell>
          <cell r="B230">
            <v>0</v>
          </cell>
          <cell r="S230">
            <v>0</v>
          </cell>
        </row>
        <row r="231">
          <cell r="A231">
            <v>903</v>
          </cell>
          <cell r="B231">
            <v>0</v>
          </cell>
          <cell r="S231">
            <v>0</v>
          </cell>
        </row>
        <row r="232">
          <cell r="A232">
            <v>904</v>
          </cell>
          <cell r="B232">
            <v>0</v>
          </cell>
          <cell r="S232">
            <v>0</v>
          </cell>
        </row>
        <row r="233">
          <cell r="A233">
            <v>905</v>
          </cell>
          <cell r="B233">
            <v>0</v>
          </cell>
          <cell r="S233">
            <v>0</v>
          </cell>
        </row>
        <row r="234">
          <cell r="A234">
            <v>906</v>
          </cell>
          <cell r="B234">
            <v>0</v>
          </cell>
          <cell r="S234">
            <v>0</v>
          </cell>
        </row>
        <row r="235">
          <cell r="A235">
            <v>907</v>
          </cell>
          <cell r="B235">
            <v>0</v>
          </cell>
          <cell r="S235">
            <v>0</v>
          </cell>
        </row>
        <row r="236">
          <cell r="A236">
            <v>908</v>
          </cell>
          <cell r="B236">
            <v>0</v>
          </cell>
          <cell r="S236">
            <v>0</v>
          </cell>
        </row>
        <row r="237">
          <cell r="A237">
            <v>909</v>
          </cell>
          <cell r="B237">
            <v>0</v>
          </cell>
          <cell r="S237">
            <v>0</v>
          </cell>
        </row>
        <row r="238">
          <cell r="A238">
            <v>950</v>
          </cell>
          <cell r="B238">
            <v>0</v>
          </cell>
          <cell r="S238">
            <v>0</v>
          </cell>
        </row>
        <row r="239">
          <cell r="A239">
            <v>951</v>
          </cell>
          <cell r="B239">
            <v>0</v>
          </cell>
          <cell r="S239">
            <v>0</v>
          </cell>
        </row>
        <row r="240">
          <cell r="A240">
            <v>999</v>
          </cell>
          <cell r="B240">
            <v>0</v>
          </cell>
          <cell r="S240">
            <v>0</v>
          </cell>
        </row>
        <row r="241">
          <cell r="A241">
            <v>1101</v>
          </cell>
          <cell r="B241">
            <v>0</v>
          </cell>
          <cell r="S241">
            <v>0</v>
          </cell>
        </row>
        <row r="242">
          <cell r="A242">
            <v>1102</v>
          </cell>
          <cell r="B242">
            <v>0</v>
          </cell>
          <cell r="S242">
            <v>0</v>
          </cell>
        </row>
        <row r="243">
          <cell r="A243">
            <v>1103</v>
          </cell>
          <cell r="B243">
            <v>0</v>
          </cell>
          <cell r="S243">
            <v>0</v>
          </cell>
        </row>
        <row r="244">
          <cell r="A244">
            <v>1104</v>
          </cell>
          <cell r="B244">
            <v>0</v>
          </cell>
          <cell r="S244">
            <v>0</v>
          </cell>
        </row>
        <row r="245">
          <cell r="A245">
            <v>1105</v>
          </cell>
          <cell r="B245">
            <v>0</v>
          </cell>
          <cell r="S245">
            <v>0</v>
          </cell>
        </row>
        <row r="246">
          <cell r="A246">
            <v>1106</v>
          </cell>
          <cell r="B246">
            <v>0</v>
          </cell>
          <cell r="S246">
            <v>0</v>
          </cell>
        </row>
        <row r="247">
          <cell r="A247">
            <v>1107</v>
          </cell>
          <cell r="B247">
            <v>0</v>
          </cell>
          <cell r="S247">
            <v>0</v>
          </cell>
        </row>
        <row r="248">
          <cell r="A248">
            <v>1108</v>
          </cell>
          <cell r="B248">
            <v>0</v>
          </cell>
          <cell r="S248">
            <v>0</v>
          </cell>
        </row>
        <row r="249">
          <cell r="A249">
            <v>1109</v>
          </cell>
          <cell r="B249">
            <v>0</v>
          </cell>
          <cell r="S249">
            <v>0</v>
          </cell>
        </row>
        <row r="250">
          <cell r="A250">
            <v>1110</v>
          </cell>
          <cell r="B250">
            <v>0</v>
          </cell>
          <cell r="S250">
            <v>0</v>
          </cell>
        </row>
        <row r="251">
          <cell r="A251">
            <v>1111</v>
          </cell>
          <cell r="B251">
            <v>0</v>
          </cell>
          <cell r="S251">
            <v>0</v>
          </cell>
        </row>
        <row r="252">
          <cell r="A252">
            <v>1112</v>
          </cell>
          <cell r="B252">
            <v>0</v>
          </cell>
          <cell r="S252">
            <v>0</v>
          </cell>
        </row>
        <row r="253">
          <cell r="A253">
            <v>1113</v>
          </cell>
          <cell r="B253">
            <v>0</v>
          </cell>
          <cell r="S253">
            <v>0</v>
          </cell>
        </row>
        <row r="254">
          <cell r="A254">
            <v>1114</v>
          </cell>
          <cell r="B254">
            <v>0</v>
          </cell>
          <cell r="S254">
            <v>0</v>
          </cell>
        </row>
        <row r="255">
          <cell r="A255">
            <v>1115</v>
          </cell>
          <cell r="B255">
            <v>0</v>
          </cell>
          <cell r="S255">
            <v>0</v>
          </cell>
        </row>
        <row r="256">
          <cell r="A256">
            <v>1116</v>
          </cell>
          <cell r="B256">
            <v>0</v>
          </cell>
          <cell r="S256">
            <v>0</v>
          </cell>
        </row>
        <row r="257">
          <cell r="A257">
            <v>1117</v>
          </cell>
          <cell r="B257">
            <v>0</v>
          </cell>
          <cell r="S257">
            <v>0</v>
          </cell>
        </row>
        <row r="258">
          <cell r="A258">
            <v>1118</v>
          </cell>
          <cell r="B258">
            <v>0</v>
          </cell>
          <cell r="S258">
            <v>0</v>
          </cell>
        </row>
        <row r="259">
          <cell r="A259">
            <v>1119</v>
          </cell>
          <cell r="B259">
            <v>0</v>
          </cell>
          <cell r="S259">
            <v>0</v>
          </cell>
        </row>
        <row r="260">
          <cell r="A260">
            <v>1120</v>
          </cell>
          <cell r="B260">
            <v>0</v>
          </cell>
          <cell r="S260">
            <v>0</v>
          </cell>
        </row>
        <row r="261">
          <cell r="A261">
            <v>1121</v>
          </cell>
          <cell r="B261">
            <v>0</v>
          </cell>
          <cell r="S261">
            <v>0</v>
          </cell>
        </row>
        <row r="262">
          <cell r="A262">
            <v>1122</v>
          </cell>
          <cell r="B262">
            <v>0</v>
          </cell>
          <cell r="S262">
            <v>0</v>
          </cell>
        </row>
        <row r="263">
          <cell r="A263">
            <v>1123</v>
          </cell>
          <cell r="B263">
            <v>0</v>
          </cell>
          <cell r="S263">
            <v>0</v>
          </cell>
        </row>
        <row r="264">
          <cell r="A264">
            <v>1124</v>
          </cell>
          <cell r="B264">
            <v>0</v>
          </cell>
          <cell r="S264">
            <v>0</v>
          </cell>
        </row>
        <row r="265">
          <cell r="A265">
            <v>1125</v>
          </cell>
          <cell r="B265">
            <v>0</v>
          </cell>
          <cell r="S265">
            <v>0</v>
          </cell>
        </row>
        <row r="266">
          <cell r="A266">
            <v>1126</v>
          </cell>
          <cell r="B266">
            <v>0</v>
          </cell>
          <cell r="S266">
            <v>0</v>
          </cell>
        </row>
        <row r="267">
          <cell r="A267">
            <v>1127</v>
          </cell>
          <cell r="B267">
            <v>0</v>
          </cell>
          <cell r="S267">
            <v>0</v>
          </cell>
        </row>
        <row r="268">
          <cell r="A268">
            <v>1128</v>
          </cell>
          <cell r="B268">
            <v>0</v>
          </cell>
          <cell r="S268">
            <v>0</v>
          </cell>
        </row>
        <row r="269">
          <cell r="A269">
            <v>1129</v>
          </cell>
          <cell r="B269">
            <v>0</v>
          </cell>
          <cell r="S269">
            <v>0</v>
          </cell>
        </row>
        <row r="270">
          <cell r="A270">
            <v>1201</v>
          </cell>
          <cell r="B270">
            <v>0</v>
          </cell>
          <cell r="S270">
            <v>0</v>
          </cell>
        </row>
        <row r="271">
          <cell r="A271">
            <v>1202</v>
          </cell>
          <cell r="B271">
            <v>0</v>
          </cell>
          <cell r="S271">
            <v>0</v>
          </cell>
        </row>
        <row r="272">
          <cell r="A272">
            <v>1203</v>
          </cell>
          <cell r="B272">
            <v>0</v>
          </cell>
          <cell r="S272">
            <v>0</v>
          </cell>
        </row>
        <row r="273">
          <cell r="A273">
            <v>1204</v>
          </cell>
          <cell r="B273">
            <v>0</v>
          </cell>
          <cell r="S273">
            <v>0</v>
          </cell>
        </row>
        <row r="274">
          <cell r="A274">
            <v>1205</v>
          </cell>
          <cell r="B274">
            <v>0</v>
          </cell>
          <cell r="S274">
            <v>0</v>
          </cell>
        </row>
        <row r="275">
          <cell r="A275">
            <v>1206</v>
          </cell>
          <cell r="B275">
            <v>0</v>
          </cell>
          <cell r="S275">
            <v>0</v>
          </cell>
        </row>
        <row r="276">
          <cell r="A276">
            <v>1207</v>
          </cell>
          <cell r="B276">
            <v>0</v>
          </cell>
          <cell r="S276">
            <v>0</v>
          </cell>
        </row>
        <row r="277">
          <cell r="A277">
            <v>1208</v>
          </cell>
          <cell r="B277">
            <v>0</v>
          </cell>
          <cell r="S277">
            <v>0</v>
          </cell>
        </row>
        <row r="278">
          <cell r="A278">
            <v>1209</v>
          </cell>
          <cell r="B278">
            <v>0</v>
          </cell>
          <cell r="S278">
            <v>0</v>
          </cell>
        </row>
        <row r="279">
          <cell r="A279">
            <v>1210</v>
          </cell>
          <cell r="B279">
            <v>0</v>
          </cell>
          <cell r="S279">
            <v>0</v>
          </cell>
        </row>
        <row r="280">
          <cell r="A280">
            <v>1211</v>
          </cell>
          <cell r="B280">
            <v>0</v>
          </cell>
          <cell r="S280">
            <v>0</v>
          </cell>
        </row>
        <row r="281">
          <cell r="A281">
            <v>1212</v>
          </cell>
          <cell r="B281">
            <v>0</v>
          </cell>
          <cell r="S281">
            <v>0</v>
          </cell>
        </row>
        <row r="282">
          <cell r="A282">
            <v>1213</v>
          </cell>
          <cell r="B282">
            <v>0</v>
          </cell>
          <cell r="S282">
            <v>0</v>
          </cell>
        </row>
        <row r="283">
          <cell r="A283">
            <v>1214</v>
          </cell>
          <cell r="B283">
            <v>0</v>
          </cell>
          <cell r="S283">
            <v>0</v>
          </cell>
        </row>
        <row r="284">
          <cell r="A284">
            <v>1215</v>
          </cell>
          <cell r="B284">
            <v>0</v>
          </cell>
          <cell r="S284">
            <v>0</v>
          </cell>
        </row>
        <row r="285">
          <cell r="A285">
            <v>1216</v>
          </cell>
          <cell r="B285">
            <v>0</v>
          </cell>
          <cell r="S285">
            <v>0</v>
          </cell>
        </row>
        <row r="286">
          <cell r="A286">
            <v>1217</v>
          </cell>
          <cell r="B286">
            <v>0</v>
          </cell>
          <cell r="S286">
            <v>0</v>
          </cell>
        </row>
        <row r="287">
          <cell r="A287">
            <v>1218</v>
          </cell>
          <cell r="B287">
            <v>0</v>
          </cell>
          <cell r="S287">
            <v>0</v>
          </cell>
        </row>
        <row r="288">
          <cell r="A288">
            <v>1219</v>
          </cell>
          <cell r="B288">
            <v>0</v>
          </cell>
          <cell r="S288">
            <v>0</v>
          </cell>
        </row>
        <row r="289">
          <cell r="A289">
            <v>1220</v>
          </cell>
          <cell r="B289">
            <v>0</v>
          </cell>
          <cell r="S289">
            <v>0</v>
          </cell>
        </row>
        <row r="290">
          <cell r="A290">
            <v>1221</v>
          </cell>
          <cell r="B290">
            <v>0</v>
          </cell>
          <cell r="S290">
            <v>0</v>
          </cell>
        </row>
        <row r="291">
          <cell r="A291">
            <v>1222</v>
          </cell>
          <cell r="B291">
            <v>0</v>
          </cell>
          <cell r="S291">
            <v>0</v>
          </cell>
        </row>
        <row r="292">
          <cell r="A292">
            <v>1223</v>
          </cell>
          <cell r="B292">
            <v>0</v>
          </cell>
          <cell r="S292">
            <v>0</v>
          </cell>
        </row>
        <row r="293">
          <cell r="A293">
            <v>1224</v>
          </cell>
          <cell r="B293">
            <v>0</v>
          </cell>
          <cell r="S293">
            <v>0</v>
          </cell>
        </row>
        <row r="294">
          <cell r="A294">
            <v>1225</v>
          </cell>
          <cell r="B294">
            <v>0</v>
          </cell>
          <cell r="S294">
            <v>0</v>
          </cell>
        </row>
        <row r="295">
          <cell r="A295">
            <v>1226</v>
          </cell>
          <cell r="B295">
            <v>0</v>
          </cell>
          <cell r="S295">
            <v>0</v>
          </cell>
        </row>
        <row r="296">
          <cell r="A296">
            <v>1227</v>
          </cell>
          <cell r="B296">
            <v>0</v>
          </cell>
          <cell r="S296">
            <v>0</v>
          </cell>
        </row>
        <row r="297">
          <cell r="A297">
            <v>1228</v>
          </cell>
          <cell r="B297">
            <v>0</v>
          </cell>
          <cell r="S297">
            <v>0</v>
          </cell>
        </row>
        <row r="298">
          <cell r="A298">
            <v>1229</v>
          </cell>
          <cell r="B298">
            <v>0</v>
          </cell>
          <cell r="S298">
            <v>0</v>
          </cell>
        </row>
        <row r="299">
          <cell r="A299">
            <v>1230</v>
          </cell>
          <cell r="B299">
            <v>0</v>
          </cell>
          <cell r="S299">
            <v>0</v>
          </cell>
        </row>
        <row r="300">
          <cell r="A300">
            <v>1231</v>
          </cell>
          <cell r="B300">
            <v>0</v>
          </cell>
          <cell r="S300">
            <v>0</v>
          </cell>
        </row>
        <row r="301">
          <cell r="A301">
            <v>1232</v>
          </cell>
          <cell r="B301">
            <v>0</v>
          </cell>
          <cell r="S301">
            <v>0</v>
          </cell>
        </row>
        <row r="302">
          <cell r="A302">
            <v>1233</v>
          </cell>
          <cell r="B302">
            <v>0</v>
          </cell>
          <cell r="S302">
            <v>0</v>
          </cell>
        </row>
        <row r="303">
          <cell r="A303">
            <v>1234</v>
          </cell>
          <cell r="B303">
            <v>0</v>
          </cell>
          <cell r="S303">
            <v>0</v>
          </cell>
        </row>
        <row r="304">
          <cell r="A304">
            <v>1235</v>
          </cell>
          <cell r="B304">
            <v>0</v>
          </cell>
          <cell r="S304">
            <v>0</v>
          </cell>
        </row>
        <row r="305">
          <cell r="A305">
            <v>1236</v>
          </cell>
          <cell r="B305">
            <v>0</v>
          </cell>
          <cell r="S305">
            <v>0</v>
          </cell>
        </row>
        <row r="306">
          <cell r="A306">
            <v>1237</v>
          </cell>
          <cell r="B306">
            <v>0</v>
          </cell>
          <cell r="S306">
            <v>0</v>
          </cell>
        </row>
        <row r="307">
          <cell r="A307">
            <v>1238</v>
          </cell>
          <cell r="B307">
            <v>0</v>
          </cell>
          <cell r="S307">
            <v>0</v>
          </cell>
        </row>
        <row r="308">
          <cell r="A308">
            <v>1239</v>
          </cell>
          <cell r="B308">
            <v>0</v>
          </cell>
          <cell r="S308">
            <v>0</v>
          </cell>
        </row>
        <row r="309">
          <cell r="A309">
            <v>1240</v>
          </cell>
          <cell r="B309">
            <v>0</v>
          </cell>
          <cell r="S309">
            <v>0</v>
          </cell>
        </row>
        <row r="310">
          <cell r="A310">
            <v>1241</v>
          </cell>
          <cell r="B310">
            <v>0</v>
          </cell>
          <cell r="S310">
            <v>0</v>
          </cell>
        </row>
        <row r="311">
          <cell r="A311">
            <v>1242</v>
          </cell>
          <cell r="B311">
            <v>0</v>
          </cell>
          <cell r="S311">
            <v>0</v>
          </cell>
        </row>
        <row r="312">
          <cell r="A312">
            <v>1243</v>
          </cell>
          <cell r="B312">
            <v>0</v>
          </cell>
          <cell r="S312">
            <v>0</v>
          </cell>
        </row>
        <row r="313">
          <cell r="A313">
            <v>1244</v>
          </cell>
          <cell r="B313">
            <v>0</v>
          </cell>
          <cell r="S313">
            <v>0</v>
          </cell>
        </row>
        <row r="314">
          <cell r="A314">
            <v>1245</v>
          </cell>
          <cell r="B314">
            <v>0</v>
          </cell>
          <cell r="S314">
            <v>0</v>
          </cell>
        </row>
        <row r="315">
          <cell r="A315">
            <v>1246</v>
          </cell>
          <cell r="B315">
            <v>0</v>
          </cell>
          <cell r="S315">
            <v>0</v>
          </cell>
        </row>
        <row r="316">
          <cell r="A316">
            <v>1247</v>
          </cell>
          <cell r="B316">
            <v>0</v>
          </cell>
          <cell r="S316">
            <v>0</v>
          </cell>
        </row>
        <row r="317">
          <cell r="A317">
            <v>1248</v>
          </cell>
          <cell r="B317">
            <v>0</v>
          </cell>
          <cell r="S317">
            <v>0</v>
          </cell>
        </row>
        <row r="318">
          <cell r="A318">
            <v>1249</v>
          </cell>
          <cell r="B318">
            <v>0</v>
          </cell>
          <cell r="S318">
            <v>0</v>
          </cell>
        </row>
        <row r="319">
          <cell r="A319">
            <v>1250</v>
          </cell>
          <cell r="B319">
            <v>0</v>
          </cell>
          <cell r="S319">
            <v>0</v>
          </cell>
        </row>
        <row r="320">
          <cell r="A320">
            <v>1251</v>
          </cell>
          <cell r="B320">
            <v>0</v>
          </cell>
          <cell r="S320">
            <v>0</v>
          </cell>
        </row>
        <row r="321">
          <cell r="A321">
            <v>1252</v>
          </cell>
          <cell r="B321">
            <v>0</v>
          </cell>
          <cell r="S321">
            <v>0</v>
          </cell>
        </row>
        <row r="322">
          <cell r="A322">
            <v>1253</v>
          </cell>
          <cell r="B322">
            <v>0</v>
          </cell>
          <cell r="S322">
            <v>0</v>
          </cell>
        </row>
        <row r="323">
          <cell r="A323">
            <v>1254</v>
          </cell>
          <cell r="B323">
            <v>0</v>
          </cell>
          <cell r="S323">
            <v>0</v>
          </cell>
        </row>
        <row r="324">
          <cell r="A324">
            <v>1255</v>
          </cell>
          <cell r="B324">
            <v>0</v>
          </cell>
          <cell r="S324">
            <v>0</v>
          </cell>
        </row>
        <row r="325">
          <cell r="A325">
            <v>1256</v>
          </cell>
          <cell r="B325">
            <v>0</v>
          </cell>
          <cell r="S325">
            <v>0</v>
          </cell>
        </row>
        <row r="326">
          <cell r="A326">
            <v>1257</v>
          </cell>
          <cell r="B326">
            <v>0</v>
          </cell>
          <cell r="S326">
            <v>0</v>
          </cell>
        </row>
        <row r="327">
          <cell r="A327">
            <v>1258</v>
          </cell>
          <cell r="B327">
            <v>0</v>
          </cell>
          <cell r="S327">
            <v>0</v>
          </cell>
        </row>
        <row r="328">
          <cell r="A328">
            <v>1259</v>
          </cell>
          <cell r="B328">
            <v>0</v>
          </cell>
          <cell r="S328">
            <v>0</v>
          </cell>
        </row>
        <row r="329">
          <cell r="A329">
            <v>1260</v>
          </cell>
          <cell r="B329">
            <v>0</v>
          </cell>
          <cell r="S329">
            <v>0</v>
          </cell>
        </row>
        <row r="330">
          <cell r="A330">
            <v>1261</v>
          </cell>
          <cell r="B330">
            <v>0</v>
          </cell>
          <cell r="S330">
            <v>0</v>
          </cell>
        </row>
        <row r="331">
          <cell r="A331">
            <v>1262</v>
          </cell>
          <cell r="B331">
            <v>0</v>
          </cell>
          <cell r="S331">
            <v>0</v>
          </cell>
        </row>
        <row r="332">
          <cell r="A332">
            <v>1263</v>
          </cell>
          <cell r="B332">
            <v>0</v>
          </cell>
          <cell r="S332">
            <v>0</v>
          </cell>
        </row>
        <row r="333">
          <cell r="A333">
            <v>1264</v>
          </cell>
          <cell r="B333">
            <v>0</v>
          </cell>
          <cell r="S333">
            <v>0</v>
          </cell>
        </row>
        <row r="334">
          <cell r="A334">
            <v>1265</v>
          </cell>
          <cell r="B334">
            <v>0</v>
          </cell>
          <cell r="S334">
            <v>0</v>
          </cell>
        </row>
        <row r="335">
          <cell r="A335">
            <v>1266</v>
          </cell>
          <cell r="B335">
            <v>0</v>
          </cell>
          <cell r="S335">
            <v>0</v>
          </cell>
        </row>
        <row r="336">
          <cell r="A336">
            <v>1267</v>
          </cell>
          <cell r="B336">
            <v>0</v>
          </cell>
          <cell r="S336">
            <v>0</v>
          </cell>
        </row>
        <row r="337">
          <cell r="A337">
            <v>1268</v>
          </cell>
          <cell r="B337">
            <v>0</v>
          </cell>
          <cell r="S337">
            <v>0</v>
          </cell>
        </row>
        <row r="338">
          <cell r="A338">
            <v>1269</v>
          </cell>
          <cell r="B338">
            <v>0</v>
          </cell>
          <cell r="S338">
            <v>0</v>
          </cell>
        </row>
        <row r="339">
          <cell r="A339">
            <v>1270</v>
          </cell>
          <cell r="B339">
            <v>0</v>
          </cell>
          <cell r="S339">
            <v>0</v>
          </cell>
        </row>
        <row r="340">
          <cell r="A340">
            <v>1271</v>
          </cell>
          <cell r="B340">
            <v>0</v>
          </cell>
          <cell r="S340">
            <v>0</v>
          </cell>
        </row>
        <row r="341">
          <cell r="A341">
            <v>1272</v>
          </cell>
          <cell r="B341">
            <v>0</v>
          </cell>
          <cell r="S341">
            <v>0</v>
          </cell>
        </row>
        <row r="342">
          <cell r="A342">
            <v>1273</v>
          </cell>
          <cell r="B342">
            <v>0</v>
          </cell>
          <cell r="S342">
            <v>0</v>
          </cell>
        </row>
        <row r="343">
          <cell r="A343">
            <v>1274</v>
          </cell>
          <cell r="B343">
            <v>0</v>
          </cell>
          <cell r="S343">
            <v>0</v>
          </cell>
        </row>
        <row r="344">
          <cell r="A344">
            <v>1275</v>
          </cell>
          <cell r="B344">
            <v>0</v>
          </cell>
          <cell r="S344">
            <v>0</v>
          </cell>
        </row>
        <row r="345">
          <cell r="A345">
            <v>1276</v>
          </cell>
          <cell r="B345">
            <v>0</v>
          </cell>
          <cell r="S345">
            <v>0</v>
          </cell>
        </row>
        <row r="346">
          <cell r="A346">
            <v>1277</v>
          </cell>
          <cell r="B346">
            <v>0</v>
          </cell>
          <cell r="S346">
            <v>0</v>
          </cell>
        </row>
        <row r="347">
          <cell r="A347">
            <v>1278</v>
          </cell>
          <cell r="B347">
            <v>0</v>
          </cell>
          <cell r="S347">
            <v>0</v>
          </cell>
        </row>
        <row r="348">
          <cell r="A348">
            <v>1279</v>
          </cell>
          <cell r="B348">
            <v>0</v>
          </cell>
          <cell r="S348">
            <v>0</v>
          </cell>
        </row>
        <row r="349">
          <cell r="A349">
            <v>1280</v>
          </cell>
          <cell r="B349">
            <v>0</v>
          </cell>
          <cell r="S349">
            <v>0</v>
          </cell>
        </row>
        <row r="350">
          <cell r="A350">
            <v>1281</v>
          </cell>
          <cell r="B350">
            <v>0</v>
          </cell>
          <cell r="S350">
            <v>0</v>
          </cell>
        </row>
        <row r="351">
          <cell r="A351">
            <v>1282</v>
          </cell>
          <cell r="B351">
            <v>0</v>
          </cell>
          <cell r="S351">
            <v>0</v>
          </cell>
        </row>
        <row r="352">
          <cell r="A352">
            <v>1283</v>
          </cell>
          <cell r="B352">
            <v>0</v>
          </cell>
          <cell r="S352">
            <v>0</v>
          </cell>
        </row>
        <row r="353">
          <cell r="A353">
            <v>1284</v>
          </cell>
          <cell r="B353">
            <v>0</v>
          </cell>
          <cell r="S353">
            <v>0</v>
          </cell>
        </row>
        <row r="354">
          <cell r="A354">
            <v>1285</v>
          </cell>
          <cell r="B354">
            <v>0</v>
          </cell>
          <cell r="S354">
            <v>0</v>
          </cell>
        </row>
        <row r="355">
          <cell r="A355">
            <v>1286</v>
          </cell>
          <cell r="B355">
            <v>0</v>
          </cell>
          <cell r="S355">
            <v>0</v>
          </cell>
        </row>
        <row r="356">
          <cell r="A356">
            <v>1287</v>
          </cell>
          <cell r="B356">
            <v>0</v>
          </cell>
          <cell r="S356">
            <v>0</v>
          </cell>
        </row>
        <row r="357">
          <cell r="A357">
            <v>1301</v>
          </cell>
          <cell r="B357">
            <v>0</v>
          </cell>
          <cell r="S357">
            <v>0</v>
          </cell>
        </row>
        <row r="358">
          <cell r="A358">
            <v>1302</v>
          </cell>
          <cell r="B358">
            <v>0</v>
          </cell>
          <cell r="S358">
            <v>0</v>
          </cell>
        </row>
        <row r="359">
          <cell r="A359">
            <v>1303</v>
          </cell>
          <cell r="B359">
            <v>0</v>
          </cell>
          <cell r="S359">
            <v>0</v>
          </cell>
        </row>
        <row r="360">
          <cell r="A360">
            <v>1304</v>
          </cell>
          <cell r="B360">
            <v>0</v>
          </cell>
          <cell r="S360">
            <v>0</v>
          </cell>
        </row>
        <row r="361">
          <cell r="A361">
            <v>1305</v>
          </cell>
          <cell r="B361">
            <v>0</v>
          </cell>
          <cell r="S361">
            <v>0</v>
          </cell>
        </row>
        <row r="362">
          <cell r="A362">
            <v>1306</v>
          </cell>
          <cell r="B362">
            <v>0</v>
          </cell>
          <cell r="S362">
            <v>0</v>
          </cell>
        </row>
        <row r="363">
          <cell r="A363">
            <v>1307</v>
          </cell>
          <cell r="B363">
            <v>0</v>
          </cell>
          <cell r="S363">
            <v>0</v>
          </cell>
        </row>
        <row r="364">
          <cell r="A364">
            <v>1308</v>
          </cell>
          <cell r="B364">
            <v>0</v>
          </cell>
          <cell r="S364">
            <v>0</v>
          </cell>
        </row>
        <row r="365">
          <cell r="A365">
            <v>1309</v>
          </cell>
          <cell r="B365">
            <v>0</v>
          </cell>
          <cell r="S365">
            <v>0</v>
          </cell>
        </row>
        <row r="366">
          <cell r="A366">
            <v>1310</v>
          </cell>
          <cell r="B366">
            <v>0</v>
          </cell>
          <cell r="S366">
            <v>0</v>
          </cell>
        </row>
        <row r="367">
          <cell r="A367">
            <v>1311</v>
          </cell>
          <cell r="B367">
            <v>0</v>
          </cell>
          <cell r="S367">
            <v>0</v>
          </cell>
        </row>
        <row r="368">
          <cell r="A368">
            <v>1312</v>
          </cell>
          <cell r="B368">
            <v>0</v>
          </cell>
          <cell r="S368">
            <v>0</v>
          </cell>
        </row>
        <row r="369">
          <cell r="A369">
            <v>1313</v>
          </cell>
          <cell r="B369">
            <v>0</v>
          </cell>
          <cell r="S369">
            <v>0</v>
          </cell>
        </row>
        <row r="370">
          <cell r="A370">
            <v>1314</v>
          </cell>
          <cell r="B370">
            <v>0</v>
          </cell>
          <cell r="S370">
            <v>0</v>
          </cell>
        </row>
        <row r="371">
          <cell r="A371">
            <v>1315</v>
          </cell>
          <cell r="B371">
            <v>0</v>
          </cell>
          <cell r="S371">
            <v>0</v>
          </cell>
        </row>
        <row r="372">
          <cell r="A372">
            <v>1316</v>
          </cell>
          <cell r="B372">
            <v>0</v>
          </cell>
          <cell r="S372">
            <v>0</v>
          </cell>
        </row>
        <row r="373">
          <cell r="A373">
            <v>1317</v>
          </cell>
          <cell r="B373">
            <v>0</v>
          </cell>
          <cell r="S373">
            <v>0</v>
          </cell>
        </row>
        <row r="374">
          <cell r="A374">
            <v>1318</v>
          </cell>
          <cell r="B374">
            <v>0</v>
          </cell>
          <cell r="S374">
            <v>0</v>
          </cell>
        </row>
        <row r="375">
          <cell r="A375">
            <v>1319</v>
          </cell>
          <cell r="B375">
            <v>0</v>
          </cell>
          <cell r="S375">
            <v>0</v>
          </cell>
        </row>
        <row r="376">
          <cell r="A376">
            <v>1320</v>
          </cell>
          <cell r="B376">
            <v>0</v>
          </cell>
          <cell r="S376">
            <v>0</v>
          </cell>
        </row>
        <row r="377">
          <cell r="A377">
            <v>1321</v>
          </cell>
          <cell r="B377">
            <v>0</v>
          </cell>
          <cell r="S377">
            <v>0</v>
          </cell>
        </row>
        <row r="378">
          <cell r="A378">
            <v>1322</v>
          </cell>
          <cell r="B378">
            <v>0</v>
          </cell>
          <cell r="S378">
            <v>0</v>
          </cell>
        </row>
        <row r="379">
          <cell r="A379">
            <v>1323</v>
          </cell>
          <cell r="B379">
            <v>0</v>
          </cell>
          <cell r="S379">
            <v>0</v>
          </cell>
        </row>
        <row r="380">
          <cell r="A380">
            <v>1324</v>
          </cell>
          <cell r="B380">
            <v>0</v>
          </cell>
          <cell r="S380">
            <v>0</v>
          </cell>
        </row>
        <row r="381">
          <cell r="A381">
            <v>1325</v>
          </cell>
          <cell r="B381">
            <v>0</v>
          </cell>
          <cell r="S381">
            <v>0</v>
          </cell>
        </row>
        <row r="382">
          <cell r="A382">
            <v>1326</v>
          </cell>
          <cell r="B382">
            <v>0</v>
          </cell>
          <cell r="S382">
            <v>0</v>
          </cell>
        </row>
        <row r="383">
          <cell r="A383">
            <v>1327</v>
          </cell>
          <cell r="B383">
            <v>0</v>
          </cell>
          <cell r="S383">
            <v>0</v>
          </cell>
        </row>
        <row r="384">
          <cell r="A384">
            <v>1328</v>
          </cell>
          <cell r="B384">
            <v>0</v>
          </cell>
          <cell r="S384">
            <v>0</v>
          </cell>
        </row>
        <row r="385">
          <cell r="A385">
            <v>1329</v>
          </cell>
          <cell r="B385">
            <v>0</v>
          </cell>
          <cell r="S385">
            <v>0</v>
          </cell>
        </row>
        <row r="386">
          <cell r="A386">
            <v>1330</v>
          </cell>
          <cell r="B386">
            <v>0</v>
          </cell>
          <cell r="S386">
            <v>0</v>
          </cell>
        </row>
        <row r="387">
          <cell r="A387">
            <v>1331</v>
          </cell>
          <cell r="B387">
            <v>0</v>
          </cell>
          <cell r="S387">
            <v>0</v>
          </cell>
        </row>
        <row r="388">
          <cell r="A388">
            <v>1332</v>
          </cell>
          <cell r="B388">
            <v>0</v>
          </cell>
          <cell r="S388">
            <v>0</v>
          </cell>
        </row>
        <row r="389">
          <cell r="A389">
            <v>1333</v>
          </cell>
          <cell r="B389">
            <v>0</v>
          </cell>
          <cell r="S389">
            <v>0</v>
          </cell>
        </row>
        <row r="390">
          <cell r="A390">
            <v>1334</v>
          </cell>
          <cell r="B390">
            <v>0</v>
          </cell>
          <cell r="S390">
            <v>0</v>
          </cell>
        </row>
        <row r="391">
          <cell r="A391">
            <v>1335</v>
          </cell>
          <cell r="B391">
            <v>0</v>
          </cell>
          <cell r="S391">
            <v>0</v>
          </cell>
        </row>
        <row r="392">
          <cell r="A392">
            <v>1336</v>
          </cell>
          <cell r="B392">
            <v>0</v>
          </cell>
          <cell r="S392">
            <v>0</v>
          </cell>
        </row>
        <row r="393">
          <cell r="A393">
            <v>1337</v>
          </cell>
          <cell r="B393">
            <v>0</v>
          </cell>
          <cell r="S393">
            <v>0</v>
          </cell>
        </row>
        <row r="394">
          <cell r="A394">
            <v>1338</v>
          </cell>
          <cell r="B394">
            <v>0</v>
          </cell>
          <cell r="S394">
            <v>0</v>
          </cell>
        </row>
        <row r="395">
          <cell r="A395">
            <v>1339</v>
          </cell>
          <cell r="B395">
            <v>0</v>
          </cell>
          <cell r="S395">
            <v>0</v>
          </cell>
        </row>
        <row r="396">
          <cell r="A396">
            <v>1340</v>
          </cell>
          <cell r="B396">
            <v>0</v>
          </cell>
          <cell r="S396">
            <v>0</v>
          </cell>
        </row>
        <row r="397">
          <cell r="A397">
            <v>1341</v>
          </cell>
          <cell r="B397">
            <v>0</v>
          </cell>
          <cell r="S397">
            <v>0</v>
          </cell>
        </row>
        <row r="398">
          <cell r="A398">
            <v>1342</v>
          </cell>
          <cell r="B398">
            <v>0</v>
          </cell>
          <cell r="S398">
            <v>0</v>
          </cell>
        </row>
        <row r="399">
          <cell r="A399">
            <v>1343</v>
          </cell>
          <cell r="B399">
            <v>0</v>
          </cell>
          <cell r="S399">
            <v>0</v>
          </cell>
        </row>
        <row r="400">
          <cell r="A400">
            <v>1344</v>
          </cell>
          <cell r="B400">
            <v>0</v>
          </cell>
          <cell r="S400">
            <v>0</v>
          </cell>
        </row>
        <row r="401">
          <cell r="A401">
            <v>1345</v>
          </cell>
          <cell r="B401">
            <v>0</v>
          </cell>
          <cell r="S401">
            <v>0</v>
          </cell>
        </row>
        <row r="402">
          <cell r="A402">
            <v>1346</v>
          </cell>
          <cell r="B402">
            <v>0</v>
          </cell>
          <cell r="S402">
            <v>0</v>
          </cell>
        </row>
        <row r="403">
          <cell r="A403">
            <v>1347</v>
          </cell>
          <cell r="B403">
            <v>0</v>
          </cell>
          <cell r="S403">
            <v>0</v>
          </cell>
        </row>
        <row r="404">
          <cell r="A404">
            <v>1401</v>
          </cell>
          <cell r="B404">
            <v>0</v>
          </cell>
          <cell r="S404">
            <v>0</v>
          </cell>
        </row>
        <row r="405">
          <cell r="A405">
            <v>1402</v>
          </cell>
          <cell r="B405">
            <v>0</v>
          </cell>
          <cell r="S405">
            <v>0</v>
          </cell>
        </row>
        <row r="406">
          <cell r="A406">
            <v>1403</v>
          </cell>
          <cell r="B406">
            <v>0</v>
          </cell>
          <cell r="S406">
            <v>0</v>
          </cell>
        </row>
        <row r="407">
          <cell r="A407">
            <v>1404</v>
          </cell>
          <cell r="B407">
            <v>0</v>
          </cell>
          <cell r="S407">
            <v>0</v>
          </cell>
        </row>
        <row r="408">
          <cell r="A408">
            <v>1405</v>
          </cell>
          <cell r="B408">
            <v>0</v>
          </cell>
          <cell r="S408">
            <v>0</v>
          </cell>
        </row>
        <row r="409">
          <cell r="A409">
            <v>1406</v>
          </cell>
          <cell r="B409">
            <v>0</v>
          </cell>
          <cell r="S409">
            <v>0</v>
          </cell>
        </row>
        <row r="410">
          <cell r="A410">
            <v>1407</v>
          </cell>
          <cell r="B410">
            <v>0</v>
          </cell>
          <cell r="S410">
            <v>0</v>
          </cell>
        </row>
        <row r="411">
          <cell r="A411">
            <v>1408</v>
          </cell>
          <cell r="B411">
            <v>0</v>
          </cell>
          <cell r="S411">
            <v>0</v>
          </cell>
        </row>
        <row r="412">
          <cell r="A412">
            <v>1409</v>
          </cell>
          <cell r="B412">
            <v>0</v>
          </cell>
          <cell r="S412">
            <v>0</v>
          </cell>
        </row>
        <row r="413">
          <cell r="A413">
            <v>1410</v>
          </cell>
          <cell r="B413">
            <v>0</v>
          </cell>
          <cell r="S413">
            <v>0</v>
          </cell>
        </row>
        <row r="414">
          <cell r="A414">
            <v>1411</v>
          </cell>
          <cell r="B414">
            <v>0</v>
          </cell>
          <cell r="S414">
            <v>0</v>
          </cell>
        </row>
        <row r="415">
          <cell r="A415">
            <v>1412</v>
          </cell>
          <cell r="B415">
            <v>0</v>
          </cell>
          <cell r="S415">
            <v>0</v>
          </cell>
        </row>
        <row r="416">
          <cell r="A416">
            <v>1413</v>
          </cell>
          <cell r="B416">
            <v>0</v>
          </cell>
          <cell r="S416">
            <v>0</v>
          </cell>
        </row>
        <row r="417">
          <cell r="A417">
            <v>1414</v>
          </cell>
          <cell r="B417">
            <v>0</v>
          </cell>
          <cell r="S417">
            <v>0</v>
          </cell>
        </row>
        <row r="418">
          <cell r="A418">
            <v>1415</v>
          </cell>
          <cell r="B418">
            <v>0</v>
          </cell>
          <cell r="S418">
            <v>0</v>
          </cell>
        </row>
        <row r="419">
          <cell r="A419">
            <v>1416</v>
          </cell>
          <cell r="B419">
            <v>0</v>
          </cell>
          <cell r="S419">
            <v>0</v>
          </cell>
        </row>
        <row r="420">
          <cell r="A420">
            <v>1417</v>
          </cell>
          <cell r="B420">
            <v>0</v>
          </cell>
          <cell r="S420">
            <v>0</v>
          </cell>
        </row>
        <row r="421">
          <cell r="A421">
            <v>1418</v>
          </cell>
          <cell r="B421">
            <v>0</v>
          </cell>
          <cell r="S421">
            <v>0</v>
          </cell>
        </row>
        <row r="422">
          <cell r="A422">
            <v>1419</v>
          </cell>
          <cell r="B422">
            <v>0</v>
          </cell>
          <cell r="S422">
            <v>0</v>
          </cell>
        </row>
        <row r="423">
          <cell r="A423">
            <v>1420</v>
          </cell>
          <cell r="B423">
            <v>0</v>
          </cell>
          <cell r="S423">
            <v>0</v>
          </cell>
        </row>
        <row r="424">
          <cell r="A424">
            <v>1421</v>
          </cell>
          <cell r="B424">
            <v>0</v>
          </cell>
          <cell r="S424">
            <v>0</v>
          </cell>
        </row>
        <row r="425">
          <cell r="A425">
            <v>1422</v>
          </cell>
          <cell r="B425">
            <v>0</v>
          </cell>
          <cell r="S425">
            <v>0</v>
          </cell>
        </row>
        <row r="426">
          <cell r="A426">
            <v>1423</v>
          </cell>
          <cell r="B426">
            <v>0</v>
          </cell>
          <cell r="S426">
            <v>0</v>
          </cell>
        </row>
        <row r="427">
          <cell r="A427">
            <v>1424</v>
          </cell>
          <cell r="B427">
            <v>0</v>
          </cell>
          <cell r="S427">
            <v>0</v>
          </cell>
        </row>
        <row r="428">
          <cell r="A428">
            <v>1425</v>
          </cell>
          <cell r="B428">
            <v>0</v>
          </cell>
          <cell r="S428">
            <v>0</v>
          </cell>
        </row>
        <row r="429">
          <cell r="A429">
            <v>1426</v>
          </cell>
          <cell r="B429">
            <v>0</v>
          </cell>
          <cell r="S429">
            <v>0</v>
          </cell>
        </row>
        <row r="430">
          <cell r="A430">
            <v>1427</v>
          </cell>
          <cell r="B430">
            <v>0</v>
          </cell>
          <cell r="S430">
            <v>0</v>
          </cell>
        </row>
        <row r="431">
          <cell r="A431">
            <v>1428</v>
          </cell>
          <cell r="B431">
            <v>0</v>
          </cell>
          <cell r="S431">
            <v>0</v>
          </cell>
        </row>
        <row r="432">
          <cell r="A432">
            <v>1429</v>
          </cell>
          <cell r="B432">
            <v>0</v>
          </cell>
          <cell r="S432">
            <v>0</v>
          </cell>
        </row>
        <row r="433">
          <cell r="A433">
            <v>1430</v>
          </cell>
          <cell r="B433">
            <v>0</v>
          </cell>
          <cell r="S433">
            <v>0</v>
          </cell>
        </row>
        <row r="434">
          <cell r="A434">
            <v>1431</v>
          </cell>
          <cell r="B434">
            <v>0</v>
          </cell>
          <cell r="S434">
            <v>0</v>
          </cell>
        </row>
        <row r="435">
          <cell r="A435">
            <v>1432</v>
          </cell>
          <cell r="B435">
            <v>0</v>
          </cell>
          <cell r="S435">
            <v>0</v>
          </cell>
        </row>
        <row r="436">
          <cell r="A436">
            <v>1433</v>
          </cell>
          <cell r="B436">
            <v>0</v>
          </cell>
          <cell r="S436">
            <v>0</v>
          </cell>
        </row>
        <row r="437">
          <cell r="A437">
            <v>1434</v>
          </cell>
          <cell r="B437">
            <v>0</v>
          </cell>
          <cell r="S437">
            <v>0</v>
          </cell>
        </row>
        <row r="438">
          <cell r="A438">
            <v>1435</v>
          </cell>
          <cell r="B438">
            <v>0</v>
          </cell>
          <cell r="S438">
            <v>0</v>
          </cell>
        </row>
        <row r="439">
          <cell r="A439">
            <v>1501</v>
          </cell>
          <cell r="B439">
            <v>0</v>
          </cell>
          <cell r="S439">
            <v>0</v>
          </cell>
        </row>
        <row r="440">
          <cell r="A440">
            <v>1502</v>
          </cell>
          <cell r="B440">
            <v>0</v>
          </cell>
          <cell r="S440">
            <v>0</v>
          </cell>
        </row>
        <row r="441">
          <cell r="A441">
            <v>1503</v>
          </cell>
          <cell r="B441">
            <v>0</v>
          </cell>
          <cell r="S441">
            <v>0</v>
          </cell>
        </row>
        <row r="442">
          <cell r="A442">
            <v>1504</v>
          </cell>
          <cell r="B442">
            <v>0</v>
          </cell>
          <cell r="S442">
            <v>0</v>
          </cell>
        </row>
        <row r="443">
          <cell r="A443">
            <v>1505</v>
          </cell>
          <cell r="B443">
            <v>0</v>
          </cell>
          <cell r="S443">
            <v>0</v>
          </cell>
        </row>
        <row r="444">
          <cell r="A444">
            <v>1506</v>
          </cell>
          <cell r="B444">
            <v>0</v>
          </cell>
          <cell r="S444">
            <v>0</v>
          </cell>
        </row>
        <row r="445">
          <cell r="A445">
            <v>1507</v>
          </cell>
          <cell r="B445">
            <v>0</v>
          </cell>
          <cell r="S445">
            <v>0</v>
          </cell>
        </row>
        <row r="446">
          <cell r="A446">
            <v>1508</v>
          </cell>
          <cell r="B446">
            <v>0</v>
          </cell>
          <cell r="S446">
            <v>0</v>
          </cell>
        </row>
        <row r="447">
          <cell r="A447">
            <v>1509</v>
          </cell>
          <cell r="B447">
            <v>0</v>
          </cell>
          <cell r="S447">
            <v>0</v>
          </cell>
        </row>
        <row r="448">
          <cell r="A448">
            <v>1510</v>
          </cell>
          <cell r="B448">
            <v>0</v>
          </cell>
          <cell r="S448">
            <v>0</v>
          </cell>
        </row>
        <row r="449">
          <cell r="A449">
            <v>1511</v>
          </cell>
          <cell r="B449">
            <v>0</v>
          </cell>
          <cell r="S449">
            <v>0</v>
          </cell>
        </row>
        <row r="450">
          <cell r="A450">
            <v>1512</v>
          </cell>
          <cell r="B450">
            <v>0</v>
          </cell>
          <cell r="S450">
            <v>0</v>
          </cell>
        </row>
        <row r="451">
          <cell r="A451">
            <v>1513</v>
          </cell>
          <cell r="B451">
            <v>0</v>
          </cell>
          <cell r="S451">
            <v>0</v>
          </cell>
        </row>
        <row r="452">
          <cell r="A452">
            <v>1514</v>
          </cell>
          <cell r="B452">
            <v>0</v>
          </cell>
          <cell r="S452">
            <v>0</v>
          </cell>
        </row>
        <row r="453">
          <cell r="A453">
            <v>1515</v>
          </cell>
          <cell r="B453">
            <v>0</v>
          </cell>
          <cell r="S453">
            <v>0</v>
          </cell>
        </row>
        <row r="454">
          <cell r="A454">
            <v>1516</v>
          </cell>
          <cell r="B454">
            <v>0</v>
          </cell>
          <cell r="S454">
            <v>0</v>
          </cell>
        </row>
        <row r="455">
          <cell r="A455">
            <v>1517</v>
          </cell>
          <cell r="B455">
            <v>0</v>
          </cell>
          <cell r="S455">
            <v>0</v>
          </cell>
        </row>
        <row r="456">
          <cell r="A456">
            <v>1518</v>
          </cell>
          <cell r="B456">
            <v>0</v>
          </cell>
          <cell r="S456">
            <v>0</v>
          </cell>
        </row>
        <row r="457">
          <cell r="A457">
            <v>1519</v>
          </cell>
          <cell r="B457">
            <v>0</v>
          </cell>
          <cell r="S457">
            <v>0</v>
          </cell>
        </row>
        <row r="458">
          <cell r="A458">
            <v>1520</v>
          </cell>
          <cell r="B458">
            <v>0</v>
          </cell>
          <cell r="S458">
            <v>0</v>
          </cell>
        </row>
        <row r="459">
          <cell r="A459">
            <v>1521</v>
          </cell>
          <cell r="B459">
            <v>0</v>
          </cell>
          <cell r="S459">
            <v>0</v>
          </cell>
        </row>
        <row r="460">
          <cell r="A460">
            <v>1522</v>
          </cell>
          <cell r="B460">
            <v>0</v>
          </cell>
          <cell r="S460">
            <v>0</v>
          </cell>
        </row>
        <row r="461">
          <cell r="A461">
            <v>1523</v>
          </cell>
          <cell r="B461">
            <v>0</v>
          </cell>
          <cell r="S461">
            <v>0</v>
          </cell>
        </row>
        <row r="462">
          <cell r="A462">
            <v>1524</v>
          </cell>
          <cell r="B462">
            <v>0</v>
          </cell>
          <cell r="S462">
            <v>0</v>
          </cell>
        </row>
        <row r="463">
          <cell r="A463">
            <v>1525</v>
          </cell>
          <cell r="B463">
            <v>0</v>
          </cell>
          <cell r="S463">
            <v>0</v>
          </cell>
        </row>
        <row r="464">
          <cell r="A464">
            <v>1526</v>
          </cell>
          <cell r="B464">
            <v>0</v>
          </cell>
          <cell r="S464">
            <v>0</v>
          </cell>
        </row>
        <row r="465">
          <cell r="A465">
            <v>1527</v>
          </cell>
          <cell r="B465">
            <v>0</v>
          </cell>
          <cell r="S465">
            <v>0</v>
          </cell>
        </row>
        <row r="466">
          <cell r="A466">
            <v>1528</v>
          </cell>
          <cell r="B466">
            <v>0</v>
          </cell>
          <cell r="S466">
            <v>0</v>
          </cell>
        </row>
        <row r="467">
          <cell r="A467">
            <v>1529</v>
          </cell>
          <cell r="B467">
            <v>0</v>
          </cell>
          <cell r="S467">
            <v>0</v>
          </cell>
        </row>
        <row r="468">
          <cell r="A468">
            <v>1530</v>
          </cell>
          <cell r="B468">
            <v>0</v>
          </cell>
          <cell r="S468">
            <v>0</v>
          </cell>
        </row>
        <row r="469">
          <cell r="A469">
            <v>1531</v>
          </cell>
          <cell r="B469">
            <v>0</v>
          </cell>
          <cell r="S469">
            <v>0</v>
          </cell>
        </row>
        <row r="470">
          <cell r="A470">
            <v>1532</v>
          </cell>
          <cell r="B470">
            <v>0</v>
          </cell>
          <cell r="S470">
            <v>0</v>
          </cell>
        </row>
        <row r="471">
          <cell r="A471">
            <v>1533</v>
          </cell>
          <cell r="B471">
            <v>0</v>
          </cell>
          <cell r="S471">
            <v>0</v>
          </cell>
        </row>
        <row r="472">
          <cell r="A472">
            <v>1534</v>
          </cell>
          <cell r="B472">
            <v>0</v>
          </cell>
          <cell r="S472">
            <v>0</v>
          </cell>
        </row>
        <row r="473">
          <cell r="A473">
            <v>1535</v>
          </cell>
          <cell r="B473">
            <v>0</v>
          </cell>
          <cell r="S473">
            <v>0</v>
          </cell>
        </row>
        <row r="474">
          <cell r="A474">
            <v>1536</v>
          </cell>
          <cell r="B474">
            <v>0</v>
          </cell>
          <cell r="S474">
            <v>0</v>
          </cell>
        </row>
        <row r="475">
          <cell r="A475">
            <v>1537</v>
          </cell>
          <cell r="B475">
            <v>0</v>
          </cell>
          <cell r="S475">
            <v>0</v>
          </cell>
        </row>
        <row r="476">
          <cell r="A476">
            <v>1538</v>
          </cell>
          <cell r="B476">
            <v>0</v>
          </cell>
          <cell r="S476">
            <v>0</v>
          </cell>
        </row>
        <row r="477">
          <cell r="A477">
            <v>1539</v>
          </cell>
          <cell r="B477">
            <v>0</v>
          </cell>
          <cell r="S477">
            <v>0</v>
          </cell>
        </row>
        <row r="478">
          <cell r="A478">
            <v>1540</v>
          </cell>
          <cell r="B478">
            <v>0</v>
          </cell>
          <cell r="S478">
            <v>0</v>
          </cell>
        </row>
        <row r="479">
          <cell r="A479">
            <v>1601</v>
          </cell>
          <cell r="B479">
            <v>0</v>
          </cell>
          <cell r="S479">
            <v>0</v>
          </cell>
        </row>
        <row r="480">
          <cell r="A480">
            <v>1602</v>
          </cell>
          <cell r="B480">
            <v>0</v>
          </cell>
          <cell r="S480">
            <v>0</v>
          </cell>
        </row>
        <row r="481">
          <cell r="A481">
            <v>1603</v>
          </cell>
          <cell r="B481">
            <v>0</v>
          </cell>
          <cell r="S481">
            <v>0</v>
          </cell>
        </row>
        <row r="482">
          <cell r="A482">
            <v>1604</v>
          </cell>
          <cell r="B482">
            <v>0</v>
          </cell>
          <cell r="S482">
            <v>0</v>
          </cell>
        </row>
        <row r="483">
          <cell r="A483">
            <v>1605</v>
          </cell>
          <cell r="B483">
            <v>0</v>
          </cell>
          <cell r="S483">
            <v>0</v>
          </cell>
        </row>
        <row r="484">
          <cell r="A484">
            <v>1606</v>
          </cell>
          <cell r="B484">
            <v>0</v>
          </cell>
          <cell r="S484">
            <v>0</v>
          </cell>
        </row>
        <row r="485">
          <cell r="A485">
            <v>1607</v>
          </cell>
          <cell r="B485">
            <v>0</v>
          </cell>
          <cell r="S485">
            <v>0</v>
          </cell>
        </row>
        <row r="486">
          <cell r="A486">
            <v>1608</v>
          </cell>
          <cell r="B486">
            <v>0</v>
          </cell>
          <cell r="S486">
            <v>0</v>
          </cell>
        </row>
        <row r="487">
          <cell r="A487">
            <v>1609</v>
          </cell>
          <cell r="B487">
            <v>0</v>
          </cell>
          <cell r="S487">
            <v>0</v>
          </cell>
        </row>
        <row r="488">
          <cell r="A488">
            <v>1610</v>
          </cell>
          <cell r="B488">
            <v>0</v>
          </cell>
          <cell r="S488">
            <v>0</v>
          </cell>
        </row>
        <row r="489">
          <cell r="A489">
            <v>1611</v>
          </cell>
          <cell r="B489">
            <v>0</v>
          </cell>
          <cell r="S489">
            <v>0</v>
          </cell>
        </row>
        <row r="490">
          <cell r="A490">
            <v>1701</v>
          </cell>
          <cell r="B490">
            <v>0</v>
          </cell>
          <cell r="S490">
            <v>0</v>
          </cell>
        </row>
        <row r="491">
          <cell r="A491">
            <v>1702</v>
          </cell>
          <cell r="B491">
            <v>0</v>
          </cell>
          <cell r="S491">
            <v>0</v>
          </cell>
        </row>
        <row r="492">
          <cell r="A492">
            <v>1703</v>
          </cell>
          <cell r="B492">
            <v>0</v>
          </cell>
          <cell r="S492">
            <v>0</v>
          </cell>
        </row>
        <row r="493">
          <cell r="A493">
            <v>1704</v>
          </cell>
          <cell r="B493">
            <v>0</v>
          </cell>
          <cell r="S493">
            <v>0</v>
          </cell>
        </row>
        <row r="494">
          <cell r="A494">
            <v>1705</v>
          </cell>
          <cell r="B494">
            <v>0</v>
          </cell>
          <cell r="S494">
            <v>0</v>
          </cell>
        </row>
        <row r="495">
          <cell r="A495">
            <v>1706</v>
          </cell>
          <cell r="B495">
            <v>0</v>
          </cell>
          <cell r="S495">
            <v>0</v>
          </cell>
        </row>
        <row r="496">
          <cell r="A496">
            <v>1707</v>
          </cell>
          <cell r="B496">
            <v>0</v>
          </cell>
          <cell r="S496">
            <v>0</v>
          </cell>
        </row>
        <row r="497">
          <cell r="A497">
            <v>1708</v>
          </cell>
          <cell r="B497">
            <v>0</v>
          </cell>
          <cell r="S497">
            <v>0</v>
          </cell>
        </row>
        <row r="498">
          <cell r="A498">
            <v>1709</v>
          </cell>
          <cell r="B498">
            <v>0</v>
          </cell>
          <cell r="S498">
            <v>0</v>
          </cell>
        </row>
        <row r="499">
          <cell r="A499">
            <v>1710</v>
          </cell>
          <cell r="B499">
            <v>0</v>
          </cell>
          <cell r="S499">
            <v>0</v>
          </cell>
        </row>
        <row r="500">
          <cell r="A500">
            <v>1711</v>
          </cell>
          <cell r="B500">
            <v>0</v>
          </cell>
          <cell r="S500">
            <v>0</v>
          </cell>
        </row>
        <row r="501">
          <cell r="A501">
            <v>1712</v>
          </cell>
          <cell r="B501">
            <v>0</v>
          </cell>
          <cell r="S501">
            <v>0</v>
          </cell>
        </row>
        <row r="502">
          <cell r="A502">
            <v>1713</v>
          </cell>
          <cell r="B502">
            <v>0</v>
          </cell>
          <cell r="S502">
            <v>0</v>
          </cell>
        </row>
        <row r="503">
          <cell r="A503">
            <v>1714</v>
          </cell>
          <cell r="B503">
            <v>0</v>
          </cell>
          <cell r="S503">
            <v>0</v>
          </cell>
        </row>
        <row r="504">
          <cell r="A504">
            <v>1715</v>
          </cell>
          <cell r="B504">
            <v>0</v>
          </cell>
          <cell r="S504">
            <v>0</v>
          </cell>
        </row>
        <row r="505">
          <cell r="A505">
            <v>1716</v>
          </cell>
          <cell r="B505">
            <v>0</v>
          </cell>
          <cell r="S505">
            <v>0</v>
          </cell>
        </row>
        <row r="506">
          <cell r="A506">
            <v>1717</v>
          </cell>
          <cell r="B506">
            <v>0</v>
          </cell>
          <cell r="S506">
            <v>0</v>
          </cell>
        </row>
        <row r="507">
          <cell r="A507">
            <v>1718</v>
          </cell>
          <cell r="B507">
            <v>0</v>
          </cell>
          <cell r="S507">
            <v>0</v>
          </cell>
        </row>
        <row r="508">
          <cell r="A508">
            <v>1719</v>
          </cell>
          <cell r="B508">
            <v>0</v>
          </cell>
          <cell r="S508">
            <v>0</v>
          </cell>
        </row>
        <row r="509">
          <cell r="A509">
            <v>1720</v>
          </cell>
          <cell r="B509">
            <v>0</v>
          </cell>
          <cell r="S509">
            <v>0</v>
          </cell>
        </row>
        <row r="510">
          <cell r="A510">
            <v>1721</v>
          </cell>
          <cell r="B510">
            <v>0</v>
          </cell>
          <cell r="S510">
            <v>0</v>
          </cell>
        </row>
        <row r="511">
          <cell r="A511">
            <v>1722</v>
          </cell>
          <cell r="B511">
            <v>0</v>
          </cell>
          <cell r="S511">
            <v>0</v>
          </cell>
        </row>
        <row r="512">
          <cell r="A512">
            <v>1723</v>
          </cell>
          <cell r="B512">
            <v>0</v>
          </cell>
          <cell r="S512">
            <v>0</v>
          </cell>
        </row>
        <row r="513">
          <cell r="A513">
            <v>1724</v>
          </cell>
          <cell r="B513">
            <v>0</v>
          </cell>
          <cell r="S513">
            <v>0</v>
          </cell>
        </row>
        <row r="514">
          <cell r="A514">
            <v>1725</v>
          </cell>
          <cell r="B514">
            <v>0</v>
          </cell>
          <cell r="S514">
            <v>0</v>
          </cell>
        </row>
        <row r="515">
          <cell r="A515">
            <v>1726</v>
          </cell>
          <cell r="B515">
            <v>0</v>
          </cell>
          <cell r="S515">
            <v>0</v>
          </cell>
        </row>
        <row r="516">
          <cell r="A516">
            <v>1727</v>
          </cell>
          <cell r="B516">
            <v>0</v>
          </cell>
          <cell r="S516">
            <v>0</v>
          </cell>
        </row>
        <row r="517">
          <cell r="A517">
            <v>1728</v>
          </cell>
          <cell r="B517">
            <v>0</v>
          </cell>
          <cell r="S517">
            <v>0</v>
          </cell>
        </row>
        <row r="518">
          <cell r="A518">
            <v>1729</v>
          </cell>
          <cell r="B518">
            <v>0</v>
          </cell>
          <cell r="S518">
            <v>0</v>
          </cell>
        </row>
        <row r="519">
          <cell r="A519">
            <v>1730</v>
          </cell>
          <cell r="B519">
            <v>0</v>
          </cell>
          <cell r="S519">
            <v>0</v>
          </cell>
        </row>
        <row r="520">
          <cell r="A520">
            <v>1731</v>
          </cell>
          <cell r="B520">
            <v>0</v>
          </cell>
          <cell r="S520">
            <v>0</v>
          </cell>
        </row>
        <row r="521">
          <cell r="A521">
            <v>1732</v>
          </cell>
          <cell r="B521">
            <v>0</v>
          </cell>
          <cell r="S521">
            <v>0</v>
          </cell>
        </row>
        <row r="522">
          <cell r="A522">
            <v>1733</v>
          </cell>
          <cell r="B522">
            <v>0</v>
          </cell>
          <cell r="S522">
            <v>0</v>
          </cell>
        </row>
        <row r="523">
          <cell r="A523">
            <v>1734</v>
          </cell>
          <cell r="B523">
            <v>0</v>
          </cell>
          <cell r="S523">
            <v>0</v>
          </cell>
        </row>
        <row r="524">
          <cell r="A524">
            <v>1735</v>
          </cell>
          <cell r="B524">
            <v>0</v>
          </cell>
          <cell r="S524">
            <v>0</v>
          </cell>
        </row>
        <row r="525">
          <cell r="A525">
            <v>1736</v>
          </cell>
          <cell r="B525">
            <v>0</v>
          </cell>
          <cell r="S525">
            <v>0</v>
          </cell>
        </row>
        <row r="526">
          <cell r="A526">
            <v>1737</v>
          </cell>
          <cell r="B526">
            <v>0</v>
          </cell>
          <cell r="S526">
            <v>0</v>
          </cell>
        </row>
        <row r="527">
          <cell r="A527">
            <v>1738</v>
          </cell>
          <cell r="B527">
            <v>0</v>
          </cell>
          <cell r="S527">
            <v>0</v>
          </cell>
        </row>
        <row r="528">
          <cell r="A528">
            <v>1739</v>
          </cell>
          <cell r="B528">
            <v>0</v>
          </cell>
          <cell r="S528">
            <v>0</v>
          </cell>
        </row>
        <row r="529">
          <cell r="A529">
            <v>1740</v>
          </cell>
          <cell r="B529">
            <v>0</v>
          </cell>
          <cell r="S529">
            <v>0</v>
          </cell>
        </row>
        <row r="530">
          <cell r="A530">
            <v>1741</v>
          </cell>
          <cell r="B530">
            <v>0</v>
          </cell>
          <cell r="S530">
            <v>0</v>
          </cell>
        </row>
        <row r="531">
          <cell r="A531">
            <v>1742</v>
          </cell>
          <cell r="B531">
            <v>0</v>
          </cell>
          <cell r="S531">
            <v>0</v>
          </cell>
        </row>
        <row r="532">
          <cell r="A532">
            <v>1743</v>
          </cell>
          <cell r="B532">
            <v>0</v>
          </cell>
          <cell r="S532">
            <v>0</v>
          </cell>
        </row>
        <row r="533">
          <cell r="A533">
            <v>1744</v>
          </cell>
          <cell r="B533">
            <v>0</v>
          </cell>
          <cell r="S533">
            <v>0</v>
          </cell>
        </row>
        <row r="534">
          <cell r="A534">
            <v>1745</v>
          </cell>
          <cell r="B534">
            <v>0</v>
          </cell>
          <cell r="S534">
            <v>0</v>
          </cell>
        </row>
        <row r="535">
          <cell r="A535">
            <v>1746</v>
          </cell>
          <cell r="B535">
            <v>0</v>
          </cell>
          <cell r="S535">
            <v>0</v>
          </cell>
        </row>
        <row r="536">
          <cell r="A536">
            <v>1747</v>
          </cell>
          <cell r="B536">
            <v>0</v>
          </cell>
          <cell r="S536">
            <v>0</v>
          </cell>
        </row>
        <row r="537">
          <cell r="A537">
            <v>1748</v>
          </cell>
          <cell r="B537">
            <v>0</v>
          </cell>
          <cell r="S537">
            <v>0</v>
          </cell>
        </row>
        <row r="538">
          <cell r="A538">
            <v>1749</v>
          </cell>
          <cell r="B538">
            <v>0</v>
          </cell>
          <cell r="S538">
            <v>0</v>
          </cell>
        </row>
        <row r="539">
          <cell r="A539">
            <v>1750</v>
          </cell>
          <cell r="B539">
            <v>0</v>
          </cell>
          <cell r="S539">
            <v>0</v>
          </cell>
        </row>
        <row r="540">
          <cell r="A540">
            <v>1751</v>
          </cell>
          <cell r="B540">
            <v>0</v>
          </cell>
          <cell r="S540">
            <v>0</v>
          </cell>
        </row>
        <row r="541">
          <cell r="A541">
            <v>1752</v>
          </cell>
          <cell r="B541">
            <v>0</v>
          </cell>
          <cell r="S541">
            <v>0</v>
          </cell>
        </row>
        <row r="542">
          <cell r="A542">
            <v>1753</v>
          </cell>
          <cell r="B542">
            <v>0</v>
          </cell>
          <cell r="S542">
            <v>0</v>
          </cell>
        </row>
        <row r="543">
          <cell r="A543">
            <v>1754</v>
          </cell>
          <cell r="B543">
            <v>0</v>
          </cell>
          <cell r="S543">
            <v>0</v>
          </cell>
        </row>
        <row r="544">
          <cell r="A544">
            <v>1755</v>
          </cell>
          <cell r="B544">
            <v>0</v>
          </cell>
          <cell r="S544">
            <v>0</v>
          </cell>
        </row>
        <row r="545">
          <cell r="A545">
            <v>1756</v>
          </cell>
          <cell r="B545">
            <v>0</v>
          </cell>
          <cell r="S545">
            <v>0</v>
          </cell>
        </row>
        <row r="546">
          <cell r="A546">
            <v>1801</v>
          </cell>
          <cell r="B546">
            <v>0</v>
          </cell>
          <cell r="S546">
            <v>0</v>
          </cell>
        </row>
        <row r="547">
          <cell r="A547">
            <v>1802</v>
          </cell>
          <cell r="B547">
            <v>0</v>
          </cell>
          <cell r="S547">
            <v>0</v>
          </cell>
        </row>
        <row r="548">
          <cell r="A548">
            <v>1803</v>
          </cell>
          <cell r="B548">
            <v>0</v>
          </cell>
          <cell r="S548">
            <v>0</v>
          </cell>
        </row>
        <row r="549">
          <cell r="A549">
            <v>1805</v>
          </cell>
          <cell r="B549">
            <v>0</v>
          </cell>
          <cell r="S549">
            <v>0</v>
          </cell>
        </row>
        <row r="550">
          <cell r="A550">
            <v>1806</v>
          </cell>
          <cell r="B550">
            <v>0</v>
          </cell>
          <cell r="S550">
            <v>0</v>
          </cell>
        </row>
        <row r="551">
          <cell r="A551">
            <v>1807</v>
          </cell>
          <cell r="B551">
            <v>0</v>
          </cell>
          <cell r="S551">
            <v>0</v>
          </cell>
        </row>
        <row r="552">
          <cell r="A552">
            <v>1808</v>
          </cell>
          <cell r="B552">
            <v>0</v>
          </cell>
          <cell r="S552">
            <v>0</v>
          </cell>
        </row>
        <row r="553">
          <cell r="A553">
            <v>1809</v>
          </cell>
          <cell r="B553">
            <v>0</v>
          </cell>
          <cell r="S553">
            <v>0</v>
          </cell>
        </row>
        <row r="554">
          <cell r="A554">
            <v>1810</v>
          </cell>
          <cell r="B554">
            <v>0</v>
          </cell>
          <cell r="S554">
            <v>0</v>
          </cell>
        </row>
        <row r="555">
          <cell r="A555">
            <v>1811</v>
          </cell>
          <cell r="B555">
            <v>0</v>
          </cell>
          <cell r="S555">
            <v>0</v>
          </cell>
        </row>
        <row r="556">
          <cell r="A556">
            <v>1812</v>
          </cell>
          <cell r="B556">
            <v>0</v>
          </cell>
          <cell r="S556">
            <v>0</v>
          </cell>
        </row>
        <row r="557">
          <cell r="A557">
            <v>1813</v>
          </cell>
          <cell r="B557">
            <v>0</v>
          </cell>
          <cell r="S557">
            <v>0</v>
          </cell>
        </row>
        <row r="558">
          <cell r="A558">
            <v>1814</v>
          </cell>
          <cell r="B558">
            <v>0</v>
          </cell>
          <cell r="S558">
            <v>0</v>
          </cell>
        </row>
        <row r="559">
          <cell r="A559">
            <v>1815</v>
          </cell>
          <cell r="B559">
            <v>0</v>
          </cell>
          <cell r="S559">
            <v>0</v>
          </cell>
        </row>
        <row r="560">
          <cell r="A560">
            <v>1816</v>
          </cell>
          <cell r="B560">
            <v>0</v>
          </cell>
          <cell r="S560">
            <v>0</v>
          </cell>
        </row>
        <row r="561">
          <cell r="A561">
            <v>1817</v>
          </cell>
          <cell r="B561">
            <v>0</v>
          </cell>
          <cell r="S561">
            <v>0</v>
          </cell>
        </row>
        <row r="562">
          <cell r="A562">
            <v>1818</v>
          </cell>
          <cell r="B562">
            <v>0</v>
          </cell>
          <cell r="S562">
            <v>0</v>
          </cell>
        </row>
        <row r="563">
          <cell r="A563">
            <v>1819</v>
          </cell>
          <cell r="B563">
            <v>0</v>
          </cell>
          <cell r="S563">
            <v>0</v>
          </cell>
        </row>
        <row r="564">
          <cell r="A564">
            <v>1820</v>
          </cell>
          <cell r="B564">
            <v>0</v>
          </cell>
          <cell r="S564">
            <v>0</v>
          </cell>
        </row>
        <row r="565">
          <cell r="A565">
            <v>1901</v>
          </cell>
          <cell r="B565">
            <v>0</v>
          </cell>
          <cell r="S565">
            <v>0</v>
          </cell>
        </row>
        <row r="566">
          <cell r="A566">
            <v>1902</v>
          </cell>
          <cell r="B566">
            <v>0</v>
          </cell>
          <cell r="S566">
            <v>0</v>
          </cell>
        </row>
        <row r="567">
          <cell r="A567">
            <v>1903</v>
          </cell>
          <cell r="B567">
            <v>0</v>
          </cell>
          <cell r="S567">
            <v>0</v>
          </cell>
        </row>
        <row r="568">
          <cell r="A568">
            <v>1904</v>
          </cell>
          <cell r="B568">
            <v>0</v>
          </cell>
          <cell r="S568">
            <v>0</v>
          </cell>
        </row>
        <row r="569">
          <cell r="A569">
            <v>1905</v>
          </cell>
          <cell r="B569">
            <v>0</v>
          </cell>
          <cell r="S569">
            <v>0</v>
          </cell>
        </row>
        <row r="570">
          <cell r="A570">
            <v>1906</v>
          </cell>
          <cell r="B570">
            <v>0</v>
          </cell>
          <cell r="S570">
            <v>0</v>
          </cell>
        </row>
        <row r="571">
          <cell r="A571">
            <v>1907</v>
          </cell>
          <cell r="B571">
            <v>0</v>
          </cell>
          <cell r="S571">
            <v>0</v>
          </cell>
        </row>
        <row r="572">
          <cell r="A572">
            <v>1908</v>
          </cell>
          <cell r="B572">
            <v>0</v>
          </cell>
          <cell r="S572">
            <v>0</v>
          </cell>
        </row>
        <row r="573">
          <cell r="A573">
            <v>1909</v>
          </cell>
          <cell r="B573">
            <v>0</v>
          </cell>
          <cell r="S573">
            <v>0</v>
          </cell>
        </row>
        <row r="574">
          <cell r="A574">
            <v>1910</v>
          </cell>
          <cell r="B574">
            <v>0</v>
          </cell>
          <cell r="S574">
            <v>0</v>
          </cell>
        </row>
        <row r="575">
          <cell r="A575">
            <v>1911</v>
          </cell>
          <cell r="B575">
            <v>0</v>
          </cell>
          <cell r="S575">
            <v>0</v>
          </cell>
        </row>
        <row r="576">
          <cell r="A576">
            <v>1912</v>
          </cell>
          <cell r="B576">
            <v>0</v>
          </cell>
          <cell r="S576">
            <v>0</v>
          </cell>
        </row>
        <row r="577">
          <cell r="A577">
            <v>1913</v>
          </cell>
          <cell r="B577">
            <v>0</v>
          </cell>
          <cell r="S577">
            <v>0</v>
          </cell>
        </row>
        <row r="578">
          <cell r="A578">
            <v>1914</v>
          </cell>
          <cell r="B578">
            <v>0</v>
          </cell>
          <cell r="S578">
            <v>0</v>
          </cell>
        </row>
        <row r="579">
          <cell r="A579">
            <v>1915</v>
          </cell>
          <cell r="B579">
            <v>0</v>
          </cell>
          <cell r="S579">
            <v>0</v>
          </cell>
        </row>
        <row r="580">
          <cell r="A580">
            <v>2301</v>
          </cell>
          <cell r="B580">
            <v>0</v>
          </cell>
          <cell r="S580">
            <v>0</v>
          </cell>
        </row>
        <row r="581">
          <cell r="A581">
            <v>2302</v>
          </cell>
          <cell r="B581">
            <v>0</v>
          </cell>
          <cell r="S581">
            <v>0</v>
          </cell>
        </row>
        <row r="582">
          <cell r="A582">
            <v>2303</v>
          </cell>
          <cell r="B582">
            <v>0</v>
          </cell>
          <cell r="S582">
            <v>0</v>
          </cell>
        </row>
        <row r="583">
          <cell r="A583">
            <v>2311</v>
          </cell>
          <cell r="B583">
            <v>0</v>
          </cell>
          <cell r="S583">
            <v>0</v>
          </cell>
        </row>
        <row r="584">
          <cell r="A584">
            <v>2312</v>
          </cell>
          <cell r="B584">
            <v>0</v>
          </cell>
          <cell r="S584">
            <v>0</v>
          </cell>
        </row>
        <row r="585">
          <cell r="A585">
            <v>2313</v>
          </cell>
          <cell r="B585">
            <v>0</v>
          </cell>
          <cell r="S585">
            <v>0</v>
          </cell>
        </row>
        <row r="586">
          <cell r="A586">
            <v>2314</v>
          </cell>
          <cell r="B586">
            <v>0</v>
          </cell>
          <cell r="S586">
            <v>0</v>
          </cell>
        </row>
        <row r="587">
          <cell r="A587">
            <v>2315</v>
          </cell>
          <cell r="B587">
            <v>0</v>
          </cell>
          <cell r="S587">
            <v>0</v>
          </cell>
        </row>
        <row r="588">
          <cell r="A588">
            <v>2316</v>
          </cell>
          <cell r="B588">
            <v>0</v>
          </cell>
          <cell r="S588">
            <v>0</v>
          </cell>
        </row>
        <row r="589">
          <cell r="A589">
            <v>2317</v>
          </cell>
          <cell r="B589">
            <v>0</v>
          </cell>
          <cell r="S589">
            <v>0</v>
          </cell>
        </row>
        <row r="590">
          <cell r="A590">
            <v>2318</v>
          </cell>
          <cell r="B590">
            <v>0</v>
          </cell>
          <cell r="S590">
            <v>0</v>
          </cell>
        </row>
        <row r="591">
          <cell r="A591">
            <v>2319</v>
          </cell>
          <cell r="B591">
            <v>0</v>
          </cell>
          <cell r="S591">
            <v>0</v>
          </cell>
        </row>
        <row r="592">
          <cell r="A592">
            <v>2320</v>
          </cell>
          <cell r="B592">
            <v>0</v>
          </cell>
          <cell r="S592">
            <v>0</v>
          </cell>
        </row>
        <row r="593">
          <cell r="A593">
            <v>2321</v>
          </cell>
          <cell r="B593">
            <v>0</v>
          </cell>
          <cell r="S593">
            <v>0</v>
          </cell>
        </row>
        <row r="594">
          <cell r="A594">
            <v>2322</v>
          </cell>
          <cell r="B594">
            <v>0</v>
          </cell>
          <cell r="S594">
            <v>0</v>
          </cell>
        </row>
        <row r="595">
          <cell r="A595">
            <v>2323</v>
          </cell>
          <cell r="B595">
            <v>0</v>
          </cell>
          <cell r="S595">
            <v>0</v>
          </cell>
        </row>
        <row r="596">
          <cell r="A596">
            <v>2324</v>
          </cell>
          <cell r="B596">
            <v>0</v>
          </cell>
          <cell r="S596">
            <v>0</v>
          </cell>
        </row>
        <row r="597">
          <cell r="A597">
            <v>2325</v>
          </cell>
          <cell r="B597">
            <v>0</v>
          </cell>
          <cell r="S597">
            <v>0</v>
          </cell>
        </row>
        <row r="598">
          <cell r="A598">
            <v>2326</v>
          </cell>
          <cell r="B598">
            <v>0</v>
          </cell>
          <cell r="S598">
            <v>0</v>
          </cell>
        </row>
        <row r="599">
          <cell r="A599">
            <v>2327</v>
          </cell>
          <cell r="B599">
            <v>0</v>
          </cell>
          <cell r="S599">
            <v>0</v>
          </cell>
        </row>
        <row r="600">
          <cell r="A600">
            <v>2328</v>
          </cell>
          <cell r="B600">
            <v>0</v>
          </cell>
          <cell r="S600">
            <v>0</v>
          </cell>
        </row>
        <row r="601">
          <cell r="A601" t="str">
            <v>99 - 01</v>
          </cell>
          <cell r="B601">
            <v>0</v>
          </cell>
          <cell r="E601">
            <v>1187608.48</v>
          </cell>
          <cell r="S601">
            <v>1187608.48</v>
          </cell>
        </row>
        <row r="602">
          <cell r="A602" t="str">
            <v>99 - 02</v>
          </cell>
          <cell r="B602">
            <v>5782783.5899999971</v>
          </cell>
          <cell r="D602">
            <v>55483.47</v>
          </cell>
          <cell r="E602">
            <v>35894911.309999995</v>
          </cell>
          <cell r="G602">
            <v>2083.96</v>
          </cell>
          <cell r="H602">
            <v>343738.67000000004</v>
          </cell>
          <cell r="J602">
            <v>200</v>
          </cell>
          <cell r="L602">
            <v>43587869.920000002</v>
          </cell>
          <cell r="S602">
            <v>85667070.919999987</v>
          </cell>
        </row>
        <row r="603">
          <cell r="A603" t="str">
            <v>99 - 03</v>
          </cell>
          <cell r="B603">
            <v>50</v>
          </cell>
          <cell r="D603">
            <v>947940.61</v>
          </cell>
          <cell r="E603">
            <v>113208482.69999999</v>
          </cell>
          <cell r="H603">
            <v>876794.63</v>
          </cell>
          <cell r="J603">
            <v>248290886.12000003</v>
          </cell>
          <cell r="L603">
            <v>6675.09</v>
          </cell>
          <cell r="N603">
            <v>47667629.379999995</v>
          </cell>
          <cell r="S603">
            <v>410998458.52999997</v>
          </cell>
        </row>
        <row r="604">
          <cell r="A604" t="str">
            <v>99 - 04</v>
          </cell>
          <cell r="B604">
            <v>532155.54999999993</v>
          </cell>
          <cell r="D604">
            <v>100</v>
          </cell>
          <cell r="E604">
            <v>2480126.48</v>
          </cell>
          <cell r="H604">
            <v>6115307.2600000007</v>
          </cell>
          <cell r="J604">
            <v>37126</v>
          </cell>
          <cell r="S604">
            <v>9164815.290000001</v>
          </cell>
        </row>
        <row r="605">
          <cell r="A605" t="str">
            <v>99 - 07</v>
          </cell>
          <cell r="B605">
            <v>0</v>
          </cell>
          <cell r="S605">
            <v>0</v>
          </cell>
        </row>
        <row r="606">
          <cell r="A606" t="str">
            <v>AFP</v>
          </cell>
          <cell r="B606">
            <v>1094236.1499999999</v>
          </cell>
          <cell r="E606">
            <v>588009.06999999995</v>
          </cell>
          <cell r="S606">
            <v>1682245.2199999997</v>
          </cell>
        </row>
        <row r="607">
          <cell r="A607" t="str">
            <v>GRACOS</v>
          </cell>
          <cell r="B607">
            <v>0</v>
          </cell>
          <cell r="J607">
            <v>1577671740.0100019</v>
          </cell>
          <cell r="S607">
            <v>1577671740.0100019</v>
          </cell>
        </row>
        <row r="608">
          <cell r="A608" t="str">
            <v>N/I</v>
          </cell>
          <cell r="B608">
            <v>0</v>
          </cell>
          <cell r="C608">
            <v>0</v>
          </cell>
          <cell r="D608">
            <v>0</v>
          </cell>
          <cell r="E608">
            <v>0</v>
          </cell>
          <cell r="G608">
            <v>0</v>
          </cell>
          <cell r="H608">
            <v>0</v>
          </cell>
          <cell r="I608">
            <v>0</v>
          </cell>
          <cell r="J608">
            <v>0</v>
          </cell>
          <cell r="K608">
            <v>0</v>
          </cell>
          <cell r="M608">
            <v>0</v>
          </cell>
          <cell r="N608">
            <v>0</v>
          </cell>
          <cell r="O608">
            <v>0</v>
          </cell>
          <cell r="P608">
            <v>0</v>
          </cell>
          <cell r="Q608">
            <v>0</v>
          </cell>
          <cell r="S608">
            <v>0</v>
          </cell>
        </row>
        <row r="609">
          <cell r="A609" t="str">
            <v>UCCF</v>
          </cell>
          <cell r="L609">
            <v>0</v>
          </cell>
          <cell r="S609">
            <v>0</v>
          </cell>
        </row>
        <row r="610">
          <cell r="A610" t="str">
            <v>(en blanco)</v>
          </cell>
        </row>
        <row r="611">
          <cell r="A611" t="str">
            <v>Total general</v>
          </cell>
          <cell r="B611">
            <v>195080926.70000002</v>
          </cell>
          <cell r="C611">
            <v>107897.51000000001</v>
          </cell>
          <cell r="D611">
            <v>1391874.42</v>
          </cell>
          <cell r="E611">
            <v>443938605.77000004</v>
          </cell>
          <cell r="F611">
            <v>499.73</v>
          </cell>
          <cell r="G611">
            <v>2387618.2500000014</v>
          </cell>
          <cell r="H611">
            <v>8575115.3800000008</v>
          </cell>
          <cell r="I611">
            <v>0</v>
          </cell>
          <cell r="J611">
            <v>1851390023.2300019</v>
          </cell>
          <cell r="K611">
            <v>201089.39</v>
          </cell>
          <cell r="L611">
            <v>689928218.19000006</v>
          </cell>
          <cell r="M611">
            <v>0</v>
          </cell>
          <cell r="N611">
            <v>47667629.379999995</v>
          </cell>
          <cell r="O611">
            <v>0</v>
          </cell>
          <cell r="P611">
            <v>0</v>
          </cell>
          <cell r="Q611">
            <v>0</v>
          </cell>
          <cell r="S611">
            <v>3240669497.9500027</v>
          </cell>
        </row>
        <row r="613">
          <cell r="A613" t="str">
            <v>foto</v>
          </cell>
          <cell r="B613">
            <v>248471176.87999952</v>
          </cell>
          <cell r="C613">
            <v>107897.51000000001</v>
          </cell>
          <cell r="D613">
            <v>1461545.5</v>
          </cell>
          <cell r="E613">
            <v>476482698.82999969</v>
          </cell>
          <cell r="F613">
            <v>499.73</v>
          </cell>
          <cell r="G613">
            <v>2519111.0000000019</v>
          </cell>
          <cell r="H613">
            <v>9395394.7500000019</v>
          </cell>
          <cell r="J613">
            <v>1851390023.2299998</v>
          </cell>
          <cell r="K613">
            <v>202350.86000000013</v>
          </cell>
          <cell r="L613">
            <v>698772451.25999939</v>
          </cell>
          <cell r="N613">
            <v>47667629.379999995</v>
          </cell>
          <cell r="S613">
            <v>3336470778.9299984</v>
          </cell>
        </row>
        <row r="614">
          <cell r="A614" t="str">
            <v xml:space="preserve">HECHOS POSTERIORES </v>
          </cell>
          <cell r="B614">
            <v>53390250.18</v>
          </cell>
          <cell r="C614">
            <v>0</v>
          </cell>
          <cell r="D614">
            <v>69671.080000000016</v>
          </cell>
          <cell r="E614">
            <v>32544093.059999999</v>
          </cell>
          <cell r="F614">
            <v>0</v>
          </cell>
          <cell r="G614">
            <v>131492.75</v>
          </cell>
          <cell r="H614">
            <v>820279.37000000011</v>
          </cell>
          <cell r="J614">
            <v>0</v>
          </cell>
          <cell r="K614">
            <v>1261.47</v>
          </cell>
          <cell r="L614">
            <v>8844233.0700000003</v>
          </cell>
        </row>
        <row r="615">
          <cell r="B615">
            <v>195080926.69999951</v>
          </cell>
          <cell r="C615">
            <v>107897.51000000001</v>
          </cell>
          <cell r="D615">
            <v>1391874.42</v>
          </cell>
          <cell r="E615">
            <v>443938605.76999968</v>
          </cell>
          <cell r="F615">
            <v>499.73</v>
          </cell>
          <cell r="G615">
            <v>2387618.2500000019</v>
          </cell>
          <cell r="H615">
            <v>8575115.3800000027</v>
          </cell>
          <cell r="I615">
            <v>0</v>
          </cell>
          <cell r="J615">
            <v>1851390023.2299998</v>
          </cell>
          <cell r="K615">
            <v>201089.39000000013</v>
          </cell>
          <cell r="L615">
            <v>689928218.18999934</v>
          </cell>
          <cell r="M615">
            <v>0</v>
          </cell>
          <cell r="N615">
            <v>47667629.379999995</v>
          </cell>
        </row>
        <row r="617">
          <cell r="A617" t="str">
            <v>DIFERENCIA</v>
          </cell>
          <cell r="B617">
            <v>5.0663948059082031E-7</v>
          </cell>
          <cell r="C617">
            <v>0</v>
          </cell>
          <cell r="D617">
            <v>0</v>
          </cell>
          <cell r="E617">
            <v>0</v>
          </cell>
          <cell r="F617">
            <v>0</v>
          </cell>
          <cell r="G617">
            <v>0</v>
          </cell>
          <cell r="H617">
            <v>0</v>
          </cell>
          <cell r="J617">
            <v>2.1457672119140625E-6</v>
          </cell>
          <cell r="K617">
            <v>0</v>
          </cell>
          <cell r="L617">
            <v>0</v>
          </cell>
          <cell r="N617">
            <v>0</v>
          </cell>
        </row>
      </sheetData>
      <sheetData sheetId="5" refreshError="1"/>
      <sheetData sheetId="6" refreshError="1"/>
      <sheetData sheetId="7">
        <row r="1">
          <cell r="B1">
            <v>2</v>
          </cell>
          <cell r="C1">
            <v>3</v>
          </cell>
          <cell r="D1">
            <v>4</v>
          </cell>
          <cell r="E1">
            <v>5</v>
          </cell>
          <cell r="F1">
            <v>6</v>
          </cell>
          <cell r="G1">
            <v>7</v>
          </cell>
          <cell r="H1">
            <v>8</v>
          </cell>
          <cell r="I1">
            <v>9</v>
          </cell>
          <cell r="J1">
            <v>10</v>
          </cell>
          <cell r="K1">
            <v>11</v>
          </cell>
          <cell r="L1">
            <v>12</v>
          </cell>
          <cell r="M1">
            <v>13</v>
          </cell>
          <cell r="N1">
            <v>14</v>
          </cell>
        </row>
        <row r="2">
          <cell r="B2" t="str">
            <v>BOD</v>
          </cell>
          <cell r="C2" t="str">
            <v>CDT</v>
          </cell>
          <cell r="D2" t="str">
            <v>COB</v>
          </cell>
          <cell r="E2" t="str">
            <v>CRV</v>
          </cell>
          <cell r="F2" t="str">
            <v>DDC</v>
          </cell>
          <cell r="G2" t="str">
            <v>DEV</v>
          </cell>
          <cell r="H2" t="str">
            <v>DVD</v>
          </cell>
          <cell r="I2" t="str">
            <v>NTE</v>
          </cell>
          <cell r="J2" t="str">
            <v>NTI</v>
          </cell>
          <cell r="K2" t="str">
            <v>PTV</v>
          </cell>
          <cell r="L2" t="str">
            <v>RVL</v>
          </cell>
          <cell r="M2" t="str">
            <v>TFD</v>
          </cell>
          <cell r="N2" t="str">
            <v>TRC</v>
          </cell>
        </row>
        <row r="3">
          <cell r="A3" t="str">
            <v>Suma de Importe Bs</v>
          </cell>
          <cell r="B3" t="str">
            <v>Etiquetas de columna</v>
          </cell>
        </row>
        <row r="4">
          <cell r="A4" t="str">
            <v>Etiquetas de fila</v>
          </cell>
          <cell r="B4" t="str">
            <v>BOD</v>
          </cell>
          <cell r="C4" t="str">
            <v>CDT</v>
          </cell>
          <cell r="D4" t="str">
            <v>COB</v>
          </cell>
          <cell r="E4" t="str">
            <v>CRV</v>
          </cell>
          <cell r="F4" t="str">
            <v>DDC</v>
          </cell>
          <cell r="G4" t="str">
            <v>DEV</v>
          </cell>
          <cell r="H4" t="str">
            <v>DVD</v>
          </cell>
          <cell r="I4" t="str">
            <v>NTE</v>
          </cell>
          <cell r="J4" t="str">
            <v>NTI</v>
          </cell>
          <cell r="K4" t="str">
            <v>PTV</v>
          </cell>
          <cell r="L4" t="str">
            <v>RVL</v>
          </cell>
          <cell r="M4" t="str">
            <v>TFD</v>
          </cell>
          <cell r="N4" t="str">
            <v>TRC</v>
          </cell>
        </row>
        <row r="5">
          <cell r="A5">
            <v>0</v>
          </cell>
          <cell r="B5">
            <v>0</v>
          </cell>
        </row>
        <row r="6">
          <cell r="A6">
            <v>6</v>
          </cell>
          <cell r="B6">
            <v>0</v>
          </cell>
        </row>
        <row r="7">
          <cell r="A7">
            <v>10</v>
          </cell>
          <cell r="B7">
            <v>0</v>
          </cell>
          <cell r="E7">
            <v>569.79</v>
          </cell>
          <cell r="H7">
            <v>8988.31</v>
          </cell>
        </row>
        <row r="8">
          <cell r="A8">
            <v>15</v>
          </cell>
          <cell r="B8">
            <v>0</v>
          </cell>
          <cell r="D8">
            <v>50.01</v>
          </cell>
          <cell r="E8">
            <v>479973.62</v>
          </cell>
        </row>
        <row r="9">
          <cell r="A9">
            <v>16</v>
          </cell>
          <cell r="B9">
            <v>0</v>
          </cell>
        </row>
        <row r="10">
          <cell r="A10">
            <v>20</v>
          </cell>
          <cell r="B10">
            <v>0</v>
          </cell>
          <cell r="E10">
            <v>14517632.029999999</v>
          </cell>
        </row>
        <row r="11">
          <cell r="A11">
            <v>25</v>
          </cell>
          <cell r="B11">
            <v>0</v>
          </cell>
        </row>
        <row r="12">
          <cell r="A12">
            <v>30</v>
          </cell>
          <cell r="B12">
            <v>0</v>
          </cell>
        </row>
        <row r="13">
          <cell r="A13">
            <v>35</v>
          </cell>
          <cell r="B13">
            <v>274400</v>
          </cell>
        </row>
        <row r="14">
          <cell r="A14">
            <v>41</v>
          </cell>
          <cell r="B14">
            <v>0</v>
          </cell>
        </row>
        <row r="15">
          <cell r="A15">
            <v>46</v>
          </cell>
          <cell r="B15">
            <v>0</v>
          </cell>
          <cell r="D15">
            <v>50.01</v>
          </cell>
        </row>
        <row r="16">
          <cell r="A16">
            <v>47</v>
          </cell>
          <cell r="B16">
            <v>0</v>
          </cell>
          <cell r="D16">
            <v>250.04999999999998</v>
          </cell>
          <cell r="E16">
            <v>40741034.570000008</v>
          </cell>
        </row>
        <row r="17">
          <cell r="A17">
            <v>48</v>
          </cell>
          <cell r="B17">
            <v>0</v>
          </cell>
        </row>
        <row r="18">
          <cell r="A18">
            <v>50</v>
          </cell>
          <cell r="B18">
            <v>0</v>
          </cell>
        </row>
        <row r="19">
          <cell r="A19">
            <v>51</v>
          </cell>
          <cell r="B19">
            <v>0</v>
          </cell>
        </row>
        <row r="20">
          <cell r="A20">
            <v>52</v>
          </cell>
          <cell r="B20">
            <v>0</v>
          </cell>
        </row>
        <row r="21">
          <cell r="A21">
            <v>66</v>
          </cell>
          <cell r="B21">
            <v>0</v>
          </cell>
          <cell r="D21">
            <v>50.01</v>
          </cell>
          <cell r="E21">
            <v>1097600</v>
          </cell>
        </row>
        <row r="22">
          <cell r="A22">
            <v>70</v>
          </cell>
          <cell r="B22">
            <v>0</v>
          </cell>
          <cell r="D22">
            <v>100.02</v>
          </cell>
          <cell r="E22">
            <v>9861023.75</v>
          </cell>
        </row>
        <row r="23">
          <cell r="A23">
            <v>76</v>
          </cell>
          <cell r="B23">
            <v>0</v>
          </cell>
        </row>
        <row r="24">
          <cell r="A24">
            <v>78</v>
          </cell>
          <cell r="B24">
            <v>0</v>
          </cell>
        </row>
        <row r="25">
          <cell r="A25">
            <v>80</v>
          </cell>
          <cell r="B25">
            <v>0</v>
          </cell>
        </row>
        <row r="26">
          <cell r="A26">
            <v>81</v>
          </cell>
          <cell r="B26">
            <v>0</v>
          </cell>
        </row>
        <row r="27">
          <cell r="A27">
            <v>85</v>
          </cell>
          <cell r="B27">
            <v>0</v>
          </cell>
          <cell r="D27">
            <v>100.02</v>
          </cell>
          <cell r="E27">
            <v>658560</v>
          </cell>
        </row>
        <row r="28">
          <cell r="A28">
            <v>86</v>
          </cell>
          <cell r="B28">
            <v>0</v>
          </cell>
          <cell r="D28">
            <v>400.08</v>
          </cell>
          <cell r="E28">
            <v>124656714.12</v>
          </cell>
        </row>
        <row r="29">
          <cell r="A29">
            <v>87</v>
          </cell>
          <cell r="B29">
            <v>0</v>
          </cell>
        </row>
        <row r="30">
          <cell r="A30">
            <v>95</v>
          </cell>
          <cell r="B30">
            <v>0</v>
          </cell>
        </row>
        <row r="31">
          <cell r="A31">
            <v>108</v>
          </cell>
          <cell r="B31">
            <v>0</v>
          </cell>
        </row>
        <row r="32">
          <cell r="A32">
            <v>109</v>
          </cell>
          <cell r="B32">
            <v>0</v>
          </cell>
        </row>
        <row r="33">
          <cell r="A33">
            <v>111</v>
          </cell>
          <cell r="B33">
            <v>0</v>
          </cell>
        </row>
        <row r="34">
          <cell r="A34">
            <v>112</v>
          </cell>
          <cell r="B34">
            <v>0</v>
          </cell>
        </row>
        <row r="35">
          <cell r="A35">
            <v>113</v>
          </cell>
          <cell r="B35">
            <v>0</v>
          </cell>
        </row>
        <row r="36">
          <cell r="A36">
            <v>115</v>
          </cell>
          <cell r="B36">
            <v>0</v>
          </cell>
        </row>
        <row r="37">
          <cell r="A37">
            <v>117</v>
          </cell>
          <cell r="B37">
            <v>0</v>
          </cell>
        </row>
        <row r="38">
          <cell r="A38">
            <v>119</v>
          </cell>
          <cell r="B38">
            <v>0</v>
          </cell>
        </row>
        <row r="39">
          <cell r="A39">
            <v>121</v>
          </cell>
          <cell r="B39">
            <v>0</v>
          </cell>
        </row>
        <row r="40">
          <cell r="A40">
            <v>124</v>
          </cell>
          <cell r="B40">
            <v>0</v>
          </cell>
        </row>
        <row r="41">
          <cell r="A41">
            <v>129</v>
          </cell>
          <cell r="B41">
            <v>0</v>
          </cell>
        </row>
        <row r="42">
          <cell r="A42">
            <v>130</v>
          </cell>
          <cell r="B42">
            <v>0</v>
          </cell>
        </row>
        <row r="43">
          <cell r="A43">
            <v>132</v>
          </cell>
          <cell r="B43">
            <v>0</v>
          </cell>
        </row>
        <row r="44">
          <cell r="A44">
            <v>133</v>
          </cell>
          <cell r="B44">
            <v>0</v>
          </cell>
        </row>
        <row r="45">
          <cell r="A45">
            <v>134</v>
          </cell>
          <cell r="B45">
            <v>0</v>
          </cell>
        </row>
        <row r="46">
          <cell r="A46">
            <v>137</v>
          </cell>
          <cell r="B46">
            <v>0</v>
          </cell>
        </row>
        <row r="47">
          <cell r="A47">
            <v>138</v>
          </cell>
          <cell r="B47">
            <v>0</v>
          </cell>
        </row>
        <row r="48">
          <cell r="A48">
            <v>139</v>
          </cell>
          <cell r="B48">
            <v>0</v>
          </cell>
        </row>
        <row r="49">
          <cell r="A49">
            <v>140</v>
          </cell>
          <cell r="B49">
            <v>0</v>
          </cell>
        </row>
        <row r="50">
          <cell r="A50">
            <v>141</v>
          </cell>
          <cell r="B50">
            <v>0</v>
          </cell>
        </row>
        <row r="51">
          <cell r="A51">
            <v>142</v>
          </cell>
          <cell r="B51">
            <v>0</v>
          </cell>
        </row>
        <row r="52">
          <cell r="A52">
            <v>143</v>
          </cell>
          <cell r="B52">
            <v>0</v>
          </cell>
        </row>
        <row r="53">
          <cell r="A53">
            <v>144</v>
          </cell>
          <cell r="B53">
            <v>0</v>
          </cell>
        </row>
        <row r="54">
          <cell r="A54">
            <v>145</v>
          </cell>
          <cell r="B54">
            <v>0</v>
          </cell>
        </row>
        <row r="55">
          <cell r="A55">
            <v>146</v>
          </cell>
          <cell r="B55">
            <v>0</v>
          </cell>
        </row>
        <row r="56">
          <cell r="A56">
            <v>147</v>
          </cell>
          <cell r="B56">
            <v>0</v>
          </cell>
        </row>
        <row r="57">
          <cell r="A57">
            <v>148</v>
          </cell>
          <cell r="B57">
            <v>0</v>
          </cell>
        </row>
        <row r="58">
          <cell r="A58">
            <v>149</v>
          </cell>
          <cell r="B58">
            <v>0</v>
          </cell>
        </row>
        <row r="59">
          <cell r="A59">
            <v>150</v>
          </cell>
          <cell r="B59">
            <v>0</v>
          </cell>
        </row>
        <row r="60">
          <cell r="A60">
            <v>152</v>
          </cell>
          <cell r="B60">
            <v>0</v>
          </cell>
        </row>
        <row r="61">
          <cell r="A61">
            <v>153</v>
          </cell>
          <cell r="B61">
            <v>0</v>
          </cell>
        </row>
        <row r="62">
          <cell r="A62">
            <v>154</v>
          </cell>
          <cell r="B62">
            <v>0</v>
          </cell>
        </row>
        <row r="63">
          <cell r="A63">
            <v>155</v>
          </cell>
          <cell r="B63">
            <v>0</v>
          </cell>
        </row>
        <row r="64">
          <cell r="A64">
            <v>156</v>
          </cell>
          <cell r="B64">
            <v>0</v>
          </cell>
        </row>
        <row r="65">
          <cell r="A65">
            <v>157</v>
          </cell>
          <cell r="B65">
            <v>0</v>
          </cell>
        </row>
        <row r="66">
          <cell r="A66">
            <v>159</v>
          </cell>
          <cell r="B66">
            <v>0</v>
          </cell>
        </row>
        <row r="67">
          <cell r="A67">
            <v>163</v>
          </cell>
          <cell r="B67">
            <v>0</v>
          </cell>
        </row>
        <row r="68">
          <cell r="A68">
            <v>169</v>
          </cell>
          <cell r="B68">
            <v>0</v>
          </cell>
        </row>
        <row r="69">
          <cell r="A69">
            <v>170</v>
          </cell>
          <cell r="B69">
            <v>0</v>
          </cell>
        </row>
        <row r="70">
          <cell r="A70">
            <v>171</v>
          </cell>
          <cell r="B70">
            <v>0</v>
          </cell>
        </row>
        <row r="71">
          <cell r="A71">
            <v>188</v>
          </cell>
          <cell r="B71">
            <v>0</v>
          </cell>
        </row>
        <row r="72">
          <cell r="A72">
            <v>190</v>
          </cell>
          <cell r="B72">
            <v>0</v>
          </cell>
        </row>
        <row r="73">
          <cell r="A73">
            <v>192</v>
          </cell>
          <cell r="B73">
            <v>0</v>
          </cell>
        </row>
        <row r="74">
          <cell r="A74">
            <v>197</v>
          </cell>
          <cell r="B74">
            <v>0</v>
          </cell>
        </row>
        <row r="75">
          <cell r="A75">
            <v>200</v>
          </cell>
          <cell r="B75">
            <v>0</v>
          </cell>
        </row>
        <row r="76">
          <cell r="A76">
            <v>201</v>
          </cell>
          <cell r="B76">
            <v>0</v>
          </cell>
        </row>
        <row r="77">
          <cell r="A77">
            <v>203</v>
          </cell>
          <cell r="B77">
            <v>0</v>
          </cell>
        </row>
        <row r="78">
          <cell r="A78">
            <v>206</v>
          </cell>
          <cell r="B78">
            <v>0</v>
          </cell>
        </row>
        <row r="79">
          <cell r="A79">
            <v>209</v>
          </cell>
          <cell r="B79">
            <v>0</v>
          </cell>
        </row>
        <row r="80">
          <cell r="A80">
            <v>210</v>
          </cell>
          <cell r="B80">
            <v>0</v>
          </cell>
        </row>
        <row r="81">
          <cell r="A81">
            <v>212</v>
          </cell>
          <cell r="B81">
            <v>0</v>
          </cell>
        </row>
        <row r="82">
          <cell r="A82">
            <v>213</v>
          </cell>
          <cell r="B82">
            <v>0</v>
          </cell>
        </row>
        <row r="83">
          <cell r="A83">
            <v>221</v>
          </cell>
          <cell r="B83">
            <v>0</v>
          </cell>
        </row>
        <row r="84">
          <cell r="A84">
            <v>222</v>
          </cell>
          <cell r="B84">
            <v>0</v>
          </cell>
        </row>
        <row r="85">
          <cell r="A85">
            <v>223</v>
          </cell>
          <cell r="B85">
            <v>0</v>
          </cell>
        </row>
        <row r="86">
          <cell r="A86">
            <v>224</v>
          </cell>
          <cell r="B86">
            <v>0</v>
          </cell>
        </row>
        <row r="87">
          <cell r="A87">
            <v>225</v>
          </cell>
          <cell r="B87">
            <v>0</v>
          </cell>
          <cell r="E87">
            <v>3875900</v>
          </cell>
        </row>
        <row r="88">
          <cell r="A88">
            <v>226</v>
          </cell>
          <cell r="B88">
            <v>0</v>
          </cell>
        </row>
        <row r="89">
          <cell r="A89">
            <v>227</v>
          </cell>
          <cell r="B89">
            <v>0</v>
          </cell>
        </row>
        <row r="90">
          <cell r="A90">
            <v>234</v>
          </cell>
          <cell r="B90">
            <v>0</v>
          </cell>
        </row>
        <row r="91">
          <cell r="A91">
            <v>242</v>
          </cell>
          <cell r="B91">
            <v>0</v>
          </cell>
        </row>
        <row r="92">
          <cell r="A92">
            <v>243</v>
          </cell>
          <cell r="B92">
            <v>0</v>
          </cell>
        </row>
        <row r="93">
          <cell r="A93">
            <v>244</v>
          </cell>
          <cell r="B93">
            <v>0</v>
          </cell>
        </row>
        <row r="94">
          <cell r="A94">
            <v>245</v>
          </cell>
          <cell r="B94">
            <v>0</v>
          </cell>
        </row>
        <row r="95">
          <cell r="A95">
            <v>247</v>
          </cell>
          <cell r="B95">
            <v>0</v>
          </cell>
        </row>
        <row r="96">
          <cell r="A96">
            <v>248</v>
          </cell>
          <cell r="B96">
            <v>0</v>
          </cell>
        </row>
        <row r="97">
          <cell r="A97">
            <v>249</v>
          </cell>
          <cell r="B97">
            <v>0</v>
          </cell>
        </row>
        <row r="98">
          <cell r="A98">
            <v>250</v>
          </cell>
          <cell r="B98">
            <v>0</v>
          </cell>
        </row>
        <row r="99">
          <cell r="A99">
            <v>251</v>
          </cell>
          <cell r="B99">
            <v>0</v>
          </cell>
        </row>
        <row r="100">
          <cell r="A100">
            <v>253</v>
          </cell>
          <cell r="B100">
            <v>0</v>
          </cell>
        </row>
        <row r="101">
          <cell r="A101">
            <v>254</v>
          </cell>
          <cell r="B101">
            <v>0</v>
          </cell>
        </row>
        <row r="102">
          <cell r="A102">
            <v>265</v>
          </cell>
          <cell r="B102">
            <v>0</v>
          </cell>
        </row>
        <row r="103">
          <cell r="A103">
            <v>266</v>
          </cell>
          <cell r="B103">
            <v>0</v>
          </cell>
        </row>
        <row r="104">
          <cell r="A104">
            <v>267</v>
          </cell>
          <cell r="B104">
            <v>0</v>
          </cell>
        </row>
        <row r="105">
          <cell r="A105">
            <v>268</v>
          </cell>
          <cell r="B105">
            <v>0</v>
          </cell>
        </row>
        <row r="106">
          <cell r="A106">
            <v>269</v>
          </cell>
          <cell r="B106">
            <v>0</v>
          </cell>
        </row>
        <row r="107">
          <cell r="A107">
            <v>270</v>
          </cell>
          <cell r="B107">
            <v>0</v>
          </cell>
        </row>
        <row r="108">
          <cell r="A108">
            <v>271</v>
          </cell>
          <cell r="B108">
            <v>0</v>
          </cell>
        </row>
        <row r="109">
          <cell r="A109">
            <v>272</v>
          </cell>
          <cell r="B109">
            <v>0</v>
          </cell>
        </row>
        <row r="110">
          <cell r="A110">
            <v>273</v>
          </cell>
          <cell r="B110">
            <v>0</v>
          </cell>
        </row>
        <row r="111">
          <cell r="A111">
            <v>281</v>
          </cell>
          <cell r="B111">
            <v>0</v>
          </cell>
        </row>
        <row r="112">
          <cell r="A112">
            <v>283</v>
          </cell>
          <cell r="B112">
            <v>0</v>
          </cell>
        </row>
        <row r="113">
          <cell r="A113">
            <v>287</v>
          </cell>
          <cell r="B113">
            <v>0</v>
          </cell>
          <cell r="E113">
            <v>119485569.69</v>
          </cell>
        </row>
        <row r="114">
          <cell r="A114">
            <v>288</v>
          </cell>
          <cell r="B114">
            <v>0</v>
          </cell>
        </row>
        <row r="115">
          <cell r="A115">
            <v>289</v>
          </cell>
          <cell r="B115">
            <v>0</v>
          </cell>
        </row>
        <row r="116">
          <cell r="A116">
            <v>290</v>
          </cell>
          <cell r="B116">
            <v>0</v>
          </cell>
        </row>
        <row r="117">
          <cell r="A117">
            <v>291</v>
          </cell>
          <cell r="B117">
            <v>718645.37</v>
          </cell>
          <cell r="D117">
            <v>50.01</v>
          </cell>
          <cell r="E117">
            <v>451875829.20999998</v>
          </cell>
          <cell r="I117">
            <v>14031635.190000001</v>
          </cell>
        </row>
        <row r="118">
          <cell r="A118">
            <v>292</v>
          </cell>
          <cell r="B118">
            <v>0</v>
          </cell>
        </row>
        <row r="119">
          <cell r="A119">
            <v>293</v>
          </cell>
          <cell r="B119">
            <v>0</v>
          </cell>
        </row>
        <row r="120">
          <cell r="A120">
            <v>294</v>
          </cell>
          <cell r="B120">
            <v>0</v>
          </cell>
        </row>
        <row r="121">
          <cell r="A121">
            <v>295</v>
          </cell>
          <cell r="B121">
            <v>0</v>
          </cell>
        </row>
        <row r="122">
          <cell r="A122">
            <v>296</v>
          </cell>
          <cell r="B122">
            <v>0</v>
          </cell>
        </row>
        <row r="123">
          <cell r="A123">
            <v>297</v>
          </cell>
          <cell r="B123">
            <v>0</v>
          </cell>
        </row>
        <row r="124">
          <cell r="A124">
            <v>298</v>
          </cell>
          <cell r="B124">
            <v>0</v>
          </cell>
        </row>
        <row r="125">
          <cell r="A125">
            <v>299</v>
          </cell>
          <cell r="B125">
            <v>0</v>
          </cell>
        </row>
        <row r="126">
          <cell r="A126">
            <v>300</v>
          </cell>
          <cell r="B126">
            <v>0</v>
          </cell>
        </row>
        <row r="127">
          <cell r="A127">
            <v>301</v>
          </cell>
          <cell r="B127">
            <v>0</v>
          </cell>
        </row>
        <row r="128">
          <cell r="A128">
            <v>302</v>
          </cell>
          <cell r="B128">
            <v>0</v>
          </cell>
        </row>
        <row r="129">
          <cell r="A129">
            <v>303</v>
          </cell>
          <cell r="B129">
            <v>0</v>
          </cell>
        </row>
        <row r="130">
          <cell r="A130">
            <v>304</v>
          </cell>
          <cell r="B130">
            <v>0</v>
          </cell>
        </row>
        <row r="131">
          <cell r="A131">
            <v>305</v>
          </cell>
          <cell r="B131">
            <v>0</v>
          </cell>
        </row>
        <row r="132">
          <cell r="A132">
            <v>306</v>
          </cell>
          <cell r="B132">
            <v>0</v>
          </cell>
        </row>
        <row r="133">
          <cell r="A133">
            <v>309</v>
          </cell>
          <cell r="B133">
            <v>0</v>
          </cell>
        </row>
        <row r="134">
          <cell r="A134">
            <v>310</v>
          </cell>
          <cell r="B134">
            <v>0</v>
          </cell>
        </row>
        <row r="135">
          <cell r="A135">
            <v>311</v>
          </cell>
          <cell r="B135">
            <v>0</v>
          </cell>
        </row>
        <row r="136">
          <cell r="A136">
            <v>312</v>
          </cell>
          <cell r="B136">
            <v>0</v>
          </cell>
        </row>
        <row r="137">
          <cell r="A137">
            <v>313</v>
          </cell>
          <cell r="B137">
            <v>0</v>
          </cell>
        </row>
        <row r="138">
          <cell r="A138">
            <v>314</v>
          </cell>
          <cell r="B138">
            <v>0</v>
          </cell>
        </row>
        <row r="139">
          <cell r="A139">
            <v>315</v>
          </cell>
          <cell r="B139">
            <v>0</v>
          </cell>
        </row>
        <row r="140">
          <cell r="A140">
            <v>324</v>
          </cell>
          <cell r="B140">
            <v>0</v>
          </cell>
        </row>
        <row r="141">
          <cell r="A141">
            <v>340</v>
          </cell>
          <cell r="B141">
            <v>0</v>
          </cell>
        </row>
        <row r="142">
          <cell r="A142">
            <v>341</v>
          </cell>
          <cell r="B142">
            <v>0</v>
          </cell>
        </row>
        <row r="143">
          <cell r="A143">
            <v>342</v>
          </cell>
          <cell r="B143">
            <v>0</v>
          </cell>
        </row>
        <row r="144">
          <cell r="A144">
            <v>343</v>
          </cell>
          <cell r="B144">
            <v>0</v>
          </cell>
        </row>
        <row r="145">
          <cell r="A145">
            <v>344</v>
          </cell>
          <cell r="B145">
            <v>0</v>
          </cell>
        </row>
        <row r="146">
          <cell r="A146">
            <v>345</v>
          </cell>
          <cell r="B146">
            <v>0</v>
          </cell>
        </row>
        <row r="147">
          <cell r="A147">
            <v>346</v>
          </cell>
          <cell r="B147">
            <v>0</v>
          </cell>
        </row>
        <row r="148">
          <cell r="A148">
            <v>347</v>
          </cell>
          <cell r="B148">
            <v>0</v>
          </cell>
        </row>
        <row r="149">
          <cell r="A149">
            <v>348</v>
          </cell>
          <cell r="B149">
            <v>0</v>
          </cell>
        </row>
        <row r="150">
          <cell r="A150">
            <v>349</v>
          </cell>
          <cell r="B150">
            <v>0</v>
          </cell>
        </row>
        <row r="151">
          <cell r="A151">
            <v>371</v>
          </cell>
          <cell r="B151">
            <v>0</v>
          </cell>
        </row>
        <row r="152">
          <cell r="A152">
            <v>372</v>
          </cell>
          <cell r="B152">
            <v>0</v>
          </cell>
        </row>
        <row r="153">
          <cell r="A153">
            <v>373</v>
          </cell>
          <cell r="B153">
            <v>0</v>
          </cell>
        </row>
        <row r="154">
          <cell r="A154">
            <v>374</v>
          </cell>
          <cell r="B154">
            <v>0</v>
          </cell>
        </row>
        <row r="155">
          <cell r="A155">
            <v>375</v>
          </cell>
          <cell r="B155">
            <v>0</v>
          </cell>
        </row>
        <row r="156">
          <cell r="A156">
            <v>376</v>
          </cell>
          <cell r="B156">
            <v>0</v>
          </cell>
        </row>
        <row r="157">
          <cell r="A157">
            <v>377</v>
          </cell>
          <cell r="B157">
            <v>0</v>
          </cell>
        </row>
        <row r="158">
          <cell r="A158">
            <v>378</v>
          </cell>
          <cell r="B158">
            <v>0</v>
          </cell>
        </row>
        <row r="159">
          <cell r="A159">
            <v>411</v>
          </cell>
          <cell r="B159">
            <v>0</v>
          </cell>
        </row>
        <row r="160">
          <cell r="A160">
            <v>417</v>
          </cell>
          <cell r="B160">
            <v>0</v>
          </cell>
        </row>
        <row r="161">
          <cell r="A161">
            <v>418</v>
          </cell>
          <cell r="B161">
            <v>0</v>
          </cell>
        </row>
        <row r="162">
          <cell r="A162">
            <v>422</v>
          </cell>
          <cell r="B162">
            <v>0</v>
          </cell>
        </row>
        <row r="163">
          <cell r="A163">
            <v>423</v>
          </cell>
          <cell r="B163">
            <v>0</v>
          </cell>
        </row>
        <row r="164">
          <cell r="A164">
            <v>424</v>
          </cell>
          <cell r="B164">
            <v>0</v>
          </cell>
        </row>
        <row r="165">
          <cell r="A165">
            <v>425</v>
          </cell>
          <cell r="B165">
            <v>0</v>
          </cell>
        </row>
        <row r="166">
          <cell r="A166">
            <v>426</v>
          </cell>
          <cell r="B166">
            <v>0</v>
          </cell>
        </row>
        <row r="167">
          <cell r="A167">
            <v>427</v>
          </cell>
          <cell r="B167">
            <v>0</v>
          </cell>
        </row>
        <row r="168">
          <cell r="A168">
            <v>428</v>
          </cell>
          <cell r="B168">
            <v>0</v>
          </cell>
        </row>
        <row r="169">
          <cell r="A169">
            <v>429</v>
          </cell>
          <cell r="B169">
            <v>0</v>
          </cell>
        </row>
        <row r="170">
          <cell r="A170">
            <v>432</v>
          </cell>
          <cell r="B170">
            <v>0</v>
          </cell>
        </row>
        <row r="171">
          <cell r="A171">
            <v>433</v>
          </cell>
          <cell r="B171">
            <v>0</v>
          </cell>
        </row>
        <row r="172">
          <cell r="A172">
            <v>434</v>
          </cell>
          <cell r="B172">
            <v>0</v>
          </cell>
        </row>
        <row r="173">
          <cell r="A173">
            <v>435</v>
          </cell>
          <cell r="B173">
            <v>0</v>
          </cell>
        </row>
        <row r="174">
          <cell r="A174">
            <v>512</v>
          </cell>
          <cell r="B174">
            <v>0</v>
          </cell>
        </row>
        <row r="175">
          <cell r="A175">
            <v>513</v>
          </cell>
          <cell r="B175">
            <v>0</v>
          </cell>
          <cell r="E175">
            <v>356905.36</v>
          </cell>
        </row>
        <row r="176">
          <cell r="A176">
            <v>514</v>
          </cell>
          <cell r="B176">
            <v>0</v>
          </cell>
          <cell r="G176">
            <v>5435.11</v>
          </cell>
        </row>
        <row r="177">
          <cell r="A177">
            <v>517</v>
          </cell>
          <cell r="B177">
            <v>0</v>
          </cell>
        </row>
        <row r="178">
          <cell r="A178">
            <v>520</v>
          </cell>
          <cell r="B178">
            <v>0</v>
          </cell>
        </row>
        <row r="179">
          <cell r="A179">
            <v>522</v>
          </cell>
          <cell r="B179">
            <v>0</v>
          </cell>
        </row>
        <row r="180">
          <cell r="A180">
            <v>523</v>
          </cell>
          <cell r="B180">
            <v>0</v>
          </cell>
        </row>
        <row r="181">
          <cell r="A181">
            <v>525</v>
          </cell>
          <cell r="B181">
            <v>0</v>
          </cell>
        </row>
        <row r="182">
          <cell r="A182">
            <v>526</v>
          </cell>
          <cell r="B182">
            <v>0</v>
          </cell>
        </row>
        <row r="183">
          <cell r="A183">
            <v>548</v>
          </cell>
          <cell r="B183">
            <v>0</v>
          </cell>
        </row>
        <row r="184">
          <cell r="A184">
            <v>551</v>
          </cell>
          <cell r="B184">
            <v>0</v>
          </cell>
        </row>
        <row r="185">
          <cell r="A185">
            <v>572</v>
          </cell>
          <cell r="B185">
            <v>0</v>
          </cell>
        </row>
        <row r="186">
          <cell r="A186">
            <v>573</v>
          </cell>
          <cell r="B186">
            <v>0</v>
          </cell>
        </row>
        <row r="187">
          <cell r="A187">
            <v>574</v>
          </cell>
          <cell r="B187">
            <v>0</v>
          </cell>
        </row>
        <row r="188">
          <cell r="A188">
            <v>575</v>
          </cell>
          <cell r="B188">
            <v>0</v>
          </cell>
        </row>
        <row r="189">
          <cell r="A189">
            <v>576</v>
          </cell>
          <cell r="B189">
            <v>0</v>
          </cell>
        </row>
        <row r="190">
          <cell r="A190">
            <v>578</v>
          </cell>
          <cell r="B190">
            <v>0</v>
          </cell>
        </row>
        <row r="191">
          <cell r="A191">
            <v>579</v>
          </cell>
          <cell r="B191">
            <v>0</v>
          </cell>
        </row>
        <row r="192">
          <cell r="A192">
            <v>580</v>
          </cell>
          <cell r="B192">
            <v>0</v>
          </cell>
        </row>
        <row r="193">
          <cell r="A193">
            <v>581</v>
          </cell>
          <cell r="B193">
            <v>0</v>
          </cell>
        </row>
        <row r="194">
          <cell r="A194">
            <v>582</v>
          </cell>
          <cell r="B194">
            <v>0</v>
          </cell>
        </row>
        <row r="195">
          <cell r="A195">
            <v>584</v>
          </cell>
          <cell r="B195">
            <v>0</v>
          </cell>
        </row>
        <row r="196">
          <cell r="A196">
            <v>585</v>
          </cell>
          <cell r="B196">
            <v>0</v>
          </cell>
          <cell r="E196">
            <v>340255.58</v>
          </cell>
        </row>
        <row r="197">
          <cell r="A197">
            <v>586</v>
          </cell>
          <cell r="B197">
            <v>0</v>
          </cell>
        </row>
        <row r="198">
          <cell r="A198">
            <v>587</v>
          </cell>
          <cell r="B198">
            <v>0</v>
          </cell>
        </row>
        <row r="199">
          <cell r="A199">
            <v>588</v>
          </cell>
          <cell r="B199">
            <v>0</v>
          </cell>
        </row>
        <row r="200">
          <cell r="A200">
            <v>589</v>
          </cell>
          <cell r="B200">
            <v>0</v>
          </cell>
        </row>
        <row r="201">
          <cell r="A201">
            <v>590</v>
          </cell>
          <cell r="B201">
            <v>0</v>
          </cell>
        </row>
        <row r="202">
          <cell r="A202">
            <v>591</v>
          </cell>
          <cell r="B202">
            <v>0</v>
          </cell>
        </row>
        <row r="203">
          <cell r="A203">
            <v>592</v>
          </cell>
          <cell r="B203">
            <v>0</v>
          </cell>
        </row>
        <row r="204">
          <cell r="A204">
            <v>593</v>
          </cell>
          <cell r="B204">
            <v>0</v>
          </cell>
        </row>
        <row r="205">
          <cell r="A205">
            <v>594</v>
          </cell>
          <cell r="B205">
            <v>0</v>
          </cell>
        </row>
        <row r="206">
          <cell r="A206">
            <v>595</v>
          </cell>
          <cell r="B206">
            <v>0</v>
          </cell>
        </row>
        <row r="207">
          <cell r="A207">
            <v>620</v>
          </cell>
          <cell r="B207">
            <v>0</v>
          </cell>
        </row>
        <row r="208">
          <cell r="A208">
            <v>633</v>
          </cell>
          <cell r="B208">
            <v>0</v>
          </cell>
        </row>
        <row r="209">
          <cell r="A209">
            <v>634</v>
          </cell>
          <cell r="B209">
            <v>0</v>
          </cell>
        </row>
        <row r="210">
          <cell r="A210">
            <v>650</v>
          </cell>
          <cell r="B210">
            <v>0</v>
          </cell>
        </row>
        <row r="211">
          <cell r="A211">
            <v>660</v>
          </cell>
          <cell r="B211">
            <v>0</v>
          </cell>
        </row>
        <row r="212">
          <cell r="A212">
            <v>661</v>
          </cell>
          <cell r="B212">
            <v>0</v>
          </cell>
        </row>
        <row r="213">
          <cell r="A213">
            <v>670</v>
          </cell>
          <cell r="B213">
            <v>0</v>
          </cell>
        </row>
        <row r="214">
          <cell r="A214">
            <v>680</v>
          </cell>
          <cell r="B214">
            <v>0</v>
          </cell>
        </row>
        <row r="215">
          <cell r="A215">
            <v>681</v>
          </cell>
          <cell r="B215">
            <v>0</v>
          </cell>
        </row>
        <row r="216">
          <cell r="A216">
            <v>682</v>
          </cell>
          <cell r="B216">
            <v>0</v>
          </cell>
        </row>
        <row r="217">
          <cell r="A217">
            <v>683</v>
          </cell>
          <cell r="B217">
            <v>0</v>
          </cell>
        </row>
        <row r="218">
          <cell r="A218">
            <v>716</v>
          </cell>
          <cell r="B218">
            <v>0</v>
          </cell>
        </row>
        <row r="219">
          <cell r="A219">
            <v>718</v>
          </cell>
          <cell r="B219">
            <v>0</v>
          </cell>
        </row>
        <row r="220">
          <cell r="A220">
            <v>761</v>
          </cell>
          <cell r="B220">
            <v>0</v>
          </cell>
        </row>
        <row r="221">
          <cell r="A221">
            <v>781</v>
          </cell>
          <cell r="B221">
            <v>0</v>
          </cell>
        </row>
        <row r="222">
          <cell r="A222">
            <v>802</v>
          </cell>
          <cell r="B222">
            <v>0</v>
          </cell>
        </row>
        <row r="223">
          <cell r="A223">
            <v>821</v>
          </cell>
          <cell r="B223">
            <v>0</v>
          </cell>
        </row>
        <row r="224">
          <cell r="A224">
            <v>831</v>
          </cell>
          <cell r="B224">
            <v>0</v>
          </cell>
        </row>
        <row r="225">
          <cell r="A225">
            <v>862</v>
          </cell>
          <cell r="B225">
            <v>0</v>
          </cell>
        </row>
        <row r="226">
          <cell r="A226">
            <v>865</v>
          </cell>
          <cell r="B226">
            <v>0</v>
          </cell>
        </row>
        <row r="227">
          <cell r="A227">
            <v>866</v>
          </cell>
          <cell r="B227">
            <v>0</v>
          </cell>
        </row>
        <row r="228">
          <cell r="A228">
            <v>867</v>
          </cell>
          <cell r="B228">
            <v>0</v>
          </cell>
        </row>
        <row r="229">
          <cell r="A229">
            <v>901</v>
          </cell>
          <cell r="B229">
            <v>0</v>
          </cell>
        </row>
        <row r="230">
          <cell r="A230">
            <v>902</v>
          </cell>
          <cell r="B230">
            <v>0</v>
          </cell>
        </row>
        <row r="231">
          <cell r="A231">
            <v>903</v>
          </cell>
          <cell r="B231">
            <v>0</v>
          </cell>
        </row>
        <row r="232">
          <cell r="A232">
            <v>904</v>
          </cell>
          <cell r="B232">
            <v>0</v>
          </cell>
        </row>
        <row r="233">
          <cell r="A233">
            <v>905</v>
          </cell>
          <cell r="B233">
            <v>0</v>
          </cell>
        </row>
        <row r="234">
          <cell r="A234">
            <v>906</v>
          </cell>
          <cell r="B234">
            <v>0</v>
          </cell>
        </row>
        <row r="235">
          <cell r="A235">
            <v>907</v>
          </cell>
          <cell r="B235">
            <v>0</v>
          </cell>
        </row>
        <row r="236">
          <cell r="A236">
            <v>908</v>
          </cell>
          <cell r="B236">
            <v>0</v>
          </cell>
        </row>
        <row r="237">
          <cell r="A237">
            <v>909</v>
          </cell>
          <cell r="B237">
            <v>0</v>
          </cell>
        </row>
        <row r="238">
          <cell r="A238">
            <v>950</v>
          </cell>
          <cell r="B238">
            <v>0</v>
          </cell>
        </row>
        <row r="239">
          <cell r="A239">
            <v>951</v>
          </cell>
          <cell r="B239">
            <v>0</v>
          </cell>
        </row>
        <row r="240">
          <cell r="A240">
            <v>999</v>
          </cell>
          <cell r="B240">
            <v>0</v>
          </cell>
        </row>
        <row r="241">
          <cell r="A241">
            <v>1101</v>
          </cell>
          <cell r="B241">
            <v>0</v>
          </cell>
        </row>
        <row r="242">
          <cell r="A242">
            <v>1102</v>
          </cell>
          <cell r="B242">
            <v>0</v>
          </cell>
        </row>
        <row r="243">
          <cell r="A243">
            <v>1103</v>
          </cell>
          <cell r="B243">
            <v>0</v>
          </cell>
        </row>
        <row r="244">
          <cell r="A244">
            <v>1104</v>
          </cell>
          <cell r="B244">
            <v>0</v>
          </cell>
        </row>
        <row r="245">
          <cell r="A245">
            <v>1105</v>
          </cell>
          <cell r="B245">
            <v>0</v>
          </cell>
        </row>
        <row r="246">
          <cell r="A246">
            <v>1106</v>
          </cell>
          <cell r="B246">
            <v>0</v>
          </cell>
        </row>
        <row r="247">
          <cell r="A247">
            <v>1107</v>
          </cell>
          <cell r="B247">
            <v>0</v>
          </cell>
        </row>
        <row r="248">
          <cell r="A248">
            <v>1108</v>
          </cell>
          <cell r="B248">
            <v>0</v>
          </cell>
        </row>
        <row r="249">
          <cell r="A249">
            <v>1109</v>
          </cell>
          <cell r="B249">
            <v>0</v>
          </cell>
        </row>
        <row r="250">
          <cell r="A250">
            <v>1110</v>
          </cell>
          <cell r="B250">
            <v>0</v>
          </cell>
        </row>
        <row r="251">
          <cell r="A251">
            <v>1111</v>
          </cell>
          <cell r="B251">
            <v>0</v>
          </cell>
        </row>
        <row r="252">
          <cell r="A252">
            <v>1112</v>
          </cell>
          <cell r="B252">
            <v>0</v>
          </cell>
        </row>
        <row r="253">
          <cell r="A253">
            <v>1113</v>
          </cell>
          <cell r="B253">
            <v>0</v>
          </cell>
        </row>
        <row r="254">
          <cell r="A254">
            <v>1114</v>
          </cell>
          <cell r="B254">
            <v>0</v>
          </cell>
        </row>
        <row r="255">
          <cell r="A255">
            <v>1115</v>
          </cell>
          <cell r="B255">
            <v>0</v>
          </cell>
        </row>
        <row r="256">
          <cell r="A256">
            <v>1116</v>
          </cell>
          <cell r="B256">
            <v>0</v>
          </cell>
        </row>
        <row r="257">
          <cell r="A257">
            <v>1117</v>
          </cell>
          <cell r="B257">
            <v>0</v>
          </cell>
        </row>
        <row r="258">
          <cell r="A258">
            <v>1118</v>
          </cell>
          <cell r="B258">
            <v>0</v>
          </cell>
        </row>
        <row r="259">
          <cell r="A259">
            <v>1119</v>
          </cell>
          <cell r="B259">
            <v>0</v>
          </cell>
        </row>
        <row r="260">
          <cell r="A260">
            <v>1120</v>
          </cell>
          <cell r="B260">
            <v>0</v>
          </cell>
        </row>
        <row r="261">
          <cell r="A261">
            <v>1121</v>
          </cell>
          <cell r="B261">
            <v>0</v>
          </cell>
        </row>
        <row r="262">
          <cell r="A262">
            <v>1122</v>
          </cell>
          <cell r="B262">
            <v>0</v>
          </cell>
        </row>
        <row r="263">
          <cell r="A263">
            <v>1123</v>
          </cell>
          <cell r="B263">
            <v>0</v>
          </cell>
        </row>
        <row r="264">
          <cell r="A264">
            <v>1124</v>
          </cell>
          <cell r="B264">
            <v>0</v>
          </cell>
        </row>
        <row r="265">
          <cell r="A265">
            <v>1125</v>
          </cell>
          <cell r="B265">
            <v>0</v>
          </cell>
        </row>
        <row r="266">
          <cell r="A266">
            <v>1126</v>
          </cell>
          <cell r="B266">
            <v>0</v>
          </cell>
        </row>
        <row r="267">
          <cell r="A267">
            <v>1127</v>
          </cell>
          <cell r="B267">
            <v>0</v>
          </cell>
        </row>
        <row r="268">
          <cell r="A268">
            <v>1128</v>
          </cell>
          <cell r="B268">
            <v>0</v>
          </cell>
        </row>
        <row r="269">
          <cell r="A269">
            <v>1129</v>
          </cell>
          <cell r="B269">
            <v>0</v>
          </cell>
        </row>
        <row r="270">
          <cell r="A270">
            <v>1201</v>
          </cell>
          <cell r="B270">
            <v>0</v>
          </cell>
        </row>
        <row r="271">
          <cell r="A271">
            <v>1202</v>
          </cell>
          <cell r="B271">
            <v>0</v>
          </cell>
        </row>
        <row r="272">
          <cell r="A272">
            <v>1203</v>
          </cell>
          <cell r="B272">
            <v>0</v>
          </cell>
        </row>
        <row r="273">
          <cell r="A273">
            <v>1204</v>
          </cell>
          <cell r="B273">
            <v>0</v>
          </cell>
        </row>
        <row r="274">
          <cell r="A274">
            <v>1205</v>
          </cell>
          <cell r="B274">
            <v>0</v>
          </cell>
        </row>
        <row r="275">
          <cell r="A275">
            <v>1206</v>
          </cell>
          <cell r="B275">
            <v>0</v>
          </cell>
        </row>
        <row r="276">
          <cell r="A276">
            <v>1207</v>
          </cell>
          <cell r="B276">
            <v>0</v>
          </cell>
        </row>
        <row r="277">
          <cell r="A277">
            <v>1208</v>
          </cell>
          <cell r="B277">
            <v>0</v>
          </cell>
        </row>
        <row r="278">
          <cell r="A278">
            <v>1209</v>
          </cell>
          <cell r="B278">
            <v>0</v>
          </cell>
        </row>
        <row r="279">
          <cell r="A279">
            <v>1210</v>
          </cell>
          <cell r="B279">
            <v>0</v>
          </cell>
        </row>
        <row r="280">
          <cell r="A280">
            <v>1211</v>
          </cell>
          <cell r="B280">
            <v>0</v>
          </cell>
        </row>
        <row r="281">
          <cell r="A281">
            <v>1212</v>
          </cell>
          <cell r="B281">
            <v>0</v>
          </cell>
        </row>
        <row r="282">
          <cell r="A282">
            <v>1213</v>
          </cell>
          <cell r="B282">
            <v>0</v>
          </cell>
        </row>
        <row r="283">
          <cell r="A283">
            <v>1214</v>
          </cell>
          <cell r="B283">
            <v>0</v>
          </cell>
        </row>
        <row r="284">
          <cell r="A284">
            <v>1215</v>
          </cell>
          <cell r="B284">
            <v>0</v>
          </cell>
        </row>
        <row r="285">
          <cell r="A285">
            <v>1216</v>
          </cell>
          <cell r="B285">
            <v>0</v>
          </cell>
        </row>
        <row r="286">
          <cell r="A286">
            <v>1217</v>
          </cell>
          <cell r="B286">
            <v>0</v>
          </cell>
        </row>
        <row r="287">
          <cell r="A287">
            <v>1218</v>
          </cell>
          <cell r="B287">
            <v>0</v>
          </cell>
        </row>
        <row r="288">
          <cell r="A288">
            <v>1219</v>
          </cell>
          <cell r="B288">
            <v>0</v>
          </cell>
        </row>
        <row r="289">
          <cell r="A289">
            <v>1220</v>
          </cell>
          <cell r="B289">
            <v>0</v>
          </cell>
        </row>
        <row r="290">
          <cell r="A290">
            <v>1221</v>
          </cell>
          <cell r="B290">
            <v>0</v>
          </cell>
        </row>
        <row r="291">
          <cell r="A291">
            <v>1222</v>
          </cell>
          <cell r="B291">
            <v>0</v>
          </cell>
        </row>
        <row r="292">
          <cell r="A292">
            <v>1223</v>
          </cell>
          <cell r="B292">
            <v>0</v>
          </cell>
        </row>
        <row r="293">
          <cell r="A293">
            <v>1224</v>
          </cell>
          <cell r="B293">
            <v>0</v>
          </cell>
        </row>
        <row r="294">
          <cell r="A294">
            <v>1225</v>
          </cell>
          <cell r="B294">
            <v>0</v>
          </cell>
        </row>
        <row r="295">
          <cell r="A295">
            <v>1226</v>
          </cell>
          <cell r="B295">
            <v>0</v>
          </cell>
        </row>
        <row r="296">
          <cell r="A296">
            <v>1227</v>
          </cell>
          <cell r="B296">
            <v>0</v>
          </cell>
        </row>
        <row r="297">
          <cell r="A297">
            <v>1228</v>
          </cell>
          <cell r="B297">
            <v>0</v>
          </cell>
        </row>
        <row r="298">
          <cell r="A298">
            <v>1229</v>
          </cell>
          <cell r="B298">
            <v>0</v>
          </cell>
        </row>
        <row r="299">
          <cell r="A299">
            <v>1230</v>
          </cell>
          <cell r="B299">
            <v>0</v>
          </cell>
        </row>
        <row r="300">
          <cell r="A300">
            <v>1231</v>
          </cell>
          <cell r="B300">
            <v>0</v>
          </cell>
        </row>
        <row r="301">
          <cell r="A301">
            <v>1232</v>
          </cell>
          <cell r="B301">
            <v>0</v>
          </cell>
        </row>
        <row r="302">
          <cell r="A302">
            <v>1233</v>
          </cell>
          <cell r="B302">
            <v>0</v>
          </cell>
        </row>
        <row r="303">
          <cell r="A303">
            <v>1234</v>
          </cell>
          <cell r="B303">
            <v>0</v>
          </cell>
        </row>
        <row r="304">
          <cell r="A304">
            <v>1235</v>
          </cell>
          <cell r="B304">
            <v>0</v>
          </cell>
        </row>
        <row r="305">
          <cell r="A305">
            <v>1236</v>
          </cell>
          <cell r="B305">
            <v>0</v>
          </cell>
        </row>
        <row r="306">
          <cell r="A306">
            <v>1237</v>
          </cell>
          <cell r="B306">
            <v>0</v>
          </cell>
        </row>
        <row r="307">
          <cell r="A307">
            <v>1238</v>
          </cell>
          <cell r="B307">
            <v>0</v>
          </cell>
        </row>
        <row r="308">
          <cell r="A308">
            <v>1239</v>
          </cell>
          <cell r="B308">
            <v>0</v>
          </cell>
        </row>
        <row r="309">
          <cell r="A309">
            <v>1240</v>
          </cell>
          <cell r="B309">
            <v>0</v>
          </cell>
        </row>
        <row r="310">
          <cell r="A310">
            <v>1241</v>
          </cell>
          <cell r="B310">
            <v>0</v>
          </cell>
        </row>
        <row r="311">
          <cell r="A311">
            <v>1242</v>
          </cell>
          <cell r="B311">
            <v>0</v>
          </cell>
        </row>
        <row r="312">
          <cell r="A312">
            <v>1243</v>
          </cell>
          <cell r="B312">
            <v>0</v>
          </cell>
        </row>
        <row r="313">
          <cell r="A313">
            <v>1244</v>
          </cell>
          <cell r="B313">
            <v>0</v>
          </cell>
        </row>
        <row r="314">
          <cell r="A314">
            <v>1245</v>
          </cell>
          <cell r="B314">
            <v>0</v>
          </cell>
        </row>
        <row r="315">
          <cell r="A315">
            <v>1246</v>
          </cell>
          <cell r="B315">
            <v>0</v>
          </cell>
        </row>
        <row r="316">
          <cell r="A316">
            <v>1247</v>
          </cell>
          <cell r="B316">
            <v>0</v>
          </cell>
        </row>
        <row r="317">
          <cell r="A317">
            <v>1248</v>
          </cell>
          <cell r="B317">
            <v>0</v>
          </cell>
        </row>
        <row r="318">
          <cell r="A318">
            <v>1249</v>
          </cell>
          <cell r="B318">
            <v>0</v>
          </cell>
        </row>
        <row r="319">
          <cell r="A319">
            <v>1250</v>
          </cell>
          <cell r="B319">
            <v>0</v>
          </cell>
        </row>
        <row r="320">
          <cell r="A320">
            <v>1251</v>
          </cell>
          <cell r="B320">
            <v>0</v>
          </cell>
        </row>
        <row r="321">
          <cell r="A321">
            <v>1252</v>
          </cell>
          <cell r="B321">
            <v>0</v>
          </cell>
        </row>
        <row r="322">
          <cell r="A322">
            <v>1253</v>
          </cell>
          <cell r="B322">
            <v>0</v>
          </cell>
        </row>
        <row r="323">
          <cell r="A323">
            <v>1254</v>
          </cell>
          <cell r="B323">
            <v>0</v>
          </cell>
        </row>
        <row r="324">
          <cell r="A324">
            <v>1255</v>
          </cell>
          <cell r="B324">
            <v>0</v>
          </cell>
        </row>
        <row r="325">
          <cell r="A325">
            <v>1256</v>
          </cell>
          <cell r="B325">
            <v>0</v>
          </cell>
        </row>
        <row r="326">
          <cell r="A326">
            <v>1257</v>
          </cell>
          <cell r="B326">
            <v>0</v>
          </cell>
        </row>
        <row r="327">
          <cell r="A327">
            <v>1258</v>
          </cell>
          <cell r="B327">
            <v>0</v>
          </cell>
        </row>
        <row r="328">
          <cell r="A328">
            <v>1259</v>
          </cell>
          <cell r="B328">
            <v>0</v>
          </cell>
        </row>
        <row r="329">
          <cell r="A329">
            <v>1260</v>
          </cell>
          <cell r="B329">
            <v>0</v>
          </cell>
        </row>
        <row r="330">
          <cell r="A330">
            <v>1261</v>
          </cell>
          <cell r="B330">
            <v>0</v>
          </cell>
        </row>
        <row r="331">
          <cell r="A331">
            <v>1262</v>
          </cell>
          <cell r="B331">
            <v>0</v>
          </cell>
        </row>
        <row r="332">
          <cell r="A332">
            <v>1263</v>
          </cell>
          <cell r="B332">
            <v>0</v>
          </cell>
        </row>
        <row r="333">
          <cell r="A333">
            <v>1264</v>
          </cell>
          <cell r="B333">
            <v>0</v>
          </cell>
        </row>
        <row r="334">
          <cell r="A334">
            <v>1265</v>
          </cell>
          <cell r="B334">
            <v>0</v>
          </cell>
        </row>
        <row r="335">
          <cell r="A335">
            <v>1266</v>
          </cell>
          <cell r="B335">
            <v>0</v>
          </cell>
        </row>
        <row r="336">
          <cell r="A336">
            <v>1267</v>
          </cell>
          <cell r="B336">
            <v>0</v>
          </cell>
        </row>
        <row r="337">
          <cell r="A337">
            <v>1268</v>
          </cell>
          <cell r="B337">
            <v>0</v>
          </cell>
        </row>
        <row r="338">
          <cell r="A338">
            <v>1269</v>
          </cell>
          <cell r="B338">
            <v>0</v>
          </cell>
        </row>
        <row r="339">
          <cell r="A339">
            <v>1270</v>
          </cell>
          <cell r="B339">
            <v>0</v>
          </cell>
        </row>
        <row r="340">
          <cell r="A340">
            <v>1271</v>
          </cell>
          <cell r="B340">
            <v>0</v>
          </cell>
        </row>
        <row r="341">
          <cell r="A341">
            <v>1272</v>
          </cell>
          <cell r="B341">
            <v>0</v>
          </cell>
        </row>
        <row r="342">
          <cell r="A342">
            <v>1273</v>
          </cell>
          <cell r="B342">
            <v>0</v>
          </cell>
        </row>
        <row r="343">
          <cell r="A343">
            <v>1274</v>
          </cell>
          <cell r="B343">
            <v>0</v>
          </cell>
        </row>
        <row r="344">
          <cell r="A344">
            <v>1275</v>
          </cell>
          <cell r="B344">
            <v>0</v>
          </cell>
        </row>
        <row r="345">
          <cell r="A345">
            <v>1276</v>
          </cell>
          <cell r="B345">
            <v>0</v>
          </cell>
        </row>
        <row r="346">
          <cell r="A346">
            <v>1277</v>
          </cell>
          <cell r="B346">
            <v>0</v>
          </cell>
        </row>
        <row r="347">
          <cell r="A347">
            <v>1278</v>
          </cell>
          <cell r="B347">
            <v>0</v>
          </cell>
        </row>
        <row r="348">
          <cell r="A348">
            <v>1279</v>
          </cell>
          <cell r="B348">
            <v>0</v>
          </cell>
        </row>
        <row r="349">
          <cell r="A349">
            <v>1280</v>
          </cell>
          <cell r="B349">
            <v>0</v>
          </cell>
        </row>
        <row r="350">
          <cell r="A350">
            <v>1281</v>
          </cell>
          <cell r="B350">
            <v>0</v>
          </cell>
        </row>
        <row r="351">
          <cell r="A351">
            <v>1282</v>
          </cell>
          <cell r="B351">
            <v>0</v>
          </cell>
        </row>
        <row r="352">
          <cell r="A352">
            <v>1283</v>
          </cell>
          <cell r="B352">
            <v>0</v>
          </cell>
        </row>
        <row r="353">
          <cell r="A353">
            <v>1284</v>
          </cell>
          <cell r="B353">
            <v>0</v>
          </cell>
        </row>
        <row r="354">
          <cell r="A354">
            <v>1285</v>
          </cell>
          <cell r="B354">
            <v>0</v>
          </cell>
        </row>
        <row r="355">
          <cell r="A355">
            <v>1286</v>
          </cell>
          <cell r="B355">
            <v>0</v>
          </cell>
        </row>
        <row r="356">
          <cell r="A356">
            <v>1287</v>
          </cell>
          <cell r="B356">
            <v>0</v>
          </cell>
        </row>
        <row r="357">
          <cell r="A357">
            <v>1301</v>
          </cell>
          <cell r="B357">
            <v>0</v>
          </cell>
        </row>
        <row r="358">
          <cell r="A358">
            <v>1302</v>
          </cell>
          <cell r="B358">
            <v>0</v>
          </cell>
        </row>
        <row r="359">
          <cell r="A359">
            <v>1303</v>
          </cell>
          <cell r="B359">
            <v>0</v>
          </cell>
        </row>
        <row r="360">
          <cell r="A360">
            <v>1304</v>
          </cell>
          <cell r="B360">
            <v>0</v>
          </cell>
        </row>
        <row r="361">
          <cell r="A361">
            <v>1305</v>
          </cell>
          <cell r="B361">
            <v>0</v>
          </cell>
        </row>
        <row r="362">
          <cell r="A362">
            <v>1306</v>
          </cell>
          <cell r="B362">
            <v>0</v>
          </cell>
        </row>
        <row r="363">
          <cell r="A363">
            <v>1307</v>
          </cell>
          <cell r="B363">
            <v>0</v>
          </cell>
        </row>
        <row r="364">
          <cell r="A364">
            <v>1308</v>
          </cell>
          <cell r="B364">
            <v>0</v>
          </cell>
        </row>
        <row r="365">
          <cell r="A365">
            <v>1309</v>
          </cell>
          <cell r="B365">
            <v>0</v>
          </cell>
        </row>
        <row r="366">
          <cell r="A366">
            <v>1310</v>
          </cell>
          <cell r="B366">
            <v>0</v>
          </cell>
        </row>
        <row r="367">
          <cell r="A367">
            <v>1311</v>
          </cell>
          <cell r="B367">
            <v>0</v>
          </cell>
        </row>
        <row r="368">
          <cell r="A368">
            <v>1312</v>
          </cell>
          <cell r="B368">
            <v>0</v>
          </cell>
        </row>
        <row r="369">
          <cell r="A369">
            <v>1313</v>
          </cell>
          <cell r="B369">
            <v>0</v>
          </cell>
        </row>
        <row r="370">
          <cell r="A370">
            <v>1314</v>
          </cell>
          <cell r="B370">
            <v>0</v>
          </cell>
        </row>
        <row r="371">
          <cell r="A371">
            <v>1315</v>
          </cell>
          <cell r="B371">
            <v>0</v>
          </cell>
        </row>
        <row r="372">
          <cell r="A372">
            <v>1316</v>
          </cell>
          <cell r="B372">
            <v>0</v>
          </cell>
        </row>
        <row r="373">
          <cell r="A373">
            <v>1317</v>
          </cell>
          <cell r="B373">
            <v>0</v>
          </cell>
        </row>
        <row r="374">
          <cell r="A374">
            <v>1318</v>
          </cell>
          <cell r="B374">
            <v>0</v>
          </cell>
        </row>
        <row r="375">
          <cell r="A375">
            <v>1319</v>
          </cell>
          <cell r="B375">
            <v>0</v>
          </cell>
        </row>
        <row r="376">
          <cell r="A376">
            <v>1320</v>
          </cell>
          <cell r="B376">
            <v>0</v>
          </cell>
        </row>
        <row r="377">
          <cell r="A377">
            <v>1321</v>
          </cell>
          <cell r="B377">
            <v>0</v>
          </cell>
        </row>
        <row r="378">
          <cell r="A378">
            <v>1322</v>
          </cell>
          <cell r="B378">
            <v>0</v>
          </cell>
        </row>
        <row r="379">
          <cell r="A379">
            <v>1323</v>
          </cell>
          <cell r="B379">
            <v>0</v>
          </cell>
        </row>
        <row r="380">
          <cell r="A380">
            <v>1324</v>
          </cell>
          <cell r="B380">
            <v>0</v>
          </cell>
        </row>
        <row r="381">
          <cell r="A381">
            <v>1325</v>
          </cell>
          <cell r="B381">
            <v>0</v>
          </cell>
        </row>
        <row r="382">
          <cell r="A382">
            <v>1326</v>
          </cell>
          <cell r="B382">
            <v>0</v>
          </cell>
        </row>
        <row r="383">
          <cell r="A383">
            <v>1327</v>
          </cell>
          <cell r="B383">
            <v>0</v>
          </cell>
        </row>
        <row r="384">
          <cell r="A384">
            <v>1328</v>
          </cell>
          <cell r="B384">
            <v>0</v>
          </cell>
        </row>
        <row r="385">
          <cell r="A385">
            <v>1329</v>
          </cell>
          <cell r="B385">
            <v>0</v>
          </cell>
        </row>
        <row r="386">
          <cell r="A386">
            <v>1330</v>
          </cell>
          <cell r="B386">
            <v>0</v>
          </cell>
        </row>
        <row r="387">
          <cell r="A387">
            <v>1331</v>
          </cell>
          <cell r="B387">
            <v>0</v>
          </cell>
        </row>
        <row r="388">
          <cell r="A388">
            <v>1332</v>
          </cell>
          <cell r="B388">
            <v>0</v>
          </cell>
        </row>
        <row r="389">
          <cell r="A389">
            <v>1333</v>
          </cell>
          <cell r="B389">
            <v>0</v>
          </cell>
        </row>
        <row r="390">
          <cell r="A390">
            <v>1334</v>
          </cell>
          <cell r="B390">
            <v>0</v>
          </cell>
        </row>
        <row r="391">
          <cell r="A391">
            <v>1335</v>
          </cell>
          <cell r="B391">
            <v>0</v>
          </cell>
        </row>
        <row r="392">
          <cell r="A392">
            <v>1336</v>
          </cell>
          <cell r="B392">
            <v>0</v>
          </cell>
        </row>
        <row r="393">
          <cell r="A393">
            <v>1337</v>
          </cell>
          <cell r="B393">
            <v>0</v>
          </cell>
        </row>
        <row r="394">
          <cell r="A394">
            <v>1338</v>
          </cell>
          <cell r="B394">
            <v>0</v>
          </cell>
        </row>
        <row r="395">
          <cell r="A395">
            <v>1339</v>
          </cell>
          <cell r="B395">
            <v>0</v>
          </cell>
        </row>
        <row r="396">
          <cell r="A396">
            <v>1340</v>
          </cell>
          <cell r="B396">
            <v>0</v>
          </cell>
        </row>
        <row r="397">
          <cell r="A397">
            <v>1341</v>
          </cell>
          <cell r="B397">
            <v>0</v>
          </cell>
        </row>
        <row r="398">
          <cell r="A398">
            <v>1342</v>
          </cell>
          <cell r="B398">
            <v>0</v>
          </cell>
        </row>
        <row r="399">
          <cell r="A399">
            <v>1343</v>
          </cell>
          <cell r="B399">
            <v>0</v>
          </cell>
        </row>
        <row r="400">
          <cell r="A400">
            <v>1344</v>
          </cell>
          <cell r="B400">
            <v>0</v>
          </cell>
        </row>
        <row r="401">
          <cell r="A401">
            <v>1345</v>
          </cell>
          <cell r="B401">
            <v>0</v>
          </cell>
        </row>
        <row r="402">
          <cell r="A402">
            <v>1346</v>
          </cell>
          <cell r="B402">
            <v>0</v>
          </cell>
        </row>
        <row r="403">
          <cell r="A403">
            <v>1347</v>
          </cell>
          <cell r="B403">
            <v>0</v>
          </cell>
        </row>
        <row r="404">
          <cell r="A404">
            <v>1401</v>
          </cell>
          <cell r="B404">
            <v>0</v>
          </cell>
        </row>
        <row r="405">
          <cell r="A405">
            <v>1402</v>
          </cell>
          <cell r="B405">
            <v>0</v>
          </cell>
        </row>
        <row r="406">
          <cell r="A406">
            <v>1403</v>
          </cell>
          <cell r="B406">
            <v>0</v>
          </cell>
        </row>
        <row r="407">
          <cell r="A407">
            <v>1404</v>
          </cell>
          <cell r="B407">
            <v>0</v>
          </cell>
        </row>
        <row r="408">
          <cell r="A408">
            <v>1405</v>
          </cell>
          <cell r="B408">
            <v>0</v>
          </cell>
        </row>
        <row r="409">
          <cell r="A409">
            <v>1406</v>
          </cell>
          <cell r="B409">
            <v>0</v>
          </cell>
        </row>
        <row r="410">
          <cell r="A410">
            <v>1407</v>
          </cell>
          <cell r="B410">
            <v>0</v>
          </cell>
        </row>
        <row r="411">
          <cell r="A411">
            <v>1408</v>
          </cell>
          <cell r="B411">
            <v>0</v>
          </cell>
        </row>
        <row r="412">
          <cell r="A412">
            <v>1409</v>
          </cell>
          <cell r="B412">
            <v>0</v>
          </cell>
        </row>
        <row r="413">
          <cell r="A413">
            <v>1410</v>
          </cell>
          <cell r="B413">
            <v>0</v>
          </cell>
        </row>
        <row r="414">
          <cell r="A414">
            <v>1411</v>
          </cell>
          <cell r="B414">
            <v>0</v>
          </cell>
        </row>
        <row r="415">
          <cell r="A415">
            <v>1412</v>
          </cell>
          <cell r="B415">
            <v>0</v>
          </cell>
        </row>
        <row r="416">
          <cell r="A416">
            <v>1413</v>
          </cell>
          <cell r="B416">
            <v>0</v>
          </cell>
        </row>
        <row r="417">
          <cell r="A417">
            <v>1414</v>
          </cell>
          <cell r="B417">
            <v>0</v>
          </cell>
        </row>
        <row r="418">
          <cell r="A418">
            <v>1415</v>
          </cell>
          <cell r="B418">
            <v>0</v>
          </cell>
        </row>
        <row r="419">
          <cell r="A419">
            <v>1416</v>
          </cell>
          <cell r="B419">
            <v>0</v>
          </cell>
        </row>
        <row r="420">
          <cell r="A420">
            <v>1417</v>
          </cell>
          <cell r="B420">
            <v>0</v>
          </cell>
        </row>
        <row r="421">
          <cell r="A421">
            <v>1418</v>
          </cell>
          <cell r="B421">
            <v>0</v>
          </cell>
        </row>
        <row r="422">
          <cell r="A422">
            <v>1419</v>
          </cell>
          <cell r="B422">
            <v>0</v>
          </cell>
        </row>
        <row r="423">
          <cell r="A423">
            <v>1420</v>
          </cell>
          <cell r="B423">
            <v>0</v>
          </cell>
        </row>
        <row r="424">
          <cell r="A424">
            <v>1421</v>
          </cell>
          <cell r="B424">
            <v>0</v>
          </cell>
        </row>
        <row r="425">
          <cell r="A425">
            <v>1422</v>
          </cell>
          <cell r="B425">
            <v>0</v>
          </cell>
        </row>
        <row r="426">
          <cell r="A426">
            <v>1423</v>
          </cell>
          <cell r="B426">
            <v>0</v>
          </cell>
        </row>
        <row r="427">
          <cell r="A427">
            <v>1424</v>
          </cell>
          <cell r="B427">
            <v>0</v>
          </cell>
        </row>
        <row r="428">
          <cell r="A428">
            <v>1425</v>
          </cell>
          <cell r="B428">
            <v>0</v>
          </cell>
        </row>
        <row r="429">
          <cell r="A429">
            <v>1426</v>
          </cell>
          <cell r="B429">
            <v>0</v>
          </cell>
        </row>
        <row r="430">
          <cell r="A430">
            <v>1427</v>
          </cell>
          <cell r="B430">
            <v>0</v>
          </cell>
        </row>
        <row r="431">
          <cell r="A431">
            <v>1428</v>
          </cell>
          <cell r="B431">
            <v>0</v>
          </cell>
        </row>
        <row r="432">
          <cell r="A432">
            <v>1429</v>
          </cell>
          <cell r="B432">
            <v>0</v>
          </cell>
        </row>
        <row r="433">
          <cell r="A433">
            <v>1430</v>
          </cell>
          <cell r="B433">
            <v>0</v>
          </cell>
        </row>
        <row r="434">
          <cell r="A434">
            <v>1431</v>
          </cell>
          <cell r="B434">
            <v>0</v>
          </cell>
        </row>
        <row r="435">
          <cell r="A435">
            <v>1432</v>
          </cell>
          <cell r="B435">
            <v>0</v>
          </cell>
        </row>
        <row r="436">
          <cell r="A436">
            <v>1433</v>
          </cell>
          <cell r="B436">
            <v>0</v>
          </cell>
        </row>
        <row r="437">
          <cell r="A437">
            <v>1434</v>
          </cell>
          <cell r="B437">
            <v>0</v>
          </cell>
        </row>
        <row r="438">
          <cell r="A438">
            <v>1435</v>
          </cell>
          <cell r="B438">
            <v>0</v>
          </cell>
        </row>
        <row r="439">
          <cell r="A439">
            <v>1501</v>
          </cell>
          <cell r="B439">
            <v>0</v>
          </cell>
        </row>
        <row r="440">
          <cell r="A440">
            <v>1502</v>
          </cell>
          <cell r="B440">
            <v>0</v>
          </cell>
        </row>
        <row r="441">
          <cell r="A441">
            <v>1503</v>
          </cell>
          <cell r="B441">
            <v>0</v>
          </cell>
        </row>
        <row r="442">
          <cell r="A442">
            <v>1504</v>
          </cell>
          <cell r="B442">
            <v>0</v>
          </cell>
        </row>
        <row r="443">
          <cell r="A443">
            <v>1505</v>
          </cell>
          <cell r="B443">
            <v>0</v>
          </cell>
        </row>
        <row r="444">
          <cell r="A444">
            <v>1506</v>
          </cell>
          <cell r="B444">
            <v>0</v>
          </cell>
        </row>
        <row r="445">
          <cell r="A445">
            <v>1507</v>
          </cell>
          <cell r="B445">
            <v>0</v>
          </cell>
        </row>
        <row r="446">
          <cell r="A446">
            <v>1508</v>
          </cell>
          <cell r="B446">
            <v>0</v>
          </cell>
        </row>
        <row r="447">
          <cell r="A447">
            <v>1509</v>
          </cell>
          <cell r="B447">
            <v>0</v>
          </cell>
        </row>
        <row r="448">
          <cell r="A448">
            <v>1510</v>
          </cell>
          <cell r="B448">
            <v>0</v>
          </cell>
        </row>
        <row r="449">
          <cell r="A449">
            <v>1511</v>
          </cell>
          <cell r="B449">
            <v>0</v>
          </cell>
        </row>
        <row r="450">
          <cell r="A450">
            <v>1512</v>
          </cell>
          <cell r="B450">
            <v>0</v>
          </cell>
        </row>
        <row r="451">
          <cell r="A451">
            <v>1513</v>
          </cell>
          <cell r="B451">
            <v>0</v>
          </cell>
        </row>
        <row r="452">
          <cell r="A452">
            <v>1514</v>
          </cell>
          <cell r="B452">
            <v>0</v>
          </cell>
        </row>
        <row r="453">
          <cell r="A453">
            <v>1515</v>
          </cell>
          <cell r="B453">
            <v>0</v>
          </cell>
        </row>
        <row r="454">
          <cell r="A454">
            <v>1516</v>
          </cell>
          <cell r="B454">
            <v>0</v>
          </cell>
        </row>
        <row r="455">
          <cell r="A455">
            <v>1517</v>
          </cell>
          <cell r="B455">
            <v>0</v>
          </cell>
        </row>
        <row r="456">
          <cell r="A456">
            <v>1518</v>
          </cell>
          <cell r="B456">
            <v>0</v>
          </cell>
        </row>
        <row r="457">
          <cell r="A457">
            <v>1519</v>
          </cell>
          <cell r="B457">
            <v>0</v>
          </cell>
        </row>
        <row r="458">
          <cell r="A458">
            <v>1520</v>
          </cell>
          <cell r="B458">
            <v>0</v>
          </cell>
        </row>
        <row r="459">
          <cell r="A459">
            <v>1521</v>
          </cell>
          <cell r="B459">
            <v>0</v>
          </cell>
        </row>
        <row r="460">
          <cell r="A460">
            <v>1522</v>
          </cell>
          <cell r="B460">
            <v>0</v>
          </cell>
        </row>
        <row r="461">
          <cell r="A461">
            <v>1523</v>
          </cell>
          <cell r="B461">
            <v>0</v>
          </cell>
        </row>
        <row r="462">
          <cell r="A462">
            <v>1524</v>
          </cell>
          <cell r="B462">
            <v>0</v>
          </cell>
        </row>
        <row r="463">
          <cell r="A463">
            <v>1525</v>
          </cell>
          <cell r="B463">
            <v>0</v>
          </cell>
        </row>
        <row r="464">
          <cell r="A464">
            <v>1526</v>
          </cell>
          <cell r="B464">
            <v>0</v>
          </cell>
        </row>
        <row r="465">
          <cell r="A465">
            <v>1527</v>
          </cell>
          <cell r="B465">
            <v>0</v>
          </cell>
        </row>
        <row r="466">
          <cell r="A466">
            <v>1528</v>
          </cell>
          <cell r="B466">
            <v>0</v>
          </cell>
        </row>
        <row r="467">
          <cell r="A467">
            <v>1529</v>
          </cell>
          <cell r="B467">
            <v>0</v>
          </cell>
        </row>
        <row r="468">
          <cell r="A468">
            <v>1530</v>
          </cell>
          <cell r="B468">
            <v>0</v>
          </cell>
        </row>
        <row r="469">
          <cell r="A469">
            <v>1531</v>
          </cell>
          <cell r="B469">
            <v>0</v>
          </cell>
        </row>
        <row r="470">
          <cell r="A470">
            <v>1532</v>
          </cell>
          <cell r="B470">
            <v>0</v>
          </cell>
        </row>
        <row r="471">
          <cell r="A471">
            <v>1533</v>
          </cell>
          <cell r="B471">
            <v>0</v>
          </cell>
        </row>
        <row r="472">
          <cell r="A472">
            <v>1534</v>
          </cell>
          <cell r="B472">
            <v>0</v>
          </cell>
        </row>
        <row r="473">
          <cell r="A473">
            <v>1535</v>
          </cell>
          <cell r="B473">
            <v>0</v>
          </cell>
        </row>
        <row r="474">
          <cell r="A474">
            <v>1536</v>
          </cell>
          <cell r="B474">
            <v>0</v>
          </cell>
        </row>
        <row r="475">
          <cell r="A475">
            <v>1537</v>
          </cell>
          <cell r="B475">
            <v>0</v>
          </cell>
        </row>
        <row r="476">
          <cell r="A476">
            <v>1538</v>
          </cell>
          <cell r="B476">
            <v>0</v>
          </cell>
        </row>
        <row r="477">
          <cell r="A477">
            <v>1539</v>
          </cell>
          <cell r="B477">
            <v>0</v>
          </cell>
        </row>
        <row r="478">
          <cell r="A478">
            <v>1540</v>
          </cell>
          <cell r="B478">
            <v>0</v>
          </cell>
        </row>
        <row r="479">
          <cell r="A479">
            <v>1601</v>
          </cell>
          <cell r="B479">
            <v>0</v>
          </cell>
        </row>
        <row r="480">
          <cell r="A480">
            <v>1602</v>
          </cell>
          <cell r="B480">
            <v>0</v>
          </cell>
        </row>
        <row r="481">
          <cell r="A481">
            <v>1603</v>
          </cell>
          <cell r="B481">
            <v>0</v>
          </cell>
        </row>
        <row r="482">
          <cell r="A482">
            <v>1604</v>
          </cell>
          <cell r="B482">
            <v>0</v>
          </cell>
        </row>
        <row r="483">
          <cell r="A483">
            <v>1605</v>
          </cell>
          <cell r="B483">
            <v>0</v>
          </cell>
        </row>
        <row r="484">
          <cell r="A484">
            <v>1606</v>
          </cell>
          <cell r="B484">
            <v>0</v>
          </cell>
        </row>
        <row r="485">
          <cell r="A485">
            <v>1607</v>
          </cell>
          <cell r="B485">
            <v>0</v>
          </cell>
        </row>
        <row r="486">
          <cell r="A486">
            <v>1608</v>
          </cell>
          <cell r="B486">
            <v>0</v>
          </cell>
        </row>
        <row r="487">
          <cell r="A487">
            <v>1609</v>
          </cell>
          <cell r="B487">
            <v>0</v>
          </cell>
        </row>
        <row r="488">
          <cell r="A488">
            <v>1610</v>
          </cell>
          <cell r="B488">
            <v>0</v>
          </cell>
        </row>
        <row r="489">
          <cell r="A489">
            <v>1611</v>
          </cell>
          <cell r="B489">
            <v>0</v>
          </cell>
        </row>
        <row r="490">
          <cell r="A490">
            <v>1701</v>
          </cell>
          <cell r="B490">
            <v>0</v>
          </cell>
        </row>
        <row r="491">
          <cell r="A491">
            <v>1702</v>
          </cell>
          <cell r="B491">
            <v>0</v>
          </cell>
        </row>
        <row r="492">
          <cell r="A492">
            <v>1703</v>
          </cell>
          <cell r="B492">
            <v>0</v>
          </cell>
        </row>
        <row r="493">
          <cell r="A493">
            <v>1704</v>
          </cell>
          <cell r="B493">
            <v>0</v>
          </cell>
        </row>
        <row r="494">
          <cell r="A494">
            <v>1705</v>
          </cell>
          <cell r="B494">
            <v>0</v>
          </cell>
        </row>
        <row r="495">
          <cell r="A495">
            <v>1706</v>
          </cell>
          <cell r="B495">
            <v>0</v>
          </cell>
        </row>
        <row r="496">
          <cell r="A496">
            <v>1707</v>
          </cell>
          <cell r="B496">
            <v>0</v>
          </cell>
        </row>
        <row r="497">
          <cell r="A497">
            <v>1708</v>
          </cell>
          <cell r="B497">
            <v>0</v>
          </cell>
        </row>
        <row r="498">
          <cell r="A498">
            <v>1709</v>
          </cell>
          <cell r="B498">
            <v>0</v>
          </cell>
        </row>
        <row r="499">
          <cell r="A499">
            <v>1710</v>
          </cell>
          <cell r="B499">
            <v>0</v>
          </cell>
        </row>
        <row r="500">
          <cell r="A500">
            <v>1711</v>
          </cell>
          <cell r="B500">
            <v>0</v>
          </cell>
        </row>
        <row r="501">
          <cell r="A501">
            <v>1712</v>
          </cell>
          <cell r="B501">
            <v>0</v>
          </cell>
        </row>
        <row r="502">
          <cell r="A502">
            <v>1713</v>
          </cell>
          <cell r="B502">
            <v>0</v>
          </cell>
        </row>
        <row r="503">
          <cell r="A503">
            <v>1714</v>
          </cell>
          <cell r="B503">
            <v>0</v>
          </cell>
        </row>
        <row r="504">
          <cell r="A504">
            <v>1715</v>
          </cell>
          <cell r="B504">
            <v>0</v>
          </cell>
        </row>
        <row r="505">
          <cell r="A505">
            <v>1716</v>
          </cell>
          <cell r="B505">
            <v>0</v>
          </cell>
        </row>
        <row r="506">
          <cell r="A506">
            <v>1717</v>
          </cell>
          <cell r="B506">
            <v>0</v>
          </cell>
        </row>
        <row r="507">
          <cell r="A507">
            <v>1718</v>
          </cell>
          <cell r="B507">
            <v>0</v>
          </cell>
        </row>
        <row r="508">
          <cell r="A508">
            <v>1719</v>
          </cell>
          <cell r="B508">
            <v>0</v>
          </cell>
        </row>
        <row r="509">
          <cell r="A509">
            <v>1720</v>
          </cell>
          <cell r="B509">
            <v>0</v>
          </cell>
        </row>
        <row r="510">
          <cell r="A510">
            <v>1721</v>
          </cell>
          <cell r="B510">
            <v>0</v>
          </cell>
        </row>
        <row r="511">
          <cell r="A511">
            <v>1722</v>
          </cell>
          <cell r="B511">
            <v>0</v>
          </cell>
        </row>
        <row r="512">
          <cell r="A512">
            <v>1723</v>
          </cell>
          <cell r="B512">
            <v>0</v>
          </cell>
        </row>
        <row r="513">
          <cell r="A513">
            <v>1724</v>
          </cell>
          <cell r="B513">
            <v>0</v>
          </cell>
        </row>
        <row r="514">
          <cell r="A514">
            <v>1725</v>
          </cell>
          <cell r="B514">
            <v>0</v>
          </cell>
        </row>
        <row r="515">
          <cell r="A515">
            <v>1726</v>
          </cell>
          <cell r="B515">
            <v>0</v>
          </cell>
        </row>
        <row r="516">
          <cell r="A516">
            <v>1727</v>
          </cell>
          <cell r="B516">
            <v>0</v>
          </cell>
        </row>
        <row r="517">
          <cell r="A517">
            <v>1728</v>
          </cell>
          <cell r="B517">
            <v>0</v>
          </cell>
        </row>
        <row r="518">
          <cell r="A518">
            <v>1729</v>
          </cell>
          <cell r="B518">
            <v>0</v>
          </cell>
        </row>
        <row r="519">
          <cell r="A519">
            <v>1730</v>
          </cell>
          <cell r="B519">
            <v>0</v>
          </cell>
        </row>
        <row r="520">
          <cell r="A520">
            <v>1731</v>
          </cell>
          <cell r="B520">
            <v>0</v>
          </cell>
        </row>
        <row r="521">
          <cell r="A521">
            <v>1732</v>
          </cell>
          <cell r="B521">
            <v>0</v>
          </cell>
        </row>
        <row r="522">
          <cell r="A522">
            <v>1733</v>
          </cell>
          <cell r="B522">
            <v>0</v>
          </cell>
        </row>
        <row r="523">
          <cell r="A523">
            <v>1734</v>
          </cell>
          <cell r="B523">
            <v>0</v>
          </cell>
        </row>
        <row r="524">
          <cell r="A524">
            <v>1735</v>
          </cell>
          <cell r="B524">
            <v>0</v>
          </cell>
        </row>
        <row r="525">
          <cell r="A525">
            <v>1736</v>
          </cell>
          <cell r="B525">
            <v>0</v>
          </cell>
        </row>
        <row r="526">
          <cell r="A526">
            <v>1737</v>
          </cell>
          <cell r="B526">
            <v>0</v>
          </cell>
        </row>
        <row r="527">
          <cell r="A527">
            <v>1738</v>
          </cell>
          <cell r="B527">
            <v>0</v>
          </cell>
        </row>
        <row r="528">
          <cell r="A528">
            <v>1739</v>
          </cell>
          <cell r="B528">
            <v>0</v>
          </cell>
        </row>
        <row r="529">
          <cell r="A529">
            <v>1740</v>
          </cell>
          <cell r="B529">
            <v>0</v>
          </cell>
        </row>
        <row r="530">
          <cell r="A530">
            <v>1741</v>
          </cell>
          <cell r="B530">
            <v>0</v>
          </cell>
        </row>
        <row r="531">
          <cell r="A531">
            <v>1742</v>
          </cell>
          <cell r="B531">
            <v>0</v>
          </cell>
        </row>
        <row r="532">
          <cell r="A532">
            <v>1743</v>
          </cell>
          <cell r="B532">
            <v>0</v>
          </cell>
        </row>
        <row r="533">
          <cell r="A533">
            <v>1744</v>
          </cell>
          <cell r="B533">
            <v>0</v>
          </cell>
        </row>
        <row r="534">
          <cell r="A534">
            <v>1745</v>
          </cell>
          <cell r="B534">
            <v>0</v>
          </cell>
        </row>
        <row r="535">
          <cell r="A535">
            <v>1746</v>
          </cell>
          <cell r="B535">
            <v>0</v>
          </cell>
        </row>
        <row r="536">
          <cell r="A536">
            <v>1747</v>
          </cell>
          <cell r="B536">
            <v>0</v>
          </cell>
        </row>
        <row r="537">
          <cell r="A537">
            <v>1748</v>
          </cell>
          <cell r="B537">
            <v>0</v>
          </cell>
        </row>
        <row r="538">
          <cell r="A538">
            <v>1749</v>
          </cell>
          <cell r="B538">
            <v>0</v>
          </cell>
        </row>
        <row r="539">
          <cell r="A539">
            <v>1750</v>
          </cell>
          <cell r="B539">
            <v>0</v>
          </cell>
        </row>
        <row r="540">
          <cell r="A540">
            <v>1751</v>
          </cell>
          <cell r="B540">
            <v>0</v>
          </cell>
        </row>
        <row r="541">
          <cell r="A541">
            <v>1752</v>
          </cell>
          <cell r="B541">
            <v>0</v>
          </cell>
        </row>
        <row r="542">
          <cell r="A542">
            <v>1753</v>
          </cell>
          <cell r="B542">
            <v>0</v>
          </cell>
        </row>
        <row r="543">
          <cell r="A543">
            <v>1754</v>
          </cell>
          <cell r="B543">
            <v>0</v>
          </cell>
        </row>
        <row r="544">
          <cell r="A544">
            <v>1755</v>
          </cell>
          <cell r="B544">
            <v>0</v>
          </cell>
        </row>
        <row r="545">
          <cell r="A545">
            <v>1756</v>
          </cell>
          <cell r="B545">
            <v>0</v>
          </cell>
        </row>
        <row r="546">
          <cell r="A546">
            <v>1801</v>
          </cell>
          <cell r="B546">
            <v>0</v>
          </cell>
        </row>
        <row r="547">
          <cell r="A547">
            <v>1802</v>
          </cell>
          <cell r="B547">
            <v>0</v>
          </cell>
        </row>
        <row r="548">
          <cell r="A548">
            <v>1803</v>
          </cell>
          <cell r="B548">
            <v>0</v>
          </cell>
        </row>
        <row r="549">
          <cell r="A549">
            <v>1805</v>
          </cell>
          <cell r="B549">
            <v>0</v>
          </cell>
        </row>
        <row r="550">
          <cell r="A550">
            <v>1806</v>
          </cell>
          <cell r="B550">
            <v>0</v>
          </cell>
        </row>
        <row r="551">
          <cell r="A551">
            <v>1807</v>
          </cell>
          <cell r="B551">
            <v>0</v>
          </cell>
        </row>
        <row r="552">
          <cell r="A552">
            <v>1808</v>
          </cell>
          <cell r="B552">
            <v>0</v>
          </cell>
        </row>
        <row r="553">
          <cell r="A553">
            <v>1809</v>
          </cell>
          <cell r="B553">
            <v>0</v>
          </cell>
        </row>
        <row r="554">
          <cell r="A554">
            <v>1810</v>
          </cell>
          <cell r="B554">
            <v>0</v>
          </cell>
        </row>
        <row r="555">
          <cell r="A555">
            <v>1811</v>
          </cell>
          <cell r="B555">
            <v>0</v>
          </cell>
        </row>
        <row r="556">
          <cell r="A556">
            <v>1812</v>
          </cell>
          <cell r="B556">
            <v>0</v>
          </cell>
        </row>
        <row r="557">
          <cell r="A557">
            <v>1813</v>
          </cell>
          <cell r="B557">
            <v>0</v>
          </cell>
        </row>
        <row r="558">
          <cell r="A558">
            <v>1814</v>
          </cell>
          <cell r="B558">
            <v>0</v>
          </cell>
        </row>
        <row r="559">
          <cell r="A559">
            <v>1815</v>
          </cell>
          <cell r="B559">
            <v>0</v>
          </cell>
        </row>
        <row r="560">
          <cell r="A560">
            <v>1816</v>
          </cell>
          <cell r="B560">
            <v>0</v>
          </cell>
        </row>
        <row r="561">
          <cell r="A561">
            <v>1817</v>
          </cell>
          <cell r="B561">
            <v>0</v>
          </cell>
        </row>
        <row r="562">
          <cell r="A562">
            <v>1818</v>
          </cell>
          <cell r="B562">
            <v>0</v>
          </cell>
        </row>
        <row r="563">
          <cell r="A563">
            <v>1819</v>
          </cell>
          <cell r="B563">
            <v>0</v>
          </cell>
        </row>
        <row r="564">
          <cell r="A564">
            <v>1820</v>
          </cell>
          <cell r="B564">
            <v>0</v>
          </cell>
        </row>
        <row r="565">
          <cell r="A565">
            <v>1901</v>
          </cell>
          <cell r="B565">
            <v>0</v>
          </cell>
        </row>
        <row r="566">
          <cell r="A566">
            <v>1902</v>
          </cell>
          <cell r="B566">
            <v>0</v>
          </cell>
        </row>
        <row r="567">
          <cell r="A567">
            <v>1903</v>
          </cell>
          <cell r="B567">
            <v>0</v>
          </cell>
        </row>
        <row r="568">
          <cell r="A568">
            <v>1904</v>
          </cell>
          <cell r="B568">
            <v>0</v>
          </cell>
        </row>
        <row r="569">
          <cell r="A569">
            <v>1905</v>
          </cell>
          <cell r="B569">
            <v>0</v>
          </cell>
        </row>
        <row r="570">
          <cell r="A570">
            <v>1906</v>
          </cell>
          <cell r="B570">
            <v>0</v>
          </cell>
        </row>
        <row r="571">
          <cell r="A571">
            <v>1907</v>
          </cell>
          <cell r="B571">
            <v>0</v>
          </cell>
        </row>
        <row r="572">
          <cell r="A572">
            <v>1908</v>
          </cell>
          <cell r="B572">
            <v>0</v>
          </cell>
        </row>
        <row r="573">
          <cell r="A573">
            <v>1909</v>
          </cell>
          <cell r="B573">
            <v>0</v>
          </cell>
        </row>
        <row r="574">
          <cell r="A574">
            <v>1910</v>
          </cell>
          <cell r="B574">
            <v>0</v>
          </cell>
        </row>
        <row r="575">
          <cell r="A575">
            <v>1911</v>
          </cell>
          <cell r="B575">
            <v>0</v>
          </cell>
        </row>
        <row r="576">
          <cell r="A576">
            <v>1912</v>
          </cell>
          <cell r="B576">
            <v>0</v>
          </cell>
        </row>
        <row r="577">
          <cell r="A577">
            <v>1913</v>
          </cell>
          <cell r="B577">
            <v>0</v>
          </cell>
        </row>
        <row r="578">
          <cell r="A578">
            <v>1914</v>
          </cell>
          <cell r="B578">
            <v>0</v>
          </cell>
        </row>
        <row r="579">
          <cell r="A579">
            <v>1915</v>
          </cell>
          <cell r="B579">
            <v>0</v>
          </cell>
        </row>
        <row r="580">
          <cell r="A580">
            <v>2301</v>
          </cell>
          <cell r="B580">
            <v>0</v>
          </cell>
        </row>
        <row r="581">
          <cell r="A581">
            <v>2302</v>
          </cell>
          <cell r="B581">
            <v>0</v>
          </cell>
        </row>
        <row r="582">
          <cell r="A582">
            <v>2303</v>
          </cell>
          <cell r="B582">
            <v>0</v>
          </cell>
        </row>
        <row r="583">
          <cell r="A583">
            <v>2311</v>
          </cell>
          <cell r="B583">
            <v>0</v>
          </cell>
        </row>
        <row r="584">
          <cell r="A584">
            <v>2312</v>
          </cell>
          <cell r="B584">
            <v>0</v>
          </cell>
        </row>
        <row r="585">
          <cell r="A585">
            <v>2313</v>
          </cell>
          <cell r="B585">
            <v>0</v>
          </cell>
        </row>
        <row r="586">
          <cell r="A586">
            <v>2314</v>
          </cell>
          <cell r="B586">
            <v>0</v>
          </cell>
        </row>
        <row r="587">
          <cell r="A587">
            <v>2315</v>
          </cell>
          <cell r="B587">
            <v>0</v>
          </cell>
        </row>
        <row r="588">
          <cell r="A588">
            <v>2316</v>
          </cell>
          <cell r="B588">
            <v>0</v>
          </cell>
        </row>
        <row r="589">
          <cell r="A589">
            <v>2317</v>
          </cell>
          <cell r="B589">
            <v>0</v>
          </cell>
        </row>
        <row r="590">
          <cell r="A590">
            <v>2318</v>
          </cell>
          <cell r="B590">
            <v>0</v>
          </cell>
        </row>
        <row r="591">
          <cell r="A591">
            <v>2319</v>
          </cell>
          <cell r="B591">
            <v>0</v>
          </cell>
        </row>
        <row r="592">
          <cell r="A592">
            <v>2320</v>
          </cell>
          <cell r="B592">
            <v>0</v>
          </cell>
        </row>
        <row r="593">
          <cell r="A593">
            <v>2321</v>
          </cell>
          <cell r="B593">
            <v>0</v>
          </cell>
        </row>
        <row r="594">
          <cell r="A594">
            <v>2322</v>
          </cell>
          <cell r="B594">
            <v>0</v>
          </cell>
        </row>
        <row r="595">
          <cell r="A595">
            <v>2323</v>
          </cell>
          <cell r="B595">
            <v>0</v>
          </cell>
        </row>
        <row r="596">
          <cell r="A596">
            <v>2324</v>
          </cell>
          <cell r="B596">
            <v>0</v>
          </cell>
        </row>
        <row r="597">
          <cell r="A597">
            <v>2325</v>
          </cell>
          <cell r="B597">
            <v>0</v>
          </cell>
        </row>
        <row r="598">
          <cell r="A598">
            <v>2326</v>
          </cell>
          <cell r="B598">
            <v>0</v>
          </cell>
        </row>
        <row r="599">
          <cell r="A599">
            <v>2327</v>
          </cell>
          <cell r="B599">
            <v>0</v>
          </cell>
        </row>
        <row r="600">
          <cell r="A600">
            <v>2328</v>
          </cell>
          <cell r="B600">
            <v>0</v>
          </cell>
        </row>
        <row r="601">
          <cell r="A601" t="str">
            <v>99 - 01</v>
          </cell>
          <cell r="B601">
            <v>0</v>
          </cell>
        </row>
        <row r="602">
          <cell r="A602" t="str">
            <v>99 - 02</v>
          </cell>
          <cell r="B602">
            <v>275600.64000000001</v>
          </cell>
          <cell r="E602">
            <v>1024817835.3000001</v>
          </cell>
          <cell r="H602">
            <v>164.57</v>
          </cell>
          <cell r="L602">
            <v>0.25000000000000011</v>
          </cell>
          <cell r="M602">
            <v>6415552.5899999999</v>
          </cell>
        </row>
        <row r="603">
          <cell r="A603" t="str">
            <v>99 - 03</v>
          </cell>
          <cell r="B603">
            <v>0</v>
          </cell>
          <cell r="E603">
            <v>6854710950.6299992</v>
          </cell>
          <cell r="G603">
            <v>1910623.9600000002</v>
          </cell>
          <cell r="J603">
            <v>1027946064.8399996</v>
          </cell>
        </row>
        <row r="604">
          <cell r="A604" t="str">
            <v>99 - 04</v>
          </cell>
          <cell r="B604">
            <v>0</v>
          </cell>
        </row>
        <row r="605">
          <cell r="A605" t="str">
            <v>99 - 07</v>
          </cell>
          <cell r="B605">
            <v>0</v>
          </cell>
        </row>
        <row r="606">
          <cell r="A606" t="str">
            <v>AFP</v>
          </cell>
          <cell r="B606">
            <v>0</v>
          </cell>
        </row>
        <row r="607">
          <cell r="A607" t="str">
            <v>N/I</v>
          </cell>
          <cell r="C607">
            <v>0</v>
          </cell>
          <cell r="D607">
            <v>0</v>
          </cell>
          <cell r="E607">
            <v>0</v>
          </cell>
          <cell r="F607">
            <v>0</v>
          </cell>
          <cell r="G607">
            <v>0</v>
          </cell>
          <cell r="H607">
            <v>0</v>
          </cell>
          <cell r="J607">
            <v>0</v>
          </cell>
          <cell r="K607">
            <v>0</v>
          </cell>
          <cell r="L607">
            <v>0</v>
          </cell>
          <cell r="M607">
            <v>0</v>
          </cell>
          <cell r="N607">
            <v>0</v>
          </cell>
        </row>
        <row r="608">
          <cell r="A608" t="str">
            <v>UCCF</v>
          </cell>
          <cell r="I608">
            <v>0</v>
          </cell>
        </row>
        <row r="609">
          <cell r="A609" t="str">
            <v>(en blanco)</v>
          </cell>
        </row>
        <row r="610">
          <cell r="A610" t="str">
            <v>Total general</v>
          </cell>
          <cell r="B610">
            <v>1268646.01</v>
          </cell>
          <cell r="C610">
            <v>0</v>
          </cell>
          <cell r="D610">
            <v>1050.21</v>
          </cell>
          <cell r="E610">
            <v>8647476353.6499996</v>
          </cell>
          <cell r="F610">
            <v>0</v>
          </cell>
          <cell r="G610">
            <v>1916059.0700000003</v>
          </cell>
          <cell r="H610">
            <v>9152.8799999999992</v>
          </cell>
          <cell r="I610">
            <v>14031635.190000001</v>
          </cell>
          <cell r="J610">
            <v>1027946064.8399996</v>
          </cell>
          <cell r="K610">
            <v>0</v>
          </cell>
          <cell r="L610">
            <v>0.25000000000000011</v>
          </cell>
          <cell r="M610">
            <v>6415552.5899999999</v>
          </cell>
          <cell r="N610">
            <v>0</v>
          </cell>
        </row>
        <row r="612">
          <cell r="A612" t="str">
            <v>USD</v>
          </cell>
          <cell r="B612">
            <v>184933.82069970845</v>
          </cell>
          <cell r="D612">
            <v>153.09183673469389</v>
          </cell>
          <cell r="E612">
            <v>1260565066.1297374</v>
          </cell>
          <cell r="G612">
            <v>279308.90233236155</v>
          </cell>
          <cell r="H612">
            <v>1334.2390670553934</v>
          </cell>
          <cell r="I612">
            <v>2045427.8702623907</v>
          </cell>
          <cell r="J612">
            <v>149846365.13702616</v>
          </cell>
          <cell r="L612">
            <v>0.25000000000000011</v>
          </cell>
          <cell r="M612">
            <v>935211.74781341106</v>
          </cell>
        </row>
        <row r="614">
          <cell r="A614" t="str">
            <v>FOTO</v>
          </cell>
          <cell r="B614">
            <v>184948.4</v>
          </cell>
          <cell r="D614">
            <v>174.96</v>
          </cell>
          <cell r="E614">
            <v>1281657803.3599999</v>
          </cell>
          <cell r="G614">
            <v>279308.90000000002</v>
          </cell>
          <cell r="H614">
            <v>1334.24</v>
          </cell>
          <cell r="I614">
            <v>2045427.87</v>
          </cell>
          <cell r="J614">
            <v>153087900.99000001</v>
          </cell>
          <cell r="L614">
            <v>0.26</v>
          </cell>
          <cell r="M614">
            <v>935211.75</v>
          </cell>
          <cell r="N614">
            <v>0</v>
          </cell>
        </row>
        <row r="615">
          <cell r="A615" t="str">
            <v xml:space="preserve">HECHOS POSTERIORES </v>
          </cell>
          <cell r="B615">
            <v>14.58</v>
          </cell>
          <cell r="D615">
            <v>21.87</v>
          </cell>
          <cell r="E615">
            <v>21092737.23</v>
          </cell>
          <cell r="G615">
            <v>0</v>
          </cell>
          <cell r="H615">
            <v>0</v>
          </cell>
          <cell r="I615">
            <v>0</v>
          </cell>
          <cell r="J615">
            <v>3241535.86</v>
          </cell>
          <cell r="L615">
            <v>0.01</v>
          </cell>
          <cell r="M615">
            <v>0</v>
          </cell>
          <cell r="N615">
            <v>0</v>
          </cell>
        </row>
        <row r="616">
          <cell r="B616">
            <v>184933.82</v>
          </cell>
          <cell r="D616">
            <v>153.09</v>
          </cell>
          <cell r="E616">
            <v>1260565066.1299999</v>
          </cell>
          <cell r="G616">
            <v>279308.90000000002</v>
          </cell>
          <cell r="H616">
            <v>1334.24</v>
          </cell>
          <cell r="I616">
            <v>2045427.87</v>
          </cell>
          <cell r="J616">
            <v>149846365.13</v>
          </cell>
          <cell r="L616">
            <v>0.25</v>
          </cell>
          <cell r="M616">
            <v>935211.75</v>
          </cell>
          <cell r="N616">
            <v>0</v>
          </cell>
        </row>
        <row r="617">
          <cell r="A617" t="str">
            <v>DIFERENCIA</v>
          </cell>
          <cell r="B617">
            <v>6.997084419708699E-4</v>
          </cell>
          <cell r="D617">
            <v>1.8367346938816809E-3</v>
          </cell>
          <cell r="E617">
            <v>-2.6249885559082031E-4</v>
          </cell>
          <cell r="G617">
            <v>2.3323615314438939E-3</v>
          </cell>
          <cell r="H617">
            <v>-9.3294460657489253E-4</v>
          </cell>
          <cell r="I617">
            <v>2.6239058934152126E-4</v>
          </cell>
          <cell r="J617">
            <v>7.0261657238006592E-3</v>
          </cell>
          <cell r="L617">
            <v>0</v>
          </cell>
          <cell r="M617">
            <v>-2.1865889430046082E-3</v>
          </cell>
          <cell r="N617">
            <v>0</v>
          </cell>
        </row>
      </sheetData>
      <sheetData sheetId="8" refreshError="1"/>
      <sheetData sheetId="9" refreshError="1"/>
      <sheetData sheetId="10">
        <row r="1">
          <cell r="A1" t="str">
            <v>RESUMEN DE TRL…. Bolivianos</v>
          </cell>
          <cell r="F1" t="str">
            <v>RESUMEN DE TRL…. Dolares</v>
          </cell>
        </row>
        <row r="3">
          <cell r="B3" t="str">
            <v>Valores</v>
          </cell>
          <cell r="G3" t="str">
            <v>Valores</v>
          </cell>
        </row>
        <row r="4">
          <cell r="A4" t="str">
            <v>Etiquetas de fila</v>
          </cell>
          <cell r="B4" t="str">
            <v>Suma de DEBITO</v>
          </cell>
          <cell r="C4" t="str">
            <v>Suma de CREDITO</v>
          </cell>
          <cell r="F4" t="str">
            <v>Etiquetas de fila</v>
          </cell>
          <cell r="G4" t="str">
            <v>Suma de DÉBITO_BS</v>
          </cell>
          <cell r="H4" t="str">
            <v>Suma de CRÉDITO_BS</v>
          </cell>
        </row>
        <row r="5">
          <cell r="A5">
            <v>0</v>
          </cell>
          <cell r="B5">
            <v>0</v>
          </cell>
          <cell r="C5">
            <v>0</v>
          </cell>
          <cell r="F5">
            <v>0</v>
          </cell>
          <cell r="G5">
            <v>0</v>
          </cell>
          <cell r="H5">
            <v>0</v>
          </cell>
        </row>
        <row r="6">
          <cell r="A6">
            <v>6</v>
          </cell>
          <cell r="B6">
            <v>0</v>
          </cell>
          <cell r="C6">
            <v>0</v>
          </cell>
          <cell r="F6">
            <v>6</v>
          </cell>
          <cell r="G6">
            <v>0</v>
          </cell>
          <cell r="H6">
            <v>0</v>
          </cell>
        </row>
        <row r="7">
          <cell r="A7">
            <v>10</v>
          </cell>
          <cell r="B7">
            <v>11405.57</v>
          </cell>
          <cell r="C7">
            <v>0</v>
          </cell>
          <cell r="F7">
            <v>10</v>
          </cell>
          <cell r="G7">
            <v>0</v>
          </cell>
          <cell r="H7">
            <v>0</v>
          </cell>
        </row>
        <row r="8">
          <cell r="A8">
            <v>15</v>
          </cell>
          <cell r="B8">
            <v>0</v>
          </cell>
          <cell r="C8">
            <v>4482990.13</v>
          </cell>
          <cell r="F8">
            <v>15</v>
          </cell>
          <cell r="G8">
            <v>0</v>
          </cell>
          <cell r="H8">
            <v>0</v>
          </cell>
        </row>
        <row r="9">
          <cell r="A9">
            <v>16</v>
          </cell>
          <cell r="B9">
            <v>2000000</v>
          </cell>
          <cell r="C9">
            <v>7950000</v>
          </cell>
          <cell r="F9">
            <v>16</v>
          </cell>
          <cell r="G9">
            <v>0</v>
          </cell>
          <cell r="H9">
            <v>0</v>
          </cell>
        </row>
        <row r="10">
          <cell r="A10">
            <v>20</v>
          </cell>
          <cell r="B10">
            <v>0</v>
          </cell>
          <cell r="C10">
            <v>1873510.3999999999</v>
          </cell>
          <cell r="F10">
            <v>20</v>
          </cell>
          <cell r="G10">
            <v>0</v>
          </cell>
          <cell r="H10">
            <v>0</v>
          </cell>
        </row>
        <row r="11">
          <cell r="A11">
            <v>25</v>
          </cell>
          <cell r="B11">
            <v>6896209.9299999997</v>
          </cell>
          <cell r="C11">
            <v>477302.06</v>
          </cell>
          <cell r="F11">
            <v>25</v>
          </cell>
          <cell r="G11">
            <v>0</v>
          </cell>
          <cell r="H11">
            <v>0</v>
          </cell>
        </row>
        <row r="12">
          <cell r="A12">
            <v>30</v>
          </cell>
          <cell r="B12">
            <v>0</v>
          </cell>
          <cell r="C12">
            <v>538251.04999999993</v>
          </cell>
          <cell r="F12">
            <v>30</v>
          </cell>
          <cell r="G12">
            <v>0</v>
          </cell>
          <cell r="H12">
            <v>0</v>
          </cell>
        </row>
        <row r="13">
          <cell r="A13">
            <v>35</v>
          </cell>
          <cell r="B13">
            <v>0</v>
          </cell>
          <cell r="C13">
            <v>0</v>
          </cell>
          <cell r="F13">
            <v>35</v>
          </cell>
          <cell r="G13">
            <v>0</v>
          </cell>
          <cell r="H13">
            <v>0</v>
          </cell>
        </row>
        <row r="14">
          <cell r="A14">
            <v>41</v>
          </cell>
          <cell r="B14">
            <v>0</v>
          </cell>
          <cell r="C14">
            <v>0</v>
          </cell>
          <cell r="F14">
            <v>41</v>
          </cell>
          <cell r="G14">
            <v>0</v>
          </cell>
          <cell r="H14">
            <v>0</v>
          </cell>
        </row>
        <row r="15">
          <cell r="A15">
            <v>46</v>
          </cell>
          <cell r="B15">
            <v>0</v>
          </cell>
          <cell r="C15">
            <v>216500</v>
          </cell>
          <cell r="F15">
            <v>46</v>
          </cell>
          <cell r="G15">
            <v>0</v>
          </cell>
          <cell r="H15">
            <v>0</v>
          </cell>
        </row>
        <row r="16">
          <cell r="A16">
            <v>47</v>
          </cell>
          <cell r="B16">
            <v>0</v>
          </cell>
          <cell r="C16">
            <v>0</v>
          </cell>
          <cell r="F16">
            <v>47</v>
          </cell>
          <cell r="G16">
            <v>0</v>
          </cell>
          <cell r="H16">
            <v>0</v>
          </cell>
        </row>
        <row r="17">
          <cell r="A17">
            <v>48</v>
          </cell>
          <cell r="B17">
            <v>0</v>
          </cell>
          <cell r="C17">
            <v>0</v>
          </cell>
          <cell r="F17">
            <v>48</v>
          </cell>
          <cell r="G17">
            <v>0</v>
          </cell>
          <cell r="H17">
            <v>0</v>
          </cell>
        </row>
        <row r="18">
          <cell r="A18">
            <v>50</v>
          </cell>
          <cell r="B18">
            <v>538251.04999999993</v>
          </cell>
          <cell r="C18">
            <v>0</v>
          </cell>
          <cell r="F18">
            <v>50</v>
          </cell>
          <cell r="G18">
            <v>0</v>
          </cell>
          <cell r="H18">
            <v>0</v>
          </cell>
        </row>
        <row r="19">
          <cell r="A19">
            <v>51</v>
          </cell>
          <cell r="B19">
            <v>477302.06</v>
          </cell>
          <cell r="C19">
            <v>0</v>
          </cell>
          <cell r="F19">
            <v>51</v>
          </cell>
          <cell r="G19">
            <v>0</v>
          </cell>
          <cell r="H19">
            <v>0</v>
          </cell>
        </row>
        <row r="20">
          <cell r="A20">
            <v>52</v>
          </cell>
          <cell r="B20">
            <v>0</v>
          </cell>
          <cell r="C20">
            <v>0</v>
          </cell>
          <cell r="F20">
            <v>52</v>
          </cell>
          <cell r="G20">
            <v>0</v>
          </cell>
          <cell r="H20">
            <v>0</v>
          </cell>
        </row>
        <row r="21">
          <cell r="A21">
            <v>66</v>
          </cell>
          <cell r="B21">
            <v>87992</v>
          </cell>
          <cell r="C21">
            <v>5009</v>
          </cell>
          <cell r="F21">
            <v>66</v>
          </cell>
          <cell r="G21">
            <v>0</v>
          </cell>
          <cell r="H21">
            <v>0</v>
          </cell>
        </row>
        <row r="22">
          <cell r="A22">
            <v>70</v>
          </cell>
          <cell r="B22">
            <v>0</v>
          </cell>
          <cell r="C22">
            <v>0</v>
          </cell>
          <cell r="F22">
            <v>70</v>
          </cell>
          <cell r="G22">
            <v>0</v>
          </cell>
          <cell r="H22">
            <v>0</v>
          </cell>
        </row>
        <row r="23">
          <cell r="A23">
            <v>76</v>
          </cell>
          <cell r="B23">
            <v>0</v>
          </cell>
          <cell r="C23">
            <v>0</v>
          </cell>
          <cell r="F23">
            <v>76</v>
          </cell>
          <cell r="G23">
            <v>0</v>
          </cell>
          <cell r="H23">
            <v>0</v>
          </cell>
        </row>
        <row r="24">
          <cell r="A24">
            <v>78</v>
          </cell>
          <cell r="B24">
            <v>8852172.9100000001</v>
          </cell>
          <cell r="C24">
            <v>0</v>
          </cell>
          <cell r="F24">
            <v>78</v>
          </cell>
          <cell r="G24">
            <v>0</v>
          </cell>
          <cell r="H24">
            <v>0</v>
          </cell>
        </row>
        <row r="25">
          <cell r="A25">
            <v>80</v>
          </cell>
          <cell r="B25">
            <v>0</v>
          </cell>
          <cell r="C25">
            <v>0</v>
          </cell>
          <cell r="F25">
            <v>80</v>
          </cell>
          <cell r="G25">
            <v>0</v>
          </cell>
          <cell r="H25">
            <v>0</v>
          </cell>
        </row>
        <row r="26">
          <cell r="A26">
            <v>81</v>
          </cell>
          <cell r="B26">
            <v>0</v>
          </cell>
          <cell r="C26">
            <v>0</v>
          </cell>
          <cell r="F26">
            <v>81</v>
          </cell>
          <cell r="G26">
            <v>0</v>
          </cell>
          <cell r="H26">
            <v>0</v>
          </cell>
        </row>
        <row r="27">
          <cell r="A27">
            <v>85</v>
          </cell>
          <cell r="B27">
            <v>0</v>
          </cell>
          <cell r="C27">
            <v>8852172.9100000001</v>
          </cell>
          <cell r="F27">
            <v>85</v>
          </cell>
          <cell r="G27">
            <v>0</v>
          </cell>
          <cell r="H27">
            <v>0</v>
          </cell>
        </row>
        <row r="28">
          <cell r="A28">
            <v>86</v>
          </cell>
          <cell r="B28">
            <v>0</v>
          </cell>
          <cell r="C28">
            <v>628269.07999999996</v>
          </cell>
          <cell r="F28">
            <v>86</v>
          </cell>
          <cell r="G28">
            <v>0</v>
          </cell>
          <cell r="H28">
            <v>0</v>
          </cell>
        </row>
        <row r="29">
          <cell r="A29">
            <v>87</v>
          </cell>
          <cell r="B29">
            <v>0</v>
          </cell>
          <cell r="C29">
            <v>0</v>
          </cell>
          <cell r="F29">
            <v>87</v>
          </cell>
          <cell r="G29">
            <v>0</v>
          </cell>
          <cell r="H29">
            <v>0</v>
          </cell>
        </row>
        <row r="30">
          <cell r="A30">
            <v>95</v>
          </cell>
          <cell r="B30">
            <v>0</v>
          </cell>
          <cell r="C30">
            <v>0</v>
          </cell>
          <cell r="F30">
            <v>95</v>
          </cell>
          <cell r="G30">
            <v>0</v>
          </cell>
          <cell r="H30">
            <v>0</v>
          </cell>
        </row>
        <row r="31">
          <cell r="A31">
            <v>108</v>
          </cell>
          <cell r="B31">
            <v>0</v>
          </cell>
          <cell r="C31">
            <v>0</v>
          </cell>
          <cell r="F31">
            <v>108</v>
          </cell>
          <cell r="G31">
            <v>0</v>
          </cell>
          <cell r="H31">
            <v>0</v>
          </cell>
        </row>
        <row r="32">
          <cell r="A32">
            <v>109</v>
          </cell>
          <cell r="B32">
            <v>0</v>
          </cell>
          <cell r="C32">
            <v>0</v>
          </cell>
          <cell r="F32">
            <v>109</v>
          </cell>
          <cell r="G32">
            <v>0</v>
          </cell>
          <cell r="H32">
            <v>0</v>
          </cell>
        </row>
        <row r="33">
          <cell r="A33">
            <v>111</v>
          </cell>
          <cell r="B33">
            <v>0</v>
          </cell>
          <cell r="C33">
            <v>0</v>
          </cell>
          <cell r="F33">
            <v>111</v>
          </cell>
          <cell r="G33">
            <v>0</v>
          </cell>
          <cell r="H33">
            <v>0</v>
          </cell>
        </row>
        <row r="34">
          <cell r="A34">
            <v>112</v>
          </cell>
          <cell r="B34">
            <v>0</v>
          </cell>
          <cell r="C34">
            <v>0</v>
          </cell>
          <cell r="F34">
            <v>112</v>
          </cell>
          <cell r="G34">
            <v>0</v>
          </cell>
          <cell r="H34">
            <v>0</v>
          </cell>
        </row>
        <row r="35">
          <cell r="A35">
            <v>113</v>
          </cell>
          <cell r="B35">
            <v>0</v>
          </cell>
          <cell r="C35">
            <v>0</v>
          </cell>
          <cell r="F35">
            <v>113</v>
          </cell>
          <cell r="G35">
            <v>0</v>
          </cell>
          <cell r="H35">
            <v>0</v>
          </cell>
        </row>
        <row r="36">
          <cell r="A36">
            <v>115</v>
          </cell>
          <cell r="B36">
            <v>0</v>
          </cell>
          <cell r="C36">
            <v>0</v>
          </cell>
          <cell r="F36">
            <v>115</v>
          </cell>
          <cell r="G36">
            <v>0</v>
          </cell>
          <cell r="H36">
            <v>0</v>
          </cell>
        </row>
        <row r="37">
          <cell r="A37">
            <v>117</v>
          </cell>
          <cell r="B37">
            <v>0</v>
          </cell>
          <cell r="C37">
            <v>0</v>
          </cell>
          <cell r="F37">
            <v>117</v>
          </cell>
          <cell r="G37">
            <v>0</v>
          </cell>
          <cell r="H37">
            <v>0</v>
          </cell>
        </row>
        <row r="38">
          <cell r="A38">
            <v>119</v>
          </cell>
          <cell r="B38">
            <v>0</v>
          </cell>
          <cell r="C38">
            <v>0</v>
          </cell>
          <cell r="F38">
            <v>119</v>
          </cell>
          <cell r="G38">
            <v>0</v>
          </cell>
          <cell r="H38">
            <v>0</v>
          </cell>
        </row>
        <row r="39">
          <cell r="A39">
            <v>121</v>
          </cell>
          <cell r="B39">
            <v>0</v>
          </cell>
          <cell r="C39">
            <v>0</v>
          </cell>
          <cell r="F39">
            <v>121</v>
          </cell>
          <cell r="G39">
            <v>0</v>
          </cell>
          <cell r="H39">
            <v>0</v>
          </cell>
        </row>
        <row r="40">
          <cell r="A40">
            <v>124</v>
          </cell>
          <cell r="B40">
            <v>0</v>
          </cell>
          <cell r="C40">
            <v>0</v>
          </cell>
          <cell r="F40">
            <v>124</v>
          </cell>
          <cell r="G40">
            <v>0</v>
          </cell>
          <cell r="H40">
            <v>0</v>
          </cell>
        </row>
        <row r="41">
          <cell r="A41">
            <v>129</v>
          </cell>
          <cell r="B41">
            <v>0</v>
          </cell>
          <cell r="C41">
            <v>0</v>
          </cell>
          <cell r="F41">
            <v>129</v>
          </cell>
          <cell r="G41">
            <v>0</v>
          </cell>
          <cell r="H41">
            <v>0</v>
          </cell>
        </row>
        <row r="42">
          <cell r="A42">
            <v>130</v>
          </cell>
          <cell r="B42">
            <v>0</v>
          </cell>
          <cell r="C42">
            <v>0</v>
          </cell>
          <cell r="F42">
            <v>130</v>
          </cell>
          <cell r="G42">
            <v>0</v>
          </cell>
          <cell r="H42">
            <v>0</v>
          </cell>
        </row>
        <row r="43">
          <cell r="A43">
            <v>132</v>
          </cell>
          <cell r="B43">
            <v>0</v>
          </cell>
          <cell r="C43">
            <v>2500000</v>
          </cell>
          <cell r="F43">
            <v>132</v>
          </cell>
          <cell r="G43">
            <v>0</v>
          </cell>
          <cell r="H43">
            <v>0</v>
          </cell>
        </row>
        <row r="44">
          <cell r="A44">
            <v>133</v>
          </cell>
          <cell r="B44">
            <v>0</v>
          </cell>
          <cell r="C44">
            <v>0</v>
          </cell>
          <cell r="F44">
            <v>133</v>
          </cell>
          <cell r="G44">
            <v>0</v>
          </cell>
          <cell r="H44">
            <v>0</v>
          </cell>
        </row>
        <row r="45">
          <cell r="A45">
            <v>134</v>
          </cell>
          <cell r="B45">
            <v>0</v>
          </cell>
          <cell r="C45">
            <v>0</v>
          </cell>
          <cell r="F45">
            <v>134</v>
          </cell>
          <cell r="G45">
            <v>0</v>
          </cell>
          <cell r="H45">
            <v>0</v>
          </cell>
        </row>
        <row r="46">
          <cell r="A46">
            <v>137</v>
          </cell>
          <cell r="B46">
            <v>0</v>
          </cell>
          <cell r="C46">
            <v>0</v>
          </cell>
          <cell r="F46">
            <v>137</v>
          </cell>
          <cell r="G46">
            <v>0</v>
          </cell>
          <cell r="H46">
            <v>0</v>
          </cell>
        </row>
        <row r="47">
          <cell r="A47">
            <v>138</v>
          </cell>
          <cell r="B47">
            <v>0</v>
          </cell>
          <cell r="C47">
            <v>0</v>
          </cell>
          <cell r="F47">
            <v>138</v>
          </cell>
          <cell r="G47">
            <v>0</v>
          </cell>
          <cell r="H47">
            <v>0</v>
          </cell>
        </row>
        <row r="48">
          <cell r="A48">
            <v>139</v>
          </cell>
          <cell r="B48">
            <v>0</v>
          </cell>
          <cell r="C48">
            <v>0</v>
          </cell>
          <cell r="F48">
            <v>139</v>
          </cell>
          <cell r="G48">
            <v>0</v>
          </cell>
          <cell r="H48">
            <v>0</v>
          </cell>
        </row>
        <row r="49">
          <cell r="A49">
            <v>140</v>
          </cell>
          <cell r="B49">
            <v>0</v>
          </cell>
          <cell r="C49">
            <v>0</v>
          </cell>
          <cell r="F49">
            <v>140</v>
          </cell>
          <cell r="G49">
            <v>0</v>
          </cell>
          <cell r="H49">
            <v>0</v>
          </cell>
        </row>
        <row r="50">
          <cell r="A50">
            <v>141</v>
          </cell>
          <cell r="B50">
            <v>0</v>
          </cell>
          <cell r="C50">
            <v>0</v>
          </cell>
          <cell r="F50">
            <v>141</v>
          </cell>
          <cell r="G50">
            <v>0</v>
          </cell>
          <cell r="H50">
            <v>0</v>
          </cell>
        </row>
        <row r="51">
          <cell r="A51">
            <v>142</v>
          </cell>
          <cell r="B51">
            <v>0</v>
          </cell>
          <cell r="C51">
            <v>0</v>
          </cell>
          <cell r="F51">
            <v>142</v>
          </cell>
          <cell r="G51">
            <v>0</v>
          </cell>
          <cell r="H51">
            <v>0</v>
          </cell>
        </row>
        <row r="52">
          <cell r="A52">
            <v>143</v>
          </cell>
          <cell r="B52">
            <v>0</v>
          </cell>
          <cell r="C52">
            <v>0</v>
          </cell>
          <cell r="F52">
            <v>143</v>
          </cell>
          <cell r="G52">
            <v>0</v>
          </cell>
          <cell r="H52">
            <v>0</v>
          </cell>
        </row>
        <row r="53">
          <cell r="A53">
            <v>144</v>
          </cell>
          <cell r="B53">
            <v>0</v>
          </cell>
          <cell r="C53">
            <v>0</v>
          </cell>
          <cell r="F53">
            <v>144</v>
          </cell>
          <cell r="G53">
            <v>0</v>
          </cell>
          <cell r="H53">
            <v>0</v>
          </cell>
        </row>
        <row r="54">
          <cell r="A54">
            <v>145</v>
          </cell>
          <cell r="B54">
            <v>0</v>
          </cell>
          <cell r="C54">
            <v>0</v>
          </cell>
          <cell r="F54">
            <v>145</v>
          </cell>
          <cell r="G54">
            <v>0</v>
          </cell>
          <cell r="H54">
            <v>0</v>
          </cell>
        </row>
        <row r="55">
          <cell r="A55">
            <v>146</v>
          </cell>
          <cell r="B55">
            <v>0</v>
          </cell>
          <cell r="C55">
            <v>0</v>
          </cell>
          <cell r="F55">
            <v>146</v>
          </cell>
          <cell r="G55">
            <v>0</v>
          </cell>
          <cell r="H55">
            <v>0</v>
          </cell>
        </row>
        <row r="56">
          <cell r="A56">
            <v>147</v>
          </cell>
          <cell r="B56">
            <v>0</v>
          </cell>
          <cell r="C56">
            <v>0</v>
          </cell>
          <cell r="F56">
            <v>147</v>
          </cell>
          <cell r="G56">
            <v>0</v>
          </cell>
          <cell r="H56">
            <v>0</v>
          </cell>
        </row>
        <row r="57">
          <cell r="A57">
            <v>148</v>
          </cell>
          <cell r="B57">
            <v>0</v>
          </cell>
          <cell r="C57">
            <v>0</v>
          </cell>
          <cell r="F57">
            <v>148</v>
          </cell>
          <cell r="G57">
            <v>0</v>
          </cell>
          <cell r="H57">
            <v>0</v>
          </cell>
        </row>
        <row r="58">
          <cell r="A58">
            <v>149</v>
          </cell>
          <cell r="B58">
            <v>0</v>
          </cell>
          <cell r="C58">
            <v>0</v>
          </cell>
          <cell r="F58">
            <v>149</v>
          </cell>
          <cell r="G58">
            <v>0</v>
          </cell>
          <cell r="H58">
            <v>0</v>
          </cell>
        </row>
        <row r="59">
          <cell r="A59">
            <v>150</v>
          </cell>
          <cell r="B59">
            <v>0</v>
          </cell>
          <cell r="C59">
            <v>0</v>
          </cell>
          <cell r="F59">
            <v>150</v>
          </cell>
          <cell r="G59">
            <v>0</v>
          </cell>
          <cell r="H59">
            <v>0</v>
          </cell>
        </row>
        <row r="60">
          <cell r="A60">
            <v>152</v>
          </cell>
          <cell r="B60">
            <v>0</v>
          </cell>
          <cell r="C60">
            <v>0</v>
          </cell>
          <cell r="F60">
            <v>152</v>
          </cell>
          <cell r="G60">
            <v>0</v>
          </cell>
          <cell r="H60">
            <v>0</v>
          </cell>
        </row>
        <row r="61">
          <cell r="A61">
            <v>153</v>
          </cell>
          <cell r="B61">
            <v>0</v>
          </cell>
          <cell r="C61">
            <v>0</v>
          </cell>
          <cell r="F61">
            <v>153</v>
          </cell>
          <cell r="G61">
            <v>0</v>
          </cell>
          <cell r="H61">
            <v>0</v>
          </cell>
        </row>
        <row r="62">
          <cell r="A62">
            <v>154</v>
          </cell>
          <cell r="B62">
            <v>0</v>
          </cell>
          <cell r="C62">
            <v>0</v>
          </cell>
          <cell r="F62">
            <v>154</v>
          </cell>
          <cell r="G62">
            <v>0</v>
          </cell>
          <cell r="H62">
            <v>0</v>
          </cell>
        </row>
        <row r="63">
          <cell r="A63">
            <v>155</v>
          </cell>
          <cell r="B63">
            <v>0</v>
          </cell>
          <cell r="C63">
            <v>0</v>
          </cell>
          <cell r="F63">
            <v>155</v>
          </cell>
          <cell r="G63">
            <v>0</v>
          </cell>
          <cell r="H63">
            <v>0</v>
          </cell>
        </row>
        <row r="64">
          <cell r="A64">
            <v>156</v>
          </cell>
          <cell r="B64">
            <v>0</v>
          </cell>
          <cell r="C64">
            <v>0</v>
          </cell>
          <cell r="F64">
            <v>156</v>
          </cell>
          <cell r="G64">
            <v>0</v>
          </cell>
          <cell r="H64">
            <v>0</v>
          </cell>
        </row>
        <row r="65">
          <cell r="A65">
            <v>157</v>
          </cell>
          <cell r="B65">
            <v>0</v>
          </cell>
          <cell r="C65">
            <v>0</v>
          </cell>
          <cell r="F65">
            <v>157</v>
          </cell>
          <cell r="G65">
            <v>0</v>
          </cell>
          <cell r="H65">
            <v>0</v>
          </cell>
        </row>
        <row r="66">
          <cell r="A66">
            <v>159</v>
          </cell>
          <cell r="B66">
            <v>0</v>
          </cell>
          <cell r="C66">
            <v>0</v>
          </cell>
          <cell r="F66">
            <v>159</v>
          </cell>
          <cell r="G66">
            <v>0</v>
          </cell>
          <cell r="H66">
            <v>0</v>
          </cell>
        </row>
        <row r="67">
          <cell r="A67">
            <v>163</v>
          </cell>
          <cell r="B67">
            <v>0</v>
          </cell>
          <cell r="C67">
            <v>0</v>
          </cell>
          <cell r="F67">
            <v>163</v>
          </cell>
          <cell r="G67">
            <v>0</v>
          </cell>
          <cell r="H67">
            <v>0</v>
          </cell>
        </row>
        <row r="68">
          <cell r="A68">
            <v>169</v>
          </cell>
          <cell r="B68">
            <v>0</v>
          </cell>
          <cell r="C68">
            <v>0</v>
          </cell>
          <cell r="F68">
            <v>169</v>
          </cell>
          <cell r="G68">
            <v>0</v>
          </cell>
          <cell r="H68">
            <v>0</v>
          </cell>
        </row>
        <row r="69">
          <cell r="A69">
            <v>170</v>
          </cell>
          <cell r="B69">
            <v>0</v>
          </cell>
          <cell r="C69">
            <v>0</v>
          </cell>
          <cell r="F69">
            <v>170</v>
          </cell>
          <cell r="G69">
            <v>0</v>
          </cell>
          <cell r="H69">
            <v>0</v>
          </cell>
        </row>
        <row r="70">
          <cell r="A70">
            <v>171</v>
          </cell>
          <cell r="B70">
            <v>0</v>
          </cell>
          <cell r="C70">
            <v>0</v>
          </cell>
          <cell r="F70">
            <v>171</v>
          </cell>
          <cell r="G70">
            <v>0</v>
          </cell>
          <cell r="H70">
            <v>0</v>
          </cell>
        </row>
        <row r="71">
          <cell r="A71">
            <v>188</v>
          </cell>
          <cell r="B71">
            <v>0</v>
          </cell>
          <cell r="C71">
            <v>0</v>
          </cell>
          <cell r="F71">
            <v>188</v>
          </cell>
          <cell r="G71">
            <v>0</v>
          </cell>
          <cell r="H71">
            <v>0</v>
          </cell>
        </row>
        <row r="72">
          <cell r="A72">
            <v>190</v>
          </cell>
          <cell r="B72">
            <v>0</v>
          </cell>
          <cell r="C72">
            <v>0</v>
          </cell>
          <cell r="F72">
            <v>190</v>
          </cell>
          <cell r="G72">
            <v>0</v>
          </cell>
          <cell r="H72">
            <v>0</v>
          </cell>
        </row>
        <row r="73">
          <cell r="A73">
            <v>192</v>
          </cell>
          <cell r="B73">
            <v>0</v>
          </cell>
          <cell r="C73">
            <v>0</v>
          </cell>
          <cell r="F73">
            <v>192</v>
          </cell>
          <cell r="G73">
            <v>0</v>
          </cell>
          <cell r="H73">
            <v>0</v>
          </cell>
        </row>
        <row r="74">
          <cell r="A74">
            <v>197</v>
          </cell>
          <cell r="B74">
            <v>0</v>
          </cell>
          <cell r="C74">
            <v>0</v>
          </cell>
          <cell r="F74">
            <v>197</v>
          </cell>
          <cell r="G74">
            <v>0</v>
          </cell>
          <cell r="H74">
            <v>0</v>
          </cell>
        </row>
        <row r="75">
          <cell r="A75">
            <v>200</v>
          </cell>
          <cell r="B75">
            <v>0</v>
          </cell>
          <cell r="C75">
            <v>0</v>
          </cell>
          <cell r="F75">
            <v>200</v>
          </cell>
          <cell r="G75">
            <v>0</v>
          </cell>
          <cell r="H75">
            <v>0</v>
          </cell>
        </row>
        <row r="76">
          <cell r="A76">
            <v>201</v>
          </cell>
          <cell r="B76">
            <v>0</v>
          </cell>
          <cell r="C76">
            <v>0</v>
          </cell>
          <cell r="F76">
            <v>201</v>
          </cell>
          <cell r="G76">
            <v>0</v>
          </cell>
          <cell r="H76">
            <v>0</v>
          </cell>
        </row>
        <row r="77">
          <cell r="A77">
            <v>203</v>
          </cell>
          <cell r="B77">
            <v>0</v>
          </cell>
          <cell r="C77">
            <v>0</v>
          </cell>
          <cell r="F77">
            <v>203</v>
          </cell>
          <cell r="G77">
            <v>0</v>
          </cell>
          <cell r="H77">
            <v>0</v>
          </cell>
        </row>
        <row r="78">
          <cell r="A78">
            <v>206</v>
          </cell>
          <cell r="B78">
            <v>0</v>
          </cell>
          <cell r="C78">
            <v>0</v>
          </cell>
          <cell r="F78">
            <v>206</v>
          </cell>
          <cell r="G78">
            <v>0</v>
          </cell>
          <cell r="H78">
            <v>0</v>
          </cell>
        </row>
        <row r="79">
          <cell r="A79">
            <v>209</v>
          </cell>
          <cell r="B79">
            <v>0</v>
          </cell>
          <cell r="C79">
            <v>0</v>
          </cell>
          <cell r="F79">
            <v>209</v>
          </cell>
          <cell r="G79">
            <v>0</v>
          </cell>
          <cell r="H79">
            <v>0</v>
          </cell>
        </row>
        <row r="80">
          <cell r="A80">
            <v>210</v>
          </cell>
          <cell r="B80">
            <v>0</v>
          </cell>
          <cell r="C80">
            <v>0</v>
          </cell>
          <cell r="F80">
            <v>210</v>
          </cell>
          <cell r="G80">
            <v>0</v>
          </cell>
          <cell r="H80">
            <v>0</v>
          </cell>
        </row>
        <row r="81">
          <cell r="A81">
            <v>212</v>
          </cell>
          <cell r="B81">
            <v>0</v>
          </cell>
          <cell r="C81">
            <v>0</v>
          </cell>
          <cell r="F81">
            <v>212</v>
          </cell>
          <cell r="G81">
            <v>0</v>
          </cell>
          <cell r="H81">
            <v>0</v>
          </cell>
        </row>
        <row r="82">
          <cell r="A82">
            <v>213</v>
          </cell>
          <cell r="B82">
            <v>114</v>
          </cell>
          <cell r="C82">
            <v>0</v>
          </cell>
          <cell r="F82">
            <v>213</v>
          </cell>
          <cell r="G82">
            <v>0</v>
          </cell>
          <cell r="H82">
            <v>0</v>
          </cell>
        </row>
        <row r="83">
          <cell r="A83">
            <v>221</v>
          </cell>
          <cell r="B83">
            <v>0</v>
          </cell>
          <cell r="C83">
            <v>0</v>
          </cell>
          <cell r="F83">
            <v>221</v>
          </cell>
          <cell r="G83">
            <v>0</v>
          </cell>
          <cell r="H83">
            <v>0</v>
          </cell>
        </row>
        <row r="84">
          <cell r="A84">
            <v>222</v>
          </cell>
          <cell r="B84">
            <v>0</v>
          </cell>
          <cell r="C84">
            <v>958.56</v>
          </cell>
          <cell r="F84">
            <v>222</v>
          </cell>
          <cell r="G84">
            <v>0</v>
          </cell>
          <cell r="H84">
            <v>0</v>
          </cell>
        </row>
        <row r="85">
          <cell r="A85">
            <v>223</v>
          </cell>
          <cell r="B85">
            <v>0</v>
          </cell>
          <cell r="C85">
            <v>0</v>
          </cell>
          <cell r="F85">
            <v>223</v>
          </cell>
          <cell r="G85">
            <v>0</v>
          </cell>
          <cell r="H85">
            <v>0</v>
          </cell>
        </row>
        <row r="86">
          <cell r="A86">
            <v>224</v>
          </cell>
          <cell r="B86">
            <v>0</v>
          </cell>
          <cell r="C86">
            <v>0</v>
          </cell>
          <cell r="F86">
            <v>224</v>
          </cell>
          <cell r="G86">
            <v>0</v>
          </cell>
          <cell r="H86">
            <v>0</v>
          </cell>
        </row>
        <row r="87">
          <cell r="A87">
            <v>225</v>
          </cell>
          <cell r="B87">
            <v>0</v>
          </cell>
          <cell r="C87">
            <v>0</v>
          </cell>
          <cell r="F87">
            <v>225</v>
          </cell>
          <cell r="G87">
            <v>0</v>
          </cell>
          <cell r="H87">
            <v>0</v>
          </cell>
        </row>
        <row r="88">
          <cell r="A88">
            <v>226</v>
          </cell>
          <cell r="B88">
            <v>0</v>
          </cell>
          <cell r="C88">
            <v>0</v>
          </cell>
          <cell r="F88">
            <v>226</v>
          </cell>
          <cell r="G88">
            <v>0</v>
          </cell>
          <cell r="H88">
            <v>0</v>
          </cell>
        </row>
        <row r="89">
          <cell r="A89">
            <v>227</v>
          </cell>
          <cell r="B89">
            <v>0</v>
          </cell>
          <cell r="C89">
            <v>0</v>
          </cell>
          <cell r="F89">
            <v>227</v>
          </cell>
          <cell r="G89">
            <v>0</v>
          </cell>
          <cell r="H89">
            <v>0</v>
          </cell>
        </row>
        <row r="90">
          <cell r="A90">
            <v>234</v>
          </cell>
          <cell r="B90">
            <v>0</v>
          </cell>
          <cell r="C90">
            <v>0</v>
          </cell>
          <cell r="F90">
            <v>234</v>
          </cell>
          <cell r="G90">
            <v>0</v>
          </cell>
          <cell r="H90">
            <v>0</v>
          </cell>
        </row>
        <row r="91">
          <cell r="A91">
            <v>242</v>
          </cell>
          <cell r="B91">
            <v>0</v>
          </cell>
          <cell r="C91">
            <v>0</v>
          </cell>
          <cell r="F91">
            <v>242</v>
          </cell>
          <cell r="G91">
            <v>0</v>
          </cell>
          <cell r="H91">
            <v>0</v>
          </cell>
        </row>
        <row r="92">
          <cell r="A92">
            <v>243</v>
          </cell>
          <cell r="B92">
            <v>0</v>
          </cell>
          <cell r="C92">
            <v>0</v>
          </cell>
          <cell r="F92">
            <v>243</v>
          </cell>
          <cell r="G92">
            <v>0</v>
          </cell>
          <cell r="H92">
            <v>0</v>
          </cell>
        </row>
        <row r="93">
          <cell r="A93">
            <v>244</v>
          </cell>
          <cell r="B93">
            <v>0</v>
          </cell>
          <cell r="C93">
            <v>0</v>
          </cell>
          <cell r="F93">
            <v>244</v>
          </cell>
          <cell r="G93">
            <v>0</v>
          </cell>
          <cell r="H93">
            <v>0</v>
          </cell>
        </row>
        <row r="94">
          <cell r="A94">
            <v>245</v>
          </cell>
          <cell r="B94">
            <v>0</v>
          </cell>
          <cell r="C94">
            <v>0</v>
          </cell>
          <cell r="F94">
            <v>245</v>
          </cell>
          <cell r="G94">
            <v>0</v>
          </cell>
          <cell r="H94">
            <v>0</v>
          </cell>
        </row>
        <row r="95">
          <cell r="A95">
            <v>247</v>
          </cell>
          <cell r="B95">
            <v>0</v>
          </cell>
          <cell r="C95">
            <v>0</v>
          </cell>
          <cell r="F95">
            <v>247</v>
          </cell>
          <cell r="G95">
            <v>0</v>
          </cell>
          <cell r="H95">
            <v>0</v>
          </cell>
        </row>
        <row r="96">
          <cell r="A96">
            <v>248</v>
          </cell>
          <cell r="B96">
            <v>0</v>
          </cell>
          <cell r="C96">
            <v>0</v>
          </cell>
          <cell r="F96">
            <v>248</v>
          </cell>
          <cell r="G96">
            <v>0</v>
          </cell>
          <cell r="H96">
            <v>0</v>
          </cell>
        </row>
        <row r="97">
          <cell r="A97">
            <v>249</v>
          </cell>
          <cell r="B97">
            <v>216500</v>
          </cell>
          <cell r="C97">
            <v>0</v>
          </cell>
          <cell r="F97">
            <v>249</v>
          </cell>
          <cell r="G97">
            <v>0</v>
          </cell>
          <cell r="H97">
            <v>0</v>
          </cell>
        </row>
        <row r="98">
          <cell r="A98">
            <v>250</v>
          </cell>
          <cell r="B98">
            <v>0</v>
          </cell>
          <cell r="C98">
            <v>0</v>
          </cell>
          <cell r="F98">
            <v>250</v>
          </cell>
          <cell r="G98">
            <v>0</v>
          </cell>
          <cell r="H98">
            <v>0</v>
          </cell>
        </row>
        <row r="99">
          <cell r="A99">
            <v>251</v>
          </cell>
          <cell r="B99">
            <v>0</v>
          </cell>
          <cell r="C99">
            <v>0</v>
          </cell>
          <cell r="F99">
            <v>251</v>
          </cell>
          <cell r="G99">
            <v>0</v>
          </cell>
          <cell r="H99">
            <v>0</v>
          </cell>
        </row>
        <row r="100">
          <cell r="A100">
            <v>253</v>
          </cell>
          <cell r="B100">
            <v>0</v>
          </cell>
          <cell r="C100">
            <v>0</v>
          </cell>
          <cell r="F100">
            <v>253</v>
          </cell>
          <cell r="G100">
            <v>0</v>
          </cell>
          <cell r="H100">
            <v>0</v>
          </cell>
        </row>
        <row r="101">
          <cell r="A101">
            <v>254</v>
          </cell>
          <cell r="B101">
            <v>0</v>
          </cell>
          <cell r="C101">
            <v>0</v>
          </cell>
          <cell r="F101">
            <v>254</v>
          </cell>
          <cell r="G101">
            <v>0</v>
          </cell>
          <cell r="H101">
            <v>0</v>
          </cell>
        </row>
        <row r="102">
          <cell r="A102">
            <v>265</v>
          </cell>
          <cell r="B102">
            <v>0</v>
          </cell>
          <cell r="C102">
            <v>0</v>
          </cell>
          <cell r="F102">
            <v>265</v>
          </cell>
          <cell r="G102">
            <v>0</v>
          </cell>
          <cell r="H102">
            <v>0</v>
          </cell>
        </row>
        <row r="103">
          <cell r="A103">
            <v>266</v>
          </cell>
          <cell r="B103">
            <v>0</v>
          </cell>
          <cell r="C103">
            <v>0</v>
          </cell>
          <cell r="F103">
            <v>266</v>
          </cell>
          <cell r="G103">
            <v>0</v>
          </cell>
          <cell r="H103">
            <v>0</v>
          </cell>
        </row>
        <row r="104">
          <cell r="A104">
            <v>267</v>
          </cell>
          <cell r="B104">
            <v>0</v>
          </cell>
          <cell r="C104">
            <v>0</v>
          </cell>
          <cell r="F104">
            <v>267</v>
          </cell>
          <cell r="G104">
            <v>0</v>
          </cell>
          <cell r="H104">
            <v>0</v>
          </cell>
        </row>
        <row r="105">
          <cell r="A105">
            <v>268</v>
          </cell>
          <cell r="B105">
            <v>0</v>
          </cell>
          <cell r="C105">
            <v>0</v>
          </cell>
          <cell r="F105">
            <v>268</v>
          </cell>
          <cell r="G105">
            <v>0</v>
          </cell>
          <cell r="H105">
            <v>0</v>
          </cell>
        </row>
        <row r="106">
          <cell r="A106">
            <v>269</v>
          </cell>
          <cell r="B106">
            <v>0</v>
          </cell>
          <cell r="C106">
            <v>0</v>
          </cell>
          <cell r="F106">
            <v>269</v>
          </cell>
          <cell r="G106">
            <v>0</v>
          </cell>
          <cell r="H106">
            <v>0</v>
          </cell>
        </row>
        <row r="107">
          <cell r="A107">
            <v>270</v>
          </cell>
          <cell r="B107">
            <v>0</v>
          </cell>
          <cell r="C107">
            <v>0</v>
          </cell>
          <cell r="F107">
            <v>270</v>
          </cell>
          <cell r="G107">
            <v>0</v>
          </cell>
          <cell r="H107">
            <v>0</v>
          </cell>
        </row>
        <row r="108">
          <cell r="A108">
            <v>271</v>
          </cell>
          <cell r="B108">
            <v>0</v>
          </cell>
          <cell r="C108">
            <v>0</v>
          </cell>
          <cell r="F108">
            <v>271</v>
          </cell>
          <cell r="G108">
            <v>0</v>
          </cell>
          <cell r="H108">
            <v>0</v>
          </cell>
        </row>
        <row r="109">
          <cell r="A109">
            <v>272</v>
          </cell>
          <cell r="B109">
            <v>0</v>
          </cell>
          <cell r="C109">
            <v>0</v>
          </cell>
          <cell r="F109">
            <v>272</v>
          </cell>
          <cell r="G109">
            <v>0</v>
          </cell>
          <cell r="H109">
            <v>0</v>
          </cell>
        </row>
        <row r="110">
          <cell r="A110">
            <v>273</v>
          </cell>
          <cell r="B110">
            <v>0</v>
          </cell>
          <cell r="C110">
            <v>0</v>
          </cell>
          <cell r="F110">
            <v>273</v>
          </cell>
          <cell r="G110">
            <v>0</v>
          </cell>
          <cell r="H110">
            <v>0</v>
          </cell>
        </row>
        <row r="111">
          <cell r="A111">
            <v>281</v>
          </cell>
          <cell r="B111">
            <v>0</v>
          </cell>
          <cell r="C111">
            <v>0</v>
          </cell>
          <cell r="F111">
            <v>281</v>
          </cell>
          <cell r="G111">
            <v>0</v>
          </cell>
          <cell r="H111">
            <v>0</v>
          </cell>
        </row>
        <row r="112">
          <cell r="A112">
            <v>283</v>
          </cell>
          <cell r="B112">
            <v>0</v>
          </cell>
          <cell r="C112">
            <v>0</v>
          </cell>
          <cell r="F112">
            <v>283</v>
          </cell>
          <cell r="G112">
            <v>0</v>
          </cell>
          <cell r="H112">
            <v>0</v>
          </cell>
        </row>
        <row r="113">
          <cell r="A113">
            <v>287</v>
          </cell>
          <cell r="B113">
            <v>0</v>
          </cell>
          <cell r="C113">
            <v>107624.47</v>
          </cell>
          <cell r="F113">
            <v>287</v>
          </cell>
          <cell r="G113">
            <v>0</v>
          </cell>
          <cell r="H113">
            <v>0</v>
          </cell>
        </row>
        <row r="114">
          <cell r="A114">
            <v>288</v>
          </cell>
          <cell r="B114">
            <v>0</v>
          </cell>
          <cell r="C114">
            <v>0</v>
          </cell>
          <cell r="F114">
            <v>288</v>
          </cell>
          <cell r="G114">
            <v>0</v>
          </cell>
          <cell r="H114">
            <v>0</v>
          </cell>
        </row>
        <row r="115">
          <cell r="A115">
            <v>289</v>
          </cell>
          <cell r="B115">
            <v>0</v>
          </cell>
          <cell r="C115">
            <v>0</v>
          </cell>
          <cell r="F115">
            <v>289</v>
          </cell>
          <cell r="G115">
            <v>0</v>
          </cell>
          <cell r="H115">
            <v>0</v>
          </cell>
        </row>
        <row r="116">
          <cell r="A116">
            <v>290</v>
          </cell>
          <cell r="B116">
            <v>4399.29</v>
          </cell>
          <cell r="C116">
            <v>0</v>
          </cell>
          <cell r="F116">
            <v>290</v>
          </cell>
          <cell r="G116">
            <v>0</v>
          </cell>
          <cell r="H116">
            <v>0</v>
          </cell>
        </row>
        <row r="117">
          <cell r="A117">
            <v>291</v>
          </cell>
          <cell r="B117">
            <v>0</v>
          </cell>
          <cell r="C117">
            <v>0</v>
          </cell>
          <cell r="F117">
            <v>291</v>
          </cell>
          <cell r="G117">
            <v>0</v>
          </cell>
          <cell r="H117">
            <v>0</v>
          </cell>
        </row>
        <row r="118">
          <cell r="A118">
            <v>292</v>
          </cell>
          <cell r="B118">
            <v>0</v>
          </cell>
          <cell r="C118">
            <v>1556.29</v>
          </cell>
          <cell r="F118">
            <v>292</v>
          </cell>
          <cell r="G118">
            <v>0</v>
          </cell>
          <cell r="H118">
            <v>0</v>
          </cell>
        </row>
        <row r="119">
          <cell r="A119">
            <v>293</v>
          </cell>
          <cell r="B119">
            <v>0</v>
          </cell>
          <cell r="C119">
            <v>0</v>
          </cell>
          <cell r="F119">
            <v>293</v>
          </cell>
          <cell r="G119">
            <v>0</v>
          </cell>
          <cell r="H119">
            <v>0</v>
          </cell>
        </row>
        <row r="120">
          <cell r="A120">
            <v>294</v>
          </cell>
          <cell r="B120">
            <v>0</v>
          </cell>
          <cell r="C120">
            <v>0</v>
          </cell>
          <cell r="F120">
            <v>294</v>
          </cell>
          <cell r="G120">
            <v>0</v>
          </cell>
          <cell r="H120">
            <v>0</v>
          </cell>
        </row>
        <row r="121">
          <cell r="A121">
            <v>295</v>
          </cell>
          <cell r="B121">
            <v>0</v>
          </cell>
          <cell r="C121">
            <v>0</v>
          </cell>
          <cell r="F121">
            <v>295</v>
          </cell>
          <cell r="G121">
            <v>0</v>
          </cell>
          <cell r="H121">
            <v>0</v>
          </cell>
        </row>
        <row r="122">
          <cell r="A122">
            <v>296</v>
          </cell>
          <cell r="B122">
            <v>0</v>
          </cell>
          <cell r="C122">
            <v>0</v>
          </cell>
          <cell r="F122">
            <v>296</v>
          </cell>
          <cell r="G122">
            <v>0</v>
          </cell>
          <cell r="H122">
            <v>0</v>
          </cell>
        </row>
        <row r="123">
          <cell r="A123">
            <v>297</v>
          </cell>
          <cell r="B123">
            <v>0</v>
          </cell>
          <cell r="C123">
            <v>0</v>
          </cell>
          <cell r="F123">
            <v>297</v>
          </cell>
          <cell r="G123">
            <v>0</v>
          </cell>
          <cell r="H123">
            <v>0</v>
          </cell>
        </row>
        <row r="124">
          <cell r="A124">
            <v>298</v>
          </cell>
          <cell r="B124">
            <v>0</v>
          </cell>
          <cell r="C124">
            <v>0</v>
          </cell>
          <cell r="F124">
            <v>298</v>
          </cell>
          <cell r="G124">
            <v>0</v>
          </cell>
          <cell r="H124">
            <v>0</v>
          </cell>
        </row>
        <row r="125">
          <cell r="A125">
            <v>299</v>
          </cell>
          <cell r="B125">
            <v>0</v>
          </cell>
          <cell r="C125">
            <v>0</v>
          </cell>
          <cell r="F125">
            <v>299</v>
          </cell>
          <cell r="G125">
            <v>0</v>
          </cell>
          <cell r="H125">
            <v>0</v>
          </cell>
        </row>
        <row r="126">
          <cell r="A126">
            <v>300</v>
          </cell>
          <cell r="B126">
            <v>0</v>
          </cell>
          <cell r="C126">
            <v>0</v>
          </cell>
          <cell r="F126">
            <v>300</v>
          </cell>
          <cell r="G126">
            <v>0</v>
          </cell>
          <cell r="H126">
            <v>0</v>
          </cell>
        </row>
        <row r="127">
          <cell r="A127">
            <v>301</v>
          </cell>
          <cell r="B127">
            <v>0</v>
          </cell>
          <cell r="C127">
            <v>0</v>
          </cell>
          <cell r="F127">
            <v>301</v>
          </cell>
          <cell r="G127">
            <v>0</v>
          </cell>
          <cell r="H127">
            <v>0</v>
          </cell>
        </row>
        <row r="128">
          <cell r="A128">
            <v>302</v>
          </cell>
          <cell r="B128">
            <v>0</v>
          </cell>
          <cell r="C128">
            <v>0</v>
          </cell>
          <cell r="F128">
            <v>302</v>
          </cell>
          <cell r="G128">
            <v>0</v>
          </cell>
          <cell r="H128">
            <v>0</v>
          </cell>
        </row>
        <row r="129">
          <cell r="A129">
            <v>303</v>
          </cell>
          <cell r="B129">
            <v>0</v>
          </cell>
          <cell r="C129">
            <v>0</v>
          </cell>
          <cell r="F129">
            <v>303</v>
          </cell>
          <cell r="G129">
            <v>0</v>
          </cell>
          <cell r="H129">
            <v>0</v>
          </cell>
        </row>
        <row r="130">
          <cell r="A130">
            <v>304</v>
          </cell>
          <cell r="B130">
            <v>0</v>
          </cell>
          <cell r="C130">
            <v>0</v>
          </cell>
          <cell r="F130">
            <v>304</v>
          </cell>
          <cell r="G130">
            <v>0</v>
          </cell>
          <cell r="H130">
            <v>0</v>
          </cell>
        </row>
        <row r="131">
          <cell r="A131">
            <v>305</v>
          </cell>
          <cell r="B131">
            <v>0</v>
          </cell>
          <cell r="C131">
            <v>0</v>
          </cell>
          <cell r="F131">
            <v>305</v>
          </cell>
          <cell r="G131">
            <v>0</v>
          </cell>
          <cell r="H131">
            <v>0</v>
          </cell>
        </row>
        <row r="132">
          <cell r="A132">
            <v>306</v>
          </cell>
          <cell r="B132">
            <v>0</v>
          </cell>
          <cell r="C132">
            <v>0</v>
          </cell>
          <cell r="F132">
            <v>306</v>
          </cell>
          <cell r="G132">
            <v>0</v>
          </cell>
          <cell r="H132">
            <v>0</v>
          </cell>
        </row>
        <row r="133">
          <cell r="A133">
            <v>309</v>
          </cell>
          <cell r="B133">
            <v>0</v>
          </cell>
          <cell r="C133">
            <v>0</v>
          </cell>
          <cell r="F133">
            <v>309</v>
          </cell>
          <cell r="G133">
            <v>0</v>
          </cell>
          <cell r="H133">
            <v>0</v>
          </cell>
        </row>
        <row r="134">
          <cell r="A134">
            <v>310</v>
          </cell>
          <cell r="B134">
            <v>0</v>
          </cell>
          <cell r="C134">
            <v>0</v>
          </cell>
          <cell r="F134">
            <v>310</v>
          </cell>
          <cell r="G134">
            <v>0</v>
          </cell>
          <cell r="H134">
            <v>0</v>
          </cell>
        </row>
        <row r="135">
          <cell r="A135">
            <v>311</v>
          </cell>
          <cell r="B135">
            <v>0</v>
          </cell>
          <cell r="C135">
            <v>0</v>
          </cell>
          <cell r="F135">
            <v>311</v>
          </cell>
          <cell r="G135">
            <v>0</v>
          </cell>
          <cell r="H135">
            <v>0</v>
          </cell>
        </row>
        <row r="136">
          <cell r="A136">
            <v>312</v>
          </cell>
          <cell r="B136">
            <v>0</v>
          </cell>
          <cell r="C136">
            <v>0</v>
          </cell>
          <cell r="F136">
            <v>312</v>
          </cell>
          <cell r="G136">
            <v>0</v>
          </cell>
          <cell r="H136">
            <v>0</v>
          </cell>
        </row>
        <row r="137">
          <cell r="A137">
            <v>313</v>
          </cell>
          <cell r="B137">
            <v>0</v>
          </cell>
          <cell r="C137">
            <v>0</v>
          </cell>
          <cell r="F137">
            <v>313</v>
          </cell>
          <cell r="G137">
            <v>0</v>
          </cell>
          <cell r="H137">
            <v>0</v>
          </cell>
        </row>
        <row r="138">
          <cell r="A138">
            <v>314</v>
          </cell>
          <cell r="B138">
            <v>0</v>
          </cell>
          <cell r="C138">
            <v>0</v>
          </cell>
          <cell r="F138">
            <v>314</v>
          </cell>
          <cell r="G138">
            <v>0</v>
          </cell>
          <cell r="H138">
            <v>0</v>
          </cell>
        </row>
        <row r="139">
          <cell r="A139">
            <v>315</v>
          </cell>
          <cell r="B139">
            <v>0</v>
          </cell>
          <cell r="C139">
            <v>0</v>
          </cell>
          <cell r="F139">
            <v>315</v>
          </cell>
          <cell r="G139">
            <v>0</v>
          </cell>
          <cell r="H139">
            <v>0</v>
          </cell>
        </row>
        <row r="140">
          <cell r="A140">
            <v>324</v>
          </cell>
          <cell r="B140">
            <v>0</v>
          </cell>
          <cell r="C140">
            <v>0</v>
          </cell>
          <cell r="F140">
            <v>324</v>
          </cell>
          <cell r="G140">
            <v>0</v>
          </cell>
          <cell r="H140">
            <v>0</v>
          </cell>
        </row>
        <row r="141">
          <cell r="A141">
            <v>340</v>
          </cell>
          <cell r="B141">
            <v>13016.64</v>
          </cell>
          <cell r="C141">
            <v>0</v>
          </cell>
          <cell r="F141">
            <v>340</v>
          </cell>
          <cell r="G141">
            <v>0</v>
          </cell>
          <cell r="H141">
            <v>0</v>
          </cell>
        </row>
        <row r="142">
          <cell r="A142">
            <v>341</v>
          </cell>
          <cell r="B142">
            <v>0</v>
          </cell>
          <cell r="C142">
            <v>0</v>
          </cell>
          <cell r="F142">
            <v>341</v>
          </cell>
          <cell r="G142">
            <v>0</v>
          </cell>
          <cell r="H142">
            <v>0</v>
          </cell>
        </row>
        <row r="143">
          <cell r="A143">
            <v>342</v>
          </cell>
          <cell r="B143">
            <v>0</v>
          </cell>
          <cell r="C143">
            <v>91.35</v>
          </cell>
          <cell r="F143">
            <v>342</v>
          </cell>
          <cell r="G143">
            <v>0</v>
          </cell>
          <cell r="H143">
            <v>0</v>
          </cell>
        </row>
        <row r="144">
          <cell r="A144">
            <v>343</v>
          </cell>
          <cell r="B144">
            <v>0</v>
          </cell>
          <cell r="C144">
            <v>0</v>
          </cell>
          <cell r="F144">
            <v>343</v>
          </cell>
          <cell r="G144">
            <v>0</v>
          </cell>
          <cell r="H144">
            <v>0</v>
          </cell>
        </row>
        <row r="145">
          <cell r="A145">
            <v>344</v>
          </cell>
          <cell r="B145">
            <v>0</v>
          </cell>
          <cell r="C145">
            <v>0</v>
          </cell>
          <cell r="F145">
            <v>344</v>
          </cell>
          <cell r="G145">
            <v>0</v>
          </cell>
          <cell r="H145">
            <v>0</v>
          </cell>
        </row>
        <row r="146">
          <cell r="A146">
            <v>345</v>
          </cell>
          <cell r="B146">
            <v>0</v>
          </cell>
          <cell r="C146">
            <v>0</v>
          </cell>
          <cell r="F146">
            <v>345</v>
          </cell>
          <cell r="G146">
            <v>0</v>
          </cell>
          <cell r="H146">
            <v>0</v>
          </cell>
        </row>
        <row r="147">
          <cell r="A147">
            <v>346</v>
          </cell>
          <cell r="B147">
            <v>0</v>
          </cell>
          <cell r="C147">
            <v>0</v>
          </cell>
          <cell r="F147">
            <v>346</v>
          </cell>
          <cell r="G147">
            <v>0</v>
          </cell>
          <cell r="H147">
            <v>0</v>
          </cell>
        </row>
        <row r="148">
          <cell r="A148">
            <v>347</v>
          </cell>
          <cell r="B148">
            <v>0</v>
          </cell>
          <cell r="C148">
            <v>0</v>
          </cell>
          <cell r="F148">
            <v>347</v>
          </cell>
          <cell r="G148">
            <v>0</v>
          </cell>
          <cell r="H148">
            <v>0</v>
          </cell>
        </row>
        <row r="149">
          <cell r="A149">
            <v>348</v>
          </cell>
          <cell r="B149">
            <v>0</v>
          </cell>
          <cell r="C149">
            <v>0</v>
          </cell>
          <cell r="F149">
            <v>348</v>
          </cell>
          <cell r="G149">
            <v>0</v>
          </cell>
          <cell r="H149">
            <v>0</v>
          </cell>
        </row>
        <row r="150">
          <cell r="A150">
            <v>349</v>
          </cell>
          <cell r="B150">
            <v>0</v>
          </cell>
          <cell r="C150">
            <v>0</v>
          </cell>
          <cell r="F150">
            <v>349</v>
          </cell>
          <cell r="G150">
            <v>0</v>
          </cell>
          <cell r="H150">
            <v>0</v>
          </cell>
        </row>
        <row r="151">
          <cell r="A151">
            <v>371</v>
          </cell>
          <cell r="B151">
            <v>0</v>
          </cell>
          <cell r="C151">
            <v>0</v>
          </cell>
          <cell r="F151">
            <v>371</v>
          </cell>
          <cell r="G151">
            <v>0</v>
          </cell>
          <cell r="H151">
            <v>0</v>
          </cell>
        </row>
        <row r="152">
          <cell r="A152">
            <v>372</v>
          </cell>
          <cell r="B152">
            <v>0</v>
          </cell>
          <cell r="C152">
            <v>0</v>
          </cell>
          <cell r="F152">
            <v>372</v>
          </cell>
          <cell r="G152">
            <v>0</v>
          </cell>
          <cell r="H152">
            <v>0</v>
          </cell>
        </row>
        <row r="153">
          <cell r="A153">
            <v>373</v>
          </cell>
          <cell r="B153">
            <v>0</v>
          </cell>
          <cell r="C153">
            <v>0</v>
          </cell>
          <cell r="F153">
            <v>373</v>
          </cell>
          <cell r="G153">
            <v>0</v>
          </cell>
          <cell r="H153">
            <v>0</v>
          </cell>
        </row>
        <row r="154">
          <cell r="A154">
            <v>374</v>
          </cell>
          <cell r="B154">
            <v>0</v>
          </cell>
          <cell r="C154">
            <v>0</v>
          </cell>
          <cell r="F154">
            <v>374</v>
          </cell>
          <cell r="G154">
            <v>0</v>
          </cell>
          <cell r="H154">
            <v>0</v>
          </cell>
        </row>
        <row r="155">
          <cell r="A155">
            <v>375</v>
          </cell>
          <cell r="B155">
            <v>0</v>
          </cell>
          <cell r="C155">
            <v>0</v>
          </cell>
          <cell r="F155">
            <v>375</v>
          </cell>
          <cell r="G155">
            <v>0</v>
          </cell>
          <cell r="H155">
            <v>0</v>
          </cell>
        </row>
        <row r="156">
          <cell r="A156">
            <v>376</v>
          </cell>
          <cell r="B156">
            <v>0</v>
          </cell>
          <cell r="C156">
            <v>0</v>
          </cell>
          <cell r="F156">
            <v>376</v>
          </cell>
          <cell r="G156">
            <v>0</v>
          </cell>
          <cell r="H156">
            <v>0</v>
          </cell>
        </row>
        <row r="157">
          <cell r="A157">
            <v>377</v>
          </cell>
          <cell r="B157">
            <v>0</v>
          </cell>
          <cell r="C157">
            <v>0</v>
          </cell>
          <cell r="F157">
            <v>377</v>
          </cell>
          <cell r="G157">
            <v>0</v>
          </cell>
          <cell r="H157">
            <v>0</v>
          </cell>
        </row>
        <row r="158">
          <cell r="A158">
            <v>378</v>
          </cell>
          <cell r="B158">
            <v>0</v>
          </cell>
          <cell r="C158">
            <v>0</v>
          </cell>
          <cell r="F158">
            <v>378</v>
          </cell>
          <cell r="G158">
            <v>0</v>
          </cell>
          <cell r="H158">
            <v>0</v>
          </cell>
        </row>
        <row r="159">
          <cell r="A159">
            <v>411</v>
          </cell>
          <cell r="B159">
            <v>0</v>
          </cell>
          <cell r="C159">
            <v>0</v>
          </cell>
          <cell r="F159">
            <v>411</v>
          </cell>
          <cell r="G159">
            <v>0</v>
          </cell>
          <cell r="H159">
            <v>0</v>
          </cell>
        </row>
        <row r="160">
          <cell r="A160">
            <v>417</v>
          </cell>
          <cell r="B160">
            <v>0</v>
          </cell>
          <cell r="C160">
            <v>0</v>
          </cell>
          <cell r="F160">
            <v>417</v>
          </cell>
          <cell r="G160">
            <v>0</v>
          </cell>
          <cell r="H160">
            <v>0</v>
          </cell>
        </row>
        <row r="161">
          <cell r="A161">
            <v>418</v>
          </cell>
          <cell r="B161">
            <v>0</v>
          </cell>
          <cell r="C161">
            <v>0</v>
          </cell>
          <cell r="F161">
            <v>418</v>
          </cell>
          <cell r="G161">
            <v>0</v>
          </cell>
          <cell r="H161">
            <v>0</v>
          </cell>
        </row>
        <row r="162">
          <cell r="A162">
            <v>422</v>
          </cell>
          <cell r="B162">
            <v>0</v>
          </cell>
          <cell r="C162">
            <v>0</v>
          </cell>
          <cell r="F162">
            <v>422</v>
          </cell>
          <cell r="G162">
            <v>0</v>
          </cell>
          <cell r="H162">
            <v>0</v>
          </cell>
        </row>
        <row r="163">
          <cell r="A163">
            <v>423</v>
          </cell>
          <cell r="B163">
            <v>0</v>
          </cell>
          <cell r="C163">
            <v>0</v>
          </cell>
          <cell r="F163">
            <v>423</v>
          </cell>
          <cell r="G163">
            <v>0</v>
          </cell>
          <cell r="H163">
            <v>0</v>
          </cell>
        </row>
        <row r="164">
          <cell r="A164">
            <v>424</v>
          </cell>
          <cell r="B164">
            <v>0</v>
          </cell>
          <cell r="C164">
            <v>0</v>
          </cell>
          <cell r="F164">
            <v>424</v>
          </cell>
          <cell r="G164">
            <v>0</v>
          </cell>
          <cell r="H164">
            <v>0</v>
          </cell>
        </row>
        <row r="165">
          <cell r="A165">
            <v>425</v>
          </cell>
          <cell r="B165">
            <v>0</v>
          </cell>
          <cell r="C165">
            <v>0</v>
          </cell>
          <cell r="F165">
            <v>425</v>
          </cell>
          <cell r="G165">
            <v>0</v>
          </cell>
          <cell r="H165">
            <v>0</v>
          </cell>
        </row>
        <row r="166">
          <cell r="A166">
            <v>426</v>
          </cell>
          <cell r="B166">
            <v>0</v>
          </cell>
          <cell r="C166">
            <v>0</v>
          </cell>
          <cell r="F166">
            <v>426</v>
          </cell>
          <cell r="G166">
            <v>0</v>
          </cell>
          <cell r="H166">
            <v>0</v>
          </cell>
        </row>
        <row r="167">
          <cell r="A167">
            <v>427</v>
          </cell>
          <cell r="B167">
            <v>0</v>
          </cell>
          <cell r="C167">
            <v>0</v>
          </cell>
          <cell r="F167">
            <v>427</v>
          </cell>
          <cell r="G167">
            <v>0</v>
          </cell>
          <cell r="H167">
            <v>0</v>
          </cell>
        </row>
        <row r="168">
          <cell r="A168">
            <v>428</v>
          </cell>
          <cell r="B168">
            <v>0</v>
          </cell>
          <cell r="C168">
            <v>0</v>
          </cell>
          <cell r="F168">
            <v>428</v>
          </cell>
          <cell r="G168">
            <v>0</v>
          </cell>
          <cell r="H168">
            <v>0</v>
          </cell>
        </row>
        <row r="169">
          <cell r="A169">
            <v>429</v>
          </cell>
          <cell r="B169">
            <v>0</v>
          </cell>
          <cell r="C169">
            <v>0</v>
          </cell>
          <cell r="F169">
            <v>429</v>
          </cell>
          <cell r="G169">
            <v>0</v>
          </cell>
          <cell r="H169">
            <v>0</v>
          </cell>
        </row>
        <row r="170">
          <cell r="A170">
            <v>432</v>
          </cell>
          <cell r="B170">
            <v>0</v>
          </cell>
          <cell r="C170">
            <v>0</v>
          </cell>
          <cell r="F170">
            <v>432</v>
          </cell>
          <cell r="G170">
            <v>0</v>
          </cell>
          <cell r="H170">
            <v>0</v>
          </cell>
        </row>
        <row r="171">
          <cell r="A171">
            <v>433</v>
          </cell>
          <cell r="B171">
            <v>0</v>
          </cell>
          <cell r="C171">
            <v>0</v>
          </cell>
          <cell r="F171">
            <v>433</v>
          </cell>
          <cell r="G171">
            <v>0</v>
          </cell>
          <cell r="H171">
            <v>0</v>
          </cell>
        </row>
        <row r="172">
          <cell r="A172">
            <v>434</v>
          </cell>
          <cell r="B172">
            <v>0</v>
          </cell>
          <cell r="C172">
            <v>0</v>
          </cell>
          <cell r="F172">
            <v>434</v>
          </cell>
          <cell r="G172">
            <v>0</v>
          </cell>
          <cell r="H172">
            <v>0</v>
          </cell>
        </row>
        <row r="173">
          <cell r="A173">
            <v>435</v>
          </cell>
          <cell r="B173">
            <v>0</v>
          </cell>
          <cell r="C173">
            <v>0</v>
          </cell>
          <cell r="F173">
            <v>435</v>
          </cell>
          <cell r="G173">
            <v>0</v>
          </cell>
          <cell r="H173">
            <v>0</v>
          </cell>
        </row>
        <row r="174">
          <cell r="A174">
            <v>512</v>
          </cell>
          <cell r="B174">
            <v>0</v>
          </cell>
          <cell r="C174">
            <v>0</v>
          </cell>
          <cell r="F174">
            <v>512</v>
          </cell>
          <cell r="G174">
            <v>0</v>
          </cell>
          <cell r="H174">
            <v>0</v>
          </cell>
        </row>
        <row r="175">
          <cell r="A175">
            <v>513</v>
          </cell>
          <cell r="B175">
            <v>0</v>
          </cell>
          <cell r="C175">
            <v>0</v>
          </cell>
          <cell r="F175">
            <v>513</v>
          </cell>
          <cell r="G175">
            <v>0</v>
          </cell>
          <cell r="H175">
            <v>0</v>
          </cell>
        </row>
        <row r="176">
          <cell r="A176">
            <v>514</v>
          </cell>
          <cell r="B176">
            <v>0</v>
          </cell>
          <cell r="C176">
            <v>0</v>
          </cell>
          <cell r="F176">
            <v>514</v>
          </cell>
          <cell r="G176">
            <v>0</v>
          </cell>
          <cell r="H176">
            <v>0</v>
          </cell>
        </row>
        <row r="177">
          <cell r="A177">
            <v>517</v>
          </cell>
          <cell r="B177">
            <v>0</v>
          </cell>
          <cell r="C177">
            <v>0</v>
          </cell>
          <cell r="F177">
            <v>517</v>
          </cell>
          <cell r="G177">
            <v>0</v>
          </cell>
          <cell r="H177">
            <v>0</v>
          </cell>
        </row>
        <row r="178">
          <cell r="A178">
            <v>520</v>
          </cell>
          <cell r="B178">
            <v>0</v>
          </cell>
          <cell r="C178">
            <v>0</v>
          </cell>
          <cell r="F178">
            <v>520</v>
          </cell>
          <cell r="G178">
            <v>0</v>
          </cell>
          <cell r="H178">
            <v>0</v>
          </cell>
        </row>
        <row r="179">
          <cell r="A179">
            <v>522</v>
          </cell>
          <cell r="B179">
            <v>0</v>
          </cell>
          <cell r="C179">
            <v>0</v>
          </cell>
          <cell r="F179">
            <v>522</v>
          </cell>
          <cell r="G179">
            <v>0</v>
          </cell>
          <cell r="H179">
            <v>0</v>
          </cell>
        </row>
        <row r="180">
          <cell r="A180">
            <v>523</v>
          </cell>
          <cell r="B180">
            <v>0</v>
          </cell>
          <cell r="C180">
            <v>0</v>
          </cell>
          <cell r="F180">
            <v>523</v>
          </cell>
          <cell r="G180">
            <v>0</v>
          </cell>
          <cell r="H180">
            <v>0</v>
          </cell>
        </row>
        <row r="181">
          <cell r="A181">
            <v>525</v>
          </cell>
          <cell r="B181">
            <v>0</v>
          </cell>
          <cell r="C181">
            <v>0</v>
          </cell>
          <cell r="F181">
            <v>525</v>
          </cell>
          <cell r="G181">
            <v>0</v>
          </cell>
          <cell r="H181">
            <v>0</v>
          </cell>
        </row>
        <row r="182">
          <cell r="A182">
            <v>526</v>
          </cell>
          <cell r="B182">
            <v>0</v>
          </cell>
          <cell r="C182">
            <v>0</v>
          </cell>
          <cell r="F182">
            <v>526</v>
          </cell>
          <cell r="G182">
            <v>0</v>
          </cell>
          <cell r="H182">
            <v>0</v>
          </cell>
        </row>
        <row r="183">
          <cell r="A183">
            <v>548</v>
          </cell>
          <cell r="B183">
            <v>0</v>
          </cell>
          <cell r="C183">
            <v>0</v>
          </cell>
          <cell r="F183">
            <v>548</v>
          </cell>
          <cell r="G183">
            <v>0</v>
          </cell>
          <cell r="H183">
            <v>0</v>
          </cell>
        </row>
        <row r="184">
          <cell r="A184">
            <v>551</v>
          </cell>
          <cell r="B184">
            <v>0</v>
          </cell>
          <cell r="C184">
            <v>0</v>
          </cell>
          <cell r="F184">
            <v>551</v>
          </cell>
          <cell r="G184">
            <v>0</v>
          </cell>
          <cell r="H184">
            <v>0</v>
          </cell>
        </row>
        <row r="185">
          <cell r="A185">
            <v>572</v>
          </cell>
          <cell r="B185">
            <v>0</v>
          </cell>
          <cell r="C185">
            <v>3438.28</v>
          </cell>
          <cell r="F185">
            <v>572</v>
          </cell>
          <cell r="G185">
            <v>0</v>
          </cell>
          <cell r="H185">
            <v>0</v>
          </cell>
        </row>
        <row r="186">
          <cell r="A186">
            <v>573</v>
          </cell>
          <cell r="B186">
            <v>0</v>
          </cell>
          <cell r="C186">
            <v>0</v>
          </cell>
          <cell r="F186">
            <v>573</v>
          </cell>
          <cell r="G186">
            <v>0</v>
          </cell>
          <cell r="H186">
            <v>0</v>
          </cell>
        </row>
        <row r="187">
          <cell r="A187">
            <v>574</v>
          </cell>
          <cell r="B187">
            <v>1000000</v>
          </cell>
          <cell r="C187">
            <v>736.78</v>
          </cell>
          <cell r="F187">
            <v>574</v>
          </cell>
          <cell r="G187">
            <v>0</v>
          </cell>
          <cell r="H187">
            <v>0</v>
          </cell>
        </row>
        <row r="188">
          <cell r="A188">
            <v>575</v>
          </cell>
          <cell r="B188">
            <v>0</v>
          </cell>
          <cell r="C188">
            <v>0</v>
          </cell>
          <cell r="F188">
            <v>575</v>
          </cell>
          <cell r="G188">
            <v>0</v>
          </cell>
          <cell r="H188">
            <v>0</v>
          </cell>
        </row>
        <row r="189">
          <cell r="A189">
            <v>576</v>
          </cell>
          <cell r="B189">
            <v>0</v>
          </cell>
          <cell r="C189">
            <v>0</v>
          </cell>
          <cell r="F189">
            <v>576</v>
          </cell>
          <cell r="G189">
            <v>0</v>
          </cell>
          <cell r="H189">
            <v>0</v>
          </cell>
        </row>
        <row r="190">
          <cell r="A190">
            <v>578</v>
          </cell>
          <cell r="B190">
            <v>0</v>
          </cell>
          <cell r="C190">
            <v>0</v>
          </cell>
          <cell r="F190">
            <v>578</v>
          </cell>
          <cell r="G190">
            <v>0</v>
          </cell>
          <cell r="H190">
            <v>0</v>
          </cell>
        </row>
        <row r="191">
          <cell r="A191">
            <v>579</v>
          </cell>
          <cell r="B191">
            <v>0</v>
          </cell>
          <cell r="C191">
            <v>0</v>
          </cell>
          <cell r="F191">
            <v>579</v>
          </cell>
          <cell r="G191">
            <v>0</v>
          </cell>
          <cell r="H191">
            <v>0</v>
          </cell>
        </row>
        <row r="192">
          <cell r="A192">
            <v>580</v>
          </cell>
          <cell r="B192">
            <v>0</v>
          </cell>
          <cell r="C192">
            <v>0</v>
          </cell>
          <cell r="F192">
            <v>580</v>
          </cell>
          <cell r="G192">
            <v>0</v>
          </cell>
          <cell r="H192">
            <v>0</v>
          </cell>
        </row>
        <row r="193">
          <cell r="A193">
            <v>581</v>
          </cell>
          <cell r="B193">
            <v>0</v>
          </cell>
          <cell r="C193">
            <v>0</v>
          </cell>
          <cell r="F193">
            <v>581</v>
          </cell>
          <cell r="G193">
            <v>0</v>
          </cell>
          <cell r="H193">
            <v>0</v>
          </cell>
        </row>
        <row r="194">
          <cell r="A194">
            <v>582</v>
          </cell>
          <cell r="B194">
            <v>1500000</v>
          </cell>
          <cell r="C194">
            <v>0</v>
          </cell>
          <cell r="F194">
            <v>582</v>
          </cell>
          <cell r="G194">
            <v>0</v>
          </cell>
          <cell r="H194">
            <v>0</v>
          </cell>
        </row>
        <row r="195">
          <cell r="A195">
            <v>584</v>
          </cell>
          <cell r="B195">
            <v>0</v>
          </cell>
          <cell r="C195">
            <v>0</v>
          </cell>
          <cell r="F195">
            <v>584</v>
          </cell>
          <cell r="G195">
            <v>0</v>
          </cell>
          <cell r="H195">
            <v>0</v>
          </cell>
        </row>
        <row r="196">
          <cell r="A196">
            <v>585</v>
          </cell>
          <cell r="B196">
            <v>0</v>
          </cell>
          <cell r="C196">
            <v>0</v>
          </cell>
          <cell r="F196">
            <v>585</v>
          </cell>
          <cell r="G196">
            <v>0</v>
          </cell>
          <cell r="H196">
            <v>0</v>
          </cell>
        </row>
        <row r="197">
          <cell r="A197">
            <v>586</v>
          </cell>
          <cell r="B197">
            <v>0</v>
          </cell>
          <cell r="C197">
            <v>0</v>
          </cell>
          <cell r="F197">
            <v>586</v>
          </cell>
          <cell r="G197">
            <v>0</v>
          </cell>
          <cell r="H197">
            <v>0</v>
          </cell>
        </row>
        <row r="198">
          <cell r="A198">
            <v>587</v>
          </cell>
          <cell r="B198">
            <v>0</v>
          </cell>
          <cell r="C198">
            <v>0</v>
          </cell>
          <cell r="F198">
            <v>587</v>
          </cell>
          <cell r="G198">
            <v>0</v>
          </cell>
          <cell r="H198">
            <v>0</v>
          </cell>
        </row>
        <row r="199">
          <cell r="A199">
            <v>588</v>
          </cell>
          <cell r="B199">
            <v>0</v>
          </cell>
          <cell r="C199">
            <v>0</v>
          </cell>
          <cell r="F199">
            <v>588</v>
          </cell>
          <cell r="G199">
            <v>0</v>
          </cell>
          <cell r="H199">
            <v>0</v>
          </cell>
        </row>
        <row r="200">
          <cell r="A200">
            <v>589</v>
          </cell>
          <cell r="B200">
            <v>0</v>
          </cell>
          <cell r="C200">
            <v>0</v>
          </cell>
          <cell r="F200">
            <v>589</v>
          </cell>
          <cell r="G200">
            <v>0</v>
          </cell>
          <cell r="H200">
            <v>0</v>
          </cell>
        </row>
        <row r="201">
          <cell r="A201">
            <v>590</v>
          </cell>
          <cell r="B201">
            <v>0</v>
          </cell>
          <cell r="C201">
            <v>0</v>
          </cell>
          <cell r="F201">
            <v>590</v>
          </cell>
          <cell r="G201">
            <v>0</v>
          </cell>
          <cell r="H201">
            <v>0</v>
          </cell>
        </row>
        <row r="202">
          <cell r="A202">
            <v>591</v>
          </cell>
          <cell r="B202">
            <v>0</v>
          </cell>
          <cell r="C202">
            <v>0</v>
          </cell>
          <cell r="F202">
            <v>591</v>
          </cell>
          <cell r="G202">
            <v>0</v>
          </cell>
          <cell r="H202">
            <v>0</v>
          </cell>
        </row>
        <row r="203">
          <cell r="A203">
            <v>592</v>
          </cell>
          <cell r="B203">
            <v>0</v>
          </cell>
          <cell r="C203">
            <v>0</v>
          </cell>
          <cell r="F203">
            <v>592</v>
          </cell>
          <cell r="G203">
            <v>0</v>
          </cell>
          <cell r="H203">
            <v>0</v>
          </cell>
        </row>
        <row r="204">
          <cell r="A204">
            <v>593</v>
          </cell>
          <cell r="B204">
            <v>0</v>
          </cell>
          <cell r="C204">
            <v>0</v>
          </cell>
          <cell r="F204">
            <v>593</v>
          </cell>
          <cell r="G204">
            <v>0</v>
          </cell>
          <cell r="H204">
            <v>0</v>
          </cell>
        </row>
        <row r="205">
          <cell r="A205">
            <v>594</v>
          </cell>
          <cell r="B205">
            <v>0</v>
          </cell>
          <cell r="C205">
            <v>0</v>
          </cell>
          <cell r="F205">
            <v>594</v>
          </cell>
          <cell r="G205">
            <v>0</v>
          </cell>
          <cell r="H205">
            <v>0</v>
          </cell>
        </row>
        <row r="206">
          <cell r="A206">
            <v>595</v>
          </cell>
          <cell r="B206">
            <v>0</v>
          </cell>
          <cell r="C206">
            <v>0</v>
          </cell>
          <cell r="F206">
            <v>595</v>
          </cell>
          <cell r="G206">
            <v>0</v>
          </cell>
          <cell r="H206">
            <v>0</v>
          </cell>
        </row>
        <row r="207">
          <cell r="A207">
            <v>620</v>
          </cell>
          <cell r="B207">
            <v>0</v>
          </cell>
          <cell r="C207">
            <v>0</v>
          </cell>
          <cell r="F207">
            <v>620</v>
          </cell>
          <cell r="G207">
            <v>0</v>
          </cell>
          <cell r="H207">
            <v>0</v>
          </cell>
        </row>
        <row r="208">
          <cell r="A208">
            <v>633</v>
          </cell>
          <cell r="B208">
            <v>0</v>
          </cell>
          <cell r="C208">
            <v>0</v>
          </cell>
          <cell r="F208">
            <v>633</v>
          </cell>
          <cell r="G208">
            <v>0</v>
          </cell>
          <cell r="H208">
            <v>0</v>
          </cell>
        </row>
        <row r="209">
          <cell r="A209">
            <v>634</v>
          </cell>
          <cell r="B209">
            <v>0</v>
          </cell>
          <cell r="C209">
            <v>0</v>
          </cell>
          <cell r="F209">
            <v>634</v>
          </cell>
          <cell r="G209">
            <v>0</v>
          </cell>
          <cell r="H209">
            <v>0</v>
          </cell>
        </row>
        <row r="210">
          <cell r="A210">
            <v>650</v>
          </cell>
          <cell r="B210">
            <v>0</v>
          </cell>
          <cell r="C210">
            <v>0</v>
          </cell>
          <cell r="F210">
            <v>650</v>
          </cell>
          <cell r="G210">
            <v>0</v>
          </cell>
          <cell r="H210">
            <v>0</v>
          </cell>
        </row>
        <row r="211">
          <cell r="A211">
            <v>660</v>
          </cell>
          <cell r="B211">
            <v>0</v>
          </cell>
          <cell r="C211">
            <v>35625.06</v>
          </cell>
          <cell r="F211">
            <v>660</v>
          </cell>
          <cell r="G211">
            <v>0</v>
          </cell>
          <cell r="H211">
            <v>0</v>
          </cell>
        </row>
        <row r="212">
          <cell r="A212">
            <v>661</v>
          </cell>
          <cell r="B212">
            <v>0</v>
          </cell>
          <cell r="C212">
            <v>0</v>
          </cell>
          <cell r="F212">
            <v>661</v>
          </cell>
          <cell r="G212">
            <v>0</v>
          </cell>
          <cell r="H212">
            <v>0</v>
          </cell>
        </row>
        <row r="213">
          <cell r="A213">
            <v>670</v>
          </cell>
          <cell r="B213">
            <v>0</v>
          </cell>
          <cell r="C213">
            <v>0</v>
          </cell>
          <cell r="F213">
            <v>670</v>
          </cell>
          <cell r="G213">
            <v>0</v>
          </cell>
          <cell r="H213">
            <v>0</v>
          </cell>
        </row>
        <row r="214">
          <cell r="A214">
            <v>680</v>
          </cell>
          <cell r="B214">
            <v>0</v>
          </cell>
          <cell r="C214">
            <v>0</v>
          </cell>
          <cell r="F214">
            <v>680</v>
          </cell>
          <cell r="G214">
            <v>0</v>
          </cell>
          <cell r="H214">
            <v>0</v>
          </cell>
        </row>
        <row r="215">
          <cell r="A215">
            <v>681</v>
          </cell>
          <cell r="B215">
            <v>0</v>
          </cell>
          <cell r="C215">
            <v>0</v>
          </cell>
          <cell r="F215">
            <v>681</v>
          </cell>
          <cell r="G215">
            <v>0</v>
          </cell>
          <cell r="H215">
            <v>0</v>
          </cell>
        </row>
        <row r="216">
          <cell r="A216">
            <v>682</v>
          </cell>
          <cell r="B216">
            <v>0</v>
          </cell>
          <cell r="C216">
            <v>0</v>
          </cell>
          <cell r="F216">
            <v>682</v>
          </cell>
          <cell r="G216">
            <v>0</v>
          </cell>
          <cell r="H216">
            <v>0</v>
          </cell>
        </row>
        <row r="217">
          <cell r="A217">
            <v>683</v>
          </cell>
          <cell r="B217">
            <v>0</v>
          </cell>
          <cell r="C217">
            <v>0</v>
          </cell>
          <cell r="F217">
            <v>683</v>
          </cell>
          <cell r="G217">
            <v>0</v>
          </cell>
          <cell r="H217">
            <v>0</v>
          </cell>
        </row>
        <row r="218">
          <cell r="A218">
            <v>716</v>
          </cell>
          <cell r="B218">
            <v>0</v>
          </cell>
          <cell r="C218">
            <v>0</v>
          </cell>
          <cell r="F218">
            <v>716</v>
          </cell>
          <cell r="G218">
            <v>0</v>
          </cell>
          <cell r="H218">
            <v>0</v>
          </cell>
        </row>
        <row r="219">
          <cell r="A219">
            <v>718</v>
          </cell>
          <cell r="B219">
            <v>0</v>
          </cell>
          <cell r="C219">
            <v>0</v>
          </cell>
          <cell r="F219">
            <v>718</v>
          </cell>
          <cell r="G219">
            <v>0</v>
          </cell>
          <cell r="H219">
            <v>0</v>
          </cell>
        </row>
        <row r="220">
          <cell r="A220">
            <v>761</v>
          </cell>
          <cell r="B220">
            <v>0</v>
          </cell>
          <cell r="C220">
            <v>0</v>
          </cell>
          <cell r="F220">
            <v>761</v>
          </cell>
          <cell r="G220">
            <v>0</v>
          </cell>
          <cell r="H220">
            <v>0</v>
          </cell>
        </row>
        <row r="221">
          <cell r="A221">
            <v>781</v>
          </cell>
          <cell r="B221">
            <v>0</v>
          </cell>
          <cell r="C221">
            <v>0</v>
          </cell>
          <cell r="F221">
            <v>781</v>
          </cell>
          <cell r="G221">
            <v>0</v>
          </cell>
          <cell r="H221">
            <v>0</v>
          </cell>
        </row>
        <row r="222">
          <cell r="A222">
            <v>802</v>
          </cell>
          <cell r="B222">
            <v>0</v>
          </cell>
          <cell r="C222">
            <v>0</v>
          </cell>
          <cell r="F222">
            <v>802</v>
          </cell>
          <cell r="G222">
            <v>0</v>
          </cell>
          <cell r="H222">
            <v>0</v>
          </cell>
        </row>
        <row r="223">
          <cell r="A223">
            <v>821</v>
          </cell>
          <cell r="B223">
            <v>0</v>
          </cell>
          <cell r="C223">
            <v>0</v>
          </cell>
          <cell r="F223">
            <v>821</v>
          </cell>
          <cell r="G223">
            <v>0</v>
          </cell>
          <cell r="H223">
            <v>0</v>
          </cell>
        </row>
        <row r="224">
          <cell r="A224">
            <v>831</v>
          </cell>
          <cell r="B224">
            <v>0</v>
          </cell>
          <cell r="C224">
            <v>0</v>
          </cell>
          <cell r="F224">
            <v>831</v>
          </cell>
          <cell r="G224">
            <v>0</v>
          </cell>
          <cell r="H224">
            <v>0</v>
          </cell>
        </row>
        <row r="225">
          <cell r="A225">
            <v>862</v>
          </cell>
          <cell r="B225">
            <v>0</v>
          </cell>
          <cell r="C225">
            <v>0</v>
          </cell>
          <cell r="F225">
            <v>862</v>
          </cell>
          <cell r="G225">
            <v>0</v>
          </cell>
          <cell r="H225">
            <v>0</v>
          </cell>
        </row>
        <row r="226">
          <cell r="A226">
            <v>865</v>
          </cell>
          <cell r="B226">
            <v>0</v>
          </cell>
          <cell r="C226">
            <v>0</v>
          </cell>
          <cell r="F226">
            <v>865</v>
          </cell>
          <cell r="G226">
            <v>0</v>
          </cell>
          <cell r="H226">
            <v>0</v>
          </cell>
        </row>
        <row r="227">
          <cell r="A227">
            <v>866</v>
          </cell>
          <cell r="B227">
            <v>0</v>
          </cell>
          <cell r="C227">
            <v>0</v>
          </cell>
          <cell r="F227">
            <v>866</v>
          </cell>
          <cell r="G227">
            <v>0</v>
          </cell>
          <cell r="H227">
            <v>0</v>
          </cell>
        </row>
        <row r="228">
          <cell r="A228">
            <v>867</v>
          </cell>
          <cell r="B228">
            <v>0</v>
          </cell>
          <cell r="C228">
            <v>0</v>
          </cell>
          <cell r="F228">
            <v>867</v>
          </cell>
          <cell r="G228">
            <v>0</v>
          </cell>
          <cell r="H228">
            <v>0</v>
          </cell>
        </row>
        <row r="229">
          <cell r="A229">
            <v>901</v>
          </cell>
          <cell r="B229">
            <v>0</v>
          </cell>
          <cell r="C229">
            <v>0</v>
          </cell>
          <cell r="F229">
            <v>901</v>
          </cell>
          <cell r="G229">
            <v>0</v>
          </cell>
          <cell r="H229">
            <v>0</v>
          </cell>
        </row>
        <row r="230">
          <cell r="A230">
            <v>902</v>
          </cell>
          <cell r="B230">
            <v>0</v>
          </cell>
          <cell r="C230">
            <v>0</v>
          </cell>
          <cell r="F230">
            <v>902</v>
          </cell>
          <cell r="G230">
            <v>0</v>
          </cell>
          <cell r="H230">
            <v>0</v>
          </cell>
        </row>
        <row r="231">
          <cell r="A231">
            <v>903</v>
          </cell>
          <cell r="B231">
            <v>0</v>
          </cell>
          <cell r="C231">
            <v>0</v>
          </cell>
          <cell r="F231">
            <v>903</v>
          </cell>
          <cell r="G231">
            <v>0</v>
          </cell>
          <cell r="H231">
            <v>0</v>
          </cell>
        </row>
        <row r="232">
          <cell r="A232">
            <v>904</v>
          </cell>
          <cell r="B232">
            <v>0</v>
          </cell>
          <cell r="C232">
            <v>0</v>
          </cell>
          <cell r="F232">
            <v>904</v>
          </cell>
          <cell r="G232">
            <v>0</v>
          </cell>
          <cell r="H232">
            <v>0</v>
          </cell>
        </row>
        <row r="233">
          <cell r="A233">
            <v>905</v>
          </cell>
          <cell r="B233">
            <v>0</v>
          </cell>
          <cell r="C233">
            <v>0</v>
          </cell>
          <cell r="F233">
            <v>905</v>
          </cell>
          <cell r="G233">
            <v>0</v>
          </cell>
          <cell r="H233">
            <v>0</v>
          </cell>
        </row>
        <row r="234">
          <cell r="A234">
            <v>906</v>
          </cell>
          <cell r="B234">
            <v>0</v>
          </cell>
          <cell r="C234">
            <v>0</v>
          </cell>
          <cell r="F234">
            <v>906</v>
          </cell>
          <cell r="G234">
            <v>0</v>
          </cell>
          <cell r="H234">
            <v>0</v>
          </cell>
        </row>
        <row r="235">
          <cell r="A235">
            <v>907</v>
          </cell>
          <cell r="B235">
            <v>0</v>
          </cell>
          <cell r="C235">
            <v>0</v>
          </cell>
          <cell r="F235">
            <v>907</v>
          </cell>
          <cell r="G235">
            <v>0</v>
          </cell>
          <cell r="H235">
            <v>0</v>
          </cell>
        </row>
        <row r="236">
          <cell r="A236">
            <v>908</v>
          </cell>
          <cell r="B236">
            <v>0</v>
          </cell>
          <cell r="C236">
            <v>0</v>
          </cell>
          <cell r="F236">
            <v>908</v>
          </cell>
          <cell r="G236">
            <v>0</v>
          </cell>
          <cell r="H236">
            <v>0</v>
          </cell>
        </row>
        <row r="237">
          <cell r="A237">
            <v>909</v>
          </cell>
          <cell r="B237">
            <v>0</v>
          </cell>
          <cell r="C237">
            <v>0</v>
          </cell>
          <cell r="F237">
            <v>909</v>
          </cell>
          <cell r="G237">
            <v>0</v>
          </cell>
          <cell r="H237">
            <v>0</v>
          </cell>
        </row>
        <row r="238">
          <cell r="A238">
            <v>950</v>
          </cell>
          <cell r="B238">
            <v>0</v>
          </cell>
          <cell r="C238">
            <v>0</v>
          </cell>
          <cell r="F238">
            <v>950</v>
          </cell>
          <cell r="G238">
            <v>0</v>
          </cell>
          <cell r="H238">
            <v>0</v>
          </cell>
        </row>
        <row r="239">
          <cell r="A239">
            <v>951</v>
          </cell>
          <cell r="B239">
            <v>0</v>
          </cell>
          <cell r="C239">
            <v>0</v>
          </cell>
          <cell r="F239">
            <v>951</v>
          </cell>
          <cell r="G239">
            <v>0</v>
          </cell>
          <cell r="H239">
            <v>0</v>
          </cell>
        </row>
        <row r="240">
          <cell r="A240">
            <v>999</v>
          </cell>
          <cell r="B240">
            <v>0</v>
          </cell>
          <cell r="C240">
            <v>0</v>
          </cell>
          <cell r="F240">
            <v>999</v>
          </cell>
          <cell r="G240">
            <v>0</v>
          </cell>
          <cell r="H240">
            <v>0</v>
          </cell>
        </row>
        <row r="241">
          <cell r="A241">
            <v>1101</v>
          </cell>
          <cell r="B241">
            <v>0</v>
          </cell>
          <cell r="C241">
            <v>0</v>
          </cell>
          <cell r="F241">
            <v>1101</v>
          </cell>
          <cell r="G241">
            <v>0</v>
          </cell>
          <cell r="H241">
            <v>0</v>
          </cell>
        </row>
        <row r="242">
          <cell r="A242">
            <v>1102</v>
          </cell>
          <cell r="B242">
            <v>0</v>
          </cell>
          <cell r="C242">
            <v>0</v>
          </cell>
          <cell r="F242">
            <v>1102</v>
          </cell>
          <cell r="G242">
            <v>0</v>
          </cell>
          <cell r="H242">
            <v>0</v>
          </cell>
        </row>
        <row r="243">
          <cell r="A243">
            <v>1103</v>
          </cell>
          <cell r="B243">
            <v>0</v>
          </cell>
          <cell r="C243">
            <v>0</v>
          </cell>
          <cell r="F243">
            <v>1103</v>
          </cell>
          <cell r="G243">
            <v>0</v>
          </cell>
          <cell r="H243">
            <v>0</v>
          </cell>
        </row>
        <row r="244">
          <cell r="A244">
            <v>1104</v>
          </cell>
          <cell r="B244">
            <v>0</v>
          </cell>
          <cell r="C244">
            <v>0</v>
          </cell>
          <cell r="F244">
            <v>1104</v>
          </cell>
          <cell r="G244">
            <v>0</v>
          </cell>
          <cell r="H244">
            <v>0</v>
          </cell>
        </row>
        <row r="245">
          <cell r="A245">
            <v>1105</v>
          </cell>
          <cell r="B245">
            <v>0</v>
          </cell>
          <cell r="C245">
            <v>0</v>
          </cell>
          <cell r="F245">
            <v>1105</v>
          </cell>
          <cell r="G245">
            <v>0</v>
          </cell>
          <cell r="H245">
            <v>0</v>
          </cell>
        </row>
        <row r="246">
          <cell r="A246">
            <v>1106</v>
          </cell>
          <cell r="B246">
            <v>0</v>
          </cell>
          <cell r="C246">
            <v>0</v>
          </cell>
          <cell r="F246">
            <v>1106</v>
          </cell>
          <cell r="G246">
            <v>0</v>
          </cell>
          <cell r="H246">
            <v>0</v>
          </cell>
        </row>
        <row r="247">
          <cell r="A247">
            <v>1107</v>
          </cell>
          <cell r="B247">
            <v>0</v>
          </cell>
          <cell r="C247">
            <v>0</v>
          </cell>
          <cell r="F247">
            <v>1107</v>
          </cell>
          <cell r="G247">
            <v>0</v>
          </cell>
          <cell r="H247">
            <v>0</v>
          </cell>
        </row>
        <row r="248">
          <cell r="A248">
            <v>1108</v>
          </cell>
          <cell r="B248">
            <v>0</v>
          </cell>
          <cell r="C248">
            <v>0</v>
          </cell>
          <cell r="F248">
            <v>1108</v>
          </cell>
          <cell r="G248">
            <v>0</v>
          </cell>
          <cell r="H248">
            <v>0</v>
          </cell>
        </row>
        <row r="249">
          <cell r="A249">
            <v>1109</v>
          </cell>
          <cell r="B249">
            <v>0</v>
          </cell>
          <cell r="C249">
            <v>0</v>
          </cell>
          <cell r="F249">
            <v>1109</v>
          </cell>
          <cell r="G249">
            <v>0</v>
          </cell>
          <cell r="H249">
            <v>0</v>
          </cell>
        </row>
        <row r="250">
          <cell r="A250">
            <v>1110</v>
          </cell>
          <cell r="B250">
            <v>0</v>
          </cell>
          <cell r="C250">
            <v>0</v>
          </cell>
          <cell r="F250">
            <v>1110</v>
          </cell>
          <cell r="G250">
            <v>0</v>
          </cell>
          <cell r="H250">
            <v>0</v>
          </cell>
        </row>
        <row r="251">
          <cell r="A251">
            <v>1111</v>
          </cell>
          <cell r="B251">
            <v>0</v>
          </cell>
          <cell r="C251">
            <v>0</v>
          </cell>
          <cell r="F251">
            <v>1111</v>
          </cell>
          <cell r="G251">
            <v>0</v>
          </cell>
          <cell r="H251">
            <v>0</v>
          </cell>
        </row>
        <row r="252">
          <cell r="A252">
            <v>1112</v>
          </cell>
          <cell r="B252">
            <v>0</v>
          </cell>
          <cell r="C252">
            <v>0</v>
          </cell>
          <cell r="F252">
            <v>1112</v>
          </cell>
          <cell r="G252">
            <v>0</v>
          </cell>
          <cell r="H252">
            <v>0</v>
          </cell>
        </row>
        <row r="253">
          <cell r="A253">
            <v>1113</v>
          </cell>
          <cell r="B253">
            <v>0</v>
          </cell>
          <cell r="C253">
            <v>0</v>
          </cell>
          <cell r="F253">
            <v>1113</v>
          </cell>
          <cell r="G253">
            <v>0</v>
          </cell>
          <cell r="H253">
            <v>0</v>
          </cell>
        </row>
        <row r="254">
          <cell r="A254">
            <v>1114</v>
          </cell>
          <cell r="B254">
            <v>0</v>
          </cell>
          <cell r="C254">
            <v>0</v>
          </cell>
          <cell r="F254">
            <v>1114</v>
          </cell>
          <cell r="G254">
            <v>0</v>
          </cell>
          <cell r="H254">
            <v>0</v>
          </cell>
        </row>
        <row r="255">
          <cell r="A255">
            <v>1115</v>
          </cell>
          <cell r="B255">
            <v>0</v>
          </cell>
          <cell r="C255">
            <v>0</v>
          </cell>
          <cell r="F255">
            <v>1115</v>
          </cell>
          <cell r="G255">
            <v>0</v>
          </cell>
          <cell r="H255">
            <v>0</v>
          </cell>
        </row>
        <row r="256">
          <cell r="A256">
            <v>1116</v>
          </cell>
          <cell r="B256">
            <v>0</v>
          </cell>
          <cell r="C256">
            <v>0</v>
          </cell>
          <cell r="F256">
            <v>1116</v>
          </cell>
          <cell r="G256">
            <v>0</v>
          </cell>
          <cell r="H256">
            <v>0</v>
          </cell>
        </row>
        <row r="257">
          <cell r="A257">
            <v>1117</v>
          </cell>
          <cell r="B257">
            <v>0</v>
          </cell>
          <cell r="C257">
            <v>0</v>
          </cell>
          <cell r="F257">
            <v>1117</v>
          </cell>
          <cell r="G257">
            <v>0</v>
          </cell>
          <cell r="H257">
            <v>0</v>
          </cell>
        </row>
        <row r="258">
          <cell r="A258">
            <v>1118</v>
          </cell>
          <cell r="B258">
            <v>0</v>
          </cell>
          <cell r="C258">
            <v>0</v>
          </cell>
          <cell r="F258">
            <v>1118</v>
          </cell>
          <cell r="G258">
            <v>0</v>
          </cell>
          <cell r="H258">
            <v>0</v>
          </cell>
        </row>
        <row r="259">
          <cell r="A259">
            <v>1119</v>
          </cell>
          <cell r="B259">
            <v>0</v>
          </cell>
          <cell r="C259">
            <v>0</v>
          </cell>
          <cell r="F259">
            <v>1119</v>
          </cell>
          <cell r="G259">
            <v>0</v>
          </cell>
          <cell r="H259">
            <v>0</v>
          </cell>
        </row>
        <row r="260">
          <cell r="A260">
            <v>1120</v>
          </cell>
          <cell r="B260">
            <v>0</v>
          </cell>
          <cell r="C260">
            <v>0</v>
          </cell>
          <cell r="F260">
            <v>1120</v>
          </cell>
          <cell r="G260">
            <v>0</v>
          </cell>
          <cell r="H260">
            <v>0</v>
          </cell>
        </row>
        <row r="261">
          <cell r="A261">
            <v>1121</v>
          </cell>
          <cell r="B261">
            <v>0</v>
          </cell>
          <cell r="C261">
            <v>0</v>
          </cell>
          <cell r="F261">
            <v>1121</v>
          </cell>
          <cell r="G261">
            <v>0</v>
          </cell>
          <cell r="H261">
            <v>0</v>
          </cell>
        </row>
        <row r="262">
          <cell r="A262">
            <v>1122</v>
          </cell>
          <cell r="B262">
            <v>0</v>
          </cell>
          <cell r="C262">
            <v>0</v>
          </cell>
          <cell r="F262">
            <v>1122</v>
          </cell>
          <cell r="G262">
            <v>0</v>
          </cell>
          <cell r="H262">
            <v>0</v>
          </cell>
        </row>
        <row r="263">
          <cell r="A263">
            <v>1123</v>
          </cell>
          <cell r="B263">
            <v>0</v>
          </cell>
          <cell r="C263">
            <v>0</v>
          </cell>
          <cell r="F263">
            <v>1123</v>
          </cell>
          <cell r="G263">
            <v>0</v>
          </cell>
          <cell r="H263">
            <v>0</v>
          </cell>
        </row>
        <row r="264">
          <cell r="A264">
            <v>1124</v>
          </cell>
          <cell r="B264">
            <v>0</v>
          </cell>
          <cell r="C264">
            <v>0</v>
          </cell>
          <cell r="F264">
            <v>1124</v>
          </cell>
          <cell r="G264">
            <v>0</v>
          </cell>
          <cell r="H264">
            <v>0</v>
          </cell>
        </row>
        <row r="265">
          <cell r="A265">
            <v>1125</v>
          </cell>
          <cell r="B265">
            <v>0</v>
          </cell>
          <cell r="C265">
            <v>0</v>
          </cell>
          <cell r="F265">
            <v>1125</v>
          </cell>
          <cell r="G265">
            <v>0</v>
          </cell>
          <cell r="H265">
            <v>0</v>
          </cell>
        </row>
        <row r="266">
          <cell r="A266">
            <v>1126</v>
          </cell>
          <cell r="B266">
            <v>0</v>
          </cell>
          <cell r="C266">
            <v>0</v>
          </cell>
          <cell r="F266">
            <v>1126</v>
          </cell>
          <cell r="G266">
            <v>0</v>
          </cell>
          <cell r="H266">
            <v>0</v>
          </cell>
        </row>
        <row r="267">
          <cell r="A267">
            <v>1127</v>
          </cell>
          <cell r="B267">
            <v>0</v>
          </cell>
          <cell r="C267">
            <v>0</v>
          </cell>
          <cell r="F267">
            <v>1127</v>
          </cell>
          <cell r="G267">
            <v>0</v>
          </cell>
          <cell r="H267">
            <v>0</v>
          </cell>
        </row>
        <row r="268">
          <cell r="A268">
            <v>1128</v>
          </cell>
          <cell r="B268">
            <v>0</v>
          </cell>
          <cell r="C268">
            <v>0</v>
          </cell>
          <cell r="F268">
            <v>1128</v>
          </cell>
          <cell r="G268">
            <v>0</v>
          </cell>
          <cell r="H268">
            <v>0</v>
          </cell>
        </row>
        <row r="269">
          <cell r="A269">
            <v>1129</v>
          </cell>
          <cell r="B269">
            <v>0</v>
          </cell>
          <cell r="C269">
            <v>0</v>
          </cell>
          <cell r="F269">
            <v>1129</v>
          </cell>
          <cell r="G269">
            <v>0</v>
          </cell>
          <cell r="H269">
            <v>0</v>
          </cell>
        </row>
        <row r="270">
          <cell r="A270">
            <v>1201</v>
          </cell>
          <cell r="B270">
            <v>0</v>
          </cell>
          <cell r="C270">
            <v>0</v>
          </cell>
          <cell r="F270">
            <v>1201</v>
          </cell>
          <cell r="G270">
            <v>0</v>
          </cell>
          <cell r="H270">
            <v>0</v>
          </cell>
        </row>
        <row r="271">
          <cell r="A271">
            <v>1202</v>
          </cell>
          <cell r="B271">
            <v>0</v>
          </cell>
          <cell r="C271">
            <v>0</v>
          </cell>
          <cell r="F271">
            <v>1202</v>
          </cell>
          <cell r="G271">
            <v>0</v>
          </cell>
          <cell r="H271">
            <v>0</v>
          </cell>
        </row>
        <row r="272">
          <cell r="A272">
            <v>1203</v>
          </cell>
          <cell r="B272">
            <v>0</v>
          </cell>
          <cell r="C272">
            <v>0</v>
          </cell>
          <cell r="F272">
            <v>1203</v>
          </cell>
          <cell r="G272">
            <v>0</v>
          </cell>
          <cell r="H272">
            <v>0</v>
          </cell>
        </row>
        <row r="273">
          <cell r="A273">
            <v>1204</v>
          </cell>
          <cell r="B273">
            <v>0</v>
          </cell>
          <cell r="C273">
            <v>0</v>
          </cell>
          <cell r="F273">
            <v>1204</v>
          </cell>
          <cell r="G273">
            <v>0</v>
          </cell>
          <cell r="H273">
            <v>0</v>
          </cell>
        </row>
        <row r="274">
          <cell r="A274">
            <v>1205</v>
          </cell>
          <cell r="B274">
            <v>0</v>
          </cell>
          <cell r="C274">
            <v>0</v>
          </cell>
          <cell r="F274">
            <v>1205</v>
          </cell>
          <cell r="G274">
            <v>0</v>
          </cell>
          <cell r="H274">
            <v>0</v>
          </cell>
        </row>
        <row r="275">
          <cell r="A275">
            <v>1206</v>
          </cell>
          <cell r="B275">
            <v>0</v>
          </cell>
          <cell r="C275">
            <v>0</v>
          </cell>
          <cell r="F275">
            <v>1206</v>
          </cell>
          <cell r="G275">
            <v>0</v>
          </cell>
          <cell r="H275">
            <v>0</v>
          </cell>
        </row>
        <row r="276">
          <cell r="A276">
            <v>1207</v>
          </cell>
          <cell r="B276">
            <v>0</v>
          </cell>
          <cell r="C276">
            <v>0</v>
          </cell>
          <cell r="F276">
            <v>1207</v>
          </cell>
          <cell r="G276">
            <v>0</v>
          </cell>
          <cell r="H276">
            <v>0</v>
          </cell>
        </row>
        <row r="277">
          <cell r="A277">
            <v>1208</v>
          </cell>
          <cell r="B277">
            <v>0</v>
          </cell>
          <cell r="C277">
            <v>0</v>
          </cell>
          <cell r="F277">
            <v>1208</v>
          </cell>
          <cell r="G277">
            <v>0</v>
          </cell>
          <cell r="H277">
            <v>0</v>
          </cell>
        </row>
        <row r="278">
          <cell r="A278">
            <v>1209</v>
          </cell>
          <cell r="B278">
            <v>0</v>
          </cell>
          <cell r="C278">
            <v>0</v>
          </cell>
          <cell r="F278">
            <v>1209</v>
          </cell>
          <cell r="G278">
            <v>0</v>
          </cell>
          <cell r="H278">
            <v>0</v>
          </cell>
        </row>
        <row r="279">
          <cell r="A279">
            <v>1210</v>
          </cell>
          <cell r="B279">
            <v>0</v>
          </cell>
          <cell r="C279">
            <v>0</v>
          </cell>
          <cell r="F279">
            <v>1210</v>
          </cell>
          <cell r="G279">
            <v>0</v>
          </cell>
          <cell r="H279">
            <v>0</v>
          </cell>
        </row>
        <row r="280">
          <cell r="A280">
            <v>1211</v>
          </cell>
          <cell r="B280">
            <v>0</v>
          </cell>
          <cell r="C280">
            <v>0</v>
          </cell>
          <cell r="F280">
            <v>1211</v>
          </cell>
          <cell r="G280">
            <v>0</v>
          </cell>
          <cell r="H280">
            <v>0</v>
          </cell>
        </row>
        <row r="281">
          <cell r="A281">
            <v>1212</v>
          </cell>
          <cell r="B281">
            <v>0</v>
          </cell>
          <cell r="C281">
            <v>0</v>
          </cell>
          <cell r="F281">
            <v>1212</v>
          </cell>
          <cell r="G281">
            <v>0</v>
          </cell>
          <cell r="H281">
            <v>0</v>
          </cell>
        </row>
        <row r="282">
          <cell r="A282">
            <v>1213</v>
          </cell>
          <cell r="B282">
            <v>0</v>
          </cell>
          <cell r="C282">
            <v>0</v>
          </cell>
          <cell r="F282">
            <v>1213</v>
          </cell>
          <cell r="G282">
            <v>0</v>
          </cell>
          <cell r="H282">
            <v>0</v>
          </cell>
        </row>
        <row r="283">
          <cell r="A283">
            <v>1214</v>
          </cell>
          <cell r="B283">
            <v>0</v>
          </cell>
          <cell r="C283">
            <v>0</v>
          </cell>
          <cell r="F283">
            <v>1214</v>
          </cell>
          <cell r="G283">
            <v>0</v>
          </cell>
          <cell r="H283">
            <v>0</v>
          </cell>
        </row>
        <row r="284">
          <cell r="A284">
            <v>1215</v>
          </cell>
          <cell r="B284">
            <v>0</v>
          </cell>
          <cell r="C284">
            <v>0</v>
          </cell>
          <cell r="F284">
            <v>1215</v>
          </cell>
          <cell r="G284">
            <v>0</v>
          </cell>
          <cell r="H284">
            <v>0</v>
          </cell>
        </row>
        <row r="285">
          <cell r="A285">
            <v>1216</v>
          </cell>
          <cell r="B285">
            <v>0</v>
          </cell>
          <cell r="C285">
            <v>0</v>
          </cell>
          <cell r="F285">
            <v>1216</v>
          </cell>
          <cell r="G285">
            <v>0</v>
          </cell>
          <cell r="H285">
            <v>0</v>
          </cell>
        </row>
        <row r="286">
          <cell r="A286">
            <v>1217</v>
          </cell>
          <cell r="B286">
            <v>0</v>
          </cell>
          <cell r="C286">
            <v>0</v>
          </cell>
          <cell r="F286">
            <v>1217</v>
          </cell>
          <cell r="G286">
            <v>0</v>
          </cell>
          <cell r="H286">
            <v>0</v>
          </cell>
        </row>
        <row r="287">
          <cell r="A287">
            <v>1218</v>
          </cell>
          <cell r="B287">
            <v>0</v>
          </cell>
          <cell r="C287">
            <v>0</v>
          </cell>
          <cell r="F287">
            <v>1218</v>
          </cell>
          <cell r="G287">
            <v>0</v>
          </cell>
          <cell r="H287">
            <v>0</v>
          </cell>
        </row>
        <row r="288">
          <cell r="A288">
            <v>1219</v>
          </cell>
          <cell r="B288">
            <v>0</v>
          </cell>
          <cell r="C288">
            <v>0</v>
          </cell>
          <cell r="F288">
            <v>1219</v>
          </cell>
          <cell r="G288">
            <v>0</v>
          </cell>
          <cell r="H288">
            <v>0</v>
          </cell>
        </row>
        <row r="289">
          <cell r="A289">
            <v>1220</v>
          </cell>
          <cell r="B289">
            <v>0</v>
          </cell>
          <cell r="C289">
            <v>0</v>
          </cell>
          <cell r="F289">
            <v>1220</v>
          </cell>
          <cell r="G289">
            <v>0</v>
          </cell>
          <cell r="H289">
            <v>0</v>
          </cell>
        </row>
        <row r="290">
          <cell r="A290">
            <v>1221</v>
          </cell>
          <cell r="B290">
            <v>0</v>
          </cell>
          <cell r="C290">
            <v>0</v>
          </cell>
          <cell r="F290">
            <v>1221</v>
          </cell>
          <cell r="G290">
            <v>0</v>
          </cell>
          <cell r="H290">
            <v>0</v>
          </cell>
        </row>
        <row r="291">
          <cell r="A291">
            <v>1222</v>
          </cell>
          <cell r="B291">
            <v>0</v>
          </cell>
          <cell r="C291">
            <v>0</v>
          </cell>
          <cell r="F291">
            <v>1222</v>
          </cell>
          <cell r="G291">
            <v>0</v>
          </cell>
          <cell r="H291">
            <v>0</v>
          </cell>
        </row>
        <row r="292">
          <cell r="A292">
            <v>1223</v>
          </cell>
          <cell r="B292">
            <v>0</v>
          </cell>
          <cell r="C292">
            <v>0</v>
          </cell>
          <cell r="F292">
            <v>1223</v>
          </cell>
          <cell r="G292">
            <v>0</v>
          </cell>
          <cell r="H292">
            <v>0</v>
          </cell>
        </row>
        <row r="293">
          <cell r="A293">
            <v>1224</v>
          </cell>
          <cell r="B293">
            <v>0</v>
          </cell>
          <cell r="C293">
            <v>0</v>
          </cell>
          <cell r="F293">
            <v>1224</v>
          </cell>
          <cell r="G293">
            <v>0</v>
          </cell>
          <cell r="H293">
            <v>0</v>
          </cell>
        </row>
        <row r="294">
          <cell r="A294">
            <v>1225</v>
          </cell>
          <cell r="B294">
            <v>0</v>
          </cell>
          <cell r="C294">
            <v>0</v>
          </cell>
          <cell r="F294">
            <v>1225</v>
          </cell>
          <cell r="G294">
            <v>0</v>
          </cell>
          <cell r="H294">
            <v>0</v>
          </cell>
        </row>
        <row r="295">
          <cell r="A295">
            <v>1226</v>
          </cell>
          <cell r="B295">
            <v>0</v>
          </cell>
          <cell r="C295">
            <v>0</v>
          </cell>
          <cell r="F295">
            <v>1226</v>
          </cell>
          <cell r="G295">
            <v>0</v>
          </cell>
          <cell r="H295">
            <v>0</v>
          </cell>
        </row>
        <row r="296">
          <cell r="A296">
            <v>1227</v>
          </cell>
          <cell r="B296">
            <v>0</v>
          </cell>
          <cell r="C296">
            <v>0</v>
          </cell>
          <cell r="F296">
            <v>1227</v>
          </cell>
          <cell r="G296">
            <v>0</v>
          </cell>
          <cell r="H296">
            <v>0</v>
          </cell>
        </row>
        <row r="297">
          <cell r="A297">
            <v>1228</v>
          </cell>
          <cell r="B297">
            <v>0</v>
          </cell>
          <cell r="C297">
            <v>0</v>
          </cell>
          <cell r="F297">
            <v>1228</v>
          </cell>
          <cell r="G297">
            <v>0</v>
          </cell>
          <cell r="H297">
            <v>0</v>
          </cell>
        </row>
        <row r="298">
          <cell r="A298">
            <v>1229</v>
          </cell>
          <cell r="B298">
            <v>0</v>
          </cell>
          <cell r="C298">
            <v>0</v>
          </cell>
          <cell r="F298">
            <v>1229</v>
          </cell>
          <cell r="G298">
            <v>0</v>
          </cell>
          <cell r="H298">
            <v>0</v>
          </cell>
        </row>
        <row r="299">
          <cell r="A299">
            <v>1230</v>
          </cell>
          <cell r="B299">
            <v>0</v>
          </cell>
          <cell r="C299">
            <v>0</v>
          </cell>
          <cell r="F299">
            <v>1230</v>
          </cell>
          <cell r="G299">
            <v>0</v>
          </cell>
          <cell r="H299">
            <v>0</v>
          </cell>
        </row>
        <row r="300">
          <cell r="A300">
            <v>1231</v>
          </cell>
          <cell r="B300">
            <v>0</v>
          </cell>
          <cell r="C300">
            <v>0</v>
          </cell>
          <cell r="F300">
            <v>1231</v>
          </cell>
          <cell r="G300">
            <v>0</v>
          </cell>
          <cell r="H300">
            <v>0</v>
          </cell>
        </row>
        <row r="301">
          <cell r="A301">
            <v>1232</v>
          </cell>
          <cell r="B301">
            <v>0</v>
          </cell>
          <cell r="C301">
            <v>0</v>
          </cell>
          <cell r="F301">
            <v>1232</v>
          </cell>
          <cell r="G301">
            <v>0</v>
          </cell>
          <cell r="H301">
            <v>0</v>
          </cell>
        </row>
        <row r="302">
          <cell r="A302">
            <v>1233</v>
          </cell>
          <cell r="B302">
            <v>0</v>
          </cell>
          <cell r="C302">
            <v>0</v>
          </cell>
          <cell r="F302">
            <v>1233</v>
          </cell>
          <cell r="G302">
            <v>0</v>
          </cell>
          <cell r="H302">
            <v>0</v>
          </cell>
        </row>
        <row r="303">
          <cell r="A303">
            <v>1234</v>
          </cell>
          <cell r="B303">
            <v>0</v>
          </cell>
          <cell r="C303">
            <v>0</v>
          </cell>
          <cell r="F303">
            <v>1234</v>
          </cell>
          <cell r="G303">
            <v>0</v>
          </cell>
          <cell r="H303">
            <v>0</v>
          </cell>
        </row>
        <row r="304">
          <cell r="A304">
            <v>1235</v>
          </cell>
          <cell r="B304">
            <v>0</v>
          </cell>
          <cell r="C304">
            <v>0</v>
          </cell>
          <cell r="F304">
            <v>1235</v>
          </cell>
          <cell r="G304">
            <v>0</v>
          </cell>
          <cell r="H304">
            <v>0</v>
          </cell>
        </row>
        <row r="305">
          <cell r="A305">
            <v>1236</v>
          </cell>
          <cell r="B305">
            <v>0</v>
          </cell>
          <cell r="C305">
            <v>0</v>
          </cell>
          <cell r="F305">
            <v>1236</v>
          </cell>
          <cell r="G305">
            <v>0</v>
          </cell>
          <cell r="H305">
            <v>0</v>
          </cell>
        </row>
        <row r="306">
          <cell r="A306">
            <v>1237</v>
          </cell>
          <cell r="B306">
            <v>0</v>
          </cell>
          <cell r="C306">
            <v>0</v>
          </cell>
          <cell r="F306">
            <v>1237</v>
          </cell>
          <cell r="G306">
            <v>0</v>
          </cell>
          <cell r="H306">
            <v>0</v>
          </cell>
        </row>
        <row r="307">
          <cell r="A307">
            <v>1238</v>
          </cell>
          <cell r="B307">
            <v>0</v>
          </cell>
          <cell r="C307">
            <v>0</v>
          </cell>
          <cell r="F307">
            <v>1238</v>
          </cell>
          <cell r="G307">
            <v>0</v>
          </cell>
          <cell r="H307">
            <v>0</v>
          </cell>
        </row>
        <row r="308">
          <cell r="A308">
            <v>1239</v>
          </cell>
          <cell r="B308">
            <v>0</v>
          </cell>
          <cell r="C308">
            <v>0</v>
          </cell>
          <cell r="F308">
            <v>1239</v>
          </cell>
          <cell r="G308">
            <v>0</v>
          </cell>
          <cell r="H308">
            <v>0</v>
          </cell>
        </row>
        <row r="309">
          <cell r="A309">
            <v>1240</v>
          </cell>
          <cell r="B309">
            <v>0</v>
          </cell>
          <cell r="C309">
            <v>0</v>
          </cell>
          <cell r="F309">
            <v>1240</v>
          </cell>
          <cell r="G309">
            <v>0</v>
          </cell>
          <cell r="H309">
            <v>0</v>
          </cell>
        </row>
        <row r="310">
          <cell r="A310">
            <v>1241</v>
          </cell>
          <cell r="B310">
            <v>0</v>
          </cell>
          <cell r="C310">
            <v>0</v>
          </cell>
          <cell r="F310">
            <v>1241</v>
          </cell>
          <cell r="G310">
            <v>0</v>
          </cell>
          <cell r="H310">
            <v>0</v>
          </cell>
        </row>
        <row r="311">
          <cell r="A311">
            <v>1242</v>
          </cell>
          <cell r="B311">
            <v>0</v>
          </cell>
          <cell r="C311">
            <v>0</v>
          </cell>
          <cell r="F311">
            <v>1242</v>
          </cell>
          <cell r="G311">
            <v>0</v>
          </cell>
          <cell r="H311">
            <v>0</v>
          </cell>
        </row>
        <row r="312">
          <cell r="A312">
            <v>1243</v>
          </cell>
          <cell r="B312">
            <v>0</v>
          </cell>
          <cell r="C312">
            <v>0</v>
          </cell>
          <cell r="F312">
            <v>1243</v>
          </cell>
          <cell r="G312">
            <v>0</v>
          </cell>
          <cell r="H312">
            <v>0</v>
          </cell>
        </row>
        <row r="313">
          <cell r="A313">
            <v>1244</v>
          </cell>
          <cell r="B313">
            <v>0</v>
          </cell>
          <cell r="C313">
            <v>0</v>
          </cell>
          <cell r="F313">
            <v>1244</v>
          </cell>
          <cell r="G313">
            <v>0</v>
          </cell>
          <cell r="H313">
            <v>0</v>
          </cell>
        </row>
        <row r="314">
          <cell r="A314">
            <v>1245</v>
          </cell>
          <cell r="B314">
            <v>0</v>
          </cell>
          <cell r="C314">
            <v>0</v>
          </cell>
          <cell r="F314">
            <v>1245</v>
          </cell>
          <cell r="G314">
            <v>0</v>
          </cell>
          <cell r="H314">
            <v>0</v>
          </cell>
        </row>
        <row r="315">
          <cell r="A315">
            <v>1246</v>
          </cell>
          <cell r="B315">
            <v>0</v>
          </cell>
          <cell r="C315">
            <v>0</v>
          </cell>
          <cell r="F315">
            <v>1246</v>
          </cell>
          <cell r="G315">
            <v>0</v>
          </cell>
          <cell r="H315">
            <v>0</v>
          </cell>
        </row>
        <row r="316">
          <cell r="A316">
            <v>1247</v>
          </cell>
          <cell r="B316">
            <v>0</v>
          </cell>
          <cell r="C316">
            <v>0</v>
          </cell>
          <cell r="F316">
            <v>1247</v>
          </cell>
          <cell r="G316">
            <v>0</v>
          </cell>
          <cell r="H316">
            <v>0</v>
          </cell>
        </row>
        <row r="317">
          <cell r="A317">
            <v>1248</v>
          </cell>
          <cell r="B317">
            <v>0</v>
          </cell>
          <cell r="C317">
            <v>0</v>
          </cell>
          <cell r="F317">
            <v>1248</v>
          </cell>
          <cell r="G317">
            <v>0</v>
          </cell>
          <cell r="H317">
            <v>0</v>
          </cell>
        </row>
        <row r="318">
          <cell r="A318">
            <v>1249</v>
          </cell>
          <cell r="B318">
            <v>0</v>
          </cell>
          <cell r="C318">
            <v>0</v>
          </cell>
          <cell r="F318">
            <v>1249</v>
          </cell>
          <cell r="G318">
            <v>0</v>
          </cell>
          <cell r="H318">
            <v>0</v>
          </cell>
        </row>
        <row r="319">
          <cell r="A319">
            <v>1250</v>
          </cell>
          <cell r="B319">
            <v>0</v>
          </cell>
          <cell r="C319">
            <v>0</v>
          </cell>
          <cell r="F319">
            <v>1250</v>
          </cell>
          <cell r="G319">
            <v>0</v>
          </cell>
          <cell r="H319">
            <v>0</v>
          </cell>
        </row>
        <row r="320">
          <cell r="A320">
            <v>1251</v>
          </cell>
          <cell r="B320">
            <v>0</v>
          </cell>
          <cell r="C320">
            <v>0</v>
          </cell>
          <cell r="F320">
            <v>1251</v>
          </cell>
          <cell r="G320">
            <v>0</v>
          </cell>
          <cell r="H320">
            <v>0</v>
          </cell>
        </row>
        <row r="321">
          <cell r="A321">
            <v>1252</v>
          </cell>
          <cell r="B321">
            <v>0</v>
          </cell>
          <cell r="C321">
            <v>0</v>
          </cell>
          <cell r="F321">
            <v>1252</v>
          </cell>
          <cell r="G321">
            <v>0</v>
          </cell>
          <cell r="H321">
            <v>0</v>
          </cell>
        </row>
        <row r="322">
          <cell r="A322">
            <v>1253</v>
          </cell>
          <cell r="B322">
            <v>0</v>
          </cell>
          <cell r="C322">
            <v>0</v>
          </cell>
          <cell r="F322">
            <v>1253</v>
          </cell>
          <cell r="G322">
            <v>0</v>
          </cell>
          <cell r="H322">
            <v>0</v>
          </cell>
        </row>
        <row r="323">
          <cell r="A323">
            <v>1254</v>
          </cell>
          <cell r="B323">
            <v>0</v>
          </cell>
          <cell r="C323">
            <v>0</v>
          </cell>
          <cell r="F323">
            <v>1254</v>
          </cell>
          <cell r="G323">
            <v>0</v>
          </cell>
          <cell r="H323">
            <v>0</v>
          </cell>
        </row>
        <row r="324">
          <cell r="A324">
            <v>1255</v>
          </cell>
          <cell r="B324">
            <v>0</v>
          </cell>
          <cell r="C324">
            <v>0</v>
          </cell>
          <cell r="F324">
            <v>1255</v>
          </cell>
          <cell r="G324">
            <v>0</v>
          </cell>
          <cell r="H324">
            <v>0</v>
          </cell>
        </row>
        <row r="325">
          <cell r="A325">
            <v>1256</v>
          </cell>
          <cell r="B325">
            <v>0</v>
          </cell>
          <cell r="C325">
            <v>0</v>
          </cell>
          <cell r="F325">
            <v>1256</v>
          </cell>
          <cell r="G325">
            <v>0</v>
          </cell>
          <cell r="H325">
            <v>0</v>
          </cell>
        </row>
        <row r="326">
          <cell r="A326">
            <v>1257</v>
          </cell>
          <cell r="B326">
            <v>0</v>
          </cell>
          <cell r="C326">
            <v>0</v>
          </cell>
          <cell r="F326">
            <v>1257</v>
          </cell>
          <cell r="G326">
            <v>0</v>
          </cell>
          <cell r="H326">
            <v>0</v>
          </cell>
        </row>
        <row r="327">
          <cell r="A327">
            <v>1258</v>
          </cell>
          <cell r="B327">
            <v>0</v>
          </cell>
          <cell r="C327">
            <v>0</v>
          </cell>
          <cell r="F327">
            <v>1258</v>
          </cell>
          <cell r="G327">
            <v>0</v>
          </cell>
          <cell r="H327">
            <v>0</v>
          </cell>
        </row>
        <row r="328">
          <cell r="A328">
            <v>1259</v>
          </cell>
          <cell r="B328">
            <v>0</v>
          </cell>
          <cell r="C328">
            <v>0</v>
          </cell>
          <cell r="F328">
            <v>1259</v>
          </cell>
          <cell r="G328">
            <v>0</v>
          </cell>
          <cell r="H328">
            <v>0</v>
          </cell>
        </row>
        <row r="329">
          <cell r="A329">
            <v>1260</v>
          </cell>
          <cell r="B329">
            <v>0</v>
          </cell>
          <cell r="C329">
            <v>0</v>
          </cell>
          <cell r="F329">
            <v>1260</v>
          </cell>
          <cell r="G329">
            <v>0</v>
          </cell>
          <cell r="H329">
            <v>0</v>
          </cell>
        </row>
        <row r="330">
          <cell r="A330">
            <v>1261</v>
          </cell>
          <cell r="B330">
            <v>0</v>
          </cell>
          <cell r="C330">
            <v>0</v>
          </cell>
          <cell r="F330">
            <v>1261</v>
          </cell>
          <cell r="G330">
            <v>0</v>
          </cell>
          <cell r="H330">
            <v>0</v>
          </cell>
        </row>
        <row r="331">
          <cell r="A331">
            <v>1262</v>
          </cell>
          <cell r="B331">
            <v>0</v>
          </cell>
          <cell r="C331">
            <v>0</v>
          </cell>
          <cell r="F331">
            <v>1262</v>
          </cell>
          <cell r="G331">
            <v>0</v>
          </cell>
          <cell r="H331">
            <v>0</v>
          </cell>
        </row>
        <row r="332">
          <cell r="A332">
            <v>1263</v>
          </cell>
          <cell r="B332">
            <v>0</v>
          </cell>
          <cell r="C332">
            <v>0</v>
          </cell>
          <cell r="F332">
            <v>1263</v>
          </cell>
          <cell r="G332">
            <v>0</v>
          </cell>
          <cell r="H332">
            <v>0</v>
          </cell>
        </row>
        <row r="333">
          <cell r="A333">
            <v>1264</v>
          </cell>
          <cell r="B333">
            <v>0</v>
          </cell>
          <cell r="C333">
            <v>0</v>
          </cell>
          <cell r="F333">
            <v>1264</v>
          </cell>
          <cell r="G333">
            <v>0</v>
          </cell>
          <cell r="H333">
            <v>0</v>
          </cell>
        </row>
        <row r="334">
          <cell r="A334">
            <v>1265</v>
          </cell>
          <cell r="B334">
            <v>0</v>
          </cell>
          <cell r="C334">
            <v>0</v>
          </cell>
          <cell r="F334">
            <v>1265</v>
          </cell>
          <cell r="G334">
            <v>0</v>
          </cell>
          <cell r="H334">
            <v>0</v>
          </cell>
        </row>
        <row r="335">
          <cell r="A335">
            <v>1266</v>
          </cell>
          <cell r="B335">
            <v>0</v>
          </cell>
          <cell r="C335">
            <v>0</v>
          </cell>
          <cell r="F335">
            <v>1266</v>
          </cell>
          <cell r="G335">
            <v>0</v>
          </cell>
          <cell r="H335">
            <v>0</v>
          </cell>
        </row>
        <row r="336">
          <cell r="A336">
            <v>1267</v>
          </cell>
          <cell r="B336">
            <v>0</v>
          </cell>
          <cell r="C336">
            <v>0</v>
          </cell>
          <cell r="F336">
            <v>1267</v>
          </cell>
          <cell r="G336">
            <v>0</v>
          </cell>
          <cell r="H336">
            <v>0</v>
          </cell>
        </row>
        <row r="337">
          <cell r="A337">
            <v>1268</v>
          </cell>
          <cell r="B337">
            <v>0</v>
          </cell>
          <cell r="C337">
            <v>0</v>
          </cell>
          <cell r="F337">
            <v>1268</v>
          </cell>
          <cell r="G337">
            <v>0</v>
          </cell>
          <cell r="H337">
            <v>0</v>
          </cell>
        </row>
        <row r="338">
          <cell r="A338">
            <v>1269</v>
          </cell>
          <cell r="B338">
            <v>0</v>
          </cell>
          <cell r="C338">
            <v>0</v>
          </cell>
          <cell r="F338">
            <v>1269</v>
          </cell>
          <cell r="G338">
            <v>0</v>
          </cell>
          <cell r="H338">
            <v>0</v>
          </cell>
        </row>
        <row r="339">
          <cell r="A339">
            <v>1270</v>
          </cell>
          <cell r="B339">
            <v>0</v>
          </cell>
          <cell r="C339">
            <v>0</v>
          </cell>
          <cell r="F339">
            <v>1270</v>
          </cell>
          <cell r="G339">
            <v>0</v>
          </cell>
          <cell r="H339">
            <v>0</v>
          </cell>
        </row>
        <row r="340">
          <cell r="A340">
            <v>1271</v>
          </cell>
          <cell r="B340">
            <v>0</v>
          </cell>
          <cell r="C340">
            <v>0</v>
          </cell>
          <cell r="F340">
            <v>1271</v>
          </cell>
          <cell r="G340">
            <v>0</v>
          </cell>
          <cell r="H340">
            <v>0</v>
          </cell>
        </row>
        <row r="341">
          <cell r="A341">
            <v>1272</v>
          </cell>
          <cell r="B341">
            <v>0</v>
          </cell>
          <cell r="C341">
            <v>0</v>
          </cell>
          <cell r="F341">
            <v>1272</v>
          </cell>
          <cell r="G341">
            <v>0</v>
          </cell>
          <cell r="H341">
            <v>0</v>
          </cell>
        </row>
        <row r="342">
          <cell r="A342">
            <v>1273</v>
          </cell>
          <cell r="B342">
            <v>0</v>
          </cell>
          <cell r="C342">
            <v>0</v>
          </cell>
          <cell r="F342">
            <v>1273</v>
          </cell>
          <cell r="G342">
            <v>0</v>
          </cell>
          <cell r="H342">
            <v>0</v>
          </cell>
        </row>
        <row r="343">
          <cell r="A343">
            <v>1274</v>
          </cell>
          <cell r="B343">
            <v>0</v>
          </cell>
          <cell r="C343">
            <v>0</v>
          </cell>
          <cell r="F343">
            <v>1274</v>
          </cell>
          <cell r="G343">
            <v>0</v>
          </cell>
          <cell r="H343">
            <v>0</v>
          </cell>
        </row>
        <row r="344">
          <cell r="A344">
            <v>1275</v>
          </cell>
          <cell r="B344">
            <v>0</v>
          </cell>
          <cell r="C344">
            <v>0</v>
          </cell>
          <cell r="F344">
            <v>1275</v>
          </cell>
          <cell r="G344">
            <v>0</v>
          </cell>
          <cell r="H344">
            <v>0</v>
          </cell>
        </row>
        <row r="345">
          <cell r="A345">
            <v>1276</v>
          </cell>
          <cell r="B345">
            <v>0</v>
          </cell>
          <cell r="C345">
            <v>0</v>
          </cell>
          <cell r="F345">
            <v>1276</v>
          </cell>
          <cell r="G345">
            <v>0</v>
          </cell>
          <cell r="H345">
            <v>0</v>
          </cell>
        </row>
        <row r="346">
          <cell r="A346">
            <v>1277</v>
          </cell>
          <cell r="B346">
            <v>0</v>
          </cell>
          <cell r="C346">
            <v>0</v>
          </cell>
          <cell r="F346">
            <v>1277</v>
          </cell>
          <cell r="G346">
            <v>0</v>
          </cell>
          <cell r="H346">
            <v>0</v>
          </cell>
        </row>
        <row r="347">
          <cell r="A347">
            <v>1278</v>
          </cell>
          <cell r="B347">
            <v>0</v>
          </cell>
          <cell r="C347">
            <v>0</v>
          </cell>
          <cell r="F347">
            <v>1278</v>
          </cell>
          <cell r="G347">
            <v>0</v>
          </cell>
          <cell r="H347">
            <v>0</v>
          </cell>
        </row>
        <row r="348">
          <cell r="A348">
            <v>1279</v>
          </cell>
          <cell r="B348">
            <v>0</v>
          </cell>
          <cell r="C348">
            <v>0</v>
          </cell>
          <cell r="F348">
            <v>1279</v>
          </cell>
          <cell r="G348">
            <v>0</v>
          </cell>
          <cell r="H348">
            <v>0</v>
          </cell>
        </row>
        <row r="349">
          <cell r="A349">
            <v>1280</v>
          </cell>
          <cell r="B349">
            <v>0</v>
          </cell>
          <cell r="C349">
            <v>0</v>
          </cell>
          <cell r="F349">
            <v>1280</v>
          </cell>
          <cell r="G349">
            <v>0</v>
          </cell>
          <cell r="H349">
            <v>0</v>
          </cell>
        </row>
        <row r="350">
          <cell r="A350">
            <v>1281</v>
          </cell>
          <cell r="B350">
            <v>0</v>
          </cell>
          <cell r="C350">
            <v>0</v>
          </cell>
          <cell r="F350">
            <v>1281</v>
          </cell>
          <cell r="G350">
            <v>0</v>
          </cell>
          <cell r="H350">
            <v>0</v>
          </cell>
        </row>
        <row r="351">
          <cell r="A351">
            <v>1282</v>
          </cell>
          <cell r="B351">
            <v>0</v>
          </cell>
          <cell r="C351">
            <v>0</v>
          </cell>
          <cell r="F351">
            <v>1282</v>
          </cell>
          <cell r="G351">
            <v>0</v>
          </cell>
          <cell r="H351">
            <v>0</v>
          </cell>
        </row>
        <row r="352">
          <cell r="A352">
            <v>1283</v>
          </cell>
          <cell r="B352">
            <v>0</v>
          </cell>
          <cell r="C352">
            <v>0</v>
          </cell>
          <cell r="F352">
            <v>1283</v>
          </cell>
          <cell r="G352">
            <v>0</v>
          </cell>
          <cell r="H352">
            <v>0</v>
          </cell>
        </row>
        <row r="353">
          <cell r="A353">
            <v>1284</v>
          </cell>
          <cell r="B353">
            <v>0</v>
          </cell>
          <cell r="C353">
            <v>0</v>
          </cell>
          <cell r="F353">
            <v>1284</v>
          </cell>
          <cell r="G353">
            <v>0</v>
          </cell>
          <cell r="H353">
            <v>0</v>
          </cell>
        </row>
        <row r="354">
          <cell r="A354">
            <v>1285</v>
          </cell>
          <cell r="B354">
            <v>0</v>
          </cell>
          <cell r="C354">
            <v>0</v>
          </cell>
          <cell r="F354">
            <v>1285</v>
          </cell>
          <cell r="G354">
            <v>0</v>
          </cell>
          <cell r="H354">
            <v>0</v>
          </cell>
        </row>
        <row r="355">
          <cell r="A355">
            <v>1286</v>
          </cell>
          <cell r="B355">
            <v>0</v>
          </cell>
          <cell r="C355">
            <v>0</v>
          </cell>
          <cell r="F355">
            <v>1286</v>
          </cell>
          <cell r="G355">
            <v>0</v>
          </cell>
          <cell r="H355">
            <v>0</v>
          </cell>
        </row>
        <row r="356">
          <cell r="A356">
            <v>1287</v>
          </cell>
          <cell r="B356">
            <v>0</v>
          </cell>
          <cell r="C356">
            <v>0</v>
          </cell>
          <cell r="F356">
            <v>1287</v>
          </cell>
          <cell r="G356">
            <v>0</v>
          </cell>
          <cell r="H356">
            <v>0</v>
          </cell>
        </row>
        <row r="357">
          <cell r="A357">
            <v>1301</v>
          </cell>
          <cell r="B357">
            <v>0</v>
          </cell>
          <cell r="C357">
            <v>0</v>
          </cell>
          <cell r="F357">
            <v>1301</v>
          </cell>
          <cell r="G357">
            <v>0</v>
          </cell>
          <cell r="H357">
            <v>0</v>
          </cell>
        </row>
        <row r="358">
          <cell r="A358">
            <v>1302</v>
          </cell>
          <cell r="B358">
            <v>0</v>
          </cell>
          <cell r="C358">
            <v>0</v>
          </cell>
          <cell r="F358">
            <v>1302</v>
          </cell>
          <cell r="G358">
            <v>0</v>
          </cell>
          <cell r="H358">
            <v>0</v>
          </cell>
        </row>
        <row r="359">
          <cell r="A359">
            <v>1303</v>
          </cell>
          <cell r="B359">
            <v>0</v>
          </cell>
          <cell r="C359">
            <v>0</v>
          </cell>
          <cell r="F359">
            <v>1303</v>
          </cell>
          <cell r="G359">
            <v>0</v>
          </cell>
          <cell r="H359">
            <v>0</v>
          </cell>
        </row>
        <row r="360">
          <cell r="A360">
            <v>1304</v>
          </cell>
          <cell r="B360">
            <v>0</v>
          </cell>
          <cell r="C360">
            <v>0</v>
          </cell>
          <cell r="F360">
            <v>1304</v>
          </cell>
          <cell r="G360">
            <v>0</v>
          </cell>
          <cell r="H360">
            <v>0</v>
          </cell>
        </row>
        <row r="361">
          <cell r="A361">
            <v>1305</v>
          </cell>
          <cell r="B361">
            <v>0</v>
          </cell>
          <cell r="C361">
            <v>0</v>
          </cell>
          <cell r="F361">
            <v>1305</v>
          </cell>
          <cell r="G361">
            <v>0</v>
          </cell>
          <cell r="H361">
            <v>0</v>
          </cell>
        </row>
        <row r="362">
          <cell r="A362">
            <v>1306</v>
          </cell>
          <cell r="B362">
            <v>0</v>
          </cell>
          <cell r="C362">
            <v>0</v>
          </cell>
          <cell r="F362">
            <v>1306</v>
          </cell>
          <cell r="G362">
            <v>0</v>
          </cell>
          <cell r="H362">
            <v>0</v>
          </cell>
        </row>
        <row r="363">
          <cell r="A363">
            <v>1307</v>
          </cell>
          <cell r="B363">
            <v>0</v>
          </cell>
          <cell r="C363">
            <v>0</v>
          </cell>
          <cell r="F363">
            <v>1307</v>
          </cell>
          <cell r="G363">
            <v>0</v>
          </cell>
          <cell r="H363">
            <v>0</v>
          </cell>
        </row>
        <row r="364">
          <cell r="A364">
            <v>1308</v>
          </cell>
          <cell r="B364">
            <v>0</v>
          </cell>
          <cell r="C364">
            <v>0</v>
          </cell>
          <cell r="F364">
            <v>1308</v>
          </cell>
          <cell r="G364">
            <v>0</v>
          </cell>
          <cell r="H364">
            <v>0</v>
          </cell>
        </row>
        <row r="365">
          <cell r="A365">
            <v>1309</v>
          </cell>
          <cell r="B365">
            <v>0</v>
          </cell>
          <cell r="C365">
            <v>0</v>
          </cell>
          <cell r="F365">
            <v>1309</v>
          </cell>
          <cell r="G365">
            <v>0</v>
          </cell>
          <cell r="H365">
            <v>0</v>
          </cell>
        </row>
        <row r="366">
          <cell r="A366">
            <v>1310</v>
          </cell>
          <cell r="B366">
            <v>0</v>
          </cell>
          <cell r="C366">
            <v>0</v>
          </cell>
          <cell r="F366">
            <v>1310</v>
          </cell>
          <cell r="G366">
            <v>0</v>
          </cell>
          <cell r="H366">
            <v>0</v>
          </cell>
        </row>
        <row r="367">
          <cell r="A367">
            <v>1311</v>
          </cell>
          <cell r="B367">
            <v>0</v>
          </cell>
          <cell r="C367">
            <v>0</v>
          </cell>
          <cell r="F367">
            <v>1311</v>
          </cell>
          <cell r="G367">
            <v>0</v>
          </cell>
          <cell r="H367">
            <v>0</v>
          </cell>
        </row>
        <row r="368">
          <cell r="A368">
            <v>1312</v>
          </cell>
          <cell r="B368">
            <v>0</v>
          </cell>
          <cell r="C368">
            <v>0</v>
          </cell>
          <cell r="F368">
            <v>1312</v>
          </cell>
          <cell r="G368">
            <v>0</v>
          </cell>
          <cell r="H368">
            <v>0</v>
          </cell>
        </row>
        <row r="369">
          <cell r="A369">
            <v>1313</v>
          </cell>
          <cell r="B369">
            <v>0</v>
          </cell>
          <cell r="C369">
            <v>0</v>
          </cell>
          <cell r="F369">
            <v>1313</v>
          </cell>
          <cell r="G369">
            <v>0</v>
          </cell>
          <cell r="H369">
            <v>0</v>
          </cell>
        </row>
        <row r="370">
          <cell r="A370">
            <v>1314</v>
          </cell>
          <cell r="B370">
            <v>0</v>
          </cell>
          <cell r="C370">
            <v>0</v>
          </cell>
          <cell r="F370">
            <v>1314</v>
          </cell>
          <cell r="G370">
            <v>0</v>
          </cell>
          <cell r="H370">
            <v>0</v>
          </cell>
        </row>
        <row r="371">
          <cell r="A371">
            <v>1315</v>
          </cell>
          <cell r="B371">
            <v>0</v>
          </cell>
          <cell r="C371">
            <v>0</v>
          </cell>
          <cell r="F371">
            <v>1315</v>
          </cell>
          <cell r="G371">
            <v>0</v>
          </cell>
          <cell r="H371">
            <v>0</v>
          </cell>
        </row>
        <row r="372">
          <cell r="A372">
            <v>1316</v>
          </cell>
          <cell r="B372">
            <v>0</v>
          </cell>
          <cell r="C372">
            <v>0</v>
          </cell>
          <cell r="F372">
            <v>1316</v>
          </cell>
          <cell r="G372">
            <v>0</v>
          </cell>
          <cell r="H372">
            <v>0</v>
          </cell>
        </row>
        <row r="373">
          <cell r="A373">
            <v>1317</v>
          </cell>
          <cell r="B373">
            <v>0</v>
          </cell>
          <cell r="C373">
            <v>0</v>
          </cell>
          <cell r="F373">
            <v>1317</v>
          </cell>
          <cell r="G373">
            <v>0</v>
          </cell>
          <cell r="H373">
            <v>0</v>
          </cell>
        </row>
        <row r="374">
          <cell r="A374">
            <v>1318</v>
          </cell>
          <cell r="B374">
            <v>0</v>
          </cell>
          <cell r="C374">
            <v>0</v>
          </cell>
          <cell r="F374">
            <v>1318</v>
          </cell>
          <cell r="G374">
            <v>0</v>
          </cell>
          <cell r="H374">
            <v>0</v>
          </cell>
        </row>
        <row r="375">
          <cell r="A375">
            <v>1319</v>
          </cell>
          <cell r="B375">
            <v>0</v>
          </cell>
          <cell r="C375">
            <v>0</v>
          </cell>
          <cell r="F375">
            <v>1319</v>
          </cell>
          <cell r="G375">
            <v>0</v>
          </cell>
          <cell r="H375">
            <v>0</v>
          </cell>
        </row>
        <row r="376">
          <cell r="A376">
            <v>1320</v>
          </cell>
          <cell r="B376">
            <v>0</v>
          </cell>
          <cell r="C376">
            <v>0</v>
          </cell>
          <cell r="F376">
            <v>1320</v>
          </cell>
          <cell r="G376">
            <v>0</v>
          </cell>
          <cell r="H376">
            <v>0</v>
          </cell>
        </row>
        <row r="377">
          <cell r="A377">
            <v>1321</v>
          </cell>
          <cell r="B377">
            <v>0</v>
          </cell>
          <cell r="C377">
            <v>0</v>
          </cell>
          <cell r="F377">
            <v>1321</v>
          </cell>
          <cell r="G377">
            <v>0</v>
          </cell>
          <cell r="H377">
            <v>0</v>
          </cell>
        </row>
        <row r="378">
          <cell r="A378">
            <v>1322</v>
          </cell>
          <cell r="B378">
            <v>0</v>
          </cell>
          <cell r="C378">
            <v>0</v>
          </cell>
          <cell r="F378">
            <v>1322</v>
          </cell>
          <cell r="G378">
            <v>0</v>
          </cell>
          <cell r="H378">
            <v>0</v>
          </cell>
        </row>
        <row r="379">
          <cell r="A379">
            <v>1323</v>
          </cell>
          <cell r="B379">
            <v>0</v>
          </cell>
          <cell r="C379">
            <v>0</v>
          </cell>
          <cell r="F379">
            <v>1323</v>
          </cell>
          <cell r="G379">
            <v>0</v>
          </cell>
          <cell r="H379">
            <v>0</v>
          </cell>
        </row>
        <row r="380">
          <cell r="A380">
            <v>1324</v>
          </cell>
          <cell r="B380">
            <v>0</v>
          </cell>
          <cell r="C380">
            <v>0</v>
          </cell>
          <cell r="F380">
            <v>1324</v>
          </cell>
          <cell r="G380">
            <v>0</v>
          </cell>
          <cell r="H380">
            <v>0</v>
          </cell>
        </row>
        <row r="381">
          <cell r="A381">
            <v>1325</v>
          </cell>
          <cell r="B381">
            <v>0</v>
          </cell>
          <cell r="C381">
            <v>0</v>
          </cell>
          <cell r="F381">
            <v>1325</v>
          </cell>
          <cell r="G381">
            <v>0</v>
          </cell>
          <cell r="H381">
            <v>0</v>
          </cell>
        </row>
        <row r="382">
          <cell r="A382">
            <v>1326</v>
          </cell>
          <cell r="B382">
            <v>0</v>
          </cell>
          <cell r="C382">
            <v>0</v>
          </cell>
          <cell r="F382">
            <v>1326</v>
          </cell>
          <cell r="G382">
            <v>0</v>
          </cell>
          <cell r="H382">
            <v>0</v>
          </cell>
        </row>
        <row r="383">
          <cell r="A383">
            <v>1327</v>
          </cell>
          <cell r="B383">
            <v>0</v>
          </cell>
          <cell r="C383">
            <v>0</v>
          </cell>
          <cell r="F383">
            <v>1327</v>
          </cell>
          <cell r="G383">
            <v>0</v>
          </cell>
          <cell r="H383">
            <v>0</v>
          </cell>
        </row>
        <row r="384">
          <cell r="A384">
            <v>1328</v>
          </cell>
          <cell r="B384">
            <v>0</v>
          </cell>
          <cell r="C384">
            <v>0</v>
          </cell>
          <cell r="F384">
            <v>1328</v>
          </cell>
          <cell r="G384">
            <v>0</v>
          </cell>
          <cell r="H384">
            <v>0</v>
          </cell>
        </row>
        <row r="385">
          <cell r="A385">
            <v>1329</v>
          </cell>
          <cell r="B385">
            <v>0</v>
          </cell>
          <cell r="C385">
            <v>0</v>
          </cell>
          <cell r="F385">
            <v>1329</v>
          </cell>
          <cell r="G385">
            <v>0</v>
          </cell>
          <cell r="H385">
            <v>0</v>
          </cell>
        </row>
        <row r="386">
          <cell r="A386">
            <v>1330</v>
          </cell>
          <cell r="B386">
            <v>0</v>
          </cell>
          <cell r="C386">
            <v>0</v>
          </cell>
          <cell r="F386">
            <v>1330</v>
          </cell>
          <cell r="G386">
            <v>0</v>
          </cell>
          <cell r="H386">
            <v>0</v>
          </cell>
        </row>
        <row r="387">
          <cell r="A387">
            <v>1331</v>
          </cell>
          <cell r="B387">
            <v>0</v>
          </cell>
          <cell r="C387">
            <v>0</v>
          </cell>
          <cell r="F387">
            <v>1331</v>
          </cell>
          <cell r="G387">
            <v>0</v>
          </cell>
          <cell r="H387">
            <v>0</v>
          </cell>
        </row>
        <row r="388">
          <cell r="A388">
            <v>1332</v>
          </cell>
          <cell r="B388">
            <v>0</v>
          </cell>
          <cell r="C388">
            <v>0</v>
          </cell>
          <cell r="F388">
            <v>1332</v>
          </cell>
          <cell r="G388">
            <v>0</v>
          </cell>
          <cell r="H388">
            <v>0</v>
          </cell>
        </row>
        <row r="389">
          <cell r="A389">
            <v>1333</v>
          </cell>
          <cell r="B389">
            <v>0</v>
          </cell>
          <cell r="C389">
            <v>0</v>
          </cell>
          <cell r="F389">
            <v>1333</v>
          </cell>
          <cell r="G389">
            <v>0</v>
          </cell>
          <cell r="H389">
            <v>0</v>
          </cell>
        </row>
        <row r="390">
          <cell r="A390">
            <v>1334</v>
          </cell>
          <cell r="B390">
            <v>0</v>
          </cell>
          <cell r="C390">
            <v>0</v>
          </cell>
          <cell r="F390">
            <v>1334</v>
          </cell>
          <cell r="G390">
            <v>0</v>
          </cell>
          <cell r="H390">
            <v>0</v>
          </cell>
        </row>
        <row r="391">
          <cell r="A391">
            <v>1335</v>
          </cell>
          <cell r="B391">
            <v>0</v>
          </cell>
          <cell r="C391">
            <v>0</v>
          </cell>
          <cell r="F391">
            <v>1335</v>
          </cell>
          <cell r="G391">
            <v>0</v>
          </cell>
          <cell r="H391">
            <v>0</v>
          </cell>
        </row>
        <row r="392">
          <cell r="A392">
            <v>1336</v>
          </cell>
          <cell r="B392">
            <v>0</v>
          </cell>
          <cell r="C392">
            <v>0</v>
          </cell>
          <cell r="F392">
            <v>1336</v>
          </cell>
          <cell r="G392">
            <v>0</v>
          </cell>
          <cell r="H392">
            <v>0</v>
          </cell>
        </row>
        <row r="393">
          <cell r="A393">
            <v>1337</v>
          </cell>
          <cell r="B393">
            <v>0</v>
          </cell>
          <cell r="C393">
            <v>0</v>
          </cell>
          <cell r="F393">
            <v>1337</v>
          </cell>
          <cell r="G393">
            <v>0</v>
          </cell>
          <cell r="H393">
            <v>0</v>
          </cell>
        </row>
        <row r="394">
          <cell r="A394">
            <v>1338</v>
          </cell>
          <cell r="B394">
            <v>0</v>
          </cell>
          <cell r="C394">
            <v>0</v>
          </cell>
          <cell r="F394">
            <v>1338</v>
          </cell>
          <cell r="G394">
            <v>0</v>
          </cell>
          <cell r="H394">
            <v>0</v>
          </cell>
        </row>
        <row r="395">
          <cell r="A395">
            <v>1339</v>
          </cell>
          <cell r="B395">
            <v>0</v>
          </cell>
          <cell r="C395">
            <v>0</v>
          </cell>
          <cell r="F395">
            <v>1339</v>
          </cell>
          <cell r="G395">
            <v>0</v>
          </cell>
          <cell r="H395">
            <v>0</v>
          </cell>
        </row>
        <row r="396">
          <cell r="A396">
            <v>1340</v>
          </cell>
          <cell r="B396">
            <v>0</v>
          </cell>
          <cell r="C396">
            <v>0</v>
          </cell>
          <cell r="F396">
            <v>1340</v>
          </cell>
          <cell r="G396">
            <v>0</v>
          </cell>
          <cell r="H396">
            <v>0</v>
          </cell>
        </row>
        <row r="397">
          <cell r="A397">
            <v>1341</v>
          </cell>
          <cell r="B397">
            <v>0</v>
          </cell>
          <cell r="C397">
            <v>0</v>
          </cell>
          <cell r="F397">
            <v>1341</v>
          </cell>
          <cell r="G397">
            <v>0</v>
          </cell>
          <cell r="H397">
            <v>0</v>
          </cell>
        </row>
        <row r="398">
          <cell r="A398">
            <v>1342</v>
          </cell>
          <cell r="B398">
            <v>0</v>
          </cell>
          <cell r="C398">
            <v>0</v>
          </cell>
          <cell r="F398">
            <v>1342</v>
          </cell>
          <cell r="G398">
            <v>0</v>
          </cell>
          <cell r="H398">
            <v>0</v>
          </cell>
        </row>
        <row r="399">
          <cell r="A399">
            <v>1343</v>
          </cell>
          <cell r="B399">
            <v>0</v>
          </cell>
          <cell r="C399">
            <v>0</v>
          </cell>
          <cell r="F399">
            <v>1343</v>
          </cell>
          <cell r="G399">
            <v>0</v>
          </cell>
          <cell r="H399">
            <v>0</v>
          </cell>
        </row>
        <row r="400">
          <cell r="A400">
            <v>1344</v>
          </cell>
          <cell r="B400">
            <v>0</v>
          </cell>
          <cell r="C400">
            <v>0</v>
          </cell>
          <cell r="F400">
            <v>1344</v>
          </cell>
          <cell r="G400">
            <v>0</v>
          </cell>
          <cell r="H400">
            <v>0</v>
          </cell>
        </row>
        <row r="401">
          <cell r="A401">
            <v>1345</v>
          </cell>
          <cell r="B401">
            <v>0</v>
          </cell>
          <cell r="C401">
            <v>0</v>
          </cell>
          <cell r="F401">
            <v>1345</v>
          </cell>
          <cell r="G401">
            <v>0</v>
          </cell>
          <cell r="H401">
            <v>0</v>
          </cell>
        </row>
        <row r="402">
          <cell r="A402">
            <v>1346</v>
          </cell>
          <cell r="B402">
            <v>0</v>
          </cell>
          <cell r="C402">
            <v>0</v>
          </cell>
          <cell r="F402">
            <v>1346</v>
          </cell>
          <cell r="G402">
            <v>0</v>
          </cell>
          <cell r="H402">
            <v>0</v>
          </cell>
        </row>
        <row r="403">
          <cell r="A403">
            <v>1347</v>
          </cell>
          <cell r="B403">
            <v>0</v>
          </cell>
          <cell r="C403">
            <v>0</v>
          </cell>
          <cell r="F403">
            <v>1347</v>
          </cell>
          <cell r="G403">
            <v>0</v>
          </cell>
          <cell r="H403">
            <v>0</v>
          </cell>
        </row>
        <row r="404">
          <cell r="A404">
            <v>1401</v>
          </cell>
          <cell r="B404">
            <v>0</v>
          </cell>
          <cell r="C404">
            <v>0</v>
          </cell>
          <cell r="F404">
            <v>1401</v>
          </cell>
          <cell r="G404">
            <v>0</v>
          </cell>
          <cell r="H404">
            <v>0</v>
          </cell>
        </row>
        <row r="405">
          <cell r="A405">
            <v>1402</v>
          </cell>
          <cell r="B405">
            <v>0</v>
          </cell>
          <cell r="C405">
            <v>0</v>
          </cell>
          <cell r="F405">
            <v>1402</v>
          </cell>
          <cell r="G405">
            <v>0</v>
          </cell>
          <cell r="H405">
            <v>0</v>
          </cell>
        </row>
        <row r="406">
          <cell r="A406">
            <v>1403</v>
          </cell>
          <cell r="B406">
            <v>0</v>
          </cell>
          <cell r="C406">
            <v>0</v>
          </cell>
          <cell r="F406">
            <v>1403</v>
          </cell>
          <cell r="G406">
            <v>0</v>
          </cell>
          <cell r="H406">
            <v>0</v>
          </cell>
        </row>
        <row r="407">
          <cell r="A407">
            <v>1404</v>
          </cell>
          <cell r="B407">
            <v>0</v>
          </cell>
          <cell r="C407">
            <v>0</v>
          </cell>
          <cell r="F407">
            <v>1404</v>
          </cell>
          <cell r="G407">
            <v>0</v>
          </cell>
          <cell r="H407">
            <v>0</v>
          </cell>
        </row>
        <row r="408">
          <cell r="A408">
            <v>1405</v>
          </cell>
          <cell r="B408">
            <v>0</v>
          </cell>
          <cell r="C408">
            <v>0</v>
          </cell>
          <cell r="F408">
            <v>1405</v>
          </cell>
          <cell r="G408">
            <v>0</v>
          </cell>
          <cell r="H408">
            <v>0</v>
          </cell>
        </row>
        <row r="409">
          <cell r="A409">
            <v>1406</v>
          </cell>
          <cell r="B409">
            <v>0</v>
          </cell>
          <cell r="C409">
            <v>0</v>
          </cell>
          <cell r="F409">
            <v>1406</v>
          </cell>
          <cell r="G409">
            <v>0</v>
          </cell>
          <cell r="H409">
            <v>0</v>
          </cell>
        </row>
        <row r="410">
          <cell r="A410">
            <v>1407</v>
          </cell>
          <cell r="B410">
            <v>0</v>
          </cell>
          <cell r="C410">
            <v>0</v>
          </cell>
          <cell r="F410">
            <v>1407</v>
          </cell>
          <cell r="G410">
            <v>0</v>
          </cell>
          <cell r="H410">
            <v>0</v>
          </cell>
        </row>
        <row r="411">
          <cell r="A411">
            <v>1408</v>
          </cell>
          <cell r="B411">
            <v>0</v>
          </cell>
          <cell r="C411">
            <v>0</v>
          </cell>
          <cell r="F411">
            <v>1408</v>
          </cell>
          <cell r="G411">
            <v>0</v>
          </cell>
          <cell r="H411">
            <v>0</v>
          </cell>
        </row>
        <row r="412">
          <cell r="A412">
            <v>1409</v>
          </cell>
          <cell r="B412">
            <v>0</v>
          </cell>
          <cell r="C412">
            <v>0</v>
          </cell>
          <cell r="F412">
            <v>1409</v>
          </cell>
          <cell r="G412">
            <v>0</v>
          </cell>
          <cell r="H412">
            <v>0</v>
          </cell>
        </row>
        <row r="413">
          <cell r="A413">
            <v>1410</v>
          </cell>
          <cell r="B413">
            <v>0</v>
          </cell>
          <cell r="C413">
            <v>0</v>
          </cell>
          <cell r="F413">
            <v>1410</v>
          </cell>
          <cell r="G413">
            <v>0</v>
          </cell>
          <cell r="H413">
            <v>0</v>
          </cell>
        </row>
        <row r="414">
          <cell r="A414">
            <v>1411</v>
          </cell>
          <cell r="B414">
            <v>0</v>
          </cell>
          <cell r="C414">
            <v>0</v>
          </cell>
          <cell r="F414">
            <v>1411</v>
          </cell>
          <cell r="G414">
            <v>0</v>
          </cell>
          <cell r="H414">
            <v>0</v>
          </cell>
        </row>
        <row r="415">
          <cell r="A415">
            <v>1412</v>
          </cell>
          <cell r="B415">
            <v>0</v>
          </cell>
          <cell r="C415">
            <v>0</v>
          </cell>
          <cell r="F415">
            <v>1412</v>
          </cell>
          <cell r="G415">
            <v>0</v>
          </cell>
          <cell r="H415">
            <v>0</v>
          </cell>
        </row>
        <row r="416">
          <cell r="A416">
            <v>1413</v>
          </cell>
          <cell r="B416">
            <v>0</v>
          </cell>
          <cell r="C416">
            <v>0</v>
          </cell>
          <cell r="F416">
            <v>1413</v>
          </cell>
          <cell r="G416">
            <v>0</v>
          </cell>
          <cell r="H416">
            <v>0</v>
          </cell>
        </row>
        <row r="417">
          <cell r="A417">
            <v>1414</v>
          </cell>
          <cell r="B417">
            <v>0</v>
          </cell>
          <cell r="C417">
            <v>0</v>
          </cell>
          <cell r="F417">
            <v>1414</v>
          </cell>
          <cell r="G417">
            <v>0</v>
          </cell>
          <cell r="H417">
            <v>0</v>
          </cell>
        </row>
        <row r="418">
          <cell r="A418">
            <v>1415</v>
          </cell>
          <cell r="B418">
            <v>0</v>
          </cell>
          <cell r="C418">
            <v>0</v>
          </cell>
          <cell r="F418">
            <v>1415</v>
          </cell>
          <cell r="G418">
            <v>0</v>
          </cell>
          <cell r="H418">
            <v>0</v>
          </cell>
        </row>
        <row r="419">
          <cell r="A419">
            <v>1416</v>
          </cell>
          <cell r="B419">
            <v>0</v>
          </cell>
          <cell r="C419">
            <v>0</v>
          </cell>
          <cell r="F419">
            <v>1416</v>
          </cell>
          <cell r="G419">
            <v>0</v>
          </cell>
          <cell r="H419">
            <v>0</v>
          </cell>
        </row>
        <row r="420">
          <cell r="A420">
            <v>1417</v>
          </cell>
          <cell r="B420">
            <v>0</v>
          </cell>
          <cell r="C420">
            <v>0</v>
          </cell>
          <cell r="F420">
            <v>1417</v>
          </cell>
          <cell r="G420">
            <v>0</v>
          </cell>
          <cell r="H420">
            <v>0</v>
          </cell>
        </row>
        <row r="421">
          <cell r="A421">
            <v>1418</v>
          </cell>
          <cell r="B421">
            <v>0</v>
          </cell>
          <cell r="C421">
            <v>0</v>
          </cell>
          <cell r="F421">
            <v>1418</v>
          </cell>
          <cell r="G421">
            <v>0</v>
          </cell>
          <cell r="H421">
            <v>0</v>
          </cell>
        </row>
        <row r="422">
          <cell r="A422">
            <v>1419</v>
          </cell>
          <cell r="B422">
            <v>0</v>
          </cell>
          <cell r="C422">
            <v>0</v>
          </cell>
          <cell r="F422">
            <v>1419</v>
          </cell>
          <cell r="G422">
            <v>0</v>
          </cell>
          <cell r="H422">
            <v>0</v>
          </cell>
        </row>
        <row r="423">
          <cell r="A423">
            <v>1420</v>
          </cell>
          <cell r="B423">
            <v>0</v>
          </cell>
          <cell r="C423">
            <v>0</v>
          </cell>
          <cell r="F423">
            <v>1420</v>
          </cell>
          <cell r="G423">
            <v>0</v>
          </cell>
          <cell r="H423">
            <v>0</v>
          </cell>
        </row>
        <row r="424">
          <cell r="A424">
            <v>1421</v>
          </cell>
          <cell r="B424">
            <v>0</v>
          </cell>
          <cell r="C424">
            <v>0</v>
          </cell>
          <cell r="F424">
            <v>1421</v>
          </cell>
          <cell r="G424">
            <v>0</v>
          </cell>
          <cell r="H424">
            <v>0</v>
          </cell>
        </row>
        <row r="425">
          <cell r="A425">
            <v>1422</v>
          </cell>
          <cell r="B425">
            <v>0</v>
          </cell>
          <cell r="C425">
            <v>0</v>
          </cell>
          <cell r="F425">
            <v>1422</v>
          </cell>
          <cell r="G425">
            <v>0</v>
          </cell>
          <cell r="H425">
            <v>0</v>
          </cell>
        </row>
        <row r="426">
          <cell r="A426">
            <v>1423</v>
          </cell>
          <cell r="B426">
            <v>0</v>
          </cell>
          <cell r="C426">
            <v>0</v>
          </cell>
          <cell r="F426">
            <v>1423</v>
          </cell>
          <cell r="G426">
            <v>0</v>
          </cell>
          <cell r="H426">
            <v>0</v>
          </cell>
        </row>
        <row r="427">
          <cell r="A427">
            <v>1424</v>
          </cell>
          <cell r="B427">
            <v>0</v>
          </cell>
          <cell r="C427">
            <v>0</v>
          </cell>
          <cell r="F427">
            <v>1424</v>
          </cell>
          <cell r="G427">
            <v>0</v>
          </cell>
          <cell r="H427">
            <v>0</v>
          </cell>
        </row>
        <row r="428">
          <cell r="A428">
            <v>1425</v>
          </cell>
          <cell r="B428">
            <v>0</v>
          </cell>
          <cell r="C428">
            <v>0</v>
          </cell>
          <cell r="F428">
            <v>1425</v>
          </cell>
          <cell r="G428">
            <v>0</v>
          </cell>
          <cell r="H428">
            <v>0</v>
          </cell>
        </row>
        <row r="429">
          <cell r="A429">
            <v>1426</v>
          </cell>
          <cell r="B429">
            <v>0</v>
          </cell>
          <cell r="C429">
            <v>0</v>
          </cell>
          <cell r="F429">
            <v>1426</v>
          </cell>
          <cell r="G429">
            <v>0</v>
          </cell>
          <cell r="H429">
            <v>0</v>
          </cell>
        </row>
        <row r="430">
          <cell r="A430">
            <v>1427</v>
          </cell>
          <cell r="B430">
            <v>0</v>
          </cell>
          <cell r="C430">
            <v>0</v>
          </cell>
          <cell r="F430">
            <v>1427</v>
          </cell>
          <cell r="G430">
            <v>0</v>
          </cell>
          <cell r="H430">
            <v>0</v>
          </cell>
        </row>
        <row r="431">
          <cell r="A431">
            <v>1428</v>
          </cell>
          <cell r="B431">
            <v>0</v>
          </cell>
          <cell r="C431">
            <v>0</v>
          </cell>
          <cell r="F431">
            <v>1428</v>
          </cell>
          <cell r="G431">
            <v>0</v>
          </cell>
          <cell r="H431">
            <v>0</v>
          </cell>
        </row>
        <row r="432">
          <cell r="A432">
            <v>1429</v>
          </cell>
          <cell r="B432">
            <v>0</v>
          </cell>
          <cell r="C432">
            <v>0</v>
          </cell>
          <cell r="F432">
            <v>1429</v>
          </cell>
          <cell r="G432">
            <v>0</v>
          </cell>
          <cell r="H432">
            <v>0</v>
          </cell>
        </row>
        <row r="433">
          <cell r="A433">
            <v>1430</v>
          </cell>
          <cell r="B433">
            <v>0</v>
          </cell>
          <cell r="C433">
            <v>0</v>
          </cell>
          <cell r="F433">
            <v>1430</v>
          </cell>
          <cell r="G433">
            <v>0</v>
          </cell>
          <cell r="H433">
            <v>0</v>
          </cell>
        </row>
        <row r="434">
          <cell r="A434">
            <v>1431</v>
          </cell>
          <cell r="B434">
            <v>0</v>
          </cell>
          <cell r="C434">
            <v>0</v>
          </cell>
          <cell r="F434">
            <v>1431</v>
          </cell>
          <cell r="G434">
            <v>0</v>
          </cell>
          <cell r="H434">
            <v>0</v>
          </cell>
        </row>
        <row r="435">
          <cell r="A435">
            <v>1432</v>
          </cell>
          <cell r="B435">
            <v>0</v>
          </cell>
          <cell r="C435">
            <v>0</v>
          </cell>
          <cell r="F435">
            <v>1432</v>
          </cell>
          <cell r="G435">
            <v>0</v>
          </cell>
          <cell r="H435">
            <v>0</v>
          </cell>
        </row>
        <row r="436">
          <cell r="A436">
            <v>1433</v>
          </cell>
          <cell r="B436">
            <v>0</v>
          </cell>
          <cell r="C436">
            <v>0</v>
          </cell>
          <cell r="F436">
            <v>1433</v>
          </cell>
          <cell r="G436">
            <v>0</v>
          </cell>
          <cell r="H436">
            <v>0</v>
          </cell>
        </row>
        <row r="437">
          <cell r="A437">
            <v>1434</v>
          </cell>
          <cell r="B437">
            <v>0</v>
          </cell>
          <cell r="C437">
            <v>0</v>
          </cell>
          <cell r="F437">
            <v>1434</v>
          </cell>
          <cell r="G437">
            <v>0</v>
          </cell>
          <cell r="H437">
            <v>0</v>
          </cell>
        </row>
        <row r="438">
          <cell r="A438">
            <v>1435</v>
          </cell>
          <cell r="B438">
            <v>0</v>
          </cell>
          <cell r="C438">
            <v>0</v>
          </cell>
          <cell r="F438">
            <v>1435</v>
          </cell>
          <cell r="G438">
            <v>0</v>
          </cell>
          <cell r="H438">
            <v>0</v>
          </cell>
        </row>
        <row r="439">
          <cell r="A439">
            <v>1501</v>
          </cell>
          <cell r="B439">
            <v>0</v>
          </cell>
          <cell r="C439">
            <v>0</v>
          </cell>
          <cell r="F439">
            <v>1501</v>
          </cell>
          <cell r="G439">
            <v>0</v>
          </cell>
          <cell r="H439">
            <v>0</v>
          </cell>
        </row>
        <row r="440">
          <cell r="A440">
            <v>1502</v>
          </cell>
          <cell r="B440">
            <v>0</v>
          </cell>
          <cell r="C440">
            <v>0</v>
          </cell>
          <cell r="F440">
            <v>1502</v>
          </cell>
          <cell r="G440">
            <v>0</v>
          </cell>
          <cell r="H440">
            <v>0</v>
          </cell>
        </row>
        <row r="441">
          <cell r="A441">
            <v>1503</v>
          </cell>
          <cell r="B441">
            <v>0</v>
          </cell>
          <cell r="C441">
            <v>0</v>
          </cell>
          <cell r="F441">
            <v>1503</v>
          </cell>
          <cell r="G441">
            <v>0</v>
          </cell>
          <cell r="H441">
            <v>0</v>
          </cell>
        </row>
        <row r="442">
          <cell r="A442">
            <v>1504</v>
          </cell>
          <cell r="B442">
            <v>0</v>
          </cell>
          <cell r="C442">
            <v>0</v>
          </cell>
          <cell r="F442">
            <v>1504</v>
          </cell>
          <cell r="G442">
            <v>0</v>
          </cell>
          <cell r="H442">
            <v>0</v>
          </cell>
        </row>
        <row r="443">
          <cell r="A443">
            <v>1505</v>
          </cell>
          <cell r="B443">
            <v>0</v>
          </cell>
          <cell r="C443">
            <v>0</v>
          </cell>
          <cell r="F443">
            <v>1505</v>
          </cell>
          <cell r="G443">
            <v>0</v>
          </cell>
          <cell r="H443">
            <v>0</v>
          </cell>
        </row>
        <row r="444">
          <cell r="A444">
            <v>1506</v>
          </cell>
          <cell r="B444">
            <v>0</v>
          </cell>
          <cell r="C444">
            <v>0</v>
          </cell>
          <cell r="F444">
            <v>1506</v>
          </cell>
          <cell r="G444">
            <v>0</v>
          </cell>
          <cell r="H444">
            <v>0</v>
          </cell>
        </row>
        <row r="445">
          <cell r="A445">
            <v>1507</v>
          </cell>
          <cell r="B445">
            <v>0</v>
          </cell>
          <cell r="C445">
            <v>0</v>
          </cell>
          <cell r="F445">
            <v>1507</v>
          </cell>
          <cell r="G445">
            <v>0</v>
          </cell>
          <cell r="H445">
            <v>0</v>
          </cell>
        </row>
        <row r="446">
          <cell r="A446">
            <v>1508</v>
          </cell>
          <cell r="B446">
            <v>0</v>
          </cell>
          <cell r="C446">
            <v>0</v>
          </cell>
          <cell r="F446">
            <v>1508</v>
          </cell>
          <cell r="G446">
            <v>0</v>
          </cell>
          <cell r="H446">
            <v>0</v>
          </cell>
        </row>
        <row r="447">
          <cell r="A447">
            <v>1509</v>
          </cell>
          <cell r="B447">
            <v>0</v>
          </cell>
          <cell r="C447">
            <v>0</v>
          </cell>
          <cell r="F447">
            <v>1509</v>
          </cell>
          <cell r="G447">
            <v>0</v>
          </cell>
          <cell r="H447">
            <v>0</v>
          </cell>
        </row>
        <row r="448">
          <cell r="A448">
            <v>1510</v>
          </cell>
          <cell r="B448">
            <v>0</v>
          </cell>
          <cell r="C448">
            <v>0</v>
          </cell>
          <cell r="F448">
            <v>1510</v>
          </cell>
          <cell r="G448">
            <v>0</v>
          </cell>
          <cell r="H448">
            <v>0</v>
          </cell>
        </row>
        <row r="449">
          <cell r="A449">
            <v>1511</v>
          </cell>
          <cell r="B449">
            <v>0</v>
          </cell>
          <cell r="C449">
            <v>0</v>
          </cell>
          <cell r="F449">
            <v>1511</v>
          </cell>
          <cell r="G449">
            <v>0</v>
          </cell>
          <cell r="H449">
            <v>0</v>
          </cell>
        </row>
        <row r="450">
          <cell r="A450">
            <v>1512</v>
          </cell>
          <cell r="B450">
            <v>0</v>
          </cell>
          <cell r="C450">
            <v>0</v>
          </cell>
          <cell r="F450">
            <v>1512</v>
          </cell>
          <cell r="G450">
            <v>0</v>
          </cell>
          <cell r="H450">
            <v>0</v>
          </cell>
        </row>
        <row r="451">
          <cell r="A451">
            <v>1513</v>
          </cell>
          <cell r="B451">
            <v>0</v>
          </cell>
          <cell r="C451">
            <v>0</v>
          </cell>
          <cell r="F451">
            <v>1513</v>
          </cell>
          <cell r="G451">
            <v>0</v>
          </cell>
          <cell r="H451">
            <v>0</v>
          </cell>
        </row>
        <row r="452">
          <cell r="A452">
            <v>1514</v>
          </cell>
          <cell r="B452">
            <v>0</v>
          </cell>
          <cell r="C452">
            <v>0</v>
          </cell>
          <cell r="F452">
            <v>1514</v>
          </cell>
          <cell r="G452">
            <v>0</v>
          </cell>
          <cell r="H452">
            <v>0</v>
          </cell>
        </row>
        <row r="453">
          <cell r="A453">
            <v>1515</v>
          </cell>
          <cell r="B453">
            <v>0</v>
          </cell>
          <cell r="C453">
            <v>0</v>
          </cell>
          <cell r="F453">
            <v>1515</v>
          </cell>
          <cell r="G453">
            <v>0</v>
          </cell>
          <cell r="H453">
            <v>0</v>
          </cell>
        </row>
        <row r="454">
          <cell r="A454">
            <v>1516</v>
          </cell>
          <cell r="B454">
            <v>0</v>
          </cell>
          <cell r="C454">
            <v>0</v>
          </cell>
          <cell r="F454">
            <v>1516</v>
          </cell>
          <cell r="G454">
            <v>0</v>
          </cell>
          <cell r="H454">
            <v>0</v>
          </cell>
        </row>
        <row r="455">
          <cell r="A455">
            <v>1517</v>
          </cell>
          <cell r="B455">
            <v>0</v>
          </cell>
          <cell r="C455">
            <v>0</v>
          </cell>
          <cell r="F455">
            <v>1517</v>
          </cell>
          <cell r="G455">
            <v>0</v>
          </cell>
          <cell r="H455">
            <v>0</v>
          </cell>
        </row>
        <row r="456">
          <cell r="A456">
            <v>1518</v>
          </cell>
          <cell r="B456">
            <v>0</v>
          </cell>
          <cell r="C456">
            <v>0</v>
          </cell>
          <cell r="F456">
            <v>1518</v>
          </cell>
          <cell r="G456">
            <v>0</v>
          </cell>
          <cell r="H456">
            <v>0</v>
          </cell>
        </row>
        <row r="457">
          <cell r="A457">
            <v>1519</v>
          </cell>
          <cell r="B457">
            <v>0</v>
          </cell>
          <cell r="C457">
            <v>0</v>
          </cell>
          <cell r="F457">
            <v>1519</v>
          </cell>
          <cell r="G457">
            <v>0</v>
          </cell>
          <cell r="H457">
            <v>0</v>
          </cell>
        </row>
        <row r="458">
          <cell r="A458">
            <v>1520</v>
          </cell>
          <cell r="B458">
            <v>0</v>
          </cell>
          <cell r="C458">
            <v>0</v>
          </cell>
          <cell r="F458">
            <v>1520</v>
          </cell>
          <cell r="G458">
            <v>0</v>
          </cell>
          <cell r="H458">
            <v>0</v>
          </cell>
        </row>
        <row r="459">
          <cell r="A459">
            <v>1521</v>
          </cell>
          <cell r="B459">
            <v>0</v>
          </cell>
          <cell r="C459">
            <v>0</v>
          </cell>
          <cell r="F459">
            <v>1521</v>
          </cell>
          <cell r="G459">
            <v>0</v>
          </cell>
          <cell r="H459">
            <v>0</v>
          </cell>
        </row>
        <row r="460">
          <cell r="A460">
            <v>1522</v>
          </cell>
          <cell r="B460">
            <v>0</v>
          </cell>
          <cell r="C460">
            <v>0</v>
          </cell>
          <cell r="F460">
            <v>1522</v>
          </cell>
          <cell r="G460">
            <v>0</v>
          </cell>
          <cell r="H460">
            <v>0</v>
          </cell>
        </row>
        <row r="461">
          <cell r="A461">
            <v>1523</v>
          </cell>
          <cell r="B461">
            <v>0</v>
          </cell>
          <cell r="C461">
            <v>0</v>
          </cell>
          <cell r="F461">
            <v>1523</v>
          </cell>
          <cell r="G461">
            <v>0</v>
          </cell>
          <cell r="H461">
            <v>0</v>
          </cell>
        </row>
        <row r="462">
          <cell r="A462">
            <v>1524</v>
          </cell>
          <cell r="B462">
            <v>0</v>
          </cell>
          <cell r="C462">
            <v>0</v>
          </cell>
          <cell r="F462">
            <v>1524</v>
          </cell>
          <cell r="G462">
            <v>0</v>
          </cell>
          <cell r="H462">
            <v>0</v>
          </cell>
        </row>
        <row r="463">
          <cell r="A463">
            <v>1525</v>
          </cell>
          <cell r="B463">
            <v>0</v>
          </cell>
          <cell r="C463">
            <v>0</v>
          </cell>
          <cell r="F463">
            <v>1525</v>
          </cell>
          <cell r="G463">
            <v>0</v>
          </cell>
          <cell r="H463">
            <v>0</v>
          </cell>
        </row>
        <row r="464">
          <cell r="A464">
            <v>1526</v>
          </cell>
          <cell r="B464">
            <v>0</v>
          </cell>
          <cell r="C464">
            <v>0</v>
          </cell>
          <cell r="F464">
            <v>1526</v>
          </cell>
          <cell r="G464">
            <v>0</v>
          </cell>
          <cell r="H464">
            <v>0</v>
          </cell>
        </row>
        <row r="465">
          <cell r="A465">
            <v>1527</v>
          </cell>
          <cell r="B465">
            <v>0</v>
          </cell>
          <cell r="C465">
            <v>0</v>
          </cell>
          <cell r="F465">
            <v>1527</v>
          </cell>
          <cell r="G465">
            <v>0</v>
          </cell>
          <cell r="H465">
            <v>0</v>
          </cell>
        </row>
        <row r="466">
          <cell r="A466">
            <v>1528</v>
          </cell>
          <cell r="B466">
            <v>0</v>
          </cell>
          <cell r="C466">
            <v>0</v>
          </cell>
          <cell r="F466">
            <v>1528</v>
          </cell>
          <cell r="G466">
            <v>0</v>
          </cell>
          <cell r="H466">
            <v>0</v>
          </cell>
        </row>
        <row r="467">
          <cell r="A467">
            <v>1529</v>
          </cell>
          <cell r="B467">
            <v>0</v>
          </cell>
          <cell r="C467">
            <v>0</v>
          </cell>
          <cell r="F467">
            <v>1529</v>
          </cell>
          <cell r="G467">
            <v>0</v>
          </cell>
          <cell r="H467">
            <v>0</v>
          </cell>
        </row>
        <row r="468">
          <cell r="A468">
            <v>1530</v>
          </cell>
          <cell r="B468">
            <v>0</v>
          </cell>
          <cell r="C468">
            <v>0</v>
          </cell>
          <cell r="F468">
            <v>1530</v>
          </cell>
          <cell r="G468">
            <v>0</v>
          </cell>
          <cell r="H468">
            <v>0</v>
          </cell>
        </row>
        <row r="469">
          <cell r="A469">
            <v>1531</v>
          </cell>
          <cell r="B469">
            <v>0</v>
          </cell>
          <cell r="C469">
            <v>0</v>
          </cell>
          <cell r="F469">
            <v>1531</v>
          </cell>
          <cell r="G469">
            <v>0</v>
          </cell>
          <cell r="H469">
            <v>0</v>
          </cell>
        </row>
        <row r="470">
          <cell r="A470">
            <v>1532</v>
          </cell>
          <cell r="B470">
            <v>0</v>
          </cell>
          <cell r="C470">
            <v>0</v>
          </cell>
          <cell r="F470">
            <v>1532</v>
          </cell>
          <cell r="G470">
            <v>0</v>
          </cell>
          <cell r="H470">
            <v>0</v>
          </cell>
        </row>
        <row r="471">
          <cell r="A471">
            <v>1533</v>
          </cell>
          <cell r="B471">
            <v>0</v>
          </cell>
          <cell r="C471">
            <v>0</v>
          </cell>
          <cell r="F471">
            <v>1533</v>
          </cell>
          <cell r="G471">
            <v>0</v>
          </cell>
          <cell r="H471">
            <v>0</v>
          </cell>
        </row>
        <row r="472">
          <cell r="A472">
            <v>1534</v>
          </cell>
          <cell r="B472">
            <v>0</v>
          </cell>
          <cell r="C472">
            <v>0</v>
          </cell>
          <cell r="F472">
            <v>1534</v>
          </cell>
          <cell r="G472">
            <v>0</v>
          </cell>
          <cell r="H472">
            <v>0</v>
          </cell>
        </row>
        <row r="473">
          <cell r="A473">
            <v>1535</v>
          </cell>
          <cell r="B473">
            <v>0</v>
          </cell>
          <cell r="C473">
            <v>0</v>
          </cell>
          <cell r="F473">
            <v>1535</v>
          </cell>
          <cell r="G473">
            <v>0</v>
          </cell>
          <cell r="H473">
            <v>0</v>
          </cell>
        </row>
        <row r="474">
          <cell r="A474">
            <v>1536</v>
          </cell>
          <cell r="B474">
            <v>0</v>
          </cell>
          <cell r="C474">
            <v>0</v>
          </cell>
          <cell r="F474">
            <v>1536</v>
          </cell>
          <cell r="G474">
            <v>0</v>
          </cell>
          <cell r="H474">
            <v>0</v>
          </cell>
        </row>
        <row r="475">
          <cell r="A475">
            <v>1537</v>
          </cell>
          <cell r="B475">
            <v>0</v>
          </cell>
          <cell r="C475">
            <v>0</v>
          </cell>
          <cell r="F475">
            <v>1537</v>
          </cell>
          <cell r="G475">
            <v>0</v>
          </cell>
          <cell r="H475">
            <v>0</v>
          </cell>
        </row>
        <row r="476">
          <cell r="A476">
            <v>1538</v>
          </cell>
          <cell r="B476">
            <v>0</v>
          </cell>
          <cell r="C476">
            <v>0</v>
          </cell>
          <cell r="F476">
            <v>1538</v>
          </cell>
          <cell r="G476">
            <v>0</v>
          </cell>
          <cell r="H476">
            <v>0</v>
          </cell>
        </row>
        <row r="477">
          <cell r="A477">
            <v>1539</v>
          </cell>
          <cell r="B477">
            <v>0</v>
          </cell>
          <cell r="C477">
            <v>0</v>
          </cell>
          <cell r="F477">
            <v>1539</v>
          </cell>
          <cell r="G477">
            <v>0</v>
          </cell>
          <cell r="H477">
            <v>0</v>
          </cell>
        </row>
        <row r="478">
          <cell r="A478">
            <v>1540</v>
          </cell>
          <cell r="B478">
            <v>0</v>
          </cell>
          <cell r="C478">
            <v>0</v>
          </cell>
          <cell r="F478">
            <v>1540</v>
          </cell>
          <cell r="G478">
            <v>0</v>
          </cell>
          <cell r="H478">
            <v>0</v>
          </cell>
        </row>
        <row r="479">
          <cell r="A479">
            <v>1601</v>
          </cell>
          <cell r="B479">
            <v>0</v>
          </cell>
          <cell r="C479">
            <v>0</v>
          </cell>
          <cell r="F479">
            <v>1601</v>
          </cell>
          <cell r="G479">
            <v>0</v>
          </cell>
          <cell r="H479">
            <v>0</v>
          </cell>
        </row>
        <row r="480">
          <cell r="A480">
            <v>1602</v>
          </cell>
          <cell r="B480">
            <v>0</v>
          </cell>
          <cell r="C480">
            <v>0</v>
          </cell>
          <cell r="F480">
            <v>1602</v>
          </cell>
          <cell r="G480">
            <v>0</v>
          </cell>
          <cell r="H480">
            <v>0</v>
          </cell>
        </row>
        <row r="481">
          <cell r="A481">
            <v>1603</v>
          </cell>
          <cell r="B481">
            <v>0</v>
          </cell>
          <cell r="C481">
            <v>0</v>
          </cell>
          <cell r="F481">
            <v>1603</v>
          </cell>
          <cell r="G481">
            <v>0</v>
          </cell>
          <cell r="H481">
            <v>0</v>
          </cell>
        </row>
        <row r="482">
          <cell r="A482">
            <v>1604</v>
          </cell>
          <cell r="B482">
            <v>0</v>
          </cell>
          <cell r="C482">
            <v>0</v>
          </cell>
          <cell r="F482">
            <v>1604</v>
          </cell>
          <cell r="G482">
            <v>0</v>
          </cell>
          <cell r="H482">
            <v>0</v>
          </cell>
        </row>
        <row r="483">
          <cell r="A483">
            <v>1605</v>
          </cell>
          <cell r="B483">
            <v>0</v>
          </cell>
          <cell r="C483">
            <v>0</v>
          </cell>
          <cell r="F483">
            <v>1605</v>
          </cell>
          <cell r="G483">
            <v>0</v>
          </cell>
          <cell r="H483">
            <v>0</v>
          </cell>
        </row>
        <row r="484">
          <cell r="A484">
            <v>1606</v>
          </cell>
          <cell r="B484">
            <v>0</v>
          </cell>
          <cell r="C484">
            <v>0</v>
          </cell>
          <cell r="F484">
            <v>1606</v>
          </cell>
          <cell r="G484">
            <v>0</v>
          </cell>
          <cell r="H484">
            <v>0</v>
          </cell>
        </row>
        <row r="485">
          <cell r="A485">
            <v>1607</v>
          </cell>
          <cell r="B485">
            <v>0</v>
          </cell>
          <cell r="C485">
            <v>0</v>
          </cell>
          <cell r="F485">
            <v>1607</v>
          </cell>
          <cell r="G485">
            <v>0</v>
          </cell>
          <cell r="H485">
            <v>0</v>
          </cell>
        </row>
        <row r="486">
          <cell r="A486">
            <v>1608</v>
          </cell>
          <cell r="B486">
            <v>0</v>
          </cell>
          <cell r="C486">
            <v>0</v>
          </cell>
          <cell r="F486">
            <v>1608</v>
          </cell>
          <cell r="G486">
            <v>0</v>
          </cell>
          <cell r="H486">
            <v>0</v>
          </cell>
        </row>
        <row r="487">
          <cell r="A487">
            <v>1609</v>
          </cell>
          <cell r="B487">
            <v>0</v>
          </cell>
          <cell r="C487">
            <v>0</v>
          </cell>
          <cell r="F487">
            <v>1609</v>
          </cell>
          <cell r="G487">
            <v>0</v>
          </cell>
          <cell r="H487">
            <v>0</v>
          </cell>
        </row>
        <row r="488">
          <cell r="A488">
            <v>1610</v>
          </cell>
          <cell r="B488">
            <v>0</v>
          </cell>
          <cell r="C488">
            <v>0</v>
          </cell>
          <cell r="F488">
            <v>1610</v>
          </cell>
          <cell r="G488">
            <v>0</v>
          </cell>
          <cell r="H488">
            <v>0</v>
          </cell>
        </row>
        <row r="489">
          <cell r="A489">
            <v>1611</v>
          </cell>
          <cell r="B489">
            <v>0</v>
          </cell>
          <cell r="C489">
            <v>0</v>
          </cell>
          <cell r="F489">
            <v>1611</v>
          </cell>
          <cell r="G489">
            <v>0</v>
          </cell>
          <cell r="H489">
            <v>0</v>
          </cell>
        </row>
        <row r="490">
          <cell r="A490">
            <v>1701</v>
          </cell>
          <cell r="B490">
            <v>0</v>
          </cell>
          <cell r="C490">
            <v>0</v>
          </cell>
          <cell r="F490">
            <v>1701</v>
          </cell>
          <cell r="G490">
            <v>0</v>
          </cell>
          <cell r="H490">
            <v>0</v>
          </cell>
        </row>
        <row r="491">
          <cell r="A491">
            <v>1702</v>
          </cell>
          <cell r="B491">
            <v>0</v>
          </cell>
          <cell r="C491">
            <v>0</v>
          </cell>
          <cell r="F491">
            <v>1702</v>
          </cell>
          <cell r="G491">
            <v>0</v>
          </cell>
          <cell r="H491">
            <v>0</v>
          </cell>
        </row>
        <row r="492">
          <cell r="A492">
            <v>1703</v>
          </cell>
          <cell r="B492">
            <v>0</v>
          </cell>
          <cell r="C492">
            <v>0</v>
          </cell>
          <cell r="F492">
            <v>1703</v>
          </cell>
          <cell r="G492">
            <v>0</v>
          </cell>
          <cell r="H492">
            <v>0</v>
          </cell>
        </row>
        <row r="493">
          <cell r="A493">
            <v>1704</v>
          </cell>
          <cell r="B493">
            <v>0</v>
          </cell>
          <cell r="C493">
            <v>0</v>
          </cell>
          <cell r="F493">
            <v>1704</v>
          </cell>
          <cell r="G493">
            <v>0</v>
          </cell>
          <cell r="H493">
            <v>0</v>
          </cell>
        </row>
        <row r="494">
          <cell r="A494">
            <v>1705</v>
          </cell>
          <cell r="B494">
            <v>0</v>
          </cell>
          <cell r="C494">
            <v>0</v>
          </cell>
          <cell r="F494">
            <v>1705</v>
          </cell>
          <cell r="G494">
            <v>0</v>
          </cell>
          <cell r="H494">
            <v>0</v>
          </cell>
        </row>
        <row r="495">
          <cell r="A495">
            <v>1706</v>
          </cell>
          <cell r="B495">
            <v>0</v>
          </cell>
          <cell r="C495">
            <v>0</v>
          </cell>
          <cell r="F495">
            <v>1706</v>
          </cell>
          <cell r="G495">
            <v>0</v>
          </cell>
          <cell r="H495">
            <v>0</v>
          </cell>
        </row>
        <row r="496">
          <cell r="A496">
            <v>1707</v>
          </cell>
          <cell r="B496">
            <v>0</v>
          </cell>
          <cell r="C496">
            <v>0</v>
          </cell>
          <cell r="F496">
            <v>1707</v>
          </cell>
          <cell r="G496">
            <v>0</v>
          </cell>
          <cell r="H496">
            <v>0</v>
          </cell>
        </row>
        <row r="497">
          <cell r="A497">
            <v>1708</v>
          </cell>
          <cell r="B497">
            <v>0</v>
          </cell>
          <cell r="C497">
            <v>0</v>
          </cell>
          <cell r="F497">
            <v>1708</v>
          </cell>
          <cell r="G497">
            <v>0</v>
          </cell>
          <cell r="H497">
            <v>0</v>
          </cell>
        </row>
        <row r="498">
          <cell r="A498">
            <v>1709</v>
          </cell>
          <cell r="B498">
            <v>0</v>
          </cell>
          <cell r="C498">
            <v>0</v>
          </cell>
          <cell r="F498">
            <v>1709</v>
          </cell>
          <cell r="G498">
            <v>0</v>
          </cell>
          <cell r="H498">
            <v>0</v>
          </cell>
        </row>
        <row r="499">
          <cell r="A499">
            <v>1710</v>
          </cell>
          <cell r="B499">
            <v>0</v>
          </cell>
          <cell r="C499">
            <v>0</v>
          </cell>
          <cell r="F499">
            <v>1710</v>
          </cell>
          <cell r="G499">
            <v>0</v>
          </cell>
          <cell r="H499">
            <v>0</v>
          </cell>
        </row>
        <row r="500">
          <cell r="A500">
            <v>1711</v>
          </cell>
          <cell r="B500">
            <v>0</v>
          </cell>
          <cell r="C500">
            <v>0</v>
          </cell>
          <cell r="F500">
            <v>1711</v>
          </cell>
          <cell r="G500">
            <v>0</v>
          </cell>
          <cell r="H500">
            <v>0</v>
          </cell>
        </row>
        <row r="501">
          <cell r="A501">
            <v>1712</v>
          </cell>
          <cell r="B501">
            <v>0</v>
          </cell>
          <cell r="C501">
            <v>0</v>
          </cell>
          <cell r="F501">
            <v>1712</v>
          </cell>
          <cell r="G501">
            <v>0</v>
          </cell>
          <cell r="H501">
            <v>0</v>
          </cell>
        </row>
        <row r="502">
          <cell r="A502">
            <v>1713</v>
          </cell>
          <cell r="B502">
            <v>0</v>
          </cell>
          <cell r="C502">
            <v>0</v>
          </cell>
          <cell r="F502">
            <v>1713</v>
          </cell>
          <cell r="G502">
            <v>0</v>
          </cell>
          <cell r="H502">
            <v>0</v>
          </cell>
        </row>
        <row r="503">
          <cell r="A503">
            <v>1714</v>
          </cell>
          <cell r="B503">
            <v>0</v>
          </cell>
          <cell r="C503">
            <v>0</v>
          </cell>
          <cell r="F503">
            <v>1714</v>
          </cell>
          <cell r="G503">
            <v>0</v>
          </cell>
          <cell r="H503">
            <v>0</v>
          </cell>
        </row>
        <row r="504">
          <cell r="A504">
            <v>1715</v>
          </cell>
          <cell r="B504">
            <v>0</v>
          </cell>
          <cell r="C504">
            <v>0</v>
          </cell>
          <cell r="F504">
            <v>1715</v>
          </cell>
          <cell r="G504">
            <v>0</v>
          </cell>
          <cell r="H504">
            <v>0</v>
          </cell>
        </row>
        <row r="505">
          <cell r="A505">
            <v>1716</v>
          </cell>
          <cell r="B505">
            <v>0</v>
          </cell>
          <cell r="C505">
            <v>0</v>
          </cell>
          <cell r="F505">
            <v>1716</v>
          </cell>
          <cell r="G505">
            <v>0</v>
          </cell>
          <cell r="H505">
            <v>0</v>
          </cell>
        </row>
        <row r="506">
          <cell r="A506">
            <v>1717</v>
          </cell>
          <cell r="B506">
            <v>0</v>
          </cell>
          <cell r="C506">
            <v>0</v>
          </cell>
          <cell r="F506">
            <v>1717</v>
          </cell>
          <cell r="G506">
            <v>0</v>
          </cell>
          <cell r="H506">
            <v>0</v>
          </cell>
        </row>
        <row r="507">
          <cell r="A507">
            <v>1718</v>
          </cell>
          <cell r="B507">
            <v>0</v>
          </cell>
          <cell r="C507">
            <v>0</v>
          </cell>
          <cell r="F507">
            <v>1718</v>
          </cell>
          <cell r="G507">
            <v>0</v>
          </cell>
          <cell r="H507">
            <v>0</v>
          </cell>
        </row>
        <row r="508">
          <cell r="A508">
            <v>1719</v>
          </cell>
          <cell r="B508">
            <v>0</v>
          </cell>
          <cell r="C508">
            <v>0</v>
          </cell>
          <cell r="F508">
            <v>1719</v>
          </cell>
          <cell r="G508">
            <v>0</v>
          </cell>
          <cell r="H508">
            <v>0</v>
          </cell>
        </row>
        <row r="509">
          <cell r="A509">
            <v>1720</v>
          </cell>
          <cell r="B509">
            <v>0</v>
          </cell>
          <cell r="C509">
            <v>0</v>
          </cell>
          <cell r="F509">
            <v>1720</v>
          </cell>
          <cell r="G509">
            <v>0</v>
          </cell>
          <cell r="H509">
            <v>0</v>
          </cell>
        </row>
        <row r="510">
          <cell r="A510">
            <v>1721</v>
          </cell>
          <cell r="B510">
            <v>0</v>
          </cell>
          <cell r="C510">
            <v>0</v>
          </cell>
          <cell r="F510">
            <v>1721</v>
          </cell>
          <cell r="G510">
            <v>0</v>
          </cell>
          <cell r="H510">
            <v>0</v>
          </cell>
        </row>
        <row r="511">
          <cell r="A511">
            <v>1722</v>
          </cell>
          <cell r="B511">
            <v>0</v>
          </cell>
          <cell r="C511">
            <v>0</v>
          </cell>
          <cell r="F511">
            <v>1722</v>
          </cell>
          <cell r="G511">
            <v>0</v>
          </cell>
          <cell r="H511">
            <v>0</v>
          </cell>
        </row>
        <row r="512">
          <cell r="A512">
            <v>1723</v>
          </cell>
          <cell r="B512">
            <v>0</v>
          </cell>
          <cell r="C512">
            <v>0</v>
          </cell>
          <cell r="F512">
            <v>1723</v>
          </cell>
          <cell r="G512">
            <v>0</v>
          </cell>
          <cell r="H512">
            <v>0</v>
          </cell>
        </row>
        <row r="513">
          <cell r="A513">
            <v>1724</v>
          </cell>
          <cell r="B513">
            <v>0</v>
          </cell>
          <cell r="C513">
            <v>0</v>
          </cell>
          <cell r="F513">
            <v>1724</v>
          </cell>
          <cell r="G513">
            <v>0</v>
          </cell>
          <cell r="H513">
            <v>0</v>
          </cell>
        </row>
        <row r="514">
          <cell r="A514">
            <v>1725</v>
          </cell>
          <cell r="B514">
            <v>0</v>
          </cell>
          <cell r="C514">
            <v>0</v>
          </cell>
          <cell r="F514">
            <v>1725</v>
          </cell>
          <cell r="G514">
            <v>0</v>
          </cell>
          <cell r="H514">
            <v>0</v>
          </cell>
        </row>
        <row r="515">
          <cell r="A515">
            <v>1726</v>
          </cell>
          <cell r="B515">
            <v>0</v>
          </cell>
          <cell r="C515">
            <v>0</v>
          </cell>
          <cell r="F515">
            <v>1726</v>
          </cell>
          <cell r="G515">
            <v>0</v>
          </cell>
          <cell r="H515">
            <v>0</v>
          </cell>
        </row>
        <row r="516">
          <cell r="A516">
            <v>1727</v>
          </cell>
          <cell r="B516">
            <v>0</v>
          </cell>
          <cell r="C516">
            <v>0</v>
          </cell>
          <cell r="F516">
            <v>1727</v>
          </cell>
          <cell r="G516">
            <v>0</v>
          </cell>
          <cell r="H516">
            <v>0</v>
          </cell>
        </row>
        <row r="517">
          <cell r="A517">
            <v>1728</v>
          </cell>
          <cell r="B517">
            <v>0</v>
          </cell>
          <cell r="C517">
            <v>0</v>
          </cell>
          <cell r="F517">
            <v>1728</v>
          </cell>
          <cell r="G517">
            <v>0</v>
          </cell>
          <cell r="H517">
            <v>0</v>
          </cell>
        </row>
        <row r="518">
          <cell r="A518">
            <v>1729</v>
          </cell>
          <cell r="B518">
            <v>0</v>
          </cell>
          <cell r="C518">
            <v>0</v>
          </cell>
          <cell r="F518">
            <v>1729</v>
          </cell>
          <cell r="G518">
            <v>0</v>
          </cell>
          <cell r="H518">
            <v>0</v>
          </cell>
        </row>
        <row r="519">
          <cell r="A519">
            <v>1730</v>
          </cell>
          <cell r="B519">
            <v>0</v>
          </cell>
          <cell r="C519">
            <v>0</v>
          </cell>
          <cell r="F519">
            <v>1730</v>
          </cell>
          <cell r="G519">
            <v>0</v>
          </cell>
          <cell r="H519">
            <v>0</v>
          </cell>
        </row>
        <row r="520">
          <cell r="A520">
            <v>1731</v>
          </cell>
          <cell r="B520">
            <v>0</v>
          </cell>
          <cell r="C520">
            <v>0</v>
          </cell>
          <cell r="F520">
            <v>1731</v>
          </cell>
          <cell r="G520">
            <v>0</v>
          </cell>
          <cell r="H520">
            <v>0</v>
          </cell>
        </row>
        <row r="521">
          <cell r="A521">
            <v>1732</v>
          </cell>
          <cell r="B521">
            <v>0</v>
          </cell>
          <cell r="C521">
            <v>0</v>
          </cell>
          <cell r="F521">
            <v>1732</v>
          </cell>
          <cell r="G521">
            <v>0</v>
          </cell>
          <cell r="H521">
            <v>0</v>
          </cell>
        </row>
        <row r="522">
          <cell r="A522">
            <v>1733</v>
          </cell>
          <cell r="B522">
            <v>0</v>
          </cell>
          <cell r="C522">
            <v>0</v>
          </cell>
          <cell r="F522">
            <v>1733</v>
          </cell>
          <cell r="G522">
            <v>0</v>
          </cell>
          <cell r="H522">
            <v>0</v>
          </cell>
        </row>
        <row r="523">
          <cell r="A523">
            <v>1734</v>
          </cell>
          <cell r="B523">
            <v>0</v>
          </cell>
          <cell r="C523">
            <v>0</v>
          </cell>
          <cell r="F523">
            <v>1734</v>
          </cell>
          <cell r="G523">
            <v>0</v>
          </cell>
          <cell r="H523">
            <v>0</v>
          </cell>
        </row>
        <row r="524">
          <cell r="A524">
            <v>1735</v>
          </cell>
          <cell r="B524">
            <v>0</v>
          </cell>
          <cell r="C524">
            <v>0</v>
          </cell>
          <cell r="F524">
            <v>1735</v>
          </cell>
          <cell r="G524">
            <v>0</v>
          </cell>
          <cell r="H524">
            <v>0</v>
          </cell>
        </row>
        <row r="525">
          <cell r="A525">
            <v>1736</v>
          </cell>
          <cell r="B525">
            <v>0</v>
          </cell>
          <cell r="C525">
            <v>0</v>
          </cell>
          <cell r="F525">
            <v>1736</v>
          </cell>
          <cell r="G525">
            <v>0</v>
          </cell>
          <cell r="H525">
            <v>0</v>
          </cell>
        </row>
        <row r="526">
          <cell r="A526">
            <v>1737</v>
          </cell>
          <cell r="B526">
            <v>0</v>
          </cell>
          <cell r="C526">
            <v>0</v>
          </cell>
          <cell r="F526">
            <v>1737</v>
          </cell>
          <cell r="G526">
            <v>0</v>
          </cell>
          <cell r="H526">
            <v>0</v>
          </cell>
        </row>
        <row r="527">
          <cell r="A527">
            <v>1738</v>
          </cell>
          <cell r="B527">
            <v>0</v>
          </cell>
          <cell r="C527">
            <v>0</v>
          </cell>
          <cell r="F527">
            <v>1738</v>
          </cell>
          <cell r="G527">
            <v>0</v>
          </cell>
          <cell r="H527">
            <v>0</v>
          </cell>
        </row>
        <row r="528">
          <cell r="A528">
            <v>1739</v>
          </cell>
          <cell r="B528">
            <v>0</v>
          </cell>
          <cell r="C528">
            <v>0</v>
          </cell>
          <cell r="F528">
            <v>1739</v>
          </cell>
          <cell r="G528">
            <v>0</v>
          </cell>
          <cell r="H528">
            <v>0</v>
          </cell>
        </row>
        <row r="529">
          <cell r="A529">
            <v>1740</v>
          </cell>
          <cell r="B529">
            <v>0</v>
          </cell>
          <cell r="C529">
            <v>0</v>
          </cell>
          <cell r="F529">
            <v>1740</v>
          </cell>
          <cell r="G529">
            <v>0</v>
          </cell>
          <cell r="H529">
            <v>0</v>
          </cell>
        </row>
        <row r="530">
          <cell r="A530">
            <v>1741</v>
          </cell>
          <cell r="B530">
            <v>0</v>
          </cell>
          <cell r="C530">
            <v>0</v>
          </cell>
          <cell r="F530">
            <v>1741</v>
          </cell>
          <cell r="G530">
            <v>0</v>
          </cell>
          <cell r="H530">
            <v>0</v>
          </cell>
        </row>
        <row r="531">
          <cell r="A531">
            <v>1742</v>
          </cell>
          <cell r="B531">
            <v>0</v>
          </cell>
          <cell r="C531">
            <v>0</v>
          </cell>
          <cell r="F531">
            <v>1742</v>
          </cell>
          <cell r="G531">
            <v>0</v>
          </cell>
          <cell r="H531">
            <v>0</v>
          </cell>
        </row>
        <row r="532">
          <cell r="A532">
            <v>1743</v>
          </cell>
          <cell r="B532">
            <v>0</v>
          </cell>
          <cell r="C532">
            <v>0</v>
          </cell>
          <cell r="F532">
            <v>1743</v>
          </cell>
          <cell r="G532">
            <v>0</v>
          </cell>
          <cell r="H532">
            <v>0</v>
          </cell>
        </row>
        <row r="533">
          <cell r="A533">
            <v>1744</v>
          </cell>
          <cell r="B533">
            <v>0</v>
          </cell>
          <cell r="C533">
            <v>0</v>
          </cell>
          <cell r="F533">
            <v>1744</v>
          </cell>
          <cell r="G533">
            <v>0</v>
          </cell>
          <cell r="H533">
            <v>0</v>
          </cell>
        </row>
        <row r="534">
          <cell r="A534">
            <v>1745</v>
          </cell>
          <cell r="B534">
            <v>0</v>
          </cell>
          <cell r="C534">
            <v>0</v>
          </cell>
          <cell r="F534">
            <v>1745</v>
          </cell>
          <cell r="G534">
            <v>0</v>
          </cell>
          <cell r="H534">
            <v>0</v>
          </cell>
        </row>
        <row r="535">
          <cell r="A535">
            <v>1746</v>
          </cell>
          <cell r="B535">
            <v>0</v>
          </cell>
          <cell r="C535">
            <v>0</v>
          </cell>
          <cell r="F535">
            <v>1746</v>
          </cell>
          <cell r="G535">
            <v>0</v>
          </cell>
          <cell r="H535">
            <v>0</v>
          </cell>
        </row>
        <row r="536">
          <cell r="A536">
            <v>1747</v>
          </cell>
          <cell r="B536">
            <v>0</v>
          </cell>
          <cell r="C536">
            <v>0</v>
          </cell>
          <cell r="F536">
            <v>1747</v>
          </cell>
          <cell r="G536">
            <v>0</v>
          </cell>
          <cell r="H536">
            <v>0</v>
          </cell>
        </row>
        <row r="537">
          <cell r="A537">
            <v>1748</v>
          </cell>
          <cell r="B537">
            <v>0</v>
          </cell>
          <cell r="C537">
            <v>0</v>
          </cell>
          <cell r="F537">
            <v>1748</v>
          </cell>
          <cell r="G537">
            <v>0</v>
          </cell>
          <cell r="H537">
            <v>0</v>
          </cell>
        </row>
        <row r="538">
          <cell r="A538">
            <v>1749</v>
          </cell>
          <cell r="B538">
            <v>0</v>
          </cell>
          <cell r="C538">
            <v>0</v>
          </cell>
          <cell r="F538">
            <v>1749</v>
          </cell>
          <cell r="G538">
            <v>0</v>
          </cell>
          <cell r="H538">
            <v>0</v>
          </cell>
        </row>
        <row r="539">
          <cell r="A539">
            <v>1750</v>
          </cell>
          <cell r="B539">
            <v>0</v>
          </cell>
          <cell r="C539">
            <v>0</v>
          </cell>
          <cell r="F539">
            <v>1750</v>
          </cell>
          <cell r="G539">
            <v>0</v>
          </cell>
          <cell r="H539">
            <v>0</v>
          </cell>
        </row>
        <row r="540">
          <cell r="A540">
            <v>1751</v>
          </cell>
          <cell r="B540">
            <v>0</v>
          </cell>
          <cell r="C540">
            <v>0</v>
          </cell>
          <cell r="F540">
            <v>1751</v>
          </cell>
          <cell r="G540">
            <v>0</v>
          </cell>
          <cell r="H540">
            <v>0</v>
          </cell>
        </row>
        <row r="541">
          <cell r="A541">
            <v>1752</v>
          </cell>
          <cell r="B541">
            <v>0</v>
          </cell>
          <cell r="C541">
            <v>0</v>
          </cell>
          <cell r="F541">
            <v>1752</v>
          </cell>
          <cell r="G541">
            <v>0</v>
          </cell>
          <cell r="H541">
            <v>0</v>
          </cell>
        </row>
        <row r="542">
          <cell r="A542">
            <v>1753</v>
          </cell>
          <cell r="B542">
            <v>0</v>
          </cell>
          <cell r="C542">
            <v>0</v>
          </cell>
          <cell r="F542">
            <v>1753</v>
          </cell>
          <cell r="G542">
            <v>0</v>
          </cell>
          <cell r="H542">
            <v>0</v>
          </cell>
        </row>
        <row r="543">
          <cell r="A543">
            <v>1754</v>
          </cell>
          <cell r="B543">
            <v>0</v>
          </cell>
          <cell r="C543">
            <v>0</v>
          </cell>
          <cell r="F543">
            <v>1754</v>
          </cell>
          <cell r="G543">
            <v>0</v>
          </cell>
          <cell r="H543">
            <v>0</v>
          </cell>
        </row>
        <row r="544">
          <cell r="A544">
            <v>1755</v>
          </cell>
          <cell r="B544">
            <v>0</v>
          </cell>
          <cell r="C544">
            <v>0</v>
          </cell>
          <cell r="F544">
            <v>1755</v>
          </cell>
          <cell r="G544">
            <v>0</v>
          </cell>
          <cell r="H544">
            <v>0</v>
          </cell>
        </row>
        <row r="545">
          <cell r="A545">
            <v>1756</v>
          </cell>
          <cell r="B545">
            <v>0</v>
          </cell>
          <cell r="C545">
            <v>0</v>
          </cell>
          <cell r="F545">
            <v>1756</v>
          </cell>
          <cell r="G545">
            <v>0</v>
          </cell>
          <cell r="H545">
            <v>0</v>
          </cell>
        </row>
        <row r="546">
          <cell r="A546">
            <v>1801</v>
          </cell>
          <cell r="B546">
            <v>0</v>
          </cell>
          <cell r="C546">
            <v>0</v>
          </cell>
          <cell r="F546">
            <v>1801</v>
          </cell>
          <cell r="G546">
            <v>0</v>
          </cell>
          <cell r="H546">
            <v>0</v>
          </cell>
        </row>
        <row r="547">
          <cell r="A547">
            <v>1802</v>
          </cell>
          <cell r="B547">
            <v>0</v>
          </cell>
          <cell r="C547">
            <v>0</v>
          </cell>
          <cell r="F547">
            <v>1802</v>
          </cell>
          <cell r="G547">
            <v>0</v>
          </cell>
          <cell r="H547">
            <v>0</v>
          </cell>
        </row>
        <row r="548">
          <cell r="A548">
            <v>1803</v>
          </cell>
          <cell r="B548">
            <v>0</v>
          </cell>
          <cell r="C548">
            <v>0</v>
          </cell>
          <cell r="F548">
            <v>1803</v>
          </cell>
          <cell r="G548">
            <v>0</v>
          </cell>
          <cell r="H548">
            <v>0</v>
          </cell>
        </row>
        <row r="549">
          <cell r="A549">
            <v>1805</v>
          </cell>
          <cell r="B549">
            <v>0</v>
          </cell>
          <cell r="C549">
            <v>0</v>
          </cell>
          <cell r="F549">
            <v>1805</v>
          </cell>
          <cell r="G549">
            <v>0</v>
          </cell>
          <cell r="H549">
            <v>0</v>
          </cell>
        </row>
        <row r="550">
          <cell r="A550">
            <v>1806</v>
          </cell>
          <cell r="B550">
            <v>0</v>
          </cell>
          <cell r="C550">
            <v>0</v>
          </cell>
          <cell r="F550">
            <v>1806</v>
          </cell>
          <cell r="G550">
            <v>0</v>
          </cell>
          <cell r="H550">
            <v>0</v>
          </cell>
        </row>
        <row r="551">
          <cell r="A551">
            <v>1807</v>
          </cell>
          <cell r="B551">
            <v>0</v>
          </cell>
          <cell r="C551">
            <v>0</v>
          </cell>
          <cell r="F551">
            <v>1807</v>
          </cell>
          <cell r="G551">
            <v>0</v>
          </cell>
          <cell r="H551">
            <v>0</v>
          </cell>
        </row>
        <row r="552">
          <cell r="A552">
            <v>1808</v>
          </cell>
          <cell r="B552">
            <v>0</v>
          </cell>
          <cell r="C552">
            <v>0</v>
          </cell>
          <cell r="F552">
            <v>1808</v>
          </cell>
          <cell r="G552">
            <v>0</v>
          </cell>
          <cell r="H552">
            <v>0</v>
          </cell>
        </row>
        <row r="553">
          <cell r="A553">
            <v>1809</v>
          </cell>
          <cell r="B553">
            <v>0</v>
          </cell>
          <cell r="C553">
            <v>0</v>
          </cell>
          <cell r="F553">
            <v>1809</v>
          </cell>
          <cell r="G553">
            <v>0</v>
          </cell>
          <cell r="H553">
            <v>0</v>
          </cell>
        </row>
        <row r="554">
          <cell r="A554">
            <v>1810</v>
          </cell>
          <cell r="B554">
            <v>0</v>
          </cell>
          <cell r="C554">
            <v>0</v>
          </cell>
          <cell r="F554">
            <v>1810</v>
          </cell>
          <cell r="G554">
            <v>0</v>
          </cell>
          <cell r="H554">
            <v>0</v>
          </cell>
        </row>
        <row r="555">
          <cell r="A555">
            <v>1811</v>
          </cell>
          <cell r="B555">
            <v>0</v>
          </cell>
          <cell r="C555">
            <v>0</v>
          </cell>
          <cell r="F555">
            <v>1811</v>
          </cell>
          <cell r="G555">
            <v>0</v>
          </cell>
          <cell r="H555">
            <v>0</v>
          </cell>
        </row>
        <row r="556">
          <cell r="A556">
            <v>1812</v>
          </cell>
          <cell r="B556">
            <v>0</v>
          </cell>
          <cell r="C556">
            <v>0</v>
          </cell>
          <cell r="F556">
            <v>1812</v>
          </cell>
          <cell r="G556">
            <v>0</v>
          </cell>
          <cell r="H556">
            <v>0</v>
          </cell>
        </row>
        <row r="557">
          <cell r="A557">
            <v>1813</v>
          </cell>
          <cell r="B557">
            <v>0</v>
          </cell>
          <cell r="C557">
            <v>0</v>
          </cell>
          <cell r="F557">
            <v>1813</v>
          </cell>
          <cell r="G557">
            <v>0</v>
          </cell>
          <cell r="H557">
            <v>0</v>
          </cell>
        </row>
        <row r="558">
          <cell r="A558">
            <v>1814</v>
          </cell>
          <cell r="B558">
            <v>0</v>
          </cell>
          <cell r="C558">
            <v>0</v>
          </cell>
          <cell r="F558">
            <v>1814</v>
          </cell>
          <cell r="G558">
            <v>0</v>
          </cell>
          <cell r="H558">
            <v>0</v>
          </cell>
        </row>
        <row r="559">
          <cell r="A559">
            <v>1815</v>
          </cell>
          <cell r="B559">
            <v>0</v>
          </cell>
          <cell r="C559">
            <v>0</v>
          </cell>
          <cell r="F559">
            <v>1815</v>
          </cell>
          <cell r="G559">
            <v>0</v>
          </cell>
          <cell r="H559">
            <v>0</v>
          </cell>
        </row>
        <row r="560">
          <cell r="A560">
            <v>1816</v>
          </cell>
          <cell r="B560">
            <v>0</v>
          </cell>
          <cell r="C560">
            <v>0</v>
          </cell>
          <cell r="F560">
            <v>1816</v>
          </cell>
          <cell r="G560">
            <v>0</v>
          </cell>
          <cell r="H560">
            <v>0</v>
          </cell>
        </row>
        <row r="561">
          <cell r="A561">
            <v>1817</v>
          </cell>
          <cell r="B561">
            <v>0</v>
          </cell>
          <cell r="C561">
            <v>0</v>
          </cell>
          <cell r="F561">
            <v>1817</v>
          </cell>
          <cell r="G561">
            <v>0</v>
          </cell>
          <cell r="H561">
            <v>0</v>
          </cell>
        </row>
        <row r="562">
          <cell r="A562">
            <v>1818</v>
          </cell>
          <cell r="B562">
            <v>0</v>
          </cell>
          <cell r="C562">
            <v>0</v>
          </cell>
          <cell r="F562">
            <v>1818</v>
          </cell>
          <cell r="G562">
            <v>0</v>
          </cell>
          <cell r="H562">
            <v>0</v>
          </cell>
        </row>
        <row r="563">
          <cell r="A563">
            <v>1819</v>
          </cell>
          <cell r="B563">
            <v>0</v>
          </cell>
          <cell r="C563">
            <v>0</v>
          </cell>
          <cell r="F563">
            <v>1819</v>
          </cell>
          <cell r="G563">
            <v>0</v>
          </cell>
          <cell r="H563">
            <v>0</v>
          </cell>
        </row>
        <row r="564">
          <cell r="A564">
            <v>1820</v>
          </cell>
          <cell r="B564">
            <v>0</v>
          </cell>
          <cell r="C564">
            <v>0</v>
          </cell>
          <cell r="F564">
            <v>1820</v>
          </cell>
          <cell r="G564">
            <v>0</v>
          </cell>
          <cell r="H564">
            <v>0</v>
          </cell>
        </row>
        <row r="565">
          <cell r="A565">
            <v>1901</v>
          </cell>
          <cell r="B565">
            <v>0</v>
          </cell>
          <cell r="C565">
            <v>0</v>
          </cell>
          <cell r="F565">
            <v>1901</v>
          </cell>
          <cell r="G565">
            <v>0</v>
          </cell>
          <cell r="H565">
            <v>0</v>
          </cell>
        </row>
        <row r="566">
          <cell r="A566">
            <v>1902</v>
          </cell>
          <cell r="B566">
            <v>0</v>
          </cell>
          <cell r="C566">
            <v>0</v>
          </cell>
          <cell r="F566">
            <v>1902</v>
          </cell>
          <cell r="G566">
            <v>0</v>
          </cell>
          <cell r="H566">
            <v>0</v>
          </cell>
        </row>
        <row r="567">
          <cell r="A567">
            <v>1903</v>
          </cell>
          <cell r="B567">
            <v>0</v>
          </cell>
          <cell r="C567">
            <v>0</v>
          </cell>
          <cell r="F567">
            <v>1903</v>
          </cell>
          <cell r="G567">
            <v>0</v>
          </cell>
          <cell r="H567">
            <v>0</v>
          </cell>
        </row>
        <row r="568">
          <cell r="A568">
            <v>1904</v>
          </cell>
          <cell r="B568">
            <v>0</v>
          </cell>
          <cell r="C568">
            <v>0</v>
          </cell>
          <cell r="F568">
            <v>1904</v>
          </cell>
          <cell r="G568">
            <v>0</v>
          </cell>
          <cell r="H568">
            <v>0</v>
          </cell>
        </row>
        <row r="569">
          <cell r="A569">
            <v>1905</v>
          </cell>
          <cell r="B569">
            <v>0</v>
          </cell>
          <cell r="C569">
            <v>0</v>
          </cell>
          <cell r="F569">
            <v>1905</v>
          </cell>
          <cell r="G569">
            <v>0</v>
          </cell>
          <cell r="H569">
            <v>0</v>
          </cell>
        </row>
        <row r="570">
          <cell r="A570">
            <v>1906</v>
          </cell>
          <cell r="B570">
            <v>0</v>
          </cell>
          <cell r="C570">
            <v>0</v>
          </cell>
          <cell r="F570">
            <v>1906</v>
          </cell>
          <cell r="G570">
            <v>0</v>
          </cell>
          <cell r="H570">
            <v>0</v>
          </cell>
        </row>
        <row r="571">
          <cell r="A571">
            <v>1907</v>
          </cell>
          <cell r="B571">
            <v>0</v>
          </cell>
          <cell r="C571">
            <v>0</v>
          </cell>
          <cell r="F571">
            <v>1907</v>
          </cell>
          <cell r="G571">
            <v>0</v>
          </cell>
          <cell r="H571">
            <v>0</v>
          </cell>
        </row>
        <row r="572">
          <cell r="A572">
            <v>1908</v>
          </cell>
          <cell r="B572">
            <v>0</v>
          </cell>
          <cell r="C572">
            <v>0</v>
          </cell>
          <cell r="F572">
            <v>1908</v>
          </cell>
          <cell r="G572">
            <v>0</v>
          </cell>
          <cell r="H572">
            <v>0</v>
          </cell>
        </row>
        <row r="573">
          <cell r="A573">
            <v>1909</v>
          </cell>
          <cell r="B573">
            <v>0</v>
          </cell>
          <cell r="C573">
            <v>0</v>
          </cell>
          <cell r="F573">
            <v>1909</v>
          </cell>
          <cell r="G573">
            <v>0</v>
          </cell>
          <cell r="H573">
            <v>0</v>
          </cell>
        </row>
        <row r="574">
          <cell r="A574">
            <v>1910</v>
          </cell>
          <cell r="B574">
            <v>0</v>
          </cell>
          <cell r="C574">
            <v>0</v>
          </cell>
          <cell r="F574">
            <v>1910</v>
          </cell>
          <cell r="G574">
            <v>0</v>
          </cell>
          <cell r="H574">
            <v>0</v>
          </cell>
        </row>
        <row r="575">
          <cell r="A575">
            <v>1911</v>
          </cell>
          <cell r="B575">
            <v>0</v>
          </cell>
          <cell r="C575">
            <v>0</v>
          </cell>
          <cell r="F575">
            <v>1911</v>
          </cell>
          <cell r="G575">
            <v>0</v>
          </cell>
          <cell r="H575">
            <v>0</v>
          </cell>
        </row>
        <row r="576">
          <cell r="A576">
            <v>1912</v>
          </cell>
          <cell r="B576">
            <v>0</v>
          </cell>
          <cell r="C576">
            <v>0</v>
          </cell>
          <cell r="F576">
            <v>1912</v>
          </cell>
          <cell r="G576">
            <v>0</v>
          </cell>
          <cell r="H576">
            <v>0</v>
          </cell>
        </row>
        <row r="577">
          <cell r="A577">
            <v>1913</v>
          </cell>
          <cell r="B577">
            <v>0</v>
          </cell>
          <cell r="C577">
            <v>0</v>
          </cell>
          <cell r="F577">
            <v>1913</v>
          </cell>
          <cell r="G577">
            <v>0</v>
          </cell>
          <cell r="H577">
            <v>0</v>
          </cell>
        </row>
        <row r="578">
          <cell r="A578">
            <v>1914</v>
          </cell>
          <cell r="B578">
            <v>0</v>
          </cell>
          <cell r="C578">
            <v>0</v>
          </cell>
          <cell r="F578">
            <v>1914</v>
          </cell>
          <cell r="G578">
            <v>0</v>
          </cell>
          <cell r="H578">
            <v>0</v>
          </cell>
        </row>
        <row r="579">
          <cell r="A579">
            <v>1915</v>
          </cell>
          <cell r="B579">
            <v>0</v>
          </cell>
          <cell r="C579">
            <v>0</v>
          </cell>
          <cell r="F579">
            <v>1915</v>
          </cell>
          <cell r="G579">
            <v>0</v>
          </cell>
          <cell r="H579">
            <v>0</v>
          </cell>
        </row>
        <row r="580">
          <cell r="A580">
            <v>2301</v>
          </cell>
          <cell r="B580">
            <v>0</v>
          </cell>
          <cell r="C580">
            <v>0</v>
          </cell>
          <cell r="F580">
            <v>2301</v>
          </cell>
          <cell r="G580">
            <v>0</v>
          </cell>
          <cell r="H580">
            <v>0</v>
          </cell>
        </row>
        <row r="581">
          <cell r="A581">
            <v>2302</v>
          </cell>
          <cell r="B581">
            <v>0</v>
          </cell>
          <cell r="C581">
            <v>0</v>
          </cell>
          <cell r="F581">
            <v>2302</v>
          </cell>
          <cell r="G581">
            <v>0</v>
          </cell>
          <cell r="H581">
            <v>0</v>
          </cell>
        </row>
        <row r="582">
          <cell r="A582">
            <v>2303</v>
          </cell>
          <cell r="B582">
            <v>0</v>
          </cell>
          <cell r="C582">
            <v>0</v>
          </cell>
          <cell r="F582">
            <v>2303</v>
          </cell>
          <cell r="G582">
            <v>0</v>
          </cell>
          <cell r="H582">
            <v>0</v>
          </cell>
        </row>
        <row r="583">
          <cell r="A583">
            <v>2311</v>
          </cell>
          <cell r="B583">
            <v>0</v>
          </cell>
          <cell r="C583">
            <v>0</v>
          </cell>
          <cell r="F583">
            <v>2311</v>
          </cell>
          <cell r="G583">
            <v>0</v>
          </cell>
          <cell r="H583">
            <v>0</v>
          </cell>
        </row>
        <row r="584">
          <cell r="A584">
            <v>2312</v>
          </cell>
          <cell r="B584">
            <v>0</v>
          </cell>
          <cell r="C584">
            <v>0</v>
          </cell>
          <cell r="F584">
            <v>2312</v>
          </cell>
          <cell r="G584">
            <v>0</v>
          </cell>
          <cell r="H584">
            <v>0</v>
          </cell>
        </row>
        <row r="585">
          <cell r="A585">
            <v>2313</v>
          </cell>
          <cell r="B585">
            <v>0</v>
          </cell>
          <cell r="C585">
            <v>0</v>
          </cell>
          <cell r="F585">
            <v>2313</v>
          </cell>
          <cell r="G585">
            <v>0</v>
          </cell>
          <cell r="H585">
            <v>0</v>
          </cell>
        </row>
        <row r="586">
          <cell r="A586">
            <v>2314</v>
          </cell>
          <cell r="B586">
            <v>0</v>
          </cell>
          <cell r="C586">
            <v>0</v>
          </cell>
          <cell r="F586">
            <v>2314</v>
          </cell>
          <cell r="G586">
            <v>0</v>
          </cell>
          <cell r="H586">
            <v>0</v>
          </cell>
        </row>
        <row r="587">
          <cell r="A587">
            <v>2315</v>
          </cell>
          <cell r="B587">
            <v>0</v>
          </cell>
          <cell r="C587">
            <v>0</v>
          </cell>
          <cell r="F587">
            <v>2315</v>
          </cell>
          <cell r="G587">
            <v>0</v>
          </cell>
          <cell r="H587">
            <v>0</v>
          </cell>
        </row>
        <row r="588">
          <cell r="A588">
            <v>2316</v>
          </cell>
          <cell r="B588">
            <v>0</v>
          </cell>
          <cell r="C588">
            <v>0</v>
          </cell>
          <cell r="F588">
            <v>2316</v>
          </cell>
          <cell r="G588">
            <v>0</v>
          </cell>
          <cell r="H588">
            <v>0</v>
          </cell>
        </row>
        <row r="589">
          <cell r="A589">
            <v>2317</v>
          </cell>
          <cell r="B589">
            <v>0</v>
          </cell>
          <cell r="C589">
            <v>0</v>
          </cell>
          <cell r="F589">
            <v>2317</v>
          </cell>
          <cell r="G589">
            <v>0</v>
          </cell>
          <cell r="H589">
            <v>0</v>
          </cell>
        </row>
        <row r="590">
          <cell r="A590">
            <v>2318</v>
          </cell>
          <cell r="B590">
            <v>0</v>
          </cell>
          <cell r="C590">
            <v>0</v>
          </cell>
          <cell r="F590">
            <v>2318</v>
          </cell>
          <cell r="G590">
            <v>0</v>
          </cell>
          <cell r="H590">
            <v>0</v>
          </cell>
        </row>
        <row r="591">
          <cell r="A591">
            <v>2319</v>
          </cell>
          <cell r="B591">
            <v>0</v>
          </cell>
          <cell r="C591">
            <v>0</v>
          </cell>
          <cell r="F591">
            <v>2319</v>
          </cell>
          <cell r="G591">
            <v>0</v>
          </cell>
          <cell r="H591">
            <v>0</v>
          </cell>
        </row>
        <row r="592">
          <cell r="A592">
            <v>2320</v>
          </cell>
          <cell r="B592">
            <v>0</v>
          </cell>
          <cell r="C592">
            <v>0</v>
          </cell>
          <cell r="F592">
            <v>2320</v>
          </cell>
          <cell r="G592">
            <v>0</v>
          </cell>
          <cell r="H592">
            <v>0</v>
          </cell>
        </row>
        <row r="593">
          <cell r="A593">
            <v>2321</v>
          </cell>
          <cell r="B593">
            <v>0</v>
          </cell>
          <cell r="C593">
            <v>0</v>
          </cell>
          <cell r="F593">
            <v>2321</v>
          </cell>
          <cell r="G593">
            <v>0</v>
          </cell>
          <cell r="H593">
            <v>0</v>
          </cell>
        </row>
        <row r="594">
          <cell r="A594">
            <v>2322</v>
          </cell>
          <cell r="B594">
            <v>0</v>
          </cell>
          <cell r="C594">
            <v>0</v>
          </cell>
          <cell r="F594">
            <v>2322</v>
          </cell>
          <cell r="G594">
            <v>0</v>
          </cell>
          <cell r="H594">
            <v>0</v>
          </cell>
        </row>
        <row r="595">
          <cell r="A595">
            <v>2323</v>
          </cell>
          <cell r="B595">
            <v>0</v>
          </cell>
          <cell r="C595">
            <v>0</v>
          </cell>
          <cell r="F595">
            <v>2323</v>
          </cell>
          <cell r="G595">
            <v>0</v>
          </cell>
          <cell r="H595">
            <v>0</v>
          </cell>
        </row>
        <row r="596">
          <cell r="A596">
            <v>2324</v>
          </cell>
          <cell r="B596">
            <v>0</v>
          </cell>
          <cell r="C596">
            <v>0</v>
          </cell>
          <cell r="F596">
            <v>2324</v>
          </cell>
          <cell r="G596">
            <v>0</v>
          </cell>
          <cell r="H596">
            <v>0</v>
          </cell>
        </row>
        <row r="597">
          <cell r="A597">
            <v>2325</v>
          </cell>
          <cell r="B597">
            <v>0</v>
          </cell>
          <cell r="C597">
            <v>0</v>
          </cell>
          <cell r="F597">
            <v>2325</v>
          </cell>
          <cell r="G597">
            <v>0</v>
          </cell>
          <cell r="H597">
            <v>0</v>
          </cell>
        </row>
        <row r="598">
          <cell r="A598">
            <v>2326</v>
          </cell>
          <cell r="B598">
            <v>0</v>
          </cell>
          <cell r="C598">
            <v>0</v>
          </cell>
          <cell r="F598">
            <v>2326</v>
          </cell>
          <cell r="G598">
            <v>0</v>
          </cell>
          <cell r="H598">
            <v>0</v>
          </cell>
        </row>
        <row r="599">
          <cell r="A599">
            <v>2327</v>
          </cell>
          <cell r="B599">
            <v>0</v>
          </cell>
          <cell r="C599">
            <v>0</v>
          </cell>
          <cell r="F599">
            <v>2327</v>
          </cell>
          <cell r="G599">
            <v>0</v>
          </cell>
          <cell r="H599">
            <v>0</v>
          </cell>
        </row>
        <row r="600">
          <cell r="A600">
            <v>2328</v>
          </cell>
          <cell r="B600">
            <v>0</v>
          </cell>
          <cell r="C600">
            <v>0</v>
          </cell>
          <cell r="F600">
            <v>2328</v>
          </cell>
          <cell r="G600">
            <v>0</v>
          </cell>
          <cell r="H600">
            <v>0</v>
          </cell>
        </row>
        <row r="601">
          <cell r="A601" t="str">
            <v>99 - 01</v>
          </cell>
          <cell r="B601">
            <v>7998409.0299999993</v>
          </cell>
          <cell r="C601">
            <v>0</v>
          </cell>
          <cell r="F601" t="str">
            <v>99 - 01</v>
          </cell>
          <cell r="G601">
            <v>0</v>
          </cell>
          <cell r="H601">
            <v>0</v>
          </cell>
        </row>
        <row r="602">
          <cell r="A602" t="str">
            <v>99 - 02</v>
          </cell>
          <cell r="B602">
            <v>0</v>
          </cell>
          <cell r="C602">
            <v>2028821.5</v>
          </cell>
          <cell r="F602" t="str">
            <v>99 - 02</v>
          </cell>
          <cell r="G602">
            <v>0</v>
          </cell>
          <cell r="H602">
            <v>0</v>
          </cell>
        </row>
        <row r="603">
          <cell r="A603" t="str">
            <v>99 - 03</v>
          </cell>
          <cell r="B603">
            <v>0</v>
          </cell>
          <cell r="C603">
            <v>0</v>
          </cell>
          <cell r="F603" t="str">
            <v>99 - 03</v>
          </cell>
          <cell r="G603">
            <v>0</v>
          </cell>
          <cell r="H603">
            <v>0</v>
          </cell>
        </row>
        <row r="604">
          <cell r="A604" t="str">
            <v>99 - 04</v>
          </cell>
          <cell r="B604">
            <v>0</v>
          </cell>
          <cell r="C604">
            <v>0</v>
          </cell>
          <cell r="F604" t="str">
            <v>99 - 04</v>
          </cell>
          <cell r="G604">
            <v>0</v>
          </cell>
          <cell r="H604">
            <v>0</v>
          </cell>
        </row>
        <row r="605">
          <cell r="A605" t="str">
            <v>99 - 07</v>
          </cell>
          <cell r="B605">
            <v>0</v>
          </cell>
          <cell r="C605">
            <v>0</v>
          </cell>
          <cell r="F605" t="str">
            <v>99 - 07</v>
          </cell>
          <cell r="G605">
            <v>0</v>
          </cell>
          <cell r="H605">
            <v>0</v>
          </cell>
        </row>
        <row r="606">
          <cell r="A606" t="str">
            <v>AFP</v>
          </cell>
          <cell r="B606">
            <v>0</v>
          </cell>
          <cell r="C606">
            <v>0</v>
          </cell>
          <cell r="F606" t="str">
            <v>AFP</v>
          </cell>
          <cell r="G606">
            <v>0</v>
          </cell>
          <cell r="H606">
            <v>0</v>
          </cell>
        </row>
        <row r="607">
          <cell r="A607" t="str">
            <v>N/I</v>
          </cell>
          <cell r="B607">
            <v>0</v>
          </cell>
          <cell r="C607">
            <v>0</v>
          </cell>
          <cell r="F607" t="str">
            <v>N/I</v>
          </cell>
          <cell r="G607">
            <v>0</v>
          </cell>
          <cell r="H607">
            <v>0</v>
          </cell>
        </row>
        <row r="608">
          <cell r="A608" t="str">
            <v>UCCF</v>
          </cell>
          <cell r="B608">
            <v>0</v>
          </cell>
          <cell r="C608">
            <v>0</v>
          </cell>
          <cell r="F608" t="str">
            <v>UCCF</v>
          </cell>
          <cell r="G608">
            <v>0</v>
          </cell>
          <cell r="H608">
            <v>0</v>
          </cell>
        </row>
        <row r="609">
          <cell r="A609" t="str">
            <v>(en blanco)</v>
          </cell>
          <cell r="F609" t="str">
            <v>(en blanco)</v>
          </cell>
        </row>
        <row r="610">
          <cell r="A610" t="str">
            <v>Total general</v>
          </cell>
          <cell r="B610">
            <v>29595772.480000004</v>
          </cell>
          <cell r="C610">
            <v>29702856.919999998</v>
          </cell>
          <cell r="F610" t="str">
            <v>Total general</v>
          </cell>
          <cell r="G610">
            <v>0</v>
          </cell>
          <cell r="H610">
            <v>0</v>
          </cell>
        </row>
      </sheetData>
      <sheetData sheetId="11" refreshError="1"/>
      <sheetData sheetId="12" refreshError="1"/>
      <sheetData sheetId="13" refreshError="1"/>
      <sheetData sheetId="14" refreshError="1"/>
      <sheetData sheetId="15">
        <row r="3">
          <cell r="A3" t="str">
            <v>Etiquetas de fila</v>
          </cell>
          <cell r="B3" t="str">
            <v>Suma de TOTAL</v>
          </cell>
        </row>
        <row r="4">
          <cell r="A4">
            <v>0</v>
          </cell>
          <cell r="B4">
            <v>0</v>
          </cell>
        </row>
        <row r="5">
          <cell r="A5">
            <v>6</v>
          </cell>
          <cell r="B5">
            <v>0</v>
          </cell>
        </row>
        <row r="6">
          <cell r="A6">
            <v>10</v>
          </cell>
          <cell r="B6">
            <v>0</v>
          </cell>
        </row>
        <row r="7">
          <cell r="A7">
            <v>15</v>
          </cell>
          <cell r="B7">
            <v>22065403.370000001</v>
          </cell>
        </row>
        <row r="8">
          <cell r="A8">
            <v>16</v>
          </cell>
          <cell r="B8">
            <v>11453503.82</v>
          </cell>
        </row>
        <row r="9">
          <cell r="A9">
            <v>20</v>
          </cell>
          <cell r="B9">
            <v>5351756.09</v>
          </cell>
        </row>
        <row r="10">
          <cell r="A10">
            <v>25</v>
          </cell>
          <cell r="B10">
            <v>1000</v>
          </cell>
        </row>
        <row r="11">
          <cell r="A11">
            <v>30</v>
          </cell>
          <cell r="B11">
            <v>0</v>
          </cell>
        </row>
        <row r="12">
          <cell r="A12">
            <v>35</v>
          </cell>
          <cell r="B12">
            <v>0</v>
          </cell>
        </row>
        <row r="13">
          <cell r="A13">
            <v>41</v>
          </cell>
          <cell r="B13">
            <v>14151828.799999999</v>
          </cell>
        </row>
        <row r="14">
          <cell r="A14">
            <v>46</v>
          </cell>
          <cell r="B14">
            <v>9112262.0700000003</v>
          </cell>
        </row>
        <row r="15">
          <cell r="A15">
            <v>47</v>
          </cell>
          <cell r="B15">
            <v>144587.06</v>
          </cell>
        </row>
        <row r="16">
          <cell r="A16">
            <v>48</v>
          </cell>
          <cell r="B16">
            <v>87730</v>
          </cell>
        </row>
        <row r="17">
          <cell r="A17">
            <v>50</v>
          </cell>
          <cell r="B17">
            <v>0</v>
          </cell>
        </row>
        <row r="18">
          <cell r="A18">
            <v>51</v>
          </cell>
          <cell r="B18">
            <v>0</v>
          </cell>
        </row>
        <row r="19">
          <cell r="A19">
            <v>52</v>
          </cell>
          <cell r="B19">
            <v>480888.11</v>
          </cell>
        </row>
        <row r="20">
          <cell r="A20">
            <v>66</v>
          </cell>
          <cell r="B20">
            <v>65803.75</v>
          </cell>
        </row>
        <row r="21">
          <cell r="A21">
            <v>70</v>
          </cell>
          <cell r="B21">
            <v>18073.61</v>
          </cell>
        </row>
        <row r="22">
          <cell r="A22">
            <v>76</v>
          </cell>
          <cell r="B22">
            <v>0</v>
          </cell>
        </row>
        <row r="23">
          <cell r="A23">
            <v>78</v>
          </cell>
          <cell r="B23">
            <v>755872.2699999999</v>
          </cell>
        </row>
        <row r="24">
          <cell r="A24">
            <v>80</v>
          </cell>
          <cell r="B24">
            <v>0</v>
          </cell>
        </row>
        <row r="25">
          <cell r="A25">
            <v>81</v>
          </cell>
          <cell r="B25">
            <v>1238696.3600000001</v>
          </cell>
        </row>
        <row r="26">
          <cell r="A26">
            <v>85</v>
          </cell>
          <cell r="B26">
            <v>0</v>
          </cell>
        </row>
        <row r="27">
          <cell r="A27">
            <v>86</v>
          </cell>
          <cell r="B27">
            <v>0</v>
          </cell>
        </row>
        <row r="28">
          <cell r="A28">
            <v>87</v>
          </cell>
          <cell r="B28">
            <v>0</v>
          </cell>
        </row>
        <row r="29">
          <cell r="A29">
            <v>95</v>
          </cell>
          <cell r="B29">
            <v>0</v>
          </cell>
        </row>
        <row r="30">
          <cell r="A30">
            <v>108</v>
          </cell>
          <cell r="B30">
            <v>54358.8</v>
          </cell>
        </row>
        <row r="31">
          <cell r="A31">
            <v>109</v>
          </cell>
          <cell r="B31">
            <v>214134</v>
          </cell>
        </row>
        <row r="32">
          <cell r="A32">
            <v>111</v>
          </cell>
          <cell r="B32">
            <v>0</v>
          </cell>
        </row>
        <row r="33">
          <cell r="A33">
            <v>112</v>
          </cell>
          <cell r="B33">
            <v>0</v>
          </cell>
        </row>
        <row r="34">
          <cell r="A34">
            <v>113</v>
          </cell>
          <cell r="B34">
            <v>0</v>
          </cell>
        </row>
        <row r="35">
          <cell r="A35">
            <v>115</v>
          </cell>
          <cell r="B35">
            <v>0</v>
          </cell>
        </row>
        <row r="36">
          <cell r="A36">
            <v>117</v>
          </cell>
          <cell r="B36">
            <v>5237559.37</v>
          </cell>
        </row>
        <row r="37">
          <cell r="A37">
            <v>119</v>
          </cell>
          <cell r="B37">
            <v>0</v>
          </cell>
        </row>
        <row r="38">
          <cell r="A38">
            <v>121</v>
          </cell>
          <cell r="B38">
            <v>0</v>
          </cell>
        </row>
        <row r="39">
          <cell r="A39">
            <v>124</v>
          </cell>
          <cell r="B39">
            <v>0</v>
          </cell>
        </row>
        <row r="40">
          <cell r="A40">
            <v>129</v>
          </cell>
          <cell r="B40">
            <v>811490</v>
          </cell>
        </row>
        <row r="41">
          <cell r="A41">
            <v>130</v>
          </cell>
          <cell r="B41">
            <v>474030.17</v>
          </cell>
        </row>
        <row r="42">
          <cell r="A42">
            <v>132</v>
          </cell>
          <cell r="B42">
            <v>5347953</v>
          </cell>
        </row>
        <row r="43">
          <cell r="A43">
            <v>133</v>
          </cell>
          <cell r="B43">
            <v>947753.94</v>
          </cell>
        </row>
        <row r="44">
          <cell r="A44">
            <v>134</v>
          </cell>
          <cell r="B44">
            <v>20545843.129999999</v>
          </cell>
        </row>
        <row r="45">
          <cell r="A45">
            <v>137</v>
          </cell>
          <cell r="B45">
            <v>0</v>
          </cell>
        </row>
        <row r="46">
          <cell r="A46">
            <v>138</v>
          </cell>
          <cell r="B46">
            <v>0</v>
          </cell>
        </row>
        <row r="47">
          <cell r="A47">
            <v>139</v>
          </cell>
          <cell r="B47">
            <v>0</v>
          </cell>
        </row>
        <row r="48">
          <cell r="A48">
            <v>140</v>
          </cell>
          <cell r="B48">
            <v>0</v>
          </cell>
        </row>
        <row r="49">
          <cell r="A49">
            <v>141</v>
          </cell>
          <cell r="B49">
            <v>0</v>
          </cell>
        </row>
        <row r="50">
          <cell r="A50">
            <v>142</v>
          </cell>
          <cell r="B50">
            <v>0</v>
          </cell>
        </row>
        <row r="51">
          <cell r="A51">
            <v>143</v>
          </cell>
          <cell r="B51">
            <v>0</v>
          </cell>
        </row>
        <row r="52">
          <cell r="A52">
            <v>144</v>
          </cell>
          <cell r="B52">
            <v>0</v>
          </cell>
        </row>
        <row r="53">
          <cell r="A53">
            <v>145</v>
          </cell>
          <cell r="B53">
            <v>0</v>
          </cell>
        </row>
        <row r="54">
          <cell r="A54">
            <v>146</v>
          </cell>
          <cell r="B54">
            <v>0</v>
          </cell>
        </row>
        <row r="55">
          <cell r="A55">
            <v>147</v>
          </cell>
          <cell r="B55">
            <v>0</v>
          </cell>
        </row>
        <row r="56">
          <cell r="A56">
            <v>148</v>
          </cell>
          <cell r="B56">
            <v>0</v>
          </cell>
        </row>
        <row r="57">
          <cell r="A57">
            <v>149</v>
          </cell>
          <cell r="B57">
            <v>0</v>
          </cell>
        </row>
        <row r="58">
          <cell r="A58">
            <v>150</v>
          </cell>
          <cell r="B58">
            <v>0</v>
          </cell>
        </row>
        <row r="59">
          <cell r="A59">
            <v>152</v>
          </cell>
          <cell r="B59">
            <v>0</v>
          </cell>
        </row>
        <row r="60">
          <cell r="A60">
            <v>153</v>
          </cell>
          <cell r="B60">
            <v>0</v>
          </cell>
        </row>
        <row r="61">
          <cell r="A61">
            <v>154</v>
          </cell>
          <cell r="B61">
            <v>0</v>
          </cell>
        </row>
        <row r="62">
          <cell r="A62">
            <v>155</v>
          </cell>
          <cell r="B62">
            <v>0</v>
          </cell>
        </row>
        <row r="63">
          <cell r="A63">
            <v>156</v>
          </cell>
          <cell r="B63">
            <v>0</v>
          </cell>
        </row>
        <row r="64">
          <cell r="A64">
            <v>157</v>
          </cell>
          <cell r="B64">
            <v>0</v>
          </cell>
        </row>
        <row r="65">
          <cell r="A65">
            <v>159</v>
          </cell>
          <cell r="B65">
            <v>0</v>
          </cell>
        </row>
        <row r="66">
          <cell r="A66">
            <v>163</v>
          </cell>
          <cell r="B66">
            <v>9791083.25</v>
          </cell>
        </row>
        <row r="67">
          <cell r="A67">
            <v>169</v>
          </cell>
          <cell r="B67">
            <v>0</v>
          </cell>
        </row>
        <row r="68">
          <cell r="A68">
            <v>170</v>
          </cell>
          <cell r="B68">
            <v>0</v>
          </cell>
        </row>
        <row r="69">
          <cell r="A69">
            <v>171</v>
          </cell>
          <cell r="B69">
            <v>0</v>
          </cell>
        </row>
        <row r="70">
          <cell r="A70">
            <v>188</v>
          </cell>
          <cell r="B70">
            <v>0</v>
          </cell>
        </row>
        <row r="71">
          <cell r="A71">
            <v>190</v>
          </cell>
          <cell r="B71">
            <v>0</v>
          </cell>
        </row>
        <row r="72">
          <cell r="A72">
            <v>192</v>
          </cell>
          <cell r="B72">
            <v>1682</v>
          </cell>
        </row>
        <row r="73">
          <cell r="A73">
            <v>197</v>
          </cell>
          <cell r="B73">
            <v>0</v>
          </cell>
        </row>
        <row r="74">
          <cell r="A74">
            <v>200</v>
          </cell>
          <cell r="B74">
            <v>0</v>
          </cell>
        </row>
        <row r="75">
          <cell r="A75">
            <v>201</v>
          </cell>
          <cell r="B75">
            <v>0</v>
          </cell>
        </row>
        <row r="76">
          <cell r="A76">
            <v>203</v>
          </cell>
          <cell r="B76">
            <v>15918431.039999999</v>
          </cell>
        </row>
        <row r="77">
          <cell r="A77">
            <v>206</v>
          </cell>
          <cell r="B77">
            <v>0</v>
          </cell>
        </row>
        <row r="78">
          <cell r="A78">
            <v>209</v>
          </cell>
          <cell r="B78">
            <v>0</v>
          </cell>
        </row>
        <row r="79">
          <cell r="A79">
            <v>210</v>
          </cell>
          <cell r="B79">
            <v>0</v>
          </cell>
        </row>
        <row r="80">
          <cell r="A80">
            <v>212</v>
          </cell>
          <cell r="B80">
            <v>0</v>
          </cell>
        </row>
        <row r="81">
          <cell r="A81">
            <v>213</v>
          </cell>
          <cell r="B81">
            <v>0</v>
          </cell>
        </row>
        <row r="82">
          <cell r="A82">
            <v>221</v>
          </cell>
          <cell r="B82">
            <v>0</v>
          </cell>
        </row>
        <row r="83">
          <cell r="A83">
            <v>222</v>
          </cell>
          <cell r="B83">
            <v>6422088.2800000003</v>
          </cell>
        </row>
        <row r="84">
          <cell r="A84">
            <v>223</v>
          </cell>
          <cell r="B84">
            <v>6843340.5899999999</v>
          </cell>
        </row>
        <row r="85">
          <cell r="A85">
            <v>224</v>
          </cell>
          <cell r="B85">
            <v>0</v>
          </cell>
        </row>
        <row r="86">
          <cell r="A86">
            <v>225</v>
          </cell>
          <cell r="B86">
            <v>351803.17</v>
          </cell>
        </row>
        <row r="87">
          <cell r="A87">
            <v>226</v>
          </cell>
          <cell r="B87">
            <v>0</v>
          </cell>
        </row>
        <row r="88">
          <cell r="A88">
            <v>227</v>
          </cell>
          <cell r="B88">
            <v>0</v>
          </cell>
        </row>
        <row r="89">
          <cell r="A89">
            <v>234</v>
          </cell>
          <cell r="B89">
            <v>1844598.27</v>
          </cell>
        </row>
        <row r="90">
          <cell r="A90">
            <v>242</v>
          </cell>
          <cell r="B90">
            <v>0</v>
          </cell>
        </row>
        <row r="91">
          <cell r="A91">
            <v>243</v>
          </cell>
          <cell r="B91">
            <v>0</v>
          </cell>
        </row>
        <row r="92">
          <cell r="A92">
            <v>244</v>
          </cell>
          <cell r="B92">
            <v>0</v>
          </cell>
        </row>
        <row r="93">
          <cell r="A93">
            <v>245</v>
          </cell>
          <cell r="B93">
            <v>0</v>
          </cell>
        </row>
        <row r="94">
          <cell r="A94">
            <v>247</v>
          </cell>
          <cell r="B94">
            <v>0</v>
          </cell>
        </row>
        <row r="95">
          <cell r="A95">
            <v>248</v>
          </cell>
          <cell r="B95">
            <v>0</v>
          </cell>
        </row>
        <row r="96">
          <cell r="A96">
            <v>249</v>
          </cell>
          <cell r="B96">
            <v>0</v>
          </cell>
        </row>
        <row r="97">
          <cell r="A97">
            <v>250</v>
          </cell>
          <cell r="B97">
            <v>0</v>
          </cell>
        </row>
        <row r="98">
          <cell r="A98">
            <v>251</v>
          </cell>
          <cell r="B98">
            <v>0</v>
          </cell>
        </row>
        <row r="99">
          <cell r="A99">
            <v>253</v>
          </cell>
          <cell r="B99">
            <v>15517293.880000001</v>
          </cell>
        </row>
        <row r="100">
          <cell r="A100">
            <v>254</v>
          </cell>
          <cell r="B100">
            <v>0</v>
          </cell>
        </row>
        <row r="101">
          <cell r="A101">
            <v>265</v>
          </cell>
          <cell r="B101">
            <v>0</v>
          </cell>
        </row>
        <row r="102">
          <cell r="A102">
            <v>266</v>
          </cell>
          <cell r="B102">
            <v>0</v>
          </cell>
        </row>
        <row r="103">
          <cell r="A103">
            <v>267</v>
          </cell>
          <cell r="B103">
            <v>0</v>
          </cell>
        </row>
        <row r="104">
          <cell r="A104">
            <v>268</v>
          </cell>
          <cell r="B104">
            <v>0</v>
          </cell>
        </row>
        <row r="105">
          <cell r="A105">
            <v>269</v>
          </cell>
          <cell r="B105">
            <v>27762</v>
          </cell>
        </row>
        <row r="106">
          <cell r="A106">
            <v>270</v>
          </cell>
          <cell r="B106">
            <v>0</v>
          </cell>
        </row>
        <row r="107">
          <cell r="A107">
            <v>271</v>
          </cell>
          <cell r="B107">
            <v>0</v>
          </cell>
        </row>
        <row r="108">
          <cell r="A108">
            <v>272</v>
          </cell>
          <cell r="B108">
            <v>0</v>
          </cell>
        </row>
        <row r="109">
          <cell r="A109">
            <v>273</v>
          </cell>
          <cell r="B109">
            <v>0</v>
          </cell>
        </row>
        <row r="110">
          <cell r="A110">
            <v>281</v>
          </cell>
          <cell r="B110">
            <v>0</v>
          </cell>
        </row>
        <row r="111">
          <cell r="A111">
            <v>283</v>
          </cell>
          <cell r="B111">
            <v>2230367.56</v>
          </cell>
        </row>
        <row r="112">
          <cell r="A112">
            <v>287</v>
          </cell>
          <cell r="B112">
            <v>188571.92</v>
          </cell>
        </row>
        <row r="113">
          <cell r="A113">
            <v>288</v>
          </cell>
          <cell r="B113">
            <v>0</v>
          </cell>
        </row>
        <row r="114">
          <cell r="A114">
            <v>289</v>
          </cell>
          <cell r="B114">
            <v>0</v>
          </cell>
        </row>
        <row r="115">
          <cell r="A115">
            <v>290</v>
          </cell>
          <cell r="B115">
            <v>0</v>
          </cell>
        </row>
        <row r="116">
          <cell r="A116">
            <v>291</v>
          </cell>
          <cell r="B116">
            <v>93362440.469999999</v>
          </cell>
        </row>
        <row r="117">
          <cell r="A117">
            <v>292</v>
          </cell>
          <cell r="B117">
            <v>215488.94</v>
          </cell>
        </row>
        <row r="118">
          <cell r="A118">
            <v>293</v>
          </cell>
          <cell r="B118">
            <v>35319.65</v>
          </cell>
        </row>
        <row r="119">
          <cell r="A119">
            <v>294</v>
          </cell>
          <cell r="B119">
            <v>0</v>
          </cell>
        </row>
        <row r="120">
          <cell r="A120">
            <v>295</v>
          </cell>
          <cell r="B120">
            <v>0</v>
          </cell>
        </row>
        <row r="121">
          <cell r="A121">
            <v>296</v>
          </cell>
          <cell r="B121">
            <v>0</v>
          </cell>
        </row>
        <row r="122">
          <cell r="A122">
            <v>297</v>
          </cell>
          <cell r="B122">
            <v>0</v>
          </cell>
        </row>
        <row r="123">
          <cell r="A123">
            <v>298</v>
          </cell>
          <cell r="B123">
            <v>0</v>
          </cell>
        </row>
        <row r="124">
          <cell r="A124">
            <v>299</v>
          </cell>
          <cell r="B124">
            <v>0</v>
          </cell>
        </row>
        <row r="125">
          <cell r="A125">
            <v>300</v>
          </cell>
          <cell r="B125">
            <v>0</v>
          </cell>
        </row>
        <row r="126">
          <cell r="A126">
            <v>301</v>
          </cell>
          <cell r="B126">
            <v>0</v>
          </cell>
        </row>
        <row r="127">
          <cell r="A127">
            <v>302</v>
          </cell>
          <cell r="B127">
            <v>0</v>
          </cell>
        </row>
        <row r="128">
          <cell r="A128">
            <v>303</v>
          </cell>
          <cell r="B128">
            <v>0</v>
          </cell>
        </row>
        <row r="129">
          <cell r="A129">
            <v>304</v>
          </cell>
          <cell r="B129">
            <v>0</v>
          </cell>
        </row>
        <row r="130">
          <cell r="A130">
            <v>305</v>
          </cell>
          <cell r="B130">
            <v>0</v>
          </cell>
        </row>
        <row r="131">
          <cell r="A131">
            <v>306</v>
          </cell>
          <cell r="B131">
            <v>0</v>
          </cell>
        </row>
        <row r="132">
          <cell r="A132">
            <v>309</v>
          </cell>
          <cell r="B132">
            <v>0</v>
          </cell>
        </row>
        <row r="133">
          <cell r="A133">
            <v>310</v>
          </cell>
          <cell r="B133">
            <v>556630727.40999997</v>
          </cell>
        </row>
        <row r="134">
          <cell r="A134">
            <v>311</v>
          </cell>
          <cell r="B134">
            <v>0</v>
          </cell>
        </row>
        <row r="135">
          <cell r="A135">
            <v>312</v>
          </cell>
          <cell r="B135">
            <v>43283494.299999997</v>
          </cell>
        </row>
        <row r="136">
          <cell r="A136">
            <v>313</v>
          </cell>
          <cell r="B136">
            <v>0</v>
          </cell>
        </row>
        <row r="137">
          <cell r="A137">
            <v>314</v>
          </cell>
          <cell r="B137">
            <v>0</v>
          </cell>
        </row>
        <row r="138">
          <cell r="A138">
            <v>315</v>
          </cell>
          <cell r="B138">
            <v>0</v>
          </cell>
        </row>
        <row r="139">
          <cell r="A139">
            <v>324</v>
          </cell>
          <cell r="B139">
            <v>34110</v>
          </cell>
        </row>
        <row r="140">
          <cell r="A140">
            <v>340</v>
          </cell>
          <cell r="B140">
            <v>0</v>
          </cell>
        </row>
        <row r="141">
          <cell r="A141">
            <v>341</v>
          </cell>
          <cell r="B141">
            <v>0</v>
          </cell>
        </row>
        <row r="142">
          <cell r="A142">
            <v>342</v>
          </cell>
          <cell r="B142">
            <v>0</v>
          </cell>
        </row>
        <row r="143">
          <cell r="A143">
            <v>343</v>
          </cell>
          <cell r="B143">
            <v>1495880.75</v>
          </cell>
        </row>
        <row r="144">
          <cell r="A144">
            <v>344</v>
          </cell>
          <cell r="B144">
            <v>2300000</v>
          </cell>
        </row>
        <row r="145">
          <cell r="A145">
            <v>345</v>
          </cell>
          <cell r="B145">
            <v>0</v>
          </cell>
        </row>
        <row r="146">
          <cell r="A146">
            <v>346</v>
          </cell>
          <cell r="B146">
            <v>0</v>
          </cell>
        </row>
        <row r="147">
          <cell r="A147">
            <v>347</v>
          </cell>
          <cell r="B147">
            <v>45815.5</v>
          </cell>
        </row>
        <row r="148">
          <cell r="A148">
            <v>348</v>
          </cell>
          <cell r="B148">
            <v>0</v>
          </cell>
        </row>
        <row r="149">
          <cell r="A149">
            <v>349</v>
          </cell>
          <cell r="B149">
            <v>0</v>
          </cell>
        </row>
        <row r="150">
          <cell r="A150">
            <v>371</v>
          </cell>
          <cell r="B150">
            <v>0</v>
          </cell>
        </row>
        <row r="151">
          <cell r="A151">
            <v>372</v>
          </cell>
          <cell r="B151">
            <v>0</v>
          </cell>
        </row>
        <row r="152">
          <cell r="A152">
            <v>373</v>
          </cell>
          <cell r="B152">
            <v>0</v>
          </cell>
        </row>
        <row r="153">
          <cell r="A153">
            <v>374</v>
          </cell>
          <cell r="B153">
            <v>0</v>
          </cell>
        </row>
        <row r="154">
          <cell r="A154">
            <v>375</v>
          </cell>
          <cell r="B154">
            <v>0</v>
          </cell>
        </row>
        <row r="155">
          <cell r="A155">
            <v>376</v>
          </cell>
          <cell r="B155">
            <v>0</v>
          </cell>
        </row>
        <row r="156">
          <cell r="A156">
            <v>377</v>
          </cell>
          <cell r="B156">
            <v>0</v>
          </cell>
        </row>
        <row r="157">
          <cell r="A157">
            <v>378</v>
          </cell>
          <cell r="B157">
            <v>0</v>
          </cell>
        </row>
        <row r="158">
          <cell r="A158">
            <v>411</v>
          </cell>
          <cell r="B158">
            <v>0</v>
          </cell>
        </row>
        <row r="159">
          <cell r="A159">
            <v>417</v>
          </cell>
          <cell r="B159">
            <v>0</v>
          </cell>
        </row>
        <row r="160">
          <cell r="A160">
            <v>418</v>
          </cell>
          <cell r="B160">
            <v>0</v>
          </cell>
        </row>
        <row r="161">
          <cell r="A161">
            <v>422</v>
          </cell>
          <cell r="B161">
            <v>0</v>
          </cell>
        </row>
        <row r="162">
          <cell r="A162">
            <v>423</v>
          </cell>
          <cell r="B162">
            <v>0</v>
          </cell>
        </row>
        <row r="163">
          <cell r="A163">
            <v>424</v>
          </cell>
          <cell r="B163">
            <v>0</v>
          </cell>
        </row>
        <row r="164">
          <cell r="A164">
            <v>425</v>
          </cell>
          <cell r="B164">
            <v>0</v>
          </cell>
        </row>
        <row r="165">
          <cell r="A165">
            <v>426</v>
          </cell>
          <cell r="B165">
            <v>0</v>
          </cell>
        </row>
        <row r="166">
          <cell r="A166">
            <v>427</v>
          </cell>
          <cell r="B166">
            <v>0</v>
          </cell>
        </row>
        <row r="167">
          <cell r="A167">
            <v>428</v>
          </cell>
          <cell r="B167">
            <v>0</v>
          </cell>
        </row>
        <row r="168">
          <cell r="A168">
            <v>429</v>
          </cell>
          <cell r="B168">
            <v>0</v>
          </cell>
        </row>
        <row r="169">
          <cell r="A169">
            <v>432</v>
          </cell>
          <cell r="B169">
            <v>0</v>
          </cell>
        </row>
        <row r="170">
          <cell r="A170">
            <v>433</v>
          </cell>
          <cell r="B170">
            <v>0</v>
          </cell>
        </row>
        <row r="171">
          <cell r="A171">
            <v>434</v>
          </cell>
          <cell r="B171">
            <v>0</v>
          </cell>
        </row>
        <row r="172">
          <cell r="A172">
            <v>435</v>
          </cell>
          <cell r="B172">
            <v>0</v>
          </cell>
        </row>
        <row r="173">
          <cell r="A173">
            <v>512</v>
          </cell>
          <cell r="B173">
            <v>0</v>
          </cell>
        </row>
        <row r="174">
          <cell r="A174">
            <v>513</v>
          </cell>
          <cell r="B174">
            <v>0</v>
          </cell>
        </row>
        <row r="175">
          <cell r="A175">
            <v>514</v>
          </cell>
          <cell r="B175">
            <v>1975294.53</v>
          </cell>
        </row>
        <row r="176">
          <cell r="A176">
            <v>517</v>
          </cell>
          <cell r="B176">
            <v>0</v>
          </cell>
        </row>
        <row r="177">
          <cell r="A177">
            <v>520</v>
          </cell>
          <cell r="B177">
            <v>0</v>
          </cell>
        </row>
        <row r="178">
          <cell r="A178">
            <v>522</v>
          </cell>
          <cell r="B178">
            <v>2289813.7400000002</v>
          </cell>
        </row>
        <row r="179">
          <cell r="A179">
            <v>523</v>
          </cell>
          <cell r="B179">
            <v>0</v>
          </cell>
        </row>
        <row r="180">
          <cell r="A180">
            <v>525</v>
          </cell>
          <cell r="B180">
            <v>4488.62</v>
          </cell>
        </row>
        <row r="181">
          <cell r="A181">
            <v>526</v>
          </cell>
          <cell r="B181">
            <v>21060</v>
          </cell>
        </row>
        <row r="182">
          <cell r="A182">
            <v>548</v>
          </cell>
          <cell r="B182">
            <v>0</v>
          </cell>
        </row>
        <row r="183">
          <cell r="A183">
            <v>551</v>
          </cell>
          <cell r="B183">
            <v>0</v>
          </cell>
        </row>
        <row r="184">
          <cell r="A184">
            <v>572</v>
          </cell>
          <cell r="B184">
            <v>0</v>
          </cell>
        </row>
        <row r="185">
          <cell r="A185">
            <v>573</v>
          </cell>
          <cell r="B185">
            <v>1768999.29</v>
          </cell>
        </row>
        <row r="186">
          <cell r="A186">
            <v>574</v>
          </cell>
          <cell r="B186">
            <v>0</v>
          </cell>
        </row>
        <row r="187">
          <cell r="A187">
            <v>575</v>
          </cell>
          <cell r="B187">
            <v>0</v>
          </cell>
        </row>
        <row r="188">
          <cell r="A188">
            <v>576</v>
          </cell>
          <cell r="B188">
            <v>1305612.47</v>
          </cell>
        </row>
        <row r="189">
          <cell r="A189">
            <v>578</v>
          </cell>
          <cell r="B189">
            <v>0</v>
          </cell>
        </row>
        <row r="190">
          <cell r="A190">
            <v>579</v>
          </cell>
          <cell r="B190">
            <v>0</v>
          </cell>
        </row>
        <row r="191">
          <cell r="A191">
            <v>580</v>
          </cell>
          <cell r="B191">
            <v>0</v>
          </cell>
        </row>
        <row r="192">
          <cell r="A192">
            <v>581</v>
          </cell>
          <cell r="B192">
            <v>0</v>
          </cell>
        </row>
        <row r="193">
          <cell r="A193">
            <v>582</v>
          </cell>
          <cell r="B193">
            <v>24710471.629999999</v>
          </cell>
        </row>
        <row r="194">
          <cell r="A194">
            <v>584</v>
          </cell>
          <cell r="B194">
            <v>0</v>
          </cell>
        </row>
        <row r="195">
          <cell r="A195">
            <v>585</v>
          </cell>
          <cell r="B195">
            <v>0</v>
          </cell>
        </row>
        <row r="196">
          <cell r="A196">
            <v>586</v>
          </cell>
          <cell r="B196">
            <v>3242498.49</v>
          </cell>
        </row>
        <row r="197">
          <cell r="A197">
            <v>587</v>
          </cell>
          <cell r="B197">
            <v>10758873.9</v>
          </cell>
        </row>
        <row r="198">
          <cell r="A198">
            <v>588</v>
          </cell>
          <cell r="B198">
            <v>0</v>
          </cell>
        </row>
        <row r="199">
          <cell r="A199">
            <v>589</v>
          </cell>
          <cell r="B199">
            <v>0</v>
          </cell>
        </row>
        <row r="200">
          <cell r="A200">
            <v>590</v>
          </cell>
          <cell r="B200">
            <v>0</v>
          </cell>
        </row>
        <row r="201">
          <cell r="A201">
            <v>591</v>
          </cell>
          <cell r="B201">
            <v>37000367.280000001</v>
          </cell>
        </row>
        <row r="202">
          <cell r="A202">
            <v>592</v>
          </cell>
          <cell r="B202">
            <v>12872683.48</v>
          </cell>
        </row>
        <row r="203">
          <cell r="A203">
            <v>593</v>
          </cell>
          <cell r="B203">
            <v>0</v>
          </cell>
        </row>
        <row r="204">
          <cell r="A204">
            <v>594</v>
          </cell>
          <cell r="B204">
            <v>7344136.7599999998</v>
          </cell>
        </row>
        <row r="205">
          <cell r="A205">
            <v>595</v>
          </cell>
          <cell r="B205">
            <v>0</v>
          </cell>
        </row>
        <row r="206">
          <cell r="A206">
            <v>620</v>
          </cell>
          <cell r="B206">
            <v>0</v>
          </cell>
        </row>
        <row r="207">
          <cell r="A207">
            <v>633</v>
          </cell>
          <cell r="B207">
            <v>0</v>
          </cell>
        </row>
        <row r="208">
          <cell r="A208">
            <v>634</v>
          </cell>
          <cell r="B208">
            <v>0</v>
          </cell>
        </row>
        <row r="209">
          <cell r="A209">
            <v>650</v>
          </cell>
          <cell r="B209">
            <v>0</v>
          </cell>
        </row>
        <row r="210">
          <cell r="A210">
            <v>660</v>
          </cell>
          <cell r="B210">
            <v>137080642.91</v>
          </cell>
        </row>
        <row r="211">
          <cell r="A211">
            <v>661</v>
          </cell>
          <cell r="B211">
            <v>100</v>
          </cell>
        </row>
        <row r="212">
          <cell r="A212">
            <v>670</v>
          </cell>
          <cell r="B212">
            <v>24360464.510000002</v>
          </cell>
        </row>
        <row r="213">
          <cell r="A213">
            <v>680</v>
          </cell>
          <cell r="B213">
            <v>0</v>
          </cell>
        </row>
        <row r="214">
          <cell r="A214">
            <v>681</v>
          </cell>
          <cell r="B214">
            <v>0</v>
          </cell>
        </row>
        <row r="215">
          <cell r="A215">
            <v>682</v>
          </cell>
          <cell r="B215">
            <v>0</v>
          </cell>
        </row>
        <row r="216">
          <cell r="A216">
            <v>683</v>
          </cell>
          <cell r="B216">
            <v>0</v>
          </cell>
        </row>
        <row r="217">
          <cell r="A217">
            <v>716</v>
          </cell>
          <cell r="B217">
            <v>0</v>
          </cell>
        </row>
        <row r="218">
          <cell r="A218">
            <v>718</v>
          </cell>
          <cell r="B218">
            <v>0</v>
          </cell>
        </row>
        <row r="219">
          <cell r="A219">
            <v>761</v>
          </cell>
          <cell r="B219">
            <v>0</v>
          </cell>
        </row>
        <row r="220">
          <cell r="A220">
            <v>781</v>
          </cell>
          <cell r="B220">
            <v>0</v>
          </cell>
        </row>
        <row r="221">
          <cell r="A221">
            <v>802</v>
          </cell>
          <cell r="B221">
            <v>0</v>
          </cell>
        </row>
        <row r="222">
          <cell r="A222">
            <v>821</v>
          </cell>
          <cell r="B222">
            <v>0</v>
          </cell>
        </row>
        <row r="223">
          <cell r="A223">
            <v>831</v>
          </cell>
          <cell r="B223">
            <v>0</v>
          </cell>
        </row>
        <row r="224">
          <cell r="A224">
            <v>862</v>
          </cell>
          <cell r="B224">
            <v>0</v>
          </cell>
        </row>
        <row r="225">
          <cell r="A225">
            <v>865</v>
          </cell>
          <cell r="B225">
            <v>0</v>
          </cell>
        </row>
        <row r="226">
          <cell r="A226">
            <v>866</v>
          </cell>
          <cell r="B226">
            <v>0</v>
          </cell>
        </row>
        <row r="227">
          <cell r="A227">
            <v>867</v>
          </cell>
          <cell r="B227">
            <v>5498662.5</v>
          </cell>
        </row>
        <row r="228">
          <cell r="A228">
            <v>901</v>
          </cell>
          <cell r="B228">
            <v>0</v>
          </cell>
        </row>
        <row r="229">
          <cell r="A229">
            <v>902</v>
          </cell>
          <cell r="B229">
            <v>0</v>
          </cell>
        </row>
        <row r="230">
          <cell r="A230">
            <v>903</v>
          </cell>
          <cell r="B230">
            <v>0</v>
          </cell>
        </row>
        <row r="231">
          <cell r="A231">
            <v>904</v>
          </cell>
          <cell r="B231">
            <v>0</v>
          </cell>
        </row>
        <row r="232">
          <cell r="A232">
            <v>905</v>
          </cell>
          <cell r="B232">
            <v>0</v>
          </cell>
        </row>
        <row r="233">
          <cell r="A233">
            <v>906</v>
          </cell>
          <cell r="B233">
            <v>0</v>
          </cell>
        </row>
        <row r="234">
          <cell r="A234">
            <v>907</v>
          </cell>
          <cell r="B234">
            <v>0</v>
          </cell>
        </row>
        <row r="235">
          <cell r="A235">
            <v>908</v>
          </cell>
          <cell r="B235">
            <v>0</v>
          </cell>
        </row>
        <row r="236">
          <cell r="A236">
            <v>909</v>
          </cell>
          <cell r="B236">
            <v>0</v>
          </cell>
        </row>
        <row r="237">
          <cell r="A237">
            <v>950</v>
          </cell>
          <cell r="B237">
            <v>0</v>
          </cell>
        </row>
        <row r="238">
          <cell r="A238">
            <v>951</v>
          </cell>
          <cell r="B238">
            <v>0</v>
          </cell>
        </row>
        <row r="239">
          <cell r="A239">
            <v>999</v>
          </cell>
          <cell r="B239">
            <v>0</v>
          </cell>
        </row>
        <row r="240">
          <cell r="A240">
            <v>1101</v>
          </cell>
          <cell r="B240">
            <v>0</v>
          </cell>
        </row>
        <row r="241">
          <cell r="A241">
            <v>1102</v>
          </cell>
          <cell r="B241">
            <v>0</v>
          </cell>
        </row>
        <row r="242">
          <cell r="A242">
            <v>1103</v>
          </cell>
          <cell r="B242">
            <v>0</v>
          </cell>
        </row>
        <row r="243">
          <cell r="A243">
            <v>1104</v>
          </cell>
          <cell r="B243">
            <v>0</v>
          </cell>
        </row>
        <row r="244">
          <cell r="A244">
            <v>1105</v>
          </cell>
          <cell r="B244">
            <v>0</v>
          </cell>
        </row>
        <row r="245">
          <cell r="A245">
            <v>1106</v>
          </cell>
          <cell r="B245">
            <v>0</v>
          </cell>
        </row>
        <row r="246">
          <cell r="A246">
            <v>1107</v>
          </cell>
          <cell r="B246">
            <v>0</v>
          </cell>
        </row>
        <row r="247">
          <cell r="A247">
            <v>1108</v>
          </cell>
          <cell r="B247">
            <v>0</v>
          </cell>
        </row>
        <row r="248">
          <cell r="A248">
            <v>1109</v>
          </cell>
          <cell r="B248">
            <v>0</v>
          </cell>
        </row>
        <row r="249">
          <cell r="A249">
            <v>1110</v>
          </cell>
          <cell r="B249">
            <v>0</v>
          </cell>
        </row>
        <row r="250">
          <cell r="A250">
            <v>1111</v>
          </cell>
          <cell r="B250">
            <v>0</v>
          </cell>
        </row>
        <row r="251">
          <cell r="A251">
            <v>1112</v>
          </cell>
          <cell r="B251">
            <v>0</v>
          </cell>
        </row>
        <row r="252">
          <cell r="A252">
            <v>1113</v>
          </cell>
          <cell r="B252">
            <v>0</v>
          </cell>
        </row>
        <row r="253">
          <cell r="A253">
            <v>1114</v>
          </cell>
          <cell r="B253">
            <v>0</v>
          </cell>
        </row>
        <row r="254">
          <cell r="A254">
            <v>1115</v>
          </cell>
          <cell r="B254">
            <v>0</v>
          </cell>
        </row>
        <row r="255">
          <cell r="A255">
            <v>1116</v>
          </cell>
          <cell r="B255">
            <v>0</v>
          </cell>
        </row>
        <row r="256">
          <cell r="A256">
            <v>1117</v>
          </cell>
          <cell r="B256">
            <v>0</v>
          </cell>
        </row>
        <row r="257">
          <cell r="A257">
            <v>1118</v>
          </cell>
          <cell r="B257">
            <v>0</v>
          </cell>
        </row>
        <row r="258">
          <cell r="A258">
            <v>1119</v>
          </cell>
          <cell r="B258">
            <v>0</v>
          </cell>
        </row>
        <row r="259">
          <cell r="A259">
            <v>1120</v>
          </cell>
          <cell r="B259">
            <v>0</v>
          </cell>
        </row>
        <row r="260">
          <cell r="A260">
            <v>1121</v>
          </cell>
          <cell r="B260">
            <v>0</v>
          </cell>
        </row>
        <row r="261">
          <cell r="A261">
            <v>1122</v>
          </cell>
          <cell r="B261">
            <v>0</v>
          </cell>
        </row>
        <row r="262">
          <cell r="A262">
            <v>1123</v>
          </cell>
          <cell r="B262">
            <v>0</v>
          </cell>
        </row>
        <row r="263">
          <cell r="A263">
            <v>1124</v>
          </cell>
          <cell r="B263">
            <v>0</v>
          </cell>
        </row>
        <row r="264">
          <cell r="A264">
            <v>1125</v>
          </cell>
          <cell r="B264">
            <v>0</v>
          </cell>
        </row>
        <row r="265">
          <cell r="A265">
            <v>1126</v>
          </cell>
          <cell r="B265">
            <v>0</v>
          </cell>
        </row>
        <row r="266">
          <cell r="A266">
            <v>1127</v>
          </cell>
          <cell r="B266">
            <v>0</v>
          </cell>
        </row>
        <row r="267">
          <cell r="A267">
            <v>1128</v>
          </cell>
          <cell r="B267">
            <v>0</v>
          </cell>
        </row>
        <row r="268">
          <cell r="A268">
            <v>1129</v>
          </cell>
          <cell r="B268">
            <v>0</v>
          </cell>
        </row>
        <row r="269">
          <cell r="A269">
            <v>1201</v>
          </cell>
          <cell r="B269">
            <v>0</v>
          </cell>
        </row>
        <row r="270">
          <cell r="A270">
            <v>1202</v>
          </cell>
          <cell r="B270">
            <v>0</v>
          </cell>
        </row>
        <row r="271">
          <cell r="A271">
            <v>1203</v>
          </cell>
          <cell r="B271">
            <v>0</v>
          </cell>
        </row>
        <row r="272">
          <cell r="A272">
            <v>1204</v>
          </cell>
          <cell r="B272">
            <v>0</v>
          </cell>
        </row>
        <row r="273">
          <cell r="A273">
            <v>1205</v>
          </cell>
          <cell r="B273">
            <v>0</v>
          </cell>
        </row>
        <row r="274">
          <cell r="A274">
            <v>1206</v>
          </cell>
          <cell r="B274">
            <v>0</v>
          </cell>
        </row>
        <row r="275">
          <cell r="A275">
            <v>1207</v>
          </cell>
          <cell r="B275">
            <v>0</v>
          </cell>
        </row>
        <row r="276">
          <cell r="A276">
            <v>1208</v>
          </cell>
          <cell r="B276">
            <v>0</v>
          </cell>
        </row>
        <row r="277">
          <cell r="A277">
            <v>1209</v>
          </cell>
          <cell r="B277">
            <v>0</v>
          </cell>
        </row>
        <row r="278">
          <cell r="A278">
            <v>1210</v>
          </cell>
          <cell r="B278">
            <v>0</v>
          </cell>
        </row>
        <row r="279">
          <cell r="A279">
            <v>1211</v>
          </cell>
          <cell r="B279">
            <v>0</v>
          </cell>
        </row>
        <row r="280">
          <cell r="A280">
            <v>1212</v>
          </cell>
          <cell r="B280">
            <v>0</v>
          </cell>
        </row>
        <row r="281">
          <cell r="A281">
            <v>1213</v>
          </cell>
          <cell r="B281">
            <v>0</v>
          </cell>
        </row>
        <row r="282">
          <cell r="A282">
            <v>1214</v>
          </cell>
          <cell r="B282">
            <v>0</v>
          </cell>
        </row>
        <row r="283">
          <cell r="A283">
            <v>1215</v>
          </cell>
          <cell r="B283">
            <v>0</v>
          </cell>
        </row>
        <row r="284">
          <cell r="A284">
            <v>1216</v>
          </cell>
          <cell r="B284">
            <v>0</v>
          </cell>
        </row>
        <row r="285">
          <cell r="A285">
            <v>1217</v>
          </cell>
          <cell r="B285">
            <v>0</v>
          </cell>
        </row>
        <row r="286">
          <cell r="A286">
            <v>1218</v>
          </cell>
          <cell r="B286">
            <v>0</v>
          </cell>
        </row>
        <row r="287">
          <cell r="A287">
            <v>1219</v>
          </cell>
          <cell r="B287">
            <v>0</v>
          </cell>
        </row>
        <row r="288">
          <cell r="A288">
            <v>1220</v>
          </cell>
          <cell r="B288">
            <v>0</v>
          </cell>
        </row>
        <row r="289">
          <cell r="A289">
            <v>1221</v>
          </cell>
          <cell r="B289">
            <v>0</v>
          </cell>
        </row>
        <row r="290">
          <cell r="A290">
            <v>1222</v>
          </cell>
          <cell r="B290">
            <v>0</v>
          </cell>
        </row>
        <row r="291">
          <cell r="A291">
            <v>1223</v>
          </cell>
          <cell r="B291">
            <v>0</v>
          </cell>
        </row>
        <row r="292">
          <cell r="A292">
            <v>1224</v>
          </cell>
          <cell r="B292">
            <v>0</v>
          </cell>
        </row>
        <row r="293">
          <cell r="A293">
            <v>1225</v>
          </cell>
          <cell r="B293">
            <v>0</v>
          </cell>
        </row>
        <row r="294">
          <cell r="A294">
            <v>1226</v>
          </cell>
          <cell r="B294">
            <v>0</v>
          </cell>
        </row>
        <row r="295">
          <cell r="A295">
            <v>1227</v>
          </cell>
          <cell r="B295">
            <v>0</v>
          </cell>
        </row>
        <row r="296">
          <cell r="A296">
            <v>1228</v>
          </cell>
          <cell r="B296">
            <v>0</v>
          </cell>
        </row>
        <row r="297">
          <cell r="A297">
            <v>1229</v>
          </cell>
          <cell r="B297">
            <v>0</v>
          </cell>
        </row>
        <row r="298">
          <cell r="A298">
            <v>1230</v>
          </cell>
          <cell r="B298">
            <v>0</v>
          </cell>
        </row>
        <row r="299">
          <cell r="A299">
            <v>1231</v>
          </cell>
          <cell r="B299">
            <v>0</v>
          </cell>
        </row>
        <row r="300">
          <cell r="A300">
            <v>1232</v>
          </cell>
          <cell r="B300">
            <v>0</v>
          </cell>
        </row>
        <row r="301">
          <cell r="A301">
            <v>1233</v>
          </cell>
          <cell r="B301">
            <v>0</v>
          </cell>
        </row>
        <row r="302">
          <cell r="A302">
            <v>1234</v>
          </cell>
          <cell r="B302">
            <v>0</v>
          </cell>
        </row>
        <row r="303">
          <cell r="A303">
            <v>1235</v>
          </cell>
          <cell r="B303">
            <v>0</v>
          </cell>
        </row>
        <row r="304">
          <cell r="A304">
            <v>1236</v>
          </cell>
          <cell r="B304">
            <v>0</v>
          </cell>
        </row>
        <row r="305">
          <cell r="A305">
            <v>1237</v>
          </cell>
          <cell r="B305">
            <v>0</v>
          </cell>
        </row>
        <row r="306">
          <cell r="A306">
            <v>1238</v>
          </cell>
          <cell r="B306">
            <v>0</v>
          </cell>
        </row>
        <row r="307">
          <cell r="A307">
            <v>1239</v>
          </cell>
          <cell r="B307">
            <v>0</v>
          </cell>
        </row>
        <row r="308">
          <cell r="A308">
            <v>1240</v>
          </cell>
          <cell r="B308">
            <v>0</v>
          </cell>
        </row>
        <row r="309">
          <cell r="A309">
            <v>1241</v>
          </cell>
          <cell r="B309">
            <v>0</v>
          </cell>
        </row>
        <row r="310">
          <cell r="A310">
            <v>1242</v>
          </cell>
          <cell r="B310">
            <v>0</v>
          </cell>
        </row>
        <row r="311">
          <cell r="A311">
            <v>1243</v>
          </cell>
          <cell r="B311">
            <v>0</v>
          </cell>
        </row>
        <row r="312">
          <cell r="A312">
            <v>1244</v>
          </cell>
          <cell r="B312">
            <v>0</v>
          </cell>
        </row>
        <row r="313">
          <cell r="A313">
            <v>1245</v>
          </cell>
          <cell r="B313">
            <v>0</v>
          </cell>
        </row>
        <row r="314">
          <cell r="A314">
            <v>1246</v>
          </cell>
          <cell r="B314">
            <v>0</v>
          </cell>
        </row>
        <row r="315">
          <cell r="A315">
            <v>1247</v>
          </cell>
          <cell r="B315">
            <v>0</v>
          </cell>
        </row>
        <row r="316">
          <cell r="A316">
            <v>1248</v>
          </cell>
          <cell r="B316">
            <v>0</v>
          </cell>
        </row>
        <row r="317">
          <cell r="A317">
            <v>1249</v>
          </cell>
          <cell r="B317">
            <v>0</v>
          </cell>
        </row>
        <row r="318">
          <cell r="A318">
            <v>1250</v>
          </cell>
          <cell r="B318">
            <v>0</v>
          </cell>
        </row>
        <row r="319">
          <cell r="A319">
            <v>1251</v>
          </cell>
          <cell r="B319">
            <v>0</v>
          </cell>
        </row>
        <row r="320">
          <cell r="A320">
            <v>1252</v>
          </cell>
          <cell r="B320">
            <v>0</v>
          </cell>
        </row>
        <row r="321">
          <cell r="A321">
            <v>1253</v>
          </cell>
          <cell r="B321">
            <v>0</v>
          </cell>
        </row>
        <row r="322">
          <cell r="A322">
            <v>1254</v>
          </cell>
          <cell r="B322">
            <v>0</v>
          </cell>
        </row>
        <row r="323">
          <cell r="A323">
            <v>1255</v>
          </cell>
          <cell r="B323">
            <v>0</v>
          </cell>
        </row>
        <row r="324">
          <cell r="A324">
            <v>1256</v>
          </cell>
          <cell r="B324">
            <v>0</v>
          </cell>
        </row>
        <row r="325">
          <cell r="A325">
            <v>1257</v>
          </cell>
          <cell r="B325">
            <v>0</v>
          </cell>
        </row>
        <row r="326">
          <cell r="A326">
            <v>1258</v>
          </cell>
          <cell r="B326">
            <v>0</v>
          </cell>
        </row>
        <row r="327">
          <cell r="A327">
            <v>1259</v>
          </cell>
          <cell r="B327">
            <v>0</v>
          </cell>
        </row>
        <row r="328">
          <cell r="A328">
            <v>1260</v>
          </cell>
          <cell r="B328">
            <v>0</v>
          </cell>
        </row>
        <row r="329">
          <cell r="A329">
            <v>1261</v>
          </cell>
          <cell r="B329">
            <v>0</v>
          </cell>
        </row>
        <row r="330">
          <cell r="A330">
            <v>1262</v>
          </cell>
          <cell r="B330">
            <v>0</v>
          </cell>
        </row>
        <row r="331">
          <cell r="A331">
            <v>1263</v>
          </cell>
          <cell r="B331">
            <v>0</v>
          </cell>
        </row>
        <row r="332">
          <cell r="A332">
            <v>1264</v>
          </cell>
          <cell r="B332">
            <v>0</v>
          </cell>
        </row>
        <row r="333">
          <cell r="A333">
            <v>1265</v>
          </cell>
          <cell r="B333">
            <v>0</v>
          </cell>
        </row>
        <row r="334">
          <cell r="A334">
            <v>1266</v>
          </cell>
          <cell r="B334">
            <v>0</v>
          </cell>
        </row>
        <row r="335">
          <cell r="A335">
            <v>1267</v>
          </cell>
          <cell r="B335">
            <v>0</v>
          </cell>
        </row>
        <row r="336">
          <cell r="A336">
            <v>1268</v>
          </cell>
          <cell r="B336">
            <v>0</v>
          </cell>
        </row>
        <row r="337">
          <cell r="A337">
            <v>1269</v>
          </cell>
          <cell r="B337">
            <v>0</v>
          </cell>
        </row>
        <row r="338">
          <cell r="A338">
            <v>1270</v>
          </cell>
          <cell r="B338">
            <v>0</v>
          </cell>
        </row>
        <row r="339">
          <cell r="A339">
            <v>1271</v>
          </cell>
          <cell r="B339">
            <v>0</v>
          </cell>
        </row>
        <row r="340">
          <cell r="A340">
            <v>1272</v>
          </cell>
          <cell r="B340">
            <v>0</v>
          </cell>
        </row>
        <row r="341">
          <cell r="A341">
            <v>1273</v>
          </cell>
          <cell r="B341">
            <v>0</v>
          </cell>
        </row>
        <row r="342">
          <cell r="A342">
            <v>1274</v>
          </cell>
          <cell r="B342">
            <v>0</v>
          </cell>
        </row>
        <row r="343">
          <cell r="A343">
            <v>1275</v>
          </cell>
          <cell r="B343">
            <v>0</v>
          </cell>
        </row>
        <row r="344">
          <cell r="A344">
            <v>1276</v>
          </cell>
          <cell r="B344">
            <v>0</v>
          </cell>
        </row>
        <row r="345">
          <cell r="A345">
            <v>1277</v>
          </cell>
          <cell r="B345">
            <v>0</v>
          </cell>
        </row>
        <row r="346">
          <cell r="A346">
            <v>1278</v>
          </cell>
          <cell r="B346">
            <v>0</v>
          </cell>
        </row>
        <row r="347">
          <cell r="A347">
            <v>1279</v>
          </cell>
          <cell r="B347">
            <v>0</v>
          </cell>
        </row>
        <row r="348">
          <cell r="A348">
            <v>1280</v>
          </cell>
          <cell r="B348">
            <v>0</v>
          </cell>
        </row>
        <row r="349">
          <cell r="A349">
            <v>1281</v>
          </cell>
          <cell r="B349">
            <v>0</v>
          </cell>
        </row>
        <row r="350">
          <cell r="A350">
            <v>1282</v>
          </cell>
          <cell r="B350">
            <v>0</v>
          </cell>
        </row>
        <row r="351">
          <cell r="A351">
            <v>1283</v>
          </cell>
          <cell r="B351">
            <v>0</v>
          </cell>
        </row>
        <row r="352">
          <cell r="A352">
            <v>1284</v>
          </cell>
          <cell r="B352">
            <v>0</v>
          </cell>
        </row>
        <row r="353">
          <cell r="A353">
            <v>1285</v>
          </cell>
          <cell r="B353">
            <v>0</v>
          </cell>
        </row>
        <row r="354">
          <cell r="A354">
            <v>1286</v>
          </cell>
          <cell r="B354">
            <v>0</v>
          </cell>
        </row>
        <row r="355">
          <cell r="A355">
            <v>1287</v>
          </cell>
          <cell r="B355">
            <v>0</v>
          </cell>
        </row>
        <row r="356">
          <cell r="A356">
            <v>1301</v>
          </cell>
          <cell r="B356">
            <v>0</v>
          </cell>
        </row>
        <row r="357">
          <cell r="A357">
            <v>1302</v>
          </cell>
          <cell r="B357">
            <v>0</v>
          </cell>
        </row>
        <row r="358">
          <cell r="A358">
            <v>1303</v>
          </cell>
          <cell r="B358">
            <v>0</v>
          </cell>
        </row>
        <row r="359">
          <cell r="A359">
            <v>1304</v>
          </cell>
          <cell r="B359">
            <v>0</v>
          </cell>
        </row>
        <row r="360">
          <cell r="A360">
            <v>1305</v>
          </cell>
          <cell r="B360">
            <v>0</v>
          </cell>
        </row>
        <row r="361">
          <cell r="A361">
            <v>1306</v>
          </cell>
          <cell r="B361">
            <v>0</v>
          </cell>
        </row>
        <row r="362">
          <cell r="A362">
            <v>1307</v>
          </cell>
          <cell r="B362">
            <v>0</v>
          </cell>
        </row>
        <row r="363">
          <cell r="A363">
            <v>1308</v>
          </cell>
          <cell r="B363">
            <v>0</v>
          </cell>
        </row>
        <row r="364">
          <cell r="A364">
            <v>1309</v>
          </cell>
          <cell r="B364">
            <v>0</v>
          </cell>
        </row>
        <row r="365">
          <cell r="A365">
            <v>1310</v>
          </cell>
          <cell r="B365">
            <v>0</v>
          </cell>
        </row>
        <row r="366">
          <cell r="A366">
            <v>1311</v>
          </cell>
          <cell r="B366">
            <v>0</v>
          </cell>
        </row>
        <row r="367">
          <cell r="A367">
            <v>1312</v>
          </cell>
          <cell r="B367">
            <v>0</v>
          </cell>
        </row>
        <row r="368">
          <cell r="A368">
            <v>1313</v>
          </cell>
          <cell r="B368">
            <v>0</v>
          </cell>
        </row>
        <row r="369">
          <cell r="A369">
            <v>1314</v>
          </cell>
          <cell r="B369">
            <v>0</v>
          </cell>
        </row>
        <row r="370">
          <cell r="A370">
            <v>1315</v>
          </cell>
          <cell r="B370">
            <v>0</v>
          </cell>
        </row>
        <row r="371">
          <cell r="A371">
            <v>1316</v>
          </cell>
          <cell r="B371">
            <v>0</v>
          </cell>
        </row>
        <row r="372">
          <cell r="A372">
            <v>1317</v>
          </cell>
          <cell r="B372">
            <v>0</v>
          </cell>
        </row>
        <row r="373">
          <cell r="A373">
            <v>1318</v>
          </cell>
          <cell r="B373">
            <v>0</v>
          </cell>
        </row>
        <row r="374">
          <cell r="A374">
            <v>1319</v>
          </cell>
          <cell r="B374">
            <v>0</v>
          </cell>
        </row>
        <row r="375">
          <cell r="A375">
            <v>1320</v>
          </cell>
          <cell r="B375">
            <v>0</v>
          </cell>
        </row>
        <row r="376">
          <cell r="A376">
            <v>1321</v>
          </cell>
          <cell r="B376">
            <v>0</v>
          </cell>
        </row>
        <row r="377">
          <cell r="A377">
            <v>1322</v>
          </cell>
          <cell r="B377">
            <v>0</v>
          </cell>
        </row>
        <row r="378">
          <cell r="A378">
            <v>1323</v>
          </cell>
          <cell r="B378">
            <v>0</v>
          </cell>
        </row>
        <row r="379">
          <cell r="A379">
            <v>1324</v>
          </cell>
          <cell r="B379">
            <v>0</v>
          </cell>
        </row>
        <row r="380">
          <cell r="A380">
            <v>1325</v>
          </cell>
          <cell r="B380">
            <v>0</v>
          </cell>
        </row>
        <row r="381">
          <cell r="A381">
            <v>1326</v>
          </cell>
          <cell r="B381">
            <v>0</v>
          </cell>
        </row>
        <row r="382">
          <cell r="A382">
            <v>1327</v>
          </cell>
          <cell r="B382">
            <v>0</v>
          </cell>
        </row>
        <row r="383">
          <cell r="A383">
            <v>1328</v>
          </cell>
          <cell r="B383">
            <v>0</v>
          </cell>
        </row>
        <row r="384">
          <cell r="A384">
            <v>1329</v>
          </cell>
          <cell r="B384">
            <v>0</v>
          </cell>
        </row>
        <row r="385">
          <cell r="A385">
            <v>1330</v>
          </cell>
          <cell r="B385">
            <v>0</v>
          </cell>
        </row>
        <row r="386">
          <cell r="A386">
            <v>1331</v>
          </cell>
          <cell r="B386">
            <v>0</v>
          </cell>
        </row>
        <row r="387">
          <cell r="A387">
            <v>1332</v>
          </cell>
          <cell r="B387">
            <v>0</v>
          </cell>
        </row>
        <row r="388">
          <cell r="A388">
            <v>1333</v>
          </cell>
          <cell r="B388">
            <v>0</v>
          </cell>
        </row>
        <row r="389">
          <cell r="A389">
            <v>1334</v>
          </cell>
          <cell r="B389">
            <v>0</v>
          </cell>
        </row>
        <row r="390">
          <cell r="A390">
            <v>1335</v>
          </cell>
          <cell r="B390">
            <v>0</v>
          </cell>
        </row>
        <row r="391">
          <cell r="A391">
            <v>1336</v>
          </cell>
          <cell r="B391">
            <v>0</v>
          </cell>
        </row>
        <row r="392">
          <cell r="A392">
            <v>1337</v>
          </cell>
          <cell r="B392">
            <v>0</v>
          </cell>
        </row>
        <row r="393">
          <cell r="A393">
            <v>1338</v>
          </cell>
          <cell r="B393">
            <v>0</v>
          </cell>
        </row>
        <row r="394">
          <cell r="A394">
            <v>1339</v>
          </cell>
          <cell r="B394">
            <v>0</v>
          </cell>
        </row>
        <row r="395">
          <cell r="A395">
            <v>1340</v>
          </cell>
          <cell r="B395">
            <v>0</v>
          </cell>
        </row>
        <row r="396">
          <cell r="A396">
            <v>1341</v>
          </cell>
          <cell r="B396">
            <v>0</v>
          </cell>
        </row>
        <row r="397">
          <cell r="A397">
            <v>1342</v>
          </cell>
          <cell r="B397">
            <v>0</v>
          </cell>
        </row>
        <row r="398">
          <cell r="A398">
            <v>1343</v>
          </cell>
          <cell r="B398">
            <v>0</v>
          </cell>
        </row>
        <row r="399">
          <cell r="A399">
            <v>1344</v>
          </cell>
          <cell r="B399">
            <v>0</v>
          </cell>
        </row>
        <row r="400">
          <cell r="A400">
            <v>1345</v>
          </cell>
          <cell r="B400">
            <v>0</v>
          </cell>
        </row>
        <row r="401">
          <cell r="A401">
            <v>1346</v>
          </cell>
          <cell r="B401">
            <v>0</v>
          </cell>
        </row>
        <row r="402">
          <cell r="A402">
            <v>1347</v>
          </cell>
          <cell r="B402">
            <v>0</v>
          </cell>
        </row>
        <row r="403">
          <cell r="A403">
            <v>1401</v>
          </cell>
          <cell r="B403">
            <v>0</v>
          </cell>
        </row>
        <row r="404">
          <cell r="A404">
            <v>1402</v>
          </cell>
          <cell r="B404">
            <v>0</v>
          </cell>
        </row>
        <row r="405">
          <cell r="A405">
            <v>1403</v>
          </cell>
          <cell r="B405">
            <v>0</v>
          </cell>
        </row>
        <row r="406">
          <cell r="A406">
            <v>1404</v>
          </cell>
          <cell r="B406">
            <v>0</v>
          </cell>
        </row>
        <row r="407">
          <cell r="A407">
            <v>1405</v>
          </cell>
          <cell r="B407">
            <v>0</v>
          </cell>
        </row>
        <row r="408">
          <cell r="A408">
            <v>1406</v>
          </cell>
          <cell r="B408">
            <v>0</v>
          </cell>
        </row>
        <row r="409">
          <cell r="A409">
            <v>1407</v>
          </cell>
          <cell r="B409">
            <v>0</v>
          </cell>
        </row>
        <row r="410">
          <cell r="A410">
            <v>1408</v>
          </cell>
          <cell r="B410">
            <v>0</v>
          </cell>
        </row>
        <row r="411">
          <cell r="A411">
            <v>1409</v>
          </cell>
          <cell r="B411">
            <v>0</v>
          </cell>
        </row>
        <row r="412">
          <cell r="A412">
            <v>1410</v>
          </cell>
          <cell r="B412">
            <v>0</v>
          </cell>
        </row>
        <row r="413">
          <cell r="A413">
            <v>1411</v>
          </cell>
          <cell r="B413">
            <v>0</v>
          </cell>
        </row>
        <row r="414">
          <cell r="A414">
            <v>1412</v>
          </cell>
          <cell r="B414">
            <v>0</v>
          </cell>
        </row>
        <row r="415">
          <cell r="A415">
            <v>1413</v>
          </cell>
          <cell r="B415">
            <v>0</v>
          </cell>
        </row>
        <row r="416">
          <cell r="A416">
            <v>1414</v>
          </cell>
          <cell r="B416">
            <v>0</v>
          </cell>
        </row>
        <row r="417">
          <cell r="A417">
            <v>1415</v>
          </cell>
          <cell r="B417">
            <v>0</v>
          </cell>
        </row>
        <row r="418">
          <cell r="A418">
            <v>1416</v>
          </cell>
          <cell r="B418">
            <v>0</v>
          </cell>
        </row>
        <row r="419">
          <cell r="A419">
            <v>1417</v>
          </cell>
          <cell r="B419">
            <v>0</v>
          </cell>
        </row>
        <row r="420">
          <cell r="A420">
            <v>1418</v>
          </cell>
          <cell r="B420">
            <v>0</v>
          </cell>
        </row>
        <row r="421">
          <cell r="A421">
            <v>1419</v>
          </cell>
          <cell r="B421">
            <v>0</v>
          </cell>
        </row>
        <row r="422">
          <cell r="A422">
            <v>1420</v>
          </cell>
          <cell r="B422">
            <v>0</v>
          </cell>
        </row>
        <row r="423">
          <cell r="A423">
            <v>1421</v>
          </cell>
          <cell r="B423">
            <v>0</v>
          </cell>
        </row>
        <row r="424">
          <cell r="A424">
            <v>1422</v>
          </cell>
          <cell r="B424">
            <v>0</v>
          </cell>
        </row>
        <row r="425">
          <cell r="A425">
            <v>1423</v>
          </cell>
          <cell r="B425">
            <v>0</v>
          </cell>
        </row>
        <row r="426">
          <cell r="A426">
            <v>1424</v>
          </cell>
          <cell r="B426">
            <v>0</v>
          </cell>
        </row>
        <row r="427">
          <cell r="A427">
            <v>1425</v>
          </cell>
          <cell r="B427">
            <v>0</v>
          </cell>
        </row>
        <row r="428">
          <cell r="A428">
            <v>1426</v>
          </cell>
          <cell r="B428">
            <v>0</v>
          </cell>
        </row>
        <row r="429">
          <cell r="A429">
            <v>1427</v>
          </cell>
          <cell r="B429">
            <v>0</v>
          </cell>
        </row>
        <row r="430">
          <cell r="A430">
            <v>1428</v>
          </cell>
          <cell r="B430">
            <v>0</v>
          </cell>
        </row>
        <row r="431">
          <cell r="A431">
            <v>1429</v>
          </cell>
          <cell r="B431">
            <v>0</v>
          </cell>
        </row>
        <row r="432">
          <cell r="A432">
            <v>1430</v>
          </cell>
          <cell r="B432">
            <v>0</v>
          </cell>
        </row>
        <row r="433">
          <cell r="A433">
            <v>1431</v>
          </cell>
          <cell r="B433">
            <v>0</v>
          </cell>
        </row>
        <row r="434">
          <cell r="A434">
            <v>1432</v>
          </cell>
          <cell r="B434">
            <v>0</v>
          </cell>
        </row>
        <row r="435">
          <cell r="A435">
            <v>1433</v>
          </cell>
          <cell r="B435">
            <v>0</v>
          </cell>
        </row>
        <row r="436">
          <cell r="A436">
            <v>1434</v>
          </cell>
          <cell r="B436">
            <v>0</v>
          </cell>
        </row>
        <row r="437">
          <cell r="A437">
            <v>1435</v>
          </cell>
          <cell r="B437">
            <v>0</v>
          </cell>
        </row>
        <row r="438">
          <cell r="A438">
            <v>1501</v>
          </cell>
          <cell r="B438">
            <v>0</v>
          </cell>
        </row>
        <row r="439">
          <cell r="A439">
            <v>1502</v>
          </cell>
          <cell r="B439">
            <v>0</v>
          </cell>
        </row>
        <row r="440">
          <cell r="A440">
            <v>1503</v>
          </cell>
          <cell r="B440">
            <v>0</v>
          </cell>
        </row>
        <row r="441">
          <cell r="A441">
            <v>1504</v>
          </cell>
          <cell r="B441">
            <v>0</v>
          </cell>
        </row>
        <row r="442">
          <cell r="A442">
            <v>1505</v>
          </cell>
          <cell r="B442">
            <v>0</v>
          </cell>
        </row>
        <row r="443">
          <cell r="A443">
            <v>1506</v>
          </cell>
          <cell r="B443">
            <v>0</v>
          </cell>
        </row>
        <row r="444">
          <cell r="A444">
            <v>1507</v>
          </cell>
          <cell r="B444">
            <v>0</v>
          </cell>
        </row>
        <row r="445">
          <cell r="A445">
            <v>1508</v>
          </cell>
          <cell r="B445">
            <v>0</v>
          </cell>
        </row>
        <row r="446">
          <cell r="A446">
            <v>1509</v>
          </cell>
          <cell r="B446">
            <v>0</v>
          </cell>
        </row>
        <row r="447">
          <cell r="A447">
            <v>1510</v>
          </cell>
          <cell r="B447">
            <v>0</v>
          </cell>
        </row>
        <row r="448">
          <cell r="A448">
            <v>1511</v>
          </cell>
          <cell r="B448">
            <v>0</v>
          </cell>
        </row>
        <row r="449">
          <cell r="A449">
            <v>1512</v>
          </cell>
          <cell r="B449">
            <v>0</v>
          </cell>
        </row>
        <row r="450">
          <cell r="A450">
            <v>1513</v>
          </cell>
          <cell r="B450">
            <v>0</v>
          </cell>
        </row>
        <row r="451">
          <cell r="A451">
            <v>1514</v>
          </cell>
          <cell r="B451">
            <v>0</v>
          </cell>
        </row>
        <row r="452">
          <cell r="A452">
            <v>1515</v>
          </cell>
          <cell r="B452">
            <v>0</v>
          </cell>
        </row>
        <row r="453">
          <cell r="A453">
            <v>1516</v>
          </cell>
          <cell r="B453">
            <v>0</v>
          </cell>
        </row>
        <row r="454">
          <cell r="A454">
            <v>1517</v>
          </cell>
          <cell r="B454">
            <v>0</v>
          </cell>
        </row>
        <row r="455">
          <cell r="A455">
            <v>1518</v>
          </cell>
          <cell r="B455">
            <v>0</v>
          </cell>
        </row>
        <row r="456">
          <cell r="A456">
            <v>1519</v>
          </cell>
          <cell r="B456">
            <v>0</v>
          </cell>
        </row>
        <row r="457">
          <cell r="A457">
            <v>1520</v>
          </cell>
          <cell r="B457">
            <v>0</v>
          </cell>
        </row>
        <row r="458">
          <cell r="A458">
            <v>1521</v>
          </cell>
          <cell r="B458">
            <v>0</v>
          </cell>
        </row>
        <row r="459">
          <cell r="A459">
            <v>1522</v>
          </cell>
          <cell r="B459">
            <v>0</v>
          </cell>
        </row>
        <row r="460">
          <cell r="A460">
            <v>1523</v>
          </cell>
          <cell r="B460">
            <v>0</v>
          </cell>
        </row>
        <row r="461">
          <cell r="A461">
            <v>1524</v>
          </cell>
          <cell r="B461">
            <v>0</v>
          </cell>
        </row>
        <row r="462">
          <cell r="A462">
            <v>1525</v>
          </cell>
          <cell r="B462">
            <v>0</v>
          </cell>
        </row>
        <row r="463">
          <cell r="A463">
            <v>1526</v>
          </cell>
          <cell r="B463">
            <v>0</v>
          </cell>
        </row>
        <row r="464">
          <cell r="A464">
            <v>1527</v>
          </cell>
          <cell r="B464">
            <v>0</v>
          </cell>
        </row>
        <row r="465">
          <cell r="A465">
            <v>1528</v>
          </cell>
          <cell r="B465">
            <v>0</v>
          </cell>
        </row>
        <row r="466">
          <cell r="A466">
            <v>1529</v>
          </cell>
          <cell r="B466">
            <v>0</v>
          </cell>
        </row>
        <row r="467">
          <cell r="A467">
            <v>1530</v>
          </cell>
          <cell r="B467">
            <v>0</v>
          </cell>
        </row>
        <row r="468">
          <cell r="A468">
            <v>1531</v>
          </cell>
          <cell r="B468">
            <v>0</v>
          </cell>
        </row>
        <row r="469">
          <cell r="A469">
            <v>1532</v>
          </cell>
          <cell r="B469">
            <v>0</v>
          </cell>
        </row>
        <row r="470">
          <cell r="A470">
            <v>1533</v>
          </cell>
          <cell r="B470">
            <v>0</v>
          </cell>
        </row>
        <row r="471">
          <cell r="A471">
            <v>1534</v>
          </cell>
          <cell r="B471">
            <v>0</v>
          </cell>
        </row>
        <row r="472">
          <cell r="A472">
            <v>1535</v>
          </cell>
          <cell r="B472">
            <v>0</v>
          </cell>
        </row>
        <row r="473">
          <cell r="A473">
            <v>1536</v>
          </cell>
          <cell r="B473">
            <v>0</v>
          </cell>
        </row>
        <row r="474">
          <cell r="A474">
            <v>1537</v>
          </cell>
          <cell r="B474">
            <v>0</v>
          </cell>
        </row>
        <row r="475">
          <cell r="A475">
            <v>1538</v>
          </cell>
          <cell r="B475">
            <v>0</v>
          </cell>
        </row>
        <row r="476">
          <cell r="A476">
            <v>1539</v>
          </cell>
          <cell r="B476">
            <v>0</v>
          </cell>
        </row>
        <row r="477">
          <cell r="A477">
            <v>1540</v>
          </cell>
          <cell r="B477">
            <v>0</v>
          </cell>
        </row>
        <row r="478">
          <cell r="A478">
            <v>1601</v>
          </cell>
          <cell r="B478">
            <v>0</v>
          </cell>
        </row>
        <row r="479">
          <cell r="A479">
            <v>1602</v>
          </cell>
          <cell r="B479">
            <v>0</v>
          </cell>
        </row>
        <row r="480">
          <cell r="A480">
            <v>1603</v>
          </cell>
          <cell r="B480">
            <v>0</v>
          </cell>
        </row>
        <row r="481">
          <cell r="A481">
            <v>1604</v>
          </cell>
          <cell r="B481">
            <v>0</v>
          </cell>
        </row>
        <row r="482">
          <cell r="A482">
            <v>1605</v>
          </cell>
          <cell r="B482">
            <v>0</v>
          </cell>
        </row>
        <row r="483">
          <cell r="A483">
            <v>1606</v>
          </cell>
          <cell r="B483">
            <v>0</v>
          </cell>
        </row>
        <row r="484">
          <cell r="A484">
            <v>1607</v>
          </cell>
          <cell r="B484">
            <v>0</v>
          </cell>
        </row>
        <row r="485">
          <cell r="A485">
            <v>1608</v>
          </cell>
          <cell r="B485">
            <v>0</v>
          </cell>
        </row>
        <row r="486">
          <cell r="A486">
            <v>1609</v>
          </cell>
          <cell r="B486">
            <v>0</v>
          </cell>
        </row>
        <row r="487">
          <cell r="A487">
            <v>1610</v>
          </cell>
          <cell r="B487">
            <v>0</v>
          </cell>
        </row>
        <row r="488">
          <cell r="A488">
            <v>1611</v>
          </cell>
          <cell r="B488">
            <v>0</v>
          </cell>
        </row>
        <row r="489">
          <cell r="A489">
            <v>1701</v>
          </cell>
          <cell r="B489">
            <v>0</v>
          </cell>
        </row>
        <row r="490">
          <cell r="A490">
            <v>1702</v>
          </cell>
          <cell r="B490">
            <v>0</v>
          </cell>
        </row>
        <row r="491">
          <cell r="A491">
            <v>1703</v>
          </cell>
          <cell r="B491">
            <v>0</v>
          </cell>
        </row>
        <row r="492">
          <cell r="A492">
            <v>1704</v>
          </cell>
          <cell r="B492">
            <v>0</v>
          </cell>
        </row>
        <row r="493">
          <cell r="A493">
            <v>1705</v>
          </cell>
          <cell r="B493">
            <v>0</v>
          </cell>
        </row>
        <row r="494">
          <cell r="A494">
            <v>1706</v>
          </cell>
          <cell r="B494">
            <v>0</v>
          </cell>
        </row>
        <row r="495">
          <cell r="A495">
            <v>1707</v>
          </cell>
          <cell r="B495">
            <v>0</v>
          </cell>
        </row>
        <row r="496">
          <cell r="A496">
            <v>1708</v>
          </cell>
          <cell r="B496">
            <v>0</v>
          </cell>
        </row>
        <row r="497">
          <cell r="A497">
            <v>1709</v>
          </cell>
          <cell r="B497">
            <v>0</v>
          </cell>
        </row>
        <row r="498">
          <cell r="A498">
            <v>1710</v>
          </cell>
          <cell r="B498">
            <v>0</v>
          </cell>
        </row>
        <row r="499">
          <cell r="A499">
            <v>1711</v>
          </cell>
          <cell r="B499">
            <v>0</v>
          </cell>
        </row>
        <row r="500">
          <cell r="A500">
            <v>1712</v>
          </cell>
          <cell r="B500">
            <v>0</v>
          </cell>
        </row>
        <row r="501">
          <cell r="A501">
            <v>1713</v>
          </cell>
          <cell r="B501">
            <v>0</v>
          </cell>
        </row>
        <row r="502">
          <cell r="A502">
            <v>1714</v>
          </cell>
          <cell r="B502">
            <v>0</v>
          </cell>
        </row>
        <row r="503">
          <cell r="A503">
            <v>1715</v>
          </cell>
          <cell r="B503">
            <v>0</v>
          </cell>
        </row>
        <row r="504">
          <cell r="A504">
            <v>1716</v>
          </cell>
          <cell r="B504">
            <v>0</v>
          </cell>
        </row>
        <row r="505">
          <cell r="A505">
            <v>1717</v>
          </cell>
          <cell r="B505">
            <v>0</v>
          </cell>
        </row>
        <row r="506">
          <cell r="A506">
            <v>1718</v>
          </cell>
          <cell r="B506">
            <v>0</v>
          </cell>
        </row>
        <row r="507">
          <cell r="A507">
            <v>1719</v>
          </cell>
          <cell r="B507">
            <v>0</v>
          </cell>
        </row>
        <row r="508">
          <cell r="A508">
            <v>1720</v>
          </cell>
          <cell r="B508">
            <v>0</v>
          </cell>
        </row>
        <row r="509">
          <cell r="A509">
            <v>1721</v>
          </cell>
          <cell r="B509">
            <v>0</v>
          </cell>
        </row>
        <row r="510">
          <cell r="A510">
            <v>1722</v>
          </cell>
          <cell r="B510">
            <v>0</v>
          </cell>
        </row>
        <row r="511">
          <cell r="A511">
            <v>1723</v>
          </cell>
          <cell r="B511">
            <v>0</v>
          </cell>
        </row>
        <row r="512">
          <cell r="A512">
            <v>1724</v>
          </cell>
          <cell r="B512">
            <v>0</v>
          </cell>
        </row>
        <row r="513">
          <cell r="A513">
            <v>1725</v>
          </cell>
          <cell r="B513">
            <v>0</v>
          </cell>
        </row>
        <row r="514">
          <cell r="A514">
            <v>1726</v>
          </cell>
          <cell r="B514">
            <v>0</v>
          </cell>
        </row>
        <row r="515">
          <cell r="A515">
            <v>1727</v>
          </cell>
          <cell r="B515">
            <v>0</v>
          </cell>
        </row>
        <row r="516">
          <cell r="A516">
            <v>1728</v>
          </cell>
          <cell r="B516">
            <v>0</v>
          </cell>
        </row>
        <row r="517">
          <cell r="A517">
            <v>1729</v>
          </cell>
          <cell r="B517">
            <v>0</v>
          </cell>
        </row>
        <row r="518">
          <cell r="A518">
            <v>1730</v>
          </cell>
          <cell r="B518">
            <v>0</v>
          </cell>
        </row>
        <row r="519">
          <cell r="A519">
            <v>1731</v>
          </cell>
          <cell r="B519">
            <v>0</v>
          </cell>
        </row>
        <row r="520">
          <cell r="A520">
            <v>1732</v>
          </cell>
          <cell r="B520">
            <v>0</v>
          </cell>
        </row>
        <row r="521">
          <cell r="A521">
            <v>1733</v>
          </cell>
          <cell r="B521">
            <v>0</v>
          </cell>
        </row>
        <row r="522">
          <cell r="A522">
            <v>1734</v>
          </cell>
          <cell r="B522">
            <v>0</v>
          </cell>
        </row>
        <row r="523">
          <cell r="A523">
            <v>1735</v>
          </cell>
          <cell r="B523">
            <v>0</v>
          </cell>
        </row>
        <row r="524">
          <cell r="A524">
            <v>1736</v>
          </cell>
          <cell r="B524">
            <v>0</v>
          </cell>
        </row>
        <row r="525">
          <cell r="A525">
            <v>1737</v>
          </cell>
          <cell r="B525">
            <v>0</v>
          </cell>
        </row>
        <row r="526">
          <cell r="A526">
            <v>1738</v>
          </cell>
          <cell r="B526">
            <v>0</v>
          </cell>
        </row>
        <row r="527">
          <cell r="A527">
            <v>1739</v>
          </cell>
          <cell r="B527">
            <v>0</v>
          </cell>
        </row>
        <row r="528">
          <cell r="A528">
            <v>1740</v>
          </cell>
          <cell r="B528">
            <v>0</v>
          </cell>
        </row>
        <row r="529">
          <cell r="A529">
            <v>1741</v>
          </cell>
          <cell r="B529">
            <v>0</v>
          </cell>
        </row>
        <row r="530">
          <cell r="A530">
            <v>1742</v>
          </cell>
          <cell r="B530">
            <v>0</v>
          </cell>
        </row>
        <row r="531">
          <cell r="A531">
            <v>1743</v>
          </cell>
          <cell r="B531">
            <v>0</v>
          </cell>
        </row>
        <row r="532">
          <cell r="A532">
            <v>1744</v>
          </cell>
          <cell r="B532">
            <v>0</v>
          </cell>
        </row>
        <row r="533">
          <cell r="A533">
            <v>1745</v>
          </cell>
          <cell r="B533">
            <v>0</v>
          </cell>
        </row>
        <row r="534">
          <cell r="A534">
            <v>1746</v>
          </cell>
          <cell r="B534">
            <v>0</v>
          </cell>
        </row>
        <row r="535">
          <cell r="A535">
            <v>1747</v>
          </cell>
          <cell r="B535">
            <v>0</v>
          </cell>
        </row>
        <row r="536">
          <cell r="A536">
            <v>1748</v>
          </cell>
          <cell r="B536">
            <v>0</v>
          </cell>
        </row>
        <row r="537">
          <cell r="A537">
            <v>1749</v>
          </cell>
          <cell r="B537">
            <v>0</v>
          </cell>
        </row>
        <row r="538">
          <cell r="A538">
            <v>1750</v>
          </cell>
          <cell r="B538">
            <v>0</v>
          </cell>
        </row>
        <row r="539">
          <cell r="A539">
            <v>1751</v>
          </cell>
          <cell r="B539">
            <v>0</v>
          </cell>
        </row>
        <row r="540">
          <cell r="A540">
            <v>1752</v>
          </cell>
          <cell r="B540">
            <v>0</v>
          </cell>
        </row>
        <row r="541">
          <cell r="A541">
            <v>1753</v>
          </cell>
          <cell r="B541">
            <v>0</v>
          </cell>
        </row>
        <row r="542">
          <cell r="A542">
            <v>1754</v>
          </cell>
          <cell r="B542">
            <v>0</v>
          </cell>
        </row>
        <row r="543">
          <cell r="A543">
            <v>1755</v>
          </cell>
          <cell r="B543">
            <v>0</v>
          </cell>
        </row>
        <row r="544">
          <cell r="A544">
            <v>1756</v>
          </cell>
          <cell r="B544">
            <v>0</v>
          </cell>
        </row>
        <row r="545">
          <cell r="A545">
            <v>1801</v>
          </cell>
          <cell r="B545">
            <v>0</v>
          </cell>
        </row>
        <row r="546">
          <cell r="A546">
            <v>1802</v>
          </cell>
          <cell r="B546">
            <v>0</v>
          </cell>
        </row>
        <row r="547">
          <cell r="A547">
            <v>1803</v>
          </cell>
          <cell r="B547">
            <v>0</v>
          </cell>
        </row>
        <row r="548">
          <cell r="A548">
            <v>1805</v>
          </cell>
          <cell r="B548">
            <v>0</v>
          </cell>
        </row>
        <row r="549">
          <cell r="A549">
            <v>1806</v>
          </cell>
          <cell r="B549">
            <v>0</v>
          </cell>
        </row>
        <row r="550">
          <cell r="A550">
            <v>1807</v>
          </cell>
          <cell r="B550">
            <v>0</v>
          </cell>
        </row>
        <row r="551">
          <cell r="A551">
            <v>1808</v>
          </cell>
          <cell r="B551">
            <v>0</v>
          </cell>
        </row>
        <row r="552">
          <cell r="A552">
            <v>1809</v>
          </cell>
          <cell r="B552">
            <v>0</v>
          </cell>
        </row>
        <row r="553">
          <cell r="A553">
            <v>1810</v>
          </cell>
          <cell r="B553">
            <v>0</v>
          </cell>
        </row>
        <row r="554">
          <cell r="A554">
            <v>1811</v>
          </cell>
          <cell r="B554">
            <v>0</v>
          </cell>
        </row>
        <row r="555">
          <cell r="A555">
            <v>1812</v>
          </cell>
          <cell r="B555">
            <v>0</v>
          </cell>
        </row>
        <row r="556">
          <cell r="A556">
            <v>1813</v>
          </cell>
          <cell r="B556">
            <v>0</v>
          </cell>
        </row>
        <row r="557">
          <cell r="A557">
            <v>1814</v>
          </cell>
          <cell r="B557">
            <v>0</v>
          </cell>
        </row>
        <row r="558">
          <cell r="A558">
            <v>1815</v>
          </cell>
          <cell r="B558">
            <v>0</v>
          </cell>
        </row>
        <row r="559">
          <cell r="A559">
            <v>1816</v>
          </cell>
          <cell r="B559">
            <v>0</v>
          </cell>
        </row>
        <row r="560">
          <cell r="A560">
            <v>1817</v>
          </cell>
          <cell r="B560">
            <v>0</v>
          </cell>
        </row>
        <row r="561">
          <cell r="A561">
            <v>1818</v>
          </cell>
          <cell r="B561">
            <v>0</v>
          </cell>
        </row>
        <row r="562">
          <cell r="A562">
            <v>1819</v>
          </cell>
          <cell r="B562">
            <v>0</v>
          </cell>
        </row>
        <row r="563">
          <cell r="A563">
            <v>1820</v>
          </cell>
          <cell r="B563">
            <v>0</v>
          </cell>
        </row>
        <row r="564">
          <cell r="A564">
            <v>1901</v>
          </cell>
          <cell r="B564">
            <v>0</v>
          </cell>
        </row>
        <row r="565">
          <cell r="A565">
            <v>1902</v>
          </cell>
          <cell r="B565">
            <v>0</v>
          </cell>
        </row>
        <row r="566">
          <cell r="A566">
            <v>1903</v>
          </cell>
          <cell r="B566">
            <v>0</v>
          </cell>
        </row>
        <row r="567">
          <cell r="A567">
            <v>1904</v>
          </cell>
          <cell r="B567">
            <v>0</v>
          </cell>
        </row>
        <row r="568">
          <cell r="A568">
            <v>1905</v>
          </cell>
          <cell r="B568">
            <v>0</v>
          </cell>
        </row>
        <row r="569">
          <cell r="A569">
            <v>1906</v>
          </cell>
          <cell r="B569">
            <v>0</v>
          </cell>
        </row>
        <row r="570">
          <cell r="A570">
            <v>1907</v>
          </cell>
          <cell r="B570">
            <v>0</v>
          </cell>
        </row>
        <row r="571">
          <cell r="A571">
            <v>1908</v>
          </cell>
          <cell r="B571">
            <v>0</v>
          </cell>
        </row>
        <row r="572">
          <cell r="A572">
            <v>1909</v>
          </cell>
          <cell r="B572">
            <v>0</v>
          </cell>
        </row>
        <row r="573">
          <cell r="A573">
            <v>1910</v>
          </cell>
          <cell r="B573">
            <v>0</v>
          </cell>
        </row>
        <row r="574">
          <cell r="A574">
            <v>1911</v>
          </cell>
          <cell r="B574">
            <v>0</v>
          </cell>
        </row>
        <row r="575">
          <cell r="A575">
            <v>1912</v>
          </cell>
          <cell r="B575">
            <v>0</v>
          </cell>
        </row>
        <row r="576">
          <cell r="A576">
            <v>1913</v>
          </cell>
          <cell r="B576">
            <v>0</v>
          </cell>
        </row>
        <row r="577">
          <cell r="A577">
            <v>1914</v>
          </cell>
          <cell r="B577">
            <v>0</v>
          </cell>
        </row>
        <row r="578">
          <cell r="A578">
            <v>1915</v>
          </cell>
          <cell r="B578">
            <v>0</v>
          </cell>
        </row>
        <row r="579">
          <cell r="A579">
            <v>2301</v>
          </cell>
          <cell r="B579">
            <v>0</v>
          </cell>
        </row>
        <row r="580">
          <cell r="A580">
            <v>2302</v>
          </cell>
          <cell r="B580">
            <v>0</v>
          </cell>
        </row>
        <row r="581">
          <cell r="A581">
            <v>2303</v>
          </cell>
          <cell r="B581">
            <v>0</v>
          </cell>
        </row>
        <row r="582">
          <cell r="A582">
            <v>2311</v>
          </cell>
          <cell r="B582">
            <v>0</v>
          </cell>
        </row>
        <row r="583">
          <cell r="A583">
            <v>2312</v>
          </cell>
          <cell r="B583">
            <v>0</v>
          </cell>
        </row>
        <row r="584">
          <cell r="A584">
            <v>2313</v>
          </cell>
          <cell r="B584">
            <v>0</v>
          </cell>
        </row>
        <row r="585">
          <cell r="A585">
            <v>2314</v>
          </cell>
          <cell r="B585">
            <v>0</v>
          </cell>
        </row>
        <row r="586">
          <cell r="A586">
            <v>2315</v>
          </cell>
          <cell r="B586">
            <v>0</v>
          </cell>
        </row>
        <row r="587">
          <cell r="A587">
            <v>2316</v>
          </cell>
          <cell r="B587">
            <v>0</v>
          </cell>
        </row>
        <row r="588">
          <cell r="A588">
            <v>2317</v>
          </cell>
          <cell r="B588">
            <v>0</v>
          </cell>
        </row>
        <row r="589">
          <cell r="A589">
            <v>2318</v>
          </cell>
          <cell r="B589">
            <v>0</v>
          </cell>
        </row>
        <row r="590">
          <cell r="A590">
            <v>2319</v>
          </cell>
          <cell r="B590">
            <v>0</v>
          </cell>
        </row>
        <row r="591">
          <cell r="A591">
            <v>2320</v>
          </cell>
          <cell r="B591">
            <v>0</v>
          </cell>
        </row>
        <row r="592">
          <cell r="A592">
            <v>2321</v>
          </cell>
          <cell r="B592">
            <v>0</v>
          </cell>
        </row>
        <row r="593">
          <cell r="A593">
            <v>2322</v>
          </cell>
          <cell r="B593">
            <v>0</v>
          </cell>
        </row>
        <row r="594">
          <cell r="A594">
            <v>2323</v>
          </cell>
          <cell r="B594">
            <v>0</v>
          </cell>
        </row>
        <row r="595">
          <cell r="A595">
            <v>2324</v>
          </cell>
          <cell r="B595">
            <v>0</v>
          </cell>
        </row>
        <row r="596">
          <cell r="A596">
            <v>2325</v>
          </cell>
          <cell r="B596">
            <v>0</v>
          </cell>
        </row>
        <row r="597">
          <cell r="A597">
            <v>2326</v>
          </cell>
          <cell r="B597">
            <v>0</v>
          </cell>
        </row>
        <row r="598">
          <cell r="A598">
            <v>2327</v>
          </cell>
          <cell r="B598">
            <v>0</v>
          </cell>
        </row>
        <row r="599">
          <cell r="A599">
            <v>2328</v>
          </cell>
          <cell r="B599">
            <v>0</v>
          </cell>
        </row>
        <row r="600">
          <cell r="A600" t="str">
            <v>99 - 01</v>
          </cell>
          <cell r="B600">
            <v>4335.1400000000003</v>
          </cell>
        </row>
        <row r="601">
          <cell r="A601" t="str">
            <v>99 - 02</v>
          </cell>
          <cell r="B601">
            <v>122565000.92</v>
          </cell>
        </row>
        <row r="602">
          <cell r="A602" t="str">
            <v>99 - 03</v>
          </cell>
          <cell r="B602">
            <v>0</v>
          </cell>
        </row>
        <row r="603">
          <cell r="A603" t="str">
            <v>99 - 04</v>
          </cell>
          <cell r="B603">
            <v>6552126.6399999997</v>
          </cell>
        </row>
        <row r="604">
          <cell r="A604" t="str">
            <v>99 - 07</v>
          </cell>
          <cell r="B604">
            <v>0</v>
          </cell>
        </row>
        <row r="605">
          <cell r="A605" t="str">
            <v>AFP</v>
          </cell>
          <cell r="B605">
            <v>0</v>
          </cell>
        </row>
        <row r="606">
          <cell r="A606" t="str">
            <v>N/I</v>
          </cell>
          <cell r="B606">
            <v>0</v>
          </cell>
        </row>
        <row r="607">
          <cell r="A607" t="str">
            <v>UCCF</v>
          </cell>
          <cell r="B607">
            <v>0</v>
          </cell>
        </row>
        <row r="608">
          <cell r="A608" t="str">
            <v>(en blanco)</v>
          </cell>
        </row>
        <row r="609">
          <cell r="A609" t="str">
            <v>Total general</v>
          </cell>
          <cell r="B609">
            <v>1254456459.5100002</v>
          </cell>
        </row>
      </sheetData>
      <sheetData sheetId="16">
        <row r="2">
          <cell r="B2">
            <v>6</v>
          </cell>
          <cell r="C2" t="str">
            <v>Vicepresidencia del Estado Plurinacional</v>
          </cell>
        </row>
        <row r="3">
          <cell r="B3">
            <v>10</v>
          </cell>
          <cell r="C3" t="str">
            <v>Ministerio de Relaciones Exteriores</v>
          </cell>
        </row>
        <row r="4">
          <cell r="B4">
            <v>15</v>
          </cell>
          <cell r="C4" t="str">
            <v>Ministerio de Gobierno</v>
          </cell>
        </row>
        <row r="5">
          <cell r="B5">
            <v>16</v>
          </cell>
          <cell r="C5" t="str">
            <v>Ministerio de Educación</v>
          </cell>
        </row>
        <row r="6">
          <cell r="B6">
            <v>20</v>
          </cell>
          <cell r="C6" t="str">
            <v>Ministerio de Defensa</v>
          </cell>
        </row>
        <row r="7">
          <cell r="B7">
            <v>25</v>
          </cell>
          <cell r="C7" t="str">
            <v>Ministerio de la Presidencia</v>
          </cell>
        </row>
        <row r="8">
          <cell r="B8">
            <v>30</v>
          </cell>
          <cell r="C8" t="str">
            <v>Ministerio de Justicia</v>
          </cell>
        </row>
        <row r="9">
          <cell r="B9">
            <v>35</v>
          </cell>
          <cell r="C9" t="str">
            <v>Ministerio de Economía y Finanzas Públicas</v>
          </cell>
        </row>
        <row r="10">
          <cell r="B10">
            <v>41</v>
          </cell>
          <cell r="C10" t="str">
            <v>Ministerio de Desarrollo Productivo y Economía Plural</v>
          </cell>
        </row>
        <row r="11">
          <cell r="B11">
            <v>46</v>
          </cell>
          <cell r="C11" t="str">
            <v>Ministerio de Salud</v>
          </cell>
        </row>
        <row r="12">
          <cell r="B12">
            <v>47</v>
          </cell>
          <cell r="C12" t="str">
            <v>Ministerio de Desarrollo Rural y Tierras</v>
          </cell>
        </row>
        <row r="13">
          <cell r="B13">
            <v>48</v>
          </cell>
          <cell r="C13" t="str">
            <v>Ministerio de Deportes</v>
          </cell>
        </row>
        <row r="14">
          <cell r="B14">
            <v>50</v>
          </cell>
          <cell r="C14" t="str">
            <v>Min de Transparencia Inst. y Lucha Contra la Corrupción</v>
          </cell>
        </row>
        <row r="15">
          <cell r="B15">
            <v>51</v>
          </cell>
          <cell r="C15" t="str">
            <v>Ministerio de Autonomias</v>
          </cell>
        </row>
        <row r="16">
          <cell r="B16">
            <v>52</v>
          </cell>
          <cell r="C16" t="str">
            <v>Ministerio de Culturas y Turismo</v>
          </cell>
        </row>
        <row r="17">
          <cell r="B17">
            <v>66</v>
          </cell>
          <cell r="C17" t="str">
            <v>Ministerio de Planificación del Desarrollo</v>
          </cell>
        </row>
        <row r="18">
          <cell r="B18">
            <v>70</v>
          </cell>
          <cell r="C18" t="str">
            <v>Ministerio de Trabajo, Empleo y Previsión Social</v>
          </cell>
        </row>
        <row r="19">
          <cell r="B19">
            <v>76</v>
          </cell>
          <cell r="C19" t="str">
            <v>Ministerio de Minería y Metalurgia</v>
          </cell>
        </row>
        <row r="20">
          <cell r="B20">
            <v>78</v>
          </cell>
          <cell r="C20" t="str">
            <v xml:space="preserve">Ministerio de Hidrocarburos </v>
          </cell>
        </row>
        <row r="21">
          <cell r="B21">
            <v>81</v>
          </cell>
          <cell r="C21" t="str">
            <v>Ministerio de Obras Públicas, Servicios y Vivienda</v>
          </cell>
        </row>
        <row r="22">
          <cell r="B22">
            <v>85</v>
          </cell>
          <cell r="C22" t="str">
            <v>Ministerio de Energías</v>
          </cell>
        </row>
        <row r="23">
          <cell r="B23">
            <v>86</v>
          </cell>
          <cell r="C23" t="str">
            <v>Ministerio de Medio Ambiente y Agua</v>
          </cell>
        </row>
        <row r="24">
          <cell r="B24">
            <v>87</v>
          </cell>
          <cell r="C24" t="str">
            <v>Ministerio de Comunicación</v>
          </cell>
        </row>
        <row r="25">
          <cell r="B25">
            <v>95</v>
          </cell>
          <cell r="C25" t="str">
            <v>Consejo Supremo de Defensa Plurinacional</v>
          </cell>
        </row>
        <row r="26">
          <cell r="B26" t="str">
            <v>99 - 01</v>
          </cell>
          <cell r="C26" t="str">
            <v>Dirección General de Programación y Operaciones del Tesoro</v>
          </cell>
        </row>
        <row r="27">
          <cell r="B27" t="str">
            <v>99 - 02</v>
          </cell>
          <cell r="C27" t="str">
            <v>Dirección General de Programación y Operaciones del Tesoro</v>
          </cell>
        </row>
        <row r="28">
          <cell r="B28" t="str">
            <v>99 - 03</v>
          </cell>
          <cell r="C28" t="str">
            <v>Dirección General de Crédito Público</v>
          </cell>
        </row>
        <row r="29">
          <cell r="B29" t="str">
            <v>99 - 04</v>
          </cell>
          <cell r="C29" t="str">
            <v>Dirección General de Administración y Finanzas Territoriales</v>
          </cell>
        </row>
        <row r="30">
          <cell r="B30">
            <v>108</v>
          </cell>
          <cell r="C30" t="str">
            <v>Orquesta Sinfónica Nacional</v>
          </cell>
        </row>
        <row r="31">
          <cell r="B31">
            <v>109</v>
          </cell>
          <cell r="C31" t="str">
            <v>Conservatorio Plurinacional de Musica</v>
          </cell>
        </row>
        <row r="32">
          <cell r="B32">
            <v>111</v>
          </cell>
          <cell r="C32" t="str">
            <v>Instituto Boliviano de la Ceguera</v>
          </cell>
        </row>
        <row r="33">
          <cell r="B33">
            <v>112</v>
          </cell>
          <cell r="C33" t="str">
            <v>Comité Nacional de la Persona con Discapacidad</v>
          </cell>
        </row>
        <row r="34">
          <cell r="B34">
            <v>117</v>
          </cell>
          <cell r="C34" t="str">
            <v>Dirección General de Aeronáutica Civil</v>
          </cell>
        </row>
        <row r="35">
          <cell r="B35">
            <v>119</v>
          </cell>
          <cell r="C35" t="str">
            <v>Agencia para el Des. de la Soc. de la Información en Bolivia</v>
          </cell>
        </row>
        <row r="36">
          <cell r="B36">
            <v>121</v>
          </cell>
          <cell r="C36" t="str">
            <v>Instituto Boliviano de Ciencia y Tecnología Nuclear</v>
          </cell>
        </row>
        <row r="37">
          <cell r="B37">
            <v>124</v>
          </cell>
          <cell r="C37" t="str">
            <v>Academia Nacional de Ciencias</v>
          </cell>
        </row>
        <row r="38">
          <cell r="B38">
            <v>129</v>
          </cell>
          <cell r="C38" t="str">
            <v>Escuela de Gestión Pública Plurinacional</v>
          </cell>
        </row>
        <row r="39">
          <cell r="B39">
            <v>130</v>
          </cell>
          <cell r="C39" t="str">
            <v>Fondo de Financiamiento para la Minería</v>
          </cell>
        </row>
        <row r="40">
          <cell r="B40">
            <v>132</v>
          </cell>
          <cell r="C40" t="str">
            <v>Servicio de Desarrollo de las Empresas Púb. Productivas</v>
          </cell>
        </row>
        <row r="41">
          <cell r="B41">
            <v>133</v>
          </cell>
          <cell r="C41" t="str">
            <v>Lotería Nacional de Beneficencia y Salubridad</v>
          </cell>
        </row>
        <row r="42">
          <cell r="B42">
            <v>134</v>
          </cell>
          <cell r="C42" t="str">
            <v>Consejo Nacional de Vivienda Policial</v>
          </cell>
        </row>
        <row r="43">
          <cell r="B43">
            <v>137</v>
          </cell>
          <cell r="C43" t="str">
            <v>Comité Ejecutivo de la Universidad Boliviana</v>
          </cell>
        </row>
        <row r="44">
          <cell r="B44">
            <v>138</v>
          </cell>
          <cell r="C44" t="str">
            <v>Universidad Mayor Real y Pontificia de San Francisco Xavier</v>
          </cell>
        </row>
        <row r="45">
          <cell r="B45">
            <v>139</v>
          </cell>
          <cell r="C45" t="str">
            <v>Universidad Mayor de San Andrés</v>
          </cell>
        </row>
        <row r="46">
          <cell r="B46">
            <v>140</v>
          </cell>
          <cell r="C46" t="str">
            <v>Universidad Pública de El Alto</v>
          </cell>
        </row>
        <row r="47">
          <cell r="B47">
            <v>141</v>
          </cell>
          <cell r="C47" t="str">
            <v>Universidad Mayor de San Simón</v>
          </cell>
        </row>
        <row r="48">
          <cell r="B48">
            <v>142</v>
          </cell>
          <cell r="C48" t="str">
            <v>Universidad Técnica de Oruro</v>
          </cell>
        </row>
        <row r="49">
          <cell r="B49">
            <v>143</v>
          </cell>
          <cell r="C49" t="str">
            <v>Universidad Autónoma Tomás Frías</v>
          </cell>
        </row>
        <row r="50">
          <cell r="B50">
            <v>144</v>
          </cell>
          <cell r="C50" t="str">
            <v>Universidad Nacional Siglo XX</v>
          </cell>
        </row>
        <row r="51">
          <cell r="B51">
            <v>145</v>
          </cell>
          <cell r="C51" t="str">
            <v>Universidad Autónoma Juan Misael Saracho</v>
          </cell>
        </row>
        <row r="52">
          <cell r="B52">
            <v>146</v>
          </cell>
          <cell r="C52" t="str">
            <v>Universidad Autónoma Gabriel René Moreno</v>
          </cell>
        </row>
        <row r="53">
          <cell r="B53">
            <v>147</v>
          </cell>
          <cell r="C53" t="str">
            <v>Universidad Autónoma del Beni José  Ballivián</v>
          </cell>
        </row>
        <row r="54">
          <cell r="B54">
            <v>148</v>
          </cell>
          <cell r="C54" t="str">
            <v>Universidad Amazónica de Pando</v>
          </cell>
        </row>
        <row r="55">
          <cell r="B55">
            <v>149</v>
          </cell>
          <cell r="C55" t="str">
            <v>Consejo Nacional del Cine</v>
          </cell>
        </row>
        <row r="56">
          <cell r="B56">
            <v>150</v>
          </cell>
          <cell r="C56" t="str">
            <v>Proyecto Sucre Ciudad Universitaria</v>
          </cell>
        </row>
        <row r="57">
          <cell r="B57">
            <v>152</v>
          </cell>
          <cell r="C57" t="str">
            <v>Servicio Plurinacional de Defensa Pública</v>
          </cell>
        </row>
        <row r="58">
          <cell r="B58">
            <v>153</v>
          </cell>
          <cell r="C58" t="str">
            <v>Observatorio Plurinacional de la Calidad  Educativa</v>
          </cell>
        </row>
        <row r="59">
          <cell r="B59">
            <v>154</v>
          </cell>
          <cell r="C59" t="str">
            <v>Museo Nacional de Historia Natural</v>
          </cell>
        </row>
        <row r="60">
          <cell r="B60">
            <v>155</v>
          </cell>
          <cell r="C60" t="str">
            <v>Dirección del Notariado Plurinacional</v>
          </cell>
        </row>
        <row r="61">
          <cell r="B61">
            <v>156</v>
          </cell>
          <cell r="C61" t="str">
            <v>Servicio Plurinacional de Asistencia a la Víctima</v>
          </cell>
        </row>
        <row r="62">
          <cell r="B62">
            <v>157</v>
          </cell>
          <cell r="C62" t="str">
            <v>Servicio para la Prevención de la Tortura</v>
          </cell>
        </row>
        <row r="63">
          <cell r="B63">
            <v>159</v>
          </cell>
          <cell r="C63" t="str">
            <v>OficinaTécnica para el Fortalecimiento de la Empresa Pública</v>
          </cell>
        </row>
        <row r="64">
          <cell r="B64">
            <v>163</v>
          </cell>
          <cell r="C64" t="str">
            <v>Agencia Nacional de Hidrocarburos</v>
          </cell>
        </row>
        <row r="65">
          <cell r="B65">
            <v>169</v>
          </cell>
          <cell r="C65" t="str">
            <v>Autoridad General de Impugnación Tributaria</v>
          </cell>
        </row>
        <row r="66">
          <cell r="B66">
            <v>170</v>
          </cell>
          <cell r="C66" t="str">
            <v>Escuela Militar de Ingeniería</v>
          </cell>
        </row>
        <row r="67">
          <cell r="B67">
            <v>171</v>
          </cell>
          <cell r="C67" t="str">
            <v>Centro de Investigación Agrícola Tropical</v>
          </cell>
        </row>
        <row r="68">
          <cell r="B68">
            <v>190</v>
          </cell>
          <cell r="C68" t="str">
            <v>Autoridad Jurisdiccional Administrativa Minera</v>
          </cell>
        </row>
        <row r="69">
          <cell r="B69">
            <v>192</v>
          </cell>
          <cell r="C69" t="str">
            <v>Servicio al Mejoramiento de la Navegación Amazónica</v>
          </cell>
        </row>
        <row r="70">
          <cell r="B70">
            <v>197</v>
          </cell>
          <cell r="C70" t="str">
            <v>Dirección Estratégica de Reivindicación Marítima</v>
          </cell>
        </row>
        <row r="71">
          <cell r="B71">
            <v>200</v>
          </cell>
          <cell r="C71" t="str">
            <v>Registro Único para la Administración Tributaria Municipal</v>
          </cell>
        </row>
        <row r="72">
          <cell r="B72">
            <v>201</v>
          </cell>
          <cell r="C72" t="str">
            <v>Agencia para el Des. de las Macroreg. y Zonas Fronterizas</v>
          </cell>
        </row>
        <row r="73">
          <cell r="B73">
            <v>203</v>
          </cell>
          <cell r="C73" t="str">
            <v>Autoridad de Supervisión del Sistema Financiero</v>
          </cell>
        </row>
        <row r="74">
          <cell r="B74">
            <v>206</v>
          </cell>
          <cell r="C74" t="str">
            <v>Instituto Nacional de Estadística</v>
          </cell>
        </row>
        <row r="75">
          <cell r="B75">
            <v>210</v>
          </cell>
          <cell r="C75" t="str">
            <v>Unidad de Análisis de Políticas Sociales y Económicas</v>
          </cell>
        </row>
        <row r="76">
          <cell r="B76">
            <v>212</v>
          </cell>
          <cell r="C76" t="str">
            <v>Instituto Nacional de Reforma Agraria</v>
          </cell>
        </row>
        <row r="77">
          <cell r="B77">
            <v>213</v>
          </cell>
          <cell r="C77" t="str">
            <v>Servicio Nacional de Meteorología e Hidrología</v>
          </cell>
        </row>
        <row r="78">
          <cell r="B78">
            <v>221</v>
          </cell>
          <cell r="C78" t="str">
            <v>Serv. Nal. de Reg. y Control de la Comer. de Minerales y Metales</v>
          </cell>
        </row>
        <row r="79">
          <cell r="B79">
            <v>222</v>
          </cell>
          <cell r="C79" t="str">
            <v>Instituto Nacional de Innovación Agropecuaria y Forestal</v>
          </cell>
        </row>
        <row r="80">
          <cell r="B80">
            <v>223</v>
          </cell>
          <cell r="C80" t="str">
            <v>Fondo Nacional de Desarrollo Forestal</v>
          </cell>
        </row>
        <row r="81">
          <cell r="B81">
            <v>224</v>
          </cell>
          <cell r="C81" t="str">
            <v>Insumos Bolivia</v>
          </cell>
        </row>
        <row r="82">
          <cell r="B82">
            <v>225</v>
          </cell>
          <cell r="C82" t="str">
            <v>Serv. Nal. para la Sostenibilidad en Saneamiento Básico</v>
          </cell>
        </row>
        <row r="83">
          <cell r="B83">
            <v>226</v>
          </cell>
          <cell r="C83" t="str">
            <v>Servicio Estatal de Autonomías</v>
          </cell>
        </row>
        <row r="84">
          <cell r="B84">
            <v>227</v>
          </cell>
          <cell r="C84" t="str">
            <v>Zona Franca Comercial e Industrial de Cobija</v>
          </cell>
        </row>
        <row r="85">
          <cell r="B85">
            <v>234</v>
          </cell>
          <cell r="C85" t="str">
            <v xml:space="preserve">Servicio Geológico Minero </v>
          </cell>
        </row>
        <row r="86">
          <cell r="B86">
            <v>243</v>
          </cell>
          <cell r="C86" t="str">
            <v>Servicio Nacional de Hidrografía Naval</v>
          </cell>
        </row>
        <row r="87">
          <cell r="B87">
            <v>244</v>
          </cell>
          <cell r="C87" t="str">
            <v>Servicio Nacional de Aerofotogrametría</v>
          </cell>
        </row>
        <row r="88">
          <cell r="B88">
            <v>245</v>
          </cell>
          <cell r="C88" t="str">
            <v>Servicio Geodésico de Mapas</v>
          </cell>
        </row>
        <row r="89">
          <cell r="B89">
            <v>249</v>
          </cell>
          <cell r="C89" t="str">
            <v>Central de Abastecimiento y Suministros de Salud</v>
          </cell>
        </row>
        <row r="90">
          <cell r="B90">
            <v>251</v>
          </cell>
          <cell r="C90" t="str">
            <v>Instituto Nacional de Salud Ocupacional</v>
          </cell>
        </row>
        <row r="91">
          <cell r="B91">
            <v>253</v>
          </cell>
          <cell r="C91" t="str">
            <v>Entidad Ejecutora de Medio Ambiente y Agua</v>
          </cell>
        </row>
        <row r="92">
          <cell r="B92">
            <v>254</v>
          </cell>
          <cell r="C92" t="str">
            <v>Instituto del Seguro Agrario</v>
          </cell>
        </row>
        <row r="93">
          <cell r="B93">
            <v>265</v>
          </cell>
          <cell r="C93" t="str">
            <v>Direc. Dptal. de Educación  Chuquisaca</v>
          </cell>
        </row>
        <row r="94">
          <cell r="B94">
            <v>266</v>
          </cell>
          <cell r="C94" t="str">
            <v>Direc. Dptal. de Educación La Paz</v>
          </cell>
        </row>
        <row r="95">
          <cell r="B95">
            <v>267</v>
          </cell>
          <cell r="C95" t="str">
            <v>Direc. Dptal. de Educación Cochabamba</v>
          </cell>
        </row>
        <row r="96">
          <cell r="B96">
            <v>268</v>
          </cell>
          <cell r="C96" t="str">
            <v>Direc. Dptal. de Educación Oruro</v>
          </cell>
        </row>
        <row r="97">
          <cell r="B97">
            <v>269</v>
          </cell>
          <cell r="C97" t="str">
            <v>Direc. Dptal. de Educación Potosí</v>
          </cell>
        </row>
        <row r="98">
          <cell r="B98">
            <v>270</v>
          </cell>
          <cell r="C98" t="str">
            <v>Direc. Dptal. de Educación Tarija</v>
          </cell>
        </row>
        <row r="99">
          <cell r="B99">
            <v>271</v>
          </cell>
          <cell r="C99" t="str">
            <v>Direc. Dptal. de Educación Santa Cruz</v>
          </cell>
        </row>
        <row r="100">
          <cell r="B100">
            <v>272</v>
          </cell>
          <cell r="C100" t="str">
            <v>Direc. Dptal. de Educación Beni</v>
          </cell>
        </row>
        <row r="101">
          <cell r="B101">
            <v>273</v>
          </cell>
          <cell r="C101" t="str">
            <v>Direc. Dptal. de Educación Pando</v>
          </cell>
        </row>
        <row r="102">
          <cell r="B102">
            <v>281</v>
          </cell>
          <cell r="C102" t="str">
            <v>Oficina Técnica Nacional de los Ríos Pilcomayo y Bermejo</v>
          </cell>
        </row>
        <row r="103">
          <cell r="B103">
            <v>283</v>
          </cell>
          <cell r="C103" t="str">
            <v>Aduana Nacional</v>
          </cell>
        </row>
        <row r="104">
          <cell r="B104">
            <v>287</v>
          </cell>
          <cell r="C104" t="str">
            <v>Fondo Nacional de Inversión Productiva y Social</v>
          </cell>
        </row>
        <row r="105">
          <cell r="B105">
            <v>288</v>
          </cell>
          <cell r="C105" t="str">
            <v>Servicio Nacional de Riego</v>
          </cell>
        </row>
        <row r="106">
          <cell r="B106">
            <v>290</v>
          </cell>
          <cell r="C106" t="str">
            <v>Servicio de Impuestos Nacionales</v>
          </cell>
        </row>
        <row r="107">
          <cell r="B107">
            <v>291</v>
          </cell>
          <cell r="C107" t="str">
            <v>Administradora Boliviana de Carreteras</v>
          </cell>
        </row>
        <row r="108">
          <cell r="B108">
            <v>292</v>
          </cell>
          <cell r="C108" t="str">
            <v>Vías Bolivia</v>
          </cell>
        </row>
        <row r="109">
          <cell r="B109">
            <v>293</v>
          </cell>
          <cell r="C109" t="str">
            <v>Fundación Cultural del Banco Central de Bolivia</v>
          </cell>
        </row>
        <row r="110">
          <cell r="B110">
            <v>294</v>
          </cell>
          <cell r="C110" t="str">
            <v>Univ. Indígena Bol. Comun. Intercultl Prod. Tupak Katari</v>
          </cell>
        </row>
        <row r="111">
          <cell r="B111">
            <v>295</v>
          </cell>
          <cell r="C111" t="str">
            <v>Univ. Indígena Bol. Comun. Intercult Prod. Casimiro Huanca</v>
          </cell>
        </row>
        <row r="112">
          <cell r="B112">
            <v>296</v>
          </cell>
          <cell r="C112" t="str">
            <v>Univ. Indígena Bol. Comun. Intercult Prod. Apiaguaiki Tupa</v>
          </cell>
        </row>
        <row r="113">
          <cell r="B113">
            <v>298</v>
          </cell>
          <cell r="C113" t="str">
            <v>Servicio Departamental de Riego - Chuquisaca</v>
          </cell>
        </row>
        <row r="114">
          <cell r="B114">
            <v>299</v>
          </cell>
          <cell r="C114" t="str">
            <v>Servicio Departamental de Riego - La Paz</v>
          </cell>
        </row>
        <row r="115">
          <cell r="B115">
            <v>300</v>
          </cell>
          <cell r="C115" t="str">
            <v>Servicio Departamental de Riego - Cochabamba</v>
          </cell>
        </row>
        <row r="116">
          <cell r="B116">
            <v>301</v>
          </cell>
          <cell r="C116" t="str">
            <v>Servicio Departamental de Riego - Oruro</v>
          </cell>
        </row>
        <row r="117">
          <cell r="B117">
            <v>302</v>
          </cell>
          <cell r="C117" t="str">
            <v>Servicio Departamental de Riego - Potosí</v>
          </cell>
        </row>
        <row r="118">
          <cell r="B118">
            <v>303</v>
          </cell>
          <cell r="C118" t="str">
            <v>Servicio Departamental de Riego - Tarija</v>
          </cell>
        </row>
        <row r="119">
          <cell r="B119">
            <v>309</v>
          </cell>
          <cell r="C119" t="str">
            <v>Autoridad de Fiscalización del Juego</v>
          </cell>
        </row>
        <row r="120">
          <cell r="B120">
            <v>310</v>
          </cell>
          <cell r="C120" t="str">
            <v>Autoridad de Regulación y Fiscalización de Telecomunicaciones y Transportes</v>
          </cell>
        </row>
        <row r="121">
          <cell r="B121">
            <v>311</v>
          </cell>
          <cell r="C121" t="str">
            <v>Autoridad de Fisc y Ctrol Soc de Agua Potable Saneam.Básico</v>
          </cell>
        </row>
        <row r="122">
          <cell r="B122">
            <v>312</v>
          </cell>
          <cell r="C122" t="str">
            <v>Autoridad de Fiscalizac. y Control Soc de Bosques y Tierras</v>
          </cell>
        </row>
        <row r="123">
          <cell r="B123">
            <v>313</v>
          </cell>
          <cell r="C123" t="str">
            <v>Autoridad de Fiscalización y Control de Pensiones y Seguros - APS</v>
          </cell>
        </row>
        <row r="124">
          <cell r="B124">
            <v>314</v>
          </cell>
          <cell r="C124" t="str">
            <v>Autoridad de Fiscalización y Control Social de Electricidad</v>
          </cell>
        </row>
        <row r="125">
          <cell r="B125">
            <v>315</v>
          </cell>
          <cell r="C125" t="str">
            <v>Autoridad de Fiscalización de Empresas</v>
          </cell>
        </row>
        <row r="126">
          <cell r="B126">
            <v>324</v>
          </cell>
          <cell r="C126" t="str">
            <v>Escuela Boliviana Intercultural de Música</v>
          </cell>
        </row>
        <row r="127">
          <cell r="B127">
            <v>340</v>
          </cell>
          <cell r="C127" t="str">
            <v>Servicio General de Identificación Personal</v>
          </cell>
        </row>
        <row r="128">
          <cell r="B128">
            <v>342</v>
          </cell>
          <cell r="C128" t="str">
            <v>Agencia Estatal de Vivienda</v>
          </cell>
        </row>
        <row r="129">
          <cell r="B129">
            <v>343</v>
          </cell>
          <cell r="C129" t="str">
            <v>Escuela de Jueces del Estado</v>
          </cell>
        </row>
        <row r="130">
          <cell r="B130">
            <v>344</v>
          </cell>
          <cell r="C130" t="str">
            <v>Instituto Plurinacional de Estudio de Lenguas y Culturas</v>
          </cell>
        </row>
        <row r="131">
          <cell r="B131">
            <v>345</v>
          </cell>
          <cell r="C131" t="str">
            <v>Mutual de Servicios al Policía</v>
          </cell>
        </row>
        <row r="132">
          <cell r="B132">
            <v>346</v>
          </cell>
          <cell r="C132" t="str">
            <v>Unidad de Investigaciones Financieras</v>
          </cell>
        </row>
        <row r="133">
          <cell r="B133">
            <v>347</v>
          </cell>
          <cell r="C133" t="str">
            <v>Autoridad de Fiscalización y Control de Cooperativas</v>
          </cell>
        </row>
        <row r="134">
          <cell r="B134">
            <v>348</v>
          </cell>
          <cell r="C134" t="str">
            <v>Autoridad Plurinacional de la Madre Tierra</v>
          </cell>
        </row>
        <row r="135">
          <cell r="B135">
            <v>349</v>
          </cell>
          <cell r="C135" t="str">
            <v>Centro de Inv.Arqueológicas,Antropológicas y Adm.de Tiwanaku</v>
          </cell>
        </row>
        <row r="136">
          <cell r="B136">
            <v>371</v>
          </cell>
          <cell r="C136" t="str">
            <v>Centro Internacional de la Quinua</v>
          </cell>
        </row>
        <row r="137">
          <cell r="B137">
            <v>372</v>
          </cell>
          <cell r="C137" t="str">
            <v>Unidad de Liquidación del Fondo de Desarrollo para los Pueblos Indígenas, Originarios y Comunidades Campesinas</v>
          </cell>
        </row>
        <row r="138">
          <cell r="B138">
            <v>373</v>
          </cell>
          <cell r="C138" t="str">
            <v>Fondo de Desarrollo Indigena</v>
          </cell>
        </row>
        <row r="139">
          <cell r="B139">
            <v>374</v>
          </cell>
          <cell r="C139" t="str">
            <v>Agencia de Gobierno Electrónico y Tecnologías de Información y Comunicación</v>
          </cell>
        </row>
        <row r="140">
          <cell r="B140">
            <v>375</v>
          </cell>
          <cell r="C140" t="str">
            <v>Comité Organizador de los XI Juegos Suramericanos Cochabamba 2018</v>
          </cell>
        </row>
        <row r="141">
          <cell r="B141">
            <v>376</v>
          </cell>
          <cell r="C141" t="str">
            <v>Agencia Boliviana de Energía Nuclear</v>
          </cell>
        </row>
        <row r="142">
          <cell r="B142">
            <v>377</v>
          </cell>
          <cell r="C142" t="str">
            <v>Dir. Estrg. de Defensa de los Manantiales del Silala y todos los Rec. Hídricos en frontera con la Rep.de Chile</v>
          </cell>
        </row>
        <row r="143">
          <cell r="B143">
            <v>378</v>
          </cell>
          <cell r="C143" t="str">
            <v>Servicio Nacional Textil</v>
          </cell>
        </row>
        <row r="144">
          <cell r="B144">
            <v>411</v>
          </cell>
          <cell r="C144" t="str">
            <v>Corporación del Seguro Social Militar</v>
          </cell>
        </row>
        <row r="145">
          <cell r="B145">
            <v>417</v>
          </cell>
          <cell r="C145" t="str">
            <v>Caja Nacional de Salud</v>
          </cell>
        </row>
        <row r="146">
          <cell r="B146">
            <v>418</v>
          </cell>
          <cell r="C146" t="str">
            <v>Caja Petrolera de Salud</v>
          </cell>
        </row>
        <row r="147">
          <cell r="B147">
            <v>422</v>
          </cell>
          <cell r="C147" t="str">
            <v>Caja Bancaria Estatal de Salud</v>
          </cell>
        </row>
        <row r="148">
          <cell r="B148">
            <v>423</v>
          </cell>
          <cell r="C148" t="str">
            <v>Caja de Salud del Servicio Nal. de Caminos y Ramas Anexas</v>
          </cell>
        </row>
        <row r="149">
          <cell r="B149">
            <v>424</v>
          </cell>
          <cell r="C149" t="str">
            <v>Caja de Salud CORDES</v>
          </cell>
        </row>
        <row r="150">
          <cell r="B150">
            <v>425</v>
          </cell>
          <cell r="C150" t="str">
            <v>Seguro Social Universitario de Cochabamba</v>
          </cell>
        </row>
        <row r="151">
          <cell r="B151">
            <v>426</v>
          </cell>
          <cell r="C151" t="str">
            <v>Seguro Social Universitario de Oruro</v>
          </cell>
        </row>
        <row r="152">
          <cell r="B152">
            <v>427</v>
          </cell>
          <cell r="C152" t="str">
            <v>Seguro Social Universitario de Santa Cruz</v>
          </cell>
        </row>
        <row r="153">
          <cell r="B153">
            <v>428</v>
          </cell>
          <cell r="C153" t="str">
            <v>Seguro Social Universitario de Sucre</v>
          </cell>
        </row>
        <row r="154">
          <cell r="B154">
            <v>429</v>
          </cell>
          <cell r="C154" t="str">
            <v>Seguro Social Universitario de La Paz</v>
          </cell>
        </row>
        <row r="155">
          <cell r="B155">
            <v>432</v>
          </cell>
          <cell r="C155" t="str">
            <v>Seguro Social Universitario de Tarija</v>
          </cell>
        </row>
        <row r="156">
          <cell r="B156">
            <v>433</v>
          </cell>
          <cell r="C156" t="str">
            <v>Seguro Social Universitario de Potosí</v>
          </cell>
        </row>
        <row r="157">
          <cell r="B157">
            <v>434</v>
          </cell>
          <cell r="C157" t="str">
            <v>Seguro Social Universitario de Beni</v>
          </cell>
        </row>
        <row r="158">
          <cell r="B158">
            <v>435</v>
          </cell>
          <cell r="C158" t="str">
            <v>Seguro Integral de Salud</v>
          </cell>
        </row>
        <row r="159">
          <cell r="B159">
            <v>512</v>
          </cell>
          <cell r="C159" t="str">
            <v>Adm.de Aeropuertos y Servicios Auxiliares a la Naveg. Aérea</v>
          </cell>
        </row>
        <row r="160">
          <cell r="B160">
            <v>513</v>
          </cell>
          <cell r="C160" t="str">
            <v>Yacimientos Petrolíferos Fiscales Bolivianos</v>
          </cell>
        </row>
        <row r="161">
          <cell r="B161">
            <v>514</v>
          </cell>
          <cell r="C161" t="str">
            <v>Empresa Nacional de Electricidad</v>
          </cell>
        </row>
        <row r="162">
          <cell r="B162">
            <v>517</v>
          </cell>
          <cell r="C162" t="str">
            <v>Corporación Minera de Bolivia</v>
          </cell>
        </row>
        <row r="163">
          <cell r="B163">
            <v>520</v>
          </cell>
          <cell r="C163" t="str">
            <v>Empresa Metalúrgica VINTO - Nacionalizada</v>
          </cell>
        </row>
        <row r="164">
          <cell r="B164">
            <v>522</v>
          </cell>
          <cell r="C164" t="str">
            <v>Empresa Nacional de Ferrocarriles - Residual</v>
          </cell>
        </row>
        <row r="165">
          <cell r="B165">
            <v>523</v>
          </cell>
          <cell r="C165" t="str">
            <v>Empresa de Correos de Bolivia</v>
          </cell>
        </row>
        <row r="166">
          <cell r="B166">
            <v>525</v>
          </cell>
          <cell r="C166" t="str">
            <v>Transportes Aéreos Bolivianos</v>
          </cell>
        </row>
        <row r="167">
          <cell r="B167">
            <v>526</v>
          </cell>
          <cell r="C167" t="str">
            <v>Bolivia TV</v>
          </cell>
        </row>
        <row r="168">
          <cell r="B168">
            <v>548</v>
          </cell>
          <cell r="C168" t="str">
            <v>Corporación de las Fuerzas Armadas p/ el Des. Nacional</v>
          </cell>
        </row>
        <row r="169">
          <cell r="B169">
            <v>551</v>
          </cell>
          <cell r="C169" t="str">
            <v>Empresa Naviera Boliviana</v>
          </cell>
        </row>
        <row r="170">
          <cell r="B170">
            <v>572</v>
          </cell>
          <cell r="C170" t="str">
            <v>Empresa de Apoyo a la Producción de Alimentos</v>
          </cell>
        </row>
        <row r="171">
          <cell r="B171">
            <v>573</v>
          </cell>
          <cell r="C171" t="str">
            <v>Empresa Siderúrgica del Mutún</v>
          </cell>
        </row>
        <row r="172">
          <cell r="B172">
            <v>574</v>
          </cell>
          <cell r="C172" t="str">
            <v>Empresa Pública Nacional Estratégica Lácteos de Bolivia</v>
          </cell>
        </row>
        <row r="173">
          <cell r="B173">
            <v>576</v>
          </cell>
          <cell r="C173" t="str">
            <v>Empresa Pública Nacional Estratégica Cartones de Bolivia</v>
          </cell>
        </row>
        <row r="174">
          <cell r="B174">
            <v>578</v>
          </cell>
          <cell r="C174" t="str">
            <v>Boliviana de Aviación</v>
          </cell>
        </row>
        <row r="175">
          <cell r="B175">
            <v>580</v>
          </cell>
          <cell r="C175" t="str">
            <v>Depósitos Aduaneros Bolivianos</v>
          </cell>
        </row>
        <row r="176">
          <cell r="B176">
            <v>582</v>
          </cell>
          <cell r="C176" t="str">
            <v>Empresa Boliviana de Almendras y Derivados</v>
          </cell>
        </row>
        <row r="177">
          <cell r="B177">
            <v>584</v>
          </cell>
          <cell r="C177" t="str">
            <v>Empresa Boliviana de Industrializacion de Hidrocarburos</v>
          </cell>
        </row>
        <row r="178">
          <cell r="B178">
            <v>585</v>
          </cell>
          <cell r="C178" t="str">
            <v>Agencia Boliviana Espacial</v>
          </cell>
        </row>
        <row r="179">
          <cell r="B179">
            <v>586</v>
          </cell>
          <cell r="C179" t="str">
            <v>Empresa Azucarera San Buenaventura</v>
          </cell>
        </row>
        <row r="180">
          <cell r="B180">
            <v>587</v>
          </cell>
          <cell r="C180" t="str">
            <v>Empresa Estratégica Boliviana de Construcción y Conservación de Infraestructura Civil</v>
          </cell>
        </row>
        <row r="181">
          <cell r="B181">
            <v>588</v>
          </cell>
          <cell r="C181" t="str">
            <v>Empresa Pública Nacional Textil</v>
          </cell>
        </row>
        <row r="182">
          <cell r="B182">
            <v>590</v>
          </cell>
          <cell r="C182" t="str">
            <v>Empresa Pública "QUIPUS"</v>
          </cell>
        </row>
        <row r="183">
          <cell r="B183">
            <v>591</v>
          </cell>
          <cell r="C183" t="str">
            <v>Empresa Estatal de Transporte por Cable "Mi teleférico"</v>
          </cell>
        </row>
        <row r="184">
          <cell r="B184">
            <v>592</v>
          </cell>
          <cell r="C184" t="str">
            <v>Empresa Estatal "Boliviana de Turismo"</v>
          </cell>
        </row>
        <row r="185">
          <cell r="B185">
            <v>593</v>
          </cell>
          <cell r="C185" t="str">
            <v>Empresa Pública YACANA</v>
          </cell>
        </row>
        <row r="186">
          <cell r="B186">
            <v>594</v>
          </cell>
          <cell r="C186" t="str">
            <v>Administración de Servicios Portuarios - Bolivia</v>
          </cell>
        </row>
        <row r="187">
          <cell r="B187">
            <v>595</v>
          </cell>
          <cell r="C187" t="str">
            <v>Gestora Pública de la Seguridad Social de Largo Plazo</v>
          </cell>
        </row>
        <row r="188">
          <cell r="B188">
            <v>633</v>
          </cell>
          <cell r="C188" t="str">
            <v>Empresa Misicuni</v>
          </cell>
        </row>
        <row r="189">
          <cell r="B189">
            <v>634</v>
          </cell>
          <cell r="C189" t="str">
            <v>Empresa Púb. Deptal. Hotel Terminal-Terminal de Buses Oruro</v>
          </cell>
        </row>
        <row r="190">
          <cell r="B190">
            <v>650</v>
          </cell>
          <cell r="C190" t="str">
            <v>Asamblea Legislativa Plurinacional</v>
          </cell>
        </row>
        <row r="191">
          <cell r="B191">
            <v>660</v>
          </cell>
          <cell r="C191" t="str">
            <v>Órgano Judicial</v>
          </cell>
        </row>
        <row r="192">
          <cell r="B192">
            <v>661</v>
          </cell>
          <cell r="C192" t="str">
            <v>Tribunal Constitucional Plurinacional</v>
          </cell>
        </row>
        <row r="193">
          <cell r="B193">
            <v>670</v>
          </cell>
          <cell r="C193" t="str">
            <v>Órgano Electoral Plurinacional</v>
          </cell>
        </row>
        <row r="194">
          <cell r="B194">
            <v>680</v>
          </cell>
          <cell r="C194" t="str">
            <v>Contraloria General del Estado</v>
          </cell>
        </row>
        <row r="195">
          <cell r="B195">
            <v>681</v>
          </cell>
          <cell r="C195" t="str">
            <v>Ministerio Público</v>
          </cell>
        </row>
        <row r="196">
          <cell r="B196">
            <v>682</v>
          </cell>
          <cell r="C196" t="str">
            <v>Defensoria del Pueblo</v>
          </cell>
        </row>
        <row r="197">
          <cell r="B197">
            <v>683</v>
          </cell>
          <cell r="C197" t="str">
            <v>Procuraduria General del Estado</v>
          </cell>
        </row>
        <row r="198">
          <cell r="B198">
            <v>716</v>
          </cell>
          <cell r="C198" t="str">
            <v>Empresa Tarijeña del Gas</v>
          </cell>
        </row>
        <row r="199">
          <cell r="B199">
            <v>761</v>
          </cell>
          <cell r="C199" t="str">
            <v>Servicio Autónomo Municipal de Agua Potable y Alcantarillado</v>
          </cell>
        </row>
        <row r="200">
          <cell r="B200">
            <v>781</v>
          </cell>
          <cell r="C200" t="str">
            <v>Servicio Municipal de Agua Potable y Alcantarillado</v>
          </cell>
        </row>
        <row r="201">
          <cell r="B201">
            <v>802</v>
          </cell>
          <cell r="C201" t="str">
            <v>Empresa Local de Agua Potable y Alcantarillado Sucre</v>
          </cell>
        </row>
        <row r="202">
          <cell r="B202">
            <v>821</v>
          </cell>
          <cell r="C202" t="str">
            <v>Administración Autónoma para Obras Sanitarias - Potosí</v>
          </cell>
        </row>
        <row r="203">
          <cell r="B203">
            <v>831</v>
          </cell>
          <cell r="C203" t="str">
            <v>Servicio Local de Acueductos y Alcantarillado - Oruro</v>
          </cell>
        </row>
        <row r="204">
          <cell r="B204">
            <v>862</v>
          </cell>
          <cell r="C204" t="str">
            <v>Fondo Nacional de Desarrollo Regional</v>
          </cell>
        </row>
        <row r="205">
          <cell r="B205">
            <v>865</v>
          </cell>
          <cell r="C205" t="str">
            <v>Fondo de Desarrollo del Sist.Fin. y Apoyo al Sec.Productivo</v>
          </cell>
        </row>
        <row r="206">
          <cell r="B206">
            <v>867</v>
          </cell>
          <cell r="C206" t="str">
            <v>Fondo Rotatorio de Fomento Productivo Regional</v>
          </cell>
        </row>
        <row r="207">
          <cell r="B207">
            <v>901</v>
          </cell>
          <cell r="C207" t="str">
            <v>Gobierno Autónomo Departamental de Chuquisaca</v>
          </cell>
        </row>
        <row r="208">
          <cell r="B208">
            <v>902</v>
          </cell>
          <cell r="C208" t="str">
            <v>Gobierno Autónomo Departamental de La Paz</v>
          </cell>
        </row>
        <row r="209">
          <cell r="B209">
            <v>903</v>
          </cell>
          <cell r="C209" t="str">
            <v>Gobierno Autónomo Departamental de Cochabamba</v>
          </cell>
        </row>
        <row r="210">
          <cell r="B210">
            <v>904</v>
          </cell>
          <cell r="C210" t="str">
            <v>Gobierno Autónomo Departamental de Oruro</v>
          </cell>
        </row>
        <row r="211">
          <cell r="B211">
            <v>905</v>
          </cell>
          <cell r="C211" t="str">
            <v>Gobierno Autónomo Departamental de Potosí</v>
          </cell>
        </row>
        <row r="212">
          <cell r="B212">
            <v>906</v>
          </cell>
          <cell r="C212" t="str">
            <v>Gobierno Autónomo Departamental de Tarija</v>
          </cell>
        </row>
        <row r="213">
          <cell r="B213">
            <v>907</v>
          </cell>
          <cell r="C213" t="str">
            <v>Gobierno Autónomo Departamental de Santa Cruz</v>
          </cell>
        </row>
        <row r="214">
          <cell r="B214">
            <v>908</v>
          </cell>
          <cell r="C214" t="str">
            <v>Gobierno Autónomo Departamental del Beni</v>
          </cell>
        </row>
        <row r="215">
          <cell r="B215">
            <v>909</v>
          </cell>
          <cell r="C215" t="str">
            <v>Gobierno Autónomo Departamental de Pando</v>
          </cell>
        </row>
        <row r="216">
          <cell r="B216">
            <v>951</v>
          </cell>
          <cell r="C216" t="str">
            <v>Banco Central de Bolivia</v>
          </cell>
        </row>
        <row r="217">
          <cell r="B217">
            <v>1101</v>
          </cell>
          <cell r="C217" t="str">
            <v>Gobierno Autónomo Municipal de Sucre</v>
          </cell>
        </row>
        <row r="218">
          <cell r="B218">
            <v>1102</v>
          </cell>
          <cell r="C218" t="str">
            <v>Gobierno Autónomo Municipal de Yotala</v>
          </cell>
        </row>
        <row r="219">
          <cell r="B219">
            <v>1103</v>
          </cell>
          <cell r="C219" t="str">
            <v>Gobierno Autónomo Municipal de Poroma</v>
          </cell>
        </row>
        <row r="220">
          <cell r="B220">
            <v>1104</v>
          </cell>
          <cell r="C220" t="str">
            <v>Gobierno Autónomo Municipal de Villa Azurduy</v>
          </cell>
        </row>
        <row r="221">
          <cell r="B221">
            <v>1105</v>
          </cell>
          <cell r="C221" t="str">
            <v>Gobierno Autónomo Municipal de Tarvita (Villa Orías)</v>
          </cell>
        </row>
        <row r="222">
          <cell r="B222">
            <v>1106</v>
          </cell>
          <cell r="C222" t="str">
            <v>Gobierno Autónomo Municipal de Villa Zudañez (Tacopaya)</v>
          </cell>
        </row>
        <row r="223">
          <cell r="B223">
            <v>1107</v>
          </cell>
          <cell r="C223" t="str">
            <v>Gobierno Autónomo Municipal de Presto</v>
          </cell>
        </row>
        <row r="224">
          <cell r="B224">
            <v>1108</v>
          </cell>
          <cell r="C224" t="str">
            <v>Gobierno Autónomo Municipal de Villa Mojocoya</v>
          </cell>
        </row>
        <row r="225">
          <cell r="B225">
            <v>1109</v>
          </cell>
          <cell r="C225" t="str">
            <v>Gobierno Autónomo Municipal de Icla</v>
          </cell>
        </row>
        <row r="226">
          <cell r="B226">
            <v>1110</v>
          </cell>
          <cell r="C226" t="str">
            <v>Gobierno Autónomo Municipal de Padilla</v>
          </cell>
        </row>
        <row r="227">
          <cell r="B227">
            <v>1111</v>
          </cell>
          <cell r="C227" t="str">
            <v>Gobierno Autónomo Municipal de Tomina</v>
          </cell>
        </row>
        <row r="228">
          <cell r="B228">
            <v>1112</v>
          </cell>
          <cell r="C228" t="str">
            <v>Gobierno Autónomo Municipal de Sopachuy</v>
          </cell>
        </row>
        <row r="229">
          <cell r="B229">
            <v>1113</v>
          </cell>
          <cell r="C229" t="str">
            <v>Gobierno Autónomo Municipal de Villa Alcalá</v>
          </cell>
        </row>
        <row r="230">
          <cell r="B230">
            <v>1114</v>
          </cell>
          <cell r="C230" t="str">
            <v>Gobierno Autónomo Municipal de El Villar</v>
          </cell>
        </row>
        <row r="231">
          <cell r="B231">
            <v>1115</v>
          </cell>
          <cell r="C231" t="str">
            <v>Gobierno Autónomo Municipal de Monteagudo</v>
          </cell>
        </row>
        <row r="232">
          <cell r="B232">
            <v>1116</v>
          </cell>
          <cell r="C232" t="str">
            <v>Gobierno Autónomo Municipal de San Pablo de Huacareta</v>
          </cell>
        </row>
        <row r="233">
          <cell r="B233">
            <v>1117</v>
          </cell>
          <cell r="C233" t="str">
            <v>Gobierno Autónomo Municipal de Tarabuco</v>
          </cell>
        </row>
        <row r="234">
          <cell r="B234">
            <v>1118</v>
          </cell>
          <cell r="C234" t="str">
            <v>Gobierno Autónomo Municipal de Yamparáez</v>
          </cell>
        </row>
        <row r="235">
          <cell r="B235">
            <v>1119</v>
          </cell>
          <cell r="C235" t="str">
            <v>Gobierno Autónomo Municipal de Camargo</v>
          </cell>
        </row>
        <row r="236">
          <cell r="B236">
            <v>1120</v>
          </cell>
          <cell r="C236" t="str">
            <v>Gobierno Autónomo Municipal de San Lucas</v>
          </cell>
        </row>
        <row r="237">
          <cell r="B237">
            <v>1121</v>
          </cell>
          <cell r="C237" t="str">
            <v>Gobierno Autónomo Municipal de Incahuasi</v>
          </cell>
        </row>
        <row r="238">
          <cell r="B238">
            <v>1122</v>
          </cell>
          <cell r="C238" t="str">
            <v>Gobierno Autónomo Municipal de Villa Serrano</v>
          </cell>
        </row>
        <row r="239">
          <cell r="B239">
            <v>1123</v>
          </cell>
          <cell r="C239" t="str">
            <v>Gobierno Autónomo Municipal de Camataqui (Villa Abecia)</v>
          </cell>
        </row>
        <row r="240">
          <cell r="B240">
            <v>1124</v>
          </cell>
          <cell r="C240" t="str">
            <v>Gobierno Autónomo Municipal de Culpina</v>
          </cell>
        </row>
        <row r="241">
          <cell r="B241">
            <v>1125</v>
          </cell>
          <cell r="C241" t="str">
            <v>Gobierno Autónomo Municipal de Las Carreras</v>
          </cell>
        </row>
        <row r="242">
          <cell r="B242">
            <v>1126</v>
          </cell>
          <cell r="C242" t="str">
            <v>Gobierno Autónomo Municipal de Villa Vaca Guzmán</v>
          </cell>
        </row>
        <row r="243">
          <cell r="B243">
            <v>1127</v>
          </cell>
          <cell r="C243" t="str">
            <v>Gobierno Autónomo Municipal de Villa de Huacaya</v>
          </cell>
        </row>
        <row r="244">
          <cell r="B244">
            <v>1128</v>
          </cell>
          <cell r="C244" t="str">
            <v>Gobierno Autónomo Municipal de Machareti</v>
          </cell>
        </row>
        <row r="245">
          <cell r="B245">
            <v>1129</v>
          </cell>
          <cell r="C245" t="str">
            <v>Gobierno Autónomo Municipal de Villa Charcas</v>
          </cell>
        </row>
        <row r="246">
          <cell r="B246">
            <v>1201</v>
          </cell>
          <cell r="C246" t="str">
            <v>Gobierno Autónomo Municipal de La Paz</v>
          </cell>
        </row>
        <row r="247">
          <cell r="B247">
            <v>1202</v>
          </cell>
          <cell r="C247" t="str">
            <v>Gobierno Autónomo Municipal de Palca</v>
          </cell>
        </row>
        <row r="248">
          <cell r="B248">
            <v>1203</v>
          </cell>
          <cell r="C248" t="str">
            <v>Gobierno Autónomo Municipal de Mecapaca</v>
          </cell>
        </row>
        <row r="249">
          <cell r="B249">
            <v>1204</v>
          </cell>
          <cell r="C249" t="str">
            <v>Gobierno Autónomo Municipal de Achocalla</v>
          </cell>
        </row>
        <row r="250">
          <cell r="B250">
            <v>1205</v>
          </cell>
          <cell r="C250" t="str">
            <v>Gobierno Autónomo Municipal de El Alto de La Paz</v>
          </cell>
        </row>
        <row r="251">
          <cell r="B251">
            <v>1206</v>
          </cell>
          <cell r="C251" t="str">
            <v>Gobierno Autónomo Municipal de Viacha</v>
          </cell>
        </row>
        <row r="252">
          <cell r="B252">
            <v>1207</v>
          </cell>
          <cell r="C252" t="str">
            <v>Gobierno Autónomo Municipal de Guaqui</v>
          </cell>
        </row>
        <row r="253">
          <cell r="B253">
            <v>1208</v>
          </cell>
          <cell r="C253" t="str">
            <v>Gobierno Autónomo Municipal de Tiahuanacu</v>
          </cell>
        </row>
        <row r="254">
          <cell r="B254">
            <v>1209</v>
          </cell>
          <cell r="C254" t="str">
            <v>Gobierno Autónomo Municipal de Desaguadero</v>
          </cell>
        </row>
        <row r="255">
          <cell r="B255">
            <v>1210</v>
          </cell>
          <cell r="C255" t="str">
            <v>Gobierno Autónomo Municipal de Caranavi</v>
          </cell>
        </row>
        <row r="256">
          <cell r="B256">
            <v>1211</v>
          </cell>
          <cell r="C256" t="str">
            <v>Gobierno Autónomo Municipal de Sica Sica (Villa Aroma)</v>
          </cell>
        </row>
        <row r="257">
          <cell r="B257">
            <v>1212</v>
          </cell>
          <cell r="C257" t="str">
            <v>Gobierno Autónomo Municipal de Umala</v>
          </cell>
        </row>
        <row r="258">
          <cell r="B258">
            <v>1213</v>
          </cell>
          <cell r="C258" t="str">
            <v>Gobierno Autónomo Municipal de Ayo Ayo</v>
          </cell>
        </row>
        <row r="259">
          <cell r="B259">
            <v>1214</v>
          </cell>
          <cell r="C259" t="str">
            <v>Gobierno Autónomo Municipal de Calamarca</v>
          </cell>
        </row>
        <row r="260">
          <cell r="B260">
            <v>1215</v>
          </cell>
          <cell r="C260" t="str">
            <v>Gobierno Autónomo Municipal de Patacamaya</v>
          </cell>
        </row>
        <row r="261">
          <cell r="B261">
            <v>1216</v>
          </cell>
          <cell r="C261" t="str">
            <v>Gobierno Autónomo Municipal de Colquencha</v>
          </cell>
        </row>
        <row r="262">
          <cell r="B262">
            <v>1217</v>
          </cell>
          <cell r="C262" t="str">
            <v>Gobierno Autónomo Municipal de Collana</v>
          </cell>
        </row>
        <row r="263">
          <cell r="B263">
            <v>1218</v>
          </cell>
          <cell r="C263" t="str">
            <v>Gobierno Autónomo Municipal de Inquisivi</v>
          </cell>
        </row>
        <row r="264">
          <cell r="B264">
            <v>1219</v>
          </cell>
          <cell r="C264" t="str">
            <v>Gobierno Autónomo Municipal de Quime</v>
          </cell>
        </row>
        <row r="265">
          <cell r="B265">
            <v>1220</v>
          </cell>
          <cell r="C265" t="str">
            <v>Gobierno Autónomo Municipal de Cajuata</v>
          </cell>
        </row>
        <row r="266">
          <cell r="B266">
            <v>1221</v>
          </cell>
          <cell r="C266" t="str">
            <v>Gobierno Autónomo Municipal de Colquiri</v>
          </cell>
        </row>
        <row r="267">
          <cell r="B267">
            <v>1222</v>
          </cell>
          <cell r="C267" t="str">
            <v>Gobierno Autónomo Municipal de Ichoca</v>
          </cell>
        </row>
        <row r="268">
          <cell r="B268">
            <v>1223</v>
          </cell>
          <cell r="C268" t="str">
            <v>Gobierno Autónomo Municipal de Villa Libertad Licoma</v>
          </cell>
        </row>
        <row r="269">
          <cell r="B269">
            <v>1224</v>
          </cell>
          <cell r="C269" t="str">
            <v>Gobierno Autónomo Municipal de Achacachi</v>
          </cell>
        </row>
        <row r="270">
          <cell r="B270">
            <v>1225</v>
          </cell>
          <cell r="C270" t="str">
            <v>Gobierno Autónomo Municipal de Ancoraimes</v>
          </cell>
        </row>
        <row r="271">
          <cell r="B271">
            <v>1226</v>
          </cell>
          <cell r="C271" t="str">
            <v>Gobierno Autónomo Municipal de Sorata</v>
          </cell>
        </row>
        <row r="272">
          <cell r="B272">
            <v>1227</v>
          </cell>
          <cell r="C272" t="str">
            <v>Gobierno Autónomo Municipal de Guanay</v>
          </cell>
        </row>
        <row r="273">
          <cell r="B273">
            <v>1228</v>
          </cell>
          <cell r="C273" t="str">
            <v>Gobierno Autónomo Municipal de Tacacoma</v>
          </cell>
        </row>
        <row r="274">
          <cell r="B274">
            <v>1229</v>
          </cell>
          <cell r="C274" t="str">
            <v>Gobierno Autónomo Municipal de Tipuani</v>
          </cell>
        </row>
        <row r="275">
          <cell r="B275">
            <v>1230</v>
          </cell>
          <cell r="C275" t="str">
            <v>Gobierno Autónomo Municipal de Quiabaya</v>
          </cell>
        </row>
        <row r="276">
          <cell r="B276">
            <v>1231</v>
          </cell>
          <cell r="C276" t="str">
            <v>Gobierno Autónomo Municipal de Combaya</v>
          </cell>
        </row>
        <row r="277">
          <cell r="B277">
            <v>1232</v>
          </cell>
          <cell r="C277" t="str">
            <v>Gobierno Autónomo Municipal de Copacabana</v>
          </cell>
        </row>
        <row r="278">
          <cell r="B278">
            <v>1233</v>
          </cell>
          <cell r="C278" t="str">
            <v>Gobierno Autónomo Municipal de San Pedro de Tiquina</v>
          </cell>
        </row>
        <row r="279">
          <cell r="B279">
            <v>1234</v>
          </cell>
          <cell r="C279" t="str">
            <v>Gobierno Autónomo Municipal de Tito Yupanqui</v>
          </cell>
        </row>
        <row r="280">
          <cell r="B280">
            <v>1235</v>
          </cell>
          <cell r="C280" t="str">
            <v>Gobierno Autónomo Municipal de Chuma</v>
          </cell>
        </row>
        <row r="281">
          <cell r="B281">
            <v>1236</v>
          </cell>
          <cell r="C281" t="str">
            <v>Gobierno Autónomo Municipal de Ayata</v>
          </cell>
        </row>
        <row r="282">
          <cell r="B282">
            <v>1237</v>
          </cell>
          <cell r="C282" t="str">
            <v>Gobierno Autónomo Municipal de Aucapata</v>
          </cell>
        </row>
        <row r="283">
          <cell r="B283">
            <v>1238</v>
          </cell>
          <cell r="C283" t="str">
            <v>Gobierno Autónomo Municipal de Corocoro</v>
          </cell>
        </row>
        <row r="284">
          <cell r="B284">
            <v>1239</v>
          </cell>
          <cell r="C284" t="str">
            <v>Gobierno Autónomo Municipal de Caquiaviri</v>
          </cell>
        </row>
        <row r="285">
          <cell r="B285">
            <v>1240</v>
          </cell>
          <cell r="C285" t="str">
            <v>Gobierno Autónomo Municipal de Calacoto</v>
          </cell>
        </row>
        <row r="286">
          <cell r="B286">
            <v>1241</v>
          </cell>
          <cell r="C286" t="str">
            <v>Gobierno Autónomo Municipal de Comanche</v>
          </cell>
        </row>
        <row r="287">
          <cell r="B287">
            <v>1242</v>
          </cell>
          <cell r="C287" t="str">
            <v>Gobierno Autónomo Municipal de Charaña</v>
          </cell>
        </row>
        <row r="288">
          <cell r="B288">
            <v>1243</v>
          </cell>
          <cell r="C288" t="str">
            <v>Gobierno Autónomo Municipal de Waldo Ballivián</v>
          </cell>
        </row>
        <row r="289">
          <cell r="B289">
            <v>1244</v>
          </cell>
          <cell r="C289" t="str">
            <v>Gobierno Autónomo Municipal de Nazacara de Pacajes</v>
          </cell>
        </row>
        <row r="290">
          <cell r="B290">
            <v>1245</v>
          </cell>
          <cell r="C290" t="str">
            <v>Gobierno Autónomo Municipal de Santiago de Callapa</v>
          </cell>
        </row>
        <row r="291">
          <cell r="B291">
            <v>1246</v>
          </cell>
          <cell r="C291" t="str">
            <v>Gobierno Autónomo Municipal de Puerto Acosta</v>
          </cell>
        </row>
        <row r="292">
          <cell r="B292">
            <v>1247</v>
          </cell>
          <cell r="C292" t="str">
            <v>Gobierno Autónomo Municipal de Mocomoco</v>
          </cell>
        </row>
        <row r="293">
          <cell r="B293">
            <v>1248</v>
          </cell>
          <cell r="C293" t="str">
            <v>Gobierno Autónomo Municipal de Carabuco</v>
          </cell>
        </row>
        <row r="294">
          <cell r="B294">
            <v>1249</v>
          </cell>
          <cell r="C294" t="str">
            <v>Gobierno Autónomo Municipal de Apolo</v>
          </cell>
        </row>
        <row r="295">
          <cell r="B295">
            <v>1250</v>
          </cell>
          <cell r="C295" t="str">
            <v>Gobierno Autónomo Municipal de Pelechuco</v>
          </cell>
        </row>
        <row r="296">
          <cell r="B296">
            <v>1251</v>
          </cell>
          <cell r="C296" t="str">
            <v>Gobierno Autónomo Municipal de Luribay</v>
          </cell>
        </row>
        <row r="297">
          <cell r="B297">
            <v>1252</v>
          </cell>
          <cell r="C297" t="str">
            <v>Gobierno Autónomo Municipal de Sapahaqui</v>
          </cell>
        </row>
        <row r="298">
          <cell r="B298">
            <v>1253</v>
          </cell>
          <cell r="C298" t="str">
            <v>Gobierno Autónomo Municipal de Yaco</v>
          </cell>
        </row>
        <row r="299">
          <cell r="B299">
            <v>1254</v>
          </cell>
          <cell r="C299" t="str">
            <v>Gobierno Autónomo Municipal de Malla</v>
          </cell>
        </row>
        <row r="300">
          <cell r="B300">
            <v>1255</v>
          </cell>
          <cell r="C300" t="str">
            <v>Gobierno Autónomo Municipal de Cairoma</v>
          </cell>
        </row>
        <row r="301">
          <cell r="B301">
            <v>1256</v>
          </cell>
          <cell r="C301" t="str">
            <v>Gobierno Autónomo Municipal de Chulumani (Villa de la Libertad)</v>
          </cell>
        </row>
        <row r="302">
          <cell r="B302">
            <v>1257</v>
          </cell>
          <cell r="C302" t="str">
            <v>Gobierno Autónomo Municipal de Irupana (Villa de Lanza)</v>
          </cell>
        </row>
        <row r="303">
          <cell r="B303">
            <v>1258</v>
          </cell>
          <cell r="C303" t="str">
            <v>Gobierno Autónomo Municipal de Yanacachi</v>
          </cell>
        </row>
        <row r="304">
          <cell r="B304">
            <v>1259</v>
          </cell>
          <cell r="C304" t="str">
            <v>Gobierno Autónomo Municipal de Palos Blancos</v>
          </cell>
        </row>
        <row r="305">
          <cell r="B305">
            <v>1260</v>
          </cell>
          <cell r="C305" t="str">
            <v>Gobierno Autónomo Municipal de La Asunta</v>
          </cell>
        </row>
        <row r="306">
          <cell r="B306">
            <v>1261</v>
          </cell>
          <cell r="C306" t="str">
            <v>Gobierno Autónomo Municipal de Pucarani</v>
          </cell>
        </row>
        <row r="307">
          <cell r="B307">
            <v>1262</v>
          </cell>
          <cell r="C307" t="str">
            <v>Gobierno Autónomo Municipal de Laja</v>
          </cell>
        </row>
        <row r="308">
          <cell r="B308">
            <v>1263</v>
          </cell>
          <cell r="C308" t="str">
            <v>Gobierno Autónomo Municipal de Batallas</v>
          </cell>
        </row>
        <row r="309">
          <cell r="B309">
            <v>1264</v>
          </cell>
          <cell r="C309" t="str">
            <v>Gobierno Autónomo Municipal de Puerto Pérez</v>
          </cell>
        </row>
        <row r="310">
          <cell r="B310">
            <v>1265</v>
          </cell>
          <cell r="C310" t="str">
            <v>Gobierno Autónomo Municipal de Coroico</v>
          </cell>
        </row>
        <row r="311">
          <cell r="B311">
            <v>1266</v>
          </cell>
          <cell r="C311" t="str">
            <v>Gobierno Autónomo Municipal de Coripata</v>
          </cell>
        </row>
        <row r="312">
          <cell r="B312">
            <v>1267</v>
          </cell>
          <cell r="C312" t="str">
            <v>Gobierno Autónomo Municipal de Ixiamas</v>
          </cell>
        </row>
        <row r="313">
          <cell r="B313">
            <v>1268</v>
          </cell>
          <cell r="C313" t="str">
            <v>Gobierno Autónomo Municipal de San Buenaventura</v>
          </cell>
        </row>
        <row r="314">
          <cell r="B314">
            <v>1269</v>
          </cell>
          <cell r="C314" t="str">
            <v>Gobierno Autónomo Municipal de General Juan José Pérez (Charazani)</v>
          </cell>
        </row>
        <row r="315">
          <cell r="B315">
            <v>1270</v>
          </cell>
          <cell r="C315" t="str">
            <v>Gobierno Autónomo Municipal de Curva</v>
          </cell>
        </row>
        <row r="316">
          <cell r="B316">
            <v>1271</v>
          </cell>
          <cell r="C316" t="str">
            <v>Gobierno Autónomo Municipal de San Pedro de Curahuara</v>
          </cell>
        </row>
        <row r="317">
          <cell r="B317">
            <v>1272</v>
          </cell>
          <cell r="C317" t="str">
            <v>Gobierno Autónomo Municipal de Papel Pampa</v>
          </cell>
        </row>
        <row r="318">
          <cell r="B318">
            <v>1273</v>
          </cell>
          <cell r="C318" t="str">
            <v>Gobierno Autónomo Municipal de Chacarilla</v>
          </cell>
        </row>
        <row r="319">
          <cell r="B319">
            <v>1274</v>
          </cell>
          <cell r="C319" t="str">
            <v>Gobierno Autónomo Municipal de Santiago de Machaca</v>
          </cell>
        </row>
        <row r="320">
          <cell r="B320">
            <v>1275</v>
          </cell>
          <cell r="C320" t="str">
            <v>Gobierno Autónomo Municipal de Catacora</v>
          </cell>
        </row>
        <row r="321">
          <cell r="B321">
            <v>1276</v>
          </cell>
          <cell r="C321" t="str">
            <v>Gobierno Autónomo Municipal de Mapiri</v>
          </cell>
        </row>
        <row r="322">
          <cell r="B322">
            <v>1277</v>
          </cell>
          <cell r="C322" t="str">
            <v>Gobierno Autónomo Municipal de Teoponte</v>
          </cell>
        </row>
        <row r="323">
          <cell r="B323">
            <v>1278</v>
          </cell>
          <cell r="C323" t="str">
            <v>Gobierno Autónomo Municipal de San Andrés de Machaca</v>
          </cell>
        </row>
        <row r="324">
          <cell r="B324">
            <v>1279</v>
          </cell>
          <cell r="C324" t="str">
            <v>Gobierno Autónomo Municipal de Jesús de Machaca</v>
          </cell>
        </row>
        <row r="325">
          <cell r="B325">
            <v>1280</v>
          </cell>
          <cell r="C325" t="str">
            <v>Gobierno Autónomo Municipal de Taraco</v>
          </cell>
        </row>
        <row r="326">
          <cell r="B326">
            <v>1281</v>
          </cell>
          <cell r="C326" t="str">
            <v>Gobierno Autónomo Municipal de Huarina</v>
          </cell>
        </row>
        <row r="327">
          <cell r="B327">
            <v>1282</v>
          </cell>
          <cell r="C327" t="str">
            <v>Gobierno Autónomo Municipal de Santiago de Huata</v>
          </cell>
        </row>
        <row r="328">
          <cell r="B328">
            <v>1283</v>
          </cell>
          <cell r="C328" t="str">
            <v>Gobierno Autónomo Municipal de Escoma</v>
          </cell>
        </row>
        <row r="329">
          <cell r="B329">
            <v>1284</v>
          </cell>
          <cell r="C329" t="str">
            <v>Gobierno Autónomo Municipal de Humanata</v>
          </cell>
        </row>
        <row r="330">
          <cell r="B330">
            <v>1285</v>
          </cell>
          <cell r="C330" t="str">
            <v>Gobierno Autónomo Municipal de Alto Beni</v>
          </cell>
        </row>
        <row r="331">
          <cell r="B331">
            <v>1286</v>
          </cell>
          <cell r="C331" t="str">
            <v>Gobierno Autónomo Municipal de Huatajata</v>
          </cell>
        </row>
        <row r="332">
          <cell r="B332">
            <v>1287</v>
          </cell>
          <cell r="C332" t="str">
            <v>Gobierno Autónomo Municipal de Chua Cocani</v>
          </cell>
        </row>
        <row r="333">
          <cell r="B333">
            <v>1301</v>
          </cell>
          <cell r="C333" t="str">
            <v>Gobierno Autónomo Municipal de Cochabamba</v>
          </cell>
        </row>
        <row r="334">
          <cell r="B334">
            <v>1302</v>
          </cell>
          <cell r="C334" t="str">
            <v>Gobierno Autónomo Municipal de Quillacollo</v>
          </cell>
        </row>
        <row r="335">
          <cell r="B335">
            <v>1303</v>
          </cell>
          <cell r="C335" t="str">
            <v>Gobierno Autónomo Municipal de Sipe Sipe</v>
          </cell>
        </row>
        <row r="336">
          <cell r="B336">
            <v>1304</v>
          </cell>
          <cell r="C336" t="str">
            <v>Gobierno Autónomo Municipal de Tiquipaya</v>
          </cell>
        </row>
        <row r="337">
          <cell r="B337">
            <v>1305</v>
          </cell>
          <cell r="C337" t="str">
            <v>Gobierno Autónomo Municipal de Vinto</v>
          </cell>
        </row>
        <row r="338">
          <cell r="B338">
            <v>1306</v>
          </cell>
          <cell r="C338" t="str">
            <v>Gobierno Autónomo Municipal de Colcapirhua</v>
          </cell>
        </row>
        <row r="339">
          <cell r="B339">
            <v>1307</v>
          </cell>
          <cell r="C339" t="str">
            <v>Gobierno Autónomo Municipal de Aiquile</v>
          </cell>
        </row>
        <row r="340">
          <cell r="B340">
            <v>1308</v>
          </cell>
          <cell r="C340" t="str">
            <v>Gobierno Autónomo Municipal de Pasorapa</v>
          </cell>
        </row>
        <row r="341">
          <cell r="B341">
            <v>1309</v>
          </cell>
          <cell r="C341" t="str">
            <v>Gobierno Autónomo Municipal de Omereque</v>
          </cell>
        </row>
        <row r="342">
          <cell r="B342">
            <v>1310</v>
          </cell>
          <cell r="C342" t="str">
            <v>Gobierno Autónomo Municipal de Independencia</v>
          </cell>
        </row>
        <row r="343">
          <cell r="B343">
            <v>1311</v>
          </cell>
          <cell r="C343" t="str">
            <v>Gobierno Autónomo Municipal de Morochata</v>
          </cell>
        </row>
        <row r="344">
          <cell r="B344">
            <v>1312</v>
          </cell>
          <cell r="C344" t="str">
            <v>Gobierno Autónomo Municipal de Sacaba</v>
          </cell>
        </row>
        <row r="345">
          <cell r="B345">
            <v>1313</v>
          </cell>
          <cell r="C345" t="str">
            <v>Gobierno Autónomo Municipal de Colomi</v>
          </cell>
        </row>
        <row r="346">
          <cell r="B346">
            <v>1314</v>
          </cell>
          <cell r="C346" t="str">
            <v>Gobierno Autónomo Municipal de Villa Tunari</v>
          </cell>
        </row>
        <row r="347">
          <cell r="B347">
            <v>1315</v>
          </cell>
          <cell r="C347" t="str">
            <v>Gobierno Autónomo Municipal de Punata</v>
          </cell>
        </row>
        <row r="348">
          <cell r="B348">
            <v>1316</v>
          </cell>
          <cell r="C348" t="str">
            <v>Gobierno Autónomo Municipal de Villa Rivero</v>
          </cell>
        </row>
        <row r="349">
          <cell r="B349">
            <v>1317</v>
          </cell>
          <cell r="C349" t="str">
            <v>Gobierno Autónomo Municipal de San Benito (Villa José Quintín Mendoza)</v>
          </cell>
        </row>
        <row r="350">
          <cell r="B350">
            <v>1318</v>
          </cell>
          <cell r="C350" t="str">
            <v>Gobierno Autónomo Municipal de Tacachi</v>
          </cell>
        </row>
        <row r="351">
          <cell r="B351">
            <v>1319</v>
          </cell>
          <cell r="C351" t="str">
            <v>Gobierno Autónomo Municipal Villa Gualberto Villarroel</v>
          </cell>
        </row>
        <row r="352">
          <cell r="B352">
            <v>1320</v>
          </cell>
          <cell r="C352" t="str">
            <v>Gobierno Autónomo Municipal de Tarata</v>
          </cell>
        </row>
        <row r="353">
          <cell r="B353">
            <v>1321</v>
          </cell>
          <cell r="C353" t="str">
            <v>Gobierno Autónomo Municipal de Anzaldo</v>
          </cell>
        </row>
        <row r="354">
          <cell r="B354">
            <v>1322</v>
          </cell>
          <cell r="C354" t="str">
            <v>Gobierno Autónomo Municipal de Arbieto</v>
          </cell>
        </row>
        <row r="355">
          <cell r="B355">
            <v>1323</v>
          </cell>
          <cell r="C355" t="str">
            <v>Gobierno Autónomo Municipal de Sacabamba</v>
          </cell>
        </row>
        <row r="356">
          <cell r="B356">
            <v>1324</v>
          </cell>
          <cell r="C356" t="str">
            <v>Gobierno Autónomo Municipal de Cliza</v>
          </cell>
        </row>
        <row r="357">
          <cell r="B357">
            <v>1325</v>
          </cell>
          <cell r="C357" t="str">
            <v>Gobierno Autónomo Municipal de Toco</v>
          </cell>
        </row>
        <row r="358">
          <cell r="B358">
            <v>1326</v>
          </cell>
          <cell r="C358" t="str">
            <v>Gobierno Autónomo Municipal de Tolata</v>
          </cell>
        </row>
        <row r="359">
          <cell r="B359">
            <v>1327</v>
          </cell>
          <cell r="C359" t="str">
            <v>Gobierno Autónomo Municipal de Capinota</v>
          </cell>
        </row>
        <row r="360">
          <cell r="B360">
            <v>1328</v>
          </cell>
          <cell r="C360" t="str">
            <v>Gobierno Autónomo Municipal de Santivañez</v>
          </cell>
        </row>
        <row r="361">
          <cell r="B361">
            <v>1329</v>
          </cell>
          <cell r="C361" t="str">
            <v>Gobierno Autónomo Municipal de Sicaya</v>
          </cell>
        </row>
        <row r="362">
          <cell r="B362">
            <v>1330</v>
          </cell>
          <cell r="C362" t="str">
            <v>Gobierno Autónomo Municipal de Tapacari</v>
          </cell>
        </row>
        <row r="363">
          <cell r="B363">
            <v>1331</v>
          </cell>
          <cell r="C363" t="str">
            <v>Gobierno Autónomo Municipal de Totora</v>
          </cell>
        </row>
        <row r="364">
          <cell r="B364">
            <v>1332</v>
          </cell>
          <cell r="C364" t="str">
            <v>Gobierno Autónomo Municipal de Pojo</v>
          </cell>
        </row>
        <row r="365">
          <cell r="B365">
            <v>1333</v>
          </cell>
          <cell r="C365" t="str">
            <v>Gobierno Autónomo Municipal de Pocona</v>
          </cell>
        </row>
        <row r="366">
          <cell r="B366">
            <v>1334</v>
          </cell>
          <cell r="C366" t="str">
            <v>Gobierno Autónomo Municipal de Chimoré</v>
          </cell>
        </row>
        <row r="367">
          <cell r="B367">
            <v>1335</v>
          </cell>
          <cell r="C367" t="str">
            <v>Gobierno Autónomo Municipal de Puerto Villarroel</v>
          </cell>
        </row>
        <row r="368">
          <cell r="B368">
            <v>1336</v>
          </cell>
          <cell r="C368" t="str">
            <v>Gobierno Autónomo Municipal de Arani</v>
          </cell>
        </row>
        <row r="369">
          <cell r="B369">
            <v>1337</v>
          </cell>
          <cell r="C369" t="str">
            <v>Gobierno Autónomo Municipal de Vacas</v>
          </cell>
        </row>
        <row r="370">
          <cell r="B370">
            <v>1338</v>
          </cell>
          <cell r="C370" t="str">
            <v>Gobierno Autónomo Municipal de Arque</v>
          </cell>
        </row>
        <row r="371">
          <cell r="B371">
            <v>1339</v>
          </cell>
          <cell r="C371" t="str">
            <v>Gobierno Autónomo Municipal de Tacopaya</v>
          </cell>
        </row>
        <row r="372">
          <cell r="B372">
            <v>1340</v>
          </cell>
          <cell r="C372" t="str">
            <v>Gobierno Autónomo Municipal de Bolivar</v>
          </cell>
        </row>
        <row r="373">
          <cell r="B373">
            <v>1341</v>
          </cell>
          <cell r="C373" t="str">
            <v>Gobierno Autónomo Municipal de Tiraque</v>
          </cell>
        </row>
        <row r="374">
          <cell r="B374">
            <v>1342</v>
          </cell>
          <cell r="C374" t="str">
            <v>Gobierno Autónomo Municipal de Mizque</v>
          </cell>
        </row>
        <row r="375">
          <cell r="B375">
            <v>1343</v>
          </cell>
          <cell r="C375" t="str">
            <v>Gobierno Autónomo Municipal de Vila Vila</v>
          </cell>
        </row>
        <row r="376">
          <cell r="B376">
            <v>1344</v>
          </cell>
          <cell r="C376" t="str">
            <v>Gobierno Autónomo Municipal de Alalay</v>
          </cell>
        </row>
        <row r="377">
          <cell r="B377">
            <v>1345</v>
          </cell>
          <cell r="C377" t="str">
            <v>Gobierno Autónomo Municipal de Entre Rios</v>
          </cell>
        </row>
        <row r="378">
          <cell r="B378">
            <v>1346</v>
          </cell>
          <cell r="C378" t="str">
            <v>Gobierno Autónomo Municipal de Cocapata</v>
          </cell>
        </row>
        <row r="379">
          <cell r="B379">
            <v>1347</v>
          </cell>
          <cell r="C379" t="str">
            <v>Gobierno Autónomo Municipal de Shinahota</v>
          </cell>
        </row>
        <row r="380">
          <cell r="B380">
            <v>1401</v>
          </cell>
          <cell r="C380" t="str">
            <v>Gobierno Autónomo Municipal de Oruro</v>
          </cell>
        </row>
        <row r="381">
          <cell r="B381">
            <v>1402</v>
          </cell>
          <cell r="C381" t="str">
            <v>Gobierno Autónomo Municipal de Caracollo</v>
          </cell>
        </row>
        <row r="382">
          <cell r="B382">
            <v>1403</v>
          </cell>
          <cell r="C382" t="str">
            <v>Gobierno Autónomo Municipal de El Choro</v>
          </cell>
        </row>
        <row r="383">
          <cell r="B383">
            <v>1404</v>
          </cell>
          <cell r="C383" t="str">
            <v>Gobierno Autónomo Municipal de Challapata</v>
          </cell>
        </row>
        <row r="384">
          <cell r="B384">
            <v>1405</v>
          </cell>
          <cell r="C384" t="str">
            <v>Gobierno Autónomo Municipal de Santuario de Quillacas</v>
          </cell>
        </row>
        <row r="385">
          <cell r="B385">
            <v>1406</v>
          </cell>
          <cell r="C385" t="str">
            <v>Gobierno Autónomo Municipal de Huanuni</v>
          </cell>
        </row>
        <row r="386">
          <cell r="B386">
            <v>1407</v>
          </cell>
          <cell r="C386" t="str">
            <v>Gobierno Autónomo Municipal de Machacamarca</v>
          </cell>
        </row>
        <row r="387">
          <cell r="B387">
            <v>1408</v>
          </cell>
          <cell r="C387" t="str">
            <v>Gobierno Autónomo Municipal de Poopó (Villa Poopó)</v>
          </cell>
        </row>
        <row r="388">
          <cell r="B388">
            <v>1409</v>
          </cell>
          <cell r="C388" t="str">
            <v>Gobierno Autónomo Municipal de Pazña</v>
          </cell>
        </row>
        <row r="389">
          <cell r="B389">
            <v>1410</v>
          </cell>
          <cell r="C389" t="str">
            <v>Gobierno Autónomo Municipal de Antequera</v>
          </cell>
        </row>
        <row r="390">
          <cell r="B390">
            <v>1411</v>
          </cell>
          <cell r="C390" t="str">
            <v>Gobierno Autónomo Municipal de Eucaliptus</v>
          </cell>
        </row>
        <row r="391">
          <cell r="B391">
            <v>1412</v>
          </cell>
          <cell r="C391" t="str">
            <v>Gobierno Autónomo Municipal de Santiago de Huari</v>
          </cell>
        </row>
        <row r="392">
          <cell r="B392">
            <v>1413</v>
          </cell>
          <cell r="C392" t="str">
            <v>Gobierno Autónomo Municipal de Totora</v>
          </cell>
        </row>
        <row r="393">
          <cell r="B393">
            <v>1414</v>
          </cell>
          <cell r="C393" t="str">
            <v>Gobierno Autónomo Municipal de Corque</v>
          </cell>
        </row>
        <row r="394">
          <cell r="B394">
            <v>1415</v>
          </cell>
          <cell r="C394" t="str">
            <v>Gobierno Autónomo Municipal de Choquecota</v>
          </cell>
        </row>
        <row r="395">
          <cell r="B395">
            <v>1416</v>
          </cell>
          <cell r="C395" t="str">
            <v>Gobierno Autónomo Municipal de Curahuara de Carangas</v>
          </cell>
        </row>
        <row r="396">
          <cell r="B396">
            <v>1417</v>
          </cell>
          <cell r="C396" t="str">
            <v>Gobierno Autónomo Municipal de Turco</v>
          </cell>
        </row>
        <row r="397">
          <cell r="B397">
            <v>1418</v>
          </cell>
          <cell r="C397" t="str">
            <v>Gobierno Autónomo Municipal de Huachacalla</v>
          </cell>
        </row>
        <row r="398">
          <cell r="B398">
            <v>1419</v>
          </cell>
          <cell r="C398" t="str">
            <v>Gobierno Autónomo Municipal de Escara</v>
          </cell>
        </row>
        <row r="399">
          <cell r="B399">
            <v>1420</v>
          </cell>
          <cell r="C399" t="str">
            <v>Gobierno Autónomo Municipal de Cruz de Machacamarca</v>
          </cell>
        </row>
        <row r="400">
          <cell r="B400">
            <v>1421</v>
          </cell>
          <cell r="C400" t="str">
            <v>Gobierno Autónomo Municipal de Yunguyo de Litoral</v>
          </cell>
        </row>
        <row r="401">
          <cell r="B401">
            <v>1422</v>
          </cell>
          <cell r="C401" t="str">
            <v>Gobierno Autónomo Municipal de Esmeralda</v>
          </cell>
        </row>
        <row r="402">
          <cell r="B402">
            <v>1423</v>
          </cell>
          <cell r="C402" t="str">
            <v>Gobierno Autónomo Municipal de Toledo</v>
          </cell>
        </row>
        <row r="403">
          <cell r="B403">
            <v>1424</v>
          </cell>
          <cell r="C403" t="str">
            <v>Gobierno Autónomo Municipal de Andamarca (Santiago de Andamarca)</v>
          </cell>
        </row>
        <row r="404">
          <cell r="B404">
            <v>1425</v>
          </cell>
          <cell r="C404" t="str">
            <v>Gobierno Autónomo Municipal de Belén de Andamarca</v>
          </cell>
        </row>
        <row r="405">
          <cell r="B405">
            <v>1426</v>
          </cell>
          <cell r="C405" t="str">
            <v>Gobierno Autónomo Municipal de Salinas de G. Mendoza</v>
          </cell>
        </row>
        <row r="406">
          <cell r="B406">
            <v>1427</v>
          </cell>
          <cell r="C406" t="str">
            <v>Gobierno Autónomo Municipal de Pampa Aullagas</v>
          </cell>
        </row>
        <row r="407">
          <cell r="B407">
            <v>1428</v>
          </cell>
          <cell r="C407" t="str">
            <v>Gobierno Autónomo Municipal de La Rivera</v>
          </cell>
        </row>
        <row r="408">
          <cell r="B408">
            <v>1429</v>
          </cell>
          <cell r="C408" t="str">
            <v>Gobierno Autónomo Municipal de Todos Santos</v>
          </cell>
        </row>
        <row r="409">
          <cell r="B409">
            <v>1430</v>
          </cell>
          <cell r="C409" t="str">
            <v>Gobierno Autónomo Municipal de Carangas</v>
          </cell>
        </row>
        <row r="410">
          <cell r="B410">
            <v>1431</v>
          </cell>
          <cell r="C410" t="str">
            <v>Gobierno Autónomo Municipal de Sabaya</v>
          </cell>
        </row>
        <row r="411">
          <cell r="B411">
            <v>1432</v>
          </cell>
          <cell r="C411" t="str">
            <v>Gobierno Autónomo Municipal de Coipasa</v>
          </cell>
        </row>
        <row r="412">
          <cell r="B412">
            <v>1433</v>
          </cell>
          <cell r="C412" t="str">
            <v>Gobierno Autónomo Municipal de Chipaya</v>
          </cell>
        </row>
        <row r="413">
          <cell r="B413">
            <v>1434</v>
          </cell>
          <cell r="C413" t="str">
            <v>Gobierno Autónomo Municipal de Huayllamarca (Santiago de Huayllamarca)</v>
          </cell>
        </row>
        <row r="414">
          <cell r="B414">
            <v>1435</v>
          </cell>
          <cell r="C414" t="str">
            <v>Gobierno Autónomo Municipal de Soracachi</v>
          </cell>
        </row>
        <row r="415">
          <cell r="B415">
            <v>1501</v>
          </cell>
          <cell r="C415" t="str">
            <v>Gobierno Autónomo Municipal de Potosí</v>
          </cell>
        </row>
        <row r="416">
          <cell r="B416">
            <v>1502</v>
          </cell>
          <cell r="C416" t="str">
            <v>Gobierno Autónomo Municipal de Tinguipaya</v>
          </cell>
        </row>
        <row r="417">
          <cell r="B417">
            <v>1503</v>
          </cell>
          <cell r="C417" t="str">
            <v>Gobierno Autónomo Municipal de Yocalla</v>
          </cell>
        </row>
        <row r="418">
          <cell r="B418">
            <v>1504</v>
          </cell>
          <cell r="C418" t="str">
            <v>Gobierno Autónomo Municipal de Urmiri</v>
          </cell>
        </row>
        <row r="419">
          <cell r="B419">
            <v>1505</v>
          </cell>
          <cell r="C419" t="str">
            <v>Gobierno Autónomo Municipal de Uncía</v>
          </cell>
        </row>
        <row r="420">
          <cell r="B420">
            <v>1506</v>
          </cell>
          <cell r="C420" t="str">
            <v>Gobierno Autónomo Municipal de Chayanta</v>
          </cell>
        </row>
        <row r="421">
          <cell r="B421">
            <v>1507</v>
          </cell>
          <cell r="C421" t="str">
            <v>Gobierno Autónomo Municipal de Llallagua</v>
          </cell>
        </row>
        <row r="422">
          <cell r="B422">
            <v>1508</v>
          </cell>
          <cell r="C422" t="str">
            <v>Gobierno Autónomo Municipal de Betanzos</v>
          </cell>
        </row>
        <row r="423">
          <cell r="B423">
            <v>1509</v>
          </cell>
          <cell r="C423" t="str">
            <v>Gobierno Autónomo Municipal de Chaqui</v>
          </cell>
        </row>
        <row r="424">
          <cell r="B424">
            <v>1510</v>
          </cell>
          <cell r="C424" t="str">
            <v>Gobierno Autónomo Municipal de Tacobamba</v>
          </cell>
        </row>
        <row r="425">
          <cell r="B425">
            <v>1511</v>
          </cell>
          <cell r="C425" t="str">
            <v>Gobierno Autónomo Municipal de Colquechaca</v>
          </cell>
        </row>
        <row r="426">
          <cell r="B426">
            <v>1512</v>
          </cell>
          <cell r="C426" t="str">
            <v>Gobierno Autónomo Municipal de Ravelo</v>
          </cell>
        </row>
        <row r="427">
          <cell r="B427">
            <v>1513</v>
          </cell>
          <cell r="C427" t="str">
            <v>Gobierno Autónomo Municipal de Pocoata</v>
          </cell>
        </row>
        <row r="428">
          <cell r="B428">
            <v>1514</v>
          </cell>
          <cell r="C428" t="str">
            <v>Gobierno Autónomo Municipal de Ocurí</v>
          </cell>
        </row>
        <row r="429">
          <cell r="B429">
            <v>1515</v>
          </cell>
          <cell r="C429" t="str">
            <v>Gobierno Autónomo Municipal de San Pedro de Buena Vista</v>
          </cell>
        </row>
        <row r="430">
          <cell r="B430">
            <v>1516</v>
          </cell>
          <cell r="C430" t="str">
            <v>Gobierno Autónomo Municipal de Toro Toro</v>
          </cell>
        </row>
        <row r="431">
          <cell r="B431">
            <v>1517</v>
          </cell>
          <cell r="C431" t="str">
            <v>Gobierno Autónomo Municipal de Cotagaita</v>
          </cell>
        </row>
        <row r="432">
          <cell r="B432">
            <v>1518</v>
          </cell>
          <cell r="C432" t="str">
            <v>Gobierno Autónomo Municipal de Vitichi</v>
          </cell>
        </row>
        <row r="433">
          <cell r="B433">
            <v>1519</v>
          </cell>
          <cell r="C433" t="str">
            <v>Gobierno Autónomo Municipal de Tupiza</v>
          </cell>
        </row>
        <row r="434">
          <cell r="B434">
            <v>1520</v>
          </cell>
          <cell r="C434" t="str">
            <v>Gobierno Autónomo Municipal de Atocha</v>
          </cell>
        </row>
        <row r="435">
          <cell r="B435">
            <v>1521</v>
          </cell>
          <cell r="C435" t="str">
            <v>Gobierno Autónomo Municipal de Colcha"K" (Villa Martín)</v>
          </cell>
        </row>
        <row r="436">
          <cell r="B436">
            <v>1522</v>
          </cell>
          <cell r="C436" t="str">
            <v>Gobierno Autónomo Municipal de San Pedro de Quemes</v>
          </cell>
        </row>
        <row r="437">
          <cell r="B437">
            <v>1523</v>
          </cell>
          <cell r="C437" t="str">
            <v>Gobierno Autónomo Municipal de San Pablo de Lípez</v>
          </cell>
        </row>
        <row r="438">
          <cell r="B438">
            <v>1524</v>
          </cell>
          <cell r="C438" t="str">
            <v>Gobierno Autónomo Municipal de Mojinete</v>
          </cell>
        </row>
        <row r="439">
          <cell r="B439">
            <v>1525</v>
          </cell>
          <cell r="C439" t="str">
            <v>Gobierno Autónomo Municipal de San Antonio de Esmoruco</v>
          </cell>
        </row>
        <row r="440">
          <cell r="B440">
            <v>1526</v>
          </cell>
          <cell r="C440" t="str">
            <v>Gobierno Autónomo Municipal de Sacaca (Villa de Sacaca)</v>
          </cell>
        </row>
        <row r="441">
          <cell r="B441">
            <v>1527</v>
          </cell>
          <cell r="C441" t="str">
            <v>Gobierno Autónomo Municipal de Caripuyo</v>
          </cell>
        </row>
        <row r="442">
          <cell r="B442">
            <v>1528</v>
          </cell>
          <cell r="C442" t="str">
            <v>Gobierno Autónomo Municipal de Puna (Villa Talavera)</v>
          </cell>
        </row>
        <row r="443">
          <cell r="B443">
            <v>1529</v>
          </cell>
          <cell r="C443" t="str">
            <v>Gobierno Autónomo Municipal de Caiza "D"</v>
          </cell>
        </row>
        <row r="444">
          <cell r="B444">
            <v>1530</v>
          </cell>
          <cell r="C444" t="str">
            <v>Gobierno Autónomo Municipal de Uyuni</v>
          </cell>
        </row>
        <row r="445">
          <cell r="B445">
            <v>1531</v>
          </cell>
          <cell r="C445" t="str">
            <v>Gobierno Autónomo Municipal de Tomave</v>
          </cell>
        </row>
        <row r="446">
          <cell r="B446">
            <v>1532</v>
          </cell>
          <cell r="C446" t="str">
            <v>Gobierno Autónomo Municipal de Porco</v>
          </cell>
        </row>
        <row r="447">
          <cell r="B447">
            <v>1533</v>
          </cell>
          <cell r="C447" t="str">
            <v>Gobierno Autónomo Municipal de Arampampa</v>
          </cell>
        </row>
        <row r="448">
          <cell r="B448">
            <v>1534</v>
          </cell>
          <cell r="C448" t="str">
            <v>Gobierno Autónomo Municipal de Acasio</v>
          </cell>
        </row>
        <row r="449">
          <cell r="B449">
            <v>1535</v>
          </cell>
          <cell r="C449" t="str">
            <v>Gobierno Autónomo Municipal de Llica</v>
          </cell>
        </row>
        <row r="450">
          <cell r="B450">
            <v>1536</v>
          </cell>
          <cell r="C450" t="str">
            <v>Gobierno Autónomo Municipal de Tahua</v>
          </cell>
        </row>
        <row r="451">
          <cell r="B451">
            <v>1537</v>
          </cell>
          <cell r="C451" t="str">
            <v>Gobierno Autónomo Municipal de Villazón</v>
          </cell>
        </row>
        <row r="452">
          <cell r="B452">
            <v>1538</v>
          </cell>
          <cell r="C452" t="str">
            <v>Gobierno Autónomo Municipal de San Agustín</v>
          </cell>
        </row>
        <row r="453">
          <cell r="B453">
            <v>1539</v>
          </cell>
          <cell r="C453" t="str">
            <v>Gobierno Autónomo Municipal de Ckochas</v>
          </cell>
        </row>
        <row r="454">
          <cell r="B454">
            <v>1540</v>
          </cell>
          <cell r="C454" t="str">
            <v>Gobierno Autónomo Municipal de Chuquihuta Ayllu Jucumani</v>
          </cell>
        </row>
        <row r="455">
          <cell r="B455">
            <v>1601</v>
          </cell>
          <cell r="C455" t="str">
            <v>Gobierno Autónomo Municipal de Tarija</v>
          </cell>
        </row>
        <row r="456">
          <cell r="B456">
            <v>1602</v>
          </cell>
          <cell r="C456" t="str">
            <v>Gobierno Autónomo Municipal de Padcaya</v>
          </cell>
        </row>
        <row r="457">
          <cell r="B457">
            <v>1603</v>
          </cell>
          <cell r="C457" t="str">
            <v>Gobierno Autónomo Municipal de Bermejo</v>
          </cell>
        </row>
        <row r="458">
          <cell r="B458">
            <v>1604</v>
          </cell>
          <cell r="C458" t="str">
            <v>Gobierno Autónomo Municipal de Yacuiba</v>
          </cell>
        </row>
        <row r="459">
          <cell r="B459">
            <v>1605</v>
          </cell>
          <cell r="C459" t="str">
            <v>Gobierno Autónomo Municipal de Caraparí</v>
          </cell>
        </row>
        <row r="460">
          <cell r="B460">
            <v>1606</v>
          </cell>
          <cell r="C460" t="str">
            <v>Gobierno Autónomo Municipal de Villamontes</v>
          </cell>
        </row>
        <row r="461">
          <cell r="B461">
            <v>1607</v>
          </cell>
          <cell r="C461" t="str">
            <v>Gobierno Autónomo Municipal de Uriondo (Concepción)</v>
          </cell>
        </row>
        <row r="462">
          <cell r="B462">
            <v>1608</v>
          </cell>
          <cell r="C462" t="str">
            <v>Gobierno Autónomo Municipal de Yunchara</v>
          </cell>
        </row>
        <row r="463">
          <cell r="B463">
            <v>1609</v>
          </cell>
          <cell r="C463" t="str">
            <v>Gobierno Autónomo Municipal de San Lorenzo</v>
          </cell>
        </row>
        <row r="464">
          <cell r="B464">
            <v>1610</v>
          </cell>
          <cell r="C464" t="str">
            <v>Gobierno Autónomo Municipal de El Puente</v>
          </cell>
        </row>
        <row r="465">
          <cell r="B465">
            <v>1611</v>
          </cell>
          <cell r="C465" t="str">
            <v>Gobierno Autónomo Municipal de Entre Ríos</v>
          </cell>
        </row>
        <row r="466">
          <cell r="B466">
            <v>1701</v>
          </cell>
          <cell r="C466" t="str">
            <v>Gobierno Autónomo Municipal de Santa Cruz de La Sierra</v>
          </cell>
        </row>
        <row r="467">
          <cell r="B467">
            <v>1702</v>
          </cell>
          <cell r="C467" t="str">
            <v>Gobierno Autónomo Municipal de Cotoca</v>
          </cell>
        </row>
        <row r="468">
          <cell r="B468">
            <v>1703</v>
          </cell>
          <cell r="C468" t="str">
            <v>Gobierno Autónomo Municipal de Porongo (Ayacucho)</v>
          </cell>
        </row>
        <row r="469">
          <cell r="B469">
            <v>1704</v>
          </cell>
          <cell r="C469" t="str">
            <v>Gobierno Autónomo Municipal de La Guardia</v>
          </cell>
        </row>
        <row r="470">
          <cell r="B470">
            <v>1705</v>
          </cell>
          <cell r="C470" t="str">
            <v>Gobierno Autónomo Municipal de El Torno</v>
          </cell>
        </row>
        <row r="471">
          <cell r="B471">
            <v>1706</v>
          </cell>
          <cell r="C471" t="str">
            <v>Gobierno Autónomo Municipal de Warnes</v>
          </cell>
        </row>
        <row r="472">
          <cell r="B472">
            <v>1707</v>
          </cell>
          <cell r="C472" t="str">
            <v>Gobierno Autónomo Municipal de San Ignacio (San Ignacio de Velasco)</v>
          </cell>
        </row>
        <row r="473">
          <cell r="B473">
            <v>1708</v>
          </cell>
          <cell r="C473" t="str">
            <v>Gobierno Autónomo Municipal de San Miguel (San Miguel de Velasco)</v>
          </cell>
        </row>
        <row r="474">
          <cell r="B474">
            <v>1709</v>
          </cell>
          <cell r="C474" t="str">
            <v>Gobierno Autónomo Municipal de San Rafael</v>
          </cell>
        </row>
        <row r="475">
          <cell r="B475">
            <v>1710</v>
          </cell>
          <cell r="C475" t="str">
            <v>Gobierno Autónomo Municipal de Buena Vista</v>
          </cell>
        </row>
        <row r="476">
          <cell r="B476">
            <v>1711</v>
          </cell>
          <cell r="C476" t="str">
            <v>Gobierno Autónomo Municipal de San Carlos</v>
          </cell>
        </row>
        <row r="477">
          <cell r="B477">
            <v>1712</v>
          </cell>
          <cell r="C477" t="str">
            <v>Gobierno Autónomo Municipal de Yapacaní</v>
          </cell>
        </row>
        <row r="478">
          <cell r="B478">
            <v>1713</v>
          </cell>
          <cell r="C478" t="str">
            <v>Gobierno Autónomo Municipal de San José</v>
          </cell>
        </row>
        <row r="479">
          <cell r="B479">
            <v>1714</v>
          </cell>
          <cell r="C479" t="str">
            <v>Gobierno Autónomo Municipal de Pailón</v>
          </cell>
        </row>
        <row r="480">
          <cell r="B480">
            <v>1715</v>
          </cell>
          <cell r="C480" t="str">
            <v>Gobierno Autónomo Municipal de Roboré</v>
          </cell>
        </row>
        <row r="481">
          <cell r="B481">
            <v>1716</v>
          </cell>
          <cell r="C481" t="str">
            <v>Gobierno Autónomo Municipal de Portachuelo</v>
          </cell>
        </row>
        <row r="482">
          <cell r="B482">
            <v>1717</v>
          </cell>
          <cell r="C482" t="str">
            <v>Gobierno Autónomo Municipal de Santa Rosa del Sara</v>
          </cell>
        </row>
        <row r="483">
          <cell r="B483">
            <v>1718</v>
          </cell>
          <cell r="C483" t="str">
            <v>Gobierno Autónomo Municipal de Lagunillas</v>
          </cell>
        </row>
        <row r="484">
          <cell r="B484">
            <v>1719</v>
          </cell>
          <cell r="C484" t="str">
            <v>Gobierno Autónomo Municipal de Charagua</v>
          </cell>
        </row>
        <row r="485">
          <cell r="B485">
            <v>1720</v>
          </cell>
          <cell r="C485" t="str">
            <v>Gobierno Autónomo Municipal de Cabezas</v>
          </cell>
        </row>
        <row r="486">
          <cell r="B486">
            <v>1721</v>
          </cell>
          <cell r="C486" t="str">
            <v>Gobierno Autónomo Municipal de Cuevo</v>
          </cell>
        </row>
        <row r="487">
          <cell r="B487">
            <v>1722</v>
          </cell>
          <cell r="C487" t="str">
            <v>Gobierno Autónomo Municipal de Gutiérrez</v>
          </cell>
        </row>
        <row r="488">
          <cell r="B488">
            <v>1723</v>
          </cell>
          <cell r="C488" t="str">
            <v>Gobierno Autónomo Municipal de Camiri</v>
          </cell>
        </row>
        <row r="489">
          <cell r="B489">
            <v>1724</v>
          </cell>
          <cell r="C489" t="str">
            <v>Gobierno Autónomo Municipal de Boyuibe</v>
          </cell>
        </row>
        <row r="490">
          <cell r="B490">
            <v>1725</v>
          </cell>
          <cell r="C490" t="str">
            <v>Gobierno Autónomo Municipal de Vallegrande</v>
          </cell>
        </row>
        <row r="491">
          <cell r="B491">
            <v>1726</v>
          </cell>
          <cell r="C491" t="str">
            <v>Gobierno Autónomo Municipal de Trigal</v>
          </cell>
        </row>
        <row r="492">
          <cell r="B492">
            <v>1727</v>
          </cell>
          <cell r="C492" t="str">
            <v>Gobierno Autónomo Municipal de Moro Moro</v>
          </cell>
        </row>
        <row r="493">
          <cell r="B493">
            <v>1728</v>
          </cell>
          <cell r="C493" t="str">
            <v>Gobierno Autónomo Municipal de Postrer Valle</v>
          </cell>
        </row>
        <row r="494">
          <cell r="B494">
            <v>1729</v>
          </cell>
          <cell r="C494" t="str">
            <v>Gobierno Autónomo Municipal de Pucara</v>
          </cell>
        </row>
        <row r="495">
          <cell r="B495">
            <v>1730</v>
          </cell>
          <cell r="C495" t="str">
            <v>Gobierno Autónomo Municipal de Samaipata</v>
          </cell>
        </row>
        <row r="496">
          <cell r="B496">
            <v>1731</v>
          </cell>
          <cell r="C496" t="str">
            <v>Gobierno Autónomo Municipal de Pampa Grande</v>
          </cell>
        </row>
        <row r="497">
          <cell r="B497">
            <v>1732</v>
          </cell>
          <cell r="C497" t="str">
            <v>Gobierno Autónomo Municipal de Mairana</v>
          </cell>
        </row>
        <row r="498">
          <cell r="B498">
            <v>1733</v>
          </cell>
          <cell r="C498" t="str">
            <v>Gobierno Autónomo Municipal de Quirusillas</v>
          </cell>
        </row>
        <row r="499">
          <cell r="B499">
            <v>1734</v>
          </cell>
          <cell r="C499" t="str">
            <v>Gobierno Autónomo Municipal de Montero</v>
          </cell>
        </row>
        <row r="500">
          <cell r="B500">
            <v>1735</v>
          </cell>
          <cell r="C500" t="str">
            <v>Gobierno Autónomo Municipal de General Agustín Saavedra</v>
          </cell>
        </row>
        <row r="501">
          <cell r="B501">
            <v>1736</v>
          </cell>
          <cell r="C501" t="str">
            <v>Gobierno Autónomo Municipal de Mineros</v>
          </cell>
        </row>
        <row r="502">
          <cell r="B502">
            <v>1737</v>
          </cell>
          <cell r="C502" t="str">
            <v>Gobierno Autónomo Municipal de Concepción</v>
          </cell>
        </row>
        <row r="503">
          <cell r="B503">
            <v>1738</v>
          </cell>
          <cell r="C503" t="str">
            <v>Gobierno Autónomo Municipal de San Javier</v>
          </cell>
        </row>
        <row r="504">
          <cell r="B504">
            <v>1739</v>
          </cell>
          <cell r="C504" t="str">
            <v>Gobierno Autónomo Municipal de San Julián</v>
          </cell>
        </row>
        <row r="505">
          <cell r="B505">
            <v>1740</v>
          </cell>
          <cell r="C505" t="str">
            <v>Gobierno Autónomo Municipal de San Matías</v>
          </cell>
        </row>
        <row r="506">
          <cell r="B506">
            <v>1741</v>
          </cell>
          <cell r="C506" t="str">
            <v>Gobierno Autónomo Municipal de Comarapa</v>
          </cell>
        </row>
        <row r="507">
          <cell r="B507">
            <v>1742</v>
          </cell>
          <cell r="C507" t="str">
            <v>Gobierno Autónomo Municipal de Saipina</v>
          </cell>
        </row>
        <row r="508">
          <cell r="B508">
            <v>1743</v>
          </cell>
          <cell r="C508" t="str">
            <v>Gobierno Autónomo Municipal de Puerto Suárez</v>
          </cell>
        </row>
        <row r="509">
          <cell r="B509">
            <v>1744</v>
          </cell>
          <cell r="C509" t="str">
            <v>Gobierno Autónomo Municipal de Puerto Quijarro</v>
          </cell>
        </row>
        <row r="510">
          <cell r="B510">
            <v>1745</v>
          </cell>
          <cell r="C510" t="str">
            <v>Gobierno Autónomo Municipal de Ascención de Guarayos</v>
          </cell>
        </row>
        <row r="511">
          <cell r="B511">
            <v>1746</v>
          </cell>
          <cell r="C511" t="str">
            <v>Gobierno Autónomo Municipal de Urubicha</v>
          </cell>
        </row>
        <row r="512">
          <cell r="B512">
            <v>1747</v>
          </cell>
          <cell r="C512" t="str">
            <v>Gobierno Autónomo Municipal de El Puente</v>
          </cell>
        </row>
        <row r="513">
          <cell r="B513">
            <v>1748</v>
          </cell>
          <cell r="C513" t="str">
            <v>Gobierno Autónomo Municipal de Okinawa Uno</v>
          </cell>
        </row>
        <row r="514">
          <cell r="B514">
            <v>1749</v>
          </cell>
          <cell r="C514" t="str">
            <v>Gobierno Autónomo Municipal de San Antonio de Lomerio</v>
          </cell>
        </row>
        <row r="515">
          <cell r="B515">
            <v>1750</v>
          </cell>
          <cell r="C515" t="str">
            <v>Gobierno Autónomo Municipal de San Ramón</v>
          </cell>
        </row>
        <row r="516">
          <cell r="B516">
            <v>1751</v>
          </cell>
          <cell r="C516" t="str">
            <v>Gobierno Autónomo Municipal de El Carmen Rivero Tórrez</v>
          </cell>
        </row>
        <row r="517">
          <cell r="B517">
            <v>1752</v>
          </cell>
          <cell r="C517" t="str">
            <v>Gobierno Autónomo Municipal de San Juan</v>
          </cell>
        </row>
        <row r="518">
          <cell r="B518">
            <v>1753</v>
          </cell>
          <cell r="C518" t="str">
            <v>Gobierno Autónomo Municipal de Fernández Alonso</v>
          </cell>
        </row>
        <row r="519">
          <cell r="B519">
            <v>1754</v>
          </cell>
          <cell r="C519" t="str">
            <v>Gobierno Autónomo Municipal de San Pedro</v>
          </cell>
        </row>
        <row r="520">
          <cell r="B520">
            <v>1755</v>
          </cell>
          <cell r="C520" t="str">
            <v>Gobierno Autónomo Municipal de Cuatro Cañadas</v>
          </cell>
        </row>
        <row r="521">
          <cell r="B521">
            <v>1756</v>
          </cell>
          <cell r="C521" t="str">
            <v>Gobierno Autónomo Municipal de Colpa Bélgica</v>
          </cell>
        </row>
        <row r="522">
          <cell r="B522">
            <v>1801</v>
          </cell>
          <cell r="C522" t="str">
            <v>Gobierno Autónomo Municipal de Trinidad</v>
          </cell>
        </row>
        <row r="523">
          <cell r="B523">
            <v>1802</v>
          </cell>
          <cell r="C523" t="str">
            <v>Gobierno Autónomo Municipal de San Javier</v>
          </cell>
        </row>
        <row r="524">
          <cell r="B524">
            <v>1803</v>
          </cell>
          <cell r="C524" t="str">
            <v>Gobierno Autónomo Municipal de Riberalta</v>
          </cell>
        </row>
        <row r="525">
          <cell r="B525">
            <v>1805</v>
          </cell>
          <cell r="C525" t="str">
            <v>Gobierno Autónomo Municipal de Puerto Guayaramerín</v>
          </cell>
        </row>
        <row r="526">
          <cell r="B526">
            <v>1806</v>
          </cell>
          <cell r="C526" t="str">
            <v>Gobierno Autónomo Municipal de Reyes</v>
          </cell>
        </row>
        <row r="527">
          <cell r="B527">
            <v>1807</v>
          </cell>
          <cell r="C527" t="str">
            <v>Gobierno Autónomo Municipal de Puerto Rurrenabaque</v>
          </cell>
        </row>
        <row r="528">
          <cell r="B528">
            <v>1808</v>
          </cell>
          <cell r="C528" t="str">
            <v>Gobierno Autónomo Municipal de San Borja</v>
          </cell>
        </row>
        <row r="529">
          <cell r="B529">
            <v>1809</v>
          </cell>
          <cell r="C529" t="str">
            <v>Gobierno Autónomo Municipal de Santa Rosa</v>
          </cell>
        </row>
        <row r="530">
          <cell r="B530">
            <v>1810</v>
          </cell>
          <cell r="C530" t="str">
            <v>Gobierno Autónomo Municipal de Santa Ana</v>
          </cell>
        </row>
        <row r="531">
          <cell r="B531">
            <v>1811</v>
          </cell>
          <cell r="C531" t="str">
            <v>Gobierno Autónomo Municipal de San Ignacio</v>
          </cell>
        </row>
        <row r="532">
          <cell r="B532">
            <v>1812</v>
          </cell>
          <cell r="C532" t="str">
            <v>Gobierno Autónomo Municipal de Loreto</v>
          </cell>
        </row>
        <row r="533">
          <cell r="B533">
            <v>1813</v>
          </cell>
          <cell r="C533" t="str">
            <v>Gobierno Autónomo Municipal de San Andrés</v>
          </cell>
        </row>
        <row r="534">
          <cell r="B534">
            <v>1814</v>
          </cell>
          <cell r="C534" t="str">
            <v>Gobierno Autónomo Municipal de San Joaquín</v>
          </cell>
        </row>
        <row r="535">
          <cell r="B535">
            <v>1815</v>
          </cell>
          <cell r="C535" t="str">
            <v>Gobierno Autónomo Municipal de San Ramón</v>
          </cell>
        </row>
        <row r="536">
          <cell r="B536">
            <v>1816</v>
          </cell>
          <cell r="C536" t="str">
            <v>Gobierno Autónomo Municipal de Puerto Síles</v>
          </cell>
        </row>
        <row r="537">
          <cell r="B537">
            <v>1817</v>
          </cell>
          <cell r="C537" t="str">
            <v>Gobierno Autónomo Municipal de Magdalena</v>
          </cell>
        </row>
        <row r="538">
          <cell r="B538">
            <v>1818</v>
          </cell>
          <cell r="C538" t="str">
            <v>Gobierno Autónomo Municipal de Baures</v>
          </cell>
        </row>
        <row r="539">
          <cell r="B539">
            <v>1819</v>
          </cell>
          <cell r="C539" t="str">
            <v>Gobierno Autónomo Municipal de Huacaraje</v>
          </cell>
        </row>
        <row r="540">
          <cell r="B540">
            <v>1820</v>
          </cell>
          <cell r="C540" t="str">
            <v>Gobierno Autónomo Municipal de Exaltación</v>
          </cell>
        </row>
        <row r="541">
          <cell r="B541">
            <v>1901</v>
          </cell>
          <cell r="C541" t="str">
            <v>Gobierno Autónomo Municipal de Cobija</v>
          </cell>
        </row>
        <row r="542">
          <cell r="B542">
            <v>1902</v>
          </cell>
          <cell r="C542" t="str">
            <v>Gobierno Autónomo Municipal de Porvenir</v>
          </cell>
        </row>
        <row r="543">
          <cell r="B543">
            <v>1903</v>
          </cell>
          <cell r="C543" t="str">
            <v>Gobierno Autónomo Municipal de Bolpebra</v>
          </cell>
        </row>
        <row r="544">
          <cell r="B544">
            <v>1904</v>
          </cell>
          <cell r="C544" t="str">
            <v>Gobierno Autónomo Municipal de Bella Flor</v>
          </cell>
        </row>
        <row r="545">
          <cell r="B545">
            <v>1905</v>
          </cell>
          <cell r="C545" t="str">
            <v>Gobierno Autónomo Municipal de Puerto Rico</v>
          </cell>
        </row>
        <row r="546">
          <cell r="B546">
            <v>1906</v>
          </cell>
          <cell r="C546" t="str">
            <v>Gobierno Autónomo Municipal de San Pedro</v>
          </cell>
        </row>
        <row r="547">
          <cell r="B547">
            <v>1907</v>
          </cell>
          <cell r="C547" t="str">
            <v>Gobierno Autónomo Municipal de Filadelfia</v>
          </cell>
        </row>
        <row r="548">
          <cell r="B548">
            <v>1908</v>
          </cell>
          <cell r="C548" t="str">
            <v>Gobierno Autónomo Municipal de Puerto Gonzalo Moreno</v>
          </cell>
        </row>
        <row r="549">
          <cell r="B549">
            <v>1909</v>
          </cell>
          <cell r="C549" t="str">
            <v>Gobierno Autónomo Municipal de San Lorenzo</v>
          </cell>
        </row>
        <row r="550">
          <cell r="B550">
            <v>1910</v>
          </cell>
          <cell r="C550" t="str">
            <v>Gobierno Autónomo Municipal de Sena</v>
          </cell>
        </row>
        <row r="551">
          <cell r="B551">
            <v>1911</v>
          </cell>
          <cell r="C551" t="str">
            <v>Gobierno Autónomo Municipal de Santa Rosa del Abuná</v>
          </cell>
        </row>
        <row r="552">
          <cell r="B552">
            <v>1912</v>
          </cell>
          <cell r="C552" t="str">
            <v>Gobierno Autónomo Municipal de Ingavi (Humaita)</v>
          </cell>
        </row>
        <row r="553">
          <cell r="B553">
            <v>1913</v>
          </cell>
          <cell r="C553" t="str">
            <v>Gobierno Autónomo Municipal de Nueva Esperanza</v>
          </cell>
        </row>
        <row r="554">
          <cell r="B554">
            <v>1914</v>
          </cell>
          <cell r="C554" t="str">
            <v>Gobierno Autónomo Municipal de Villa Nueva (Loma Alta)</v>
          </cell>
        </row>
        <row r="555">
          <cell r="B555">
            <v>1915</v>
          </cell>
          <cell r="C555" t="str">
            <v>Gobierno Autónomo Municipal de Santos Mercado</v>
          </cell>
        </row>
        <row r="556">
          <cell r="B556">
            <v>2301</v>
          </cell>
          <cell r="C556" t="str">
            <v>Empresa Municipal de Gestión de Residuos Sólidos</v>
          </cell>
        </row>
        <row r="557">
          <cell r="B557">
            <v>2302</v>
          </cell>
          <cell r="C557" t="str">
            <v>Empresa Municipal de Agua Potable y Alcantarillado Sacaba</v>
          </cell>
        </row>
        <row r="558">
          <cell r="B558">
            <v>2303</v>
          </cell>
          <cell r="C558" t="str">
            <v>Empresa Municipal de Areas Verdes y Recreación alternativa</v>
          </cell>
        </row>
        <row r="559">
          <cell r="B559">
            <v>2311</v>
          </cell>
          <cell r="C559" t="str">
            <v>SERVICIO DE ENCAUZAMIENTO DE RIOS (SEARPI)</v>
          </cell>
        </row>
        <row r="560">
          <cell r="B560">
            <v>2312</v>
          </cell>
          <cell r="C560" t="str">
            <v>EMPRESA MUNICIPAL DE AGUA POTABLE Y ALCANTARILLADO VIACHA</v>
          </cell>
        </row>
        <row r="561">
          <cell r="B561">
            <v>2313</v>
          </cell>
          <cell r="C561" t="str">
            <v>ENTIDAD MUNICIPAL DE ASEO URBANO SUCRE</v>
          </cell>
        </row>
        <row r="562">
          <cell r="B562">
            <v>2314</v>
          </cell>
          <cell r="C562" t="str">
            <v>EMPRESA MUNICIPAL DE AREAS VERDES SUCRE</v>
          </cell>
        </row>
        <row r="563">
          <cell r="B563">
            <v>2315</v>
          </cell>
          <cell r="C563" t="str">
            <v xml:space="preserve">Empresa Municipal de Servicio de Aseo </v>
          </cell>
        </row>
        <row r="564">
          <cell r="B564">
            <v>2316</v>
          </cell>
          <cell r="C564" t="str">
            <v>Empresa Municipal de Áreas Verdes, Parques y Forestación</v>
          </cell>
        </row>
        <row r="565">
          <cell r="B565">
            <v>2317</v>
          </cell>
          <cell r="C565" t="str">
            <v>Empresa Municipal de Asfaltos y Vías</v>
          </cell>
        </row>
        <row r="566">
          <cell r="B566">
            <v>2318</v>
          </cell>
          <cell r="C566" t="str">
            <v>Entidad Descentralizada UMMIPRE PROMAN</v>
          </cell>
        </row>
        <row r="567">
          <cell r="B567">
            <v>2319</v>
          </cell>
          <cell r="C567" t="str">
            <v>EMPRESA PÚBLICA DEPARTAMENTAL ESTRATÉGICA DE AGUAS - LA PAZ</v>
          </cell>
        </row>
        <row r="568">
          <cell r="B568">
            <v>2320</v>
          </cell>
          <cell r="C568" t="str">
            <v>EMPRESA PUBLICA MUNICIPAL DE SERVICIOS DE AGUA Y ALCANTARRILLADO SANITARIO DE COBIJA</v>
          </cell>
        </row>
        <row r="569">
          <cell r="B569">
            <v>2321</v>
          </cell>
          <cell r="C569" t="str">
            <v>EMPRESA MUNICIPAL DE ASEO DE EL ALTO</v>
          </cell>
        </row>
        <row r="570">
          <cell r="B570">
            <v>2322</v>
          </cell>
          <cell r="C570" t="str">
            <v>ENTIDAD MATADERO FRIGORIFICO MUNICIPAL DE TARIJA</v>
          </cell>
        </row>
        <row r="571">
          <cell r="B571">
            <v>2323</v>
          </cell>
          <cell r="C571" t="str">
            <v>ENTIDAD ASEO MUNICIPAL DE TARIJA</v>
          </cell>
        </row>
        <row r="572">
          <cell r="B572">
            <v>2324</v>
          </cell>
          <cell r="C572" t="str">
            <v>ENTIDAD OBRAS PUBLICAS MUNICIPALES DE TARIJA</v>
          </cell>
        </row>
        <row r="573">
          <cell r="B573">
            <v>2325</v>
          </cell>
          <cell r="C573" t="str">
            <v>ENTIDAD ORDENAMIENTO TERRITORIAL DE TARIJA</v>
          </cell>
        </row>
        <row r="574">
          <cell r="B574">
            <v>2326</v>
          </cell>
          <cell r="C574" t="str">
            <v>ENTIDAD ORDEN Y SEGURIDAD CIUDADANA MUNICIPAL DE TARIJA</v>
          </cell>
        </row>
        <row r="575">
          <cell r="B575">
            <v>2327</v>
          </cell>
          <cell r="C575" t="str">
            <v>EMPRESA MUNICIPAL AUTONOMA DE AGUA POTABLE Y ALCANTARILLADO  DE YACUIBA</v>
          </cell>
        </row>
        <row r="576">
          <cell r="B576">
            <v>2328</v>
          </cell>
          <cell r="C576" t="str">
            <v>EMPRESA MUNICIPAL DE AGUA POTABLE Y ALCANTARILLADO SANITARIO DE URIONDO</v>
          </cell>
        </row>
      </sheetData>
      <sheetData sheetId="17" refreshError="1"/>
      <sheetData sheetId="18" refreshError="1"/>
      <sheetData sheetId="19" refreshError="1"/>
      <sheetData sheetId="20" refreshError="1"/>
      <sheetData sheetId="21" refreshError="1"/>
      <sheetData sheetId="22">
        <row r="2">
          <cell r="A2" t="str">
            <v>COD.
ENT.</v>
          </cell>
          <cell r="B2" t="str">
            <v>DESCRIPCIÓN</v>
          </cell>
          <cell r="C2" t="str">
            <v>RESP.</v>
          </cell>
          <cell r="D2" t="str">
            <v>RESPONSABLE</v>
          </cell>
        </row>
        <row r="4">
          <cell r="A4">
            <v>0</v>
          </cell>
          <cell r="B4" t="str">
            <v>Sin  nombre</v>
          </cell>
          <cell r="C4" t="e">
            <v>#N/A</v>
          </cell>
        </row>
        <row r="5">
          <cell r="A5">
            <v>6</v>
          </cell>
          <cell r="B5" t="str">
            <v>Vicepresidencia del Estado Plurinacional</v>
          </cell>
          <cell r="C5" t="str">
            <v>JAD</v>
          </cell>
          <cell r="D5" t="str">
            <v>Joyce</v>
          </cell>
        </row>
        <row r="6">
          <cell r="A6">
            <v>10</v>
          </cell>
          <cell r="B6" t="str">
            <v>Ministerio de Relaciones Exteriores</v>
          </cell>
          <cell r="C6" t="str">
            <v>YAP</v>
          </cell>
          <cell r="D6" t="str">
            <v>Yesenia</v>
          </cell>
        </row>
        <row r="7">
          <cell r="A7">
            <v>15</v>
          </cell>
          <cell r="B7" t="str">
            <v>Ministerio de Gobierno</v>
          </cell>
          <cell r="C7" t="str">
            <v>WCF</v>
          </cell>
          <cell r="D7" t="str">
            <v>Wilson</v>
          </cell>
        </row>
        <row r="8">
          <cell r="A8">
            <v>16</v>
          </cell>
          <cell r="B8" t="str">
            <v>Ministerio de Educación</v>
          </cell>
          <cell r="C8" t="str">
            <v>SGP</v>
          </cell>
          <cell r="D8" t="str">
            <v>Sonia</v>
          </cell>
        </row>
        <row r="9">
          <cell r="A9">
            <v>20</v>
          </cell>
          <cell r="B9" t="str">
            <v>Ministerio de Defensa</v>
          </cell>
          <cell r="C9" t="str">
            <v>BCC</v>
          </cell>
          <cell r="D9" t="str">
            <v>Bladimir</v>
          </cell>
        </row>
        <row r="10">
          <cell r="A10">
            <v>25</v>
          </cell>
          <cell r="B10" t="str">
            <v>Ministerio de la Presidencia</v>
          </cell>
          <cell r="C10" t="str">
            <v>JMT</v>
          </cell>
          <cell r="D10" t="str">
            <v>Iran</v>
          </cell>
        </row>
        <row r="11">
          <cell r="A11">
            <v>30</v>
          </cell>
          <cell r="B11" t="str">
            <v>Ministerio de Justicia</v>
          </cell>
          <cell r="C11" t="str">
            <v>JAD</v>
          </cell>
          <cell r="D11" t="str">
            <v>Joyce</v>
          </cell>
        </row>
        <row r="12">
          <cell r="A12">
            <v>35</v>
          </cell>
          <cell r="B12" t="str">
            <v>Ministerio de Economía y Finanzas Públicas</v>
          </cell>
          <cell r="C12" t="str">
            <v>DCS</v>
          </cell>
          <cell r="D12" t="str">
            <v>Donato</v>
          </cell>
        </row>
        <row r="13">
          <cell r="A13">
            <v>41</v>
          </cell>
          <cell r="B13" t="str">
            <v>Ministerio de Desarrollo Productivo y Economía Plural</v>
          </cell>
          <cell r="C13" t="str">
            <v>MPG</v>
          </cell>
          <cell r="D13" t="str">
            <v>Marcos</v>
          </cell>
        </row>
        <row r="14">
          <cell r="A14">
            <v>46</v>
          </cell>
          <cell r="B14" t="str">
            <v>Ministerio de Salud</v>
          </cell>
          <cell r="C14" t="str">
            <v>ETC</v>
          </cell>
          <cell r="D14" t="str">
            <v>Emma</v>
          </cell>
        </row>
        <row r="15">
          <cell r="A15">
            <v>47</v>
          </cell>
          <cell r="B15" t="str">
            <v>Ministerio de Desarrollo Rural y Tierras</v>
          </cell>
          <cell r="C15" t="str">
            <v>WCF</v>
          </cell>
          <cell r="D15" t="str">
            <v>Wilson</v>
          </cell>
        </row>
        <row r="16">
          <cell r="A16">
            <v>48</v>
          </cell>
          <cell r="B16" t="str">
            <v>Ministerio de Deportes</v>
          </cell>
          <cell r="C16" t="str">
            <v>JMT</v>
          </cell>
          <cell r="D16" t="str">
            <v>Iran</v>
          </cell>
        </row>
        <row r="17">
          <cell r="A17">
            <v>50</v>
          </cell>
          <cell r="B17" t="str">
            <v>Min de Transparencia Inst. y Lucha Contra la Corrupción</v>
          </cell>
          <cell r="C17" t="str">
            <v>JMT</v>
          </cell>
          <cell r="D17" t="str">
            <v>Iran</v>
          </cell>
        </row>
        <row r="18">
          <cell r="A18">
            <v>51</v>
          </cell>
          <cell r="B18" t="str">
            <v>Ministerio de Autonomias</v>
          </cell>
          <cell r="C18" t="str">
            <v>JAD</v>
          </cell>
          <cell r="D18" t="str">
            <v>Joyce</v>
          </cell>
        </row>
        <row r="19">
          <cell r="A19">
            <v>52</v>
          </cell>
          <cell r="B19" t="str">
            <v>Ministerio de Culturas y Turismo</v>
          </cell>
          <cell r="C19" t="str">
            <v>JAD</v>
          </cell>
          <cell r="D19" t="str">
            <v>Joyce</v>
          </cell>
        </row>
        <row r="20">
          <cell r="A20">
            <v>66</v>
          </cell>
          <cell r="B20" t="str">
            <v>Ministerio de Planificación del Desarrollo</v>
          </cell>
          <cell r="C20" t="str">
            <v>DCS</v>
          </cell>
          <cell r="D20" t="str">
            <v>Donato</v>
          </cell>
        </row>
        <row r="21">
          <cell r="A21">
            <v>70</v>
          </cell>
          <cell r="B21" t="str">
            <v>Ministerio de Trabajo, Empleo y Previsión Social</v>
          </cell>
          <cell r="C21" t="str">
            <v>SGP</v>
          </cell>
          <cell r="D21" t="str">
            <v>Sonia</v>
          </cell>
        </row>
        <row r="22">
          <cell r="A22">
            <v>76</v>
          </cell>
          <cell r="B22" t="str">
            <v>Ministerio de Minería y Metalurgia</v>
          </cell>
          <cell r="C22" t="str">
            <v>SGP</v>
          </cell>
          <cell r="D22" t="str">
            <v>Sonia</v>
          </cell>
        </row>
        <row r="23">
          <cell r="A23">
            <v>78</v>
          </cell>
          <cell r="B23" t="str">
            <v>Ministerio de Hidrocarburos</v>
          </cell>
          <cell r="C23" t="str">
            <v>BCC</v>
          </cell>
          <cell r="D23" t="str">
            <v>Bladimir</v>
          </cell>
        </row>
        <row r="24">
          <cell r="A24">
            <v>80</v>
          </cell>
          <cell r="B24" t="str">
            <v>Ministerio de Defensa Legal del Estado</v>
          </cell>
          <cell r="C24" t="e">
            <v>#N/A</v>
          </cell>
        </row>
        <row r="25">
          <cell r="A25">
            <v>81</v>
          </cell>
          <cell r="B25" t="str">
            <v>Ministerio de Obras Públicas, Servicios y Vivienda</v>
          </cell>
          <cell r="C25" t="str">
            <v>ETC</v>
          </cell>
          <cell r="D25" t="str">
            <v>Emma</v>
          </cell>
        </row>
        <row r="26">
          <cell r="A26">
            <v>85</v>
          </cell>
          <cell r="B26" t="str">
            <v>Ministerio de Energias</v>
          </cell>
          <cell r="C26" t="e">
            <v>#N/A</v>
          </cell>
        </row>
        <row r="27">
          <cell r="A27">
            <v>86</v>
          </cell>
          <cell r="B27" t="str">
            <v>Ministerio de Medio Ambiente y Agua</v>
          </cell>
          <cell r="C27" t="str">
            <v>BCC</v>
          </cell>
          <cell r="D27" t="str">
            <v>Bladimir</v>
          </cell>
        </row>
        <row r="28">
          <cell r="A28">
            <v>87</v>
          </cell>
          <cell r="B28" t="str">
            <v>Ministerio de Comunicación</v>
          </cell>
          <cell r="C28" t="str">
            <v>WAM</v>
          </cell>
          <cell r="D28" t="str">
            <v>Willys 2</v>
          </cell>
        </row>
        <row r="29">
          <cell r="A29">
            <v>95</v>
          </cell>
          <cell r="B29" t="str">
            <v>Consejo Supremo de Defensa Plurinacional</v>
          </cell>
          <cell r="C29" t="e">
            <v>#N/A</v>
          </cell>
        </row>
        <row r="30">
          <cell r="A30">
            <v>99</v>
          </cell>
          <cell r="B30" t="str">
            <v>Tesoro General de la Nación</v>
          </cell>
          <cell r="C30" t="e">
            <v>#N/A</v>
          </cell>
        </row>
        <row r="31">
          <cell r="A31">
            <v>108</v>
          </cell>
          <cell r="B31" t="str">
            <v>Orquesta Sinfónica Nacional</v>
          </cell>
          <cell r="C31" t="str">
            <v>JYA</v>
          </cell>
          <cell r="D31" t="str">
            <v>Javier</v>
          </cell>
        </row>
        <row r="32">
          <cell r="A32">
            <v>109</v>
          </cell>
          <cell r="B32" t="str">
            <v>Conservatorio Plurinacional de Música</v>
          </cell>
          <cell r="C32" t="str">
            <v>ETC</v>
          </cell>
          <cell r="D32" t="str">
            <v>Emma</v>
          </cell>
        </row>
        <row r="33">
          <cell r="A33">
            <v>111</v>
          </cell>
          <cell r="B33" t="str">
            <v>Instituto Boliviano de la Ceguera</v>
          </cell>
          <cell r="C33" t="str">
            <v>SGP</v>
          </cell>
          <cell r="D33" t="str">
            <v>Sonia</v>
          </cell>
        </row>
        <row r="34">
          <cell r="A34">
            <v>112</v>
          </cell>
          <cell r="B34" t="str">
            <v>Comité Nacional de la Persona con Discapacidad</v>
          </cell>
          <cell r="C34" t="str">
            <v>SGP</v>
          </cell>
          <cell r="D34" t="str">
            <v>Sonia</v>
          </cell>
        </row>
        <row r="35">
          <cell r="A35">
            <v>113</v>
          </cell>
          <cell r="B35" t="str">
            <v>Fondo de Inversión para el Deporte</v>
          </cell>
          <cell r="C35" t="str">
            <v>YAP</v>
          </cell>
          <cell r="D35" t="str">
            <v>Yesenia</v>
          </cell>
        </row>
        <row r="36">
          <cell r="A36">
            <v>115</v>
          </cell>
          <cell r="B36" t="str">
            <v>Inst. Boliviano del Dep. la Educ. Física y la Recreación</v>
          </cell>
          <cell r="C36" t="str">
            <v>DCS</v>
          </cell>
          <cell r="D36" t="str">
            <v>Donato</v>
          </cell>
        </row>
        <row r="37">
          <cell r="A37">
            <v>117</v>
          </cell>
          <cell r="B37" t="str">
            <v>Dirección General de Aeronáutica Civil</v>
          </cell>
          <cell r="C37" t="str">
            <v>SGP</v>
          </cell>
          <cell r="D37" t="str">
            <v>Sonia</v>
          </cell>
        </row>
        <row r="38">
          <cell r="A38">
            <v>119</v>
          </cell>
          <cell r="B38" t="str">
            <v>Agencia para el Des. de la Soc. de la Información en Bolivia</v>
          </cell>
          <cell r="C38" t="str">
            <v>DCS</v>
          </cell>
          <cell r="D38" t="str">
            <v>Donato</v>
          </cell>
        </row>
        <row r="39">
          <cell r="A39">
            <v>121</v>
          </cell>
          <cell r="B39" t="str">
            <v>Instituto Boliviano de Ciencia y Tecnología Nuclear</v>
          </cell>
          <cell r="C39" t="str">
            <v>DCS</v>
          </cell>
          <cell r="D39" t="str">
            <v>Donato</v>
          </cell>
        </row>
        <row r="40">
          <cell r="A40">
            <v>124</v>
          </cell>
          <cell r="B40" t="str">
            <v>Academia Nacional de Ciencias</v>
          </cell>
          <cell r="C40" t="str">
            <v>DCS</v>
          </cell>
          <cell r="D40" t="str">
            <v>Donato</v>
          </cell>
        </row>
        <row r="41">
          <cell r="A41">
            <v>129</v>
          </cell>
          <cell r="B41" t="str">
            <v>Escuela de Gestión Pública Plurinacional</v>
          </cell>
          <cell r="C41" t="str">
            <v>SGP</v>
          </cell>
          <cell r="D41" t="str">
            <v>Sonia</v>
          </cell>
        </row>
        <row r="42">
          <cell r="A42">
            <v>130</v>
          </cell>
          <cell r="B42" t="str">
            <v>Fondo de Financiamiento para la Minería</v>
          </cell>
          <cell r="C42" t="str">
            <v>YAP</v>
          </cell>
          <cell r="D42" t="str">
            <v>Yesenia</v>
          </cell>
        </row>
        <row r="43">
          <cell r="A43">
            <v>132</v>
          </cell>
          <cell r="B43" t="str">
            <v>Servicio de Desarrollo de las Empresas Púb. Productivas</v>
          </cell>
          <cell r="C43" t="str">
            <v>YAP</v>
          </cell>
          <cell r="D43" t="str">
            <v>Yesenia</v>
          </cell>
        </row>
        <row r="44">
          <cell r="A44">
            <v>133</v>
          </cell>
          <cell r="B44" t="str">
            <v>Lotería Nacional de Beneficencia y Salubridad</v>
          </cell>
          <cell r="C44" t="str">
            <v>DCS</v>
          </cell>
          <cell r="D44" t="str">
            <v>Donato</v>
          </cell>
        </row>
        <row r="45">
          <cell r="A45">
            <v>134</v>
          </cell>
          <cell r="B45" t="str">
            <v>Consejo Nacional de Vivienda Policial</v>
          </cell>
          <cell r="C45" t="str">
            <v>WCF</v>
          </cell>
          <cell r="D45" t="str">
            <v>Wilson</v>
          </cell>
        </row>
        <row r="46">
          <cell r="A46">
            <v>137</v>
          </cell>
          <cell r="B46" t="str">
            <v>Comité Ejecutivo de la Universidad Boliviana</v>
          </cell>
          <cell r="C46" t="str">
            <v>YAP</v>
          </cell>
          <cell r="D46" t="str">
            <v>Yesenia</v>
          </cell>
        </row>
        <row r="47">
          <cell r="A47">
            <v>138</v>
          </cell>
          <cell r="B47" t="str">
            <v>Universidad Mayor Real y Pontificia de San Francisco Xavier</v>
          </cell>
          <cell r="C47" t="e">
            <v>#N/A</v>
          </cell>
        </row>
        <row r="48">
          <cell r="A48">
            <v>139</v>
          </cell>
          <cell r="B48" t="str">
            <v>Universidad Mayor de San Andrés</v>
          </cell>
          <cell r="C48" t="e">
            <v>#N/A</v>
          </cell>
        </row>
        <row r="49">
          <cell r="A49">
            <v>140</v>
          </cell>
          <cell r="B49" t="str">
            <v>Universidad Pública de El Alto</v>
          </cell>
          <cell r="C49" t="e">
            <v>#N/A</v>
          </cell>
        </row>
        <row r="50">
          <cell r="A50">
            <v>141</v>
          </cell>
          <cell r="B50" t="str">
            <v>Universidad Mayor de San Simón</v>
          </cell>
          <cell r="C50" t="e">
            <v>#N/A</v>
          </cell>
        </row>
        <row r="51">
          <cell r="A51">
            <v>142</v>
          </cell>
          <cell r="B51" t="str">
            <v>Universidad Técnica de Oruro</v>
          </cell>
          <cell r="C51" t="e">
            <v>#N/A</v>
          </cell>
        </row>
        <row r="52">
          <cell r="A52">
            <v>143</v>
          </cell>
          <cell r="B52" t="str">
            <v>Universidad Autónoma Tomás Frías</v>
          </cell>
          <cell r="C52" t="e">
            <v>#N/A</v>
          </cell>
        </row>
        <row r="53">
          <cell r="A53">
            <v>144</v>
          </cell>
          <cell r="B53" t="str">
            <v>Universidad Nacional Siglo XX</v>
          </cell>
          <cell r="C53" t="e">
            <v>#N/A</v>
          </cell>
        </row>
        <row r="54">
          <cell r="A54">
            <v>145</v>
          </cell>
          <cell r="B54" t="str">
            <v>Universidad Autónoma Juan Misael Saracho</v>
          </cell>
          <cell r="C54" t="e">
            <v>#N/A</v>
          </cell>
        </row>
        <row r="55">
          <cell r="A55">
            <v>146</v>
          </cell>
          <cell r="B55" t="str">
            <v>Universidad Autónoma Gabriel René Moreno</v>
          </cell>
          <cell r="C55" t="e">
            <v>#N/A</v>
          </cell>
        </row>
        <row r="56">
          <cell r="A56">
            <v>147</v>
          </cell>
          <cell r="B56" t="str">
            <v>Universidad Autónoma del Beni José  Ballivián</v>
          </cell>
          <cell r="C56" t="e">
            <v>#N/A</v>
          </cell>
        </row>
        <row r="57">
          <cell r="A57">
            <v>148</v>
          </cell>
          <cell r="B57" t="str">
            <v>Universidad Amazónica de Pando</v>
          </cell>
          <cell r="C57" t="e">
            <v>#N/A</v>
          </cell>
        </row>
        <row r="58">
          <cell r="A58">
            <v>149</v>
          </cell>
          <cell r="B58" t="str">
            <v>Consejo Nacional del Cine</v>
          </cell>
          <cell r="C58" t="str">
            <v>JMT</v>
          </cell>
          <cell r="D58" t="str">
            <v>Iran</v>
          </cell>
        </row>
        <row r="59">
          <cell r="A59">
            <v>150</v>
          </cell>
          <cell r="B59" t="str">
            <v>Proyecto Sucre Ciudad Universitaria</v>
          </cell>
          <cell r="C59" t="str">
            <v>JAD</v>
          </cell>
          <cell r="D59" t="str">
            <v>Joyce</v>
          </cell>
        </row>
        <row r="60">
          <cell r="A60">
            <v>152</v>
          </cell>
          <cell r="B60" t="str">
            <v>Servicio Plurinacional de Defensa Pública</v>
          </cell>
          <cell r="C60" t="str">
            <v>DCS</v>
          </cell>
          <cell r="D60" t="str">
            <v>Donato</v>
          </cell>
        </row>
        <row r="61">
          <cell r="A61">
            <v>153</v>
          </cell>
          <cell r="B61" t="str">
            <v>Observatorio Plurinacional de la Calidad  Educativa</v>
          </cell>
          <cell r="C61" t="str">
            <v>SGP</v>
          </cell>
          <cell r="D61" t="str">
            <v>Sonia</v>
          </cell>
        </row>
        <row r="62">
          <cell r="A62">
            <v>154</v>
          </cell>
          <cell r="B62" t="str">
            <v>Museo Nacional de Historia Natural</v>
          </cell>
          <cell r="C62" t="str">
            <v>DCS</v>
          </cell>
          <cell r="D62" t="str">
            <v>Donato</v>
          </cell>
        </row>
        <row r="63">
          <cell r="A63">
            <v>155</v>
          </cell>
          <cell r="B63" t="str">
            <v>Dirección del Notariado Plurinacional</v>
          </cell>
          <cell r="C63" t="str">
            <v>DCS</v>
          </cell>
          <cell r="D63" t="str">
            <v>Donato</v>
          </cell>
        </row>
        <row r="64">
          <cell r="A64">
            <v>156</v>
          </cell>
          <cell r="B64" t="str">
            <v>Servicio Plurinacional de Asistencia a la Víctima</v>
          </cell>
          <cell r="C64" t="str">
            <v>SGP</v>
          </cell>
          <cell r="D64" t="str">
            <v>Sonia</v>
          </cell>
        </row>
        <row r="65">
          <cell r="A65">
            <v>157</v>
          </cell>
          <cell r="B65" t="str">
            <v>Servicio para la Prevención de la Tortura</v>
          </cell>
          <cell r="C65" t="str">
            <v>DCS</v>
          </cell>
          <cell r="D65" t="str">
            <v>Donato</v>
          </cell>
        </row>
        <row r="66">
          <cell r="A66">
            <v>159</v>
          </cell>
          <cell r="B66" t="str">
            <v>OficinaTécnica para el Fortalecimiento de la Empresa Pública</v>
          </cell>
          <cell r="C66" t="str">
            <v>SGP</v>
          </cell>
          <cell r="D66" t="str">
            <v>Sonia</v>
          </cell>
        </row>
        <row r="67">
          <cell r="A67">
            <v>163</v>
          </cell>
          <cell r="B67" t="str">
            <v>Agencia Nacional de Hidrocarburos</v>
          </cell>
          <cell r="C67" t="str">
            <v>WCF</v>
          </cell>
          <cell r="D67" t="str">
            <v>Wilson</v>
          </cell>
        </row>
        <row r="68">
          <cell r="A68">
            <v>169</v>
          </cell>
          <cell r="B68" t="str">
            <v>Autoridad General de Impugnación Tributaria</v>
          </cell>
          <cell r="C68" t="str">
            <v>JMT</v>
          </cell>
          <cell r="D68" t="str">
            <v>Iran</v>
          </cell>
        </row>
        <row r="69">
          <cell r="A69">
            <v>170</v>
          </cell>
          <cell r="B69" t="str">
            <v>Escuela Militar de Ingeniería</v>
          </cell>
          <cell r="C69" t="str">
            <v>BCC</v>
          </cell>
          <cell r="D69" t="str">
            <v>Bladimir</v>
          </cell>
        </row>
        <row r="70">
          <cell r="A70">
            <v>171</v>
          </cell>
          <cell r="B70" t="str">
            <v>Centro de Investigación Agrícola Tropical</v>
          </cell>
          <cell r="C70" t="str">
            <v>YAP</v>
          </cell>
          <cell r="D70" t="str">
            <v>Yesenia</v>
          </cell>
        </row>
        <row r="71">
          <cell r="A71">
            <v>188</v>
          </cell>
          <cell r="B71" t="str">
            <v>Complejo Indus. de los Rec.Evaporíticos del Salar de Uyuni</v>
          </cell>
          <cell r="C71" t="str">
            <v>DCS</v>
          </cell>
          <cell r="D71" t="str">
            <v>Donato</v>
          </cell>
        </row>
        <row r="72">
          <cell r="A72">
            <v>190</v>
          </cell>
          <cell r="B72" t="str">
            <v>Autoridad Jurisdiccional Administrativa Minera</v>
          </cell>
          <cell r="C72" t="str">
            <v>WCF</v>
          </cell>
          <cell r="D72" t="str">
            <v>Wilson</v>
          </cell>
        </row>
        <row r="73">
          <cell r="A73">
            <v>192</v>
          </cell>
          <cell r="B73" t="str">
            <v>Servicio al Mejoramiento de la Navegación Amazónica</v>
          </cell>
          <cell r="C73" t="str">
            <v>DCS</v>
          </cell>
          <cell r="D73" t="str">
            <v>Donato</v>
          </cell>
        </row>
        <row r="74">
          <cell r="A74">
            <v>197</v>
          </cell>
          <cell r="B74" t="str">
            <v>Dirección Estratégica de Reivindicación Marítima</v>
          </cell>
          <cell r="C74" t="str">
            <v>ETC</v>
          </cell>
          <cell r="D74" t="str">
            <v>Emma</v>
          </cell>
        </row>
        <row r="75">
          <cell r="A75">
            <v>200</v>
          </cell>
          <cell r="B75" t="str">
            <v>Registro Único para la Administración Tributaria Municipal</v>
          </cell>
          <cell r="C75" t="str">
            <v>MPG</v>
          </cell>
          <cell r="D75" t="str">
            <v>Marcos</v>
          </cell>
        </row>
        <row r="76">
          <cell r="A76">
            <v>201</v>
          </cell>
          <cell r="B76" t="str">
            <v>Agencia para el Des. de las Macroreg. y Zonas Fronterizas</v>
          </cell>
          <cell r="C76" t="str">
            <v>ETC</v>
          </cell>
          <cell r="D76" t="str">
            <v>Emma</v>
          </cell>
        </row>
        <row r="77">
          <cell r="A77">
            <v>203</v>
          </cell>
          <cell r="B77" t="str">
            <v>Autoridad de Supervisión del Sistema Financiero</v>
          </cell>
          <cell r="C77" t="str">
            <v>ETC</v>
          </cell>
          <cell r="D77" t="str">
            <v>Emma</v>
          </cell>
        </row>
        <row r="78">
          <cell r="A78">
            <v>206</v>
          </cell>
          <cell r="B78" t="str">
            <v>Instituto Nacional de Estadística</v>
          </cell>
          <cell r="C78" t="str">
            <v>WCF</v>
          </cell>
          <cell r="D78" t="str">
            <v>Wilson</v>
          </cell>
        </row>
        <row r="79">
          <cell r="A79">
            <v>209</v>
          </cell>
          <cell r="B79" t="str">
            <v>Administración de Servicios Portuarios - Bolivia</v>
          </cell>
          <cell r="C79" t="str">
            <v>YAP</v>
          </cell>
          <cell r="D79" t="str">
            <v>Yesenia</v>
          </cell>
        </row>
        <row r="80">
          <cell r="A80">
            <v>210</v>
          </cell>
          <cell r="B80" t="str">
            <v>Unidad de Análisis de Políticas Sociales y Económicas</v>
          </cell>
          <cell r="C80" t="str">
            <v>MPG</v>
          </cell>
          <cell r="D80" t="str">
            <v>Marcos</v>
          </cell>
        </row>
        <row r="81">
          <cell r="A81">
            <v>212</v>
          </cell>
          <cell r="B81" t="str">
            <v>Instituto Nacional de Reforma Agraria</v>
          </cell>
          <cell r="C81" t="str">
            <v>WCF</v>
          </cell>
          <cell r="D81" t="str">
            <v>Wilson</v>
          </cell>
        </row>
        <row r="82">
          <cell r="A82">
            <v>213</v>
          </cell>
          <cell r="B82" t="str">
            <v>Servicio Nacional de Meteorología e Hidrología</v>
          </cell>
          <cell r="C82" t="str">
            <v>DCS</v>
          </cell>
          <cell r="D82" t="str">
            <v>Donato</v>
          </cell>
        </row>
        <row r="83">
          <cell r="A83">
            <v>221</v>
          </cell>
          <cell r="B83" t="str">
            <v>Serv. Nal. de Reg. y Control de la Comer. de Minerales y Metales</v>
          </cell>
          <cell r="C83" t="str">
            <v>DCS</v>
          </cell>
          <cell r="D83" t="str">
            <v>Donato</v>
          </cell>
        </row>
        <row r="84">
          <cell r="A84">
            <v>222</v>
          </cell>
          <cell r="B84" t="str">
            <v>Instituto Nacional de Innovación Agropecuaria y Forestal</v>
          </cell>
          <cell r="C84" t="str">
            <v>WCF</v>
          </cell>
          <cell r="D84" t="str">
            <v>Wilson</v>
          </cell>
        </row>
        <row r="85">
          <cell r="A85">
            <v>223</v>
          </cell>
          <cell r="B85" t="str">
            <v>Fondo Nacional de Desarrollo Forestal</v>
          </cell>
          <cell r="C85" t="str">
            <v>BCC</v>
          </cell>
          <cell r="D85" t="str">
            <v>Bladimir</v>
          </cell>
        </row>
        <row r="86">
          <cell r="A86">
            <v>224</v>
          </cell>
          <cell r="B86" t="str">
            <v>Insumos Bolivia</v>
          </cell>
          <cell r="C86" t="str">
            <v>BCC</v>
          </cell>
          <cell r="D86" t="str">
            <v>Bladimir</v>
          </cell>
        </row>
        <row r="87">
          <cell r="A87">
            <v>225</v>
          </cell>
          <cell r="B87" t="str">
            <v>Serv. Nal. para la Sostenibilidad en Saneamiento Básico</v>
          </cell>
          <cell r="C87" t="str">
            <v>SGP</v>
          </cell>
          <cell r="D87" t="str">
            <v>Sonia</v>
          </cell>
        </row>
        <row r="88">
          <cell r="A88">
            <v>226</v>
          </cell>
          <cell r="B88" t="str">
            <v>Servicio Estatal de Autonomías</v>
          </cell>
          <cell r="C88" t="str">
            <v>JMT</v>
          </cell>
          <cell r="D88" t="str">
            <v>Iran</v>
          </cell>
        </row>
        <row r="89">
          <cell r="A89">
            <v>227</v>
          </cell>
          <cell r="B89" t="str">
            <v>Zona Franca Comercial e Industrial de Cobija</v>
          </cell>
          <cell r="C89" t="str">
            <v>JMT</v>
          </cell>
          <cell r="D89" t="str">
            <v>Iran</v>
          </cell>
        </row>
        <row r="90">
          <cell r="A90">
            <v>234</v>
          </cell>
          <cell r="B90" t="str">
            <v>Servicio Geológico Minero</v>
          </cell>
          <cell r="C90" t="str">
            <v>MPG</v>
          </cell>
          <cell r="D90" t="str">
            <v>Marcos</v>
          </cell>
        </row>
        <row r="91">
          <cell r="A91">
            <v>242</v>
          </cell>
          <cell r="B91" t="str">
            <v>Comando de Ingeniería del Ejército</v>
          </cell>
          <cell r="C91" t="str">
            <v>MPG</v>
          </cell>
          <cell r="D91" t="str">
            <v>Marcos</v>
          </cell>
        </row>
        <row r="92">
          <cell r="A92">
            <v>243</v>
          </cell>
          <cell r="B92" t="str">
            <v>Servicio Nacional de Hidrografía Naval</v>
          </cell>
          <cell r="C92" t="str">
            <v>BCC</v>
          </cell>
          <cell r="D92" t="str">
            <v>Bladimir</v>
          </cell>
        </row>
        <row r="93">
          <cell r="A93">
            <v>244</v>
          </cell>
          <cell r="B93" t="str">
            <v>Servicio Nacional de Aerofotogrametría</v>
          </cell>
          <cell r="C93" t="str">
            <v>JAD</v>
          </cell>
          <cell r="D93" t="str">
            <v>Joyce</v>
          </cell>
        </row>
        <row r="94">
          <cell r="A94">
            <v>245</v>
          </cell>
          <cell r="B94" t="str">
            <v>Servicio Geodésico de Mapas</v>
          </cell>
          <cell r="C94" t="str">
            <v>DCS</v>
          </cell>
          <cell r="D94" t="str">
            <v>Donato</v>
          </cell>
        </row>
        <row r="95">
          <cell r="A95">
            <v>247</v>
          </cell>
          <cell r="B95" t="str">
            <v>Corporación Gestora del Proyecto Abapo - Izozog</v>
          </cell>
          <cell r="C95" t="str">
            <v>DCS</v>
          </cell>
          <cell r="D95" t="str">
            <v>Donato</v>
          </cell>
        </row>
        <row r="96">
          <cell r="A96">
            <v>248</v>
          </cell>
          <cell r="B96" t="str">
            <v>Centro de Investigación y Desarrollo Acuícola Boliviano</v>
          </cell>
          <cell r="C96" t="str">
            <v>SGP</v>
          </cell>
          <cell r="D96" t="str">
            <v>Sonia</v>
          </cell>
        </row>
        <row r="97">
          <cell r="A97">
            <v>249</v>
          </cell>
          <cell r="B97" t="str">
            <v>Central de Abastecimiento y Suministros de Salud</v>
          </cell>
          <cell r="C97" t="str">
            <v>YAP</v>
          </cell>
          <cell r="D97" t="str">
            <v>Yesenia</v>
          </cell>
        </row>
        <row r="98">
          <cell r="A98">
            <v>250</v>
          </cell>
          <cell r="B98" t="str">
            <v>Fondo de Des. para los Pueblos Indígenas, Orig. y Com. Camp.</v>
          </cell>
          <cell r="C98" t="str">
            <v>BCC</v>
          </cell>
          <cell r="D98" t="str">
            <v>Bladimir</v>
          </cell>
        </row>
        <row r="99">
          <cell r="A99">
            <v>251</v>
          </cell>
          <cell r="B99" t="str">
            <v>Instituto Nacional de Salud Ocupacional</v>
          </cell>
          <cell r="C99" t="str">
            <v>JAD</v>
          </cell>
          <cell r="D99" t="str">
            <v>Joyce</v>
          </cell>
        </row>
        <row r="100">
          <cell r="A100">
            <v>253</v>
          </cell>
          <cell r="B100" t="str">
            <v>Entidad Ejecutora de Medio Ambiente y Agua</v>
          </cell>
          <cell r="C100" t="str">
            <v>MPG</v>
          </cell>
          <cell r="D100" t="str">
            <v>Marcos</v>
          </cell>
        </row>
        <row r="101">
          <cell r="A101">
            <v>254</v>
          </cell>
          <cell r="B101" t="str">
            <v>Instituto del Seguro Agrario</v>
          </cell>
          <cell r="C101" t="str">
            <v>YAP</v>
          </cell>
          <cell r="D101" t="str">
            <v>Yesenia</v>
          </cell>
        </row>
        <row r="102">
          <cell r="A102">
            <v>265</v>
          </cell>
          <cell r="B102" t="str">
            <v>Direc. Dptal. de Educación  Chuquisaca</v>
          </cell>
          <cell r="C102" t="str">
            <v>JMT</v>
          </cell>
          <cell r="D102" t="str">
            <v>Iran</v>
          </cell>
        </row>
        <row r="103">
          <cell r="A103">
            <v>266</v>
          </cell>
          <cell r="B103" t="str">
            <v>Direc. Dptal. de Educación La Paz</v>
          </cell>
          <cell r="C103" t="str">
            <v>JMT</v>
          </cell>
          <cell r="D103" t="str">
            <v>Iran</v>
          </cell>
        </row>
        <row r="104">
          <cell r="A104">
            <v>267</v>
          </cell>
          <cell r="B104" t="str">
            <v>Direc. Dptal. de Educación Cochabamba</v>
          </cell>
          <cell r="C104" t="str">
            <v>JMT</v>
          </cell>
          <cell r="D104" t="str">
            <v>Iran</v>
          </cell>
        </row>
        <row r="105">
          <cell r="A105">
            <v>268</v>
          </cell>
          <cell r="B105" t="str">
            <v>Direc. Dptal. de Educación Oruro</v>
          </cell>
          <cell r="C105" t="str">
            <v>JMT</v>
          </cell>
          <cell r="D105" t="str">
            <v>Iran</v>
          </cell>
        </row>
        <row r="106">
          <cell r="A106">
            <v>269</v>
          </cell>
          <cell r="B106" t="str">
            <v>Direc. Dptal. de Educación Potosí</v>
          </cell>
          <cell r="C106" t="str">
            <v>JMT</v>
          </cell>
          <cell r="D106" t="str">
            <v>Iran</v>
          </cell>
        </row>
        <row r="107">
          <cell r="A107">
            <v>270</v>
          </cell>
          <cell r="B107" t="str">
            <v>Direc. Dptal. de Educación Tarija</v>
          </cell>
          <cell r="C107" t="str">
            <v>JMT</v>
          </cell>
          <cell r="D107" t="str">
            <v>Iran</v>
          </cell>
        </row>
        <row r="108">
          <cell r="A108">
            <v>271</v>
          </cell>
          <cell r="B108" t="str">
            <v>Direc. Dptal. de Educación Santa Cruz</v>
          </cell>
          <cell r="C108" t="str">
            <v>JMT</v>
          </cell>
          <cell r="D108" t="str">
            <v>Iran</v>
          </cell>
        </row>
        <row r="109">
          <cell r="A109">
            <v>272</v>
          </cell>
          <cell r="B109" t="str">
            <v>Direc. Dptal. de Educación Beni</v>
          </cell>
          <cell r="C109" t="str">
            <v>JMT</v>
          </cell>
          <cell r="D109" t="str">
            <v>Iran</v>
          </cell>
        </row>
        <row r="110">
          <cell r="A110">
            <v>273</v>
          </cell>
          <cell r="B110" t="str">
            <v>Direc. Dptal. de Educación Pando</v>
          </cell>
          <cell r="C110" t="str">
            <v>JMT</v>
          </cell>
          <cell r="D110" t="str">
            <v>Iran</v>
          </cell>
        </row>
        <row r="111">
          <cell r="A111">
            <v>281</v>
          </cell>
          <cell r="B111" t="str">
            <v>Oficina Técnica Nacional de los Ríos Pilcomayo y Bermejo</v>
          </cell>
          <cell r="C111" t="str">
            <v>YAP</v>
          </cell>
          <cell r="D111" t="str">
            <v>Yesenia</v>
          </cell>
        </row>
        <row r="112">
          <cell r="A112">
            <v>283</v>
          </cell>
          <cell r="B112" t="str">
            <v>Aduana Nacional</v>
          </cell>
          <cell r="C112" t="str">
            <v>WAM</v>
          </cell>
          <cell r="D112" t="str">
            <v>Willys 2</v>
          </cell>
        </row>
        <row r="113">
          <cell r="A113">
            <v>287</v>
          </cell>
          <cell r="B113" t="str">
            <v>Fondo Nacional de Inversión Productiva y Social</v>
          </cell>
          <cell r="C113" t="str">
            <v>WAM</v>
          </cell>
          <cell r="D113" t="str">
            <v>Willys 2</v>
          </cell>
        </row>
        <row r="114">
          <cell r="A114">
            <v>288</v>
          </cell>
          <cell r="B114" t="str">
            <v>Servicio Nacional de Riego</v>
          </cell>
          <cell r="C114" t="str">
            <v>JYA</v>
          </cell>
          <cell r="D114" t="str">
            <v>Javier</v>
          </cell>
        </row>
        <row r="115">
          <cell r="A115">
            <v>289</v>
          </cell>
          <cell r="B115" t="str">
            <v>Mutual de Seguros del Policía</v>
          </cell>
          <cell r="C115" t="str">
            <v>WCF</v>
          </cell>
          <cell r="D115" t="str">
            <v>Wilson</v>
          </cell>
        </row>
        <row r="116">
          <cell r="A116">
            <v>290</v>
          </cell>
          <cell r="B116" t="str">
            <v>Servicio de Impuestos Nacionales</v>
          </cell>
          <cell r="C116" t="str">
            <v>ETC</v>
          </cell>
          <cell r="D116" t="str">
            <v>Emma</v>
          </cell>
        </row>
        <row r="117">
          <cell r="A117">
            <v>291</v>
          </cell>
          <cell r="B117" t="str">
            <v>Administradora Boliviana de Carreteras</v>
          </cell>
          <cell r="C117" t="str">
            <v>ETC</v>
          </cell>
          <cell r="D117" t="str">
            <v>Emma</v>
          </cell>
        </row>
        <row r="118">
          <cell r="A118">
            <v>292</v>
          </cell>
          <cell r="B118" t="str">
            <v>Vías Bolivia</v>
          </cell>
          <cell r="C118" t="str">
            <v>WCF</v>
          </cell>
          <cell r="D118" t="str">
            <v>Wilson</v>
          </cell>
        </row>
        <row r="119">
          <cell r="A119">
            <v>293</v>
          </cell>
          <cell r="B119" t="str">
            <v>Fundación Cultural del Banco Central de Bolivia</v>
          </cell>
          <cell r="C119" t="str">
            <v>ETC</v>
          </cell>
          <cell r="D119" t="str">
            <v>Emma</v>
          </cell>
        </row>
        <row r="120">
          <cell r="A120">
            <v>294</v>
          </cell>
          <cell r="B120" t="str">
            <v>Univ. Indígena Bol. Comun. Intercultl Prod. Tupak Katari</v>
          </cell>
          <cell r="C120" t="e">
            <v>#N/A</v>
          </cell>
        </row>
        <row r="121">
          <cell r="A121">
            <v>295</v>
          </cell>
          <cell r="B121" t="str">
            <v>Univ. Indígena Bol. Comun. Intercult Prod. Casimiro Huanca</v>
          </cell>
          <cell r="C121" t="e">
            <v>#N/A</v>
          </cell>
        </row>
        <row r="122">
          <cell r="A122">
            <v>296</v>
          </cell>
          <cell r="B122" t="str">
            <v>Univ. Indígena Bol. Comun. Intercult Prod. Apiaguaiki Tupa</v>
          </cell>
          <cell r="C122" t="e">
            <v>#N/A</v>
          </cell>
        </row>
        <row r="123">
          <cell r="A123">
            <v>297</v>
          </cell>
          <cell r="B123" t="str">
            <v>Servicio Nacional de Caminos Residual</v>
          </cell>
          <cell r="C123" t="str">
            <v>DCS</v>
          </cell>
          <cell r="D123" t="str">
            <v>Donato</v>
          </cell>
        </row>
        <row r="124">
          <cell r="A124">
            <v>298</v>
          </cell>
          <cell r="B124" t="str">
            <v>Servicio Departamental de Riego - Chuquisaca</v>
          </cell>
          <cell r="C124" t="str">
            <v>JYA</v>
          </cell>
          <cell r="D124" t="str">
            <v>Javier</v>
          </cell>
        </row>
        <row r="125">
          <cell r="A125">
            <v>299</v>
          </cell>
          <cell r="B125" t="str">
            <v>Servicio Departamental de Riego - La Paz</v>
          </cell>
          <cell r="C125" t="str">
            <v>JYA</v>
          </cell>
          <cell r="D125" t="str">
            <v>Javier</v>
          </cell>
        </row>
        <row r="126">
          <cell r="A126">
            <v>300</v>
          </cell>
          <cell r="B126" t="str">
            <v>Servicio Departamental de Riego - Cochabamba</v>
          </cell>
          <cell r="C126" t="str">
            <v>JYA</v>
          </cell>
          <cell r="D126" t="str">
            <v>Javier</v>
          </cell>
        </row>
        <row r="127">
          <cell r="A127">
            <v>301</v>
          </cell>
          <cell r="B127" t="str">
            <v>Servicio Departamental de Riego - Oruro</v>
          </cell>
          <cell r="C127" t="str">
            <v>JYA</v>
          </cell>
          <cell r="D127" t="str">
            <v>Javier</v>
          </cell>
        </row>
        <row r="128">
          <cell r="A128">
            <v>302</v>
          </cell>
          <cell r="B128" t="str">
            <v>Servicio Departamental de Riego - Potosí</v>
          </cell>
          <cell r="C128" t="str">
            <v>JYA</v>
          </cell>
          <cell r="D128" t="str">
            <v>Javier</v>
          </cell>
        </row>
        <row r="129">
          <cell r="A129">
            <v>303</v>
          </cell>
          <cell r="B129" t="str">
            <v>Servicio Departamental de Riego - Tarija</v>
          </cell>
          <cell r="C129" t="str">
            <v>JYA</v>
          </cell>
          <cell r="D129" t="str">
            <v>Javier</v>
          </cell>
        </row>
        <row r="130">
          <cell r="A130">
            <v>304</v>
          </cell>
          <cell r="B130" t="str">
            <v>Servicio Departamental de Riego - Santa Cruz</v>
          </cell>
          <cell r="C130" t="str">
            <v>JYA</v>
          </cell>
          <cell r="D130" t="str">
            <v>Javier</v>
          </cell>
        </row>
        <row r="131">
          <cell r="A131">
            <v>305</v>
          </cell>
          <cell r="B131" t="str">
            <v>Servicio Departamental de Riego - Beni</v>
          </cell>
          <cell r="C131" t="str">
            <v>JYA</v>
          </cell>
          <cell r="D131" t="str">
            <v>Javier</v>
          </cell>
        </row>
        <row r="132">
          <cell r="A132">
            <v>306</v>
          </cell>
          <cell r="B132" t="str">
            <v>Servicio Departamental de Riego - Pando</v>
          </cell>
          <cell r="C132" t="str">
            <v>JYA</v>
          </cell>
          <cell r="D132" t="str">
            <v>Javier</v>
          </cell>
        </row>
        <row r="133">
          <cell r="A133">
            <v>309</v>
          </cell>
          <cell r="B133" t="str">
            <v>Autoridad de Fiscalización y Control Social del Juego</v>
          </cell>
          <cell r="C133" t="str">
            <v>SGP</v>
          </cell>
          <cell r="D133" t="str">
            <v>Sonia</v>
          </cell>
        </row>
        <row r="134">
          <cell r="A134">
            <v>310</v>
          </cell>
          <cell r="B134" t="str">
            <v>Autoridad de Regulación y Fiscalización de Telecomunicaciones y Transportes</v>
          </cell>
          <cell r="C134" t="str">
            <v>ETC</v>
          </cell>
          <cell r="D134" t="str">
            <v>Emma</v>
          </cell>
        </row>
        <row r="135">
          <cell r="A135">
            <v>311</v>
          </cell>
          <cell r="B135" t="str">
            <v>Autoridad de Fisc y Ctrol Soc de Agua Potable Saneam.Básico</v>
          </cell>
          <cell r="C135" t="str">
            <v>ETC</v>
          </cell>
          <cell r="D135" t="str">
            <v>Emma</v>
          </cell>
        </row>
        <row r="136">
          <cell r="A136">
            <v>312</v>
          </cell>
          <cell r="B136" t="str">
            <v>Autoridad de Fiscalizac. y Control Soc de Bosques y Tierras</v>
          </cell>
          <cell r="C136" t="str">
            <v>SGP</v>
          </cell>
          <cell r="D136" t="str">
            <v>Sonia</v>
          </cell>
        </row>
        <row r="137">
          <cell r="A137">
            <v>313</v>
          </cell>
          <cell r="B137" t="str">
            <v>Autoridad de Fiscalización y Control de Pensiones y Seguros - APS</v>
          </cell>
          <cell r="C137" t="str">
            <v>ETC</v>
          </cell>
          <cell r="D137" t="str">
            <v>Emma</v>
          </cell>
        </row>
        <row r="138">
          <cell r="A138">
            <v>314</v>
          </cell>
          <cell r="B138" t="str">
            <v>Autoridad de Fiscalización y Control Social de Electricidad</v>
          </cell>
          <cell r="C138" t="str">
            <v>ETC</v>
          </cell>
          <cell r="D138" t="str">
            <v>Emma</v>
          </cell>
        </row>
        <row r="139">
          <cell r="A139">
            <v>315</v>
          </cell>
          <cell r="B139" t="str">
            <v>Autoridad de Fiscalización y Control Social de Empresas</v>
          </cell>
          <cell r="C139" t="str">
            <v>ETC</v>
          </cell>
          <cell r="D139" t="str">
            <v>Emma</v>
          </cell>
        </row>
        <row r="140">
          <cell r="A140">
            <v>324</v>
          </cell>
          <cell r="B140" t="str">
            <v>Escuela Boliviana Intercultural de Música</v>
          </cell>
          <cell r="C140" t="str">
            <v>MPG</v>
          </cell>
          <cell r="D140" t="str">
            <v>Marcos</v>
          </cell>
        </row>
        <row r="141">
          <cell r="A141">
            <v>340</v>
          </cell>
          <cell r="B141" t="str">
            <v>Servicio General de Identificación Personal</v>
          </cell>
          <cell r="C141" t="str">
            <v>YAP</v>
          </cell>
          <cell r="D141" t="str">
            <v>Yesenia</v>
          </cell>
        </row>
        <row r="142">
          <cell r="A142">
            <v>341</v>
          </cell>
          <cell r="B142" t="str">
            <v>Servicio General de Licencias de Conducir</v>
          </cell>
          <cell r="C142" t="str">
            <v>YAP</v>
          </cell>
          <cell r="D142" t="str">
            <v>Yesenia</v>
          </cell>
        </row>
        <row r="143">
          <cell r="A143">
            <v>342</v>
          </cell>
          <cell r="B143" t="str">
            <v>Agencia Estatal de Vivienda</v>
          </cell>
          <cell r="C143" t="str">
            <v>JYA</v>
          </cell>
          <cell r="D143" t="str">
            <v>Javier</v>
          </cell>
        </row>
        <row r="144">
          <cell r="A144">
            <v>343</v>
          </cell>
          <cell r="B144" t="str">
            <v>Escuela de Jueces del Estado</v>
          </cell>
          <cell r="C144" t="str">
            <v>ETC</v>
          </cell>
          <cell r="D144" t="str">
            <v>Emma</v>
          </cell>
        </row>
        <row r="145">
          <cell r="A145">
            <v>344</v>
          </cell>
          <cell r="B145" t="str">
            <v>Instituto Plurinacional de Estudio de Lenguas y Culturas</v>
          </cell>
          <cell r="C145" t="str">
            <v>ETC</v>
          </cell>
          <cell r="D145" t="str">
            <v>Emma</v>
          </cell>
        </row>
        <row r="146">
          <cell r="A146">
            <v>345</v>
          </cell>
          <cell r="B146" t="str">
            <v>Mutual de Servicios al Policía</v>
          </cell>
          <cell r="C146" t="str">
            <v>WCF</v>
          </cell>
          <cell r="D146" t="str">
            <v>Wilson</v>
          </cell>
        </row>
        <row r="147">
          <cell r="A147">
            <v>346</v>
          </cell>
          <cell r="B147" t="str">
            <v>Unidad de Investigaciones Financieras</v>
          </cell>
          <cell r="C147" t="str">
            <v>JAD</v>
          </cell>
          <cell r="D147" t="str">
            <v>Joyce</v>
          </cell>
        </row>
        <row r="148">
          <cell r="A148">
            <v>347</v>
          </cell>
          <cell r="B148" t="str">
            <v>Autoridad de Fiscalización y Control de Cooperativas</v>
          </cell>
          <cell r="C148" t="str">
            <v>JAD</v>
          </cell>
          <cell r="D148" t="str">
            <v>Joyce</v>
          </cell>
        </row>
        <row r="149">
          <cell r="A149">
            <v>348</v>
          </cell>
          <cell r="B149" t="str">
            <v>Autoridad Plurinacional de la Madre Tierra</v>
          </cell>
          <cell r="C149" t="str">
            <v>SGP</v>
          </cell>
          <cell r="D149" t="str">
            <v>Sonia</v>
          </cell>
        </row>
        <row r="150">
          <cell r="A150">
            <v>349</v>
          </cell>
          <cell r="B150" t="str">
            <v>Centro de Inv.Arqueológicas,Antropológicas y Adm.de Tiwanaku</v>
          </cell>
          <cell r="C150" t="str">
            <v>JAD</v>
          </cell>
          <cell r="D150" t="str">
            <v>Joyce</v>
          </cell>
        </row>
        <row r="151">
          <cell r="A151">
            <v>371</v>
          </cell>
          <cell r="B151" t="str">
            <v>Centro Internacional de la Quinua</v>
          </cell>
          <cell r="C151" t="e">
            <v>#N/A</v>
          </cell>
        </row>
        <row r="152">
          <cell r="A152">
            <v>411</v>
          </cell>
          <cell r="B152" t="str">
            <v>Corporación del Seguro Social Militar</v>
          </cell>
          <cell r="C152" t="e">
            <v>#N/A</v>
          </cell>
        </row>
        <row r="153">
          <cell r="A153">
            <v>417</v>
          </cell>
          <cell r="B153" t="str">
            <v>Caja Nacional de Salud</v>
          </cell>
          <cell r="C153" t="e">
            <v>#N/A</v>
          </cell>
        </row>
        <row r="154">
          <cell r="A154">
            <v>418</v>
          </cell>
          <cell r="B154" t="str">
            <v>Caja Petrolera de Salud</v>
          </cell>
          <cell r="C154" t="e">
            <v>#N/A</v>
          </cell>
        </row>
        <row r="155">
          <cell r="A155">
            <v>422</v>
          </cell>
          <cell r="B155" t="str">
            <v>Caja Bancaria Estatal de Salud</v>
          </cell>
          <cell r="C155" t="e">
            <v>#N/A</v>
          </cell>
        </row>
        <row r="156">
          <cell r="A156">
            <v>423</v>
          </cell>
          <cell r="B156" t="str">
            <v>Caja de Salud del Servicio Nal. de Caminos y Ramas Anexas</v>
          </cell>
          <cell r="C156" t="e">
            <v>#N/A</v>
          </cell>
        </row>
        <row r="157">
          <cell r="A157">
            <v>424</v>
          </cell>
          <cell r="B157" t="str">
            <v>Caja de Salud CORDES</v>
          </cell>
          <cell r="C157" t="e">
            <v>#N/A</v>
          </cell>
        </row>
        <row r="158">
          <cell r="A158">
            <v>425</v>
          </cell>
          <cell r="B158" t="str">
            <v>Seguro Social Universitario de Cochabamba</v>
          </cell>
          <cell r="C158" t="e">
            <v>#N/A</v>
          </cell>
        </row>
        <row r="159">
          <cell r="A159">
            <v>426</v>
          </cell>
          <cell r="B159" t="str">
            <v>Seguro Social Universitario de Oruro</v>
          </cell>
          <cell r="C159" t="e">
            <v>#N/A</v>
          </cell>
        </row>
        <row r="160">
          <cell r="A160">
            <v>427</v>
          </cell>
          <cell r="B160" t="str">
            <v>Seguro Social Universitario de Santa Cruz</v>
          </cell>
          <cell r="C160" t="e">
            <v>#N/A</v>
          </cell>
        </row>
        <row r="161">
          <cell r="A161">
            <v>428</v>
          </cell>
          <cell r="B161" t="str">
            <v>Seguro Social Universitario de Sucre</v>
          </cell>
          <cell r="C161" t="e">
            <v>#N/A</v>
          </cell>
        </row>
        <row r="162">
          <cell r="A162">
            <v>429</v>
          </cell>
          <cell r="B162" t="str">
            <v>Seguro Social Universitario de La Paz</v>
          </cell>
          <cell r="C162" t="e">
            <v>#N/A</v>
          </cell>
        </row>
        <row r="163">
          <cell r="A163">
            <v>432</v>
          </cell>
          <cell r="B163" t="str">
            <v>Seguro Social Universitario de Tarija</v>
          </cell>
          <cell r="C163" t="e">
            <v>#N/A</v>
          </cell>
        </row>
        <row r="164">
          <cell r="A164">
            <v>433</v>
          </cell>
          <cell r="B164" t="str">
            <v>Seguro Social Universitario de Potosí</v>
          </cell>
          <cell r="C164" t="e">
            <v>#N/A</v>
          </cell>
        </row>
        <row r="165">
          <cell r="A165">
            <v>434</v>
          </cell>
          <cell r="B165" t="str">
            <v>Seguro Social Universitario de Beni</v>
          </cell>
          <cell r="C165" t="e">
            <v>#N/A</v>
          </cell>
        </row>
        <row r="166">
          <cell r="A166">
            <v>435</v>
          </cell>
          <cell r="B166" t="str">
            <v>Seguro Integral de Salud</v>
          </cell>
          <cell r="C166" t="e">
            <v>#N/A</v>
          </cell>
        </row>
        <row r="167">
          <cell r="A167">
            <v>512</v>
          </cell>
          <cell r="B167" t="str">
            <v>Adm.de Aeropuertos y Servicios Auxiliares a la Naveg. Aérea</v>
          </cell>
          <cell r="C167" t="str">
            <v>ETC</v>
          </cell>
          <cell r="D167" t="str">
            <v>Emma</v>
          </cell>
        </row>
        <row r="168">
          <cell r="A168">
            <v>513</v>
          </cell>
          <cell r="B168" t="str">
            <v>Yacimientos Petrolíferos Fiscales Bolivianos</v>
          </cell>
          <cell r="C168" t="str">
            <v>YAP</v>
          </cell>
          <cell r="D168" t="str">
            <v>Yesenia</v>
          </cell>
        </row>
        <row r="169">
          <cell r="A169">
            <v>514</v>
          </cell>
          <cell r="B169" t="str">
            <v>Empresa Nacional de Electricidad</v>
          </cell>
          <cell r="C169" t="str">
            <v>BCC</v>
          </cell>
          <cell r="D169" t="str">
            <v>Bladimir</v>
          </cell>
        </row>
        <row r="170">
          <cell r="A170">
            <v>517</v>
          </cell>
          <cell r="B170" t="str">
            <v>Corporación Minera de Bolivia</v>
          </cell>
          <cell r="C170" t="str">
            <v>WAM</v>
          </cell>
          <cell r="D170" t="str">
            <v>Willys 2</v>
          </cell>
        </row>
        <row r="171">
          <cell r="A171">
            <v>520</v>
          </cell>
          <cell r="B171" t="str">
            <v>Empresa Metalúrgica VINTO - Nacionalizada</v>
          </cell>
          <cell r="C171" t="str">
            <v>WAM</v>
          </cell>
          <cell r="D171" t="str">
            <v>Willys 2</v>
          </cell>
        </row>
        <row r="172">
          <cell r="A172">
            <v>522</v>
          </cell>
          <cell r="B172" t="str">
            <v>Empresa Nacional de Ferrocarriles - Residual</v>
          </cell>
          <cell r="C172" t="str">
            <v>ETC</v>
          </cell>
          <cell r="D172" t="str">
            <v>Emma</v>
          </cell>
        </row>
        <row r="173">
          <cell r="A173">
            <v>523</v>
          </cell>
          <cell r="B173" t="str">
            <v>Empresa de Correos de Bolivia</v>
          </cell>
          <cell r="C173" t="str">
            <v>WAM</v>
          </cell>
          <cell r="D173" t="str">
            <v>Willys 2</v>
          </cell>
        </row>
        <row r="174">
          <cell r="A174">
            <v>525</v>
          </cell>
          <cell r="B174" t="str">
            <v>Transportes Aéreos Bolivianos</v>
          </cell>
          <cell r="C174" t="str">
            <v>WAM</v>
          </cell>
          <cell r="D174" t="str">
            <v>Willys 2</v>
          </cell>
        </row>
        <row r="175">
          <cell r="A175">
            <v>526</v>
          </cell>
          <cell r="B175" t="str">
            <v>Bolivia TV</v>
          </cell>
          <cell r="C175" t="str">
            <v>SGP</v>
          </cell>
          <cell r="D175" t="str">
            <v>Sonia</v>
          </cell>
        </row>
        <row r="176">
          <cell r="A176">
            <v>548</v>
          </cell>
          <cell r="B176" t="str">
            <v>Corporación de las Fuerzas Armadas p/ el Des. Nacional</v>
          </cell>
          <cell r="C176" t="str">
            <v>BCC</v>
          </cell>
          <cell r="D176" t="str">
            <v>Bladimir</v>
          </cell>
        </row>
        <row r="177">
          <cell r="A177">
            <v>551</v>
          </cell>
          <cell r="B177" t="str">
            <v>Empresa Naviera Boliviana</v>
          </cell>
          <cell r="C177" t="str">
            <v>BCC</v>
          </cell>
          <cell r="D177" t="str">
            <v>Bladimir</v>
          </cell>
        </row>
        <row r="178">
          <cell r="A178">
            <v>572</v>
          </cell>
          <cell r="B178" t="str">
            <v>Empresa de Apoyo a la Producción de Alimentos</v>
          </cell>
          <cell r="C178" t="str">
            <v>JMT</v>
          </cell>
          <cell r="D178" t="str">
            <v>Iran</v>
          </cell>
        </row>
        <row r="179">
          <cell r="A179">
            <v>573</v>
          </cell>
          <cell r="B179" t="str">
            <v>Empresa Siderúrgica del Mutún</v>
          </cell>
          <cell r="C179" t="str">
            <v>MPG</v>
          </cell>
          <cell r="D179" t="str">
            <v>Marcos</v>
          </cell>
        </row>
        <row r="180">
          <cell r="A180">
            <v>574</v>
          </cell>
          <cell r="B180" t="str">
            <v>Lácteos de Bolivia</v>
          </cell>
          <cell r="C180" t="str">
            <v>JAD</v>
          </cell>
          <cell r="D180" t="str">
            <v>Joyce</v>
          </cell>
        </row>
        <row r="181">
          <cell r="A181">
            <v>575</v>
          </cell>
          <cell r="B181" t="str">
            <v>Papeles de Bolivia</v>
          </cell>
          <cell r="C181" t="str">
            <v>JAD</v>
          </cell>
          <cell r="D181" t="str">
            <v>Joyce</v>
          </cell>
        </row>
        <row r="182">
          <cell r="A182">
            <v>576</v>
          </cell>
          <cell r="B182" t="str">
            <v>Cartones de Bolivia</v>
          </cell>
          <cell r="C182" t="str">
            <v>JAD</v>
          </cell>
          <cell r="D182" t="str">
            <v>Joyce</v>
          </cell>
        </row>
        <row r="183">
          <cell r="A183">
            <v>578</v>
          </cell>
          <cell r="B183" t="str">
            <v>Boliviana de Aviación</v>
          </cell>
          <cell r="C183" t="str">
            <v>WCF</v>
          </cell>
          <cell r="D183" t="str">
            <v>Wilson</v>
          </cell>
        </row>
        <row r="184">
          <cell r="A184">
            <v>579</v>
          </cell>
          <cell r="B184" t="str">
            <v>Empresa Púb. Nal. Estratégica Cementos de Bolivia</v>
          </cell>
          <cell r="C184" t="str">
            <v>BCC</v>
          </cell>
          <cell r="D184" t="str">
            <v>Bladimir</v>
          </cell>
        </row>
        <row r="185">
          <cell r="A185">
            <v>580</v>
          </cell>
          <cell r="B185" t="str">
            <v>Depósitos Aduaneros Bolivianos</v>
          </cell>
          <cell r="C185" t="str">
            <v>MPG</v>
          </cell>
          <cell r="D185" t="str">
            <v>Marcos</v>
          </cell>
        </row>
        <row r="186">
          <cell r="A186">
            <v>581</v>
          </cell>
          <cell r="B186" t="str">
            <v>Empresa Púb. Nal. Estratégica Azúcar de Bolivia - Bermejo</v>
          </cell>
          <cell r="C186" t="str">
            <v>WAM</v>
          </cell>
          <cell r="D186" t="str">
            <v>Willys 2</v>
          </cell>
        </row>
        <row r="187">
          <cell r="A187">
            <v>582</v>
          </cell>
          <cell r="B187" t="str">
            <v>Empresa Boliviana de Almendras y Derivados</v>
          </cell>
          <cell r="C187" t="str">
            <v>WAM</v>
          </cell>
          <cell r="D187" t="str">
            <v>Willys 2</v>
          </cell>
        </row>
        <row r="188">
          <cell r="A188">
            <v>584</v>
          </cell>
          <cell r="B188" t="str">
            <v>Empresa Boliviana de Industrializacion de Hidrocarburos</v>
          </cell>
          <cell r="C188" t="str">
            <v>WAM</v>
          </cell>
          <cell r="D188" t="str">
            <v>Willys 2</v>
          </cell>
        </row>
        <row r="189">
          <cell r="A189">
            <v>585</v>
          </cell>
          <cell r="B189" t="str">
            <v>Agencia Boliviana Espacial</v>
          </cell>
          <cell r="C189" t="str">
            <v>WAM</v>
          </cell>
          <cell r="D189" t="str">
            <v>Willys 2</v>
          </cell>
        </row>
        <row r="190">
          <cell r="A190">
            <v>586</v>
          </cell>
          <cell r="B190" t="str">
            <v>Empresa Azucarera San Buenaventura</v>
          </cell>
          <cell r="C190" t="str">
            <v>JAD</v>
          </cell>
          <cell r="D190" t="str">
            <v>Joyce</v>
          </cell>
        </row>
        <row r="191">
          <cell r="A191">
            <v>587</v>
          </cell>
          <cell r="B191" t="str">
            <v>Empresa Estratégica Boliviana de Construcción y Conservación de Infraestructura Civil</v>
          </cell>
          <cell r="C191" t="str">
            <v>WAM</v>
          </cell>
          <cell r="D191" t="str">
            <v>Willys 2</v>
          </cell>
        </row>
        <row r="192">
          <cell r="A192">
            <v>588</v>
          </cell>
          <cell r="B192" t="str">
            <v>Empresa Pública Nacional Textil</v>
          </cell>
          <cell r="C192" t="str">
            <v>JAD</v>
          </cell>
          <cell r="D192" t="str">
            <v>Joyce</v>
          </cell>
        </row>
        <row r="193">
          <cell r="A193">
            <v>589</v>
          </cell>
          <cell r="B193" t="str">
            <v>Empresa de Construcciones del Ejército</v>
          </cell>
          <cell r="C193" t="str">
            <v>JAD</v>
          </cell>
          <cell r="D193" t="str">
            <v>Joyce</v>
          </cell>
        </row>
        <row r="194">
          <cell r="A194">
            <v>590</v>
          </cell>
          <cell r="B194" t="str">
            <v>Empresa Pública "QUIPUS"</v>
          </cell>
          <cell r="C194" t="str">
            <v>BCC</v>
          </cell>
          <cell r="D194" t="str">
            <v>Bladimir</v>
          </cell>
        </row>
        <row r="195">
          <cell r="A195">
            <v>591</v>
          </cell>
          <cell r="B195" t="str">
            <v>Empresa Estatal de Transporte por Cable Mi Teleférico</v>
          </cell>
          <cell r="C195" t="str">
            <v>WAM</v>
          </cell>
          <cell r="D195" t="str">
            <v>Willys 2</v>
          </cell>
        </row>
        <row r="196">
          <cell r="A196">
            <v>592</v>
          </cell>
          <cell r="B196" t="str">
            <v>Empresa Estatal Boliviana de Turismo</v>
          </cell>
          <cell r="C196" t="str">
            <v>JMT</v>
          </cell>
          <cell r="D196" t="str">
            <v>Iran</v>
          </cell>
        </row>
        <row r="197">
          <cell r="A197">
            <v>593</v>
          </cell>
          <cell r="B197" t="str">
            <v>Empresa Pública YACANA</v>
          </cell>
          <cell r="C197" t="str">
            <v>WAM</v>
          </cell>
          <cell r="D197" t="str">
            <v>Willys 2</v>
          </cell>
        </row>
        <row r="198">
          <cell r="A198">
            <v>620</v>
          </cell>
          <cell r="B198" t="str">
            <v>Complejo Agroindustrial de San Buena Aventura</v>
          </cell>
          <cell r="C198" t="str">
            <v>JAD</v>
          </cell>
          <cell r="D198" t="str">
            <v>Joyce</v>
          </cell>
        </row>
        <row r="199">
          <cell r="A199">
            <v>633</v>
          </cell>
          <cell r="B199" t="str">
            <v>Empresa Misicuni</v>
          </cell>
          <cell r="C199" t="str">
            <v>MPG</v>
          </cell>
          <cell r="D199" t="str">
            <v>Marcos</v>
          </cell>
        </row>
        <row r="200">
          <cell r="A200">
            <v>634</v>
          </cell>
          <cell r="B200" t="str">
            <v>Empresa Púb. Deptal. Hotel Terminal-Terminal de Buses Oruro</v>
          </cell>
          <cell r="C200" t="str">
            <v>JMT</v>
          </cell>
          <cell r="D200" t="str">
            <v>Iran</v>
          </cell>
        </row>
        <row r="201">
          <cell r="A201">
            <v>650</v>
          </cell>
          <cell r="B201" t="str">
            <v>Asamblea Legislativa Plurinacional</v>
          </cell>
          <cell r="C201" t="str">
            <v>JMT</v>
          </cell>
          <cell r="D201" t="str">
            <v>Iran</v>
          </cell>
        </row>
        <row r="202">
          <cell r="A202">
            <v>660</v>
          </cell>
          <cell r="B202" t="str">
            <v>Órgano Judicial</v>
          </cell>
          <cell r="C202" t="str">
            <v>JMT</v>
          </cell>
          <cell r="D202" t="str">
            <v>Iran</v>
          </cell>
        </row>
        <row r="203">
          <cell r="A203">
            <v>661</v>
          </cell>
          <cell r="B203" t="str">
            <v>Tribunal Constitucional Plurinacional</v>
          </cell>
          <cell r="C203" t="str">
            <v>JMT</v>
          </cell>
          <cell r="D203" t="str">
            <v>Iran</v>
          </cell>
        </row>
        <row r="204">
          <cell r="A204">
            <v>670</v>
          </cell>
          <cell r="B204" t="str">
            <v>Órgano Electoral Plurinacional</v>
          </cell>
          <cell r="C204" t="str">
            <v>JAD</v>
          </cell>
          <cell r="D204" t="str">
            <v>Joyce</v>
          </cell>
        </row>
        <row r="205">
          <cell r="A205">
            <v>680</v>
          </cell>
          <cell r="B205" t="str">
            <v>Contraloria General del Estado</v>
          </cell>
          <cell r="C205" t="str">
            <v>YAP</v>
          </cell>
          <cell r="D205" t="str">
            <v>Yesenia</v>
          </cell>
        </row>
        <row r="206">
          <cell r="A206">
            <v>681</v>
          </cell>
          <cell r="B206" t="str">
            <v>Ministerio Público</v>
          </cell>
          <cell r="C206" t="str">
            <v>BCC</v>
          </cell>
          <cell r="D206" t="str">
            <v>Bladimir</v>
          </cell>
        </row>
        <row r="207">
          <cell r="A207">
            <v>682</v>
          </cell>
          <cell r="B207" t="str">
            <v>Defensoría del Pueblo</v>
          </cell>
          <cell r="C207" t="str">
            <v>WAM</v>
          </cell>
          <cell r="D207" t="str">
            <v>Willys 2</v>
          </cell>
        </row>
        <row r="208">
          <cell r="A208">
            <v>683</v>
          </cell>
          <cell r="B208" t="str">
            <v>Procuraduría General del Estado</v>
          </cell>
          <cell r="C208" t="str">
            <v>SGP</v>
          </cell>
          <cell r="D208" t="str">
            <v>Sonia</v>
          </cell>
        </row>
        <row r="209">
          <cell r="A209">
            <v>716</v>
          </cell>
          <cell r="B209" t="str">
            <v>Empresa Tarijeña del Gas</v>
          </cell>
          <cell r="C209" t="str">
            <v>JAD</v>
          </cell>
          <cell r="D209" t="str">
            <v>Joyce</v>
          </cell>
        </row>
        <row r="210">
          <cell r="A210">
            <v>718</v>
          </cell>
          <cell r="B210" t="str">
            <v>Complejo Agroindustrial Buena Vista</v>
          </cell>
          <cell r="C210" t="str">
            <v>DCS</v>
          </cell>
          <cell r="D210" t="str">
            <v>Donato</v>
          </cell>
        </row>
        <row r="211">
          <cell r="A211">
            <v>761</v>
          </cell>
          <cell r="B211" t="str">
            <v>Servicio Autónomo Municipal de Agua Potable y Alcantarillado</v>
          </cell>
          <cell r="C211" t="str">
            <v>JYA</v>
          </cell>
          <cell r="D211" t="str">
            <v>Javier</v>
          </cell>
        </row>
        <row r="212">
          <cell r="A212">
            <v>781</v>
          </cell>
          <cell r="B212" t="str">
            <v>Servicio Municipal de Agua Potable y Alcantarillado</v>
          </cell>
          <cell r="C212" t="str">
            <v>JYA</v>
          </cell>
          <cell r="D212" t="str">
            <v>Javier</v>
          </cell>
        </row>
        <row r="213">
          <cell r="A213">
            <v>802</v>
          </cell>
          <cell r="B213" t="str">
            <v>Empresa Local de Agua Potable y Alcantarillado Sucre</v>
          </cell>
          <cell r="C213" t="str">
            <v>MPG</v>
          </cell>
          <cell r="D213" t="str">
            <v>Marcos</v>
          </cell>
        </row>
        <row r="214">
          <cell r="A214">
            <v>821</v>
          </cell>
          <cell r="B214" t="str">
            <v>Administración Autónoma para Obras Sanitarias - Potosí</v>
          </cell>
          <cell r="C214" t="str">
            <v>MPG</v>
          </cell>
          <cell r="D214" t="str">
            <v>Marcos</v>
          </cell>
        </row>
        <row r="215">
          <cell r="A215">
            <v>831</v>
          </cell>
          <cell r="B215" t="str">
            <v>Servicio Local de Acueductos y Alcantarillado - Oruro</v>
          </cell>
          <cell r="C215" t="str">
            <v>WAM</v>
          </cell>
          <cell r="D215" t="str">
            <v>Willys 2</v>
          </cell>
        </row>
        <row r="216">
          <cell r="A216">
            <v>862</v>
          </cell>
          <cell r="B216" t="str">
            <v>Fondo Nacional de Desarrollo Regional</v>
          </cell>
          <cell r="C216" t="str">
            <v>WCF</v>
          </cell>
          <cell r="D216" t="str">
            <v>Wilson</v>
          </cell>
        </row>
        <row r="217">
          <cell r="A217">
            <v>865</v>
          </cell>
          <cell r="B217" t="str">
            <v>Fondo de Desarrollo del Sist.Fin. y Apoyo al Sec.Productivo</v>
          </cell>
          <cell r="C217" t="str">
            <v>SGP</v>
          </cell>
          <cell r="D217" t="str">
            <v>Sonia</v>
          </cell>
        </row>
        <row r="218">
          <cell r="A218">
            <v>866</v>
          </cell>
          <cell r="B218" t="str">
            <v>Directorio Unico de Fondos</v>
          </cell>
          <cell r="C218" t="str">
            <v>SGP</v>
          </cell>
          <cell r="D218" t="str">
            <v>Sonia</v>
          </cell>
        </row>
        <row r="219">
          <cell r="A219">
            <v>867</v>
          </cell>
          <cell r="B219" t="str">
            <v>Fondo Rotatorio de Fomento Productivo Regional</v>
          </cell>
          <cell r="C219" t="str">
            <v>BCC</v>
          </cell>
          <cell r="D219" t="str">
            <v>Bladimir</v>
          </cell>
        </row>
        <row r="220">
          <cell r="A220">
            <v>901</v>
          </cell>
          <cell r="B220" t="str">
            <v>Gobierno Autónomo Departamental de Chuquisaca</v>
          </cell>
          <cell r="C220" t="str">
            <v>JYA</v>
          </cell>
          <cell r="D220" t="str">
            <v>Javier</v>
          </cell>
        </row>
        <row r="221">
          <cell r="A221">
            <v>902</v>
          </cell>
          <cell r="B221" t="str">
            <v>Gobierno Autónomo Departamental de La Paz</v>
          </cell>
          <cell r="C221" t="str">
            <v>JYA</v>
          </cell>
          <cell r="D221" t="str">
            <v>Javier</v>
          </cell>
        </row>
        <row r="222">
          <cell r="A222">
            <v>903</v>
          </cell>
          <cell r="B222" t="str">
            <v>Gobierno Autónomo Departamental de Cochabamba</v>
          </cell>
          <cell r="C222" t="str">
            <v>JYA</v>
          </cell>
          <cell r="D222" t="str">
            <v>Javier</v>
          </cell>
        </row>
        <row r="223">
          <cell r="A223">
            <v>904</v>
          </cell>
          <cell r="B223" t="str">
            <v>Gobierno Autónomo Departamental de Oruro</v>
          </cell>
          <cell r="C223" t="str">
            <v>JYA</v>
          </cell>
          <cell r="D223" t="str">
            <v>Javier</v>
          </cell>
        </row>
        <row r="224">
          <cell r="A224">
            <v>905</v>
          </cell>
          <cell r="B224" t="str">
            <v>Gobierno Autónomo Departamental de Potosí</v>
          </cell>
          <cell r="C224" t="str">
            <v>JYA</v>
          </cell>
          <cell r="D224" t="str">
            <v>Javier</v>
          </cell>
        </row>
        <row r="225">
          <cell r="A225">
            <v>906</v>
          </cell>
          <cell r="B225" t="str">
            <v>Gobierno Autónomo Departamental de Tarija</v>
          </cell>
          <cell r="C225" t="str">
            <v>JYA</v>
          </cell>
          <cell r="D225" t="str">
            <v>Javier</v>
          </cell>
        </row>
        <row r="226">
          <cell r="A226">
            <v>907</v>
          </cell>
          <cell r="B226" t="str">
            <v>Gobierno Autónomo Departamental de Santa Cruz</v>
          </cell>
          <cell r="C226" t="str">
            <v>JYA</v>
          </cell>
          <cell r="D226" t="str">
            <v>Javier</v>
          </cell>
        </row>
        <row r="227">
          <cell r="A227">
            <v>908</v>
          </cell>
          <cell r="B227" t="str">
            <v>Gobierno Autónomo Departamental del Beni</v>
          </cell>
          <cell r="C227" t="str">
            <v>JYA</v>
          </cell>
          <cell r="D227" t="str">
            <v>Javier</v>
          </cell>
        </row>
        <row r="228">
          <cell r="A228">
            <v>909</v>
          </cell>
          <cell r="B228" t="str">
            <v>Gobierno Autónomo Departamental de Pando</v>
          </cell>
          <cell r="C228" t="str">
            <v>JYA</v>
          </cell>
          <cell r="D228" t="str">
            <v>Javier</v>
          </cell>
        </row>
        <row r="229">
          <cell r="A229">
            <v>950</v>
          </cell>
          <cell r="B229" t="str">
            <v>Banco Vivienda</v>
          </cell>
          <cell r="C229" t="e">
            <v>#N/A</v>
          </cell>
        </row>
        <row r="230">
          <cell r="A230">
            <v>951</v>
          </cell>
          <cell r="B230" t="str">
            <v>Banco Central de Bolivia</v>
          </cell>
          <cell r="C230" t="e">
            <v>#N/A</v>
          </cell>
        </row>
        <row r="231">
          <cell r="A231">
            <v>999</v>
          </cell>
          <cell r="B231" t="str">
            <v>Sector Privado</v>
          </cell>
          <cell r="C231" t="e">
            <v>#N/A</v>
          </cell>
        </row>
        <row r="232">
          <cell r="A232">
            <v>1101</v>
          </cell>
          <cell r="B232" t="str">
            <v>Gobierno Autónomo Municipal de Sucre</v>
          </cell>
          <cell r="C232" t="str">
            <v>JYA</v>
          </cell>
          <cell r="D232" t="str">
            <v>Javier</v>
          </cell>
        </row>
        <row r="233">
          <cell r="A233">
            <v>1102</v>
          </cell>
          <cell r="B233" t="str">
            <v>Gobierno Autónomo Municipal de Yotala</v>
          </cell>
          <cell r="C233" t="str">
            <v>JYA</v>
          </cell>
          <cell r="D233" t="str">
            <v>Javier</v>
          </cell>
        </row>
        <row r="234">
          <cell r="A234">
            <v>1103</v>
          </cell>
          <cell r="B234" t="str">
            <v>Gobierno Autónomo Municipal de Poroma</v>
          </cell>
          <cell r="C234" t="str">
            <v>JYA</v>
          </cell>
          <cell r="D234" t="str">
            <v>Javier</v>
          </cell>
        </row>
        <row r="235">
          <cell r="A235">
            <v>1104</v>
          </cell>
          <cell r="B235" t="str">
            <v>Gobierno Autónomo Municipal de Villa Azurduy</v>
          </cell>
          <cell r="C235" t="str">
            <v>JYA</v>
          </cell>
          <cell r="D235" t="str">
            <v>Javier</v>
          </cell>
        </row>
        <row r="236">
          <cell r="A236">
            <v>1105</v>
          </cell>
          <cell r="B236" t="str">
            <v>Gobierno Autónomo Municipal de Tarvita (Villa Orías)</v>
          </cell>
          <cell r="C236" t="str">
            <v>JYA</v>
          </cell>
          <cell r="D236" t="str">
            <v>Javier</v>
          </cell>
        </row>
        <row r="237">
          <cell r="A237">
            <v>1106</v>
          </cell>
          <cell r="B237" t="str">
            <v>Gobierno Autónomo Municipal de Villa Zudañez (Tacopaya)</v>
          </cell>
          <cell r="C237" t="str">
            <v>JYA</v>
          </cell>
          <cell r="D237" t="str">
            <v>Javier</v>
          </cell>
        </row>
        <row r="238">
          <cell r="A238">
            <v>1107</v>
          </cell>
          <cell r="B238" t="str">
            <v>Gobierno Autónomo Municipal de Presto</v>
          </cell>
          <cell r="C238" t="str">
            <v>JYA</v>
          </cell>
          <cell r="D238" t="str">
            <v>Javier</v>
          </cell>
        </row>
        <row r="239">
          <cell r="A239">
            <v>1108</v>
          </cell>
          <cell r="B239" t="str">
            <v>Gobierno Autónomo Municipal de Villa Mojocoya</v>
          </cell>
          <cell r="C239" t="str">
            <v>JYA</v>
          </cell>
          <cell r="D239" t="str">
            <v>Javier</v>
          </cell>
        </row>
        <row r="240">
          <cell r="A240">
            <v>1109</v>
          </cell>
          <cell r="B240" t="str">
            <v>Gobierno Autónomo Municipal de Icla</v>
          </cell>
          <cell r="C240" t="str">
            <v>JYA</v>
          </cell>
          <cell r="D240" t="str">
            <v>Javier</v>
          </cell>
        </row>
        <row r="241">
          <cell r="A241">
            <v>1110</v>
          </cell>
          <cell r="B241" t="str">
            <v>Gobierno Autónomo Municipal de Padilla</v>
          </cell>
          <cell r="C241" t="str">
            <v>JYA</v>
          </cell>
          <cell r="D241" t="str">
            <v>Javier</v>
          </cell>
        </row>
        <row r="242">
          <cell r="A242">
            <v>1111</v>
          </cell>
          <cell r="B242" t="str">
            <v>Gobierno Autónomo Municipal de Tomina</v>
          </cell>
          <cell r="C242" t="str">
            <v>JYA</v>
          </cell>
          <cell r="D242" t="str">
            <v>Javier</v>
          </cell>
        </row>
        <row r="243">
          <cell r="A243">
            <v>1112</v>
          </cell>
          <cell r="B243" t="str">
            <v>Gobierno Autónomo Municipal de Sopachuy</v>
          </cell>
          <cell r="C243" t="str">
            <v>JYA</v>
          </cell>
          <cell r="D243" t="str">
            <v>Javier</v>
          </cell>
        </row>
        <row r="244">
          <cell r="A244">
            <v>1113</v>
          </cell>
          <cell r="B244" t="str">
            <v>Gobierno Autónomo Municipal de Villa Alcalá</v>
          </cell>
          <cell r="C244" t="str">
            <v>JYA</v>
          </cell>
          <cell r="D244" t="str">
            <v>Javier</v>
          </cell>
        </row>
        <row r="245">
          <cell r="A245">
            <v>1114</v>
          </cell>
          <cell r="B245" t="str">
            <v>Gobierno Autónomo Municipal de El Villar</v>
          </cell>
          <cell r="C245" t="str">
            <v>JYA</v>
          </cell>
          <cell r="D245" t="str">
            <v>Javier</v>
          </cell>
        </row>
        <row r="246">
          <cell r="A246">
            <v>1115</v>
          </cell>
          <cell r="B246" t="str">
            <v>Gobierno Autónomo Municipal de Monteagudo</v>
          </cell>
          <cell r="C246" t="str">
            <v>JYA</v>
          </cell>
          <cell r="D246" t="str">
            <v>Javier</v>
          </cell>
        </row>
        <row r="247">
          <cell r="A247">
            <v>1116</v>
          </cell>
          <cell r="B247" t="str">
            <v>Gobierno Autónomo Municipal de San Pablo de Huacareta</v>
          </cell>
          <cell r="C247" t="str">
            <v>JYA</v>
          </cell>
          <cell r="D247" t="str">
            <v>Javier</v>
          </cell>
        </row>
        <row r="248">
          <cell r="A248">
            <v>1117</v>
          </cell>
          <cell r="B248" t="str">
            <v>Gobierno Autónomo Municipal de Tarabuco</v>
          </cell>
          <cell r="C248" t="str">
            <v>JYA</v>
          </cell>
          <cell r="D248" t="str">
            <v>Javier</v>
          </cell>
        </row>
        <row r="249">
          <cell r="A249">
            <v>1118</v>
          </cell>
          <cell r="B249" t="str">
            <v>Gobierno Autónomo Municipal de Yamparáez</v>
          </cell>
          <cell r="C249" t="str">
            <v>JYA</v>
          </cell>
          <cell r="D249" t="str">
            <v>Javier</v>
          </cell>
        </row>
        <row r="250">
          <cell r="A250">
            <v>1119</v>
          </cell>
          <cell r="B250" t="str">
            <v>Gobierno Autónomo Municipal de Camargo</v>
          </cell>
          <cell r="C250" t="str">
            <v>JYA</v>
          </cell>
          <cell r="D250" t="str">
            <v>Javier</v>
          </cell>
        </row>
        <row r="251">
          <cell r="A251">
            <v>1120</v>
          </cell>
          <cell r="B251" t="str">
            <v>Gobierno Autónomo Municipal de San Lucas</v>
          </cell>
          <cell r="C251" t="str">
            <v>JYA</v>
          </cell>
          <cell r="D251" t="str">
            <v>Javier</v>
          </cell>
        </row>
        <row r="252">
          <cell r="A252">
            <v>1121</v>
          </cell>
          <cell r="B252" t="str">
            <v>Gobierno Autónomo Municipal de Incahuasi</v>
          </cell>
          <cell r="C252" t="str">
            <v>JYA</v>
          </cell>
          <cell r="D252" t="str">
            <v>Javier</v>
          </cell>
        </row>
        <row r="253">
          <cell r="A253">
            <v>1122</v>
          </cell>
          <cell r="B253" t="str">
            <v>Gobierno Autónomo Municipal de Villa Serrano</v>
          </cell>
          <cell r="C253" t="str">
            <v>JYA</v>
          </cell>
          <cell r="D253" t="str">
            <v>Javier</v>
          </cell>
        </row>
        <row r="254">
          <cell r="A254">
            <v>1123</v>
          </cell>
          <cell r="B254" t="str">
            <v>Gobierno Autónomo Municipal de Camataqui (Villa Abecia)</v>
          </cell>
          <cell r="C254" t="str">
            <v>JYA</v>
          </cell>
          <cell r="D254" t="str">
            <v>Javier</v>
          </cell>
        </row>
        <row r="255">
          <cell r="A255">
            <v>1124</v>
          </cell>
          <cell r="B255" t="str">
            <v>Gobierno Autónomo Municipal de Culpina</v>
          </cell>
          <cell r="C255" t="str">
            <v>JYA</v>
          </cell>
          <cell r="D255" t="str">
            <v>Javier</v>
          </cell>
        </row>
        <row r="256">
          <cell r="A256">
            <v>1125</v>
          </cell>
          <cell r="B256" t="str">
            <v>Gobierno Autónomo Municipal de Las Carreras</v>
          </cell>
          <cell r="C256" t="str">
            <v>JYA</v>
          </cell>
          <cell r="D256" t="str">
            <v>Javier</v>
          </cell>
        </row>
        <row r="257">
          <cell r="A257">
            <v>1126</v>
          </cell>
          <cell r="B257" t="str">
            <v>Gobierno Autónomo Municipal de Villa Vaca Guzmán</v>
          </cell>
          <cell r="C257" t="str">
            <v>JYA</v>
          </cell>
          <cell r="D257" t="str">
            <v>Javier</v>
          </cell>
        </row>
        <row r="258">
          <cell r="A258">
            <v>1127</v>
          </cell>
          <cell r="B258" t="str">
            <v>Gobierno Autónomo Municipal de Villa de Huacaya</v>
          </cell>
          <cell r="C258" t="str">
            <v>JYA</v>
          </cell>
          <cell r="D258" t="str">
            <v>Javier</v>
          </cell>
        </row>
        <row r="259">
          <cell r="A259">
            <v>1128</v>
          </cell>
          <cell r="B259" t="str">
            <v>Gobierno Autónomo Municipal de Machareti</v>
          </cell>
          <cell r="C259" t="str">
            <v>JYA</v>
          </cell>
          <cell r="D259" t="str">
            <v>Javier</v>
          </cell>
        </row>
        <row r="260">
          <cell r="A260">
            <v>1129</v>
          </cell>
          <cell r="B260" t="str">
            <v>Gobierno Autónomo Municipal de Villa Charcas</v>
          </cell>
          <cell r="C260" t="str">
            <v>JYA</v>
          </cell>
          <cell r="D260" t="str">
            <v>Javier</v>
          </cell>
        </row>
        <row r="261">
          <cell r="A261">
            <v>1201</v>
          </cell>
          <cell r="B261" t="str">
            <v>Gobierno Autónomo Municipal de La Paz</v>
          </cell>
          <cell r="C261" t="str">
            <v>JYA</v>
          </cell>
          <cell r="D261" t="str">
            <v>Javier</v>
          </cell>
        </row>
        <row r="262">
          <cell r="A262">
            <v>1202</v>
          </cell>
          <cell r="B262" t="str">
            <v>Gobierno Autónomo Municipal de Palca</v>
          </cell>
          <cell r="C262" t="str">
            <v>JYA</v>
          </cell>
          <cell r="D262" t="str">
            <v>Javier</v>
          </cell>
        </row>
        <row r="263">
          <cell r="A263">
            <v>1203</v>
          </cell>
          <cell r="B263" t="str">
            <v>Gobierno Autónomo Municipal de Mecapaca</v>
          </cell>
          <cell r="C263" t="str">
            <v>JYA</v>
          </cell>
          <cell r="D263" t="str">
            <v>Javier</v>
          </cell>
        </row>
        <row r="264">
          <cell r="A264">
            <v>1204</v>
          </cell>
          <cell r="B264" t="str">
            <v>Gobierno Autónomo Municipal de Achocalla</v>
          </cell>
          <cell r="C264" t="str">
            <v>JYA</v>
          </cell>
          <cell r="D264" t="str">
            <v>Javier</v>
          </cell>
        </row>
        <row r="265">
          <cell r="A265">
            <v>1205</v>
          </cell>
          <cell r="B265" t="str">
            <v>Gobierno Autónomo Municipal de El Alto de La Paz</v>
          </cell>
          <cell r="C265" t="str">
            <v>JYA</v>
          </cell>
          <cell r="D265" t="str">
            <v>Javier</v>
          </cell>
        </row>
        <row r="266">
          <cell r="A266">
            <v>1206</v>
          </cell>
          <cell r="B266" t="str">
            <v>Gobierno Autónomo Municipal de Viacha</v>
          </cell>
          <cell r="C266" t="str">
            <v>JYA</v>
          </cell>
          <cell r="D266" t="str">
            <v>Javier</v>
          </cell>
        </row>
        <row r="267">
          <cell r="A267">
            <v>1207</v>
          </cell>
          <cell r="B267" t="str">
            <v>Gobierno Autónomo Municipal de Guaqui</v>
          </cell>
          <cell r="C267" t="str">
            <v>JYA</v>
          </cell>
          <cell r="D267" t="str">
            <v>Javier</v>
          </cell>
        </row>
        <row r="268">
          <cell r="A268">
            <v>1208</v>
          </cell>
          <cell r="B268" t="str">
            <v>Gobierno Autónomo Municipal de Tiahuanacu</v>
          </cell>
          <cell r="C268" t="str">
            <v>JYA</v>
          </cell>
          <cell r="D268" t="str">
            <v>Javier</v>
          </cell>
        </row>
        <row r="269">
          <cell r="A269">
            <v>1209</v>
          </cell>
          <cell r="B269" t="str">
            <v>Gobierno Autónomo Municipal de Desaguadero</v>
          </cell>
          <cell r="C269" t="str">
            <v>JYA</v>
          </cell>
          <cell r="D269" t="str">
            <v>Javier</v>
          </cell>
        </row>
        <row r="270">
          <cell r="A270">
            <v>1210</v>
          </cell>
          <cell r="B270" t="str">
            <v>Gobierno Autónomo Municipal de Caranavi</v>
          </cell>
          <cell r="C270" t="str">
            <v>JYA</v>
          </cell>
          <cell r="D270" t="str">
            <v>Javier</v>
          </cell>
        </row>
        <row r="271">
          <cell r="A271">
            <v>1211</v>
          </cell>
          <cell r="B271" t="str">
            <v>Gobierno Autónomo Municipal de Sica Sica (Villa Aroma)</v>
          </cell>
          <cell r="C271" t="str">
            <v>JYA</v>
          </cell>
          <cell r="D271" t="str">
            <v>Javier</v>
          </cell>
        </row>
        <row r="272">
          <cell r="A272">
            <v>1212</v>
          </cell>
          <cell r="B272" t="str">
            <v>Gobierno Autónomo Municipal de Umala</v>
          </cell>
          <cell r="C272" t="str">
            <v>JYA</v>
          </cell>
          <cell r="D272" t="str">
            <v>Javier</v>
          </cell>
        </row>
        <row r="273">
          <cell r="A273">
            <v>1213</v>
          </cell>
          <cell r="B273" t="str">
            <v>Gobierno Autónomo Municipal de Ayo Ayo</v>
          </cell>
          <cell r="C273" t="str">
            <v>JYA</v>
          </cell>
          <cell r="D273" t="str">
            <v>Javier</v>
          </cell>
        </row>
        <row r="274">
          <cell r="A274">
            <v>1214</v>
          </cell>
          <cell r="B274" t="str">
            <v>Gobierno Autónomo Municipal de Calamarca</v>
          </cell>
          <cell r="C274" t="str">
            <v>JYA</v>
          </cell>
          <cell r="D274" t="str">
            <v>Javier</v>
          </cell>
        </row>
        <row r="275">
          <cell r="A275">
            <v>1215</v>
          </cell>
          <cell r="B275" t="str">
            <v>Gobierno Autónomo Municipal de Patacamaya</v>
          </cell>
          <cell r="C275" t="str">
            <v>JYA</v>
          </cell>
          <cell r="D275" t="str">
            <v>Javier</v>
          </cell>
        </row>
        <row r="276">
          <cell r="A276">
            <v>1216</v>
          </cell>
          <cell r="B276" t="str">
            <v>Gobierno Autónomo Municipal de Colquencha</v>
          </cell>
          <cell r="C276" t="str">
            <v>JYA</v>
          </cell>
          <cell r="D276" t="str">
            <v>Javier</v>
          </cell>
        </row>
        <row r="277">
          <cell r="A277">
            <v>1217</v>
          </cell>
          <cell r="B277" t="str">
            <v>Gobierno Autónomo Municipal de Collana</v>
          </cell>
          <cell r="C277" t="str">
            <v>JYA</v>
          </cell>
          <cell r="D277" t="str">
            <v>Javier</v>
          </cell>
        </row>
        <row r="278">
          <cell r="A278">
            <v>1218</v>
          </cell>
          <cell r="B278" t="str">
            <v>Gobierno Autónomo Municipal de Inquisivi</v>
          </cell>
          <cell r="C278" t="str">
            <v>JYA</v>
          </cell>
          <cell r="D278" t="str">
            <v>Javier</v>
          </cell>
        </row>
        <row r="279">
          <cell r="A279">
            <v>1219</v>
          </cell>
          <cell r="B279" t="str">
            <v>Gobierno Autónomo Municipal de Quime</v>
          </cell>
          <cell r="C279" t="str">
            <v>JYA</v>
          </cell>
          <cell r="D279" t="str">
            <v>Javier</v>
          </cell>
        </row>
        <row r="280">
          <cell r="A280">
            <v>1220</v>
          </cell>
          <cell r="B280" t="str">
            <v>Gobierno Autónomo Municipal de Cajuata</v>
          </cell>
          <cell r="C280" t="str">
            <v>JYA</v>
          </cell>
          <cell r="D280" t="str">
            <v>Javier</v>
          </cell>
        </row>
        <row r="281">
          <cell r="A281">
            <v>1221</v>
          </cell>
          <cell r="B281" t="str">
            <v>Gobierno Autónomo Municipal de Colquiri</v>
          </cell>
          <cell r="C281" t="str">
            <v>JYA</v>
          </cell>
          <cell r="D281" t="str">
            <v>Javier</v>
          </cell>
        </row>
        <row r="282">
          <cell r="A282">
            <v>1222</v>
          </cell>
          <cell r="B282" t="str">
            <v>Gobierno Autónomo Municipal de Ichoca</v>
          </cell>
          <cell r="C282" t="str">
            <v>JYA</v>
          </cell>
          <cell r="D282" t="str">
            <v>Javier</v>
          </cell>
        </row>
        <row r="283">
          <cell r="A283">
            <v>1223</v>
          </cell>
          <cell r="B283" t="str">
            <v>Gobierno Autónomo Municipal de Villa Libertad Licoma</v>
          </cell>
          <cell r="C283" t="str">
            <v>JYA</v>
          </cell>
          <cell r="D283" t="str">
            <v>Javier</v>
          </cell>
        </row>
        <row r="284">
          <cell r="A284">
            <v>1224</v>
          </cell>
          <cell r="B284" t="str">
            <v>Gobierno Autónomo Municipal de Achacachi</v>
          </cell>
          <cell r="C284" t="str">
            <v>JYA</v>
          </cell>
          <cell r="D284" t="str">
            <v>Javier</v>
          </cell>
        </row>
        <row r="285">
          <cell r="A285">
            <v>1225</v>
          </cell>
          <cell r="B285" t="str">
            <v>Gobierno Autónomo Municipal de Ancoraimes</v>
          </cell>
          <cell r="C285" t="str">
            <v>JYA</v>
          </cell>
          <cell r="D285" t="str">
            <v>Javier</v>
          </cell>
        </row>
        <row r="286">
          <cell r="A286">
            <v>1226</v>
          </cell>
          <cell r="B286" t="str">
            <v>Gobierno Autónomo Municipal de Sorata</v>
          </cell>
          <cell r="C286" t="str">
            <v>JYA</v>
          </cell>
          <cell r="D286" t="str">
            <v>Javier</v>
          </cell>
        </row>
        <row r="287">
          <cell r="A287">
            <v>1227</v>
          </cell>
          <cell r="B287" t="str">
            <v>Gobierno Autónomo Municipal de Guanay</v>
          </cell>
          <cell r="C287" t="str">
            <v>JYA</v>
          </cell>
          <cell r="D287" t="str">
            <v>Javier</v>
          </cell>
        </row>
        <row r="288">
          <cell r="A288">
            <v>1228</v>
          </cell>
          <cell r="B288" t="str">
            <v>Gobierno Autónomo Municipal de Tacacoma</v>
          </cell>
          <cell r="C288" t="str">
            <v>JYA</v>
          </cell>
          <cell r="D288" t="str">
            <v>Javier</v>
          </cell>
        </row>
        <row r="289">
          <cell r="A289">
            <v>1229</v>
          </cell>
          <cell r="B289" t="str">
            <v>Gobierno Autónomo Municipal de Tipuani</v>
          </cell>
          <cell r="C289" t="str">
            <v>JYA</v>
          </cell>
          <cell r="D289" t="str">
            <v>Javier</v>
          </cell>
        </row>
        <row r="290">
          <cell r="A290">
            <v>1230</v>
          </cell>
          <cell r="B290" t="str">
            <v>Gobierno Autónomo Municipal de Quiabaya</v>
          </cell>
          <cell r="C290" t="str">
            <v>JYA</v>
          </cell>
          <cell r="D290" t="str">
            <v>Javier</v>
          </cell>
        </row>
        <row r="291">
          <cell r="A291">
            <v>1231</v>
          </cell>
          <cell r="B291" t="str">
            <v>Gobierno Autónomo Municipal de Combaya</v>
          </cell>
          <cell r="C291" t="str">
            <v>JYA</v>
          </cell>
          <cell r="D291" t="str">
            <v>Javier</v>
          </cell>
        </row>
        <row r="292">
          <cell r="A292">
            <v>1232</v>
          </cell>
          <cell r="B292" t="str">
            <v>Gobierno Autónomo Municipal de Copacabana</v>
          </cell>
          <cell r="C292" t="str">
            <v>JYA</v>
          </cell>
          <cell r="D292" t="str">
            <v>Javier</v>
          </cell>
        </row>
        <row r="293">
          <cell r="A293">
            <v>1233</v>
          </cell>
          <cell r="B293" t="str">
            <v>Gobierno Autónomo Municipal de San Pedro de Tiquina</v>
          </cell>
          <cell r="C293" t="str">
            <v>JYA</v>
          </cell>
          <cell r="D293" t="str">
            <v>Javier</v>
          </cell>
        </row>
        <row r="294">
          <cell r="A294">
            <v>1234</v>
          </cell>
          <cell r="B294" t="str">
            <v>Gobierno Autónomo Municipal de Tito Yupanqui</v>
          </cell>
          <cell r="C294" t="str">
            <v>JYA</v>
          </cell>
          <cell r="D294" t="str">
            <v>Javier</v>
          </cell>
        </row>
        <row r="295">
          <cell r="A295">
            <v>1235</v>
          </cell>
          <cell r="B295" t="str">
            <v>Gobierno Autónomo Municipal de Chuma</v>
          </cell>
          <cell r="C295" t="str">
            <v>JYA</v>
          </cell>
          <cell r="D295" t="str">
            <v>Javier</v>
          </cell>
        </row>
        <row r="296">
          <cell r="A296">
            <v>1236</v>
          </cell>
          <cell r="B296" t="str">
            <v>Gobierno Autónomo Municipal de Ayata</v>
          </cell>
          <cell r="C296" t="str">
            <v>JYA</v>
          </cell>
          <cell r="D296" t="str">
            <v>Javier</v>
          </cell>
        </row>
        <row r="297">
          <cell r="A297">
            <v>1237</v>
          </cell>
          <cell r="B297" t="str">
            <v>Gobierno Autónomo Municipal de Aucapata</v>
          </cell>
          <cell r="C297" t="str">
            <v>JYA</v>
          </cell>
          <cell r="D297" t="str">
            <v>Javier</v>
          </cell>
        </row>
        <row r="298">
          <cell r="A298">
            <v>1238</v>
          </cell>
          <cell r="B298" t="str">
            <v>Gobierno Autónomo Municipal de Corocoro</v>
          </cell>
          <cell r="C298" t="str">
            <v>JYA</v>
          </cell>
          <cell r="D298" t="str">
            <v>Javier</v>
          </cell>
        </row>
        <row r="299">
          <cell r="A299">
            <v>1239</v>
          </cell>
          <cell r="B299" t="str">
            <v>Gobierno Autónomo Municipal de Caquiaviri</v>
          </cell>
          <cell r="C299" t="str">
            <v>JYA</v>
          </cell>
          <cell r="D299" t="str">
            <v>Javier</v>
          </cell>
        </row>
        <row r="300">
          <cell r="A300">
            <v>1240</v>
          </cell>
          <cell r="B300" t="str">
            <v>Gobierno Autónomo Municipal de Calacoto</v>
          </cell>
          <cell r="C300" t="str">
            <v>JYA</v>
          </cell>
          <cell r="D300" t="str">
            <v>Javier</v>
          </cell>
        </row>
        <row r="301">
          <cell r="A301">
            <v>1241</v>
          </cell>
          <cell r="B301" t="str">
            <v>Gobierno Autónomo Municipal de Comanche</v>
          </cell>
          <cell r="C301" t="str">
            <v>JYA</v>
          </cell>
          <cell r="D301" t="str">
            <v>Javier</v>
          </cell>
        </row>
        <row r="302">
          <cell r="A302">
            <v>1242</v>
          </cell>
          <cell r="B302" t="str">
            <v>Gobierno Autónomo Municipal de Charaña</v>
          </cell>
          <cell r="C302" t="str">
            <v>JYA</v>
          </cell>
          <cell r="D302" t="str">
            <v>Javier</v>
          </cell>
        </row>
        <row r="303">
          <cell r="A303">
            <v>1243</v>
          </cell>
          <cell r="B303" t="str">
            <v>Gobierno Autónomo Municipal de Waldo Ballivián</v>
          </cell>
          <cell r="C303" t="str">
            <v>JYA</v>
          </cell>
          <cell r="D303" t="str">
            <v>Javier</v>
          </cell>
        </row>
        <row r="304">
          <cell r="A304">
            <v>1244</v>
          </cell>
          <cell r="B304" t="str">
            <v>Gobierno Autónomo Municipal de Nazacara de Pacajes</v>
          </cell>
          <cell r="C304" t="str">
            <v>JYA</v>
          </cell>
          <cell r="D304" t="str">
            <v>Javier</v>
          </cell>
        </row>
        <row r="305">
          <cell r="A305">
            <v>1245</v>
          </cell>
          <cell r="B305" t="str">
            <v>Gobierno Autónomo Municipal de Santiago de Callapa</v>
          </cell>
          <cell r="C305" t="str">
            <v>JYA</v>
          </cell>
          <cell r="D305" t="str">
            <v>Javier</v>
          </cell>
        </row>
        <row r="306">
          <cell r="A306">
            <v>1246</v>
          </cell>
          <cell r="B306" t="str">
            <v>Gobierno Autónomo Municipal de Puerto Acosta</v>
          </cell>
          <cell r="C306" t="str">
            <v>JYA</v>
          </cell>
          <cell r="D306" t="str">
            <v>Javier</v>
          </cell>
        </row>
        <row r="307">
          <cell r="A307">
            <v>1247</v>
          </cell>
          <cell r="B307" t="str">
            <v>Gobierno Autónomo Municipal de Mocomoco</v>
          </cell>
          <cell r="C307" t="str">
            <v>JYA</v>
          </cell>
          <cell r="D307" t="str">
            <v>Javier</v>
          </cell>
        </row>
        <row r="308">
          <cell r="A308">
            <v>1248</v>
          </cell>
          <cell r="B308" t="str">
            <v>Gobierno Autónomo Municipal de Carabuco</v>
          </cell>
          <cell r="C308" t="str">
            <v>JYA</v>
          </cell>
          <cell r="D308" t="str">
            <v>Javier</v>
          </cell>
        </row>
        <row r="309">
          <cell r="A309">
            <v>1249</v>
          </cell>
          <cell r="B309" t="str">
            <v>Gobierno Autónomo Municipal de Apolo</v>
          </cell>
          <cell r="C309" t="str">
            <v>JYA</v>
          </cell>
          <cell r="D309" t="str">
            <v>Javier</v>
          </cell>
        </row>
        <row r="310">
          <cell r="A310">
            <v>1250</v>
          </cell>
          <cell r="B310" t="str">
            <v>Gobierno Autónomo Municipal de Pelechuco</v>
          </cell>
          <cell r="C310" t="str">
            <v>JYA</v>
          </cell>
          <cell r="D310" t="str">
            <v>Javier</v>
          </cell>
        </row>
        <row r="311">
          <cell r="A311">
            <v>1251</v>
          </cell>
          <cell r="B311" t="str">
            <v>Gobierno Autónomo Municipal de Luribay</v>
          </cell>
          <cell r="C311" t="str">
            <v>JYA</v>
          </cell>
          <cell r="D311" t="str">
            <v>Javier</v>
          </cell>
        </row>
        <row r="312">
          <cell r="A312">
            <v>1252</v>
          </cell>
          <cell r="B312" t="str">
            <v>Gobierno Autónomo Municipal de Sapahaqui</v>
          </cell>
          <cell r="C312" t="str">
            <v>JYA</v>
          </cell>
          <cell r="D312" t="str">
            <v>Javier</v>
          </cell>
        </row>
        <row r="313">
          <cell r="A313">
            <v>1253</v>
          </cell>
          <cell r="B313" t="str">
            <v>Gobierno Autónomo Municipal de Yaco</v>
          </cell>
          <cell r="C313" t="str">
            <v>JYA</v>
          </cell>
          <cell r="D313" t="str">
            <v>Javier</v>
          </cell>
        </row>
        <row r="314">
          <cell r="A314">
            <v>1254</v>
          </cell>
          <cell r="B314" t="str">
            <v>Gobierno Autónomo Municipal de Malla</v>
          </cell>
          <cell r="C314" t="str">
            <v>JYA</v>
          </cell>
          <cell r="D314" t="str">
            <v>Javier</v>
          </cell>
        </row>
        <row r="315">
          <cell r="A315">
            <v>1255</v>
          </cell>
          <cell r="B315" t="str">
            <v>Gobierno Autónomo Municipal de Cairoma</v>
          </cell>
          <cell r="C315" t="str">
            <v>JYA</v>
          </cell>
          <cell r="D315" t="str">
            <v>Javier</v>
          </cell>
        </row>
        <row r="316">
          <cell r="A316">
            <v>1256</v>
          </cell>
          <cell r="B316" t="str">
            <v>Gobierno Autónomo Municipal de Chulumani (Villa de la Libertad)</v>
          </cell>
          <cell r="C316" t="str">
            <v>JYA</v>
          </cell>
          <cell r="D316" t="str">
            <v>Javier</v>
          </cell>
        </row>
        <row r="317">
          <cell r="A317">
            <v>1257</v>
          </cell>
          <cell r="B317" t="str">
            <v>Gobierno Autónomo Municipal de Irupana (Villa de Lanza)</v>
          </cell>
          <cell r="C317" t="str">
            <v>JYA</v>
          </cell>
          <cell r="D317" t="str">
            <v>Javier</v>
          </cell>
        </row>
        <row r="318">
          <cell r="A318">
            <v>1258</v>
          </cell>
          <cell r="B318" t="str">
            <v>Gobierno Autónomo Municipal de Yanacachi</v>
          </cell>
          <cell r="C318" t="str">
            <v>JYA</v>
          </cell>
          <cell r="D318" t="str">
            <v>Javier</v>
          </cell>
        </row>
        <row r="319">
          <cell r="A319">
            <v>1259</v>
          </cell>
          <cell r="B319" t="str">
            <v>Gobierno Autónomo Municipal de Palos Blancos</v>
          </cell>
          <cell r="C319" t="str">
            <v>JYA</v>
          </cell>
          <cell r="D319" t="str">
            <v>Javier</v>
          </cell>
        </row>
        <row r="320">
          <cell r="A320">
            <v>1260</v>
          </cell>
          <cell r="B320" t="str">
            <v>Gobierno Autónomo Municipal de La Asunta</v>
          </cell>
          <cell r="C320" t="str">
            <v>JYA</v>
          </cell>
          <cell r="D320" t="str">
            <v>Javier</v>
          </cell>
        </row>
        <row r="321">
          <cell r="A321">
            <v>1261</v>
          </cell>
          <cell r="B321" t="str">
            <v>Gobierno Autónomo Municipal de Pucarani</v>
          </cell>
          <cell r="C321" t="str">
            <v>JYA</v>
          </cell>
          <cell r="D321" t="str">
            <v>Javier</v>
          </cell>
        </row>
        <row r="322">
          <cell r="A322">
            <v>1262</v>
          </cell>
          <cell r="B322" t="str">
            <v>Gobierno Autónomo Municipal de Laja</v>
          </cell>
          <cell r="C322" t="str">
            <v>JYA</v>
          </cell>
          <cell r="D322" t="str">
            <v>Javier</v>
          </cell>
        </row>
        <row r="323">
          <cell r="A323">
            <v>1263</v>
          </cell>
          <cell r="B323" t="str">
            <v>Gobierno Autónomo Municipal de Batallas</v>
          </cell>
          <cell r="C323" t="str">
            <v>JYA</v>
          </cell>
          <cell r="D323" t="str">
            <v>Javier</v>
          </cell>
        </row>
        <row r="324">
          <cell r="A324">
            <v>1264</v>
          </cell>
          <cell r="B324" t="str">
            <v>Gobierno Autónomo Municipal de Puerto Pérez</v>
          </cell>
          <cell r="C324" t="str">
            <v>JYA</v>
          </cell>
          <cell r="D324" t="str">
            <v>Javier</v>
          </cell>
        </row>
        <row r="325">
          <cell r="A325">
            <v>1265</v>
          </cell>
          <cell r="B325" t="str">
            <v>Gobierno Autónomo Municipal de Coroico</v>
          </cell>
          <cell r="C325" t="str">
            <v>JYA</v>
          </cell>
          <cell r="D325" t="str">
            <v>Javier</v>
          </cell>
        </row>
        <row r="326">
          <cell r="A326">
            <v>1266</v>
          </cell>
          <cell r="B326" t="str">
            <v>Gobierno Autónomo Municipal de Coripata</v>
          </cell>
          <cell r="C326" t="str">
            <v>JYA</v>
          </cell>
          <cell r="D326" t="str">
            <v>Javier</v>
          </cell>
        </row>
        <row r="327">
          <cell r="A327">
            <v>1267</v>
          </cell>
          <cell r="B327" t="str">
            <v>Gobierno Autónomo Municipal de Ixiamas</v>
          </cell>
          <cell r="C327" t="str">
            <v>JYA</v>
          </cell>
          <cell r="D327" t="str">
            <v>Javier</v>
          </cell>
        </row>
        <row r="328">
          <cell r="A328">
            <v>1268</v>
          </cell>
          <cell r="B328" t="str">
            <v>Gobierno Autónomo Municipal de San Buenaventura</v>
          </cell>
          <cell r="C328" t="str">
            <v>JYA</v>
          </cell>
          <cell r="D328" t="str">
            <v>Javier</v>
          </cell>
        </row>
        <row r="329">
          <cell r="A329">
            <v>1269</v>
          </cell>
          <cell r="B329" t="str">
            <v>Gobierno Autónomo Municipal de General Juan José Pérez (Charazani)</v>
          </cell>
          <cell r="C329" t="str">
            <v>JYA</v>
          </cell>
          <cell r="D329" t="str">
            <v>Javier</v>
          </cell>
        </row>
        <row r="330">
          <cell r="A330">
            <v>1270</v>
          </cell>
          <cell r="B330" t="str">
            <v>Gobierno Autónomo Municipal de Curva</v>
          </cell>
          <cell r="C330" t="str">
            <v>JYA</v>
          </cell>
          <cell r="D330" t="str">
            <v>Javier</v>
          </cell>
        </row>
        <row r="331">
          <cell r="A331">
            <v>1271</v>
          </cell>
          <cell r="B331" t="str">
            <v>Gobierno Autónomo Municipal de San Pedro de Curahuara</v>
          </cell>
          <cell r="C331" t="str">
            <v>JYA</v>
          </cell>
          <cell r="D331" t="str">
            <v>Javier</v>
          </cell>
        </row>
        <row r="332">
          <cell r="A332">
            <v>1272</v>
          </cell>
          <cell r="B332" t="str">
            <v>Gobierno Autónomo Municipal de Papel Pampa</v>
          </cell>
          <cell r="C332" t="str">
            <v>JYA</v>
          </cell>
          <cell r="D332" t="str">
            <v>Javier</v>
          </cell>
        </row>
        <row r="333">
          <cell r="A333">
            <v>1273</v>
          </cell>
          <cell r="B333" t="str">
            <v>Gobierno Autónomo Municipal de Chacarilla</v>
          </cell>
          <cell r="C333" t="str">
            <v>JYA</v>
          </cell>
          <cell r="D333" t="str">
            <v>Javier</v>
          </cell>
        </row>
        <row r="334">
          <cell r="A334">
            <v>1274</v>
          </cell>
          <cell r="B334" t="str">
            <v>Gobierno Autónomo Municipal de Santiago de Machaca</v>
          </cell>
          <cell r="C334" t="str">
            <v>JYA</v>
          </cell>
          <cell r="D334" t="str">
            <v>Javier</v>
          </cell>
        </row>
        <row r="335">
          <cell r="A335">
            <v>1275</v>
          </cell>
          <cell r="B335" t="str">
            <v>Gobierno Autónomo Municipal de Catacora</v>
          </cell>
          <cell r="C335" t="str">
            <v>JYA</v>
          </cell>
          <cell r="D335" t="str">
            <v>Javier</v>
          </cell>
        </row>
        <row r="336">
          <cell r="A336">
            <v>1276</v>
          </cell>
          <cell r="B336" t="str">
            <v>Gobierno Autónomo Municipal de Mapiri</v>
          </cell>
          <cell r="C336" t="str">
            <v>JYA</v>
          </cell>
          <cell r="D336" t="str">
            <v>Javier</v>
          </cell>
        </row>
        <row r="337">
          <cell r="A337">
            <v>1277</v>
          </cell>
          <cell r="B337" t="str">
            <v>Gobierno Autónomo Municipal de Teoponte</v>
          </cell>
          <cell r="C337" t="str">
            <v>JYA</v>
          </cell>
          <cell r="D337" t="str">
            <v>Javier</v>
          </cell>
        </row>
        <row r="338">
          <cell r="A338">
            <v>1278</v>
          </cell>
          <cell r="B338" t="str">
            <v>Gobierno Autónomo Municipal de San Andrés de Machaca</v>
          </cell>
          <cell r="C338" t="str">
            <v>JYA</v>
          </cell>
          <cell r="D338" t="str">
            <v>Javier</v>
          </cell>
        </row>
        <row r="339">
          <cell r="A339">
            <v>1279</v>
          </cell>
          <cell r="B339" t="str">
            <v>Gobierno Autónomo Municipal de Jesús de Machaca</v>
          </cell>
          <cell r="C339" t="str">
            <v>JYA</v>
          </cell>
          <cell r="D339" t="str">
            <v>Javier</v>
          </cell>
        </row>
        <row r="340">
          <cell r="A340">
            <v>1280</v>
          </cell>
          <cell r="B340" t="str">
            <v>Gobierno Autónomo Municipal de Taraco</v>
          </cell>
          <cell r="C340" t="str">
            <v>JYA</v>
          </cell>
          <cell r="D340" t="str">
            <v>Javier</v>
          </cell>
        </row>
        <row r="341">
          <cell r="A341">
            <v>1281</v>
          </cell>
          <cell r="B341" t="str">
            <v>Gobierno Autónomo Municipal de Huarina</v>
          </cell>
          <cell r="C341" t="str">
            <v>JYA</v>
          </cell>
          <cell r="D341" t="str">
            <v>Javier</v>
          </cell>
        </row>
        <row r="342">
          <cell r="A342">
            <v>1282</v>
          </cell>
          <cell r="B342" t="str">
            <v>Gobierno Autónomo Municipal de Santiago de Huata</v>
          </cell>
          <cell r="C342" t="str">
            <v>JYA</v>
          </cell>
          <cell r="D342" t="str">
            <v>Javier</v>
          </cell>
        </row>
        <row r="343">
          <cell r="A343">
            <v>1283</v>
          </cell>
          <cell r="B343" t="str">
            <v>Gobierno Autónomo Municipal de Escoma</v>
          </cell>
          <cell r="C343" t="str">
            <v>JYA</v>
          </cell>
          <cell r="D343" t="str">
            <v>Javier</v>
          </cell>
        </row>
        <row r="344">
          <cell r="A344">
            <v>1284</v>
          </cell>
          <cell r="B344" t="str">
            <v>Gobierno Autónomo Municipal de Humanata</v>
          </cell>
          <cell r="C344" t="str">
            <v>JYA</v>
          </cell>
          <cell r="D344" t="str">
            <v>Javier</v>
          </cell>
        </row>
        <row r="345">
          <cell r="A345">
            <v>1285</v>
          </cell>
          <cell r="B345" t="str">
            <v>Gobierno Autónomo Municipal de Alto Beni</v>
          </cell>
          <cell r="C345" t="str">
            <v>JYA</v>
          </cell>
          <cell r="D345" t="str">
            <v>Javier</v>
          </cell>
        </row>
        <row r="346">
          <cell r="A346">
            <v>1286</v>
          </cell>
          <cell r="B346" t="str">
            <v>Gobierno Autónomo Municipal de Huatajata</v>
          </cell>
          <cell r="C346" t="str">
            <v>JYA</v>
          </cell>
          <cell r="D346" t="str">
            <v>Javier</v>
          </cell>
        </row>
        <row r="347">
          <cell r="A347">
            <v>1287</v>
          </cell>
          <cell r="B347" t="str">
            <v>Gobierno Autónomo Municipal de Chua Cocani</v>
          </cell>
          <cell r="C347" t="str">
            <v>JYA</v>
          </cell>
          <cell r="D347" t="str">
            <v>Javier</v>
          </cell>
        </row>
        <row r="348">
          <cell r="A348">
            <v>1301</v>
          </cell>
          <cell r="B348" t="str">
            <v>Gobierno Autónomo Municipal de Cochabamba</v>
          </cell>
          <cell r="C348" t="str">
            <v>JYA</v>
          </cell>
          <cell r="D348" t="str">
            <v>Javier</v>
          </cell>
        </row>
        <row r="349">
          <cell r="A349">
            <v>1302</v>
          </cell>
          <cell r="B349" t="str">
            <v>Gobierno Autónomo Municipal de Quillacollo</v>
          </cell>
          <cell r="C349" t="str">
            <v>JYA</v>
          </cell>
          <cell r="D349" t="str">
            <v>Javier</v>
          </cell>
        </row>
        <row r="350">
          <cell r="A350">
            <v>1303</v>
          </cell>
          <cell r="B350" t="str">
            <v>Gobierno Autónomo Municipal de Sipe Sipe</v>
          </cell>
          <cell r="C350" t="str">
            <v>JYA</v>
          </cell>
          <cell r="D350" t="str">
            <v>Javier</v>
          </cell>
        </row>
        <row r="351">
          <cell r="A351">
            <v>1304</v>
          </cell>
          <cell r="B351" t="str">
            <v>Gobierno Autónomo Municipal de Tiquipaya</v>
          </cell>
          <cell r="C351" t="str">
            <v>JYA</v>
          </cell>
          <cell r="D351" t="str">
            <v>Javier</v>
          </cell>
        </row>
        <row r="352">
          <cell r="A352">
            <v>1305</v>
          </cell>
          <cell r="B352" t="str">
            <v>Gobierno Autónomo Municipal de Vinto</v>
          </cell>
          <cell r="C352" t="str">
            <v>JYA</v>
          </cell>
          <cell r="D352" t="str">
            <v>Javier</v>
          </cell>
        </row>
        <row r="353">
          <cell r="A353">
            <v>1306</v>
          </cell>
          <cell r="B353" t="str">
            <v>Gobierno Autónomo Municipal de Colcapirhua</v>
          </cell>
          <cell r="C353" t="str">
            <v>JYA</v>
          </cell>
          <cell r="D353" t="str">
            <v>Javier</v>
          </cell>
        </row>
        <row r="354">
          <cell r="A354">
            <v>1307</v>
          </cell>
          <cell r="B354" t="str">
            <v>Gobierno Autónomo Municipal de Aiquile</v>
          </cell>
          <cell r="C354" t="str">
            <v>JYA</v>
          </cell>
          <cell r="D354" t="str">
            <v>Javier</v>
          </cell>
        </row>
        <row r="355">
          <cell r="A355">
            <v>1308</v>
          </cell>
          <cell r="B355" t="str">
            <v>Gobierno Autónomo Municipal de Pasorapa</v>
          </cell>
          <cell r="C355" t="str">
            <v>JYA</v>
          </cell>
          <cell r="D355" t="str">
            <v>Javier</v>
          </cell>
        </row>
        <row r="356">
          <cell r="A356">
            <v>1309</v>
          </cell>
          <cell r="B356" t="str">
            <v>Gobierno Autónomo Municipal de Omereque</v>
          </cell>
          <cell r="C356" t="str">
            <v>JYA</v>
          </cell>
          <cell r="D356" t="str">
            <v>Javier</v>
          </cell>
        </row>
        <row r="357">
          <cell r="A357">
            <v>1310</v>
          </cell>
          <cell r="B357" t="str">
            <v>Gobierno Autónomo Municipal de Independencia</v>
          </cell>
          <cell r="C357" t="str">
            <v>JYA</v>
          </cell>
          <cell r="D357" t="str">
            <v>Javier</v>
          </cell>
        </row>
        <row r="358">
          <cell r="A358">
            <v>1311</v>
          </cell>
          <cell r="B358" t="str">
            <v>Gobierno Autónomo Municipal de Morochata</v>
          </cell>
          <cell r="C358" t="str">
            <v>JYA</v>
          </cell>
          <cell r="D358" t="str">
            <v>Javier</v>
          </cell>
        </row>
        <row r="359">
          <cell r="A359">
            <v>1312</v>
          </cell>
          <cell r="B359" t="str">
            <v>Gobierno Autónomo Municipal de Sacaba</v>
          </cell>
          <cell r="C359" t="str">
            <v>JYA</v>
          </cell>
          <cell r="D359" t="str">
            <v>Javier</v>
          </cell>
        </row>
        <row r="360">
          <cell r="A360">
            <v>1313</v>
          </cell>
          <cell r="B360" t="str">
            <v>Gobierno Autónomo Municipal de Colomi</v>
          </cell>
          <cell r="C360" t="str">
            <v>JYA</v>
          </cell>
          <cell r="D360" t="str">
            <v>Javier</v>
          </cell>
        </row>
        <row r="361">
          <cell r="A361">
            <v>1314</v>
          </cell>
          <cell r="B361" t="str">
            <v>Gobierno Autónomo Municipal de Villa Tunari</v>
          </cell>
          <cell r="C361" t="str">
            <v>JYA</v>
          </cell>
          <cell r="D361" t="str">
            <v>Javier</v>
          </cell>
        </row>
        <row r="362">
          <cell r="A362">
            <v>1315</v>
          </cell>
          <cell r="B362" t="str">
            <v>Gobierno Autónomo Municipal de Punata</v>
          </cell>
          <cell r="C362" t="str">
            <v>JYA</v>
          </cell>
          <cell r="D362" t="str">
            <v>Javier</v>
          </cell>
        </row>
        <row r="363">
          <cell r="A363">
            <v>1316</v>
          </cell>
          <cell r="B363" t="str">
            <v>Gobierno Autónomo Municipal de Villa Rivero</v>
          </cell>
          <cell r="C363" t="str">
            <v>JYA</v>
          </cell>
          <cell r="D363" t="str">
            <v>Javier</v>
          </cell>
        </row>
        <row r="364">
          <cell r="A364">
            <v>1317</v>
          </cell>
          <cell r="B364" t="str">
            <v>Gobierno Autónomo Municipal de San Benito (Villa José Quintín Mendoza)</v>
          </cell>
          <cell r="C364" t="str">
            <v>JYA</v>
          </cell>
          <cell r="D364" t="str">
            <v>Javier</v>
          </cell>
        </row>
        <row r="365">
          <cell r="A365">
            <v>1318</v>
          </cell>
          <cell r="B365" t="str">
            <v>Gobierno Autónomo Municipal de Tacachi</v>
          </cell>
          <cell r="C365" t="str">
            <v>JYA</v>
          </cell>
          <cell r="D365" t="str">
            <v>Javier</v>
          </cell>
        </row>
        <row r="366">
          <cell r="A366">
            <v>1319</v>
          </cell>
          <cell r="B366" t="str">
            <v>Gobierno Autónomo Municipal Villa Gualberto Villarroel</v>
          </cell>
          <cell r="C366" t="str">
            <v>JYA</v>
          </cell>
          <cell r="D366" t="str">
            <v>Javier</v>
          </cell>
        </row>
        <row r="367">
          <cell r="A367">
            <v>1320</v>
          </cell>
          <cell r="B367" t="str">
            <v>Gobierno Autónomo Municipal de Tarata</v>
          </cell>
          <cell r="C367" t="str">
            <v>JYA</v>
          </cell>
          <cell r="D367" t="str">
            <v>Javier</v>
          </cell>
        </row>
        <row r="368">
          <cell r="A368">
            <v>1321</v>
          </cell>
          <cell r="B368" t="str">
            <v>Gobierno Autónomo Municipal de Anzaldo</v>
          </cell>
          <cell r="C368" t="str">
            <v>JYA</v>
          </cell>
          <cell r="D368" t="str">
            <v>Javier</v>
          </cell>
        </row>
        <row r="369">
          <cell r="A369">
            <v>1322</v>
          </cell>
          <cell r="B369" t="str">
            <v>Gobierno Autónomo Municipal de Arbieto</v>
          </cell>
          <cell r="C369" t="str">
            <v>JYA</v>
          </cell>
          <cell r="D369" t="str">
            <v>Javier</v>
          </cell>
        </row>
        <row r="370">
          <cell r="A370">
            <v>1323</v>
          </cell>
          <cell r="B370" t="str">
            <v>Gobierno Autónomo Municipal de Sacabamba</v>
          </cell>
          <cell r="C370" t="str">
            <v>JYA</v>
          </cell>
          <cell r="D370" t="str">
            <v>Javier</v>
          </cell>
        </row>
        <row r="371">
          <cell r="A371">
            <v>1324</v>
          </cell>
          <cell r="B371" t="str">
            <v>Gobierno Autónomo Municipal de Cliza</v>
          </cell>
          <cell r="C371" t="str">
            <v>JYA</v>
          </cell>
          <cell r="D371" t="str">
            <v>Javier</v>
          </cell>
        </row>
        <row r="372">
          <cell r="A372">
            <v>1325</v>
          </cell>
          <cell r="B372" t="str">
            <v>Gobierno Autónomo Municipal de Toco</v>
          </cell>
          <cell r="C372" t="str">
            <v>JYA</v>
          </cell>
          <cell r="D372" t="str">
            <v>Javier</v>
          </cell>
        </row>
        <row r="373">
          <cell r="A373">
            <v>1326</v>
          </cell>
          <cell r="B373" t="str">
            <v>Gobierno Autónomo Municipal de Tolata</v>
          </cell>
          <cell r="C373" t="str">
            <v>JYA</v>
          </cell>
          <cell r="D373" t="str">
            <v>Javier</v>
          </cell>
        </row>
        <row r="374">
          <cell r="A374">
            <v>1327</v>
          </cell>
          <cell r="B374" t="str">
            <v>Gobierno Autónomo Municipal de Capinota</v>
          </cell>
          <cell r="C374" t="str">
            <v>JYA</v>
          </cell>
          <cell r="D374" t="str">
            <v>Javier</v>
          </cell>
        </row>
        <row r="375">
          <cell r="A375">
            <v>1328</v>
          </cell>
          <cell r="B375" t="str">
            <v>Gobierno Autónomo Municipal de Santivañez</v>
          </cell>
          <cell r="C375" t="str">
            <v>JYA</v>
          </cell>
          <cell r="D375" t="str">
            <v>Javier</v>
          </cell>
        </row>
        <row r="376">
          <cell r="A376">
            <v>1329</v>
          </cell>
          <cell r="B376" t="str">
            <v>Gobierno Autónomo Municipal de Sicaya</v>
          </cell>
          <cell r="C376" t="str">
            <v>JYA</v>
          </cell>
          <cell r="D376" t="str">
            <v>Javier</v>
          </cell>
        </row>
        <row r="377">
          <cell r="A377">
            <v>1330</v>
          </cell>
          <cell r="B377" t="str">
            <v>Gobierno Autónomo Municipal de Tapacari</v>
          </cell>
          <cell r="C377" t="str">
            <v>JYA</v>
          </cell>
          <cell r="D377" t="str">
            <v>Javier</v>
          </cell>
        </row>
        <row r="378">
          <cell r="A378">
            <v>1331</v>
          </cell>
          <cell r="B378" t="str">
            <v>Gobierno Autónomo Municipal de Totora</v>
          </cell>
          <cell r="C378" t="str">
            <v>JYA</v>
          </cell>
          <cell r="D378" t="str">
            <v>Javier</v>
          </cell>
        </row>
        <row r="379">
          <cell r="A379">
            <v>1332</v>
          </cell>
          <cell r="B379" t="str">
            <v>Gobierno Autónomo Municipal de Pojo</v>
          </cell>
          <cell r="C379" t="str">
            <v>JYA</v>
          </cell>
          <cell r="D379" t="str">
            <v>Javier</v>
          </cell>
        </row>
        <row r="380">
          <cell r="A380">
            <v>1333</v>
          </cell>
          <cell r="B380" t="str">
            <v>Gobierno Autónomo Municipal de Pocona</v>
          </cell>
          <cell r="C380" t="str">
            <v>JYA</v>
          </cell>
          <cell r="D380" t="str">
            <v>Javier</v>
          </cell>
        </row>
        <row r="381">
          <cell r="A381">
            <v>1334</v>
          </cell>
          <cell r="B381" t="str">
            <v>Gobierno Autónomo Municipal de Chimoré</v>
          </cell>
          <cell r="C381" t="str">
            <v>JYA</v>
          </cell>
          <cell r="D381" t="str">
            <v>Javier</v>
          </cell>
        </row>
        <row r="382">
          <cell r="A382">
            <v>1335</v>
          </cell>
          <cell r="B382" t="str">
            <v>Gobierno Autónomo Municipal de Puerto Villarroel</v>
          </cell>
          <cell r="C382" t="str">
            <v>JYA</v>
          </cell>
          <cell r="D382" t="str">
            <v>Javier</v>
          </cell>
        </row>
        <row r="383">
          <cell r="A383">
            <v>1336</v>
          </cell>
          <cell r="B383" t="str">
            <v>Gobierno Autónomo Municipal de Arani</v>
          </cell>
          <cell r="C383" t="str">
            <v>JYA</v>
          </cell>
          <cell r="D383" t="str">
            <v>Javier</v>
          </cell>
        </row>
        <row r="384">
          <cell r="A384">
            <v>1337</v>
          </cell>
          <cell r="B384" t="str">
            <v>Gobierno Autónomo Municipal de Vacas</v>
          </cell>
          <cell r="C384" t="str">
            <v>JYA</v>
          </cell>
          <cell r="D384" t="str">
            <v>Javier</v>
          </cell>
        </row>
        <row r="385">
          <cell r="A385">
            <v>1338</v>
          </cell>
          <cell r="B385" t="str">
            <v>Gobierno Autónomo Municipal de Arque</v>
          </cell>
          <cell r="C385" t="str">
            <v>JYA</v>
          </cell>
          <cell r="D385" t="str">
            <v>Javier</v>
          </cell>
        </row>
        <row r="386">
          <cell r="A386">
            <v>1339</v>
          </cell>
          <cell r="B386" t="str">
            <v>Gobierno Autónomo Municipal de Tacopaya</v>
          </cell>
          <cell r="C386" t="str">
            <v>JYA</v>
          </cell>
          <cell r="D386" t="str">
            <v>Javier</v>
          </cell>
        </row>
        <row r="387">
          <cell r="A387">
            <v>1340</v>
          </cell>
          <cell r="B387" t="str">
            <v>Gobierno Autónomo Municipal de Bolivar</v>
          </cell>
          <cell r="C387" t="str">
            <v>JYA</v>
          </cell>
          <cell r="D387" t="str">
            <v>Javier</v>
          </cell>
        </row>
        <row r="388">
          <cell r="A388">
            <v>1341</v>
          </cell>
          <cell r="B388" t="str">
            <v>Gobierno Autónomo Municipal de Tiraque</v>
          </cell>
          <cell r="C388" t="str">
            <v>JYA</v>
          </cell>
          <cell r="D388" t="str">
            <v>Javier</v>
          </cell>
        </row>
        <row r="389">
          <cell r="A389">
            <v>1342</v>
          </cell>
          <cell r="B389" t="str">
            <v>Gobierno Autónomo Municipal de Mizque</v>
          </cell>
          <cell r="C389" t="str">
            <v>JYA</v>
          </cell>
          <cell r="D389" t="str">
            <v>Javier</v>
          </cell>
        </row>
        <row r="390">
          <cell r="A390">
            <v>1343</v>
          </cell>
          <cell r="B390" t="str">
            <v>Gobierno Autónomo Municipal de Vila Vila</v>
          </cell>
          <cell r="C390" t="str">
            <v>JYA</v>
          </cell>
          <cell r="D390" t="str">
            <v>Javier</v>
          </cell>
        </row>
        <row r="391">
          <cell r="A391">
            <v>1344</v>
          </cell>
          <cell r="B391" t="str">
            <v>Gobierno Autónomo Municipal de Alalay</v>
          </cell>
          <cell r="C391" t="str">
            <v>JYA</v>
          </cell>
          <cell r="D391" t="str">
            <v>Javier</v>
          </cell>
        </row>
        <row r="392">
          <cell r="A392">
            <v>1345</v>
          </cell>
          <cell r="B392" t="str">
            <v>Gobierno Autónomo Municipal de Entre Rios</v>
          </cell>
          <cell r="C392" t="str">
            <v>JYA</v>
          </cell>
          <cell r="D392" t="str">
            <v>Javier</v>
          </cell>
        </row>
        <row r="393">
          <cell r="A393">
            <v>1346</v>
          </cell>
          <cell r="B393" t="str">
            <v>Gobierno Autónomo Municipal de Cocapata</v>
          </cell>
          <cell r="C393" t="str">
            <v>JYA</v>
          </cell>
          <cell r="D393" t="str">
            <v>Javier</v>
          </cell>
        </row>
        <row r="394">
          <cell r="A394">
            <v>1347</v>
          </cell>
          <cell r="B394" t="str">
            <v>Gobierno Autónomo Municipal de Shinahota</v>
          </cell>
          <cell r="C394" t="str">
            <v>JYA</v>
          </cell>
          <cell r="D394" t="str">
            <v>Javier</v>
          </cell>
        </row>
        <row r="395">
          <cell r="A395">
            <v>1401</v>
          </cell>
          <cell r="B395" t="str">
            <v>Gobierno Autónomo Municipal de Oruro</v>
          </cell>
          <cell r="C395" t="str">
            <v>JYA</v>
          </cell>
          <cell r="D395" t="str">
            <v>Javier</v>
          </cell>
        </row>
        <row r="396">
          <cell r="A396">
            <v>1402</v>
          </cell>
          <cell r="B396" t="str">
            <v>Gobierno Autónomo Municipal de Caracollo</v>
          </cell>
          <cell r="C396" t="str">
            <v>JYA</v>
          </cell>
          <cell r="D396" t="str">
            <v>Javier</v>
          </cell>
        </row>
        <row r="397">
          <cell r="A397">
            <v>1403</v>
          </cell>
          <cell r="B397" t="str">
            <v>Gobierno Autónomo Municipal de El Choro</v>
          </cell>
          <cell r="C397" t="str">
            <v>JYA</v>
          </cell>
          <cell r="D397" t="str">
            <v>Javier</v>
          </cell>
        </row>
        <row r="398">
          <cell r="A398">
            <v>1404</v>
          </cell>
          <cell r="B398" t="str">
            <v>Gobierno Autónomo Municipal de Challapata</v>
          </cell>
          <cell r="C398" t="str">
            <v>JYA</v>
          </cell>
          <cell r="D398" t="str">
            <v>Javier</v>
          </cell>
        </row>
        <row r="399">
          <cell r="A399">
            <v>1405</v>
          </cell>
          <cell r="B399" t="str">
            <v>Gobierno Autónomo Municipal de Santuario de Quillacas</v>
          </cell>
          <cell r="C399" t="str">
            <v>JYA</v>
          </cell>
          <cell r="D399" t="str">
            <v>Javier</v>
          </cell>
        </row>
        <row r="400">
          <cell r="A400">
            <v>1406</v>
          </cell>
          <cell r="B400" t="str">
            <v>Gobierno Autónomo Municipal de Huanuni</v>
          </cell>
          <cell r="C400" t="str">
            <v>JYA</v>
          </cell>
          <cell r="D400" t="str">
            <v>Javier</v>
          </cell>
        </row>
        <row r="401">
          <cell r="A401">
            <v>1407</v>
          </cell>
          <cell r="B401" t="str">
            <v>Gobierno Autónomo Municipal de Machacamarca</v>
          </cell>
          <cell r="C401" t="str">
            <v>JYA</v>
          </cell>
          <cell r="D401" t="str">
            <v>Javier</v>
          </cell>
        </row>
        <row r="402">
          <cell r="A402">
            <v>1408</v>
          </cell>
          <cell r="B402" t="str">
            <v>Gobierno Autónomo Municipal de Poopó (Villa Poopó)</v>
          </cell>
          <cell r="C402" t="str">
            <v>JYA</v>
          </cell>
          <cell r="D402" t="str">
            <v>Javier</v>
          </cell>
        </row>
        <row r="403">
          <cell r="A403">
            <v>1409</v>
          </cell>
          <cell r="B403" t="str">
            <v>Gobierno Autónomo Municipal de Pazña</v>
          </cell>
          <cell r="C403" t="str">
            <v>JYA</v>
          </cell>
          <cell r="D403" t="str">
            <v>Javier</v>
          </cell>
        </row>
        <row r="404">
          <cell r="A404">
            <v>1410</v>
          </cell>
          <cell r="B404" t="str">
            <v>Gobierno Autónomo Municipal de Antequera</v>
          </cell>
          <cell r="C404" t="str">
            <v>JYA</v>
          </cell>
          <cell r="D404" t="str">
            <v>Javier</v>
          </cell>
        </row>
        <row r="405">
          <cell r="A405">
            <v>1411</v>
          </cell>
          <cell r="B405" t="str">
            <v>Gobierno Autónomo Municipal de Eucaliptus</v>
          </cell>
          <cell r="C405" t="str">
            <v>JYA</v>
          </cell>
          <cell r="D405" t="str">
            <v>Javier</v>
          </cell>
        </row>
        <row r="406">
          <cell r="A406">
            <v>1412</v>
          </cell>
          <cell r="B406" t="str">
            <v>Gobierno Autónomo Municipal de Santiago de Huari</v>
          </cell>
          <cell r="C406" t="str">
            <v>JYA</v>
          </cell>
          <cell r="D406" t="str">
            <v>Javier</v>
          </cell>
        </row>
        <row r="407">
          <cell r="A407">
            <v>1413</v>
          </cell>
          <cell r="B407" t="str">
            <v>Gobierno Autónomo Municipal de Totora</v>
          </cell>
          <cell r="C407" t="str">
            <v>JYA</v>
          </cell>
          <cell r="D407" t="str">
            <v>Javier</v>
          </cell>
        </row>
        <row r="408">
          <cell r="A408">
            <v>1414</v>
          </cell>
          <cell r="B408" t="str">
            <v>Gobierno Autónomo Municipal de Corque</v>
          </cell>
          <cell r="C408" t="str">
            <v>JYA</v>
          </cell>
          <cell r="D408" t="str">
            <v>Javier</v>
          </cell>
        </row>
        <row r="409">
          <cell r="A409">
            <v>1415</v>
          </cell>
          <cell r="B409" t="str">
            <v>Gobierno Autónomo Municipal de Choquecota</v>
          </cell>
          <cell r="C409" t="str">
            <v>JYA</v>
          </cell>
          <cell r="D409" t="str">
            <v>Javier</v>
          </cell>
        </row>
        <row r="410">
          <cell r="A410">
            <v>1416</v>
          </cell>
          <cell r="B410" t="str">
            <v>Gobierno Autónomo Municipal de Curahuara de Carangas</v>
          </cell>
          <cell r="C410" t="str">
            <v>JYA</v>
          </cell>
          <cell r="D410" t="str">
            <v>Javier</v>
          </cell>
        </row>
        <row r="411">
          <cell r="A411">
            <v>1417</v>
          </cell>
          <cell r="B411" t="str">
            <v>Gobierno Autónomo Municipal de Turco</v>
          </cell>
          <cell r="C411" t="str">
            <v>JYA</v>
          </cell>
          <cell r="D411" t="str">
            <v>Javier</v>
          </cell>
        </row>
        <row r="412">
          <cell r="A412">
            <v>1418</v>
          </cell>
          <cell r="B412" t="str">
            <v>Gobierno Autónomo Municipal de Huachacalla</v>
          </cell>
          <cell r="C412" t="str">
            <v>JYA</v>
          </cell>
          <cell r="D412" t="str">
            <v>Javier</v>
          </cell>
        </row>
        <row r="413">
          <cell r="A413">
            <v>1419</v>
          </cell>
          <cell r="B413" t="str">
            <v>Gobierno Autónomo Municipal de Escara</v>
          </cell>
          <cell r="C413" t="str">
            <v>JYA</v>
          </cell>
          <cell r="D413" t="str">
            <v>Javier</v>
          </cell>
        </row>
        <row r="414">
          <cell r="A414">
            <v>1420</v>
          </cell>
          <cell r="B414" t="str">
            <v>Gobierno Autónomo Municipal de Cruz de Machacamarca</v>
          </cell>
          <cell r="C414" t="str">
            <v>JYA</v>
          </cell>
          <cell r="D414" t="str">
            <v>Javier</v>
          </cell>
        </row>
        <row r="415">
          <cell r="A415">
            <v>1421</v>
          </cell>
          <cell r="B415" t="str">
            <v>Gobierno Autónomo Municipal de Yunguyo de Litoral</v>
          </cell>
          <cell r="C415" t="str">
            <v>JYA</v>
          </cell>
          <cell r="D415" t="str">
            <v>Javier</v>
          </cell>
        </row>
        <row r="416">
          <cell r="A416">
            <v>1422</v>
          </cell>
          <cell r="B416" t="str">
            <v>Gobierno Autónomo Municipal de Esmeralda</v>
          </cell>
          <cell r="C416" t="str">
            <v>JYA</v>
          </cell>
          <cell r="D416" t="str">
            <v>Javier</v>
          </cell>
        </row>
        <row r="417">
          <cell r="A417">
            <v>1423</v>
          </cell>
          <cell r="B417" t="str">
            <v>Gobierno Autónomo Municipal de Toledo</v>
          </cell>
          <cell r="C417" t="str">
            <v>JYA</v>
          </cell>
          <cell r="D417" t="str">
            <v>Javier</v>
          </cell>
        </row>
        <row r="418">
          <cell r="A418">
            <v>1424</v>
          </cell>
          <cell r="B418" t="str">
            <v>Gobierno Autónomo Municipal de Andamarca (Santiago de Andamarca)</v>
          </cell>
          <cell r="C418" t="str">
            <v>JYA</v>
          </cell>
          <cell r="D418" t="str">
            <v>Javier</v>
          </cell>
        </row>
        <row r="419">
          <cell r="A419">
            <v>1425</v>
          </cell>
          <cell r="B419" t="str">
            <v>Gobierno Autónomo Municipal de Belén de Andamarca</v>
          </cell>
          <cell r="C419" t="str">
            <v>JYA</v>
          </cell>
          <cell r="D419" t="str">
            <v>Javier</v>
          </cell>
        </row>
        <row r="420">
          <cell r="A420">
            <v>1426</v>
          </cell>
          <cell r="B420" t="str">
            <v>Gobierno Autónomo Municipal de Salinas de G. Mendoza</v>
          </cell>
          <cell r="C420" t="str">
            <v>JYA</v>
          </cell>
          <cell r="D420" t="str">
            <v>Javier</v>
          </cell>
        </row>
        <row r="421">
          <cell r="A421">
            <v>1427</v>
          </cell>
          <cell r="B421" t="str">
            <v>Gobierno Autónomo Municipal de Pampa Aullagas</v>
          </cell>
          <cell r="C421" t="str">
            <v>JYA</v>
          </cell>
          <cell r="D421" t="str">
            <v>Javier</v>
          </cell>
        </row>
        <row r="422">
          <cell r="A422">
            <v>1428</v>
          </cell>
          <cell r="B422" t="str">
            <v>Gobierno Autónomo Municipal de La Rivera</v>
          </cell>
          <cell r="C422" t="str">
            <v>JYA</v>
          </cell>
          <cell r="D422" t="str">
            <v>Javier</v>
          </cell>
        </row>
        <row r="423">
          <cell r="A423">
            <v>1429</v>
          </cell>
          <cell r="B423" t="str">
            <v>Gobierno Autónomo Municipal de Todos Santos</v>
          </cell>
          <cell r="C423" t="str">
            <v>JYA</v>
          </cell>
          <cell r="D423" t="str">
            <v>Javier</v>
          </cell>
        </row>
        <row r="424">
          <cell r="A424">
            <v>1430</v>
          </cell>
          <cell r="B424" t="str">
            <v>Gobierno Autónomo Municipal de Carangas</v>
          </cell>
          <cell r="C424" t="str">
            <v>JYA</v>
          </cell>
          <cell r="D424" t="str">
            <v>Javier</v>
          </cell>
        </row>
        <row r="425">
          <cell r="A425">
            <v>1431</v>
          </cell>
          <cell r="B425" t="str">
            <v>Gobierno Autónomo Municipal de Sabaya</v>
          </cell>
          <cell r="C425" t="str">
            <v>JYA</v>
          </cell>
          <cell r="D425" t="str">
            <v>Javier</v>
          </cell>
        </row>
        <row r="426">
          <cell r="A426">
            <v>1432</v>
          </cell>
          <cell r="B426" t="str">
            <v>Gobierno Autónomo Municipal de Coipasa</v>
          </cell>
          <cell r="C426" t="str">
            <v>JYA</v>
          </cell>
          <cell r="D426" t="str">
            <v>Javier</v>
          </cell>
        </row>
        <row r="427">
          <cell r="A427">
            <v>1433</v>
          </cell>
          <cell r="B427" t="str">
            <v>Gobierno Autónomo Municipal de Chipaya</v>
          </cell>
          <cell r="C427" t="str">
            <v>JYA</v>
          </cell>
          <cell r="D427" t="str">
            <v>Javier</v>
          </cell>
        </row>
        <row r="428">
          <cell r="A428">
            <v>1434</v>
          </cell>
          <cell r="B428" t="str">
            <v>Gobierno Autónomo Municipal de Huayllamarca (Santiago de Huayllamarca)</v>
          </cell>
          <cell r="C428" t="str">
            <v>JYA</v>
          </cell>
          <cell r="D428" t="str">
            <v>Javier</v>
          </cell>
        </row>
        <row r="429">
          <cell r="A429">
            <v>1435</v>
          </cell>
          <cell r="B429" t="str">
            <v>Gobierno Autónomo Municipal de Soracachi</v>
          </cell>
          <cell r="C429" t="str">
            <v>JYA</v>
          </cell>
          <cell r="D429" t="str">
            <v>Javier</v>
          </cell>
        </row>
        <row r="430">
          <cell r="A430">
            <v>1501</v>
          </cell>
          <cell r="B430" t="str">
            <v>Gobierno Autónomo Municipal de Potosí</v>
          </cell>
          <cell r="C430" t="str">
            <v>JYA</v>
          </cell>
          <cell r="D430" t="str">
            <v>Javier</v>
          </cell>
        </row>
        <row r="431">
          <cell r="A431">
            <v>1502</v>
          </cell>
          <cell r="B431" t="str">
            <v>Gobierno Autónomo Municipal de Tinguipaya</v>
          </cell>
          <cell r="C431" t="str">
            <v>JYA</v>
          </cell>
          <cell r="D431" t="str">
            <v>Javier</v>
          </cell>
        </row>
        <row r="432">
          <cell r="A432">
            <v>1503</v>
          </cell>
          <cell r="B432" t="str">
            <v>Gobierno Autónomo Municipal de Yocalla</v>
          </cell>
          <cell r="C432" t="str">
            <v>JYA</v>
          </cell>
          <cell r="D432" t="str">
            <v>Javier</v>
          </cell>
        </row>
        <row r="433">
          <cell r="A433">
            <v>1504</v>
          </cell>
          <cell r="B433" t="str">
            <v>Gobierno Autónomo Municipal de Urmiri</v>
          </cell>
          <cell r="C433" t="str">
            <v>JYA</v>
          </cell>
          <cell r="D433" t="str">
            <v>Javier</v>
          </cell>
        </row>
        <row r="434">
          <cell r="A434">
            <v>1505</v>
          </cell>
          <cell r="B434" t="str">
            <v>Gobierno Autónomo Municipal de Uncía</v>
          </cell>
          <cell r="C434" t="str">
            <v>JYA</v>
          </cell>
          <cell r="D434" t="str">
            <v>Javier</v>
          </cell>
        </row>
        <row r="435">
          <cell r="A435">
            <v>1506</v>
          </cell>
          <cell r="B435" t="str">
            <v>Gobierno Autónomo Municipal de Chayanta</v>
          </cell>
          <cell r="C435" t="str">
            <v>JYA</v>
          </cell>
          <cell r="D435" t="str">
            <v>Javier</v>
          </cell>
        </row>
        <row r="436">
          <cell r="A436">
            <v>1507</v>
          </cell>
          <cell r="B436" t="str">
            <v>Gobierno Autónomo Municipal de Llallagua</v>
          </cell>
          <cell r="C436" t="str">
            <v>JYA</v>
          </cell>
          <cell r="D436" t="str">
            <v>Javier</v>
          </cell>
        </row>
        <row r="437">
          <cell r="A437">
            <v>1508</v>
          </cell>
          <cell r="B437" t="str">
            <v>Gobierno Autónomo Municipal de Betanzos</v>
          </cell>
          <cell r="C437" t="str">
            <v>JYA</v>
          </cell>
          <cell r="D437" t="str">
            <v>Javier</v>
          </cell>
        </row>
        <row r="438">
          <cell r="A438">
            <v>1509</v>
          </cell>
          <cell r="B438" t="str">
            <v>Gobierno Autónomo Municipal de Chaqui</v>
          </cell>
          <cell r="C438" t="str">
            <v>JYA</v>
          </cell>
          <cell r="D438" t="str">
            <v>Javier</v>
          </cell>
        </row>
        <row r="439">
          <cell r="A439">
            <v>1510</v>
          </cell>
          <cell r="B439" t="str">
            <v>Gobierno Autónomo Municipal de Tacobamba</v>
          </cell>
          <cell r="C439" t="str">
            <v>JYA</v>
          </cell>
          <cell r="D439" t="str">
            <v>Javier</v>
          </cell>
        </row>
        <row r="440">
          <cell r="A440">
            <v>1511</v>
          </cell>
          <cell r="B440" t="str">
            <v>Gobierno Autónomo Municipal de Colquechaca</v>
          </cell>
          <cell r="C440" t="str">
            <v>JYA</v>
          </cell>
          <cell r="D440" t="str">
            <v>Javier</v>
          </cell>
        </row>
        <row r="441">
          <cell r="A441">
            <v>1512</v>
          </cell>
          <cell r="B441" t="str">
            <v>Gobierno Autónomo Municipal de Ravelo</v>
          </cell>
          <cell r="C441" t="str">
            <v>JYA</v>
          </cell>
          <cell r="D441" t="str">
            <v>Javier</v>
          </cell>
        </row>
        <row r="442">
          <cell r="A442">
            <v>1513</v>
          </cell>
          <cell r="B442" t="str">
            <v>Gobierno Autónomo Municipal de Pocoata</v>
          </cell>
          <cell r="C442" t="str">
            <v>JYA</v>
          </cell>
          <cell r="D442" t="str">
            <v>Javier</v>
          </cell>
        </row>
        <row r="443">
          <cell r="A443">
            <v>1514</v>
          </cell>
          <cell r="B443" t="str">
            <v>Gobierno Autónomo Municipal de Ocurí</v>
          </cell>
          <cell r="C443" t="str">
            <v>JYA</v>
          </cell>
          <cell r="D443" t="str">
            <v>Javier</v>
          </cell>
        </row>
        <row r="444">
          <cell r="A444">
            <v>1515</v>
          </cell>
          <cell r="B444" t="str">
            <v>Gobierno Autónomo Municipal de San Pedro de Buena Vista</v>
          </cell>
          <cell r="C444" t="str">
            <v>JYA</v>
          </cell>
          <cell r="D444" t="str">
            <v>Javier</v>
          </cell>
        </row>
        <row r="445">
          <cell r="A445">
            <v>1516</v>
          </cell>
          <cell r="B445" t="str">
            <v>Gobierno Autónomo Municipal de Toro Toro</v>
          </cell>
          <cell r="C445" t="str">
            <v>JYA</v>
          </cell>
          <cell r="D445" t="str">
            <v>Javier</v>
          </cell>
        </row>
        <row r="446">
          <cell r="A446">
            <v>1517</v>
          </cell>
          <cell r="B446" t="str">
            <v>Gobierno Autónomo Municipal de Cotagaita</v>
          </cell>
          <cell r="C446" t="str">
            <v>JYA</v>
          </cell>
          <cell r="D446" t="str">
            <v>Javier</v>
          </cell>
        </row>
        <row r="447">
          <cell r="A447">
            <v>1518</v>
          </cell>
          <cell r="B447" t="str">
            <v>Gobierno Autónomo Municipal de Vitichi</v>
          </cell>
          <cell r="C447" t="str">
            <v>JYA</v>
          </cell>
          <cell r="D447" t="str">
            <v>Javier</v>
          </cell>
        </row>
        <row r="448">
          <cell r="A448">
            <v>1519</v>
          </cell>
          <cell r="B448" t="str">
            <v>Gobierno Autónomo Municipal de Tupiza</v>
          </cell>
          <cell r="C448" t="str">
            <v>JYA</v>
          </cell>
          <cell r="D448" t="str">
            <v>Javier</v>
          </cell>
        </row>
        <row r="449">
          <cell r="A449">
            <v>1520</v>
          </cell>
          <cell r="B449" t="str">
            <v>Gobierno Autónomo Municipal de Atocha</v>
          </cell>
          <cell r="C449" t="str">
            <v>JYA</v>
          </cell>
          <cell r="D449" t="str">
            <v>Javier</v>
          </cell>
        </row>
        <row r="450">
          <cell r="A450">
            <v>1521</v>
          </cell>
          <cell r="B450" t="str">
            <v>Gobierno Autónomo Municipal de Colcha"K" (Villa Martín)</v>
          </cell>
          <cell r="C450" t="str">
            <v>JYA</v>
          </cell>
          <cell r="D450" t="str">
            <v>Javier</v>
          </cell>
        </row>
        <row r="451">
          <cell r="A451">
            <v>1522</v>
          </cell>
          <cell r="B451" t="str">
            <v>Gobierno Autónomo Municipal de San Pedro de Quemes</v>
          </cell>
          <cell r="C451" t="str">
            <v>JYA</v>
          </cell>
          <cell r="D451" t="str">
            <v>Javier</v>
          </cell>
        </row>
        <row r="452">
          <cell r="A452">
            <v>1523</v>
          </cell>
          <cell r="B452" t="str">
            <v>Gobierno Autónomo Municipal de San Pablo de Lípez</v>
          </cell>
          <cell r="C452" t="str">
            <v>JYA</v>
          </cell>
          <cell r="D452" t="str">
            <v>Javier</v>
          </cell>
        </row>
        <row r="453">
          <cell r="A453">
            <v>1524</v>
          </cell>
          <cell r="B453" t="str">
            <v>Gobierno Autónomo Municipal de Mojinete</v>
          </cell>
          <cell r="C453" t="str">
            <v>JYA</v>
          </cell>
          <cell r="D453" t="str">
            <v>Javier</v>
          </cell>
        </row>
        <row r="454">
          <cell r="A454">
            <v>1525</v>
          </cell>
          <cell r="B454" t="str">
            <v>Gobierno Autónomo Municipal de San Antonio de Esmoruco</v>
          </cell>
          <cell r="C454" t="str">
            <v>JYA</v>
          </cell>
          <cell r="D454" t="str">
            <v>Javier</v>
          </cell>
        </row>
        <row r="455">
          <cell r="A455">
            <v>1526</v>
          </cell>
          <cell r="B455" t="str">
            <v>Gobierno Autónomo Municipal de Sacaca (Villa de Sacaca)</v>
          </cell>
          <cell r="C455" t="str">
            <v>JYA</v>
          </cell>
          <cell r="D455" t="str">
            <v>Javier</v>
          </cell>
        </row>
        <row r="456">
          <cell r="A456">
            <v>1527</v>
          </cell>
          <cell r="B456" t="str">
            <v>Gobierno Autónomo Municipal de Caripuyo</v>
          </cell>
          <cell r="C456" t="str">
            <v>JYA</v>
          </cell>
          <cell r="D456" t="str">
            <v>Javier</v>
          </cell>
        </row>
        <row r="457">
          <cell r="A457">
            <v>1528</v>
          </cell>
          <cell r="B457" t="str">
            <v>Gobierno Autónomo Municipal de Puna (Villa Talavera)</v>
          </cell>
          <cell r="C457" t="str">
            <v>JYA</v>
          </cell>
          <cell r="D457" t="str">
            <v>Javier</v>
          </cell>
        </row>
        <row r="458">
          <cell r="A458">
            <v>1529</v>
          </cell>
          <cell r="B458" t="str">
            <v>Gobierno Autónomo Municipal de Caiza "D"</v>
          </cell>
          <cell r="C458" t="str">
            <v>JYA</v>
          </cell>
          <cell r="D458" t="str">
            <v>Javier</v>
          </cell>
        </row>
        <row r="459">
          <cell r="A459">
            <v>1530</v>
          </cell>
          <cell r="B459" t="str">
            <v>Gobierno Autónomo Municipal de Uyuni</v>
          </cell>
          <cell r="C459" t="str">
            <v>JYA</v>
          </cell>
          <cell r="D459" t="str">
            <v>Javier</v>
          </cell>
        </row>
        <row r="460">
          <cell r="A460">
            <v>1531</v>
          </cell>
          <cell r="B460" t="str">
            <v>Gobierno Autónomo Municipal de Tomave</v>
          </cell>
          <cell r="C460" t="str">
            <v>JYA</v>
          </cell>
          <cell r="D460" t="str">
            <v>Javier</v>
          </cell>
        </row>
        <row r="461">
          <cell r="A461">
            <v>1532</v>
          </cell>
          <cell r="B461" t="str">
            <v>Gobierno Autónomo Municipal de Porco</v>
          </cell>
          <cell r="C461" t="str">
            <v>JYA</v>
          </cell>
          <cell r="D461" t="str">
            <v>Javier</v>
          </cell>
        </row>
        <row r="462">
          <cell r="A462">
            <v>1533</v>
          </cell>
          <cell r="B462" t="str">
            <v>Gobierno Autónomo Municipal de Arampampa</v>
          </cell>
          <cell r="C462" t="str">
            <v>JYA</v>
          </cell>
          <cell r="D462" t="str">
            <v>Javier</v>
          </cell>
        </row>
        <row r="463">
          <cell r="A463">
            <v>1534</v>
          </cell>
          <cell r="B463" t="str">
            <v>Gobierno Autónomo Municipal de Acasio</v>
          </cell>
          <cell r="C463" t="str">
            <v>JYA</v>
          </cell>
          <cell r="D463" t="str">
            <v>Javier</v>
          </cell>
        </row>
        <row r="464">
          <cell r="A464">
            <v>1535</v>
          </cell>
          <cell r="B464" t="str">
            <v>Gobierno Autónomo Municipal de Llica</v>
          </cell>
          <cell r="C464" t="str">
            <v>JYA</v>
          </cell>
          <cell r="D464" t="str">
            <v>Javier</v>
          </cell>
        </row>
        <row r="465">
          <cell r="A465">
            <v>1536</v>
          </cell>
          <cell r="B465" t="str">
            <v>Gobierno Autónomo Municipal de Tahua</v>
          </cell>
          <cell r="C465" t="str">
            <v>JYA</v>
          </cell>
          <cell r="D465" t="str">
            <v>Javier</v>
          </cell>
        </row>
        <row r="466">
          <cell r="A466">
            <v>1537</v>
          </cell>
          <cell r="B466" t="str">
            <v>Gobierno Autónomo Municipal de Villazón</v>
          </cell>
          <cell r="C466" t="str">
            <v>JYA</v>
          </cell>
          <cell r="D466" t="str">
            <v>Javier</v>
          </cell>
        </row>
        <row r="467">
          <cell r="A467">
            <v>1538</v>
          </cell>
          <cell r="B467" t="str">
            <v>Gobierno Autónomo Municipal de San Agustín</v>
          </cell>
          <cell r="C467" t="str">
            <v>JYA</v>
          </cell>
          <cell r="D467" t="str">
            <v>Javier</v>
          </cell>
        </row>
        <row r="468">
          <cell r="A468">
            <v>1539</v>
          </cell>
          <cell r="B468" t="str">
            <v>Gobierno Autónomo Municipal de Ckochas</v>
          </cell>
          <cell r="C468" t="str">
            <v>JYA</v>
          </cell>
          <cell r="D468" t="str">
            <v>Javier</v>
          </cell>
        </row>
        <row r="469">
          <cell r="A469">
            <v>1540</v>
          </cell>
          <cell r="B469" t="str">
            <v>Gobierno Autónomo Municipal de Chuquiuta "Ayllu Jucumani"</v>
          </cell>
          <cell r="C469" t="str">
            <v>JYA</v>
          </cell>
          <cell r="D469" t="str">
            <v>Javier</v>
          </cell>
        </row>
        <row r="470">
          <cell r="A470">
            <v>1601</v>
          </cell>
          <cell r="B470" t="str">
            <v>Gobierno Autónomo Municipal de Tarija</v>
          </cell>
          <cell r="C470" t="str">
            <v>JYA</v>
          </cell>
          <cell r="D470" t="str">
            <v>Javier</v>
          </cell>
        </row>
        <row r="471">
          <cell r="A471">
            <v>1602</v>
          </cell>
          <cell r="B471" t="str">
            <v>Gobierno Autónomo Municipal de Padcaya</v>
          </cell>
          <cell r="C471" t="str">
            <v>JYA</v>
          </cell>
          <cell r="D471" t="str">
            <v>Javier</v>
          </cell>
        </row>
        <row r="472">
          <cell r="A472">
            <v>1603</v>
          </cell>
          <cell r="B472" t="str">
            <v>Gobierno Autónomo Municipal de Bermejo</v>
          </cell>
          <cell r="C472" t="str">
            <v>JYA</v>
          </cell>
          <cell r="D472" t="str">
            <v>Javier</v>
          </cell>
        </row>
        <row r="473">
          <cell r="A473">
            <v>1604</v>
          </cell>
          <cell r="B473" t="str">
            <v>Gobierno Autónomo Municipal de Yacuiba</v>
          </cell>
          <cell r="C473" t="str">
            <v>JYA</v>
          </cell>
          <cell r="D473" t="str">
            <v>Javier</v>
          </cell>
        </row>
        <row r="474">
          <cell r="A474">
            <v>1605</v>
          </cell>
          <cell r="B474" t="str">
            <v>Gobierno Autónomo Municipal de Caraparí</v>
          </cell>
          <cell r="C474" t="str">
            <v>JYA</v>
          </cell>
          <cell r="D474" t="str">
            <v>Javier</v>
          </cell>
        </row>
        <row r="475">
          <cell r="A475">
            <v>1606</v>
          </cell>
          <cell r="B475" t="str">
            <v>Gobierno Autónomo Municipal de Villamontes</v>
          </cell>
          <cell r="C475" t="str">
            <v>JYA</v>
          </cell>
          <cell r="D475" t="str">
            <v>Javier</v>
          </cell>
        </row>
        <row r="476">
          <cell r="A476">
            <v>1607</v>
          </cell>
          <cell r="B476" t="str">
            <v>Gobierno Autónomo Municipal de Uriondo (Concepción)</v>
          </cell>
          <cell r="C476" t="str">
            <v>JYA</v>
          </cell>
          <cell r="D476" t="str">
            <v>Javier</v>
          </cell>
        </row>
        <row r="477">
          <cell r="A477">
            <v>1608</v>
          </cell>
          <cell r="B477" t="str">
            <v>Gobierno Autónomo Municipal de Yunchara</v>
          </cell>
          <cell r="C477" t="str">
            <v>JYA</v>
          </cell>
          <cell r="D477" t="str">
            <v>Javier</v>
          </cell>
        </row>
        <row r="478">
          <cell r="A478">
            <v>1609</v>
          </cell>
          <cell r="B478" t="str">
            <v>Gobierno Autónomo Municipal de San Lorenzo</v>
          </cell>
          <cell r="C478" t="str">
            <v>JYA</v>
          </cell>
          <cell r="D478" t="str">
            <v>Javier</v>
          </cell>
        </row>
        <row r="479">
          <cell r="A479">
            <v>1610</v>
          </cell>
          <cell r="B479" t="str">
            <v>Gobierno Autónomo Municipal de El Puente</v>
          </cell>
          <cell r="C479" t="str">
            <v>JYA</v>
          </cell>
          <cell r="D479" t="str">
            <v>Javier</v>
          </cell>
        </row>
        <row r="480">
          <cell r="A480">
            <v>1611</v>
          </cell>
          <cell r="B480" t="str">
            <v>Gobierno Autónomo Municipal de Entre Ríos</v>
          </cell>
          <cell r="C480" t="str">
            <v>JYA</v>
          </cell>
          <cell r="D480" t="str">
            <v>Javier</v>
          </cell>
        </row>
        <row r="481">
          <cell r="A481">
            <v>1701</v>
          </cell>
          <cell r="B481" t="str">
            <v>Gobierno Autónomo Municipal de Santa Cruz de La Sierra</v>
          </cell>
          <cell r="C481" t="str">
            <v>JYA</v>
          </cell>
          <cell r="D481" t="str">
            <v>Javier</v>
          </cell>
        </row>
        <row r="482">
          <cell r="A482">
            <v>1702</v>
          </cell>
          <cell r="B482" t="str">
            <v>Gobierno Autónomo Municipal de Cotoca</v>
          </cell>
          <cell r="C482" t="str">
            <v>JYA</v>
          </cell>
          <cell r="D482" t="str">
            <v>Javier</v>
          </cell>
        </row>
        <row r="483">
          <cell r="A483">
            <v>1703</v>
          </cell>
          <cell r="B483" t="str">
            <v>Gobierno Autónomo Municipal de Porongo (Ayacucho)</v>
          </cell>
          <cell r="C483" t="str">
            <v>JYA</v>
          </cell>
          <cell r="D483" t="str">
            <v>Javier</v>
          </cell>
        </row>
        <row r="484">
          <cell r="A484">
            <v>1704</v>
          </cell>
          <cell r="B484" t="str">
            <v>Gobierno Autónomo Municipal de La Guardia</v>
          </cell>
          <cell r="C484" t="str">
            <v>JYA</v>
          </cell>
          <cell r="D484" t="str">
            <v>Javier</v>
          </cell>
        </row>
        <row r="485">
          <cell r="A485">
            <v>1705</v>
          </cell>
          <cell r="B485" t="str">
            <v>Gobierno Autónomo Municipal de El Torno</v>
          </cell>
          <cell r="C485" t="str">
            <v>JYA</v>
          </cell>
          <cell r="D485" t="str">
            <v>Javier</v>
          </cell>
        </row>
        <row r="486">
          <cell r="A486">
            <v>1706</v>
          </cell>
          <cell r="B486" t="str">
            <v>Gobierno Autónomo Municipal de Warnes</v>
          </cell>
          <cell r="C486" t="str">
            <v>JYA</v>
          </cell>
          <cell r="D486" t="str">
            <v>Javier</v>
          </cell>
        </row>
        <row r="487">
          <cell r="A487">
            <v>1707</v>
          </cell>
          <cell r="B487" t="str">
            <v>Gobierno Autónomo Municipal de San Ignacio (San Ignacio de Velasco)</v>
          </cell>
          <cell r="C487" t="str">
            <v>JYA</v>
          </cell>
          <cell r="D487" t="str">
            <v>Javier</v>
          </cell>
        </row>
        <row r="488">
          <cell r="A488">
            <v>1708</v>
          </cell>
          <cell r="B488" t="str">
            <v>Gobierno Autónomo Municipal de San Miguel (San Miguel de Velasco)</v>
          </cell>
          <cell r="C488" t="str">
            <v>JYA</v>
          </cell>
          <cell r="D488" t="str">
            <v>Javier</v>
          </cell>
        </row>
        <row r="489">
          <cell r="A489">
            <v>1709</v>
          </cell>
          <cell r="B489" t="str">
            <v>Gobierno Autónomo Municipal de San Rafael</v>
          </cell>
          <cell r="C489" t="str">
            <v>JYA</v>
          </cell>
          <cell r="D489" t="str">
            <v>Javier</v>
          </cell>
        </row>
        <row r="490">
          <cell r="A490">
            <v>1710</v>
          </cell>
          <cell r="B490" t="str">
            <v>Gobierno Autónomo Municipal de Buena Vista</v>
          </cell>
          <cell r="C490" t="str">
            <v>JYA</v>
          </cell>
          <cell r="D490" t="str">
            <v>Javier</v>
          </cell>
        </row>
        <row r="491">
          <cell r="A491">
            <v>1711</v>
          </cell>
          <cell r="B491" t="str">
            <v>Gobierno Autónomo Municipal de San Carlos</v>
          </cell>
          <cell r="C491" t="str">
            <v>JYA</v>
          </cell>
          <cell r="D491" t="str">
            <v>Javier</v>
          </cell>
        </row>
        <row r="492">
          <cell r="A492">
            <v>1712</v>
          </cell>
          <cell r="B492" t="str">
            <v>Gobierno Autónomo Municipal de Yapacaní</v>
          </cell>
          <cell r="C492" t="str">
            <v>JYA</v>
          </cell>
          <cell r="D492" t="str">
            <v>Javier</v>
          </cell>
        </row>
        <row r="493">
          <cell r="A493">
            <v>1713</v>
          </cell>
          <cell r="B493" t="str">
            <v>Gobierno Autónomo Municipal de San José</v>
          </cell>
          <cell r="C493" t="str">
            <v>JYA</v>
          </cell>
          <cell r="D493" t="str">
            <v>Javier</v>
          </cell>
        </row>
        <row r="494">
          <cell r="A494">
            <v>1714</v>
          </cell>
          <cell r="B494" t="str">
            <v>Gobierno Autónomo Municipal de Pailón</v>
          </cell>
          <cell r="C494" t="str">
            <v>JYA</v>
          </cell>
          <cell r="D494" t="str">
            <v>Javier</v>
          </cell>
        </row>
        <row r="495">
          <cell r="A495">
            <v>1715</v>
          </cell>
          <cell r="B495" t="str">
            <v>Gobierno Autónomo Municipal de Roboré</v>
          </cell>
          <cell r="C495" t="str">
            <v>JYA</v>
          </cell>
          <cell r="D495" t="str">
            <v>Javier</v>
          </cell>
        </row>
        <row r="496">
          <cell r="A496">
            <v>1716</v>
          </cell>
          <cell r="B496" t="str">
            <v>Gobierno Autónomo Municipal de Portachuelo</v>
          </cell>
          <cell r="C496" t="str">
            <v>JYA</v>
          </cell>
          <cell r="D496" t="str">
            <v>Javier</v>
          </cell>
        </row>
        <row r="497">
          <cell r="A497">
            <v>1717</v>
          </cell>
          <cell r="B497" t="str">
            <v>Gobierno Autónomo Municipal de Santa Rosa del Sara</v>
          </cell>
          <cell r="C497" t="str">
            <v>JYA</v>
          </cell>
          <cell r="D497" t="str">
            <v>Javier</v>
          </cell>
        </row>
        <row r="498">
          <cell r="A498">
            <v>1718</v>
          </cell>
          <cell r="B498" t="str">
            <v>Gobierno Autónomo Municipal de Lagunillas</v>
          </cell>
          <cell r="C498" t="str">
            <v>JYA</v>
          </cell>
          <cell r="D498" t="str">
            <v>Javier</v>
          </cell>
        </row>
        <row r="499">
          <cell r="A499">
            <v>1719</v>
          </cell>
          <cell r="B499" t="str">
            <v>Gobierno Autónomo Municipal de Charagua</v>
          </cell>
          <cell r="C499" t="str">
            <v>JYA</v>
          </cell>
          <cell r="D499" t="str">
            <v>Javier</v>
          </cell>
        </row>
        <row r="500">
          <cell r="A500">
            <v>1720</v>
          </cell>
          <cell r="B500" t="str">
            <v>Gobierno Autónomo Municipal de Cabezas</v>
          </cell>
          <cell r="C500" t="str">
            <v>JYA</v>
          </cell>
          <cell r="D500" t="str">
            <v>Javier</v>
          </cell>
        </row>
        <row r="501">
          <cell r="A501">
            <v>1721</v>
          </cell>
          <cell r="B501" t="str">
            <v>Gobierno Autónomo Municipal de Cuevo</v>
          </cell>
          <cell r="C501" t="str">
            <v>JYA</v>
          </cell>
          <cell r="D501" t="str">
            <v>Javier</v>
          </cell>
        </row>
        <row r="502">
          <cell r="A502">
            <v>1722</v>
          </cell>
          <cell r="B502" t="str">
            <v>Gobierno Autónomo Municipal de Gutiérrez</v>
          </cell>
          <cell r="C502" t="str">
            <v>JYA</v>
          </cell>
          <cell r="D502" t="str">
            <v>Javier</v>
          </cell>
        </row>
        <row r="503">
          <cell r="A503">
            <v>1723</v>
          </cell>
          <cell r="B503" t="str">
            <v>Gobierno Autónomo Municipal de Camiri</v>
          </cell>
          <cell r="C503" t="str">
            <v>JYA</v>
          </cell>
          <cell r="D503" t="str">
            <v>Javier</v>
          </cell>
        </row>
        <row r="504">
          <cell r="A504">
            <v>1724</v>
          </cell>
          <cell r="B504" t="str">
            <v>Gobierno Autónomo Municipal de Boyuibe</v>
          </cell>
          <cell r="C504" t="str">
            <v>JYA</v>
          </cell>
          <cell r="D504" t="str">
            <v>Javier</v>
          </cell>
        </row>
        <row r="505">
          <cell r="A505">
            <v>1725</v>
          </cell>
          <cell r="B505" t="str">
            <v>Gobierno Autónomo Municipal de Vallegrande</v>
          </cell>
          <cell r="C505" t="str">
            <v>JYA</v>
          </cell>
          <cell r="D505" t="str">
            <v>Javier</v>
          </cell>
        </row>
        <row r="506">
          <cell r="A506">
            <v>1726</v>
          </cell>
          <cell r="B506" t="str">
            <v>Gobierno Autónomo Municipal de Trigal</v>
          </cell>
          <cell r="C506" t="str">
            <v>JYA</v>
          </cell>
          <cell r="D506" t="str">
            <v>Javier</v>
          </cell>
        </row>
        <row r="507">
          <cell r="A507">
            <v>1727</v>
          </cell>
          <cell r="B507" t="str">
            <v>Gobierno Autónomo Municipal de Moro Moro</v>
          </cell>
          <cell r="C507" t="str">
            <v>JYA</v>
          </cell>
          <cell r="D507" t="str">
            <v>Javier</v>
          </cell>
        </row>
        <row r="508">
          <cell r="A508">
            <v>1728</v>
          </cell>
          <cell r="B508" t="str">
            <v>Gobierno Autónomo Municipal de Postrer Valle</v>
          </cell>
          <cell r="C508" t="str">
            <v>JYA</v>
          </cell>
          <cell r="D508" t="str">
            <v>Javier</v>
          </cell>
        </row>
        <row r="509">
          <cell r="A509">
            <v>1729</v>
          </cell>
          <cell r="B509" t="str">
            <v>Gobierno Autónomo Municipal de Pucara</v>
          </cell>
          <cell r="C509" t="str">
            <v>JYA</v>
          </cell>
          <cell r="D509" t="str">
            <v>Javier</v>
          </cell>
        </row>
        <row r="510">
          <cell r="A510">
            <v>1730</v>
          </cell>
          <cell r="B510" t="str">
            <v>Gobierno Autónomo Municipal de Samaipata</v>
          </cell>
          <cell r="C510" t="str">
            <v>JYA</v>
          </cell>
          <cell r="D510" t="str">
            <v>Javier</v>
          </cell>
        </row>
        <row r="511">
          <cell r="A511">
            <v>1731</v>
          </cell>
          <cell r="B511" t="str">
            <v>Gobierno Autónomo Municipal de Pampa Grande</v>
          </cell>
          <cell r="C511" t="str">
            <v>JYA</v>
          </cell>
          <cell r="D511" t="str">
            <v>Javier</v>
          </cell>
        </row>
        <row r="512">
          <cell r="A512">
            <v>1732</v>
          </cell>
          <cell r="B512" t="str">
            <v>Gobierno Autónomo Municipal de Mairana</v>
          </cell>
          <cell r="C512" t="str">
            <v>JYA</v>
          </cell>
          <cell r="D512" t="str">
            <v>Javier</v>
          </cell>
        </row>
        <row r="513">
          <cell r="A513">
            <v>1733</v>
          </cell>
          <cell r="B513" t="str">
            <v>Gobierno Autónomo Municipal de Quirusillas</v>
          </cell>
          <cell r="C513" t="str">
            <v>JYA</v>
          </cell>
          <cell r="D513" t="str">
            <v>Javier</v>
          </cell>
        </row>
        <row r="514">
          <cell r="A514">
            <v>1734</v>
          </cell>
          <cell r="B514" t="str">
            <v>Gobierno Autónomo Municipal de Montero</v>
          </cell>
          <cell r="C514" t="str">
            <v>JYA</v>
          </cell>
          <cell r="D514" t="str">
            <v>Javier</v>
          </cell>
        </row>
        <row r="515">
          <cell r="A515">
            <v>1735</v>
          </cell>
          <cell r="B515" t="str">
            <v>Gobierno Autónomo Municipal de General Agustín Saavedra</v>
          </cell>
          <cell r="C515" t="str">
            <v>JYA</v>
          </cell>
          <cell r="D515" t="str">
            <v>Javier</v>
          </cell>
        </row>
        <row r="516">
          <cell r="A516">
            <v>1736</v>
          </cell>
          <cell r="B516" t="str">
            <v>Gobierno Autónomo Municipal de Mineros</v>
          </cell>
          <cell r="C516" t="str">
            <v>JYA</v>
          </cell>
          <cell r="D516" t="str">
            <v>Javier</v>
          </cell>
        </row>
        <row r="517">
          <cell r="A517">
            <v>1737</v>
          </cell>
          <cell r="B517" t="str">
            <v>Gobierno Autónomo Municipal de Concepción</v>
          </cell>
          <cell r="C517" t="str">
            <v>JYA</v>
          </cell>
          <cell r="D517" t="str">
            <v>Javier</v>
          </cell>
        </row>
        <row r="518">
          <cell r="A518">
            <v>1738</v>
          </cell>
          <cell r="B518" t="str">
            <v>Gobierno Autónomo Municipal de San Javier</v>
          </cell>
          <cell r="C518" t="str">
            <v>JYA</v>
          </cell>
          <cell r="D518" t="str">
            <v>Javier</v>
          </cell>
        </row>
        <row r="519">
          <cell r="A519">
            <v>1739</v>
          </cell>
          <cell r="B519" t="str">
            <v>Gobierno Autónomo Municipal de San Julián</v>
          </cell>
          <cell r="C519" t="str">
            <v>JYA</v>
          </cell>
          <cell r="D519" t="str">
            <v>Javier</v>
          </cell>
        </row>
        <row r="520">
          <cell r="A520">
            <v>1740</v>
          </cell>
          <cell r="B520" t="str">
            <v>Gobierno Autónomo Municipal de San Matías</v>
          </cell>
          <cell r="C520" t="str">
            <v>JYA</v>
          </cell>
          <cell r="D520" t="str">
            <v>Javier</v>
          </cell>
        </row>
        <row r="521">
          <cell r="A521">
            <v>1741</v>
          </cell>
          <cell r="B521" t="str">
            <v>Gobierno Autónomo Municipal de Comarapa</v>
          </cell>
          <cell r="C521" t="str">
            <v>JYA</v>
          </cell>
          <cell r="D521" t="str">
            <v>Javier</v>
          </cell>
        </row>
        <row r="522">
          <cell r="A522">
            <v>1742</v>
          </cell>
          <cell r="B522" t="str">
            <v>Gobierno Autónomo Municipal de Saipina</v>
          </cell>
          <cell r="C522" t="str">
            <v>JYA</v>
          </cell>
          <cell r="D522" t="str">
            <v>Javier</v>
          </cell>
        </row>
        <row r="523">
          <cell r="A523">
            <v>1743</v>
          </cell>
          <cell r="B523" t="str">
            <v>Gobierno Autónomo Municipal de Puerto Suárez</v>
          </cell>
          <cell r="C523" t="str">
            <v>JYA</v>
          </cell>
          <cell r="D523" t="str">
            <v>Javier</v>
          </cell>
        </row>
        <row r="524">
          <cell r="A524">
            <v>1744</v>
          </cell>
          <cell r="B524" t="str">
            <v>Gobierno Autónomo Municipal de Puerto Quijarro</v>
          </cell>
          <cell r="C524" t="str">
            <v>JYA</v>
          </cell>
          <cell r="D524" t="str">
            <v>Javier</v>
          </cell>
        </row>
        <row r="525">
          <cell r="A525">
            <v>1745</v>
          </cell>
          <cell r="B525" t="str">
            <v>Gobierno Autónomo Municipal de Ascención de Guarayos</v>
          </cell>
          <cell r="C525" t="str">
            <v>JYA</v>
          </cell>
          <cell r="D525" t="str">
            <v>Javier</v>
          </cell>
        </row>
        <row r="526">
          <cell r="A526">
            <v>1746</v>
          </cell>
          <cell r="B526" t="str">
            <v>Gobierno Autónomo Municipal de Urubicha</v>
          </cell>
          <cell r="C526" t="str">
            <v>JYA</v>
          </cell>
          <cell r="D526" t="str">
            <v>Javier</v>
          </cell>
        </row>
        <row r="527">
          <cell r="A527">
            <v>1747</v>
          </cell>
          <cell r="B527" t="str">
            <v>Gobierno Autónomo Municipal de El Puente</v>
          </cell>
          <cell r="C527" t="str">
            <v>JYA</v>
          </cell>
          <cell r="D527" t="str">
            <v>Javier</v>
          </cell>
        </row>
        <row r="528">
          <cell r="A528">
            <v>1748</v>
          </cell>
          <cell r="B528" t="str">
            <v>Gobierno Autónomo Municipal de Okinawa Uno</v>
          </cell>
          <cell r="C528" t="str">
            <v>JYA</v>
          </cell>
          <cell r="D528" t="str">
            <v>Javier</v>
          </cell>
        </row>
        <row r="529">
          <cell r="A529">
            <v>1749</v>
          </cell>
          <cell r="B529" t="str">
            <v>Gobierno Autónomo Municipal de San Antonio de Lomerio</v>
          </cell>
          <cell r="C529" t="str">
            <v>JYA</v>
          </cell>
          <cell r="D529" t="str">
            <v>Javier</v>
          </cell>
        </row>
        <row r="530">
          <cell r="A530">
            <v>1750</v>
          </cell>
          <cell r="B530" t="str">
            <v>Gobierno Autónomo Municipal de San Ramón</v>
          </cell>
          <cell r="C530" t="str">
            <v>JYA</v>
          </cell>
          <cell r="D530" t="str">
            <v>Javier</v>
          </cell>
        </row>
        <row r="531">
          <cell r="A531">
            <v>1751</v>
          </cell>
          <cell r="B531" t="str">
            <v>Gobierno Autónomo Municipal de El Carmen Rivero Tórrez</v>
          </cell>
          <cell r="C531" t="str">
            <v>JYA</v>
          </cell>
          <cell r="D531" t="str">
            <v>Javier</v>
          </cell>
        </row>
        <row r="532">
          <cell r="A532">
            <v>1752</v>
          </cell>
          <cell r="B532" t="str">
            <v>Gobierno Autónomo Municipal de San Juan</v>
          </cell>
          <cell r="C532" t="str">
            <v>JYA</v>
          </cell>
          <cell r="D532" t="str">
            <v>Javier</v>
          </cell>
        </row>
        <row r="533">
          <cell r="A533">
            <v>1753</v>
          </cell>
          <cell r="B533" t="str">
            <v>Gobierno Autónomo Municipal de Fernández Alonso</v>
          </cell>
          <cell r="C533" t="str">
            <v>JYA</v>
          </cell>
          <cell r="D533" t="str">
            <v>Javier</v>
          </cell>
        </row>
        <row r="534">
          <cell r="A534">
            <v>1754</v>
          </cell>
          <cell r="B534" t="str">
            <v>Gobierno Autónomo Municipal de San Pedro</v>
          </cell>
          <cell r="C534" t="str">
            <v>JYA</v>
          </cell>
          <cell r="D534" t="str">
            <v>Javier</v>
          </cell>
        </row>
        <row r="535">
          <cell r="A535">
            <v>1755</v>
          </cell>
          <cell r="B535" t="str">
            <v>Gobierno Autónomo Municipal de Cuatro Cañadas</v>
          </cell>
          <cell r="C535" t="str">
            <v>JYA</v>
          </cell>
          <cell r="D535" t="str">
            <v>Javier</v>
          </cell>
        </row>
        <row r="536">
          <cell r="A536">
            <v>1756</v>
          </cell>
          <cell r="B536" t="str">
            <v>Gobierno Autónomo Municipal de Colpa Bélgica</v>
          </cell>
          <cell r="C536" t="str">
            <v>JYA</v>
          </cell>
          <cell r="D536" t="str">
            <v>Javier</v>
          </cell>
        </row>
        <row r="537">
          <cell r="A537">
            <v>1801</v>
          </cell>
          <cell r="B537" t="str">
            <v>Gobierno Autónomo Municipal de Trinidad</v>
          </cell>
          <cell r="C537" t="str">
            <v>JYA</v>
          </cell>
          <cell r="D537" t="str">
            <v>Javier</v>
          </cell>
        </row>
        <row r="538">
          <cell r="A538">
            <v>1802</v>
          </cell>
          <cell r="B538" t="str">
            <v>Gobierno Autónomo Municipal de San Javier</v>
          </cell>
          <cell r="C538" t="str">
            <v>JYA</v>
          </cell>
          <cell r="D538" t="str">
            <v>Javier</v>
          </cell>
        </row>
        <row r="539">
          <cell r="A539">
            <v>1803</v>
          </cell>
          <cell r="B539" t="str">
            <v>Gobierno Autónomo Municipal de Riberalta</v>
          </cell>
          <cell r="C539" t="str">
            <v>JYA</v>
          </cell>
          <cell r="D539" t="str">
            <v>Javier</v>
          </cell>
        </row>
        <row r="540">
          <cell r="A540">
            <v>1805</v>
          </cell>
          <cell r="B540" t="str">
            <v>Gobierno Autónomo Municipal de Puerto Guayaramerín</v>
          </cell>
          <cell r="C540" t="str">
            <v>JYA</v>
          </cell>
          <cell r="D540" t="str">
            <v>Javier</v>
          </cell>
        </row>
        <row r="541">
          <cell r="A541">
            <v>1806</v>
          </cell>
          <cell r="B541" t="str">
            <v>Gobierno Autónomo Municipal de Reyes</v>
          </cell>
          <cell r="C541" t="str">
            <v>JYA</v>
          </cell>
          <cell r="D541" t="str">
            <v>Javier</v>
          </cell>
        </row>
        <row r="542">
          <cell r="A542">
            <v>1807</v>
          </cell>
          <cell r="B542" t="str">
            <v>Gobierno Autónomo Municipal de Puerto Rurrenabaque</v>
          </cell>
          <cell r="C542" t="str">
            <v>JYA</v>
          </cell>
          <cell r="D542" t="str">
            <v>Javier</v>
          </cell>
        </row>
        <row r="543">
          <cell r="A543">
            <v>1808</v>
          </cell>
          <cell r="B543" t="str">
            <v>Gobierno Autónomo Municipal de San Borja</v>
          </cell>
          <cell r="C543" t="str">
            <v>JYA</v>
          </cell>
          <cell r="D543" t="str">
            <v>Javier</v>
          </cell>
        </row>
        <row r="544">
          <cell r="A544">
            <v>1809</v>
          </cell>
          <cell r="B544" t="str">
            <v>Gobierno Autónomo Municipal de Santa Rosa</v>
          </cell>
          <cell r="C544" t="str">
            <v>JYA</v>
          </cell>
          <cell r="D544" t="str">
            <v>Javier</v>
          </cell>
        </row>
        <row r="545">
          <cell r="A545">
            <v>1810</v>
          </cell>
          <cell r="B545" t="str">
            <v>Gobierno Autónomo Municipal de Santa Ana</v>
          </cell>
          <cell r="C545" t="str">
            <v>JYA</v>
          </cell>
          <cell r="D545" t="str">
            <v>Javier</v>
          </cell>
        </row>
        <row r="546">
          <cell r="A546">
            <v>1811</v>
          </cell>
          <cell r="B546" t="str">
            <v>Gobierno Autónomo Municipal de San Ignacio</v>
          </cell>
          <cell r="C546" t="str">
            <v>JYA</v>
          </cell>
          <cell r="D546" t="str">
            <v>Javier</v>
          </cell>
        </row>
        <row r="547">
          <cell r="A547">
            <v>1812</v>
          </cell>
          <cell r="B547" t="str">
            <v>Gobierno Autónomo Municipal de Loreto</v>
          </cell>
          <cell r="C547" t="str">
            <v>JYA</v>
          </cell>
          <cell r="D547" t="str">
            <v>Javier</v>
          </cell>
        </row>
        <row r="548">
          <cell r="A548">
            <v>1813</v>
          </cell>
          <cell r="B548" t="str">
            <v>Gobierno Autónomo Municipal de San Andrés</v>
          </cell>
          <cell r="C548" t="str">
            <v>JYA</v>
          </cell>
          <cell r="D548" t="str">
            <v>Javier</v>
          </cell>
        </row>
        <row r="549">
          <cell r="A549">
            <v>1814</v>
          </cell>
          <cell r="B549" t="str">
            <v>Gobierno Autónomo Municipal de San Joaquín</v>
          </cell>
          <cell r="C549" t="str">
            <v>JYA</v>
          </cell>
          <cell r="D549" t="str">
            <v>Javier</v>
          </cell>
        </row>
        <row r="550">
          <cell r="A550">
            <v>1815</v>
          </cell>
          <cell r="B550" t="str">
            <v>Gobierno Autónomo Municipal de San Ramón</v>
          </cell>
          <cell r="C550" t="str">
            <v>JYA</v>
          </cell>
          <cell r="D550" t="str">
            <v>Javier</v>
          </cell>
        </row>
        <row r="551">
          <cell r="A551">
            <v>1816</v>
          </cell>
          <cell r="B551" t="str">
            <v>Gobierno Autónomo Municipal de Puerto Síles</v>
          </cell>
          <cell r="C551" t="str">
            <v>JYA</v>
          </cell>
          <cell r="D551" t="str">
            <v>Javier</v>
          </cell>
        </row>
        <row r="552">
          <cell r="A552">
            <v>1817</v>
          </cell>
          <cell r="B552" t="str">
            <v>Gobierno Autónomo Municipal de Magdalena</v>
          </cell>
          <cell r="C552" t="str">
            <v>JYA</v>
          </cell>
          <cell r="D552" t="str">
            <v>Javier</v>
          </cell>
        </row>
        <row r="553">
          <cell r="A553">
            <v>1818</v>
          </cell>
          <cell r="B553" t="str">
            <v>Gobierno Autónomo Municipal de Baures</v>
          </cell>
          <cell r="C553" t="str">
            <v>JYA</v>
          </cell>
          <cell r="D553" t="str">
            <v>Javier</v>
          </cell>
        </row>
        <row r="554">
          <cell r="A554">
            <v>1819</v>
          </cell>
          <cell r="B554" t="str">
            <v>Gobierno Autónomo Municipal de Huacaraje</v>
          </cell>
          <cell r="C554" t="str">
            <v>JYA</v>
          </cell>
          <cell r="D554" t="str">
            <v>Javier</v>
          </cell>
        </row>
        <row r="555">
          <cell r="A555">
            <v>1820</v>
          </cell>
          <cell r="B555" t="str">
            <v>Gobierno Autónomo Municipal de Exaltación</v>
          </cell>
          <cell r="C555" t="str">
            <v>JYA</v>
          </cell>
          <cell r="D555" t="str">
            <v>Javier</v>
          </cell>
        </row>
        <row r="556">
          <cell r="A556">
            <v>1901</v>
          </cell>
          <cell r="B556" t="str">
            <v>Gobierno Autónomo Municipal de Cobija</v>
          </cell>
          <cell r="C556" t="str">
            <v>JYA</v>
          </cell>
          <cell r="D556" t="str">
            <v>Javier</v>
          </cell>
        </row>
        <row r="557">
          <cell r="A557">
            <v>1902</v>
          </cell>
          <cell r="B557" t="str">
            <v>Gobierno Autónomo Municipal de Porvenir</v>
          </cell>
          <cell r="C557" t="str">
            <v>JYA</v>
          </cell>
          <cell r="D557" t="str">
            <v>Javier</v>
          </cell>
        </row>
        <row r="558">
          <cell r="A558">
            <v>1903</v>
          </cell>
          <cell r="B558" t="str">
            <v>Gobierno Autónomo Municipal de Bolpebra</v>
          </cell>
          <cell r="C558" t="str">
            <v>JYA</v>
          </cell>
          <cell r="D558" t="str">
            <v>Javier</v>
          </cell>
        </row>
        <row r="559">
          <cell r="A559">
            <v>1904</v>
          </cell>
          <cell r="B559" t="str">
            <v>Gobierno Autónomo Municipal de Bella Flor</v>
          </cell>
          <cell r="C559" t="str">
            <v>JYA</v>
          </cell>
          <cell r="D559" t="str">
            <v>Javier</v>
          </cell>
        </row>
        <row r="560">
          <cell r="A560">
            <v>1905</v>
          </cell>
          <cell r="B560" t="str">
            <v>Gobierno Autónomo Municipal de Puerto Rico</v>
          </cell>
          <cell r="C560" t="str">
            <v>JYA</v>
          </cell>
          <cell r="D560" t="str">
            <v>Javier</v>
          </cell>
        </row>
        <row r="561">
          <cell r="A561">
            <v>1906</v>
          </cell>
          <cell r="B561" t="str">
            <v>Gobierno Autónomo Municipal de San Pedro</v>
          </cell>
          <cell r="C561" t="str">
            <v>JYA</v>
          </cell>
          <cell r="D561" t="str">
            <v>Javier</v>
          </cell>
        </row>
        <row r="562">
          <cell r="A562">
            <v>1907</v>
          </cell>
          <cell r="B562" t="str">
            <v>Gobierno Autónomo Municipal de Filadelfia</v>
          </cell>
          <cell r="C562" t="str">
            <v>JYA</v>
          </cell>
          <cell r="D562" t="str">
            <v>Javier</v>
          </cell>
        </row>
        <row r="563">
          <cell r="A563">
            <v>1908</v>
          </cell>
          <cell r="B563" t="str">
            <v>Gobierno Autónomo Municipal de Puerto Gonzalo Moreno</v>
          </cell>
          <cell r="C563" t="str">
            <v>JYA</v>
          </cell>
          <cell r="D563" t="str">
            <v>Javier</v>
          </cell>
        </row>
        <row r="564">
          <cell r="A564">
            <v>1909</v>
          </cell>
          <cell r="B564" t="str">
            <v>Gobierno Autónomo Municipal de San Lorenzo</v>
          </cell>
          <cell r="C564" t="str">
            <v>JYA</v>
          </cell>
          <cell r="D564" t="str">
            <v>Javier</v>
          </cell>
        </row>
        <row r="565">
          <cell r="A565">
            <v>1910</v>
          </cell>
          <cell r="B565" t="str">
            <v>Gobierno Autónomo Municipal de Sena</v>
          </cell>
          <cell r="C565" t="str">
            <v>JYA</v>
          </cell>
          <cell r="D565" t="str">
            <v>Javier</v>
          </cell>
        </row>
        <row r="566">
          <cell r="A566">
            <v>1911</v>
          </cell>
          <cell r="B566" t="str">
            <v>Gobierno Autónomo Municipal de Santa Rosa del Abuná</v>
          </cell>
          <cell r="C566" t="str">
            <v>JYA</v>
          </cell>
          <cell r="D566" t="str">
            <v>Javier</v>
          </cell>
        </row>
        <row r="567">
          <cell r="A567">
            <v>1912</v>
          </cell>
          <cell r="B567" t="str">
            <v>Gobierno Autónomo Municipal de Ingavi (Humaita)</v>
          </cell>
          <cell r="C567" t="str">
            <v>JYA</v>
          </cell>
          <cell r="D567" t="str">
            <v>Javier</v>
          </cell>
        </row>
        <row r="568">
          <cell r="A568">
            <v>1913</v>
          </cell>
          <cell r="B568" t="str">
            <v>Gobierno Autónomo Municipal de Nueva Esperanza</v>
          </cell>
          <cell r="C568" t="str">
            <v>JYA</v>
          </cell>
          <cell r="D568" t="str">
            <v>Javier</v>
          </cell>
        </row>
        <row r="569">
          <cell r="A569">
            <v>1914</v>
          </cell>
          <cell r="B569" t="str">
            <v>Gobierno Autónomo Municipal de Villa Nueva (Loma Alta)</v>
          </cell>
          <cell r="C569" t="str">
            <v>JYA</v>
          </cell>
          <cell r="D569" t="str">
            <v>Javier</v>
          </cell>
        </row>
        <row r="570">
          <cell r="A570">
            <v>1915</v>
          </cell>
          <cell r="B570" t="str">
            <v>Gobierno Autónomo Municipal de Santos Mercado</v>
          </cell>
          <cell r="C570" t="str">
            <v>JYA</v>
          </cell>
          <cell r="D570" t="str">
            <v>Javier</v>
          </cell>
        </row>
        <row r="571">
          <cell r="A571">
            <v>2301</v>
          </cell>
          <cell r="B571" t="str">
            <v>Empresa Municipal de Gestión de Residuos Sólidos</v>
          </cell>
          <cell r="C571" t="str">
            <v>JMT</v>
          </cell>
          <cell r="D571" t="str">
            <v>Iran</v>
          </cell>
        </row>
        <row r="572">
          <cell r="A572">
            <v>2302</v>
          </cell>
          <cell r="B572" t="str">
            <v>Empresa Municipal de Agua Potable y Alcantarillado Sacaba</v>
          </cell>
          <cell r="C572" t="str">
            <v>JMT</v>
          </cell>
          <cell r="D572" t="str">
            <v>Iran</v>
          </cell>
        </row>
        <row r="573">
          <cell r="A573">
            <v>2303</v>
          </cell>
          <cell r="B573" t="str">
            <v>Empresa Municipal de Areas Verdes y Recreación Alternativa</v>
          </cell>
          <cell r="C573" t="e">
            <v>#N/A</v>
          </cell>
        </row>
        <row r="574">
          <cell r="A574">
            <v>2311</v>
          </cell>
          <cell r="B574" t="str">
            <v>SERVICIO DE CUENCAS (SEARPI)</v>
          </cell>
          <cell r="C574" t="e">
            <v>#N/A</v>
          </cell>
        </row>
        <row r="575">
          <cell r="A575">
            <v>2312</v>
          </cell>
          <cell r="B575" t="str">
            <v>EMPRESA MUNICIPAL DE AGUA POTABLE Y ALCANTARILLADO VIACHA</v>
          </cell>
          <cell r="C575" t="e">
            <v>#N/A</v>
          </cell>
        </row>
        <row r="576">
          <cell r="A576">
            <v>2313</v>
          </cell>
          <cell r="B576" t="str">
            <v>ENTIDAD MUNICIPAL DE ASEO URBANO SUCRE</v>
          </cell>
          <cell r="C576" t="e">
            <v>#N/A</v>
          </cell>
        </row>
        <row r="577">
          <cell r="A577">
            <v>2314</v>
          </cell>
          <cell r="B577" t="str">
            <v>EMPRESA MUNICIPAL DE AREAS VERDES SUCRE</v>
          </cell>
          <cell r="C577" t="e">
            <v>#N/A</v>
          </cell>
        </row>
        <row r="578">
          <cell r="A578">
            <v>2315</v>
          </cell>
          <cell r="B578" t="str">
            <v xml:space="preserve">Empresa Municipal de Servicio de Aseo </v>
          </cell>
          <cell r="C578" t="e">
            <v>#N/A</v>
          </cell>
        </row>
        <row r="579">
          <cell r="A579">
            <v>2316</v>
          </cell>
          <cell r="B579" t="str">
            <v>Empresa Municipal de Áreas Verdes, Parques y Forestación</v>
          </cell>
          <cell r="C579" t="e">
            <v>#N/A</v>
          </cell>
        </row>
        <row r="580">
          <cell r="A580">
            <v>2317</v>
          </cell>
          <cell r="B580" t="str">
            <v>Empresa Municipal de Asfaltos y Vías</v>
          </cell>
          <cell r="C580" t="e">
            <v>#N/A</v>
          </cell>
        </row>
        <row r="581">
          <cell r="A581">
            <v>2318</v>
          </cell>
          <cell r="B581" t="str">
            <v>Entidad Descentralizada UMMIPRE PROMAN</v>
          </cell>
          <cell r="C581" t="e">
            <v>#N/A</v>
          </cell>
        </row>
        <row r="582">
          <cell r="A582">
            <v>2319</v>
          </cell>
          <cell r="B582" t="str">
            <v>EMPRESA PÚBLICA DEPARTAMENTAL ESTRATÉGICA DE AGUAS - LA PAZ</v>
          </cell>
          <cell r="C582" t="e">
            <v>#N/A</v>
          </cell>
        </row>
        <row r="583">
          <cell r="A583">
            <v>2320</v>
          </cell>
          <cell r="B583" t="str">
            <v>EMPRESA PUBLICA MUNICIPAL DE SERVICIOS DE AGUA Y ALCANTARRILLADO SANITARIO DE COBIJA</v>
          </cell>
          <cell r="C583" t="e">
            <v>#N/A</v>
          </cell>
        </row>
        <row r="584">
          <cell r="A584">
            <v>2321</v>
          </cell>
          <cell r="B584" t="str">
            <v>EMPRESA MUNICIPAL DE ASEO DE EL ALTO</v>
          </cell>
          <cell r="C584" t="e">
            <v>#N/A</v>
          </cell>
        </row>
        <row r="585">
          <cell r="A585">
            <v>2322</v>
          </cell>
          <cell r="B585" t="str">
            <v>ENTIDAD MATADERO FRIGORIFICO MUNICIPAL DE TARIJA</v>
          </cell>
          <cell r="C585" t="e">
            <v>#N/A</v>
          </cell>
        </row>
        <row r="586">
          <cell r="A586">
            <v>2323</v>
          </cell>
          <cell r="B586" t="str">
            <v>ENTIDAD ASEO MUNICIPAL DE TARIJA</v>
          </cell>
          <cell r="C586" t="e">
            <v>#N/A</v>
          </cell>
        </row>
        <row r="587">
          <cell r="A587">
            <v>2324</v>
          </cell>
          <cell r="B587" t="str">
            <v>ENTIDAD OBRAS PUBLICAS MUNICIPALES DE TARIJA</v>
          </cell>
          <cell r="C587" t="e">
            <v>#N/A</v>
          </cell>
        </row>
        <row r="588">
          <cell r="A588">
            <v>2325</v>
          </cell>
          <cell r="B588" t="str">
            <v>ENTIDAD ORDENAMIENTO TERRITORIAL DE TARIJA</v>
          </cell>
          <cell r="C588" t="e">
            <v>#N/A</v>
          </cell>
        </row>
        <row r="589">
          <cell r="A589">
            <v>2326</v>
          </cell>
          <cell r="B589" t="str">
            <v>ENTIDAD ORDEN Y SEGURIDAD CIUDADANA MUNICIPAL DE TARIJA</v>
          </cell>
          <cell r="C589" t="e">
            <v>#N/A</v>
          </cell>
        </row>
        <row r="590">
          <cell r="A590">
            <v>2327</v>
          </cell>
          <cell r="B590" t="str">
            <v>EMPRESA MUNICIPAL AUTONOMA DE AGUA POTABLE Y ALCANTARILLADO  DE YACUIBA</v>
          </cell>
          <cell r="C590" t="e">
            <v>#N/A</v>
          </cell>
        </row>
        <row r="591">
          <cell r="A591">
            <v>9001</v>
          </cell>
          <cell r="B591" t="str">
            <v>Federación de Asociaciones Municipales de Bolivia</v>
          </cell>
          <cell r="C591" t="e">
            <v>#N/A</v>
          </cell>
        </row>
        <row r="592">
          <cell r="A592" t="str">
            <v>99 - 01</v>
          </cell>
          <cell r="B592" t="str">
            <v>DIRECCIÓN GENERAL DE PROGRAMACIÓN Y OPERACIONES DEL TESORO</v>
          </cell>
          <cell r="C592" t="str">
            <v>MPG</v>
          </cell>
          <cell r="D592" t="str">
            <v>Marcos</v>
          </cell>
        </row>
        <row r="593">
          <cell r="A593" t="str">
            <v>99 - 02</v>
          </cell>
          <cell r="B593" t="str">
            <v>DIRECCIÓN GENERAL DE PROGRAMACIÓN Y OPERACIONES DEL TESORO</v>
          </cell>
          <cell r="C593" t="str">
            <v>MPG</v>
          </cell>
          <cell r="D593" t="str">
            <v>Marcos</v>
          </cell>
        </row>
        <row r="594">
          <cell r="A594" t="str">
            <v>99 - 03</v>
          </cell>
          <cell r="B594" t="str">
            <v>DIRECCIÓN GENERAL DE CRÉDITO PÚBLICO</v>
          </cell>
          <cell r="C594" t="str">
            <v>SGP</v>
          </cell>
          <cell r="D594" t="str">
            <v>Sonia</v>
          </cell>
        </row>
        <row r="595">
          <cell r="A595" t="str">
            <v>99 - 04</v>
          </cell>
          <cell r="B595" t="str">
            <v>DIRECCIÓN GENERAL DE ADMINISTRACIÓN Y FINANZAS TERRITORIALES</v>
          </cell>
          <cell r="C595" t="str">
            <v>JYA</v>
          </cell>
          <cell r="D595" t="str">
            <v>Javier</v>
          </cell>
        </row>
        <row r="596">
          <cell r="A596" t="str">
            <v>99 - 07</v>
          </cell>
          <cell r="B596" t="str">
            <v>DIRECCIÓN GENERAL DE PENSIONES Y JUBILACIONES</v>
          </cell>
          <cell r="C596" t="str">
            <v>JYA</v>
          </cell>
          <cell r="D596" t="str">
            <v>Javier</v>
          </cell>
        </row>
        <row r="597">
          <cell r="A597" t="str">
            <v>AFP</v>
          </cell>
          <cell r="B597" t="str">
            <v>ACREEDORES</v>
          </cell>
          <cell r="C597" t="str">
            <v>MZCh</v>
          </cell>
          <cell r="D597" t="str">
            <v>Malcom</v>
          </cell>
        </row>
        <row r="598">
          <cell r="A598" t="str">
            <v>CONTA</v>
          </cell>
          <cell r="B598" t="str">
            <v>AREA DE CONTABILIDAD</v>
          </cell>
          <cell r="C598" t="e">
            <v>#N/A</v>
          </cell>
        </row>
        <row r="599">
          <cell r="A599" t="str">
            <v>N/I</v>
          </cell>
          <cell r="B599" t="str">
            <v>NO IDENTIFICADO</v>
          </cell>
          <cell r="C599" t="e">
            <v>#N/A</v>
          </cell>
        </row>
      </sheetData>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FF00"/>
  </sheetPr>
  <dimension ref="A1:AH231"/>
  <sheetViews>
    <sheetView showGridLines="0" view="pageBreakPreview" topLeftCell="A22" zoomScale="115" zoomScaleNormal="115" zoomScaleSheetLayoutView="115" workbookViewId="0">
      <selection activeCell="M21" sqref="M21:Y21"/>
    </sheetView>
  </sheetViews>
  <sheetFormatPr baseColWidth="10" defaultRowHeight="15"/>
  <cols>
    <col min="1" max="32" width="3.7109375" style="10" customWidth="1"/>
    <col min="33" max="33" width="11.42578125" style="10"/>
    <col min="34" max="34" width="18.7109375" style="10" customWidth="1"/>
    <col min="35" max="16384" width="11.42578125" style="10"/>
  </cols>
  <sheetData>
    <row r="1" spans="1:34">
      <c r="Y1" s="56"/>
      <c r="Z1" s="56"/>
      <c r="AA1" s="56"/>
      <c r="AB1" s="56"/>
      <c r="AC1" s="56"/>
      <c r="AD1" s="56"/>
      <c r="AE1" s="56"/>
      <c r="AF1" s="56"/>
    </row>
    <row r="2" spans="1:34" ht="15.75">
      <c r="A2" s="57"/>
      <c r="B2" s="57"/>
      <c r="C2" s="57"/>
      <c r="D2" s="57"/>
      <c r="E2" s="57"/>
      <c r="F2" s="57"/>
      <c r="G2" s="57"/>
      <c r="H2" s="57"/>
      <c r="I2" s="57"/>
      <c r="J2" s="57"/>
      <c r="K2" s="57"/>
      <c r="L2" s="57"/>
      <c r="M2" s="57"/>
      <c r="N2" s="57"/>
      <c r="O2" s="57"/>
      <c r="P2" s="57"/>
      <c r="Q2" s="57"/>
      <c r="R2" s="57"/>
      <c r="S2" s="57"/>
      <c r="T2" s="57"/>
      <c r="U2" s="57"/>
      <c r="V2" s="57"/>
      <c r="W2" s="57"/>
      <c r="X2" s="232" t="s">
        <v>35</v>
      </c>
      <c r="Y2" s="233"/>
      <c r="Z2" s="233"/>
      <c r="AA2" s="233"/>
      <c r="AB2" s="233"/>
      <c r="AC2" s="233"/>
      <c r="AD2" s="233"/>
      <c r="AE2" s="234"/>
      <c r="AF2" s="57"/>
    </row>
    <row r="3" spans="1:34" ht="15.75">
      <c r="A3" s="57"/>
      <c r="B3" s="57"/>
      <c r="C3" s="58"/>
      <c r="D3" s="58"/>
      <c r="E3" s="58"/>
      <c r="F3" s="57"/>
      <c r="G3" s="57"/>
      <c r="H3" s="57"/>
      <c r="I3" s="57"/>
      <c r="J3" s="57"/>
      <c r="K3" s="57"/>
      <c r="L3" s="57"/>
      <c r="M3" s="57"/>
      <c r="N3" s="57"/>
      <c r="O3" s="57"/>
      <c r="P3" s="57"/>
      <c r="Q3" s="57"/>
      <c r="R3" s="57"/>
      <c r="S3" s="57"/>
      <c r="T3" s="57"/>
      <c r="U3" s="57"/>
      <c r="V3" s="57"/>
      <c r="W3" s="57"/>
      <c r="X3" s="235" t="s">
        <v>14071</v>
      </c>
      <c r="Y3" s="236"/>
      <c r="Z3" s="236"/>
      <c r="AA3" s="236"/>
      <c r="AB3" s="236"/>
      <c r="AC3" s="236"/>
      <c r="AD3" s="236"/>
      <c r="AE3" s="237"/>
      <c r="AF3" s="57"/>
    </row>
    <row r="4" spans="1:34" ht="15.75">
      <c r="A4" s="57"/>
      <c r="B4" s="57"/>
      <c r="C4" s="58"/>
      <c r="D4" s="58"/>
      <c r="E4" s="58"/>
      <c r="F4" s="57"/>
      <c r="G4" s="57"/>
      <c r="H4" s="57"/>
      <c r="I4" s="57"/>
      <c r="J4" s="57"/>
      <c r="K4" s="57"/>
      <c r="L4" s="57"/>
      <c r="M4" s="57"/>
      <c r="N4" s="57"/>
      <c r="O4" s="57"/>
      <c r="P4" s="57"/>
      <c r="Q4" s="57"/>
      <c r="R4" s="57"/>
      <c r="S4" s="57"/>
      <c r="T4" s="57"/>
      <c r="U4" s="57"/>
      <c r="V4" s="57"/>
      <c r="W4" s="57"/>
      <c r="X4" s="235" t="s">
        <v>14073</v>
      </c>
      <c r="Y4" s="236"/>
      <c r="Z4" s="236"/>
      <c r="AA4" s="236"/>
      <c r="AB4" s="236"/>
      <c r="AC4" s="236"/>
      <c r="AD4" s="236"/>
      <c r="AE4" s="237"/>
      <c r="AF4" s="57"/>
    </row>
    <row r="5" spans="1:34" ht="15.75">
      <c r="A5" s="57"/>
      <c r="B5" s="57"/>
      <c r="C5" s="58"/>
      <c r="D5" s="58"/>
      <c r="E5" s="58"/>
      <c r="F5" s="57"/>
      <c r="G5" s="57"/>
      <c r="H5" s="57"/>
      <c r="I5" s="57"/>
      <c r="J5" s="57"/>
      <c r="K5" s="57"/>
      <c r="L5" s="57"/>
      <c r="M5" s="57"/>
      <c r="N5" s="57"/>
      <c r="O5" s="57"/>
      <c r="P5" s="57"/>
      <c r="Q5" s="57"/>
      <c r="R5" s="57"/>
      <c r="S5" s="57"/>
      <c r="T5" s="57"/>
      <c r="U5" s="57"/>
      <c r="V5" s="57"/>
      <c r="W5" s="57"/>
      <c r="X5" s="59"/>
      <c r="Y5" s="57"/>
      <c r="Z5" s="60"/>
      <c r="AA5" s="60"/>
      <c r="AB5" s="61"/>
      <c r="AC5" s="61"/>
      <c r="AD5" s="61"/>
      <c r="AE5" s="61"/>
      <c r="AF5" s="57"/>
    </row>
    <row r="6" spans="1:34" ht="16.5">
      <c r="A6" s="238" t="s">
        <v>34</v>
      </c>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row>
    <row r="7" spans="1:34" ht="16.5">
      <c r="A7" s="239" t="s">
        <v>1269</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row>
    <row r="8" spans="1:34" ht="15.75">
      <c r="A8" s="62"/>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2"/>
      <c r="AD8" s="62"/>
      <c r="AE8" s="62"/>
      <c r="AF8" s="62"/>
    </row>
    <row r="9" spans="1:34" ht="15.75">
      <c r="A9" s="62"/>
      <c r="B9" s="63"/>
      <c r="C9" s="63"/>
      <c r="D9" s="63"/>
      <c r="E9" s="63"/>
      <c r="F9" s="63"/>
      <c r="G9" s="64" t="s">
        <v>26</v>
      </c>
      <c r="H9" s="63"/>
      <c r="I9" s="63"/>
      <c r="J9" s="63"/>
      <c r="K9" s="63"/>
      <c r="L9" s="63"/>
      <c r="M9" s="63"/>
      <c r="N9" s="63"/>
      <c r="O9" s="63"/>
      <c r="P9" s="248">
        <v>42736</v>
      </c>
      <c r="Q9" s="249"/>
      <c r="R9" s="249"/>
      <c r="S9" s="250"/>
      <c r="T9" s="63"/>
      <c r="U9" s="63" t="s">
        <v>0</v>
      </c>
      <c r="V9" s="248">
        <v>42855</v>
      </c>
      <c r="W9" s="249"/>
      <c r="X9" s="249"/>
      <c r="Y9" s="250"/>
      <c r="Z9" s="63"/>
      <c r="AA9" s="63"/>
      <c r="AB9" s="63"/>
      <c r="AC9" s="62"/>
      <c r="AD9" s="62"/>
      <c r="AE9" s="62"/>
      <c r="AF9" s="62"/>
    </row>
    <row r="10" spans="1:34" ht="15.75">
      <c r="A10" s="62"/>
      <c r="B10" s="63"/>
      <c r="C10" s="63"/>
      <c r="D10" s="63"/>
      <c r="E10" s="63"/>
      <c r="F10" s="63"/>
      <c r="G10" s="64"/>
      <c r="H10" s="63"/>
      <c r="I10" s="63"/>
      <c r="J10" s="63"/>
      <c r="K10" s="63"/>
      <c r="L10" s="63"/>
      <c r="M10" s="63"/>
      <c r="N10" s="63"/>
      <c r="O10" s="63"/>
      <c r="P10" s="65"/>
      <c r="Q10" s="65"/>
      <c r="R10" s="65"/>
      <c r="S10" s="65"/>
      <c r="T10" s="63"/>
      <c r="U10" s="63"/>
      <c r="V10" s="65"/>
      <c r="W10" s="65"/>
      <c r="X10" s="65"/>
      <c r="Y10" s="65"/>
      <c r="Z10" s="63"/>
      <c r="AA10" s="63"/>
      <c r="AB10" s="63"/>
      <c r="AC10" s="62"/>
      <c r="AD10" s="62"/>
      <c r="AE10" s="62"/>
      <c r="AF10" s="62"/>
    </row>
    <row r="11" spans="1:34" ht="15.75">
      <c r="A11" s="62"/>
      <c r="B11" s="63"/>
      <c r="C11" s="66" t="s">
        <v>1</v>
      </c>
      <c r="D11" s="66"/>
      <c r="E11" s="66"/>
      <c r="F11" s="179" t="s">
        <v>36</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69"/>
      <c r="AD11" s="169"/>
      <c r="AE11" s="169"/>
      <c r="AF11" s="169"/>
    </row>
    <row r="12" spans="1:34" ht="15.75">
      <c r="A12" s="62"/>
      <c r="B12" s="63"/>
      <c r="C12" s="56"/>
      <c r="D12" s="56"/>
      <c r="E12" s="180"/>
      <c r="F12" s="179" t="str">
        <f>VLOOKUP(H14,bd_lista!A3:B606,2,FALSE)</f>
        <v>SIN  NOMBRE</v>
      </c>
      <c r="G12" s="182"/>
      <c r="H12" s="182"/>
      <c r="I12" s="181"/>
      <c r="J12" s="181"/>
      <c r="K12" s="181"/>
      <c r="L12" s="181"/>
      <c r="M12" s="181"/>
      <c r="N12" s="181"/>
      <c r="O12" s="181"/>
      <c r="P12" s="181"/>
      <c r="Q12" s="181"/>
      <c r="R12" s="181"/>
      <c r="S12" s="181"/>
      <c r="T12" s="181"/>
      <c r="U12" s="181"/>
      <c r="V12" s="181"/>
      <c r="W12" s="181"/>
      <c r="X12" s="181"/>
      <c r="Y12" s="181"/>
      <c r="Z12" s="181"/>
      <c r="AA12" s="181"/>
      <c r="AB12" s="181"/>
      <c r="AC12" s="169"/>
      <c r="AD12" s="169"/>
      <c r="AE12" s="169"/>
      <c r="AF12" s="169"/>
    </row>
    <row r="13" spans="1:34" ht="15.75">
      <c r="A13" s="62"/>
      <c r="B13" s="62"/>
      <c r="C13" s="56"/>
      <c r="D13" s="56"/>
      <c r="E13" s="56"/>
      <c r="F13" s="56"/>
      <c r="G13" s="180"/>
      <c r="H13" s="180"/>
      <c r="I13" s="62"/>
      <c r="J13" s="62"/>
      <c r="K13" s="62"/>
      <c r="L13" s="62"/>
      <c r="M13" s="62"/>
      <c r="N13" s="62"/>
      <c r="O13" s="62"/>
      <c r="P13" s="62"/>
      <c r="Q13" s="62"/>
      <c r="R13" s="62"/>
      <c r="S13" s="62"/>
      <c r="T13" s="62"/>
      <c r="U13" s="62"/>
      <c r="V13" s="62"/>
      <c r="W13" s="62"/>
      <c r="X13" s="62"/>
      <c r="Y13" s="62"/>
      <c r="Z13" s="62"/>
      <c r="AA13" s="62"/>
      <c r="AB13" s="62"/>
      <c r="AC13" s="62"/>
      <c r="AD13" s="62"/>
      <c r="AE13" s="62"/>
      <c r="AF13" s="62"/>
    </row>
    <row r="14" spans="1:34" ht="15.75" customHeight="1">
      <c r="A14" s="62"/>
      <c r="B14" s="67" t="s">
        <v>1268</v>
      </c>
      <c r="C14" s="62"/>
      <c r="D14" s="62"/>
      <c r="E14" s="62"/>
      <c r="F14" s="62"/>
      <c r="G14" s="62"/>
      <c r="H14" s="253">
        <v>0</v>
      </c>
      <c r="I14" s="253"/>
      <c r="J14" s="62"/>
      <c r="K14" s="62"/>
      <c r="L14" s="62"/>
      <c r="M14" s="62"/>
      <c r="N14" s="62"/>
      <c r="O14" s="62"/>
      <c r="P14" s="62"/>
      <c r="Q14" s="62"/>
      <c r="R14" s="62"/>
      <c r="S14" s="62"/>
      <c r="T14" s="62"/>
      <c r="U14" s="62"/>
      <c r="V14" s="62"/>
      <c r="W14" s="62"/>
      <c r="X14" s="62"/>
      <c r="Y14" s="62"/>
      <c r="Z14" s="62"/>
      <c r="AA14" s="62"/>
      <c r="AB14" s="62"/>
      <c r="AC14" s="62"/>
      <c r="AD14" s="62"/>
      <c r="AE14" s="62"/>
      <c r="AF14" s="62"/>
    </row>
    <row r="15" spans="1:34" ht="6" customHeight="1">
      <c r="A15" s="169"/>
      <c r="B15" s="179"/>
      <c r="C15" s="169"/>
      <c r="D15" s="169"/>
      <c r="E15" s="169"/>
      <c r="F15" s="169"/>
      <c r="G15" s="169"/>
      <c r="H15" s="254"/>
      <c r="I15" s="254"/>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row>
    <row r="16" spans="1:34" ht="15.75" customHeight="1">
      <c r="A16" s="62"/>
      <c r="B16" s="240" t="s">
        <v>33</v>
      </c>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62"/>
      <c r="AH16" s="184" t="e">
        <f>SUM(C21:H39)</f>
        <v>#N/A</v>
      </c>
    </row>
    <row r="17" spans="1:32" ht="15.75">
      <c r="A17" s="62"/>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62"/>
    </row>
    <row r="18" spans="1:32" ht="7.5" customHeight="1">
      <c r="A18" s="62"/>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2"/>
    </row>
    <row r="19" spans="1:32" ht="15.75" customHeight="1">
      <c r="A19" s="62"/>
      <c r="B19" s="68"/>
      <c r="C19" s="251" t="s">
        <v>1270</v>
      </c>
      <c r="D19" s="251"/>
      <c r="E19" s="251"/>
      <c r="F19" s="251"/>
      <c r="G19" s="251"/>
      <c r="H19" s="251"/>
      <c r="I19" s="241" t="s">
        <v>32</v>
      </c>
      <c r="J19" s="241"/>
      <c r="K19" s="241"/>
      <c r="L19" s="241"/>
      <c r="M19" s="242" t="s">
        <v>2</v>
      </c>
      <c r="N19" s="243"/>
      <c r="O19" s="243"/>
      <c r="P19" s="243"/>
      <c r="Q19" s="243"/>
      <c r="R19" s="243"/>
      <c r="S19" s="243"/>
      <c r="T19" s="243"/>
      <c r="U19" s="243"/>
      <c r="V19" s="243"/>
      <c r="W19" s="243"/>
      <c r="X19" s="243"/>
      <c r="Y19" s="244"/>
      <c r="Z19" s="241" t="s">
        <v>1382</v>
      </c>
      <c r="AA19" s="241"/>
      <c r="AB19" s="241"/>
      <c r="AC19" s="241"/>
      <c r="AD19" s="241"/>
      <c r="AE19" s="68"/>
      <c r="AF19" s="62"/>
    </row>
    <row r="20" spans="1:32" ht="24" customHeight="1">
      <c r="A20" s="62"/>
      <c r="B20" s="68"/>
      <c r="C20" s="252" t="s">
        <v>31</v>
      </c>
      <c r="D20" s="252"/>
      <c r="E20" s="252"/>
      <c r="F20" s="252" t="s">
        <v>1271</v>
      </c>
      <c r="G20" s="252"/>
      <c r="H20" s="252"/>
      <c r="I20" s="241"/>
      <c r="J20" s="241"/>
      <c r="K20" s="241"/>
      <c r="L20" s="241"/>
      <c r="M20" s="245"/>
      <c r="N20" s="246"/>
      <c r="O20" s="246"/>
      <c r="P20" s="246"/>
      <c r="Q20" s="246"/>
      <c r="R20" s="246"/>
      <c r="S20" s="246"/>
      <c r="T20" s="246"/>
      <c r="U20" s="246"/>
      <c r="V20" s="246"/>
      <c r="W20" s="246"/>
      <c r="X20" s="246"/>
      <c r="Y20" s="247"/>
      <c r="Z20" s="241"/>
      <c r="AA20" s="241"/>
      <c r="AB20" s="241"/>
      <c r="AC20" s="241"/>
      <c r="AD20" s="241"/>
      <c r="AE20" s="68"/>
      <c r="AF20" s="62"/>
    </row>
    <row r="21" spans="1:32" ht="17.100000000000001" customHeight="1">
      <c r="A21" s="62"/>
      <c r="B21" s="68"/>
      <c r="C21" s="229" t="e">
        <f>VLOOKUP(H14,RESUMEN!$A$11:$AK$613,7,FALSE)</f>
        <v>#N/A</v>
      </c>
      <c r="D21" s="230"/>
      <c r="E21" s="231"/>
      <c r="F21" s="229" t="e">
        <f>VLOOKUP(H14,RESUMEN!$A$11:$AK$613,25,FALSE)</f>
        <v>#N/A</v>
      </c>
      <c r="G21" s="230"/>
      <c r="H21" s="231"/>
      <c r="I21" s="261" t="s">
        <v>3</v>
      </c>
      <c r="J21" s="262"/>
      <c r="K21" s="262"/>
      <c r="L21" s="263"/>
      <c r="M21" s="258" t="s">
        <v>4</v>
      </c>
      <c r="N21" s="259"/>
      <c r="O21" s="259"/>
      <c r="P21" s="259"/>
      <c r="Q21" s="259"/>
      <c r="R21" s="259"/>
      <c r="S21" s="259"/>
      <c r="T21" s="259"/>
      <c r="U21" s="259"/>
      <c r="V21" s="259"/>
      <c r="W21" s="259"/>
      <c r="X21" s="259"/>
      <c r="Y21" s="260"/>
      <c r="Z21" s="255" t="s">
        <v>5</v>
      </c>
      <c r="AA21" s="256"/>
      <c r="AB21" s="256"/>
      <c r="AC21" s="256"/>
      <c r="AD21" s="257"/>
      <c r="AE21" s="68"/>
      <c r="AF21" s="62"/>
    </row>
    <row r="22" spans="1:32" ht="17.100000000000001" customHeight="1">
      <c r="A22" s="62"/>
      <c r="B22" s="68"/>
      <c r="C22" s="229" t="e">
        <f>VLOOKUP(H14,RESUMEN!$A$11:$AK$613,8,FALSE)</f>
        <v>#N/A</v>
      </c>
      <c r="D22" s="230"/>
      <c r="E22" s="231"/>
      <c r="F22" s="229">
        <v>0</v>
      </c>
      <c r="G22" s="230"/>
      <c r="H22" s="231"/>
      <c r="I22" s="261" t="s">
        <v>1288</v>
      </c>
      <c r="J22" s="262"/>
      <c r="K22" s="262"/>
      <c r="L22" s="263"/>
      <c r="M22" s="258" t="s">
        <v>1296</v>
      </c>
      <c r="N22" s="259"/>
      <c r="O22" s="259"/>
      <c r="P22" s="259"/>
      <c r="Q22" s="259"/>
      <c r="R22" s="259"/>
      <c r="S22" s="259"/>
      <c r="T22" s="259"/>
      <c r="U22" s="259"/>
      <c r="V22" s="259"/>
      <c r="W22" s="259"/>
      <c r="X22" s="259"/>
      <c r="Y22" s="260"/>
      <c r="Z22" s="255" t="s">
        <v>10</v>
      </c>
      <c r="AA22" s="256"/>
      <c r="AB22" s="256"/>
      <c r="AC22" s="256"/>
      <c r="AD22" s="257"/>
      <c r="AE22" s="68"/>
      <c r="AF22" s="62"/>
    </row>
    <row r="23" spans="1:32" ht="17.100000000000001" customHeight="1">
      <c r="A23" s="62"/>
      <c r="B23" s="68"/>
      <c r="C23" s="229">
        <v>0</v>
      </c>
      <c r="D23" s="230"/>
      <c r="E23" s="231"/>
      <c r="F23" s="229" t="e">
        <f>VLOOKUP(H14,RESUMEN!$A$11:$AK$613,26,FALSE)</f>
        <v>#N/A</v>
      </c>
      <c r="G23" s="230"/>
      <c r="H23" s="231"/>
      <c r="I23" s="261" t="s">
        <v>644</v>
      </c>
      <c r="J23" s="262"/>
      <c r="K23" s="262"/>
      <c r="L23" s="263"/>
      <c r="M23" s="258" t="s">
        <v>1436</v>
      </c>
      <c r="N23" s="259"/>
      <c r="O23" s="259"/>
      <c r="P23" s="259"/>
      <c r="Q23" s="259"/>
      <c r="R23" s="259"/>
      <c r="S23" s="259"/>
      <c r="T23" s="259"/>
      <c r="U23" s="259"/>
      <c r="V23" s="259"/>
      <c r="W23" s="259"/>
      <c r="X23" s="259"/>
      <c r="Y23" s="260"/>
      <c r="Z23" s="255" t="s">
        <v>10</v>
      </c>
      <c r="AA23" s="256"/>
      <c r="AB23" s="256"/>
      <c r="AC23" s="256"/>
      <c r="AD23" s="257"/>
      <c r="AE23" s="68"/>
      <c r="AF23" s="62"/>
    </row>
    <row r="24" spans="1:32" ht="17.100000000000001" customHeight="1">
      <c r="A24" s="62"/>
      <c r="B24" s="68"/>
      <c r="C24" s="229" t="e">
        <f>VLOOKUP(H14,RESUMEN!$A$11:$AK$613,9,FALSE)</f>
        <v>#N/A</v>
      </c>
      <c r="D24" s="230"/>
      <c r="E24" s="231"/>
      <c r="F24" s="229" t="e">
        <f>VLOOKUP(H14,RESUMEN!$A$11:$AK$613,27,FALSE)</f>
        <v>#N/A</v>
      </c>
      <c r="G24" s="230"/>
      <c r="H24" s="231"/>
      <c r="I24" s="261" t="s">
        <v>11</v>
      </c>
      <c r="J24" s="262"/>
      <c r="K24" s="262"/>
      <c r="L24" s="263"/>
      <c r="M24" s="258" t="s">
        <v>1294</v>
      </c>
      <c r="N24" s="259"/>
      <c r="O24" s="259"/>
      <c r="P24" s="259"/>
      <c r="Q24" s="259"/>
      <c r="R24" s="259"/>
      <c r="S24" s="259"/>
      <c r="T24" s="259"/>
      <c r="U24" s="259"/>
      <c r="V24" s="259"/>
      <c r="W24" s="259"/>
      <c r="X24" s="259"/>
      <c r="Y24" s="260"/>
      <c r="Z24" s="255" t="s">
        <v>12</v>
      </c>
      <c r="AA24" s="256"/>
      <c r="AB24" s="256"/>
      <c r="AC24" s="256"/>
      <c r="AD24" s="257"/>
      <c r="AE24" s="68"/>
      <c r="AF24" s="62"/>
    </row>
    <row r="25" spans="1:32" ht="17.100000000000001" customHeight="1">
      <c r="A25" s="62"/>
      <c r="B25" s="68"/>
      <c r="C25" s="229" t="e">
        <f>VLOOKUP(H14,RESUMEN!$A$11:$AK$613,10,FALSE)</f>
        <v>#N/A</v>
      </c>
      <c r="D25" s="230"/>
      <c r="E25" s="231"/>
      <c r="F25" s="229" t="e">
        <f>VLOOKUP(H14,RESUMEN!$A$11:$AK$613,28,FALSE)</f>
        <v>#N/A</v>
      </c>
      <c r="G25" s="230"/>
      <c r="H25" s="231"/>
      <c r="I25" s="261" t="s">
        <v>6</v>
      </c>
      <c r="J25" s="262"/>
      <c r="K25" s="262"/>
      <c r="L25" s="263"/>
      <c r="M25" s="258" t="s">
        <v>7</v>
      </c>
      <c r="N25" s="259"/>
      <c r="O25" s="259"/>
      <c r="P25" s="259"/>
      <c r="Q25" s="259"/>
      <c r="R25" s="259"/>
      <c r="S25" s="259"/>
      <c r="T25" s="259"/>
      <c r="U25" s="259"/>
      <c r="V25" s="259"/>
      <c r="W25" s="259"/>
      <c r="X25" s="259"/>
      <c r="Y25" s="260"/>
      <c r="Z25" s="255" t="s">
        <v>5</v>
      </c>
      <c r="AA25" s="256"/>
      <c r="AB25" s="256"/>
      <c r="AC25" s="256"/>
      <c r="AD25" s="257"/>
      <c r="AE25" s="68"/>
      <c r="AF25" s="62"/>
    </row>
    <row r="26" spans="1:32" ht="17.100000000000001" customHeight="1">
      <c r="A26" s="62"/>
      <c r="B26" s="68"/>
      <c r="C26" s="229" t="e">
        <f>VLOOKUP(H14,RESUMEN!$A$11:$AK$613,12,FALSE)</f>
        <v>#N/A</v>
      </c>
      <c r="D26" s="230"/>
      <c r="E26" s="231"/>
      <c r="F26" s="229">
        <v>0</v>
      </c>
      <c r="G26" s="230"/>
      <c r="H26" s="231"/>
      <c r="I26" s="261" t="s">
        <v>15</v>
      </c>
      <c r="J26" s="262"/>
      <c r="K26" s="262"/>
      <c r="L26" s="263"/>
      <c r="M26" s="258" t="s">
        <v>16</v>
      </c>
      <c r="N26" s="259"/>
      <c r="O26" s="259"/>
      <c r="P26" s="259"/>
      <c r="Q26" s="259"/>
      <c r="R26" s="259"/>
      <c r="S26" s="259"/>
      <c r="T26" s="259"/>
      <c r="U26" s="259"/>
      <c r="V26" s="259"/>
      <c r="W26" s="259"/>
      <c r="X26" s="259"/>
      <c r="Y26" s="260"/>
      <c r="Z26" s="255" t="s">
        <v>12</v>
      </c>
      <c r="AA26" s="256"/>
      <c r="AB26" s="256"/>
      <c r="AC26" s="256"/>
      <c r="AD26" s="257"/>
      <c r="AE26" s="68"/>
      <c r="AF26" s="62"/>
    </row>
    <row r="27" spans="1:32" ht="17.100000000000001" customHeight="1">
      <c r="A27" s="62"/>
      <c r="B27" s="68"/>
      <c r="C27" s="229" t="e">
        <f>VLOOKUP(H14,RESUMEN!$A$11:$AK$613,13,FALSE)</f>
        <v>#N/A</v>
      </c>
      <c r="D27" s="230"/>
      <c r="E27" s="231"/>
      <c r="F27" s="229">
        <v>0</v>
      </c>
      <c r="G27" s="230"/>
      <c r="H27" s="231"/>
      <c r="I27" s="261" t="s">
        <v>1289</v>
      </c>
      <c r="J27" s="262"/>
      <c r="K27" s="262"/>
      <c r="L27" s="263"/>
      <c r="M27" s="258" t="s">
        <v>1297</v>
      </c>
      <c r="N27" s="259"/>
      <c r="O27" s="259"/>
      <c r="P27" s="259"/>
      <c r="Q27" s="259"/>
      <c r="R27" s="259"/>
      <c r="S27" s="259"/>
      <c r="T27" s="259"/>
      <c r="U27" s="259"/>
      <c r="V27" s="259"/>
      <c r="W27" s="259"/>
      <c r="X27" s="259"/>
      <c r="Y27" s="260"/>
      <c r="Z27" s="255" t="s">
        <v>10</v>
      </c>
      <c r="AA27" s="256"/>
      <c r="AB27" s="256"/>
      <c r="AC27" s="256"/>
      <c r="AD27" s="257"/>
      <c r="AE27" s="68"/>
      <c r="AF27" s="62"/>
    </row>
    <row r="28" spans="1:32" ht="17.100000000000001" customHeight="1">
      <c r="A28" s="62"/>
      <c r="B28" s="68"/>
      <c r="C28" s="229" t="e">
        <f>VLOOKUP(H14,RESUMEN!$A$11:$AK$613,14,FALSE)</f>
        <v>#N/A</v>
      </c>
      <c r="D28" s="230"/>
      <c r="E28" s="231"/>
      <c r="F28" s="229" t="e">
        <f>VLOOKUP(H14,RESUMEN!$A$11:$AK$613,29,FALSE)</f>
        <v>#N/A</v>
      </c>
      <c r="G28" s="230"/>
      <c r="H28" s="231"/>
      <c r="I28" s="261" t="s">
        <v>17</v>
      </c>
      <c r="J28" s="262"/>
      <c r="K28" s="262"/>
      <c r="L28" s="263"/>
      <c r="M28" s="258" t="s">
        <v>18</v>
      </c>
      <c r="N28" s="259"/>
      <c r="O28" s="259"/>
      <c r="P28" s="259"/>
      <c r="Q28" s="259"/>
      <c r="R28" s="259"/>
      <c r="S28" s="259"/>
      <c r="T28" s="259"/>
      <c r="U28" s="259"/>
      <c r="V28" s="259"/>
      <c r="W28" s="259"/>
      <c r="X28" s="259"/>
      <c r="Y28" s="260"/>
      <c r="Z28" s="255" t="s">
        <v>19</v>
      </c>
      <c r="AA28" s="256"/>
      <c r="AB28" s="256"/>
      <c r="AC28" s="256"/>
      <c r="AD28" s="257"/>
      <c r="AE28" s="68"/>
      <c r="AF28" s="62"/>
    </row>
    <row r="29" spans="1:32" ht="17.100000000000001" customHeight="1">
      <c r="A29" s="62"/>
      <c r="B29" s="68"/>
      <c r="C29" s="229" t="e">
        <f>VLOOKUP(H14,RESUMEN!$A$11:$AK$613,15,FALSE)</f>
        <v>#N/A</v>
      </c>
      <c r="D29" s="230"/>
      <c r="E29" s="231"/>
      <c r="F29" s="229" t="e">
        <f>VLOOKUP(H14,RESUMEN!$A$11:$AK$613,30,FALSE)</f>
        <v>#N/A</v>
      </c>
      <c r="G29" s="230"/>
      <c r="H29" s="231"/>
      <c r="I29" s="261" t="s">
        <v>13</v>
      </c>
      <c r="J29" s="262"/>
      <c r="K29" s="262"/>
      <c r="L29" s="263"/>
      <c r="M29" s="258" t="s">
        <v>14</v>
      </c>
      <c r="N29" s="259"/>
      <c r="O29" s="259"/>
      <c r="P29" s="259"/>
      <c r="Q29" s="259"/>
      <c r="R29" s="259"/>
      <c r="S29" s="259"/>
      <c r="T29" s="259"/>
      <c r="U29" s="259"/>
      <c r="V29" s="259"/>
      <c r="W29" s="259"/>
      <c r="X29" s="259"/>
      <c r="Y29" s="260"/>
      <c r="Z29" s="255" t="s">
        <v>12</v>
      </c>
      <c r="AA29" s="256"/>
      <c r="AB29" s="256"/>
      <c r="AC29" s="256"/>
      <c r="AD29" s="257"/>
      <c r="AE29" s="68"/>
      <c r="AF29" s="62"/>
    </row>
    <row r="30" spans="1:32" ht="17.100000000000001" customHeight="1">
      <c r="A30" s="62"/>
      <c r="B30" s="68"/>
      <c r="C30" s="229" t="e">
        <f>VLOOKUP(H14,RESUMEN!$A$11:$AK$613,16,FALSE)</f>
        <v>#N/A</v>
      </c>
      <c r="D30" s="230"/>
      <c r="E30" s="231"/>
      <c r="F30" s="229" t="e">
        <f>VLOOKUP(H14,RESUMEN!$A$11:$AK$613,31,FALSE)</f>
        <v>#N/A</v>
      </c>
      <c r="G30" s="230"/>
      <c r="H30" s="231"/>
      <c r="I30" s="261" t="s">
        <v>1290</v>
      </c>
      <c r="J30" s="262"/>
      <c r="K30" s="262"/>
      <c r="L30" s="263"/>
      <c r="M30" s="258" t="s">
        <v>1293</v>
      </c>
      <c r="N30" s="259"/>
      <c r="O30" s="259"/>
      <c r="P30" s="259"/>
      <c r="Q30" s="259"/>
      <c r="R30" s="259"/>
      <c r="S30" s="259"/>
      <c r="T30" s="259"/>
      <c r="U30" s="259"/>
      <c r="V30" s="259"/>
      <c r="W30" s="259"/>
      <c r="X30" s="259"/>
      <c r="Y30" s="260"/>
      <c r="Z30" s="255" t="s">
        <v>19</v>
      </c>
      <c r="AA30" s="256"/>
      <c r="AB30" s="256"/>
      <c r="AC30" s="256"/>
      <c r="AD30" s="257"/>
      <c r="AE30" s="68"/>
      <c r="AF30" s="62"/>
    </row>
    <row r="31" spans="1:32" ht="17.100000000000001" customHeight="1">
      <c r="A31" s="62"/>
      <c r="B31" s="68"/>
      <c r="C31" s="229" t="e">
        <f>VLOOKUP(H14,RESUMEN!$A$11:$AK$613,17,FALSE)</f>
        <v>#N/A</v>
      </c>
      <c r="D31" s="230"/>
      <c r="E31" s="231"/>
      <c r="F31" s="229" t="e">
        <f>VLOOKUP(H14,RESUMEN!$A$11:$AK$613,32,FALSE)</f>
        <v>#N/A</v>
      </c>
      <c r="G31" s="230"/>
      <c r="H31" s="231"/>
      <c r="I31" s="261" t="s">
        <v>1728</v>
      </c>
      <c r="J31" s="262"/>
      <c r="K31" s="262"/>
      <c r="L31" s="263"/>
      <c r="M31" s="258" t="s">
        <v>8189</v>
      </c>
      <c r="N31" s="259"/>
      <c r="O31" s="259"/>
      <c r="P31" s="259"/>
      <c r="Q31" s="259"/>
      <c r="R31" s="259"/>
      <c r="S31" s="259"/>
      <c r="T31" s="259"/>
      <c r="U31" s="259"/>
      <c r="V31" s="259"/>
      <c r="W31" s="259"/>
      <c r="X31" s="259"/>
      <c r="Y31" s="260"/>
      <c r="Z31" s="255" t="s">
        <v>19</v>
      </c>
      <c r="AA31" s="256"/>
      <c r="AB31" s="256"/>
      <c r="AC31" s="256"/>
      <c r="AD31" s="257"/>
      <c r="AE31" s="68"/>
      <c r="AF31" s="62"/>
    </row>
    <row r="32" spans="1:32" ht="17.100000000000001" customHeight="1">
      <c r="A32" s="62"/>
      <c r="B32" s="68"/>
      <c r="C32" s="229" t="e">
        <f>VLOOKUP(H14,RESUMEN!$A$11:$AK$613,18,FALSE)</f>
        <v>#N/A</v>
      </c>
      <c r="D32" s="230"/>
      <c r="E32" s="231"/>
      <c r="F32" s="229" t="e">
        <f>VLOOKUP(H14,RESUMEN!$A$11:$AK$613,33,FALSE)</f>
        <v>#N/A</v>
      </c>
      <c r="G32" s="230"/>
      <c r="H32" s="231"/>
      <c r="I32" s="261" t="s">
        <v>20</v>
      </c>
      <c r="J32" s="262"/>
      <c r="K32" s="262"/>
      <c r="L32" s="263"/>
      <c r="M32" s="258" t="s">
        <v>1295</v>
      </c>
      <c r="N32" s="259"/>
      <c r="O32" s="259"/>
      <c r="P32" s="259"/>
      <c r="Q32" s="259"/>
      <c r="R32" s="259"/>
      <c r="S32" s="259"/>
      <c r="T32" s="259"/>
      <c r="U32" s="259"/>
      <c r="V32" s="259"/>
      <c r="W32" s="259"/>
      <c r="X32" s="259"/>
      <c r="Y32" s="260"/>
      <c r="Z32" s="255" t="s">
        <v>12</v>
      </c>
      <c r="AA32" s="256"/>
      <c r="AB32" s="256"/>
      <c r="AC32" s="256"/>
      <c r="AD32" s="257"/>
      <c r="AE32" s="68"/>
      <c r="AF32" s="62"/>
    </row>
    <row r="33" spans="1:32" ht="17.100000000000001" customHeight="1">
      <c r="A33" s="62"/>
      <c r="B33" s="68"/>
      <c r="C33" s="229" t="e">
        <f>VLOOKUP(H14,RESUMEN!$A$11:$AK$613,19,FALSE)</f>
        <v>#N/A</v>
      </c>
      <c r="D33" s="230"/>
      <c r="E33" s="231"/>
      <c r="F33" s="229" t="e">
        <f>VLOOKUP(H14,RESUMEN!$A$11:$AK$613,34,FALSE)</f>
        <v>#N/A</v>
      </c>
      <c r="G33" s="230"/>
      <c r="H33" s="231"/>
      <c r="I33" s="261" t="s">
        <v>21</v>
      </c>
      <c r="J33" s="262"/>
      <c r="K33" s="262"/>
      <c r="L33" s="263"/>
      <c r="M33" s="258" t="s">
        <v>22</v>
      </c>
      <c r="N33" s="259"/>
      <c r="O33" s="259"/>
      <c r="P33" s="259"/>
      <c r="Q33" s="259"/>
      <c r="R33" s="259"/>
      <c r="S33" s="259"/>
      <c r="T33" s="259"/>
      <c r="U33" s="259"/>
      <c r="V33" s="259"/>
      <c r="W33" s="259"/>
      <c r="X33" s="259"/>
      <c r="Y33" s="260"/>
      <c r="Z33" s="255" t="s">
        <v>12</v>
      </c>
      <c r="AA33" s="256"/>
      <c r="AB33" s="256"/>
      <c r="AC33" s="256"/>
      <c r="AD33" s="257"/>
      <c r="AE33" s="68"/>
      <c r="AF33" s="62"/>
    </row>
    <row r="34" spans="1:32" ht="17.100000000000001" customHeight="1">
      <c r="A34" s="62"/>
      <c r="B34" s="68"/>
      <c r="C34" s="229">
        <v>0</v>
      </c>
      <c r="D34" s="230"/>
      <c r="E34" s="231"/>
      <c r="F34" s="229" t="e">
        <f>VLOOKUP(H14,RESUMEN!$A$11:$AK$613,35,FALSE)</f>
        <v>#N/A</v>
      </c>
      <c r="G34" s="230"/>
      <c r="H34" s="231"/>
      <c r="I34" s="261" t="s">
        <v>23</v>
      </c>
      <c r="J34" s="262"/>
      <c r="K34" s="262"/>
      <c r="L34" s="263"/>
      <c r="M34" s="258" t="s">
        <v>24</v>
      </c>
      <c r="N34" s="259"/>
      <c r="O34" s="259"/>
      <c r="P34" s="259"/>
      <c r="Q34" s="259"/>
      <c r="R34" s="259"/>
      <c r="S34" s="259"/>
      <c r="T34" s="259"/>
      <c r="U34" s="259"/>
      <c r="V34" s="259"/>
      <c r="W34" s="259"/>
      <c r="X34" s="259"/>
      <c r="Y34" s="260"/>
      <c r="Z34" s="255" t="s">
        <v>19</v>
      </c>
      <c r="AA34" s="256"/>
      <c r="AB34" s="256"/>
      <c r="AC34" s="256"/>
      <c r="AD34" s="257"/>
      <c r="AE34" s="68"/>
      <c r="AF34" s="62"/>
    </row>
    <row r="35" spans="1:32" ht="17.100000000000001" customHeight="1">
      <c r="A35" s="62"/>
      <c r="B35" s="68"/>
      <c r="C35" s="229" t="e">
        <f>VLOOKUP(H14,RESUMEN!$A$11:$AK$613,20,FALSE)</f>
        <v>#N/A</v>
      </c>
      <c r="D35" s="230"/>
      <c r="E35" s="231"/>
      <c r="F35" s="229">
        <v>0</v>
      </c>
      <c r="G35" s="230"/>
      <c r="H35" s="231"/>
      <c r="I35" s="261" t="s">
        <v>8</v>
      </c>
      <c r="J35" s="262"/>
      <c r="K35" s="262"/>
      <c r="L35" s="263"/>
      <c r="M35" s="258" t="s">
        <v>9</v>
      </c>
      <c r="N35" s="259"/>
      <c r="O35" s="259"/>
      <c r="P35" s="259"/>
      <c r="Q35" s="259"/>
      <c r="R35" s="259"/>
      <c r="S35" s="259"/>
      <c r="T35" s="259"/>
      <c r="U35" s="259"/>
      <c r="V35" s="259"/>
      <c r="W35" s="259"/>
      <c r="X35" s="259"/>
      <c r="Y35" s="260"/>
      <c r="Z35" s="255" t="s">
        <v>10</v>
      </c>
      <c r="AA35" s="256"/>
      <c r="AB35" s="256"/>
      <c r="AC35" s="256"/>
      <c r="AD35" s="257"/>
      <c r="AE35" s="68"/>
      <c r="AF35" s="62"/>
    </row>
    <row r="36" spans="1:32" ht="17.100000000000001" customHeight="1">
      <c r="A36" s="62"/>
      <c r="B36" s="68"/>
      <c r="C36" s="229" t="e">
        <f>VLOOKUP(H14,RESUMEN!$A$11:$AK$613,21,FALSE)</f>
        <v>#N/A</v>
      </c>
      <c r="D36" s="230"/>
      <c r="E36" s="231"/>
      <c r="F36" s="229" t="e">
        <f>VLOOKUP(H14,RESUMEN!$A$11:$AK$613,36,FALSE)</f>
        <v>#N/A</v>
      </c>
      <c r="G36" s="230"/>
      <c r="H36" s="231"/>
      <c r="I36" s="261" t="s">
        <v>1273</v>
      </c>
      <c r="J36" s="262"/>
      <c r="K36" s="262"/>
      <c r="L36" s="263"/>
      <c r="M36" s="258" t="s">
        <v>1292</v>
      </c>
      <c r="N36" s="259"/>
      <c r="O36" s="259"/>
      <c r="P36" s="259"/>
      <c r="Q36" s="259"/>
      <c r="R36" s="259"/>
      <c r="S36" s="259"/>
      <c r="T36" s="259"/>
      <c r="U36" s="259"/>
      <c r="V36" s="259"/>
      <c r="W36" s="259"/>
      <c r="X36" s="259"/>
      <c r="Y36" s="260"/>
      <c r="Z36" s="255" t="s">
        <v>1273</v>
      </c>
      <c r="AA36" s="256"/>
      <c r="AB36" s="256"/>
      <c r="AC36" s="256"/>
      <c r="AD36" s="257"/>
      <c r="AE36" s="68"/>
      <c r="AF36" s="62"/>
    </row>
    <row r="37" spans="1:32" ht="17.100000000000001" customHeight="1">
      <c r="A37" s="62"/>
      <c r="B37" s="68"/>
      <c r="C37" s="229" t="e">
        <f>VLOOKUP(H14,RESUMEN!$A$11:$AK$613,22,FALSE)</f>
        <v>#N/A</v>
      </c>
      <c r="D37" s="230"/>
      <c r="E37" s="231"/>
      <c r="F37" s="229" t="e">
        <f>VLOOKUP(H14,RESUMEN!$A$11:$AK$613,37,FALSE)</f>
        <v>#N/A</v>
      </c>
      <c r="G37" s="230"/>
      <c r="H37" s="231"/>
      <c r="I37" s="261" t="s">
        <v>1300</v>
      </c>
      <c r="J37" s="262"/>
      <c r="K37" s="262"/>
      <c r="L37" s="263"/>
      <c r="M37" s="258" t="s">
        <v>1310</v>
      </c>
      <c r="N37" s="259"/>
      <c r="O37" s="259"/>
      <c r="P37" s="259"/>
      <c r="Q37" s="259"/>
      <c r="R37" s="259"/>
      <c r="S37" s="259"/>
      <c r="T37" s="259"/>
      <c r="U37" s="259"/>
      <c r="V37" s="259"/>
      <c r="W37" s="259"/>
      <c r="X37" s="259"/>
      <c r="Y37" s="260"/>
      <c r="Z37" s="255" t="s">
        <v>19</v>
      </c>
      <c r="AA37" s="256"/>
      <c r="AB37" s="256"/>
      <c r="AC37" s="256"/>
      <c r="AD37" s="257"/>
      <c r="AE37" s="68"/>
      <c r="AF37" s="62"/>
    </row>
    <row r="38" spans="1:32" ht="17.100000000000001" customHeight="1">
      <c r="A38" s="62"/>
      <c r="B38" s="68"/>
      <c r="C38" s="229" t="e">
        <f>VLOOKUP(H14,RESUMEN!$A$11:$AK$613,6,FALSE)</f>
        <v>#N/A</v>
      </c>
      <c r="D38" s="230"/>
      <c r="E38" s="231"/>
      <c r="F38" s="229">
        <v>0</v>
      </c>
      <c r="G38" s="230"/>
      <c r="H38" s="231"/>
      <c r="I38" s="261" t="s">
        <v>27</v>
      </c>
      <c r="J38" s="262"/>
      <c r="K38" s="262"/>
      <c r="L38" s="263"/>
      <c r="M38" s="258" t="s">
        <v>29</v>
      </c>
      <c r="N38" s="259"/>
      <c r="O38" s="259"/>
      <c r="P38" s="259"/>
      <c r="Q38" s="259"/>
      <c r="R38" s="259"/>
      <c r="S38" s="259"/>
      <c r="T38" s="259"/>
      <c r="U38" s="259"/>
      <c r="V38" s="259"/>
      <c r="W38" s="259"/>
      <c r="X38" s="259"/>
      <c r="Y38" s="260"/>
      <c r="Z38" s="255" t="s">
        <v>19</v>
      </c>
      <c r="AA38" s="256"/>
      <c r="AB38" s="256"/>
      <c r="AC38" s="256"/>
      <c r="AD38" s="257"/>
      <c r="AE38" s="68"/>
      <c r="AF38" s="62"/>
    </row>
    <row r="39" spans="1:32" ht="17.100000000000001" customHeight="1">
      <c r="A39" s="62"/>
      <c r="B39" s="68"/>
      <c r="C39" s="229" t="e">
        <f>VLOOKUP(H14,RESUMEN!$A$11:$AK$613,4,FALSE)+VLOOKUP(H14,RESUMEN!$A$11:$AK$613,5,FALSE)</f>
        <v>#N/A</v>
      </c>
      <c r="D39" s="230"/>
      <c r="E39" s="231"/>
      <c r="F39" s="229" t="e">
        <f>VLOOKUP(H14,RESUMEN!$A$11:$AK$613,23,FALSE)+VLOOKUP(H14,RESUMEN!$A$11:$AK$613,24,FALSE)</f>
        <v>#N/A</v>
      </c>
      <c r="G39" s="230"/>
      <c r="H39" s="231"/>
      <c r="I39" s="261" t="s">
        <v>28</v>
      </c>
      <c r="J39" s="262"/>
      <c r="K39" s="262"/>
      <c r="L39" s="263"/>
      <c r="M39" s="258" t="s">
        <v>30</v>
      </c>
      <c r="N39" s="259"/>
      <c r="O39" s="259"/>
      <c r="P39" s="259"/>
      <c r="Q39" s="259"/>
      <c r="R39" s="259"/>
      <c r="S39" s="259"/>
      <c r="T39" s="259"/>
      <c r="U39" s="259"/>
      <c r="V39" s="259"/>
      <c r="W39" s="259"/>
      <c r="X39" s="259"/>
      <c r="Y39" s="260"/>
      <c r="Z39" s="255" t="s">
        <v>19</v>
      </c>
      <c r="AA39" s="256"/>
      <c r="AB39" s="256"/>
      <c r="AC39" s="256"/>
      <c r="AD39" s="257"/>
      <c r="AE39" s="68"/>
      <c r="AF39" s="62"/>
    </row>
    <row r="40" spans="1:32" ht="10.5" customHeight="1">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row>
    <row r="41" spans="1:32" ht="15.75">
      <c r="A41" s="169"/>
      <c r="B41" s="276" t="s">
        <v>14072</v>
      </c>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169"/>
    </row>
    <row r="42" spans="1:32" ht="15.75">
      <c r="A42" s="169"/>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169"/>
    </row>
    <row r="43" spans="1:32" ht="15.75">
      <c r="A43" s="169"/>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276"/>
      <c r="AF43" s="169"/>
    </row>
    <row r="44" spans="1:32" ht="6.75" customHeight="1" thickBot="1">
      <c r="A44" s="169"/>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69"/>
    </row>
    <row r="45" spans="1:32" ht="15.75">
      <c r="A45" s="169"/>
      <c r="B45" s="265" t="s">
        <v>8188</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7"/>
      <c r="AF45" s="169"/>
    </row>
    <row r="46" spans="1:32" ht="15.75" customHeight="1">
      <c r="A46" s="169"/>
      <c r="B46" s="268"/>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70"/>
      <c r="AF46" s="169"/>
    </row>
    <row r="47" spans="1:32" ht="16.5" thickBot="1">
      <c r="A47" s="169"/>
      <c r="B47" s="271"/>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3"/>
      <c r="AF47" s="169"/>
    </row>
    <row r="48" spans="1:32" ht="12" customHeight="1">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row>
    <row r="49" spans="1:32" ht="12.75" customHeight="1">
      <c r="A49" s="62"/>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row>
    <row r="50" spans="1:32" ht="15.75">
      <c r="A50" s="62"/>
      <c r="B50" s="62"/>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row>
    <row r="51" spans="1:32" ht="21" customHeight="1">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row>
    <row r="52" spans="1:32" ht="6.75" customHeight="1">
      <c r="A52" s="62"/>
      <c r="B52" s="274" t="s">
        <v>25</v>
      </c>
      <c r="C52" s="274"/>
      <c r="D52" s="274"/>
      <c r="E52" s="274"/>
      <c r="F52" s="274"/>
      <c r="G52" s="274"/>
      <c r="H52" s="274"/>
      <c r="I52" s="274"/>
      <c r="J52" s="274"/>
      <c r="K52" s="274"/>
      <c r="L52" s="274" t="s">
        <v>25</v>
      </c>
      <c r="M52" s="274"/>
      <c r="N52" s="274"/>
      <c r="O52" s="274"/>
      <c r="P52" s="274"/>
      <c r="Q52" s="274"/>
      <c r="R52" s="274"/>
      <c r="S52" s="274"/>
      <c r="T52" s="274"/>
      <c r="U52" s="274"/>
      <c r="V52" s="274" t="s">
        <v>25</v>
      </c>
      <c r="W52" s="274"/>
      <c r="X52" s="274"/>
      <c r="Y52" s="274"/>
      <c r="Z52" s="274"/>
      <c r="AA52" s="274"/>
      <c r="AB52" s="274"/>
      <c r="AC52" s="274"/>
      <c r="AD52" s="274"/>
      <c r="AE52" s="274"/>
      <c r="AF52" s="62"/>
    </row>
    <row r="53" spans="1:32" ht="16.5">
      <c r="A53" s="62"/>
      <c r="B53" s="275" t="s">
        <v>10446</v>
      </c>
      <c r="C53" s="275"/>
      <c r="D53" s="275"/>
      <c r="E53" s="275"/>
      <c r="F53" s="275"/>
      <c r="G53" s="275"/>
      <c r="H53" s="275"/>
      <c r="I53" s="275"/>
      <c r="J53" s="275"/>
      <c r="K53" s="275"/>
      <c r="L53" s="275" t="s">
        <v>1263</v>
      </c>
      <c r="M53" s="275"/>
      <c r="N53" s="275"/>
      <c r="O53" s="275"/>
      <c r="P53" s="275"/>
      <c r="Q53" s="275"/>
      <c r="R53" s="275"/>
      <c r="S53" s="275"/>
      <c r="T53" s="275"/>
      <c r="U53" s="275"/>
      <c r="V53" s="275" t="s">
        <v>1285</v>
      </c>
      <c r="W53" s="275"/>
      <c r="X53" s="275"/>
      <c r="Y53" s="275"/>
      <c r="Z53" s="275"/>
      <c r="AA53" s="275"/>
      <c r="AB53" s="275"/>
      <c r="AC53" s="275"/>
      <c r="AD53" s="275"/>
      <c r="AE53" s="275"/>
      <c r="AF53" s="62"/>
    </row>
    <row r="54" spans="1:32" ht="15.75">
      <c r="A54" s="62"/>
      <c r="B54" s="264" t="s">
        <v>10447</v>
      </c>
      <c r="C54" s="264"/>
      <c r="D54" s="264"/>
      <c r="E54" s="264"/>
      <c r="F54" s="264"/>
      <c r="G54" s="264"/>
      <c r="H54" s="264"/>
      <c r="I54" s="264"/>
      <c r="J54" s="264"/>
      <c r="K54" s="264"/>
      <c r="L54" s="264" t="s">
        <v>1264</v>
      </c>
      <c r="M54" s="264"/>
      <c r="N54" s="264"/>
      <c r="O54" s="264"/>
      <c r="P54" s="264"/>
      <c r="Q54" s="264"/>
      <c r="R54" s="264"/>
      <c r="S54" s="264"/>
      <c r="T54" s="264"/>
      <c r="U54" s="264"/>
      <c r="V54" s="264" t="s">
        <v>1286</v>
      </c>
      <c r="W54" s="264"/>
      <c r="X54" s="264"/>
      <c r="Y54" s="264"/>
      <c r="Z54" s="264"/>
      <c r="AA54" s="264"/>
      <c r="AB54" s="264"/>
      <c r="AC54" s="264"/>
      <c r="AD54" s="264"/>
      <c r="AE54" s="264"/>
      <c r="AF54" s="62"/>
    </row>
    <row r="55" spans="1:32" ht="26.25" customHeight="1">
      <c r="A55" s="62"/>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62"/>
    </row>
    <row r="56" spans="1:32" ht="16.5" customHeight="1">
      <c r="A56" s="62"/>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62"/>
    </row>
    <row r="57" spans="1:32" ht="14.25" customHeight="1">
      <c r="A57" s="62"/>
      <c r="B57" s="69" t="s">
        <v>1298</v>
      </c>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62"/>
    </row>
    <row r="58" spans="1:32" ht="14.25" customHeight="1">
      <c r="A58" s="62"/>
      <c r="B58" s="69" t="s">
        <v>1272</v>
      </c>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62"/>
    </row>
    <row r="59" spans="1:32" ht="14.25" customHeight="1">
      <c r="A59" s="169"/>
      <c r="B59" s="171"/>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69"/>
    </row>
    <row r="60" spans="1:32" ht="14.25" customHeight="1">
      <c r="A60" s="169"/>
      <c r="B60" s="171"/>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69"/>
    </row>
    <row r="61" spans="1:32" ht="4.5" customHeight="1">
      <c r="A61" s="169"/>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69"/>
    </row>
    <row r="62" spans="1:32" ht="10.5" customHeight="1">
      <c r="A62" s="169"/>
      <c r="B62" s="172"/>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169"/>
    </row>
    <row r="63" spans="1:32" ht="10.5" customHeight="1">
      <c r="A63" s="169"/>
      <c r="B63" s="172"/>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row>
    <row r="64" spans="1:32" ht="10.5" customHeight="1">
      <c r="A64" s="169"/>
      <c r="B64" s="172"/>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sheetProtection algorithmName="SHA-512" hashValue="Txfo0DCuqprQhXabl68RAq6kOB/4G1JVvTdeeL8gEgGN16WwpyThf2azkVPGufgYLUuf9RnmlYpKdzXwe8YzIQ==" saltValue="hU7iSfNn1YYBcSBBiIWgEg==" spinCount="100000" sheet="1" objects="1" scenarios="1" formatCells="0" formatColumns="0" formatRows="0" insertColumns="0" insertRows="0" insertHyperlinks="0" deleteColumns="0" deleteRows="0" sort="0"/>
  <protectedRanges>
    <protectedRange algorithmName="SHA-512" hashValue="H8XH2ef3wjafZWNVgUhr4Th7ybZdSzKj4HVSL0U8OqvJbYaB8oE6WxoGEwtRcECQAl8BFJst+At5/plK8Sotyg==" saltValue="CjRcFSK3QWUOQ5pxPQsq5g==" spinCount="100000" sqref="A1:E11 F1:F10 G1:XFD11" name="Rango1"/>
  </protectedRanges>
  <mergeCells count="122">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 ref="Z36:AD36"/>
    <mergeCell ref="M38:Y38"/>
    <mergeCell ref="Z38:AD38"/>
    <mergeCell ref="C36:E36"/>
    <mergeCell ref="F36:H36"/>
    <mergeCell ref="I36:L36"/>
    <mergeCell ref="M36:Y36"/>
    <mergeCell ref="C35:E35"/>
    <mergeCell ref="F35:H35"/>
    <mergeCell ref="Z35:AD35"/>
    <mergeCell ref="C29:E29"/>
    <mergeCell ref="F32:H32"/>
    <mergeCell ref="C33:E33"/>
    <mergeCell ref="F29:H29"/>
    <mergeCell ref="I32:L32"/>
    <mergeCell ref="I33:L33"/>
    <mergeCell ref="C32:E32"/>
    <mergeCell ref="C31:E31"/>
    <mergeCell ref="F31:H31"/>
    <mergeCell ref="I31:L31"/>
    <mergeCell ref="C30:E30"/>
    <mergeCell ref="I30:L30"/>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s>
  <hyperlinks>
    <hyperlink ref="C38:E38" location="'CDI '!A1" display="'CDI '!A1"/>
    <hyperlink ref="C39:E39" location="'TRL BS'!A1" display="'TRL BS'!A1"/>
    <hyperlink ref="F38:H38" location="'CUT BS'!A1" display="'CUT BS'!A1"/>
    <hyperlink ref="F39:H39" location="'TRL USD'!A1" display="'TRL USD'!A1"/>
    <hyperlink ref="C21:E21" location="'CUT BS'!A1" display="'CUT BS'!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93"/>
  <sheetViews>
    <sheetView showGridLines="0" view="pageBreakPreview" zoomScaleNormal="100" zoomScaleSheetLayoutView="100" workbookViewId="0">
      <pane ySplit="9" topLeftCell="A10" activePane="bottomLeft" state="frozen"/>
      <selection activeCell="G12" sqref="G12"/>
      <selection pane="bottomLeft" activeCell="C10" sqref="C10"/>
    </sheetView>
  </sheetViews>
  <sheetFormatPr baseColWidth="10" defaultRowHeight="15"/>
  <cols>
    <col min="1" max="1" width="7" style="142" customWidth="1"/>
    <col min="2" max="2" width="6.140625" style="142" customWidth="1"/>
    <col min="3" max="3" width="59.85546875" style="145" bestFit="1" customWidth="1"/>
    <col min="4" max="8" width="15.42578125" style="142" customWidth="1"/>
    <col min="9" max="9" width="1" style="142" customWidth="1"/>
    <col min="10" max="16384" width="11.42578125" style="142"/>
  </cols>
  <sheetData>
    <row r="1" spans="1:9" s="132" customFormat="1">
      <c r="A1" s="290" t="str">
        <f>+'CUT Bs.'!A1:K1</f>
        <v>DETALLE DE OPERACIONES SIN REGULARIZACIÓN</v>
      </c>
      <c r="B1" s="290"/>
      <c r="C1" s="290"/>
      <c r="D1" s="290"/>
      <c r="E1" s="290"/>
      <c r="F1" s="290"/>
      <c r="G1" s="290"/>
      <c r="H1" s="290"/>
    </row>
    <row r="2" spans="1:9" s="132" customFormat="1">
      <c r="A2" s="290" t="str">
        <f>+'CUT Bs.'!A2:K2</f>
        <v>QUE AFECTAN A LA CUENTA ÚNICA DEL TESORO EN BOLIVIANOS (CUT) No. 3987069001</v>
      </c>
      <c r="B2" s="290"/>
      <c r="C2" s="290"/>
      <c r="D2" s="290"/>
      <c r="E2" s="290"/>
      <c r="F2" s="290"/>
      <c r="G2" s="290"/>
      <c r="H2" s="290"/>
    </row>
    <row r="3" spans="1:9" s="132" customFormat="1">
      <c r="A3" s="290" t="str">
        <f>+'CUT Bs.'!A3:K3</f>
        <v>ÁREA DE CONCILIACIÓN Y RECOLECCIÓN DE DATOS</v>
      </c>
      <c r="B3" s="290"/>
      <c r="C3" s="290"/>
      <c r="D3" s="290"/>
      <c r="E3" s="290"/>
      <c r="F3" s="290"/>
      <c r="G3" s="290"/>
      <c r="H3" s="290"/>
    </row>
    <row r="4" spans="1:9" s="132" customFormat="1">
      <c r="A4" s="291" t="str">
        <f>+'CUT Bs.'!A4:K4</f>
        <v>DESDE ENERO A ABRIL DE 2017</v>
      </c>
      <c r="B4" s="291"/>
      <c r="C4" s="291"/>
      <c r="D4" s="291"/>
      <c r="E4" s="291"/>
      <c r="F4" s="291"/>
      <c r="G4" s="291"/>
      <c r="H4" s="291"/>
    </row>
    <row r="5" spans="1:9" s="132" customFormat="1" ht="9" customHeight="1">
      <c r="A5" s="133"/>
      <c r="B5" s="133"/>
      <c r="C5" s="133"/>
      <c r="D5" s="133"/>
      <c r="E5" s="133"/>
      <c r="F5" s="133"/>
      <c r="G5" s="133"/>
      <c r="H5" s="133"/>
    </row>
    <row r="6" spans="1:9" s="132" customFormat="1">
      <c r="A6" s="220" t="str">
        <f>+'CUT Bs.'!A6</f>
        <v>ACTUALIZADO AL :  9-MAYO-2017</v>
      </c>
      <c r="B6" s="135"/>
      <c r="C6" s="136"/>
      <c r="D6" s="292"/>
      <c r="E6" s="292"/>
      <c r="F6" s="292"/>
      <c r="G6" s="292"/>
      <c r="H6" s="137"/>
    </row>
    <row r="7" spans="1:9" s="132" customFormat="1">
      <c r="A7" s="134"/>
      <c r="B7" s="135"/>
      <c r="C7" s="136"/>
      <c r="D7" s="146"/>
      <c r="E7" s="146"/>
      <c r="F7" s="146"/>
      <c r="G7" s="146"/>
      <c r="H7" s="137"/>
    </row>
    <row r="8" spans="1:9" s="132" customFormat="1" ht="18.75" customHeight="1">
      <c r="C8" s="138"/>
      <c r="D8" s="148" t="s">
        <v>1369</v>
      </c>
    </row>
    <row r="9" spans="1:9" ht="22.5">
      <c r="A9" s="139" t="s">
        <v>40</v>
      </c>
      <c r="B9" s="140" t="s">
        <v>645</v>
      </c>
      <c r="C9" s="141" t="s">
        <v>41</v>
      </c>
      <c r="D9" s="147" t="s">
        <v>1475</v>
      </c>
      <c r="E9" s="147" t="s">
        <v>1476</v>
      </c>
      <c r="F9" s="147" t="s">
        <v>1477</v>
      </c>
      <c r="G9" s="147" t="s">
        <v>1478</v>
      </c>
      <c r="H9" s="140" t="s">
        <v>653</v>
      </c>
    </row>
    <row r="10" spans="1:9" ht="18" customHeight="1">
      <c r="A10" s="185">
        <v>15</v>
      </c>
      <c r="B10" s="185">
        <v>1</v>
      </c>
      <c r="C10" s="186" t="s">
        <v>51</v>
      </c>
      <c r="D10" s="187">
        <v>31758.39</v>
      </c>
      <c r="E10" s="187">
        <v>0</v>
      </c>
      <c r="F10" s="187">
        <v>0</v>
      </c>
      <c r="G10" s="187">
        <v>0</v>
      </c>
      <c r="H10" s="187">
        <f>+D10+E10+F10+G10</f>
        <v>31758.39</v>
      </c>
    </row>
    <row r="11" spans="1:9" ht="18" customHeight="1">
      <c r="A11" s="185">
        <v>15</v>
      </c>
      <c r="B11" s="185">
        <v>2</v>
      </c>
      <c r="C11" s="186" t="s">
        <v>51</v>
      </c>
      <c r="D11" s="187">
        <v>22033644.98</v>
      </c>
      <c r="E11" s="187">
        <v>0</v>
      </c>
      <c r="F11" s="187">
        <v>0</v>
      </c>
      <c r="G11" s="187">
        <v>0</v>
      </c>
      <c r="H11" s="187">
        <f t="shared" ref="H11:H74" si="0">+D11+E11+F11+G11</f>
        <v>22033644.98</v>
      </c>
    </row>
    <row r="12" spans="1:9" ht="18" customHeight="1">
      <c r="A12" s="185">
        <v>16</v>
      </c>
      <c r="B12" s="185">
        <v>1</v>
      </c>
      <c r="C12" s="186" t="s">
        <v>52</v>
      </c>
      <c r="D12" s="187">
        <v>824344.09</v>
      </c>
      <c r="E12" s="187">
        <v>0</v>
      </c>
      <c r="F12" s="187">
        <v>10279854.73</v>
      </c>
      <c r="G12" s="187">
        <v>0</v>
      </c>
      <c r="H12" s="187">
        <f t="shared" si="0"/>
        <v>11104198.82</v>
      </c>
    </row>
    <row r="13" spans="1:9" ht="18" customHeight="1">
      <c r="A13" s="185">
        <v>16</v>
      </c>
      <c r="B13" s="185">
        <v>3</v>
      </c>
      <c r="C13" s="186" t="s">
        <v>52</v>
      </c>
      <c r="D13" s="187">
        <v>0</v>
      </c>
      <c r="E13" s="187">
        <v>0</v>
      </c>
      <c r="F13" s="187">
        <v>349305</v>
      </c>
      <c r="G13" s="187">
        <v>0</v>
      </c>
      <c r="H13" s="187">
        <f t="shared" si="0"/>
        <v>349305</v>
      </c>
    </row>
    <row r="14" spans="1:9" ht="18" customHeight="1">
      <c r="A14" s="185">
        <v>20</v>
      </c>
      <c r="B14" s="185">
        <v>1</v>
      </c>
      <c r="C14" s="186" t="s">
        <v>53</v>
      </c>
      <c r="D14" s="187">
        <v>0</v>
      </c>
      <c r="E14" s="187">
        <v>0</v>
      </c>
      <c r="F14" s="187">
        <v>1284462.0800000001</v>
      </c>
      <c r="G14" s="187">
        <v>0</v>
      </c>
      <c r="H14" s="187">
        <f t="shared" si="0"/>
        <v>1284462.0800000001</v>
      </c>
      <c r="I14" s="143"/>
    </row>
    <row r="15" spans="1:9" ht="18" customHeight="1">
      <c r="A15" s="185">
        <v>20</v>
      </c>
      <c r="B15" s="185">
        <v>2</v>
      </c>
      <c r="C15" s="186" t="s">
        <v>53</v>
      </c>
      <c r="D15" s="187">
        <v>0</v>
      </c>
      <c r="E15" s="187">
        <v>0</v>
      </c>
      <c r="F15" s="188">
        <v>114250</v>
      </c>
      <c r="G15" s="187">
        <v>0</v>
      </c>
      <c r="H15" s="187">
        <f t="shared" si="0"/>
        <v>114250</v>
      </c>
      <c r="I15" s="143"/>
    </row>
    <row r="16" spans="1:9" ht="18" customHeight="1">
      <c r="A16" s="185">
        <v>20</v>
      </c>
      <c r="B16" s="185">
        <v>3</v>
      </c>
      <c r="C16" s="186" t="s">
        <v>53</v>
      </c>
      <c r="D16" s="187">
        <v>0</v>
      </c>
      <c r="E16" s="187">
        <v>0</v>
      </c>
      <c r="F16" s="188">
        <v>2980122.28</v>
      </c>
      <c r="G16" s="187">
        <v>0</v>
      </c>
      <c r="H16" s="187">
        <f t="shared" si="0"/>
        <v>2980122.28</v>
      </c>
      <c r="I16" s="143"/>
    </row>
    <row r="17" spans="1:9" ht="18" customHeight="1">
      <c r="A17" s="185">
        <v>20</v>
      </c>
      <c r="B17" s="185">
        <v>4</v>
      </c>
      <c r="C17" s="186" t="s">
        <v>53</v>
      </c>
      <c r="D17" s="187">
        <v>0</v>
      </c>
      <c r="E17" s="187">
        <v>0</v>
      </c>
      <c r="F17" s="187">
        <v>245471.24</v>
      </c>
      <c r="G17" s="187">
        <v>0</v>
      </c>
      <c r="H17" s="187">
        <f t="shared" si="0"/>
        <v>245471.24</v>
      </c>
      <c r="I17" s="143"/>
    </row>
    <row r="18" spans="1:9" ht="18" customHeight="1">
      <c r="A18" s="185">
        <v>20</v>
      </c>
      <c r="B18" s="185">
        <v>5</v>
      </c>
      <c r="C18" s="186" t="s">
        <v>53</v>
      </c>
      <c r="D18" s="187">
        <v>0</v>
      </c>
      <c r="E18" s="187">
        <v>0</v>
      </c>
      <c r="F18" s="187">
        <v>727450.49</v>
      </c>
      <c r="G18" s="187">
        <v>0</v>
      </c>
      <c r="H18" s="187">
        <f t="shared" si="0"/>
        <v>727450.49</v>
      </c>
      <c r="I18" s="143"/>
    </row>
    <row r="19" spans="1:9" ht="18" customHeight="1">
      <c r="A19" s="185">
        <v>25</v>
      </c>
      <c r="B19" s="185">
        <v>5</v>
      </c>
      <c r="C19" s="186" t="s">
        <v>54</v>
      </c>
      <c r="D19" s="187">
        <v>1000</v>
      </c>
      <c r="E19" s="187">
        <v>0</v>
      </c>
      <c r="F19" s="187">
        <v>0</v>
      </c>
      <c r="G19" s="187">
        <v>0</v>
      </c>
      <c r="H19" s="187">
        <f t="shared" si="0"/>
        <v>1000</v>
      </c>
      <c r="I19" s="143"/>
    </row>
    <row r="20" spans="1:9" ht="18" customHeight="1">
      <c r="A20" s="185">
        <v>41</v>
      </c>
      <c r="B20" s="185">
        <v>3</v>
      </c>
      <c r="C20" s="186" t="s">
        <v>57</v>
      </c>
      <c r="D20" s="187">
        <v>0</v>
      </c>
      <c r="E20" s="187">
        <v>0</v>
      </c>
      <c r="F20" s="187">
        <v>464715.79</v>
      </c>
      <c r="G20" s="187">
        <v>0</v>
      </c>
      <c r="H20" s="187">
        <f t="shared" si="0"/>
        <v>464715.79</v>
      </c>
      <c r="I20" s="143"/>
    </row>
    <row r="21" spans="1:9" ht="18" customHeight="1">
      <c r="A21" s="185">
        <v>41</v>
      </c>
      <c r="B21" s="185">
        <v>4</v>
      </c>
      <c r="C21" s="186" t="s">
        <v>57</v>
      </c>
      <c r="D21" s="187">
        <v>13687113.01</v>
      </c>
      <c r="E21" s="187">
        <v>0</v>
      </c>
      <c r="F21" s="187">
        <v>0</v>
      </c>
      <c r="G21" s="187">
        <v>0</v>
      </c>
      <c r="H21" s="187">
        <f t="shared" si="0"/>
        <v>13687113.01</v>
      </c>
      <c r="I21" s="143"/>
    </row>
    <row r="22" spans="1:9" ht="18" customHeight="1">
      <c r="A22" s="185">
        <v>46</v>
      </c>
      <c r="B22" s="185">
        <v>2</v>
      </c>
      <c r="C22" s="186" t="s">
        <v>58</v>
      </c>
      <c r="D22" s="187">
        <v>7064687.8300000001</v>
      </c>
      <c r="E22" s="187">
        <v>0</v>
      </c>
      <c r="F22" s="187">
        <v>467037.26</v>
      </c>
      <c r="G22" s="187">
        <v>0</v>
      </c>
      <c r="H22" s="187">
        <f t="shared" si="0"/>
        <v>7531725.0899999999</v>
      </c>
      <c r="I22" s="143"/>
    </row>
    <row r="23" spans="1:9" ht="18" customHeight="1">
      <c r="A23" s="185">
        <v>46</v>
      </c>
      <c r="B23" s="185">
        <v>6</v>
      </c>
      <c r="C23" s="186" t="s">
        <v>58</v>
      </c>
      <c r="D23" s="187">
        <v>0</v>
      </c>
      <c r="E23" s="187">
        <v>0</v>
      </c>
      <c r="F23" s="187">
        <v>1580536.98</v>
      </c>
      <c r="G23" s="187">
        <v>0</v>
      </c>
      <c r="H23" s="187">
        <f t="shared" si="0"/>
        <v>1580536.98</v>
      </c>
      <c r="I23" s="143"/>
    </row>
    <row r="24" spans="1:9" ht="18" customHeight="1">
      <c r="A24" s="185">
        <v>47</v>
      </c>
      <c r="B24" s="185">
        <v>1</v>
      </c>
      <c r="C24" s="186" t="s">
        <v>59</v>
      </c>
      <c r="D24" s="187">
        <v>0</v>
      </c>
      <c r="E24" s="187">
        <v>0</v>
      </c>
      <c r="F24" s="187">
        <v>69.7</v>
      </c>
      <c r="G24" s="187">
        <v>0</v>
      </c>
      <c r="H24" s="187">
        <f t="shared" si="0"/>
        <v>69.7</v>
      </c>
      <c r="I24" s="143"/>
    </row>
    <row r="25" spans="1:9" ht="18" customHeight="1">
      <c r="A25" s="185">
        <v>47</v>
      </c>
      <c r="B25" s="185">
        <v>26</v>
      </c>
      <c r="C25" s="186" t="s">
        <v>59</v>
      </c>
      <c r="D25" s="187">
        <v>0</v>
      </c>
      <c r="E25" s="187">
        <v>0</v>
      </c>
      <c r="F25" s="187">
        <v>144517.35999999999</v>
      </c>
      <c r="G25" s="187">
        <v>0</v>
      </c>
      <c r="H25" s="187">
        <f t="shared" si="0"/>
        <v>144517.35999999999</v>
      </c>
      <c r="I25" s="143"/>
    </row>
    <row r="26" spans="1:9" ht="18" customHeight="1">
      <c r="A26" s="185">
        <v>48</v>
      </c>
      <c r="B26" s="185">
        <v>1</v>
      </c>
      <c r="C26" s="186" t="s">
        <v>60</v>
      </c>
      <c r="D26" s="187">
        <v>0</v>
      </c>
      <c r="E26" s="187">
        <v>0</v>
      </c>
      <c r="F26" s="187">
        <v>87730</v>
      </c>
      <c r="G26" s="187">
        <v>0</v>
      </c>
      <c r="H26" s="187">
        <f t="shared" si="0"/>
        <v>87730</v>
      </c>
      <c r="I26" s="143"/>
    </row>
    <row r="27" spans="1:9" ht="18" customHeight="1">
      <c r="A27" s="185">
        <v>52</v>
      </c>
      <c r="B27" s="185">
        <v>1</v>
      </c>
      <c r="C27" s="186" t="s">
        <v>63</v>
      </c>
      <c r="D27" s="187">
        <v>0</v>
      </c>
      <c r="E27" s="187">
        <v>0</v>
      </c>
      <c r="F27" s="187">
        <v>480888.11</v>
      </c>
      <c r="G27" s="187">
        <v>0</v>
      </c>
      <c r="H27" s="187">
        <f t="shared" si="0"/>
        <v>480888.11</v>
      </c>
      <c r="I27" s="143"/>
    </row>
    <row r="28" spans="1:9" ht="18" customHeight="1">
      <c r="A28" s="185">
        <v>66</v>
      </c>
      <c r="B28" s="185">
        <v>1</v>
      </c>
      <c r="C28" s="186" t="s">
        <v>64</v>
      </c>
      <c r="D28" s="187">
        <v>46000</v>
      </c>
      <c r="E28" s="187">
        <v>0</v>
      </c>
      <c r="F28" s="187">
        <v>0</v>
      </c>
      <c r="G28" s="187">
        <v>0</v>
      </c>
      <c r="H28" s="187">
        <f t="shared" si="0"/>
        <v>46000</v>
      </c>
      <c r="I28" s="143"/>
    </row>
    <row r="29" spans="1:9" ht="18" customHeight="1">
      <c r="A29" s="185">
        <v>66</v>
      </c>
      <c r="B29" s="185">
        <v>2</v>
      </c>
      <c r="C29" s="186" t="s">
        <v>64</v>
      </c>
      <c r="D29" s="187">
        <v>0</v>
      </c>
      <c r="E29" s="187">
        <v>0</v>
      </c>
      <c r="F29" s="187">
        <v>19803.75</v>
      </c>
      <c r="G29" s="187">
        <v>0</v>
      </c>
      <c r="H29" s="187">
        <f t="shared" si="0"/>
        <v>19803.75</v>
      </c>
      <c r="I29" s="143"/>
    </row>
    <row r="30" spans="1:9" ht="18" customHeight="1">
      <c r="A30" s="185">
        <v>70</v>
      </c>
      <c r="B30" s="185">
        <v>1</v>
      </c>
      <c r="C30" s="186" t="s">
        <v>65</v>
      </c>
      <c r="D30" s="187">
        <v>1836.33</v>
      </c>
      <c r="E30" s="189">
        <v>0</v>
      </c>
      <c r="F30" s="187">
        <v>16237.28</v>
      </c>
      <c r="G30" s="187">
        <v>0</v>
      </c>
      <c r="H30" s="187">
        <f t="shared" si="0"/>
        <v>18073.61</v>
      </c>
      <c r="I30" s="143"/>
    </row>
    <row r="31" spans="1:9" ht="18" customHeight="1">
      <c r="A31" s="185">
        <v>78</v>
      </c>
      <c r="B31" s="185">
        <v>1</v>
      </c>
      <c r="C31" s="186" t="s">
        <v>8191</v>
      </c>
      <c r="D31" s="187">
        <v>0</v>
      </c>
      <c r="E31" s="189">
        <v>0</v>
      </c>
      <c r="F31" s="187">
        <v>141064.85999999999</v>
      </c>
      <c r="G31" s="187">
        <v>0</v>
      </c>
      <c r="H31" s="187">
        <f t="shared" si="0"/>
        <v>141064.85999999999</v>
      </c>
      <c r="I31" s="143"/>
    </row>
    <row r="32" spans="1:9">
      <c r="A32" s="185">
        <v>78</v>
      </c>
      <c r="B32" s="185">
        <v>2</v>
      </c>
      <c r="C32" s="186" t="s">
        <v>8191</v>
      </c>
      <c r="D32" s="187">
        <v>569741.59</v>
      </c>
      <c r="E32" s="187">
        <v>0</v>
      </c>
      <c r="F32" s="190">
        <v>0</v>
      </c>
      <c r="G32" s="187">
        <v>0</v>
      </c>
      <c r="H32" s="187">
        <f t="shared" si="0"/>
        <v>569741.59</v>
      </c>
      <c r="I32" s="143"/>
    </row>
    <row r="33" spans="1:9">
      <c r="A33" s="185">
        <v>78</v>
      </c>
      <c r="B33" s="185">
        <v>3</v>
      </c>
      <c r="C33" s="186" t="s">
        <v>8191</v>
      </c>
      <c r="D33" s="187">
        <v>0</v>
      </c>
      <c r="E33" s="187">
        <v>0</v>
      </c>
      <c r="F33" s="187">
        <v>45065.82</v>
      </c>
      <c r="G33" s="187">
        <v>0</v>
      </c>
      <c r="H33" s="187">
        <f t="shared" si="0"/>
        <v>45065.82</v>
      </c>
      <c r="I33" s="143"/>
    </row>
    <row r="34" spans="1:9">
      <c r="A34" s="185">
        <v>81</v>
      </c>
      <c r="B34" s="185">
        <v>1</v>
      </c>
      <c r="C34" s="186" t="s">
        <v>68</v>
      </c>
      <c r="D34" s="187">
        <v>1147000</v>
      </c>
      <c r="E34" s="187">
        <v>0</v>
      </c>
      <c r="F34" s="187">
        <v>0</v>
      </c>
      <c r="G34" s="187">
        <v>0</v>
      </c>
      <c r="H34" s="187">
        <f t="shared" si="0"/>
        <v>1147000</v>
      </c>
      <c r="I34" s="143"/>
    </row>
    <row r="35" spans="1:9">
      <c r="A35" s="185">
        <v>81</v>
      </c>
      <c r="B35" s="185">
        <v>3</v>
      </c>
      <c r="C35" s="186" t="s">
        <v>68</v>
      </c>
      <c r="D35" s="187">
        <v>91696.36</v>
      </c>
      <c r="E35" s="187">
        <v>0</v>
      </c>
      <c r="F35" s="187">
        <v>0</v>
      </c>
      <c r="G35" s="187">
        <v>0</v>
      </c>
      <c r="H35" s="187">
        <f t="shared" si="0"/>
        <v>91696.36</v>
      </c>
      <c r="I35" s="143"/>
    </row>
    <row r="36" spans="1:9" ht="18" customHeight="1">
      <c r="A36" s="185" t="s">
        <v>626</v>
      </c>
      <c r="B36" s="185">
        <v>1</v>
      </c>
      <c r="C36" s="186" t="s">
        <v>1267</v>
      </c>
      <c r="D36" s="187">
        <v>4335.1400000000003</v>
      </c>
      <c r="E36" s="187">
        <v>0</v>
      </c>
      <c r="F36" s="187">
        <v>0</v>
      </c>
      <c r="G36" s="187">
        <v>0</v>
      </c>
      <c r="H36" s="187">
        <f t="shared" si="0"/>
        <v>4335.1400000000003</v>
      </c>
      <c r="I36" s="143"/>
    </row>
    <row r="37" spans="1:9" ht="18" customHeight="1">
      <c r="A37" s="185" t="s">
        <v>628</v>
      </c>
      <c r="B37" s="185">
        <v>2</v>
      </c>
      <c r="C37" s="186" t="s">
        <v>1267</v>
      </c>
      <c r="D37" s="187">
        <v>122565000.92</v>
      </c>
      <c r="E37" s="187">
        <v>0</v>
      </c>
      <c r="F37" s="187">
        <v>0</v>
      </c>
      <c r="G37" s="187">
        <v>0</v>
      </c>
      <c r="H37" s="187">
        <f t="shared" si="0"/>
        <v>122565000.92</v>
      </c>
      <c r="I37" s="143"/>
    </row>
    <row r="38" spans="1:9" ht="18" customHeight="1">
      <c r="A38" s="185" t="s">
        <v>631</v>
      </c>
      <c r="B38" s="185">
        <v>4</v>
      </c>
      <c r="C38" s="186" t="s">
        <v>1368</v>
      </c>
      <c r="D38" s="187">
        <v>0</v>
      </c>
      <c r="E38" s="187">
        <v>6552126.6399999997</v>
      </c>
      <c r="F38" s="187">
        <v>0</v>
      </c>
      <c r="G38" s="191">
        <v>0</v>
      </c>
      <c r="H38" s="187">
        <f t="shared" si="0"/>
        <v>6552126.6399999997</v>
      </c>
      <c r="I38" s="143"/>
    </row>
    <row r="39" spans="1:9" ht="18" customHeight="1">
      <c r="A39" s="185">
        <v>108</v>
      </c>
      <c r="B39" s="185">
        <v>1</v>
      </c>
      <c r="C39" s="186" t="s">
        <v>73</v>
      </c>
      <c r="D39" s="187">
        <v>0</v>
      </c>
      <c r="E39" s="187">
        <v>0</v>
      </c>
      <c r="F39" s="187">
        <v>0</v>
      </c>
      <c r="G39" s="191">
        <v>54358.8</v>
      </c>
      <c r="H39" s="187">
        <f t="shared" si="0"/>
        <v>54358.8</v>
      </c>
      <c r="I39" s="143"/>
    </row>
    <row r="40" spans="1:9" ht="18" customHeight="1">
      <c r="A40" s="185">
        <v>109</v>
      </c>
      <c r="B40" s="185">
        <v>1</v>
      </c>
      <c r="C40" s="186" t="s">
        <v>1364</v>
      </c>
      <c r="D40" s="187">
        <v>0</v>
      </c>
      <c r="E40" s="187">
        <v>0</v>
      </c>
      <c r="F40" s="187">
        <v>0</v>
      </c>
      <c r="G40" s="191">
        <v>214134</v>
      </c>
      <c r="H40" s="187">
        <f t="shared" si="0"/>
        <v>214134</v>
      </c>
      <c r="I40" s="143"/>
    </row>
    <row r="41" spans="1:9" ht="18" customHeight="1">
      <c r="A41" s="185">
        <v>117</v>
      </c>
      <c r="B41" s="185">
        <v>1</v>
      </c>
      <c r="C41" s="186" t="s">
        <v>79</v>
      </c>
      <c r="D41" s="187">
        <v>5940</v>
      </c>
      <c r="E41" s="187">
        <v>0</v>
      </c>
      <c r="F41" s="187">
        <v>0</v>
      </c>
      <c r="G41" s="191">
        <v>5231619.37</v>
      </c>
      <c r="H41" s="187">
        <f t="shared" si="0"/>
        <v>5237559.37</v>
      </c>
      <c r="I41" s="143"/>
    </row>
    <row r="42" spans="1:9" ht="18" customHeight="1">
      <c r="A42" s="185">
        <v>129</v>
      </c>
      <c r="B42" s="185">
        <v>1</v>
      </c>
      <c r="C42" s="186" t="s">
        <v>83</v>
      </c>
      <c r="D42" s="187">
        <v>0</v>
      </c>
      <c r="E42" s="187">
        <v>0</v>
      </c>
      <c r="F42" s="187">
        <v>0</v>
      </c>
      <c r="G42" s="191">
        <v>811490</v>
      </c>
      <c r="H42" s="187">
        <f t="shared" si="0"/>
        <v>811490</v>
      </c>
      <c r="I42" s="143"/>
    </row>
    <row r="43" spans="1:9" ht="18" customHeight="1">
      <c r="A43" s="185">
        <v>130</v>
      </c>
      <c r="B43" s="185">
        <v>1</v>
      </c>
      <c r="C43" s="186" t="s">
        <v>84</v>
      </c>
      <c r="D43" s="187">
        <v>0</v>
      </c>
      <c r="E43" s="187">
        <v>0</v>
      </c>
      <c r="F43" s="187">
        <v>0</v>
      </c>
      <c r="G43" s="187">
        <v>474030.17</v>
      </c>
      <c r="H43" s="187">
        <f t="shared" si="0"/>
        <v>474030.17</v>
      </c>
      <c r="I43" s="143"/>
    </row>
    <row r="44" spans="1:9" ht="18" customHeight="1">
      <c r="A44" s="185">
        <v>132</v>
      </c>
      <c r="B44" s="185">
        <v>2</v>
      </c>
      <c r="C44" s="186" t="s">
        <v>85</v>
      </c>
      <c r="D44" s="187">
        <v>5347953</v>
      </c>
      <c r="E44" s="187">
        <v>0</v>
      </c>
      <c r="F44" s="187">
        <v>0</v>
      </c>
      <c r="G44" s="187">
        <v>0</v>
      </c>
      <c r="H44" s="187">
        <f t="shared" si="0"/>
        <v>5347953</v>
      </c>
      <c r="I44" s="143"/>
    </row>
    <row r="45" spans="1:9" ht="18" customHeight="1">
      <c r="A45" s="185">
        <v>133</v>
      </c>
      <c r="B45" s="185">
        <v>1</v>
      </c>
      <c r="C45" s="186" t="s">
        <v>86</v>
      </c>
      <c r="D45" s="187">
        <v>0</v>
      </c>
      <c r="E45" s="187">
        <v>0</v>
      </c>
      <c r="F45" s="187">
        <v>0</v>
      </c>
      <c r="G45" s="191">
        <v>947753.94</v>
      </c>
      <c r="H45" s="187">
        <f t="shared" si="0"/>
        <v>947753.94</v>
      </c>
      <c r="I45" s="143"/>
    </row>
    <row r="46" spans="1:9" ht="18" customHeight="1">
      <c r="A46" s="185">
        <v>134</v>
      </c>
      <c r="B46" s="185">
        <v>1</v>
      </c>
      <c r="C46" s="186" t="s">
        <v>87</v>
      </c>
      <c r="D46" s="187">
        <v>0</v>
      </c>
      <c r="E46" s="187">
        <v>0</v>
      </c>
      <c r="F46" s="187">
        <v>0</v>
      </c>
      <c r="G46" s="191">
        <v>20545843.129999999</v>
      </c>
      <c r="H46" s="187">
        <f t="shared" si="0"/>
        <v>20545843.129999999</v>
      </c>
      <c r="I46" s="143"/>
    </row>
    <row r="47" spans="1:9" ht="18" customHeight="1">
      <c r="A47" s="185">
        <v>163</v>
      </c>
      <c r="B47" s="185">
        <v>1</v>
      </c>
      <c r="C47" s="186" t="s">
        <v>109</v>
      </c>
      <c r="D47" s="187">
        <v>618011.80000000005</v>
      </c>
      <c r="E47" s="187">
        <v>0</v>
      </c>
      <c r="F47" s="187">
        <v>0</v>
      </c>
      <c r="G47" s="191">
        <v>9173071.4499999993</v>
      </c>
      <c r="H47" s="187">
        <f t="shared" si="0"/>
        <v>9791083.25</v>
      </c>
      <c r="I47" s="143"/>
    </row>
    <row r="48" spans="1:9" ht="18" customHeight="1">
      <c r="A48" s="185">
        <v>192</v>
      </c>
      <c r="B48" s="185">
        <v>1</v>
      </c>
      <c r="C48" s="186" t="s">
        <v>115</v>
      </c>
      <c r="D48" s="187">
        <v>0</v>
      </c>
      <c r="E48" s="187">
        <v>0</v>
      </c>
      <c r="F48" s="187">
        <v>0</v>
      </c>
      <c r="G48" s="191">
        <v>1682</v>
      </c>
      <c r="H48" s="187">
        <f t="shared" si="0"/>
        <v>1682</v>
      </c>
      <c r="I48" s="143"/>
    </row>
    <row r="49" spans="1:9" ht="18" customHeight="1">
      <c r="A49" s="185">
        <v>203</v>
      </c>
      <c r="B49" s="185">
        <v>1</v>
      </c>
      <c r="C49" s="186" t="s">
        <v>119</v>
      </c>
      <c r="D49" s="187">
        <v>0</v>
      </c>
      <c r="E49" s="187">
        <v>0</v>
      </c>
      <c r="F49" s="187">
        <v>0</v>
      </c>
      <c r="G49" s="187">
        <v>15918431.039999999</v>
      </c>
      <c r="H49" s="187">
        <f t="shared" si="0"/>
        <v>15918431.039999999</v>
      </c>
      <c r="I49" s="143"/>
    </row>
    <row r="50" spans="1:9" ht="18" customHeight="1">
      <c r="A50" s="185">
        <v>222</v>
      </c>
      <c r="B50" s="185">
        <v>1</v>
      </c>
      <c r="C50" s="186" t="s">
        <v>126</v>
      </c>
      <c r="D50" s="187">
        <v>0</v>
      </c>
      <c r="E50" s="187">
        <v>0</v>
      </c>
      <c r="F50" s="187">
        <v>0</v>
      </c>
      <c r="G50" s="191">
        <v>6422088.2800000003</v>
      </c>
      <c r="H50" s="187">
        <f t="shared" si="0"/>
        <v>6422088.2800000003</v>
      </c>
      <c r="I50" s="143"/>
    </row>
    <row r="51" spans="1:9" ht="18" customHeight="1">
      <c r="A51" s="185">
        <v>223</v>
      </c>
      <c r="B51" s="185">
        <v>1</v>
      </c>
      <c r="C51" s="186" t="s">
        <v>127</v>
      </c>
      <c r="D51" s="187">
        <v>6843340.5899999999</v>
      </c>
      <c r="E51" s="187">
        <v>0</v>
      </c>
      <c r="F51" s="187">
        <v>0</v>
      </c>
      <c r="G51" s="187">
        <v>0</v>
      </c>
      <c r="H51" s="187">
        <f t="shared" si="0"/>
        <v>6843340.5899999999</v>
      </c>
      <c r="I51" s="143"/>
    </row>
    <row r="52" spans="1:9" ht="18" customHeight="1">
      <c r="A52" s="185">
        <v>225</v>
      </c>
      <c r="B52" s="185">
        <v>1</v>
      </c>
      <c r="C52" s="186" t="s">
        <v>129</v>
      </c>
      <c r="D52" s="187">
        <v>351803.17</v>
      </c>
      <c r="E52" s="187">
        <v>0</v>
      </c>
      <c r="F52" s="187">
        <v>0</v>
      </c>
      <c r="G52" s="187">
        <v>0</v>
      </c>
      <c r="H52" s="187">
        <f t="shared" si="0"/>
        <v>351803.17</v>
      </c>
      <c r="I52" s="143"/>
    </row>
    <row r="53" spans="1:9" ht="18" customHeight="1">
      <c r="A53" s="185">
        <v>234</v>
      </c>
      <c r="B53" s="185">
        <v>1</v>
      </c>
      <c r="C53" s="186" t="s">
        <v>1365</v>
      </c>
      <c r="D53" s="187">
        <v>0</v>
      </c>
      <c r="E53" s="187">
        <v>0</v>
      </c>
      <c r="F53" s="187">
        <v>0</v>
      </c>
      <c r="G53" s="187">
        <v>1844598.27</v>
      </c>
      <c r="H53" s="187">
        <f t="shared" si="0"/>
        <v>1844598.27</v>
      </c>
      <c r="I53" s="143"/>
    </row>
    <row r="54" spans="1:9" ht="18" customHeight="1">
      <c r="A54" s="185">
        <v>253</v>
      </c>
      <c r="B54" s="185">
        <v>1</v>
      </c>
      <c r="C54" s="186" t="s">
        <v>142</v>
      </c>
      <c r="D54" s="187">
        <v>15517293.880000001</v>
      </c>
      <c r="E54" s="187">
        <v>0</v>
      </c>
      <c r="F54" s="187">
        <v>0</v>
      </c>
      <c r="G54" s="192">
        <v>0</v>
      </c>
      <c r="H54" s="187">
        <f t="shared" si="0"/>
        <v>15517293.880000001</v>
      </c>
      <c r="I54" s="143"/>
    </row>
    <row r="55" spans="1:9" ht="18" customHeight="1">
      <c r="A55" s="185">
        <v>269</v>
      </c>
      <c r="B55" s="185">
        <v>2</v>
      </c>
      <c r="C55" s="186" t="s">
        <v>148</v>
      </c>
      <c r="D55" s="187">
        <v>0</v>
      </c>
      <c r="E55" s="187">
        <v>0</v>
      </c>
      <c r="F55" s="187">
        <v>0</v>
      </c>
      <c r="G55" s="191">
        <v>27762</v>
      </c>
      <c r="H55" s="187">
        <f t="shared" si="0"/>
        <v>27762</v>
      </c>
      <c r="I55" s="143"/>
    </row>
    <row r="56" spans="1:9" ht="18" customHeight="1">
      <c r="A56" s="185">
        <v>283</v>
      </c>
      <c r="B56" s="185">
        <v>1</v>
      </c>
      <c r="C56" s="186" t="s">
        <v>154</v>
      </c>
      <c r="D56" s="187">
        <v>2230367.56</v>
      </c>
      <c r="E56" s="187">
        <v>0</v>
      </c>
      <c r="F56" s="187">
        <v>0</v>
      </c>
      <c r="G56" s="187">
        <v>0</v>
      </c>
      <c r="H56" s="187">
        <f t="shared" si="0"/>
        <v>2230367.56</v>
      </c>
      <c r="I56" s="143"/>
    </row>
    <row r="57" spans="1:9" ht="18" customHeight="1">
      <c r="A57" s="185">
        <v>287</v>
      </c>
      <c r="B57" s="185">
        <v>10</v>
      </c>
      <c r="C57" s="186" t="s">
        <v>155</v>
      </c>
      <c r="D57" s="187">
        <v>188571.92</v>
      </c>
      <c r="E57" s="187">
        <v>0</v>
      </c>
      <c r="F57" s="187">
        <v>0</v>
      </c>
      <c r="G57" s="191">
        <v>0</v>
      </c>
      <c r="H57" s="187">
        <f t="shared" si="0"/>
        <v>188571.92</v>
      </c>
      <c r="I57" s="143"/>
    </row>
    <row r="58" spans="1:9" ht="18" customHeight="1">
      <c r="A58" s="185">
        <v>291</v>
      </c>
      <c r="B58" s="185">
        <v>1</v>
      </c>
      <c r="C58" s="186" t="s">
        <v>159</v>
      </c>
      <c r="D58" s="187">
        <v>93362440.469999999</v>
      </c>
      <c r="E58" s="187">
        <v>0</v>
      </c>
      <c r="F58" s="187">
        <v>0</v>
      </c>
      <c r="G58" s="191">
        <v>0</v>
      </c>
      <c r="H58" s="187">
        <f t="shared" si="0"/>
        <v>93362440.469999999</v>
      </c>
      <c r="I58" s="143"/>
    </row>
    <row r="59" spans="1:9" ht="18" customHeight="1">
      <c r="A59" s="185">
        <v>292</v>
      </c>
      <c r="B59" s="185">
        <v>1</v>
      </c>
      <c r="C59" s="186" t="s">
        <v>160</v>
      </c>
      <c r="D59" s="187">
        <v>2419</v>
      </c>
      <c r="E59" s="187">
        <v>0</v>
      </c>
      <c r="F59" s="187">
        <v>0</v>
      </c>
      <c r="G59" s="187">
        <v>213069.94</v>
      </c>
      <c r="H59" s="187">
        <f t="shared" si="0"/>
        <v>215488.94</v>
      </c>
      <c r="I59" s="143"/>
    </row>
    <row r="60" spans="1:9" ht="18" customHeight="1">
      <c r="A60" s="185">
        <v>293</v>
      </c>
      <c r="B60" s="185">
        <v>1</v>
      </c>
      <c r="C60" s="186" t="s">
        <v>161</v>
      </c>
      <c r="D60" s="187">
        <v>0</v>
      </c>
      <c r="E60" s="187">
        <v>0</v>
      </c>
      <c r="F60" s="187">
        <v>0</v>
      </c>
      <c r="G60" s="191">
        <v>60</v>
      </c>
      <c r="H60" s="187">
        <f t="shared" si="0"/>
        <v>60</v>
      </c>
      <c r="I60" s="143"/>
    </row>
    <row r="61" spans="1:9" ht="18" customHeight="1">
      <c r="A61" s="185">
        <v>293</v>
      </c>
      <c r="B61" s="185">
        <v>2</v>
      </c>
      <c r="C61" s="186" t="s">
        <v>161</v>
      </c>
      <c r="D61" s="187">
        <v>0</v>
      </c>
      <c r="E61" s="187">
        <v>0</v>
      </c>
      <c r="F61" s="187">
        <v>0</v>
      </c>
      <c r="G61" s="191">
        <v>11641.2</v>
      </c>
      <c r="H61" s="187">
        <f t="shared" si="0"/>
        <v>11641.2</v>
      </c>
      <c r="I61" s="143"/>
    </row>
    <row r="62" spans="1:9" ht="18" customHeight="1">
      <c r="A62" s="185">
        <v>293</v>
      </c>
      <c r="B62" s="185">
        <v>3</v>
      </c>
      <c r="C62" s="186" t="s">
        <v>161</v>
      </c>
      <c r="D62" s="187">
        <v>0</v>
      </c>
      <c r="E62" s="187">
        <v>0</v>
      </c>
      <c r="F62" s="187">
        <v>0</v>
      </c>
      <c r="G62" s="191">
        <v>3547.75</v>
      </c>
      <c r="H62" s="187">
        <f t="shared" si="0"/>
        <v>3547.75</v>
      </c>
      <c r="I62" s="143"/>
    </row>
    <row r="63" spans="1:9" ht="18" customHeight="1">
      <c r="A63" s="185">
        <v>293</v>
      </c>
      <c r="B63" s="185">
        <v>4</v>
      </c>
      <c r="C63" s="186" t="s">
        <v>161</v>
      </c>
      <c r="D63" s="187">
        <v>0</v>
      </c>
      <c r="E63" s="187">
        <v>0</v>
      </c>
      <c r="F63" s="187">
        <v>0</v>
      </c>
      <c r="G63" s="191">
        <v>14085.8</v>
      </c>
      <c r="H63" s="187">
        <f t="shared" si="0"/>
        <v>14085.8</v>
      </c>
      <c r="I63" s="143"/>
    </row>
    <row r="64" spans="1:9" ht="18" customHeight="1">
      <c r="A64" s="185">
        <v>293</v>
      </c>
      <c r="B64" s="185">
        <v>5</v>
      </c>
      <c r="C64" s="186" t="s">
        <v>161</v>
      </c>
      <c r="D64" s="187">
        <v>0</v>
      </c>
      <c r="E64" s="187">
        <v>0</v>
      </c>
      <c r="F64" s="187">
        <v>0</v>
      </c>
      <c r="G64" s="191">
        <v>1097.5</v>
      </c>
      <c r="H64" s="187">
        <f t="shared" si="0"/>
        <v>1097.5</v>
      </c>
      <c r="I64" s="143"/>
    </row>
    <row r="65" spans="1:9" ht="18" customHeight="1">
      <c r="A65" s="185">
        <v>293</v>
      </c>
      <c r="B65" s="185">
        <v>6</v>
      </c>
      <c r="C65" s="186" t="s">
        <v>161</v>
      </c>
      <c r="D65" s="187">
        <v>0</v>
      </c>
      <c r="E65" s="187">
        <v>0</v>
      </c>
      <c r="F65" s="187">
        <v>0</v>
      </c>
      <c r="G65" s="191">
        <v>4887.3999999999996</v>
      </c>
      <c r="H65" s="187">
        <f t="shared" si="0"/>
        <v>4887.3999999999996</v>
      </c>
      <c r="I65" s="143"/>
    </row>
    <row r="66" spans="1:9" ht="18" customHeight="1">
      <c r="A66" s="185">
        <v>310</v>
      </c>
      <c r="B66" s="185">
        <v>1</v>
      </c>
      <c r="C66" s="186" t="s">
        <v>176</v>
      </c>
      <c r="D66" s="187">
        <v>0</v>
      </c>
      <c r="E66" s="187">
        <v>0</v>
      </c>
      <c r="F66" s="187">
        <v>0</v>
      </c>
      <c r="G66" s="191">
        <v>556630727.40999997</v>
      </c>
      <c r="H66" s="187">
        <f t="shared" si="0"/>
        <v>556630727.40999997</v>
      </c>
      <c r="I66" s="143"/>
    </row>
    <row r="67" spans="1:9" ht="18" customHeight="1">
      <c r="A67" s="185">
        <v>312</v>
      </c>
      <c r="B67" s="185">
        <v>1</v>
      </c>
      <c r="C67" s="186" t="s">
        <v>178</v>
      </c>
      <c r="D67" s="187">
        <v>0</v>
      </c>
      <c r="E67" s="187">
        <v>0</v>
      </c>
      <c r="F67" s="187">
        <v>0</v>
      </c>
      <c r="G67" s="187">
        <v>43283494.299999997</v>
      </c>
      <c r="H67" s="187">
        <f t="shared" si="0"/>
        <v>43283494.299999997</v>
      </c>
      <c r="I67" s="143"/>
    </row>
    <row r="68" spans="1:9" ht="18" customHeight="1">
      <c r="A68" s="185">
        <v>324</v>
      </c>
      <c r="B68" s="185">
        <v>1</v>
      </c>
      <c r="C68" s="186" t="s">
        <v>182</v>
      </c>
      <c r="D68" s="187">
        <v>0</v>
      </c>
      <c r="E68" s="187">
        <v>0</v>
      </c>
      <c r="F68" s="187">
        <v>0</v>
      </c>
      <c r="G68" s="191">
        <v>34110</v>
      </c>
      <c r="H68" s="187">
        <f t="shared" si="0"/>
        <v>34110</v>
      </c>
      <c r="I68" s="143"/>
    </row>
    <row r="69" spans="1:9" ht="18" customHeight="1">
      <c r="A69" s="185">
        <v>343</v>
      </c>
      <c r="B69" s="185">
        <v>1</v>
      </c>
      <c r="C69" s="186" t="s">
        <v>186</v>
      </c>
      <c r="D69" s="187">
        <v>1495880.75</v>
      </c>
      <c r="E69" s="187">
        <v>0</v>
      </c>
      <c r="F69" s="187">
        <v>0</v>
      </c>
      <c r="G69" s="191">
        <v>0</v>
      </c>
      <c r="H69" s="187">
        <f t="shared" si="0"/>
        <v>1495880.75</v>
      </c>
      <c r="I69" s="143"/>
    </row>
    <row r="70" spans="1:9" ht="18" customHeight="1">
      <c r="A70" s="185">
        <v>344</v>
      </c>
      <c r="B70" s="185">
        <v>1</v>
      </c>
      <c r="C70" s="186" t="s">
        <v>187</v>
      </c>
      <c r="D70" s="187">
        <v>2300000</v>
      </c>
      <c r="E70" s="187">
        <v>0</v>
      </c>
      <c r="F70" s="187">
        <v>0</v>
      </c>
      <c r="G70" s="191">
        <v>0</v>
      </c>
      <c r="H70" s="187">
        <f t="shared" si="0"/>
        <v>2300000</v>
      </c>
      <c r="I70" s="143"/>
    </row>
    <row r="71" spans="1:9" ht="18" customHeight="1">
      <c r="A71" s="185">
        <v>347</v>
      </c>
      <c r="B71" s="185">
        <v>1</v>
      </c>
      <c r="C71" s="186" t="s">
        <v>190</v>
      </c>
      <c r="D71" s="187">
        <v>890</v>
      </c>
      <c r="E71" s="187">
        <v>0</v>
      </c>
      <c r="F71" s="187">
        <v>0</v>
      </c>
      <c r="G71" s="187">
        <v>44925.5</v>
      </c>
      <c r="H71" s="187">
        <f t="shared" si="0"/>
        <v>45815.5</v>
      </c>
      <c r="I71" s="143"/>
    </row>
    <row r="72" spans="1:9" ht="18" customHeight="1">
      <c r="A72" s="185">
        <v>514</v>
      </c>
      <c r="B72" s="185">
        <v>1</v>
      </c>
      <c r="C72" s="186" t="s">
        <v>210</v>
      </c>
      <c r="D72" s="187">
        <v>1975294.53</v>
      </c>
      <c r="E72" s="187">
        <v>0</v>
      </c>
      <c r="F72" s="187">
        <v>0</v>
      </c>
      <c r="G72" s="191">
        <v>0</v>
      </c>
      <c r="H72" s="187">
        <f t="shared" si="0"/>
        <v>1975294.53</v>
      </c>
      <c r="I72" s="143"/>
    </row>
    <row r="73" spans="1:9" ht="18" customHeight="1">
      <c r="A73" s="185">
        <v>522</v>
      </c>
      <c r="B73" s="185">
        <v>1</v>
      </c>
      <c r="C73" s="186" t="s">
        <v>213</v>
      </c>
      <c r="D73" s="187">
        <v>0</v>
      </c>
      <c r="E73" s="187">
        <v>0</v>
      </c>
      <c r="F73" s="187">
        <v>0</v>
      </c>
      <c r="G73" s="191">
        <v>2289813.7400000002</v>
      </c>
      <c r="H73" s="187">
        <f t="shared" si="0"/>
        <v>2289813.7400000002</v>
      </c>
      <c r="I73" s="143"/>
    </row>
    <row r="74" spans="1:9" ht="18" customHeight="1">
      <c r="A74" s="185">
        <v>525</v>
      </c>
      <c r="B74" s="185">
        <v>1</v>
      </c>
      <c r="C74" s="186" t="s">
        <v>215</v>
      </c>
      <c r="D74" s="187">
        <v>0</v>
      </c>
      <c r="E74" s="187">
        <v>0</v>
      </c>
      <c r="F74" s="187">
        <v>0</v>
      </c>
      <c r="G74" s="191">
        <v>4488.62</v>
      </c>
      <c r="H74" s="187">
        <f t="shared" si="0"/>
        <v>4488.62</v>
      </c>
      <c r="I74" s="143"/>
    </row>
    <row r="75" spans="1:9" ht="18" customHeight="1">
      <c r="A75" s="185">
        <v>526</v>
      </c>
      <c r="B75" s="185">
        <v>1</v>
      </c>
      <c r="C75" s="186" t="s">
        <v>216</v>
      </c>
      <c r="D75" s="187">
        <v>21060</v>
      </c>
      <c r="E75" s="187">
        <v>0</v>
      </c>
      <c r="F75" s="187">
        <v>0</v>
      </c>
      <c r="G75" s="187">
        <v>0</v>
      </c>
      <c r="H75" s="187">
        <f t="shared" ref="H75:H87" si="1">+D75+E75+F75+G75</f>
        <v>21060</v>
      </c>
      <c r="I75" s="143"/>
    </row>
    <row r="76" spans="1:9" ht="18" customHeight="1">
      <c r="A76" s="185">
        <v>573</v>
      </c>
      <c r="B76" s="185">
        <v>1</v>
      </c>
      <c r="C76" s="186" t="s">
        <v>220</v>
      </c>
      <c r="D76" s="187">
        <v>0</v>
      </c>
      <c r="E76" s="187">
        <v>0</v>
      </c>
      <c r="F76" s="187">
        <v>0</v>
      </c>
      <c r="G76" s="191">
        <v>1768999.29</v>
      </c>
      <c r="H76" s="187">
        <f t="shared" si="1"/>
        <v>1768999.29</v>
      </c>
      <c r="I76" s="143"/>
    </row>
    <row r="77" spans="1:9" ht="18" customHeight="1">
      <c r="A77" s="185">
        <v>576</v>
      </c>
      <c r="B77" s="185">
        <v>1</v>
      </c>
      <c r="C77" s="186" t="s">
        <v>1473</v>
      </c>
      <c r="D77" s="187">
        <v>835450</v>
      </c>
      <c r="E77" s="187">
        <v>0</v>
      </c>
      <c r="F77" s="187">
        <v>0</v>
      </c>
      <c r="G77" s="187">
        <v>470162.47</v>
      </c>
      <c r="H77" s="187">
        <f t="shared" si="1"/>
        <v>1305612.47</v>
      </c>
      <c r="I77" s="143"/>
    </row>
    <row r="78" spans="1:9" ht="18" customHeight="1">
      <c r="A78" s="185">
        <v>582</v>
      </c>
      <c r="B78" s="185">
        <v>1</v>
      </c>
      <c r="C78" s="186" t="s">
        <v>228</v>
      </c>
      <c r="D78" s="187">
        <v>0</v>
      </c>
      <c r="E78" s="187">
        <v>0</v>
      </c>
      <c r="F78" s="187">
        <v>0</v>
      </c>
      <c r="G78" s="191">
        <v>24710471.629999999</v>
      </c>
      <c r="H78" s="187">
        <f t="shared" si="1"/>
        <v>24710471.629999999</v>
      </c>
      <c r="I78" s="143"/>
    </row>
    <row r="79" spans="1:9" ht="18" customHeight="1">
      <c r="A79" s="185">
        <v>586</v>
      </c>
      <c r="B79" s="185">
        <v>1</v>
      </c>
      <c r="C79" s="186" t="s">
        <v>231</v>
      </c>
      <c r="D79" s="187">
        <v>0</v>
      </c>
      <c r="E79" s="187">
        <v>0</v>
      </c>
      <c r="F79" s="187">
        <v>0</v>
      </c>
      <c r="G79" s="191">
        <v>3242498.49</v>
      </c>
      <c r="H79" s="187">
        <f t="shared" si="1"/>
        <v>3242498.49</v>
      </c>
      <c r="I79" s="143"/>
    </row>
    <row r="80" spans="1:9" ht="18" customHeight="1">
      <c r="A80" s="185">
        <v>587</v>
      </c>
      <c r="B80" s="185">
        <v>1</v>
      </c>
      <c r="C80" s="186" t="s">
        <v>1283</v>
      </c>
      <c r="D80" s="187">
        <v>10758873.9</v>
      </c>
      <c r="E80" s="187">
        <v>0</v>
      </c>
      <c r="F80" s="187">
        <v>0</v>
      </c>
      <c r="G80" s="187">
        <v>0</v>
      </c>
      <c r="H80" s="187">
        <f t="shared" si="1"/>
        <v>10758873.9</v>
      </c>
      <c r="I80" s="143"/>
    </row>
    <row r="81" spans="1:9" ht="18" customHeight="1">
      <c r="A81" s="185">
        <v>591</v>
      </c>
      <c r="B81" s="185">
        <v>1</v>
      </c>
      <c r="C81" s="186" t="s">
        <v>1366</v>
      </c>
      <c r="D81" s="187">
        <v>0</v>
      </c>
      <c r="E81" s="187">
        <v>0</v>
      </c>
      <c r="F81" s="187">
        <v>0</v>
      </c>
      <c r="G81" s="191">
        <v>37000367.280000001</v>
      </c>
      <c r="H81" s="187">
        <f t="shared" si="1"/>
        <v>37000367.280000001</v>
      </c>
      <c r="I81" s="143"/>
    </row>
    <row r="82" spans="1:9" ht="18" customHeight="1">
      <c r="A82" s="185">
        <v>592</v>
      </c>
      <c r="B82" s="185">
        <v>1</v>
      </c>
      <c r="C82" s="186" t="s">
        <v>1367</v>
      </c>
      <c r="D82" s="187">
        <v>3029508.09</v>
      </c>
      <c r="E82" s="187">
        <v>0</v>
      </c>
      <c r="F82" s="187">
        <v>0</v>
      </c>
      <c r="G82" s="191">
        <v>9843175.3900000006</v>
      </c>
      <c r="H82" s="187">
        <f t="shared" si="1"/>
        <v>12872683.48</v>
      </c>
      <c r="I82" s="143"/>
    </row>
    <row r="83" spans="1:9" ht="18" customHeight="1">
      <c r="A83" s="185">
        <v>594</v>
      </c>
      <c r="B83" s="185">
        <v>1</v>
      </c>
      <c r="C83" s="186" t="s">
        <v>121</v>
      </c>
      <c r="D83" s="187">
        <v>0</v>
      </c>
      <c r="E83" s="187">
        <v>0</v>
      </c>
      <c r="F83" s="187">
        <v>0</v>
      </c>
      <c r="G83" s="187">
        <v>7344136.7599999998</v>
      </c>
      <c r="H83" s="187">
        <f t="shared" si="1"/>
        <v>7344136.7599999998</v>
      </c>
      <c r="I83" s="143"/>
    </row>
    <row r="84" spans="1:9">
      <c r="A84" s="185">
        <v>660</v>
      </c>
      <c r="B84" s="185">
        <v>1</v>
      </c>
      <c r="C84" s="186" t="s">
        <v>242</v>
      </c>
      <c r="D84" s="187">
        <v>0</v>
      </c>
      <c r="E84" s="187">
        <v>0</v>
      </c>
      <c r="F84" s="187">
        <v>0</v>
      </c>
      <c r="G84" s="191">
        <v>137080642.91</v>
      </c>
      <c r="H84" s="187">
        <f t="shared" si="1"/>
        <v>137080642.91</v>
      </c>
      <c r="I84" s="143"/>
    </row>
    <row r="85" spans="1:9">
      <c r="A85" s="185">
        <v>661</v>
      </c>
      <c r="B85" s="185">
        <v>1</v>
      </c>
      <c r="C85" s="186" t="s">
        <v>243</v>
      </c>
      <c r="D85" s="187">
        <v>0</v>
      </c>
      <c r="E85" s="187">
        <v>0</v>
      </c>
      <c r="F85" s="187">
        <v>0</v>
      </c>
      <c r="G85" s="191">
        <v>100</v>
      </c>
      <c r="H85" s="187">
        <f t="shared" si="1"/>
        <v>100</v>
      </c>
    </row>
    <row r="86" spans="1:9">
      <c r="A86" s="185">
        <v>670</v>
      </c>
      <c r="B86" s="185">
        <v>1</v>
      </c>
      <c r="C86" s="186" t="s">
        <v>244</v>
      </c>
      <c r="D86" s="187">
        <v>693000</v>
      </c>
      <c r="E86" s="187">
        <v>0</v>
      </c>
      <c r="F86" s="187">
        <v>0</v>
      </c>
      <c r="G86" s="187">
        <v>23667464.510000002</v>
      </c>
      <c r="H86" s="187">
        <f t="shared" si="1"/>
        <v>24360464.510000002</v>
      </c>
      <c r="I86" s="144">
        <f t="shared" ref="I86" si="2">SUBTOTAL(9,I10:I84)</f>
        <v>0</v>
      </c>
    </row>
    <row r="87" spans="1:9">
      <c r="A87" s="185">
        <v>867</v>
      </c>
      <c r="B87" s="185">
        <v>1</v>
      </c>
      <c r="C87" s="186" t="s">
        <v>259</v>
      </c>
      <c r="D87" s="187">
        <v>0</v>
      </c>
      <c r="E87" s="187">
        <v>0</v>
      </c>
      <c r="F87" s="187">
        <v>0</v>
      </c>
      <c r="G87" s="187">
        <v>5498662.5</v>
      </c>
      <c r="H87" s="187">
        <f t="shared" si="1"/>
        <v>5498662.5</v>
      </c>
    </row>
    <row r="89" spans="1:9">
      <c r="C89" s="205" t="s">
        <v>654</v>
      </c>
      <c r="D89" s="214">
        <f>+SUBTOTAL(9,D10:D87)</f>
        <v>313646257.29999989</v>
      </c>
      <c r="E89" s="214">
        <f>+SUBTOTAL(9,E10:E87)</f>
        <v>6552126.6399999997</v>
      </c>
      <c r="F89" s="214">
        <f>+SUBTOTAL(9,F10:F87)</f>
        <v>19428582.73</v>
      </c>
      <c r="G89" s="214">
        <f>+SUBTOTAL(9,G10:G87)</f>
        <v>914829492.83999979</v>
      </c>
    </row>
    <row r="90" spans="1:9">
      <c r="D90" s="143"/>
      <c r="E90" s="143"/>
    </row>
    <row r="91" spans="1:9">
      <c r="D91" s="143"/>
      <c r="E91" s="143"/>
    </row>
    <row r="92" spans="1:9">
      <c r="D92" s="143"/>
      <c r="E92" s="143"/>
    </row>
    <row r="93" spans="1:9">
      <c r="D93" s="143"/>
      <c r="E93" s="143"/>
    </row>
  </sheetData>
  <sheetProtection formatCells="0" formatColumns="0" formatRows="0" insertColumns="0" insertRows="0" sort="0" autoFilter="0"/>
  <autoFilter ref="A9:H84">
    <sortState ref="A10:H70">
      <sortCondition ref="A9:A70"/>
    </sortState>
  </autoFilter>
  <mergeCells count="5">
    <mergeCell ref="A1:H1"/>
    <mergeCell ref="A2:H2"/>
    <mergeCell ref="A3:H3"/>
    <mergeCell ref="A4:H4"/>
    <mergeCell ref="D6:G6"/>
  </mergeCells>
  <printOptions horizontalCentered="1"/>
  <pageMargins left="0.23622047244094491" right="0.23622047244094491" top="0.74803149606299213" bottom="0.74803149606299213" header="0.31496062992125984" footer="0.31496062992125984"/>
  <pageSetup scale="9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3" activePane="bottomRight" state="frozen"/>
      <selection activeCell="G12" sqref="G12"/>
      <selection pane="topRight" activeCell="G12" sqref="G12"/>
      <selection pane="bottomLeft" activeCell="G12" sqref="G12"/>
      <selection pane="bottomRight" activeCell="AJ13" sqref="AJ13"/>
    </sheetView>
  </sheetViews>
  <sheetFormatPr baseColWidth="10" defaultRowHeight="15" outlineLevelRow="2" outlineLevelCol="1"/>
  <cols>
    <col min="1" max="1" width="8.140625" style="37" customWidth="1"/>
    <col min="2" max="2" width="82" style="38" customWidth="1"/>
    <col min="3" max="3" width="7.5703125" style="39" customWidth="1"/>
    <col min="4" max="5" width="13.7109375" style="40" hidden="1" customWidth="1" outlineLevel="1"/>
    <col min="6" max="6" width="16.5703125" style="40" hidden="1" customWidth="1" outlineLevel="1"/>
    <col min="7" max="9" width="13.7109375" style="40" hidden="1" customWidth="1" outlineLevel="1"/>
    <col min="10" max="10" width="15.7109375" style="40" hidden="1" customWidth="1" outlineLevel="1"/>
    <col min="11" max="11" width="14" style="40" hidden="1" customWidth="1" outlineLevel="1"/>
    <col min="12" max="12" width="15.28515625" style="40" hidden="1" customWidth="1" outlineLevel="1"/>
    <col min="13" max="13" width="14.85546875" style="40" hidden="1" customWidth="1" outlineLevel="1"/>
    <col min="14" max="14" width="15.7109375" style="40" hidden="1" customWidth="1" outlineLevel="1"/>
    <col min="15" max="18" width="13.7109375" style="40" hidden="1" customWidth="1" outlineLevel="1"/>
    <col min="19" max="21" width="15.7109375" style="40" hidden="1" customWidth="1" outlineLevel="1"/>
    <col min="22" max="24" width="13.7109375" style="40" hidden="1" customWidth="1" outlineLevel="1" collapsed="1"/>
    <col min="25" max="26" width="13.7109375" style="40" hidden="1" customWidth="1" outlineLevel="1"/>
    <col min="27" max="27" width="15" style="40" hidden="1" customWidth="1" outlineLevel="1" collapsed="1"/>
    <col min="28" max="28" width="15" style="40" hidden="1" customWidth="1" outlineLevel="1"/>
    <col min="29" max="30" width="18" style="40" hidden="1" customWidth="1" outlineLevel="1"/>
    <col min="31" max="32" width="15.5703125" style="40" hidden="1" customWidth="1" outlineLevel="1"/>
    <col min="33" max="35" width="13.7109375" style="40" hidden="1" customWidth="1" outlineLevel="1"/>
    <col min="36" max="36" width="20.42578125" style="41" customWidth="1" collapsed="1"/>
    <col min="37" max="39" width="11.42578125" style="41"/>
    <col min="40" max="40" width="17.140625" style="41" customWidth="1"/>
    <col min="41" max="41" width="14.42578125" style="41" customWidth="1"/>
    <col min="42" max="16384" width="11.42578125" style="41"/>
  </cols>
  <sheetData>
    <row r="1" spans="1:41" s="52" customFormat="1">
      <c r="A1" s="48"/>
      <c r="B1" s="49"/>
      <c r="C1" s="50"/>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row>
    <row r="2" spans="1:41" s="52" customFormat="1">
      <c r="A2" s="48"/>
      <c r="B2" s="49"/>
      <c r="C2" s="5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row>
    <row r="3" spans="1:41" s="52" customFormat="1">
      <c r="A3" s="48"/>
      <c r="B3" s="49"/>
      <c r="C3" s="50"/>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row>
    <row r="4" spans="1:41" s="52" customFormat="1">
      <c r="A4" s="48"/>
      <c r="B4" s="49"/>
      <c r="C4" s="50"/>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row>
    <row r="5" spans="1:41" s="52" customFormat="1">
      <c r="A5" s="48"/>
      <c r="B5" s="49"/>
      <c r="C5" s="50"/>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row>
    <row r="6" spans="1:41" s="52" customFormat="1" ht="13.5" customHeight="1">
      <c r="A6" s="48"/>
      <c r="B6" s="49"/>
      <c r="C6" s="50"/>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row>
    <row r="7" spans="1:41" s="52" customFormat="1" ht="18" customHeight="1">
      <c r="A7" s="277" t="s">
        <v>655</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row>
    <row r="8" spans="1:41" s="52" customFormat="1" ht="18.75">
      <c r="A8" s="277" t="s">
        <v>1299</v>
      </c>
      <c r="B8" s="277"/>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row>
    <row r="9" spans="1:41" s="52" customFormat="1" ht="18.75">
      <c r="A9" s="277" t="str">
        <f>+RESUMEN!A6</f>
        <v>ACTUALIZADA AL 19/ABRIL/2017</v>
      </c>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row>
    <row r="10" spans="1:41" s="52" customFormat="1" ht="18.75">
      <c r="A10" s="277" t="s">
        <v>656</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row>
    <row r="11" spans="1:41" s="52" customFormat="1" ht="15" customHeight="1">
      <c r="A11" s="131"/>
      <c r="B11" s="53"/>
      <c r="C11" s="54"/>
      <c r="D11" s="281" t="s">
        <v>657</v>
      </c>
      <c r="E11" s="281"/>
      <c r="F11" s="281"/>
      <c r="G11" s="281"/>
      <c r="H11" s="281"/>
      <c r="I11" s="281"/>
      <c r="J11" s="281"/>
      <c r="K11" s="281"/>
      <c r="L11" s="281"/>
      <c r="M11" s="281"/>
      <c r="N11" s="281"/>
      <c r="O11" s="281"/>
      <c r="P11" s="281"/>
      <c r="Q11" s="281"/>
      <c r="R11" s="281"/>
      <c r="S11" s="281"/>
      <c r="T11" s="281"/>
      <c r="U11" s="282"/>
      <c r="V11" s="278" t="s">
        <v>658</v>
      </c>
      <c r="W11" s="279"/>
      <c r="X11" s="279"/>
      <c r="Y11" s="279"/>
      <c r="Z11" s="279"/>
      <c r="AA11" s="279"/>
      <c r="AB11" s="279"/>
      <c r="AC11" s="279"/>
      <c r="AD11" s="279"/>
      <c r="AE11" s="279"/>
      <c r="AF11" s="279"/>
      <c r="AG11" s="279"/>
      <c r="AH11" s="279"/>
      <c r="AI11" s="280"/>
    </row>
    <row r="12" spans="1:41" s="42" customFormat="1" ht="34.5">
      <c r="A12" s="89" t="s">
        <v>659</v>
      </c>
      <c r="B12" s="90" t="s">
        <v>41</v>
      </c>
      <c r="C12" s="91" t="s">
        <v>660</v>
      </c>
      <c r="D12" s="91" t="s">
        <v>1277</v>
      </c>
      <c r="E12" s="91" t="s">
        <v>1278</v>
      </c>
      <c r="F12" s="89" t="s">
        <v>27</v>
      </c>
      <c r="G12" s="89" t="s">
        <v>3</v>
      </c>
      <c r="H12" s="89" t="s">
        <v>1288</v>
      </c>
      <c r="I12" s="89" t="s">
        <v>11</v>
      </c>
      <c r="J12" s="89" t="s">
        <v>6</v>
      </c>
      <c r="K12" s="89" t="s">
        <v>15</v>
      </c>
      <c r="L12" s="89" t="s">
        <v>1289</v>
      </c>
      <c r="M12" s="89" t="s">
        <v>17</v>
      </c>
      <c r="N12" s="89" t="s">
        <v>13</v>
      </c>
      <c r="O12" s="89" t="s">
        <v>1290</v>
      </c>
      <c r="P12" s="89" t="s">
        <v>1291</v>
      </c>
      <c r="Q12" s="89" t="s">
        <v>20</v>
      </c>
      <c r="R12" s="89" t="s">
        <v>21</v>
      </c>
      <c r="S12" s="89" t="s">
        <v>8</v>
      </c>
      <c r="T12" s="89" t="s">
        <v>1300</v>
      </c>
      <c r="U12" s="89" t="s">
        <v>1273</v>
      </c>
      <c r="V12" s="91" t="s">
        <v>1284</v>
      </c>
      <c r="W12" s="91" t="s">
        <v>1279</v>
      </c>
      <c r="X12" s="89" t="s">
        <v>3</v>
      </c>
      <c r="Y12" s="89" t="s">
        <v>644</v>
      </c>
      <c r="Z12" s="89" t="s">
        <v>11</v>
      </c>
      <c r="AA12" s="89" t="s">
        <v>6</v>
      </c>
      <c r="AB12" s="89" t="s">
        <v>17</v>
      </c>
      <c r="AC12" s="89" t="s">
        <v>13</v>
      </c>
      <c r="AD12" s="89" t="s">
        <v>1291</v>
      </c>
      <c r="AE12" s="89" t="s">
        <v>20</v>
      </c>
      <c r="AF12" s="89" t="s">
        <v>21</v>
      </c>
      <c r="AG12" s="89" t="s">
        <v>23</v>
      </c>
      <c r="AH12" s="89" t="s">
        <v>1276</v>
      </c>
      <c r="AI12" s="89" t="s">
        <v>1300</v>
      </c>
      <c r="AJ12" s="91" t="s">
        <v>661</v>
      </c>
    </row>
    <row r="13" spans="1:41" ht="20.100000000000001" customHeight="1">
      <c r="A13" s="92">
        <v>6</v>
      </c>
      <c r="B13" s="93" t="s">
        <v>714</v>
      </c>
      <c r="C13" s="94" t="s">
        <v>1383</v>
      </c>
      <c r="D13" s="95">
        <v>0</v>
      </c>
      <c r="E13" s="95">
        <v>20207.14</v>
      </c>
      <c r="F13" s="95">
        <v>0</v>
      </c>
      <c r="G13" s="95">
        <v>364368.38</v>
      </c>
      <c r="H13" s="95">
        <v>0</v>
      </c>
      <c r="I13" s="95">
        <v>50</v>
      </c>
      <c r="J13" s="95">
        <v>109913.97</v>
      </c>
      <c r="K13" s="95">
        <v>2516.2600000000002</v>
      </c>
      <c r="L13" s="95">
        <v>0</v>
      </c>
      <c r="M13" s="95">
        <v>0</v>
      </c>
      <c r="N13" s="95">
        <v>0</v>
      </c>
      <c r="O13" s="95">
        <v>291.61</v>
      </c>
      <c r="P13" s="95">
        <v>0</v>
      </c>
      <c r="Q13" s="95">
        <v>0</v>
      </c>
      <c r="R13" s="95">
        <v>0</v>
      </c>
      <c r="S13" s="95">
        <v>0</v>
      </c>
      <c r="T13" s="95">
        <v>0</v>
      </c>
      <c r="U13" s="95">
        <v>0</v>
      </c>
      <c r="V13" s="95">
        <v>0</v>
      </c>
      <c r="W13" s="95">
        <v>0</v>
      </c>
      <c r="X13" s="95">
        <v>0</v>
      </c>
      <c r="Y13" s="95">
        <v>0</v>
      </c>
      <c r="Z13" s="95">
        <v>0</v>
      </c>
      <c r="AA13" s="95">
        <v>0</v>
      </c>
      <c r="AB13" s="95">
        <v>0</v>
      </c>
      <c r="AC13" s="95">
        <v>0</v>
      </c>
      <c r="AD13" s="95">
        <v>0</v>
      </c>
      <c r="AE13" s="95">
        <v>0</v>
      </c>
      <c r="AF13" s="95">
        <v>0</v>
      </c>
      <c r="AG13" s="95">
        <v>0</v>
      </c>
      <c r="AH13" s="95">
        <v>0</v>
      </c>
      <c r="AI13" s="95">
        <v>0</v>
      </c>
      <c r="AJ13" s="96">
        <f>SUM(D13:AI13)</f>
        <v>497347.36</v>
      </c>
      <c r="AM13" s="103"/>
    </row>
    <row r="14" spans="1:41" ht="20.100000000000001" customHeight="1">
      <c r="A14" s="92">
        <v>10</v>
      </c>
      <c r="B14" s="93" t="s">
        <v>715</v>
      </c>
      <c r="C14" s="94" t="s">
        <v>1383</v>
      </c>
      <c r="D14" s="95">
        <v>0</v>
      </c>
      <c r="E14" s="95">
        <v>0</v>
      </c>
      <c r="F14" s="95">
        <v>0</v>
      </c>
      <c r="G14" s="95">
        <v>128513.68000000001</v>
      </c>
      <c r="H14" s="95">
        <v>0</v>
      </c>
      <c r="I14" s="95">
        <v>63259.41</v>
      </c>
      <c r="J14" s="95">
        <v>9060437.4800000004</v>
      </c>
      <c r="K14" s="95">
        <v>250837.48999999993</v>
      </c>
      <c r="L14" s="95">
        <v>0</v>
      </c>
      <c r="M14" s="95">
        <v>0</v>
      </c>
      <c r="N14" s="95">
        <v>2237320.6499999994</v>
      </c>
      <c r="O14" s="95">
        <v>0</v>
      </c>
      <c r="P14" s="95">
        <v>3417487.6799999992</v>
      </c>
      <c r="Q14" s="95">
        <v>0</v>
      </c>
      <c r="R14" s="95">
        <v>0</v>
      </c>
      <c r="S14" s="95">
        <v>0</v>
      </c>
      <c r="T14" s="95">
        <v>0</v>
      </c>
      <c r="U14" s="95">
        <v>0</v>
      </c>
      <c r="V14" s="95">
        <v>0</v>
      </c>
      <c r="W14" s="95">
        <v>0</v>
      </c>
      <c r="X14" s="95">
        <v>24010</v>
      </c>
      <c r="Y14" s="95">
        <v>0</v>
      </c>
      <c r="Z14" s="95">
        <v>0</v>
      </c>
      <c r="AA14" s="95">
        <v>137250.00940000001</v>
      </c>
      <c r="AB14" s="95">
        <v>0</v>
      </c>
      <c r="AC14" s="95">
        <v>1234515.31</v>
      </c>
      <c r="AD14" s="95">
        <v>0</v>
      </c>
      <c r="AE14" s="95">
        <v>0</v>
      </c>
      <c r="AF14" s="95">
        <v>0</v>
      </c>
      <c r="AG14" s="95">
        <v>0</v>
      </c>
      <c r="AH14" s="95">
        <v>0</v>
      </c>
      <c r="AI14" s="95">
        <v>0</v>
      </c>
      <c r="AJ14" s="96">
        <f t="shared" ref="AJ14:AJ77" si="0">SUM(D14:AI14)</f>
        <v>16553631.709400002</v>
      </c>
      <c r="AM14" s="103"/>
    </row>
    <row r="15" spans="1:41" ht="20.100000000000001" customHeight="1">
      <c r="A15" s="92">
        <v>15</v>
      </c>
      <c r="B15" s="93" t="s">
        <v>716</v>
      </c>
      <c r="C15" s="94" t="s">
        <v>1383</v>
      </c>
      <c r="D15" s="95">
        <v>0</v>
      </c>
      <c r="E15" s="95">
        <v>0</v>
      </c>
      <c r="F15" s="95">
        <v>75918424.069999993</v>
      </c>
      <c r="G15" s="95">
        <v>18647000.830000002</v>
      </c>
      <c r="H15" s="95">
        <v>0</v>
      </c>
      <c r="I15" s="95">
        <v>4503.5</v>
      </c>
      <c r="J15" s="95">
        <v>372258.62</v>
      </c>
      <c r="K15" s="95">
        <v>4246.28</v>
      </c>
      <c r="L15" s="95">
        <v>0</v>
      </c>
      <c r="M15" s="95">
        <v>0</v>
      </c>
      <c r="N15" s="95">
        <v>0.48</v>
      </c>
      <c r="O15" s="95">
        <v>0</v>
      </c>
      <c r="P15" s="95">
        <v>0</v>
      </c>
      <c r="Q15" s="95">
        <v>0</v>
      </c>
      <c r="R15" s="95">
        <v>0</v>
      </c>
      <c r="S15" s="95">
        <v>0</v>
      </c>
      <c r="T15" s="95">
        <v>1860</v>
      </c>
      <c r="U15" s="95">
        <v>0</v>
      </c>
      <c r="V15" s="95">
        <v>0</v>
      </c>
      <c r="W15" s="95">
        <v>0</v>
      </c>
      <c r="X15" s="95">
        <v>0</v>
      </c>
      <c r="Y15" s="95">
        <v>0</v>
      </c>
      <c r="Z15" s="95">
        <v>50.009399999999999</v>
      </c>
      <c r="AA15" s="95">
        <v>1182711.1968</v>
      </c>
      <c r="AB15" s="95">
        <v>0</v>
      </c>
      <c r="AC15" s="95">
        <v>0</v>
      </c>
      <c r="AD15" s="95">
        <v>0</v>
      </c>
      <c r="AE15" s="95">
        <v>0</v>
      </c>
      <c r="AF15" s="95">
        <v>0</v>
      </c>
      <c r="AG15" s="95">
        <v>0</v>
      </c>
      <c r="AH15" s="95">
        <v>0</v>
      </c>
      <c r="AI15" s="95">
        <v>0</v>
      </c>
      <c r="AJ15" s="96">
        <f t="shared" si="0"/>
        <v>96131054.98619999</v>
      </c>
      <c r="AM15" s="103"/>
    </row>
    <row r="16" spans="1:41" ht="20.100000000000001" customHeight="1">
      <c r="A16" s="92">
        <v>16</v>
      </c>
      <c r="B16" s="93" t="s">
        <v>717</v>
      </c>
      <c r="C16" s="97" t="s">
        <v>1383</v>
      </c>
      <c r="D16" s="95">
        <v>1873838.0499999998</v>
      </c>
      <c r="E16" s="95">
        <v>92193.62</v>
      </c>
      <c r="F16" s="95">
        <v>17714679.02</v>
      </c>
      <c r="G16" s="95">
        <v>12692204.08</v>
      </c>
      <c r="H16" s="95">
        <v>0</v>
      </c>
      <c r="I16" s="95">
        <v>7113.2000000000007</v>
      </c>
      <c r="J16" s="95">
        <v>20969921.68</v>
      </c>
      <c r="K16" s="95">
        <v>25431.660000000003</v>
      </c>
      <c r="L16" s="95">
        <v>0</v>
      </c>
      <c r="M16" s="95">
        <v>5884.4699999999993</v>
      </c>
      <c r="N16" s="95">
        <v>4513.0099999999993</v>
      </c>
      <c r="O16" s="95">
        <v>107188.77999999997</v>
      </c>
      <c r="P16" s="95">
        <v>0</v>
      </c>
      <c r="Q16" s="95">
        <v>0</v>
      </c>
      <c r="R16" s="95">
        <v>0</v>
      </c>
      <c r="S16" s="95">
        <v>0</v>
      </c>
      <c r="T16" s="95">
        <v>144895</v>
      </c>
      <c r="U16" s="95">
        <v>0</v>
      </c>
      <c r="V16" s="95">
        <v>0</v>
      </c>
      <c r="W16" s="95">
        <v>0</v>
      </c>
      <c r="X16" s="95">
        <v>0</v>
      </c>
      <c r="Y16" s="95">
        <v>0</v>
      </c>
      <c r="Z16" s="95">
        <v>0</v>
      </c>
      <c r="AA16" s="95">
        <v>0</v>
      </c>
      <c r="AB16" s="95">
        <v>0</v>
      </c>
      <c r="AC16" s="95">
        <v>0</v>
      </c>
      <c r="AD16" s="95">
        <v>0</v>
      </c>
      <c r="AE16" s="95">
        <v>0</v>
      </c>
      <c r="AF16" s="95">
        <v>0</v>
      </c>
      <c r="AG16" s="95">
        <v>0</v>
      </c>
      <c r="AH16" s="95">
        <v>0</v>
      </c>
      <c r="AI16" s="95">
        <v>0</v>
      </c>
      <c r="AJ16" s="96">
        <f t="shared" si="0"/>
        <v>53637862.569999985</v>
      </c>
      <c r="AM16" s="103"/>
      <c r="AO16" s="43"/>
    </row>
    <row r="17" spans="1:41" ht="20.100000000000001" customHeight="1">
      <c r="A17" s="92">
        <v>20</v>
      </c>
      <c r="B17" s="93" t="s">
        <v>718</v>
      </c>
      <c r="C17" s="94" t="s">
        <v>1383</v>
      </c>
      <c r="D17" s="95">
        <v>3317307</v>
      </c>
      <c r="E17" s="95">
        <v>613.86</v>
      </c>
      <c r="F17" s="95">
        <v>0</v>
      </c>
      <c r="G17" s="95">
        <v>15290356.939999999</v>
      </c>
      <c r="H17" s="95">
        <v>0</v>
      </c>
      <c r="I17" s="95">
        <v>1670</v>
      </c>
      <c r="J17" s="95">
        <v>118144.98999999999</v>
      </c>
      <c r="K17" s="95">
        <v>10535.52</v>
      </c>
      <c r="L17" s="95">
        <v>0</v>
      </c>
      <c r="M17" s="95">
        <v>0</v>
      </c>
      <c r="N17" s="95">
        <v>0</v>
      </c>
      <c r="O17" s="95">
        <v>0</v>
      </c>
      <c r="P17" s="95">
        <v>0</v>
      </c>
      <c r="Q17" s="95">
        <v>0</v>
      </c>
      <c r="R17" s="95">
        <v>0</v>
      </c>
      <c r="S17" s="95">
        <v>0</v>
      </c>
      <c r="T17" s="95">
        <v>0</v>
      </c>
      <c r="U17" s="95">
        <v>0</v>
      </c>
      <c r="V17" s="95">
        <v>0</v>
      </c>
      <c r="W17" s="95">
        <v>0</v>
      </c>
      <c r="X17" s="95">
        <v>0</v>
      </c>
      <c r="Y17" s="95">
        <v>0</v>
      </c>
      <c r="Z17" s="95">
        <v>0</v>
      </c>
      <c r="AA17" s="95">
        <v>0</v>
      </c>
      <c r="AB17" s="95">
        <v>0</v>
      </c>
      <c r="AC17" s="95">
        <v>0</v>
      </c>
      <c r="AD17" s="95">
        <v>0</v>
      </c>
      <c r="AE17" s="95">
        <v>0</v>
      </c>
      <c r="AF17" s="95">
        <v>0</v>
      </c>
      <c r="AG17" s="95">
        <v>0</v>
      </c>
      <c r="AH17" s="95">
        <v>0</v>
      </c>
      <c r="AI17" s="95">
        <v>0</v>
      </c>
      <c r="AJ17" s="96">
        <f t="shared" si="0"/>
        <v>18738628.309999999</v>
      </c>
      <c r="AM17" s="103"/>
      <c r="AN17" s="43"/>
      <c r="AO17" s="43"/>
    </row>
    <row r="18" spans="1:41" ht="20.100000000000001" customHeight="1">
      <c r="A18" s="92">
        <v>25</v>
      </c>
      <c r="B18" s="93" t="s">
        <v>719</v>
      </c>
      <c r="C18" s="94" t="s">
        <v>1383</v>
      </c>
      <c r="D18" s="95">
        <v>0</v>
      </c>
      <c r="E18" s="95">
        <v>3828988.05</v>
      </c>
      <c r="F18" s="95">
        <v>1248705</v>
      </c>
      <c r="G18" s="95">
        <v>5573161.3199999994</v>
      </c>
      <c r="H18" s="95">
        <v>0</v>
      </c>
      <c r="I18" s="95">
        <v>1608.23</v>
      </c>
      <c r="J18" s="95">
        <v>8598649.6500000004</v>
      </c>
      <c r="K18" s="95">
        <v>18611.789999999997</v>
      </c>
      <c r="L18" s="95">
        <v>27794275.680000003</v>
      </c>
      <c r="M18" s="95">
        <v>0</v>
      </c>
      <c r="N18" s="95">
        <v>331443491.43999976</v>
      </c>
      <c r="O18" s="95">
        <v>0</v>
      </c>
      <c r="P18" s="95">
        <v>1500000</v>
      </c>
      <c r="Q18" s="95">
        <v>0</v>
      </c>
      <c r="R18" s="95">
        <v>0</v>
      </c>
      <c r="S18" s="95">
        <v>0</v>
      </c>
      <c r="T18" s="95">
        <v>461995134.63999999</v>
      </c>
      <c r="U18" s="95">
        <v>0</v>
      </c>
      <c r="V18" s="95">
        <v>0</v>
      </c>
      <c r="W18" s="95">
        <v>0</v>
      </c>
      <c r="X18" s="95">
        <v>0</v>
      </c>
      <c r="Y18" s="95">
        <v>0</v>
      </c>
      <c r="Z18" s="95">
        <v>0</v>
      </c>
      <c r="AA18" s="95">
        <v>0</v>
      </c>
      <c r="AB18" s="95">
        <v>0</v>
      </c>
      <c r="AC18" s="95">
        <v>0</v>
      </c>
      <c r="AD18" s="95">
        <v>0</v>
      </c>
      <c r="AE18" s="95">
        <v>0</v>
      </c>
      <c r="AF18" s="95">
        <v>0</v>
      </c>
      <c r="AG18" s="95">
        <v>0</v>
      </c>
      <c r="AH18" s="95">
        <v>0</v>
      </c>
      <c r="AI18" s="95">
        <v>0</v>
      </c>
      <c r="AJ18" s="96">
        <f t="shared" si="0"/>
        <v>842002625.79999971</v>
      </c>
      <c r="AM18" s="103"/>
      <c r="AN18" s="43"/>
      <c r="AO18" s="43"/>
    </row>
    <row r="19" spans="1:41" ht="20.100000000000001" customHeight="1">
      <c r="A19" s="92">
        <v>30</v>
      </c>
      <c r="B19" s="93" t="s">
        <v>720</v>
      </c>
      <c r="C19" s="94" t="s">
        <v>1383</v>
      </c>
      <c r="D19" s="95">
        <v>0</v>
      </c>
      <c r="E19" s="95">
        <v>3356500.5</v>
      </c>
      <c r="F19" s="95">
        <v>0</v>
      </c>
      <c r="G19" s="95">
        <v>6689.7</v>
      </c>
      <c r="H19" s="95">
        <v>0</v>
      </c>
      <c r="I19" s="95">
        <v>0</v>
      </c>
      <c r="J19" s="95">
        <v>0</v>
      </c>
      <c r="K19" s="95">
        <v>0</v>
      </c>
      <c r="L19" s="95">
        <v>0</v>
      </c>
      <c r="M19" s="95">
        <v>0</v>
      </c>
      <c r="N19" s="95">
        <v>0</v>
      </c>
      <c r="O19" s="95">
        <v>0</v>
      </c>
      <c r="P19" s="95">
        <v>601757.14</v>
      </c>
      <c r="Q19" s="95">
        <v>0</v>
      </c>
      <c r="R19" s="95">
        <v>0</v>
      </c>
      <c r="S19" s="95">
        <v>0</v>
      </c>
      <c r="T19" s="95">
        <v>0</v>
      </c>
      <c r="U19" s="95">
        <v>0</v>
      </c>
      <c r="V19" s="95">
        <v>0</v>
      </c>
      <c r="W19" s="95">
        <v>0</v>
      </c>
      <c r="X19" s="95">
        <v>0</v>
      </c>
      <c r="Y19" s="95">
        <v>0</v>
      </c>
      <c r="Z19" s="95">
        <v>0</v>
      </c>
      <c r="AA19" s="95">
        <v>0</v>
      </c>
      <c r="AB19" s="95">
        <v>0</v>
      </c>
      <c r="AC19" s="95">
        <v>0</v>
      </c>
      <c r="AD19" s="95">
        <v>0</v>
      </c>
      <c r="AE19" s="95">
        <v>0</v>
      </c>
      <c r="AF19" s="95">
        <v>0</v>
      </c>
      <c r="AG19" s="95">
        <v>0</v>
      </c>
      <c r="AH19" s="95">
        <v>0</v>
      </c>
      <c r="AI19" s="95">
        <v>0</v>
      </c>
      <c r="AJ19" s="96">
        <f t="shared" si="0"/>
        <v>3964947.3400000003</v>
      </c>
      <c r="AM19" s="103"/>
    </row>
    <row r="20" spans="1:41" ht="20.100000000000001" customHeight="1">
      <c r="A20" s="92">
        <v>35</v>
      </c>
      <c r="B20" s="93" t="s">
        <v>721</v>
      </c>
      <c r="C20" s="97" t="s">
        <v>1383</v>
      </c>
      <c r="D20" s="95">
        <v>0</v>
      </c>
      <c r="E20" s="95">
        <v>3564</v>
      </c>
      <c r="F20" s="95">
        <v>0</v>
      </c>
      <c r="G20" s="95">
        <v>7252722.7599999979</v>
      </c>
      <c r="H20" s="95">
        <v>0</v>
      </c>
      <c r="I20" s="95">
        <v>2906.5600000000004</v>
      </c>
      <c r="J20" s="95">
        <v>5790676.9000000004</v>
      </c>
      <c r="K20" s="95">
        <v>2167.83</v>
      </c>
      <c r="L20" s="95">
        <v>51222</v>
      </c>
      <c r="M20" s="95">
        <v>680.86</v>
      </c>
      <c r="N20" s="95">
        <v>156.32</v>
      </c>
      <c r="O20" s="95">
        <v>75.52</v>
      </c>
      <c r="P20" s="95">
        <v>467734.24</v>
      </c>
      <c r="Q20" s="95">
        <v>0</v>
      </c>
      <c r="R20" s="95">
        <v>0</v>
      </c>
      <c r="S20" s="95">
        <v>0</v>
      </c>
      <c r="T20" s="95">
        <v>3356744.6000000006</v>
      </c>
      <c r="U20" s="95">
        <v>0</v>
      </c>
      <c r="V20" s="95">
        <v>0</v>
      </c>
      <c r="W20" s="95">
        <v>0</v>
      </c>
      <c r="X20" s="95">
        <v>0</v>
      </c>
      <c r="Y20" s="95">
        <v>0</v>
      </c>
      <c r="Z20" s="95">
        <v>0</v>
      </c>
      <c r="AA20" s="95">
        <v>1780124.3810000001</v>
      </c>
      <c r="AB20" s="95">
        <v>0</v>
      </c>
      <c r="AC20" s="95">
        <v>0</v>
      </c>
      <c r="AD20" s="95">
        <v>0</v>
      </c>
      <c r="AE20" s="95">
        <v>0</v>
      </c>
      <c r="AF20" s="95">
        <v>0</v>
      </c>
      <c r="AG20" s="95">
        <v>0</v>
      </c>
      <c r="AH20" s="95">
        <v>0</v>
      </c>
      <c r="AI20" s="95">
        <v>0</v>
      </c>
      <c r="AJ20" s="96">
        <f t="shared" si="0"/>
        <v>18708775.971000001</v>
      </c>
      <c r="AM20" s="103"/>
    </row>
    <row r="21" spans="1:41" ht="20.100000000000001" customHeight="1">
      <c r="A21" s="92">
        <v>41</v>
      </c>
      <c r="B21" s="93" t="s">
        <v>722</v>
      </c>
      <c r="C21" s="94" t="s">
        <v>1383</v>
      </c>
      <c r="D21" s="95">
        <v>0</v>
      </c>
      <c r="E21" s="95">
        <v>0</v>
      </c>
      <c r="F21" s="95">
        <v>31382948.369999997</v>
      </c>
      <c r="G21" s="95">
        <v>5020804.1000000006</v>
      </c>
      <c r="H21" s="95">
        <v>0</v>
      </c>
      <c r="I21" s="95">
        <v>0</v>
      </c>
      <c r="J21" s="95">
        <v>2238157.44</v>
      </c>
      <c r="K21" s="95">
        <v>0</v>
      </c>
      <c r="L21" s="95">
        <v>0</v>
      </c>
      <c r="M21" s="95">
        <v>0</v>
      </c>
      <c r="N21" s="95">
        <v>0</v>
      </c>
      <c r="O21" s="95">
        <v>0</v>
      </c>
      <c r="P21" s="95">
        <v>0</v>
      </c>
      <c r="Q21" s="95">
        <v>0</v>
      </c>
      <c r="R21" s="95">
        <v>0</v>
      </c>
      <c r="S21" s="95">
        <v>0</v>
      </c>
      <c r="T21" s="95">
        <v>102911.24</v>
      </c>
      <c r="U21" s="95">
        <v>0</v>
      </c>
      <c r="V21" s="95">
        <v>0</v>
      </c>
      <c r="W21" s="95">
        <v>0</v>
      </c>
      <c r="X21" s="95">
        <v>0</v>
      </c>
      <c r="Y21" s="95">
        <v>0</v>
      </c>
      <c r="Z21" s="95">
        <v>0</v>
      </c>
      <c r="AA21" s="95">
        <v>0</v>
      </c>
      <c r="AB21" s="95">
        <v>0</v>
      </c>
      <c r="AC21" s="95">
        <v>0</v>
      </c>
      <c r="AD21" s="95">
        <v>0</v>
      </c>
      <c r="AE21" s="95">
        <v>0</v>
      </c>
      <c r="AF21" s="95">
        <v>0</v>
      </c>
      <c r="AG21" s="95">
        <v>0</v>
      </c>
      <c r="AH21" s="95">
        <v>0</v>
      </c>
      <c r="AI21" s="95">
        <v>0</v>
      </c>
      <c r="AJ21" s="96">
        <f t="shared" si="0"/>
        <v>38744821.149999999</v>
      </c>
      <c r="AM21" s="103"/>
    </row>
    <row r="22" spans="1:41" ht="20.100000000000001" customHeight="1">
      <c r="A22" s="92">
        <v>46</v>
      </c>
      <c r="B22" s="93" t="s">
        <v>723</v>
      </c>
      <c r="C22" s="94" t="s">
        <v>1383</v>
      </c>
      <c r="D22" s="95">
        <v>3366022.36</v>
      </c>
      <c r="E22" s="95">
        <v>3321331.8</v>
      </c>
      <c r="F22" s="95">
        <v>32027472.610000003</v>
      </c>
      <c r="G22" s="95">
        <v>5323155.290000001</v>
      </c>
      <c r="H22" s="95">
        <v>0</v>
      </c>
      <c r="I22" s="95">
        <v>59239.040000000008</v>
      </c>
      <c r="J22" s="95">
        <v>19704223.340000004</v>
      </c>
      <c r="K22" s="95">
        <v>61399.489999999983</v>
      </c>
      <c r="L22" s="95">
        <v>0</v>
      </c>
      <c r="M22" s="95">
        <v>0.03</v>
      </c>
      <c r="N22" s="95">
        <v>36935.999999999993</v>
      </c>
      <c r="O22" s="95">
        <v>87505.11</v>
      </c>
      <c r="P22" s="95">
        <v>210036</v>
      </c>
      <c r="Q22" s="95">
        <v>0</v>
      </c>
      <c r="R22" s="95">
        <v>0</v>
      </c>
      <c r="S22" s="95">
        <v>0</v>
      </c>
      <c r="T22" s="95">
        <v>0</v>
      </c>
      <c r="U22" s="95">
        <v>0</v>
      </c>
      <c r="V22" s="95">
        <v>0</v>
      </c>
      <c r="W22" s="95">
        <v>0</v>
      </c>
      <c r="X22" s="95">
        <v>3107.58</v>
      </c>
      <c r="Y22" s="95">
        <v>0</v>
      </c>
      <c r="Z22" s="95">
        <v>0</v>
      </c>
      <c r="AA22" s="95">
        <v>0</v>
      </c>
      <c r="AB22" s="95">
        <v>0</v>
      </c>
      <c r="AC22" s="95">
        <v>0</v>
      </c>
      <c r="AD22" s="95">
        <v>0</v>
      </c>
      <c r="AE22" s="95">
        <v>0</v>
      </c>
      <c r="AF22" s="95">
        <v>0</v>
      </c>
      <c r="AG22" s="95">
        <v>0</v>
      </c>
      <c r="AH22" s="95">
        <v>0</v>
      </c>
      <c r="AI22" s="95">
        <v>0</v>
      </c>
      <c r="AJ22" s="96">
        <f t="shared" si="0"/>
        <v>64200428.650000006</v>
      </c>
      <c r="AM22" s="103"/>
    </row>
    <row r="23" spans="1:41" ht="20.100000000000001" customHeight="1">
      <c r="A23" s="92">
        <v>47</v>
      </c>
      <c r="B23" s="93" t="s">
        <v>724</v>
      </c>
      <c r="C23" s="94" t="s">
        <v>1383</v>
      </c>
      <c r="D23" s="95">
        <v>152251.60999999999</v>
      </c>
      <c r="E23" s="95">
        <v>0</v>
      </c>
      <c r="F23" s="95">
        <v>3986652.17</v>
      </c>
      <c r="G23" s="95">
        <v>2485165.1</v>
      </c>
      <c r="H23" s="95">
        <v>0</v>
      </c>
      <c r="I23" s="95">
        <v>1152.02</v>
      </c>
      <c r="J23" s="95">
        <v>3023717.39</v>
      </c>
      <c r="K23" s="95">
        <v>1765.55</v>
      </c>
      <c r="L23" s="95">
        <v>0</v>
      </c>
      <c r="M23" s="95">
        <v>0</v>
      </c>
      <c r="N23" s="95">
        <v>0</v>
      </c>
      <c r="O23" s="95">
        <v>0</v>
      </c>
      <c r="P23" s="95">
        <v>415909</v>
      </c>
      <c r="Q23" s="95">
        <v>0</v>
      </c>
      <c r="R23" s="95">
        <v>0</v>
      </c>
      <c r="S23" s="95">
        <v>0</v>
      </c>
      <c r="T23" s="95">
        <v>0</v>
      </c>
      <c r="U23" s="95">
        <v>0</v>
      </c>
      <c r="V23" s="95">
        <v>0</v>
      </c>
      <c r="W23" s="95">
        <v>0</v>
      </c>
      <c r="X23" s="95">
        <v>0</v>
      </c>
      <c r="Y23" s="95">
        <v>0</v>
      </c>
      <c r="Z23" s="95">
        <v>300.0564</v>
      </c>
      <c r="AA23" s="95">
        <v>32701523.685600005</v>
      </c>
      <c r="AB23" s="95">
        <v>0</v>
      </c>
      <c r="AC23" s="95">
        <v>0</v>
      </c>
      <c r="AD23" s="95">
        <v>0</v>
      </c>
      <c r="AE23" s="95">
        <v>0</v>
      </c>
      <c r="AF23" s="95">
        <v>0</v>
      </c>
      <c r="AG23" s="95">
        <v>0</v>
      </c>
      <c r="AH23" s="95">
        <v>0</v>
      </c>
      <c r="AI23" s="95">
        <v>0</v>
      </c>
      <c r="AJ23" s="96">
        <f t="shared" si="0"/>
        <v>42768436.582000002</v>
      </c>
      <c r="AM23" s="103"/>
    </row>
    <row r="24" spans="1:41" ht="20.100000000000001" customHeight="1">
      <c r="A24" s="92">
        <v>48</v>
      </c>
      <c r="B24" s="93" t="s">
        <v>725</v>
      </c>
      <c r="C24" s="94" t="s">
        <v>1383</v>
      </c>
      <c r="D24" s="95">
        <v>0</v>
      </c>
      <c r="E24" s="95">
        <v>0</v>
      </c>
      <c r="F24" s="95">
        <v>164205</v>
      </c>
      <c r="G24" s="95">
        <v>77798.89</v>
      </c>
      <c r="H24" s="95">
        <v>0</v>
      </c>
      <c r="I24" s="95">
        <v>292.5</v>
      </c>
      <c r="J24" s="95">
        <v>321.45</v>
      </c>
      <c r="K24" s="95">
        <v>27980</v>
      </c>
      <c r="L24" s="95">
        <v>0</v>
      </c>
      <c r="M24" s="95">
        <v>0</v>
      </c>
      <c r="N24" s="95">
        <v>0</v>
      </c>
      <c r="O24" s="95">
        <v>0</v>
      </c>
      <c r="P24" s="95">
        <v>0</v>
      </c>
      <c r="Q24" s="95">
        <v>0</v>
      </c>
      <c r="R24" s="95">
        <v>0</v>
      </c>
      <c r="S24" s="95">
        <v>0</v>
      </c>
      <c r="T24" s="95">
        <v>0</v>
      </c>
      <c r="U24" s="95">
        <v>0</v>
      </c>
      <c r="V24" s="95">
        <v>0</v>
      </c>
      <c r="W24" s="95">
        <v>0</v>
      </c>
      <c r="X24" s="95">
        <v>0</v>
      </c>
      <c r="Y24" s="95">
        <v>0</v>
      </c>
      <c r="Z24" s="95">
        <v>0</v>
      </c>
      <c r="AA24" s="95">
        <v>0</v>
      </c>
      <c r="AB24" s="95">
        <v>0</v>
      </c>
      <c r="AC24" s="95">
        <v>0</v>
      </c>
      <c r="AD24" s="95">
        <v>0</v>
      </c>
      <c r="AE24" s="95">
        <v>0</v>
      </c>
      <c r="AF24" s="95">
        <v>0</v>
      </c>
      <c r="AG24" s="95">
        <v>0</v>
      </c>
      <c r="AH24" s="95">
        <v>0</v>
      </c>
      <c r="AI24" s="95">
        <v>0</v>
      </c>
      <c r="AJ24" s="96">
        <f t="shared" si="0"/>
        <v>270597.84000000003</v>
      </c>
      <c r="AM24" s="103"/>
    </row>
    <row r="25" spans="1:41" ht="20.100000000000001" customHeight="1">
      <c r="A25" s="92">
        <v>50</v>
      </c>
      <c r="B25" s="93" t="s">
        <v>726</v>
      </c>
      <c r="C25" s="94" t="s">
        <v>1383</v>
      </c>
      <c r="D25" s="95">
        <v>0</v>
      </c>
      <c r="E25" s="95">
        <v>0</v>
      </c>
      <c r="F25" s="95">
        <v>0</v>
      </c>
      <c r="G25" s="95">
        <v>21218.29</v>
      </c>
      <c r="H25" s="95">
        <v>0</v>
      </c>
      <c r="I25" s="95">
        <v>0</v>
      </c>
      <c r="J25" s="95">
        <v>0</v>
      </c>
      <c r="K25" s="95">
        <v>0</v>
      </c>
      <c r="L25" s="95">
        <v>0</v>
      </c>
      <c r="M25" s="95">
        <v>0</v>
      </c>
      <c r="N25" s="95">
        <v>0</v>
      </c>
      <c r="O25" s="95">
        <v>0</v>
      </c>
      <c r="P25" s="95">
        <v>0</v>
      </c>
      <c r="Q25" s="95">
        <v>0</v>
      </c>
      <c r="R25" s="95">
        <v>0</v>
      </c>
      <c r="S25" s="95">
        <v>0</v>
      </c>
      <c r="T25" s="95">
        <v>0</v>
      </c>
      <c r="U25" s="95">
        <v>0</v>
      </c>
      <c r="V25" s="95">
        <v>0</v>
      </c>
      <c r="W25" s="95">
        <v>0</v>
      </c>
      <c r="X25" s="95">
        <v>0</v>
      </c>
      <c r="Y25" s="95">
        <v>0</v>
      </c>
      <c r="Z25" s="95">
        <v>0</v>
      </c>
      <c r="AA25" s="95">
        <v>0</v>
      </c>
      <c r="AB25" s="95">
        <v>0</v>
      </c>
      <c r="AC25" s="95">
        <v>0</v>
      </c>
      <c r="AD25" s="95">
        <v>0</v>
      </c>
      <c r="AE25" s="95">
        <v>0</v>
      </c>
      <c r="AF25" s="95">
        <v>0</v>
      </c>
      <c r="AG25" s="95">
        <v>0</v>
      </c>
      <c r="AH25" s="95">
        <v>0</v>
      </c>
      <c r="AI25" s="95">
        <v>0</v>
      </c>
      <c r="AJ25" s="96">
        <f t="shared" si="0"/>
        <v>21218.29</v>
      </c>
      <c r="AM25" s="103"/>
    </row>
    <row r="26" spans="1:41" ht="20.100000000000001" customHeight="1">
      <c r="A26" s="92">
        <v>51</v>
      </c>
      <c r="B26" s="93" t="s">
        <v>727</v>
      </c>
      <c r="C26" s="94" t="s">
        <v>1383</v>
      </c>
      <c r="D26" s="95">
        <v>0</v>
      </c>
      <c r="E26" s="95">
        <v>0</v>
      </c>
      <c r="F26" s="95">
        <v>0</v>
      </c>
      <c r="G26" s="95">
        <v>21065.759999999998</v>
      </c>
      <c r="H26" s="95">
        <v>0</v>
      </c>
      <c r="I26" s="95">
        <v>50</v>
      </c>
      <c r="J26" s="95">
        <v>1813351.6500000001</v>
      </c>
      <c r="K26" s="95">
        <v>0</v>
      </c>
      <c r="L26" s="95">
        <v>0</v>
      </c>
      <c r="M26" s="95">
        <v>0</v>
      </c>
      <c r="N26" s="95">
        <v>0</v>
      </c>
      <c r="O26" s="95">
        <v>0</v>
      </c>
      <c r="P26" s="95">
        <v>0</v>
      </c>
      <c r="Q26" s="95">
        <v>0</v>
      </c>
      <c r="R26" s="95">
        <v>0</v>
      </c>
      <c r="S26" s="95">
        <v>0</v>
      </c>
      <c r="T26" s="95">
        <v>0</v>
      </c>
      <c r="U26" s="95">
        <v>0</v>
      </c>
      <c r="V26" s="95">
        <v>0</v>
      </c>
      <c r="W26" s="95">
        <v>0</v>
      </c>
      <c r="X26" s="95">
        <v>0</v>
      </c>
      <c r="Y26" s="95">
        <v>0</v>
      </c>
      <c r="Z26" s="95">
        <v>0</v>
      </c>
      <c r="AA26" s="95">
        <v>0</v>
      </c>
      <c r="AB26" s="95">
        <v>0</v>
      </c>
      <c r="AC26" s="95">
        <v>0</v>
      </c>
      <c r="AD26" s="95">
        <v>0</v>
      </c>
      <c r="AE26" s="95">
        <v>0</v>
      </c>
      <c r="AF26" s="95">
        <v>0</v>
      </c>
      <c r="AG26" s="95">
        <v>0</v>
      </c>
      <c r="AH26" s="95">
        <v>0</v>
      </c>
      <c r="AI26" s="95">
        <v>0</v>
      </c>
      <c r="AJ26" s="96">
        <f t="shared" si="0"/>
        <v>1834467.4100000001</v>
      </c>
      <c r="AM26" s="103"/>
    </row>
    <row r="27" spans="1:41" ht="20.100000000000001" customHeight="1">
      <c r="A27" s="92">
        <v>52</v>
      </c>
      <c r="B27" s="93" t="s">
        <v>728</v>
      </c>
      <c r="C27" s="94" t="s">
        <v>1383</v>
      </c>
      <c r="D27" s="95">
        <v>39606.92</v>
      </c>
      <c r="E27" s="95">
        <v>0</v>
      </c>
      <c r="F27" s="95">
        <v>367467.59</v>
      </c>
      <c r="G27" s="95">
        <v>126646.82</v>
      </c>
      <c r="H27" s="95">
        <v>0</v>
      </c>
      <c r="I27" s="95">
        <v>4150.630000000001</v>
      </c>
      <c r="J27" s="95">
        <v>411438.18</v>
      </c>
      <c r="K27" s="95">
        <v>1773.42</v>
      </c>
      <c r="L27" s="95">
        <v>0</v>
      </c>
      <c r="M27" s="95">
        <v>0</v>
      </c>
      <c r="N27" s="95">
        <v>643.91999999999996</v>
      </c>
      <c r="O27" s="95">
        <v>0</v>
      </c>
      <c r="P27" s="95">
        <v>0</v>
      </c>
      <c r="Q27" s="95">
        <v>0</v>
      </c>
      <c r="R27" s="95">
        <v>0</v>
      </c>
      <c r="S27" s="95">
        <v>0</v>
      </c>
      <c r="T27" s="95">
        <v>0</v>
      </c>
      <c r="U27" s="95">
        <v>0</v>
      </c>
      <c r="V27" s="95">
        <v>0</v>
      </c>
      <c r="W27" s="95">
        <v>0</v>
      </c>
      <c r="X27" s="95">
        <v>0</v>
      </c>
      <c r="Y27" s="95">
        <v>0</v>
      </c>
      <c r="Z27" s="95">
        <v>0</v>
      </c>
      <c r="AA27" s="95">
        <v>0</v>
      </c>
      <c r="AB27" s="95">
        <v>2375.9610000000002</v>
      </c>
      <c r="AC27" s="95">
        <v>0</v>
      </c>
      <c r="AD27" s="95">
        <v>0</v>
      </c>
      <c r="AE27" s="95">
        <v>0</v>
      </c>
      <c r="AF27" s="95">
        <v>0</v>
      </c>
      <c r="AG27" s="95">
        <v>0</v>
      </c>
      <c r="AH27" s="95">
        <v>0</v>
      </c>
      <c r="AI27" s="95">
        <v>0</v>
      </c>
      <c r="AJ27" s="96">
        <f t="shared" si="0"/>
        <v>954103.44100000022</v>
      </c>
      <c r="AM27" s="103"/>
    </row>
    <row r="28" spans="1:41" ht="20.100000000000001" customHeight="1">
      <c r="A28" s="92">
        <v>66</v>
      </c>
      <c r="B28" s="93" t="s">
        <v>729</v>
      </c>
      <c r="C28" s="94" t="s">
        <v>1383</v>
      </c>
      <c r="D28" s="95">
        <v>1012422</v>
      </c>
      <c r="E28" s="95">
        <v>45435.99</v>
      </c>
      <c r="F28" s="95">
        <v>115368.9</v>
      </c>
      <c r="G28" s="95">
        <v>445553.74000000005</v>
      </c>
      <c r="H28" s="95">
        <v>0</v>
      </c>
      <c r="I28" s="95">
        <v>0</v>
      </c>
      <c r="J28" s="95">
        <v>451.61</v>
      </c>
      <c r="K28" s="95">
        <v>0</v>
      </c>
      <c r="L28" s="95">
        <v>0</v>
      </c>
      <c r="M28" s="95">
        <v>0</v>
      </c>
      <c r="N28" s="95">
        <v>940</v>
      </c>
      <c r="O28" s="95">
        <v>0</v>
      </c>
      <c r="P28" s="95">
        <v>7891.1900000000005</v>
      </c>
      <c r="Q28" s="95">
        <v>0</v>
      </c>
      <c r="R28" s="95">
        <v>0</v>
      </c>
      <c r="S28" s="95">
        <v>0</v>
      </c>
      <c r="T28" s="95">
        <v>0</v>
      </c>
      <c r="U28" s="95">
        <v>0</v>
      </c>
      <c r="V28" s="95">
        <v>0</v>
      </c>
      <c r="W28" s="95">
        <v>0</v>
      </c>
      <c r="X28" s="95">
        <v>50.009399999999999</v>
      </c>
      <c r="Y28" s="95">
        <v>0</v>
      </c>
      <c r="Z28" s="95">
        <v>200.0376</v>
      </c>
      <c r="AA28" s="95">
        <v>12735416.510600001</v>
      </c>
      <c r="AB28" s="95">
        <v>0</v>
      </c>
      <c r="AC28" s="95">
        <v>0</v>
      </c>
      <c r="AD28" s="95">
        <v>0</v>
      </c>
      <c r="AE28" s="95">
        <v>0</v>
      </c>
      <c r="AF28" s="95">
        <v>0</v>
      </c>
      <c r="AG28" s="95">
        <v>0</v>
      </c>
      <c r="AH28" s="95">
        <v>0</v>
      </c>
      <c r="AI28" s="95">
        <v>0</v>
      </c>
      <c r="AJ28" s="96">
        <f t="shared" si="0"/>
        <v>14363729.987600001</v>
      </c>
      <c r="AM28" s="103"/>
    </row>
    <row r="29" spans="1:41" ht="20.100000000000001" customHeight="1">
      <c r="A29" s="92">
        <v>70</v>
      </c>
      <c r="B29" s="93" t="s">
        <v>730</v>
      </c>
      <c r="C29" s="94" t="s">
        <v>1383</v>
      </c>
      <c r="D29" s="95">
        <v>0</v>
      </c>
      <c r="E29" s="95">
        <v>0</v>
      </c>
      <c r="F29" s="95">
        <v>2329685.5300000003</v>
      </c>
      <c r="G29" s="95">
        <v>91324.59</v>
      </c>
      <c r="H29" s="95">
        <v>0</v>
      </c>
      <c r="I29" s="95">
        <v>250</v>
      </c>
      <c r="J29" s="95">
        <v>34547</v>
      </c>
      <c r="K29" s="95">
        <v>1149.8399999999999</v>
      </c>
      <c r="L29" s="95">
        <v>0</v>
      </c>
      <c r="M29" s="95">
        <v>0</v>
      </c>
      <c r="N29" s="95">
        <v>2616.61</v>
      </c>
      <c r="O29" s="95">
        <v>0</v>
      </c>
      <c r="P29" s="95">
        <v>0</v>
      </c>
      <c r="Q29" s="95">
        <v>0</v>
      </c>
      <c r="R29" s="95">
        <v>0</v>
      </c>
      <c r="S29" s="95">
        <v>0</v>
      </c>
      <c r="T29" s="95">
        <v>83458.86</v>
      </c>
      <c r="U29" s="95">
        <v>0</v>
      </c>
      <c r="V29" s="95">
        <v>0</v>
      </c>
      <c r="W29" s="95">
        <v>0</v>
      </c>
      <c r="X29" s="95">
        <v>0</v>
      </c>
      <c r="Y29" s="95">
        <v>0</v>
      </c>
      <c r="Z29" s="95">
        <v>100.0188</v>
      </c>
      <c r="AA29" s="95">
        <v>16114140</v>
      </c>
      <c r="AB29" s="95">
        <v>0</v>
      </c>
      <c r="AC29" s="95">
        <v>0</v>
      </c>
      <c r="AD29" s="95">
        <v>0</v>
      </c>
      <c r="AE29" s="95">
        <v>0</v>
      </c>
      <c r="AF29" s="95">
        <v>0</v>
      </c>
      <c r="AG29" s="95">
        <v>0</v>
      </c>
      <c r="AH29" s="95">
        <v>0</v>
      </c>
      <c r="AI29" s="95">
        <v>0</v>
      </c>
      <c r="AJ29" s="96">
        <f t="shared" si="0"/>
        <v>18657272.448800001</v>
      </c>
      <c r="AM29" s="103"/>
    </row>
    <row r="30" spans="1:41" ht="20.100000000000001" customHeight="1">
      <c r="A30" s="92">
        <v>76</v>
      </c>
      <c r="B30" s="93" t="s">
        <v>731</v>
      </c>
      <c r="C30" s="94" t="s">
        <v>1383</v>
      </c>
      <c r="D30" s="95">
        <v>0</v>
      </c>
      <c r="E30" s="95">
        <v>0</v>
      </c>
      <c r="F30" s="95">
        <v>0</v>
      </c>
      <c r="G30" s="95">
        <v>0</v>
      </c>
      <c r="H30" s="95">
        <v>0</v>
      </c>
      <c r="I30" s="95">
        <v>0</v>
      </c>
      <c r="J30" s="95">
        <v>9016681.870000001</v>
      </c>
      <c r="K30" s="95">
        <v>0</v>
      </c>
      <c r="L30" s="95">
        <v>0</v>
      </c>
      <c r="M30" s="95">
        <v>0</v>
      </c>
      <c r="N30" s="95">
        <v>0</v>
      </c>
      <c r="O30" s="95">
        <v>0</v>
      </c>
      <c r="P30" s="95">
        <v>20000</v>
      </c>
      <c r="Q30" s="95">
        <v>0</v>
      </c>
      <c r="R30" s="95">
        <v>0</v>
      </c>
      <c r="S30" s="95">
        <v>0</v>
      </c>
      <c r="T30" s="95">
        <v>0</v>
      </c>
      <c r="U30" s="95">
        <v>0</v>
      </c>
      <c r="V30" s="95">
        <v>0</v>
      </c>
      <c r="W30" s="95">
        <v>0</v>
      </c>
      <c r="X30" s="95">
        <v>0</v>
      </c>
      <c r="Y30" s="95">
        <v>0</v>
      </c>
      <c r="Z30" s="95">
        <v>0</v>
      </c>
      <c r="AA30" s="95">
        <v>968332.0122</v>
      </c>
      <c r="AB30" s="95">
        <v>0</v>
      </c>
      <c r="AC30" s="95">
        <v>0</v>
      </c>
      <c r="AD30" s="95">
        <v>0</v>
      </c>
      <c r="AE30" s="95">
        <v>0</v>
      </c>
      <c r="AF30" s="95">
        <v>0</v>
      </c>
      <c r="AG30" s="95">
        <v>0</v>
      </c>
      <c r="AH30" s="95">
        <v>0</v>
      </c>
      <c r="AI30" s="95">
        <v>0</v>
      </c>
      <c r="AJ30" s="96">
        <f t="shared" si="0"/>
        <v>10005013.882200001</v>
      </c>
      <c r="AM30" s="103"/>
    </row>
    <row r="31" spans="1:41" ht="20.100000000000001" customHeight="1">
      <c r="A31" s="92">
        <v>78</v>
      </c>
      <c r="B31" s="93" t="s">
        <v>732</v>
      </c>
      <c r="C31" s="94" t="s">
        <v>1383</v>
      </c>
      <c r="D31" s="95">
        <v>0</v>
      </c>
      <c r="E31" s="95">
        <v>0</v>
      </c>
      <c r="F31" s="95">
        <v>897787.63</v>
      </c>
      <c r="G31" s="95">
        <v>33467.319999999992</v>
      </c>
      <c r="H31" s="95">
        <v>0</v>
      </c>
      <c r="I31" s="95">
        <v>8485.98</v>
      </c>
      <c r="J31" s="95">
        <v>3403.05</v>
      </c>
      <c r="K31" s="95">
        <v>375.64</v>
      </c>
      <c r="L31" s="95">
        <v>0</v>
      </c>
      <c r="M31" s="95">
        <v>0</v>
      </c>
      <c r="N31" s="95">
        <v>0</v>
      </c>
      <c r="O31" s="95">
        <v>0</v>
      </c>
      <c r="P31" s="95">
        <v>816724</v>
      </c>
      <c r="Q31" s="95">
        <v>0</v>
      </c>
      <c r="R31" s="95">
        <v>0</v>
      </c>
      <c r="S31" s="95">
        <v>0</v>
      </c>
      <c r="T31" s="95">
        <v>0</v>
      </c>
      <c r="U31" s="95">
        <v>0</v>
      </c>
      <c r="V31" s="95">
        <v>0</v>
      </c>
      <c r="W31" s="95">
        <v>0</v>
      </c>
      <c r="X31" s="95">
        <v>0</v>
      </c>
      <c r="Y31" s="95">
        <v>0</v>
      </c>
      <c r="Z31" s="95">
        <v>100.0188</v>
      </c>
      <c r="AA31" s="95">
        <v>3841600</v>
      </c>
      <c r="AB31" s="95">
        <v>0</v>
      </c>
      <c r="AC31" s="95">
        <v>0</v>
      </c>
      <c r="AD31" s="95">
        <v>0</v>
      </c>
      <c r="AE31" s="95">
        <v>0</v>
      </c>
      <c r="AF31" s="95">
        <v>0</v>
      </c>
      <c r="AG31" s="95">
        <v>0</v>
      </c>
      <c r="AH31" s="95">
        <v>0</v>
      </c>
      <c r="AI31" s="95">
        <v>0</v>
      </c>
      <c r="AJ31" s="96">
        <f t="shared" si="0"/>
        <v>5601943.6387999998</v>
      </c>
      <c r="AM31" s="103"/>
    </row>
    <row r="32" spans="1:41" ht="20.100000000000001" customHeight="1">
      <c r="A32" s="92">
        <v>80</v>
      </c>
      <c r="B32" s="93" t="s">
        <v>733</v>
      </c>
      <c r="C32" s="94" t="s">
        <v>1383</v>
      </c>
      <c r="D32" s="95">
        <v>0</v>
      </c>
      <c r="E32" s="95">
        <v>0</v>
      </c>
      <c r="F32" s="95">
        <v>0</v>
      </c>
      <c r="G32" s="95">
        <v>0</v>
      </c>
      <c r="H32" s="95">
        <v>0</v>
      </c>
      <c r="I32" s="95">
        <v>0</v>
      </c>
      <c r="J32" s="95">
        <v>0</v>
      </c>
      <c r="K32" s="95">
        <v>0</v>
      </c>
      <c r="L32" s="95">
        <v>0</v>
      </c>
      <c r="M32" s="95">
        <v>0</v>
      </c>
      <c r="N32" s="95">
        <v>0</v>
      </c>
      <c r="O32" s="95">
        <v>0</v>
      </c>
      <c r="P32" s="95">
        <v>0</v>
      </c>
      <c r="Q32" s="95">
        <v>0</v>
      </c>
      <c r="R32" s="95">
        <v>0</v>
      </c>
      <c r="S32" s="95">
        <v>0</v>
      </c>
      <c r="T32" s="95">
        <v>0</v>
      </c>
      <c r="U32" s="95">
        <v>0</v>
      </c>
      <c r="V32" s="95">
        <v>0</v>
      </c>
      <c r="W32" s="95">
        <v>0</v>
      </c>
      <c r="X32" s="95">
        <v>0</v>
      </c>
      <c r="Y32" s="95">
        <v>0</v>
      </c>
      <c r="Z32" s="95">
        <v>0</v>
      </c>
      <c r="AA32" s="95">
        <v>0</v>
      </c>
      <c r="AB32" s="95">
        <v>0</v>
      </c>
      <c r="AC32" s="95">
        <v>0</v>
      </c>
      <c r="AD32" s="95">
        <v>0</v>
      </c>
      <c r="AE32" s="95">
        <v>0</v>
      </c>
      <c r="AF32" s="95">
        <v>0</v>
      </c>
      <c r="AG32" s="95">
        <v>0</v>
      </c>
      <c r="AH32" s="95">
        <v>0</v>
      </c>
      <c r="AI32" s="95">
        <v>0</v>
      </c>
      <c r="AJ32" s="96">
        <f t="shared" si="0"/>
        <v>0</v>
      </c>
      <c r="AM32" s="103"/>
    </row>
    <row r="33" spans="1:39" ht="20.100000000000001" customHeight="1">
      <c r="A33" s="92">
        <v>81</v>
      </c>
      <c r="B33" s="93" t="s">
        <v>734</v>
      </c>
      <c r="C33" s="94" t="s">
        <v>1383</v>
      </c>
      <c r="D33" s="95">
        <v>0</v>
      </c>
      <c r="E33" s="95">
        <v>307922</v>
      </c>
      <c r="F33" s="95">
        <v>430498503.58999997</v>
      </c>
      <c r="G33" s="95">
        <v>16583886.440000001</v>
      </c>
      <c r="H33" s="95">
        <v>0</v>
      </c>
      <c r="I33" s="95">
        <v>0</v>
      </c>
      <c r="J33" s="95">
        <v>443128393.39999998</v>
      </c>
      <c r="K33" s="95">
        <v>0</v>
      </c>
      <c r="L33" s="95">
        <v>0</v>
      </c>
      <c r="M33" s="95">
        <v>0</v>
      </c>
      <c r="N33" s="95">
        <v>1662.76</v>
      </c>
      <c r="O33" s="95">
        <v>0</v>
      </c>
      <c r="P33" s="95">
        <v>0</v>
      </c>
      <c r="Q33" s="95">
        <v>0</v>
      </c>
      <c r="R33" s="95">
        <v>0</v>
      </c>
      <c r="S33" s="95">
        <v>0</v>
      </c>
      <c r="T33" s="95">
        <v>1586.88</v>
      </c>
      <c r="U33" s="95">
        <v>0</v>
      </c>
      <c r="V33" s="95">
        <v>0</v>
      </c>
      <c r="W33" s="95">
        <v>0</v>
      </c>
      <c r="X33" s="95">
        <v>0</v>
      </c>
      <c r="Y33" s="95">
        <v>0</v>
      </c>
      <c r="Z33" s="95">
        <v>200.0376</v>
      </c>
      <c r="AA33" s="95">
        <v>20801751.215</v>
      </c>
      <c r="AB33" s="95">
        <v>0</v>
      </c>
      <c r="AC33" s="95">
        <v>0</v>
      </c>
      <c r="AD33" s="95">
        <v>0</v>
      </c>
      <c r="AE33" s="95">
        <v>0</v>
      </c>
      <c r="AF33" s="95">
        <v>0</v>
      </c>
      <c r="AG33" s="95">
        <v>0</v>
      </c>
      <c r="AH33" s="95">
        <v>0</v>
      </c>
      <c r="AI33" s="95">
        <v>0</v>
      </c>
      <c r="AJ33" s="96">
        <f t="shared" si="0"/>
        <v>911323906.32260001</v>
      </c>
      <c r="AM33" s="103"/>
    </row>
    <row r="34" spans="1:39" ht="20.100000000000001" customHeight="1">
      <c r="A34" s="92">
        <v>86</v>
      </c>
      <c r="B34" s="93" t="s">
        <v>735</v>
      </c>
      <c r="C34" s="94" t="s">
        <v>1383</v>
      </c>
      <c r="D34" s="95">
        <v>9930219.620000001</v>
      </c>
      <c r="E34" s="95">
        <v>13891567.050000001</v>
      </c>
      <c r="F34" s="95">
        <v>9547.4500000000007</v>
      </c>
      <c r="G34" s="95">
        <v>1711015.1800000002</v>
      </c>
      <c r="H34" s="95">
        <v>0</v>
      </c>
      <c r="I34" s="95">
        <v>50</v>
      </c>
      <c r="J34" s="95">
        <v>22395293.610000003</v>
      </c>
      <c r="K34" s="95">
        <v>0</v>
      </c>
      <c r="L34" s="95">
        <v>0</v>
      </c>
      <c r="M34" s="95">
        <v>0</v>
      </c>
      <c r="N34" s="95">
        <v>0</v>
      </c>
      <c r="O34" s="95">
        <v>0</v>
      </c>
      <c r="P34" s="95">
        <v>0</v>
      </c>
      <c r="Q34" s="95">
        <v>0</v>
      </c>
      <c r="R34" s="95">
        <v>0</v>
      </c>
      <c r="S34" s="95">
        <v>0</v>
      </c>
      <c r="T34" s="95">
        <v>0</v>
      </c>
      <c r="U34" s="95">
        <v>0</v>
      </c>
      <c r="V34" s="95">
        <v>0</v>
      </c>
      <c r="W34" s="95">
        <v>0</v>
      </c>
      <c r="X34" s="95">
        <v>50.009399999999999</v>
      </c>
      <c r="Y34" s="95">
        <v>0</v>
      </c>
      <c r="Z34" s="95">
        <v>1100.2068000000002</v>
      </c>
      <c r="AA34" s="95">
        <v>334017319.46100003</v>
      </c>
      <c r="AB34" s="95">
        <v>0</v>
      </c>
      <c r="AC34" s="95">
        <v>0</v>
      </c>
      <c r="AD34" s="95">
        <v>0</v>
      </c>
      <c r="AE34" s="95">
        <v>0</v>
      </c>
      <c r="AF34" s="95">
        <v>0</v>
      </c>
      <c r="AG34" s="95">
        <v>0</v>
      </c>
      <c r="AH34" s="95">
        <v>0</v>
      </c>
      <c r="AI34" s="95">
        <v>0</v>
      </c>
      <c r="AJ34" s="96">
        <f t="shared" si="0"/>
        <v>381956162.58720005</v>
      </c>
      <c r="AM34" s="103"/>
    </row>
    <row r="35" spans="1:39" ht="20.100000000000001" customHeight="1">
      <c r="A35" s="92">
        <v>87</v>
      </c>
      <c r="B35" s="93" t="s">
        <v>736</v>
      </c>
      <c r="C35" s="94" t="s">
        <v>1383</v>
      </c>
      <c r="D35" s="95">
        <v>0</v>
      </c>
      <c r="E35" s="95">
        <v>0</v>
      </c>
      <c r="F35" s="95">
        <v>3150</v>
      </c>
      <c r="G35" s="95">
        <v>187058.79000000004</v>
      </c>
      <c r="H35" s="95">
        <v>0</v>
      </c>
      <c r="I35" s="95">
        <v>0</v>
      </c>
      <c r="J35" s="95">
        <v>153548.06</v>
      </c>
      <c r="K35" s="95">
        <v>0</v>
      </c>
      <c r="L35" s="95">
        <v>0</v>
      </c>
      <c r="M35" s="95">
        <v>0</v>
      </c>
      <c r="N35" s="95">
        <v>0</v>
      </c>
      <c r="O35" s="95">
        <v>0</v>
      </c>
      <c r="P35" s="95">
        <v>0</v>
      </c>
      <c r="Q35" s="95">
        <v>0</v>
      </c>
      <c r="R35" s="95">
        <v>0</v>
      </c>
      <c r="S35" s="95">
        <v>0</v>
      </c>
      <c r="T35" s="95">
        <v>0</v>
      </c>
      <c r="U35" s="95">
        <v>0</v>
      </c>
      <c r="V35" s="95">
        <v>0</v>
      </c>
      <c r="W35" s="95">
        <v>0</v>
      </c>
      <c r="X35" s="95">
        <v>0</v>
      </c>
      <c r="Y35" s="95">
        <v>0</v>
      </c>
      <c r="Z35" s="95">
        <v>0</v>
      </c>
      <c r="AA35" s="95">
        <v>0</v>
      </c>
      <c r="AB35" s="95">
        <v>0</v>
      </c>
      <c r="AC35" s="95">
        <v>0</v>
      </c>
      <c r="AD35" s="95">
        <v>0</v>
      </c>
      <c r="AE35" s="95">
        <v>0</v>
      </c>
      <c r="AF35" s="95">
        <v>0</v>
      </c>
      <c r="AG35" s="95">
        <v>0</v>
      </c>
      <c r="AH35" s="95">
        <v>0</v>
      </c>
      <c r="AI35" s="95">
        <v>0</v>
      </c>
      <c r="AJ35" s="96">
        <f t="shared" si="0"/>
        <v>343756.85000000003</v>
      </c>
      <c r="AM35" s="103"/>
    </row>
    <row r="36" spans="1:39" ht="20.100000000000001" customHeight="1">
      <c r="A36" s="92">
        <v>95</v>
      </c>
      <c r="B36" s="93" t="s">
        <v>737</v>
      </c>
      <c r="C36" s="94" t="s">
        <v>1383</v>
      </c>
      <c r="D36" s="95">
        <v>0</v>
      </c>
      <c r="E36" s="95">
        <v>0</v>
      </c>
      <c r="F36" s="95">
        <v>0</v>
      </c>
      <c r="G36" s="95">
        <v>0</v>
      </c>
      <c r="H36" s="95">
        <v>0</v>
      </c>
      <c r="I36" s="95">
        <v>0</v>
      </c>
      <c r="J36" s="95">
        <v>0</v>
      </c>
      <c r="K36" s="95">
        <v>0</v>
      </c>
      <c r="L36" s="95">
        <v>0</v>
      </c>
      <c r="M36" s="95">
        <v>0</v>
      </c>
      <c r="N36" s="95">
        <v>0</v>
      </c>
      <c r="O36" s="95">
        <v>0</v>
      </c>
      <c r="P36" s="95">
        <v>0</v>
      </c>
      <c r="Q36" s="95">
        <v>0</v>
      </c>
      <c r="R36" s="95">
        <v>0</v>
      </c>
      <c r="S36" s="95">
        <v>0</v>
      </c>
      <c r="T36" s="95">
        <v>0</v>
      </c>
      <c r="U36" s="95">
        <v>0</v>
      </c>
      <c r="V36" s="95">
        <v>0</v>
      </c>
      <c r="W36" s="95">
        <v>0</v>
      </c>
      <c r="X36" s="95">
        <v>0</v>
      </c>
      <c r="Y36" s="95">
        <v>0</v>
      </c>
      <c r="Z36" s="95">
        <v>0</v>
      </c>
      <c r="AA36" s="95">
        <v>0</v>
      </c>
      <c r="AB36" s="95">
        <v>0</v>
      </c>
      <c r="AC36" s="95">
        <v>0</v>
      </c>
      <c r="AD36" s="95">
        <v>0</v>
      </c>
      <c r="AE36" s="95">
        <v>0</v>
      </c>
      <c r="AF36" s="95">
        <v>0</v>
      </c>
      <c r="AG36" s="95">
        <v>0</v>
      </c>
      <c r="AH36" s="95">
        <v>0</v>
      </c>
      <c r="AI36" s="95">
        <v>0</v>
      </c>
      <c r="AJ36" s="96">
        <f t="shared" si="0"/>
        <v>0</v>
      </c>
      <c r="AM36" s="103"/>
    </row>
    <row r="37" spans="1:39" ht="20.100000000000001" customHeight="1">
      <c r="A37" s="92" t="s">
        <v>626</v>
      </c>
      <c r="B37" s="93" t="s">
        <v>738</v>
      </c>
      <c r="C37" s="94" t="s">
        <v>1383</v>
      </c>
      <c r="D37" s="95">
        <v>141654.40999999997</v>
      </c>
      <c r="E37" s="95">
        <v>13951078.33</v>
      </c>
      <c r="F37" s="95">
        <v>20717606.129999999</v>
      </c>
      <c r="G37" s="95">
        <v>0</v>
      </c>
      <c r="H37" s="95">
        <v>0</v>
      </c>
      <c r="I37" s="95">
        <v>0</v>
      </c>
      <c r="J37" s="95">
        <v>1461777.67</v>
      </c>
      <c r="K37" s="95">
        <v>0</v>
      </c>
      <c r="L37" s="95">
        <v>0</v>
      </c>
      <c r="M37" s="95">
        <v>0</v>
      </c>
      <c r="N37" s="95">
        <v>0</v>
      </c>
      <c r="O37" s="95">
        <v>0</v>
      </c>
      <c r="P37" s="95">
        <v>0</v>
      </c>
      <c r="Q37" s="95">
        <v>0</v>
      </c>
      <c r="R37" s="95">
        <v>0</v>
      </c>
      <c r="S37" s="95">
        <v>0</v>
      </c>
      <c r="T37" s="95">
        <v>0</v>
      </c>
      <c r="U37" s="95">
        <v>0</v>
      </c>
      <c r="V37" s="95">
        <v>0</v>
      </c>
      <c r="W37" s="95">
        <v>0</v>
      </c>
      <c r="X37" s="95">
        <v>0</v>
      </c>
      <c r="Y37" s="95">
        <v>0</v>
      </c>
      <c r="Z37" s="95">
        <v>0</v>
      </c>
      <c r="AA37" s="95">
        <v>0</v>
      </c>
      <c r="AB37" s="95">
        <v>0</v>
      </c>
      <c r="AC37" s="95">
        <v>0</v>
      </c>
      <c r="AD37" s="95">
        <v>0</v>
      </c>
      <c r="AE37" s="95">
        <v>0</v>
      </c>
      <c r="AF37" s="95">
        <v>0</v>
      </c>
      <c r="AG37" s="95">
        <v>0</v>
      </c>
      <c r="AH37" s="95">
        <v>0</v>
      </c>
      <c r="AI37" s="95">
        <v>0</v>
      </c>
      <c r="AJ37" s="96">
        <f t="shared" si="0"/>
        <v>36272116.539999999</v>
      </c>
      <c r="AM37" s="103"/>
    </row>
    <row r="38" spans="1:39" ht="20.100000000000001" customHeight="1">
      <c r="A38" s="92" t="s">
        <v>628</v>
      </c>
      <c r="B38" s="93" t="s">
        <v>738</v>
      </c>
      <c r="C38" s="94" t="s">
        <v>1383</v>
      </c>
      <c r="D38" s="95">
        <v>51735359.429999992</v>
      </c>
      <c r="E38" s="95">
        <v>1900412.5700000003</v>
      </c>
      <c r="F38" s="95">
        <v>741723856.35000002</v>
      </c>
      <c r="G38" s="95">
        <v>8577519.3199999947</v>
      </c>
      <c r="H38" s="95">
        <v>0</v>
      </c>
      <c r="I38" s="95">
        <v>9453.7999999999993</v>
      </c>
      <c r="J38" s="95">
        <v>625231268.41999996</v>
      </c>
      <c r="K38" s="95">
        <v>7689.02</v>
      </c>
      <c r="L38" s="95">
        <v>8018.08</v>
      </c>
      <c r="M38" s="95">
        <v>0</v>
      </c>
      <c r="N38" s="95">
        <v>5455175.5199999996</v>
      </c>
      <c r="O38" s="95">
        <v>0</v>
      </c>
      <c r="P38" s="95">
        <v>2631.96</v>
      </c>
      <c r="Q38" s="95">
        <v>0</v>
      </c>
      <c r="R38" s="95">
        <v>0.01</v>
      </c>
      <c r="S38" s="95">
        <v>0</v>
      </c>
      <c r="T38" s="95">
        <v>8787958.1799999997</v>
      </c>
      <c r="U38" s="95">
        <v>121946.68</v>
      </c>
      <c r="V38" s="95">
        <v>0</v>
      </c>
      <c r="W38" s="95">
        <v>38450.300000000003</v>
      </c>
      <c r="X38" s="95">
        <v>595685.42460000003</v>
      </c>
      <c r="Y38" s="95">
        <v>29.017800000000005</v>
      </c>
      <c r="Z38" s="95">
        <v>50.009399999999999</v>
      </c>
      <c r="AA38" s="95">
        <v>1565615.3366</v>
      </c>
      <c r="AB38" s="95">
        <v>0</v>
      </c>
      <c r="AC38" s="95">
        <v>1372305.4757999999</v>
      </c>
      <c r="AD38" s="95">
        <v>0</v>
      </c>
      <c r="AE38" s="95">
        <v>0</v>
      </c>
      <c r="AF38" s="95">
        <v>1147.5408</v>
      </c>
      <c r="AG38" s="95">
        <v>0.21</v>
      </c>
      <c r="AH38" s="95">
        <v>5196900.0159999998</v>
      </c>
      <c r="AI38" s="95">
        <v>0</v>
      </c>
      <c r="AJ38" s="96">
        <f t="shared" si="0"/>
        <v>1452331472.671</v>
      </c>
      <c r="AM38" s="103"/>
    </row>
    <row r="39" spans="1:39" ht="20.100000000000001" customHeight="1">
      <c r="A39" s="92" t="s">
        <v>629</v>
      </c>
      <c r="B39" s="93" t="s">
        <v>739</v>
      </c>
      <c r="C39" s="94" t="s">
        <v>1383</v>
      </c>
      <c r="D39" s="95">
        <v>0</v>
      </c>
      <c r="E39" s="95">
        <v>0</v>
      </c>
      <c r="F39" s="95">
        <v>1171555450</v>
      </c>
      <c r="G39" s="95">
        <v>150</v>
      </c>
      <c r="H39" s="95">
        <v>0</v>
      </c>
      <c r="I39" s="95">
        <v>1938711.300000001</v>
      </c>
      <c r="J39" s="95">
        <v>106169882.32999998</v>
      </c>
      <c r="K39" s="95">
        <v>55137.21</v>
      </c>
      <c r="L39" s="95">
        <v>8826525.8600000013</v>
      </c>
      <c r="M39" s="95">
        <v>0</v>
      </c>
      <c r="N39" s="95">
        <v>1475809730.46</v>
      </c>
      <c r="O39" s="95">
        <v>2583.14</v>
      </c>
      <c r="P39" s="95">
        <v>5464097.1200000001</v>
      </c>
      <c r="Q39" s="95">
        <v>746128249.17999995</v>
      </c>
      <c r="R39" s="95">
        <v>711294533.33999991</v>
      </c>
      <c r="S39" s="95">
        <v>0</v>
      </c>
      <c r="T39" s="95">
        <v>24869026.280000005</v>
      </c>
      <c r="U39" s="95">
        <v>0</v>
      </c>
      <c r="V39" s="95">
        <v>0</v>
      </c>
      <c r="W39" s="95">
        <v>0</v>
      </c>
      <c r="X39" s="95">
        <v>1061.2420000000002</v>
      </c>
      <c r="Y39" s="95">
        <v>0</v>
      </c>
      <c r="Z39" s="95">
        <v>0</v>
      </c>
      <c r="AA39" s="95">
        <v>1471523841.8762</v>
      </c>
      <c r="AB39" s="95">
        <v>0</v>
      </c>
      <c r="AC39" s="95">
        <v>340076841.70179987</v>
      </c>
      <c r="AD39" s="95">
        <v>592589.02640000009</v>
      </c>
      <c r="AE39" s="95">
        <v>2025846461.620801</v>
      </c>
      <c r="AF39" s="95">
        <v>1669.4495999999999</v>
      </c>
      <c r="AG39" s="95">
        <v>0</v>
      </c>
      <c r="AH39" s="95">
        <v>0</v>
      </c>
      <c r="AI39" s="95">
        <v>0</v>
      </c>
      <c r="AJ39" s="96">
        <f t="shared" si="0"/>
        <v>8090156541.1367998</v>
      </c>
      <c r="AM39" s="103"/>
    </row>
    <row r="40" spans="1:39" ht="20.100000000000001" customHeight="1">
      <c r="A40" s="92" t="s">
        <v>631</v>
      </c>
      <c r="B40" s="93" t="s">
        <v>740</v>
      </c>
      <c r="C40" s="94" t="s">
        <v>1383</v>
      </c>
      <c r="D40" s="95">
        <v>0</v>
      </c>
      <c r="E40" s="95">
        <v>0</v>
      </c>
      <c r="F40" s="95">
        <v>31157396.57</v>
      </c>
      <c r="G40" s="95">
        <v>0</v>
      </c>
      <c r="H40" s="95">
        <v>0</v>
      </c>
      <c r="I40" s="95">
        <v>900</v>
      </c>
      <c r="J40" s="95">
        <v>19017287.059999999</v>
      </c>
      <c r="K40" s="95">
        <v>0</v>
      </c>
      <c r="L40" s="95">
        <v>51160.11</v>
      </c>
      <c r="M40" s="95">
        <v>0</v>
      </c>
      <c r="N40" s="95">
        <v>0</v>
      </c>
      <c r="O40" s="95">
        <v>0</v>
      </c>
      <c r="P40" s="95">
        <v>0</v>
      </c>
      <c r="Q40" s="95">
        <v>0</v>
      </c>
      <c r="R40" s="95">
        <v>0</v>
      </c>
      <c r="S40" s="95">
        <v>0</v>
      </c>
      <c r="T40" s="95">
        <v>0</v>
      </c>
      <c r="U40" s="95">
        <v>0</v>
      </c>
      <c r="V40" s="95">
        <v>0</v>
      </c>
      <c r="W40" s="95">
        <v>0</v>
      </c>
      <c r="X40" s="95">
        <v>0</v>
      </c>
      <c r="Y40" s="95">
        <v>0</v>
      </c>
      <c r="Z40" s="95">
        <v>0</v>
      </c>
      <c r="AA40" s="95">
        <v>0</v>
      </c>
      <c r="AB40" s="95">
        <v>0</v>
      </c>
      <c r="AC40" s="95">
        <v>0</v>
      </c>
      <c r="AD40" s="95">
        <v>0</v>
      </c>
      <c r="AE40" s="95">
        <v>0</v>
      </c>
      <c r="AF40" s="95">
        <v>0</v>
      </c>
      <c r="AG40" s="95">
        <v>0</v>
      </c>
      <c r="AH40" s="95">
        <v>0</v>
      </c>
      <c r="AI40" s="95">
        <v>0</v>
      </c>
      <c r="AJ40" s="96">
        <f t="shared" si="0"/>
        <v>50226743.739999995</v>
      </c>
      <c r="AM40" s="103"/>
    </row>
    <row r="41" spans="1:39" ht="20.100000000000001" customHeight="1">
      <c r="A41" s="92" t="s">
        <v>633</v>
      </c>
      <c r="B41" s="93" t="s">
        <v>741</v>
      </c>
      <c r="C41" s="94" t="s">
        <v>1383</v>
      </c>
      <c r="D41" s="95">
        <v>0</v>
      </c>
      <c r="E41" s="95">
        <v>0</v>
      </c>
      <c r="F41" s="95">
        <v>0</v>
      </c>
      <c r="G41" s="95">
        <v>0</v>
      </c>
      <c r="H41" s="95">
        <v>0</v>
      </c>
      <c r="I41" s="95">
        <v>0</v>
      </c>
      <c r="J41" s="95">
        <v>0</v>
      </c>
      <c r="K41" s="95">
        <v>0</v>
      </c>
      <c r="L41" s="95">
        <v>0</v>
      </c>
      <c r="M41" s="95">
        <v>0</v>
      </c>
      <c r="N41" s="95">
        <v>0</v>
      </c>
      <c r="O41" s="95">
        <v>0</v>
      </c>
      <c r="P41" s="95">
        <v>0</v>
      </c>
      <c r="Q41" s="95">
        <v>0</v>
      </c>
      <c r="R41" s="95">
        <v>0</v>
      </c>
      <c r="S41" s="95">
        <v>0</v>
      </c>
      <c r="T41" s="95">
        <v>0</v>
      </c>
      <c r="U41" s="95">
        <v>0</v>
      </c>
      <c r="V41" s="95">
        <v>0</v>
      </c>
      <c r="W41" s="95">
        <v>0</v>
      </c>
      <c r="X41" s="95">
        <v>0</v>
      </c>
      <c r="Y41" s="95">
        <v>0</v>
      </c>
      <c r="Z41" s="95">
        <v>0</v>
      </c>
      <c r="AA41" s="95">
        <v>0</v>
      </c>
      <c r="AB41" s="95">
        <v>0</v>
      </c>
      <c r="AC41" s="95">
        <v>0</v>
      </c>
      <c r="AD41" s="95">
        <v>0</v>
      </c>
      <c r="AE41" s="95">
        <v>0</v>
      </c>
      <c r="AF41" s="95">
        <v>0</v>
      </c>
      <c r="AG41" s="95">
        <v>0</v>
      </c>
      <c r="AH41" s="95">
        <v>0</v>
      </c>
      <c r="AI41" s="95">
        <v>0</v>
      </c>
      <c r="AJ41" s="96">
        <f t="shared" si="0"/>
        <v>0</v>
      </c>
      <c r="AM41" s="103"/>
    </row>
    <row r="42" spans="1:39" ht="20.100000000000001" customHeight="1">
      <c r="A42" s="92">
        <v>108</v>
      </c>
      <c r="B42" s="93" t="s">
        <v>73</v>
      </c>
      <c r="C42" s="94" t="s">
        <v>1383</v>
      </c>
      <c r="D42" s="95">
        <v>0</v>
      </c>
      <c r="E42" s="95">
        <v>0</v>
      </c>
      <c r="F42" s="95">
        <v>5250</v>
      </c>
      <c r="G42" s="95">
        <v>16972.2</v>
      </c>
      <c r="H42" s="95">
        <v>0</v>
      </c>
      <c r="I42" s="95">
        <v>0</v>
      </c>
      <c r="J42" s="95">
        <v>0</v>
      </c>
      <c r="K42" s="95">
        <v>0</v>
      </c>
      <c r="L42" s="95">
        <v>0</v>
      </c>
      <c r="M42" s="95">
        <v>0</v>
      </c>
      <c r="N42" s="95">
        <v>0</v>
      </c>
      <c r="O42" s="95">
        <v>0</v>
      </c>
      <c r="P42" s="95">
        <v>0</v>
      </c>
      <c r="Q42" s="95">
        <v>0</v>
      </c>
      <c r="R42" s="95">
        <v>0</v>
      </c>
      <c r="S42" s="95">
        <v>0</v>
      </c>
      <c r="T42" s="95">
        <v>0</v>
      </c>
      <c r="U42" s="95">
        <v>0</v>
      </c>
      <c r="V42" s="95">
        <v>0</v>
      </c>
      <c r="W42" s="95">
        <v>0</v>
      </c>
      <c r="X42" s="95">
        <v>0</v>
      </c>
      <c r="Y42" s="95">
        <v>0</v>
      </c>
      <c r="Z42" s="95">
        <v>0</v>
      </c>
      <c r="AA42" s="95">
        <v>0</v>
      </c>
      <c r="AB42" s="95">
        <v>0</v>
      </c>
      <c r="AC42" s="95">
        <v>0</v>
      </c>
      <c r="AD42" s="95">
        <v>0</v>
      </c>
      <c r="AE42" s="95">
        <v>0</v>
      </c>
      <c r="AF42" s="95">
        <v>0</v>
      </c>
      <c r="AG42" s="95">
        <v>0</v>
      </c>
      <c r="AH42" s="95">
        <v>0</v>
      </c>
      <c r="AI42" s="95">
        <v>0</v>
      </c>
      <c r="AJ42" s="96">
        <f t="shared" si="0"/>
        <v>22222.2</v>
      </c>
      <c r="AM42" s="103"/>
    </row>
    <row r="43" spans="1:39" ht="20.100000000000001" customHeight="1">
      <c r="A43" s="92">
        <v>109</v>
      </c>
      <c r="B43" s="93" t="s">
        <v>742</v>
      </c>
      <c r="C43" s="94" t="s">
        <v>1383</v>
      </c>
      <c r="D43" s="95">
        <v>0</v>
      </c>
      <c r="E43" s="95">
        <v>0</v>
      </c>
      <c r="F43" s="95">
        <v>712302.5</v>
      </c>
      <c r="G43" s="95">
        <v>2251.1999999999998</v>
      </c>
      <c r="H43" s="95">
        <v>0</v>
      </c>
      <c r="I43" s="95">
        <v>0</v>
      </c>
      <c r="J43" s="95">
        <v>0</v>
      </c>
      <c r="K43" s="95">
        <v>0</v>
      </c>
      <c r="L43" s="95">
        <v>0</v>
      </c>
      <c r="M43" s="95">
        <v>0</v>
      </c>
      <c r="N43" s="95">
        <v>0</v>
      </c>
      <c r="O43" s="95">
        <v>0</v>
      </c>
      <c r="P43" s="95">
        <v>0</v>
      </c>
      <c r="Q43" s="95">
        <v>0</v>
      </c>
      <c r="R43" s="95">
        <v>0</v>
      </c>
      <c r="S43" s="95">
        <v>0</v>
      </c>
      <c r="T43" s="95">
        <v>0</v>
      </c>
      <c r="U43" s="95">
        <v>0</v>
      </c>
      <c r="V43" s="95">
        <v>0</v>
      </c>
      <c r="W43" s="95">
        <v>0</v>
      </c>
      <c r="X43" s="95">
        <v>0</v>
      </c>
      <c r="Y43" s="95">
        <v>0</v>
      </c>
      <c r="Z43" s="95">
        <v>0</v>
      </c>
      <c r="AA43" s="95">
        <v>0</v>
      </c>
      <c r="AB43" s="95">
        <v>0</v>
      </c>
      <c r="AC43" s="95">
        <v>0</v>
      </c>
      <c r="AD43" s="95">
        <v>0</v>
      </c>
      <c r="AE43" s="95">
        <v>0</v>
      </c>
      <c r="AF43" s="95">
        <v>0</v>
      </c>
      <c r="AG43" s="95">
        <v>0</v>
      </c>
      <c r="AH43" s="95">
        <v>0</v>
      </c>
      <c r="AI43" s="95">
        <v>0</v>
      </c>
      <c r="AJ43" s="96">
        <f t="shared" si="0"/>
        <v>714553.7</v>
      </c>
      <c r="AM43" s="103"/>
    </row>
    <row r="44" spans="1:39" ht="20.100000000000001" customHeight="1">
      <c r="A44" s="92">
        <v>111</v>
      </c>
      <c r="B44" s="93" t="s">
        <v>743</v>
      </c>
      <c r="C44" s="94" t="s">
        <v>1383</v>
      </c>
      <c r="D44" s="95">
        <v>0</v>
      </c>
      <c r="E44" s="95">
        <v>0</v>
      </c>
      <c r="F44" s="95">
        <v>0</v>
      </c>
      <c r="G44" s="95">
        <v>2290</v>
      </c>
      <c r="H44" s="95">
        <v>0</v>
      </c>
      <c r="I44" s="95">
        <v>0</v>
      </c>
      <c r="J44" s="95">
        <v>0</v>
      </c>
      <c r="K44" s="95">
        <v>0</v>
      </c>
      <c r="L44" s="95">
        <v>0</v>
      </c>
      <c r="M44" s="95">
        <v>0</v>
      </c>
      <c r="N44" s="95">
        <v>0</v>
      </c>
      <c r="O44" s="95">
        <v>0</v>
      </c>
      <c r="P44" s="95">
        <v>0</v>
      </c>
      <c r="Q44" s="95">
        <v>0</v>
      </c>
      <c r="R44" s="95">
        <v>0</v>
      </c>
      <c r="S44" s="95">
        <v>0</v>
      </c>
      <c r="T44" s="95">
        <v>0</v>
      </c>
      <c r="U44" s="95">
        <v>0</v>
      </c>
      <c r="V44" s="95">
        <v>0</v>
      </c>
      <c r="W44" s="95">
        <v>0</v>
      </c>
      <c r="X44" s="95">
        <v>0</v>
      </c>
      <c r="Y44" s="95">
        <v>0</v>
      </c>
      <c r="Z44" s="95">
        <v>0</v>
      </c>
      <c r="AA44" s="95">
        <v>0</v>
      </c>
      <c r="AB44" s="95">
        <v>0</v>
      </c>
      <c r="AC44" s="95">
        <v>0</v>
      </c>
      <c r="AD44" s="95">
        <v>0</v>
      </c>
      <c r="AE44" s="95">
        <v>0</v>
      </c>
      <c r="AF44" s="95">
        <v>0</v>
      </c>
      <c r="AG44" s="95">
        <v>0</v>
      </c>
      <c r="AH44" s="95">
        <v>0</v>
      </c>
      <c r="AI44" s="95">
        <v>0</v>
      </c>
      <c r="AJ44" s="96">
        <f t="shared" si="0"/>
        <v>2290</v>
      </c>
      <c r="AM44" s="103"/>
    </row>
    <row r="45" spans="1:39" ht="20.100000000000001" customHeight="1">
      <c r="A45" s="92">
        <v>112</v>
      </c>
      <c r="B45" s="93" t="s">
        <v>744</v>
      </c>
      <c r="C45" s="94" t="s">
        <v>1383</v>
      </c>
      <c r="D45" s="95">
        <v>0</v>
      </c>
      <c r="E45" s="95">
        <v>0</v>
      </c>
      <c r="F45" s="95">
        <v>0</v>
      </c>
      <c r="G45" s="95">
        <v>3084</v>
      </c>
      <c r="H45" s="95">
        <v>0</v>
      </c>
      <c r="I45" s="95">
        <v>0</v>
      </c>
      <c r="J45" s="95">
        <v>0</v>
      </c>
      <c r="K45" s="95">
        <v>0</v>
      </c>
      <c r="L45" s="95">
        <v>0</v>
      </c>
      <c r="M45" s="95">
        <v>0</v>
      </c>
      <c r="N45" s="95">
        <v>0</v>
      </c>
      <c r="O45" s="95">
        <v>0</v>
      </c>
      <c r="P45" s="95">
        <v>0</v>
      </c>
      <c r="Q45" s="95">
        <v>0</v>
      </c>
      <c r="R45" s="95">
        <v>0</v>
      </c>
      <c r="S45" s="95">
        <v>0</v>
      </c>
      <c r="T45" s="95">
        <v>0</v>
      </c>
      <c r="U45" s="95">
        <v>0</v>
      </c>
      <c r="V45" s="95">
        <v>0</v>
      </c>
      <c r="W45" s="95">
        <v>0</v>
      </c>
      <c r="X45" s="95">
        <v>0</v>
      </c>
      <c r="Y45" s="95">
        <v>0</v>
      </c>
      <c r="Z45" s="95">
        <v>0</v>
      </c>
      <c r="AA45" s="95">
        <v>0</v>
      </c>
      <c r="AB45" s="95">
        <v>0</v>
      </c>
      <c r="AC45" s="95">
        <v>0</v>
      </c>
      <c r="AD45" s="95">
        <v>0</v>
      </c>
      <c r="AE45" s="95">
        <v>0</v>
      </c>
      <c r="AF45" s="95">
        <v>0</v>
      </c>
      <c r="AG45" s="95">
        <v>0</v>
      </c>
      <c r="AH45" s="95">
        <v>0</v>
      </c>
      <c r="AI45" s="95">
        <v>0</v>
      </c>
      <c r="AJ45" s="96">
        <f t="shared" si="0"/>
        <v>3084</v>
      </c>
      <c r="AM45" s="103"/>
    </row>
    <row r="46" spans="1:39" ht="20.100000000000001" customHeight="1">
      <c r="A46" s="92">
        <v>113</v>
      </c>
      <c r="B46" s="93" t="s">
        <v>745</v>
      </c>
      <c r="C46" s="94" t="s">
        <v>1383</v>
      </c>
      <c r="D46" s="95">
        <v>0</v>
      </c>
      <c r="E46" s="95">
        <v>0</v>
      </c>
      <c r="F46" s="95">
        <v>0</v>
      </c>
      <c r="G46" s="95">
        <v>0</v>
      </c>
      <c r="H46" s="95">
        <v>0</v>
      </c>
      <c r="I46" s="95">
        <v>0</v>
      </c>
      <c r="J46" s="95">
        <v>0</v>
      </c>
      <c r="K46" s="95">
        <v>0</v>
      </c>
      <c r="L46" s="95">
        <v>0</v>
      </c>
      <c r="M46" s="95">
        <v>0</v>
      </c>
      <c r="N46" s="95">
        <v>0</v>
      </c>
      <c r="O46" s="95">
        <v>0</v>
      </c>
      <c r="P46" s="95">
        <v>0</v>
      </c>
      <c r="Q46" s="95">
        <v>0</v>
      </c>
      <c r="R46" s="95">
        <v>0</v>
      </c>
      <c r="S46" s="95">
        <v>0</v>
      </c>
      <c r="T46" s="95">
        <v>0</v>
      </c>
      <c r="U46" s="95">
        <v>0</v>
      </c>
      <c r="V46" s="95">
        <v>0</v>
      </c>
      <c r="W46" s="95">
        <v>0</v>
      </c>
      <c r="X46" s="95">
        <v>0</v>
      </c>
      <c r="Y46" s="95">
        <v>0</v>
      </c>
      <c r="Z46" s="95">
        <v>0</v>
      </c>
      <c r="AA46" s="95">
        <v>0</v>
      </c>
      <c r="AB46" s="95">
        <v>0</v>
      </c>
      <c r="AC46" s="95">
        <v>0</v>
      </c>
      <c r="AD46" s="95">
        <v>0</v>
      </c>
      <c r="AE46" s="95">
        <v>0</v>
      </c>
      <c r="AF46" s="95">
        <v>0</v>
      </c>
      <c r="AG46" s="95">
        <v>0</v>
      </c>
      <c r="AH46" s="95">
        <v>0</v>
      </c>
      <c r="AI46" s="95">
        <v>0</v>
      </c>
      <c r="AJ46" s="96">
        <f t="shared" si="0"/>
        <v>0</v>
      </c>
      <c r="AM46" s="103"/>
    </row>
    <row r="47" spans="1:39" ht="20.100000000000001" customHeight="1">
      <c r="A47" s="92">
        <v>115</v>
      </c>
      <c r="B47" s="93" t="s">
        <v>746</v>
      </c>
      <c r="C47" s="94" t="s">
        <v>1383</v>
      </c>
      <c r="D47" s="95">
        <v>0</v>
      </c>
      <c r="E47" s="95">
        <v>0</v>
      </c>
      <c r="F47" s="95">
        <v>0</v>
      </c>
      <c r="G47" s="95">
        <v>0</v>
      </c>
      <c r="H47" s="95">
        <v>0</v>
      </c>
      <c r="I47" s="95">
        <v>0</v>
      </c>
      <c r="J47" s="95">
        <v>0</v>
      </c>
      <c r="K47" s="95">
        <v>0</v>
      </c>
      <c r="L47" s="95">
        <v>0</v>
      </c>
      <c r="M47" s="95">
        <v>0</v>
      </c>
      <c r="N47" s="95">
        <v>0</v>
      </c>
      <c r="O47" s="95">
        <v>0</v>
      </c>
      <c r="P47" s="95">
        <v>0</v>
      </c>
      <c r="Q47" s="95">
        <v>0</v>
      </c>
      <c r="R47" s="95">
        <v>0</v>
      </c>
      <c r="S47" s="95">
        <v>0</v>
      </c>
      <c r="T47" s="95">
        <v>0</v>
      </c>
      <c r="U47" s="95">
        <v>0</v>
      </c>
      <c r="V47" s="95">
        <v>0</v>
      </c>
      <c r="W47" s="95">
        <v>0</v>
      </c>
      <c r="X47" s="95">
        <v>0</v>
      </c>
      <c r="Y47" s="95">
        <v>0</v>
      </c>
      <c r="Z47" s="95">
        <v>0</v>
      </c>
      <c r="AA47" s="95">
        <v>0</v>
      </c>
      <c r="AB47" s="95">
        <v>0</v>
      </c>
      <c r="AC47" s="95">
        <v>0</v>
      </c>
      <c r="AD47" s="95">
        <v>0</v>
      </c>
      <c r="AE47" s="95">
        <v>0</v>
      </c>
      <c r="AF47" s="95">
        <v>0</v>
      </c>
      <c r="AG47" s="95">
        <v>0</v>
      </c>
      <c r="AH47" s="95">
        <v>0</v>
      </c>
      <c r="AI47" s="95">
        <v>0</v>
      </c>
      <c r="AJ47" s="96">
        <f t="shared" si="0"/>
        <v>0</v>
      </c>
      <c r="AM47" s="103"/>
    </row>
    <row r="48" spans="1:39" ht="20.100000000000001" customHeight="1">
      <c r="A48" s="92">
        <v>117</v>
      </c>
      <c r="B48" s="93" t="s">
        <v>747</v>
      </c>
      <c r="C48" s="94" t="s">
        <v>1383</v>
      </c>
      <c r="D48" s="95">
        <v>0</v>
      </c>
      <c r="E48" s="95">
        <v>0</v>
      </c>
      <c r="F48" s="95">
        <v>8208300.5700000003</v>
      </c>
      <c r="G48" s="95">
        <v>2245</v>
      </c>
      <c r="H48" s="95">
        <v>0</v>
      </c>
      <c r="I48" s="95">
        <v>13450</v>
      </c>
      <c r="J48" s="95">
        <v>8774.17</v>
      </c>
      <c r="K48" s="95">
        <v>8221.5</v>
      </c>
      <c r="L48" s="95">
        <v>0</v>
      </c>
      <c r="M48" s="95">
        <v>0</v>
      </c>
      <c r="N48" s="95">
        <v>160</v>
      </c>
      <c r="O48" s="95">
        <v>5994.31</v>
      </c>
      <c r="P48" s="95">
        <v>0</v>
      </c>
      <c r="Q48" s="95">
        <v>0</v>
      </c>
      <c r="R48" s="95">
        <v>0</v>
      </c>
      <c r="S48" s="95">
        <v>0</v>
      </c>
      <c r="T48" s="95">
        <v>0</v>
      </c>
      <c r="U48" s="95">
        <v>0</v>
      </c>
      <c r="V48" s="95">
        <v>0</v>
      </c>
      <c r="W48" s="95">
        <v>0</v>
      </c>
      <c r="X48" s="95">
        <v>0</v>
      </c>
      <c r="Y48" s="95">
        <v>0</v>
      </c>
      <c r="Z48" s="95">
        <v>0</v>
      </c>
      <c r="AA48" s="95">
        <v>0</v>
      </c>
      <c r="AB48" s="95">
        <v>0</v>
      </c>
      <c r="AC48" s="95">
        <v>0</v>
      </c>
      <c r="AD48" s="95">
        <v>0</v>
      </c>
      <c r="AE48" s="95">
        <v>0</v>
      </c>
      <c r="AF48" s="95">
        <v>0</v>
      </c>
      <c r="AG48" s="95">
        <v>0</v>
      </c>
      <c r="AH48" s="95">
        <v>0</v>
      </c>
      <c r="AI48" s="95">
        <v>0</v>
      </c>
      <c r="AJ48" s="96">
        <f t="shared" si="0"/>
        <v>8247145.5499999998</v>
      </c>
      <c r="AM48" s="103"/>
    </row>
    <row r="49" spans="1:39" ht="20.100000000000001" customHeight="1">
      <c r="A49" s="92">
        <v>119</v>
      </c>
      <c r="B49" s="93" t="s">
        <v>748</v>
      </c>
      <c r="C49" s="94" t="s">
        <v>1383</v>
      </c>
      <c r="D49" s="95">
        <v>0</v>
      </c>
      <c r="E49" s="95">
        <v>0</v>
      </c>
      <c r="F49" s="95">
        <v>0</v>
      </c>
      <c r="G49" s="95">
        <v>0</v>
      </c>
      <c r="H49" s="95">
        <v>0</v>
      </c>
      <c r="I49" s="95">
        <v>2650</v>
      </c>
      <c r="J49" s="95">
        <v>0</v>
      </c>
      <c r="K49" s="95">
        <v>0</v>
      </c>
      <c r="L49" s="95">
        <v>0</v>
      </c>
      <c r="M49" s="95">
        <v>0</v>
      </c>
      <c r="N49" s="95">
        <v>0</v>
      </c>
      <c r="O49" s="95">
        <v>0</v>
      </c>
      <c r="P49" s="95">
        <v>0</v>
      </c>
      <c r="Q49" s="95">
        <v>0</v>
      </c>
      <c r="R49" s="95">
        <v>0</v>
      </c>
      <c r="S49" s="95">
        <v>0</v>
      </c>
      <c r="T49" s="95">
        <v>0</v>
      </c>
      <c r="U49" s="95">
        <v>0</v>
      </c>
      <c r="V49" s="95">
        <v>0</v>
      </c>
      <c r="W49" s="95">
        <v>0</v>
      </c>
      <c r="X49" s="95">
        <v>0</v>
      </c>
      <c r="Y49" s="95">
        <v>0</v>
      </c>
      <c r="Z49" s="95">
        <v>0</v>
      </c>
      <c r="AA49" s="95">
        <v>0</v>
      </c>
      <c r="AB49" s="95">
        <v>0</v>
      </c>
      <c r="AC49" s="95">
        <v>0</v>
      </c>
      <c r="AD49" s="95">
        <v>0</v>
      </c>
      <c r="AE49" s="95">
        <v>0</v>
      </c>
      <c r="AF49" s="95">
        <v>0</v>
      </c>
      <c r="AG49" s="95">
        <v>0</v>
      </c>
      <c r="AH49" s="95">
        <v>0</v>
      </c>
      <c r="AI49" s="95">
        <v>0</v>
      </c>
      <c r="AJ49" s="96">
        <f t="shared" si="0"/>
        <v>2650</v>
      </c>
      <c r="AM49" s="103"/>
    </row>
    <row r="50" spans="1:39" ht="20.100000000000001" customHeight="1">
      <c r="A50" s="92">
        <v>121</v>
      </c>
      <c r="B50" s="93" t="s">
        <v>749</v>
      </c>
      <c r="C50" s="94" t="s">
        <v>1383</v>
      </c>
      <c r="D50" s="95">
        <v>0</v>
      </c>
      <c r="E50" s="95">
        <v>0</v>
      </c>
      <c r="F50" s="95">
        <v>0</v>
      </c>
      <c r="G50" s="95">
        <v>0</v>
      </c>
      <c r="H50" s="95">
        <v>0</v>
      </c>
      <c r="I50" s="95">
        <v>0</v>
      </c>
      <c r="J50" s="95">
        <v>0</v>
      </c>
      <c r="K50" s="95">
        <v>0</v>
      </c>
      <c r="L50" s="95">
        <v>0</v>
      </c>
      <c r="M50" s="95">
        <v>0</v>
      </c>
      <c r="N50" s="95">
        <v>0</v>
      </c>
      <c r="O50" s="95">
        <v>0</v>
      </c>
      <c r="P50" s="95">
        <v>0</v>
      </c>
      <c r="Q50" s="95">
        <v>0</v>
      </c>
      <c r="R50" s="95">
        <v>0</v>
      </c>
      <c r="S50" s="95">
        <v>0</v>
      </c>
      <c r="T50" s="95">
        <v>0</v>
      </c>
      <c r="U50" s="95">
        <v>0</v>
      </c>
      <c r="V50" s="95">
        <v>0</v>
      </c>
      <c r="W50" s="95">
        <v>0</v>
      </c>
      <c r="X50" s="95">
        <v>0</v>
      </c>
      <c r="Y50" s="95">
        <v>0</v>
      </c>
      <c r="Z50" s="95">
        <v>0</v>
      </c>
      <c r="AA50" s="95">
        <v>0</v>
      </c>
      <c r="AB50" s="95">
        <v>0</v>
      </c>
      <c r="AC50" s="95">
        <v>0</v>
      </c>
      <c r="AD50" s="95">
        <v>0</v>
      </c>
      <c r="AE50" s="95">
        <v>0</v>
      </c>
      <c r="AF50" s="95">
        <v>0</v>
      </c>
      <c r="AG50" s="95">
        <v>0</v>
      </c>
      <c r="AH50" s="95">
        <v>0</v>
      </c>
      <c r="AI50" s="95">
        <v>0</v>
      </c>
      <c r="AJ50" s="96">
        <f t="shared" si="0"/>
        <v>0</v>
      </c>
      <c r="AM50" s="103"/>
    </row>
    <row r="51" spans="1:39" ht="20.100000000000001" customHeight="1">
      <c r="A51" s="92">
        <v>124</v>
      </c>
      <c r="B51" s="93" t="s">
        <v>750</v>
      </c>
      <c r="C51" s="94" t="s">
        <v>1383</v>
      </c>
      <c r="D51" s="95">
        <v>0</v>
      </c>
      <c r="E51" s="95">
        <v>0</v>
      </c>
      <c r="F51" s="95">
        <v>0</v>
      </c>
      <c r="G51" s="95">
        <v>0</v>
      </c>
      <c r="H51" s="95">
        <v>0</v>
      </c>
      <c r="I51" s="95">
        <v>0</v>
      </c>
      <c r="J51" s="95">
        <v>0</v>
      </c>
      <c r="K51" s="95">
        <v>0</v>
      </c>
      <c r="L51" s="95">
        <v>0</v>
      </c>
      <c r="M51" s="95">
        <v>0</v>
      </c>
      <c r="N51" s="95">
        <v>0</v>
      </c>
      <c r="O51" s="95">
        <v>0</v>
      </c>
      <c r="P51" s="95">
        <v>0</v>
      </c>
      <c r="Q51" s="95">
        <v>0</v>
      </c>
      <c r="R51" s="95">
        <v>0</v>
      </c>
      <c r="S51" s="95">
        <v>0</v>
      </c>
      <c r="T51" s="95">
        <v>0</v>
      </c>
      <c r="U51" s="95">
        <v>0</v>
      </c>
      <c r="V51" s="95">
        <v>0</v>
      </c>
      <c r="W51" s="95">
        <v>0</v>
      </c>
      <c r="X51" s="95">
        <v>0</v>
      </c>
      <c r="Y51" s="95">
        <v>0</v>
      </c>
      <c r="Z51" s="95">
        <v>0</v>
      </c>
      <c r="AA51" s="95">
        <v>0</v>
      </c>
      <c r="AB51" s="95">
        <v>0</v>
      </c>
      <c r="AC51" s="95">
        <v>0</v>
      </c>
      <c r="AD51" s="95">
        <v>0</v>
      </c>
      <c r="AE51" s="95">
        <v>0</v>
      </c>
      <c r="AF51" s="95">
        <v>0</v>
      </c>
      <c r="AG51" s="95">
        <v>0</v>
      </c>
      <c r="AH51" s="95">
        <v>0</v>
      </c>
      <c r="AI51" s="95">
        <v>0</v>
      </c>
      <c r="AJ51" s="96">
        <f t="shared" si="0"/>
        <v>0</v>
      </c>
      <c r="AM51" s="103"/>
    </row>
    <row r="52" spans="1:39" ht="20.100000000000001" customHeight="1">
      <c r="A52" s="92">
        <v>129</v>
      </c>
      <c r="B52" s="93" t="s">
        <v>751</v>
      </c>
      <c r="C52" s="94" t="s">
        <v>1383</v>
      </c>
      <c r="D52" s="95">
        <v>0</v>
      </c>
      <c r="E52" s="95">
        <v>0</v>
      </c>
      <c r="F52" s="95">
        <v>736893</v>
      </c>
      <c r="G52" s="95">
        <v>0</v>
      </c>
      <c r="H52" s="95">
        <v>0</v>
      </c>
      <c r="I52" s="95">
        <v>0</v>
      </c>
      <c r="J52" s="95">
        <v>0</v>
      </c>
      <c r="K52" s="95">
        <v>0</v>
      </c>
      <c r="L52" s="95">
        <v>0</v>
      </c>
      <c r="M52" s="95">
        <v>0</v>
      </c>
      <c r="N52" s="95">
        <v>0</v>
      </c>
      <c r="O52" s="95">
        <v>0</v>
      </c>
      <c r="P52" s="95">
        <v>0</v>
      </c>
      <c r="Q52" s="95">
        <v>0</v>
      </c>
      <c r="R52" s="95">
        <v>0</v>
      </c>
      <c r="S52" s="95">
        <v>0</v>
      </c>
      <c r="T52" s="95">
        <v>0</v>
      </c>
      <c r="U52" s="95">
        <v>0</v>
      </c>
      <c r="V52" s="95">
        <v>0</v>
      </c>
      <c r="W52" s="95">
        <v>0</v>
      </c>
      <c r="X52" s="95">
        <v>0</v>
      </c>
      <c r="Y52" s="95">
        <v>0</v>
      </c>
      <c r="Z52" s="95">
        <v>0</v>
      </c>
      <c r="AA52" s="95">
        <v>0</v>
      </c>
      <c r="AB52" s="95">
        <v>0</v>
      </c>
      <c r="AC52" s="95">
        <v>0</v>
      </c>
      <c r="AD52" s="95">
        <v>0</v>
      </c>
      <c r="AE52" s="95">
        <v>0</v>
      </c>
      <c r="AF52" s="95">
        <v>0</v>
      </c>
      <c r="AG52" s="95">
        <v>0</v>
      </c>
      <c r="AH52" s="95">
        <v>0</v>
      </c>
      <c r="AI52" s="95">
        <v>0</v>
      </c>
      <c r="AJ52" s="96">
        <f t="shared" si="0"/>
        <v>736893</v>
      </c>
      <c r="AM52" s="103"/>
    </row>
    <row r="53" spans="1:39" ht="20.100000000000001" customHeight="1">
      <c r="A53" s="92">
        <v>130</v>
      </c>
      <c r="B53" s="93" t="s">
        <v>752</v>
      </c>
      <c r="C53" s="94" t="s">
        <v>1383</v>
      </c>
      <c r="D53" s="95">
        <v>0</v>
      </c>
      <c r="E53" s="95">
        <v>0</v>
      </c>
      <c r="F53" s="95">
        <v>10278740.49</v>
      </c>
      <c r="G53" s="95">
        <v>3763163.37</v>
      </c>
      <c r="H53" s="95">
        <v>0</v>
      </c>
      <c r="I53" s="95">
        <v>0</v>
      </c>
      <c r="J53" s="95">
        <v>943635.19</v>
      </c>
      <c r="K53" s="95">
        <v>0</v>
      </c>
      <c r="L53" s="95">
        <v>0</v>
      </c>
      <c r="M53" s="95">
        <v>0</v>
      </c>
      <c r="N53" s="95">
        <v>0</v>
      </c>
      <c r="O53" s="95">
        <v>0</v>
      </c>
      <c r="P53" s="95">
        <v>0</v>
      </c>
      <c r="Q53" s="95">
        <v>0</v>
      </c>
      <c r="R53" s="95">
        <v>0</v>
      </c>
      <c r="S53" s="95">
        <v>0</v>
      </c>
      <c r="T53" s="95">
        <v>0</v>
      </c>
      <c r="U53" s="95">
        <v>0</v>
      </c>
      <c r="V53" s="95">
        <v>0</v>
      </c>
      <c r="W53" s="95">
        <v>0</v>
      </c>
      <c r="X53" s="95">
        <v>0</v>
      </c>
      <c r="Y53" s="95">
        <v>0</v>
      </c>
      <c r="Z53" s="95">
        <v>0</v>
      </c>
      <c r="AA53" s="95">
        <v>0</v>
      </c>
      <c r="AB53" s="95">
        <v>0</v>
      </c>
      <c r="AC53" s="95">
        <v>0</v>
      </c>
      <c r="AD53" s="95">
        <v>0</v>
      </c>
      <c r="AE53" s="95">
        <v>0</v>
      </c>
      <c r="AF53" s="95">
        <v>0</v>
      </c>
      <c r="AG53" s="95">
        <v>0</v>
      </c>
      <c r="AH53" s="95">
        <v>0</v>
      </c>
      <c r="AI53" s="95">
        <v>0</v>
      </c>
      <c r="AJ53" s="96">
        <f t="shared" si="0"/>
        <v>14985539.049999999</v>
      </c>
      <c r="AM53" s="103"/>
    </row>
    <row r="54" spans="1:39" ht="20.100000000000001" customHeight="1">
      <c r="A54" s="92">
        <v>132</v>
      </c>
      <c r="B54" s="93" t="s">
        <v>753</v>
      </c>
      <c r="C54" s="94" t="s">
        <v>1383</v>
      </c>
      <c r="D54" s="95">
        <v>0</v>
      </c>
      <c r="E54" s="95">
        <v>0</v>
      </c>
      <c r="F54" s="95">
        <v>17172</v>
      </c>
      <c r="G54" s="95">
        <v>27758.379999999997</v>
      </c>
      <c r="H54" s="95">
        <v>0</v>
      </c>
      <c r="I54" s="95">
        <v>5039.3</v>
      </c>
      <c r="J54" s="95">
        <v>16211058.77</v>
      </c>
      <c r="K54" s="95">
        <v>15705</v>
      </c>
      <c r="L54" s="95">
        <v>0</v>
      </c>
      <c r="M54" s="95">
        <v>0</v>
      </c>
      <c r="N54" s="95">
        <v>240784.32</v>
      </c>
      <c r="O54" s="95">
        <v>0</v>
      </c>
      <c r="P54" s="95">
        <v>0</v>
      </c>
      <c r="Q54" s="95">
        <v>0</v>
      </c>
      <c r="R54" s="95">
        <v>0</v>
      </c>
      <c r="S54" s="95">
        <v>0</v>
      </c>
      <c r="T54" s="95">
        <v>0</v>
      </c>
      <c r="U54" s="95">
        <v>0</v>
      </c>
      <c r="V54" s="95">
        <v>0</v>
      </c>
      <c r="W54" s="95">
        <v>0</v>
      </c>
      <c r="X54" s="95">
        <v>0</v>
      </c>
      <c r="Y54" s="95">
        <v>0</v>
      </c>
      <c r="Z54" s="95">
        <v>0</v>
      </c>
      <c r="AA54" s="95">
        <v>0</v>
      </c>
      <c r="AB54" s="95">
        <v>0</v>
      </c>
      <c r="AC54" s="95">
        <v>0</v>
      </c>
      <c r="AD54" s="95">
        <v>0</v>
      </c>
      <c r="AE54" s="95">
        <v>0</v>
      </c>
      <c r="AF54" s="95">
        <v>0</v>
      </c>
      <c r="AG54" s="95">
        <v>0</v>
      </c>
      <c r="AH54" s="95">
        <v>0</v>
      </c>
      <c r="AI54" s="95">
        <v>0</v>
      </c>
      <c r="AJ54" s="96">
        <f t="shared" si="0"/>
        <v>16517517.77</v>
      </c>
      <c r="AM54" s="103"/>
    </row>
    <row r="55" spans="1:39" ht="20.100000000000001" customHeight="1">
      <c r="A55" s="92">
        <v>133</v>
      </c>
      <c r="B55" s="93" t="s">
        <v>754</v>
      </c>
      <c r="C55" s="94" t="s">
        <v>1383</v>
      </c>
      <c r="D55" s="95">
        <v>0</v>
      </c>
      <c r="E55" s="95">
        <v>0</v>
      </c>
      <c r="F55" s="95">
        <v>1295675.3400000001</v>
      </c>
      <c r="G55" s="95">
        <v>146553</v>
      </c>
      <c r="H55" s="95">
        <v>0</v>
      </c>
      <c r="I55" s="95">
        <v>0</v>
      </c>
      <c r="J55" s="95">
        <v>0</v>
      </c>
      <c r="K55" s="95">
        <v>0</v>
      </c>
      <c r="L55" s="95">
        <v>0</v>
      </c>
      <c r="M55" s="95">
        <v>0</v>
      </c>
      <c r="N55" s="95">
        <v>0</v>
      </c>
      <c r="O55" s="95">
        <v>0</v>
      </c>
      <c r="P55" s="95">
        <v>0</v>
      </c>
      <c r="Q55" s="95">
        <v>0</v>
      </c>
      <c r="R55" s="95">
        <v>0</v>
      </c>
      <c r="S55" s="95">
        <v>0</v>
      </c>
      <c r="T55" s="95">
        <v>0</v>
      </c>
      <c r="U55" s="95">
        <v>0</v>
      </c>
      <c r="V55" s="95">
        <v>0</v>
      </c>
      <c r="W55" s="95">
        <v>0</v>
      </c>
      <c r="X55" s="95">
        <v>0</v>
      </c>
      <c r="Y55" s="95">
        <v>0</v>
      </c>
      <c r="Z55" s="95">
        <v>0</v>
      </c>
      <c r="AA55" s="95">
        <v>0</v>
      </c>
      <c r="AB55" s="95">
        <v>0</v>
      </c>
      <c r="AC55" s="95">
        <v>0</v>
      </c>
      <c r="AD55" s="95">
        <v>0</v>
      </c>
      <c r="AE55" s="95">
        <v>0</v>
      </c>
      <c r="AF55" s="95">
        <v>0</v>
      </c>
      <c r="AG55" s="95">
        <v>0</v>
      </c>
      <c r="AH55" s="95">
        <v>0</v>
      </c>
      <c r="AI55" s="95">
        <v>0</v>
      </c>
      <c r="AJ55" s="96">
        <f t="shared" si="0"/>
        <v>1442228.34</v>
      </c>
      <c r="AM55" s="103"/>
    </row>
    <row r="56" spans="1:39" ht="20.100000000000001" customHeight="1">
      <c r="A56" s="92">
        <v>134</v>
      </c>
      <c r="B56" s="93" t="s">
        <v>755</v>
      </c>
      <c r="C56" s="94" t="s">
        <v>1383</v>
      </c>
      <c r="D56" s="95">
        <v>0</v>
      </c>
      <c r="E56" s="95">
        <v>480</v>
      </c>
      <c r="F56" s="95">
        <v>30989351.260000002</v>
      </c>
      <c r="G56" s="95">
        <v>1871.5</v>
      </c>
      <c r="H56" s="95">
        <v>0</v>
      </c>
      <c r="I56" s="95">
        <v>0</v>
      </c>
      <c r="J56" s="95">
        <v>0</v>
      </c>
      <c r="K56" s="95">
        <v>0</v>
      </c>
      <c r="L56" s="95">
        <v>0</v>
      </c>
      <c r="M56" s="95">
        <v>0</v>
      </c>
      <c r="N56" s="95">
        <v>0</v>
      </c>
      <c r="O56" s="95">
        <v>0</v>
      </c>
      <c r="P56" s="95">
        <v>0</v>
      </c>
      <c r="Q56" s="95">
        <v>0</v>
      </c>
      <c r="R56" s="95">
        <v>0</v>
      </c>
      <c r="S56" s="95">
        <v>0</v>
      </c>
      <c r="T56" s="95">
        <v>0</v>
      </c>
      <c r="U56" s="95">
        <v>0</v>
      </c>
      <c r="V56" s="95">
        <v>0</v>
      </c>
      <c r="W56" s="95">
        <v>0</v>
      </c>
      <c r="X56" s="95">
        <v>0</v>
      </c>
      <c r="Y56" s="95">
        <v>0</v>
      </c>
      <c r="Z56" s="95">
        <v>0</v>
      </c>
      <c r="AA56" s="95">
        <v>0</v>
      </c>
      <c r="AB56" s="95">
        <v>0</v>
      </c>
      <c r="AC56" s="95">
        <v>0</v>
      </c>
      <c r="AD56" s="95">
        <v>0</v>
      </c>
      <c r="AE56" s="95">
        <v>0</v>
      </c>
      <c r="AF56" s="95">
        <v>0</v>
      </c>
      <c r="AG56" s="95">
        <v>0</v>
      </c>
      <c r="AH56" s="95">
        <v>0</v>
      </c>
      <c r="AI56" s="95">
        <v>0</v>
      </c>
      <c r="AJ56" s="96">
        <f t="shared" si="0"/>
        <v>30991702.760000002</v>
      </c>
      <c r="AM56" s="103"/>
    </row>
    <row r="57" spans="1:39" ht="20.100000000000001" customHeight="1">
      <c r="A57" s="161">
        <v>137</v>
      </c>
      <c r="B57" s="162" t="s">
        <v>756</v>
      </c>
      <c r="C57" s="163" t="s">
        <v>1383</v>
      </c>
      <c r="D57" s="164">
        <v>0</v>
      </c>
      <c r="E57" s="164">
        <v>0</v>
      </c>
      <c r="F57" s="164">
        <v>0</v>
      </c>
      <c r="G57" s="164">
        <v>0</v>
      </c>
      <c r="H57" s="164">
        <v>0</v>
      </c>
      <c r="I57" s="164">
        <v>50</v>
      </c>
      <c r="J57" s="164">
        <v>474595.31</v>
      </c>
      <c r="K57" s="164">
        <v>0</v>
      </c>
      <c r="L57" s="164">
        <v>0</v>
      </c>
      <c r="M57" s="164">
        <v>0</v>
      </c>
      <c r="N57" s="164">
        <v>0</v>
      </c>
      <c r="O57" s="164">
        <v>0</v>
      </c>
      <c r="P57" s="164">
        <v>0</v>
      </c>
      <c r="Q57" s="164">
        <v>0</v>
      </c>
      <c r="R57" s="164">
        <v>0</v>
      </c>
      <c r="S57" s="164">
        <v>0</v>
      </c>
      <c r="T57" s="164">
        <v>0</v>
      </c>
      <c r="U57" s="164">
        <v>0</v>
      </c>
      <c r="V57" s="164">
        <v>0</v>
      </c>
      <c r="W57" s="164">
        <v>0</v>
      </c>
      <c r="X57" s="164">
        <v>0</v>
      </c>
      <c r="Y57" s="164">
        <v>0</v>
      </c>
      <c r="Z57" s="164">
        <v>0</v>
      </c>
      <c r="AA57" s="164">
        <v>0</v>
      </c>
      <c r="AB57" s="164">
        <v>0</v>
      </c>
      <c r="AC57" s="164">
        <v>0</v>
      </c>
      <c r="AD57" s="164">
        <v>0</v>
      </c>
      <c r="AE57" s="164">
        <v>0</v>
      </c>
      <c r="AF57" s="164">
        <v>0</v>
      </c>
      <c r="AG57" s="164">
        <v>0</v>
      </c>
      <c r="AH57" s="164">
        <v>0</v>
      </c>
      <c r="AI57" s="164">
        <v>0</v>
      </c>
      <c r="AJ57" s="165">
        <f t="shared" si="0"/>
        <v>474645.31</v>
      </c>
      <c r="AM57" s="103"/>
    </row>
    <row r="58" spans="1:39" ht="20.100000000000001" customHeight="1">
      <c r="A58" s="161">
        <v>138</v>
      </c>
      <c r="B58" s="162" t="s">
        <v>757</v>
      </c>
      <c r="C58" s="163" t="s">
        <v>1383</v>
      </c>
      <c r="D58" s="164">
        <v>0</v>
      </c>
      <c r="E58" s="164">
        <v>0</v>
      </c>
      <c r="F58" s="164">
        <v>0</v>
      </c>
      <c r="G58" s="164">
        <v>0</v>
      </c>
      <c r="H58" s="164">
        <v>0</v>
      </c>
      <c r="I58" s="164">
        <v>0</v>
      </c>
      <c r="J58" s="164">
        <v>0</v>
      </c>
      <c r="K58" s="164">
        <v>0</v>
      </c>
      <c r="L58" s="164">
        <v>0</v>
      </c>
      <c r="M58" s="164">
        <v>0</v>
      </c>
      <c r="N58" s="164">
        <v>0</v>
      </c>
      <c r="O58" s="164">
        <v>0</v>
      </c>
      <c r="P58" s="164">
        <v>0</v>
      </c>
      <c r="Q58" s="164">
        <v>0</v>
      </c>
      <c r="R58" s="164">
        <v>0</v>
      </c>
      <c r="S58" s="164">
        <v>0</v>
      </c>
      <c r="T58" s="164">
        <v>0</v>
      </c>
      <c r="U58" s="164">
        <v>0</v>
      </c>
      <c r="V58" s="164">
        <v>0</v>
      </c>
      <c r="W58" s="164">
        <v>0</v>
      </c>
      <c r="X58" s="164">
        <v>0</v>
      </c>
      <c r="Y58" s="164">
        <v>0</v>
      </c>
      <c r="Z58" s="164">
        <v>0</v>
      </c>
      <c r="AA58" s="164">
        <v>0</v>
      </c>
      <c r="AB58" s="164">
        <v>0</v>
      </c>
      <c r="AC58" s="164">
        <v>0</v>
      </c>
      <c r="AD58" s="164">
        <v>0</v>
      </c>
      <c r="AE58" s="164">
        <v>0</v>
      </c>
      <c r="AF58" s="164">
        <v>0</v>
      </c>
      <c r="AG58" s="164">
        <v>0</v>
      </c>
      <c r="AH58" s="164">
        <v>0</v>
      </c>
      <c r="AI58" s="164">
        <v>0</v>
      </c>
      <c r="AJ58" s="165">
        <f t="shared" si="0"/>
        <v>0</v>
      </c>
      <c r="AM58" s="103"/>
    </row>
    <row r="59" spans="1:39" ht="20.100000000000001" customHeight="1">
      <c r="A59" s="161">
        <v>139</v>
      </c>
      <c r="B59" s="162" t="s">
        <v>758</v>
      </c>
      <c r="C59" s="163" t="s">
        <v>1383</v>
      </c>
      <c r="D59" s="164">
        <v>0</v>
      </c>
      <c r="E59" s="164">
        <v>0</v>
      </c>
      <c r="F59" s="164">
        <v>0</v>
      </c>
      <c r="G59" s="164">
        <v>20324.399999999998</v>
      </c>
      <c r="H59" s="164">
        <v>0</v>
      </c>
      <c r="I59" s="164">
        <v>0</v>
      </c>
      <c r="J59" s="164">
        <v>0</v>
      </c>
      <c r="K59" s="164">
        <v>0</v>
      </c>
      <c r="L59" s="164">
        <v>0</v>
      </c>
      <c r="M59" s="164">
        <v>0</v>
      </c>
      <c r="N59" s="164">
        <v>0</v>
      </c>
      <c r="O59" s="164">
        <v>0</v>
      </c>
      <c r="P59" s="164">
        <v>0</v>
      </c>
      <c r="Q59" s="164">
        <v>0</v>
      </c>
      <c r="R59" s="164">
        <v>0</v>
      </c>
      <c r="S59" s="164">
        <v>0</v>
      </c>
      <c r="T59" s="164">
        <v>0</v>
      </c>
      <c r="U59" s="164">
        <v>0</v>
      </c>
      <c r="V59" s="164">
        <v>0</v>
      </c>
      <c r="W59" s="164">
        <v>0</v>
      </c>
      <c r="X59" s="164">
        <v>0</v>
      </c>
      <c r="Y59" s="164">
        <v>0</v>
      </c>
      <c r="Z59" s="164">
        <v>0</v>
      </c>
      <c r="AA59" s="164">
        <v>0</v>
      </c>
      <c r="AB59" s="164">
        <v>0</v>
      </c>
      <c r="AC59" s="164">
        <v>0</v>
      </c>
      <c r="AD59" s="164">
        <v>0</v>
      </c>
      <c r="AE59" s="164">
        <v>0</v>
      </c>
      <c r="AF59" s="164">
        <v>0</v>
      </c>
      <c r="AG59" s="164">
        <v>0</v>
      </c>
      <c r="AH59" s="164">
        <v>0</v>
      </c>
      <c r="AI59" s="164">
        <v>0</v>
      </c>
      <c r="AJ59" s="165">
        <f t="shared" si="0"/>
        <v>20324.399999999998</v>
      </c>
      <c r="AM59" s="103"/>
    </row>
    <row r="60" spans="1:39" ht="20.100000000000001" customHeight="1">
      <c r="A60" s="161">
        <v>140</v>
      </c>
      <c r="B60" s="162" t="s">
        <v>759</v>
      </c>
      <c r="C60" s="163" t="s">
        <v>1383</v>
      </c>
      <c r="D60" s="164">
        <v>0</v>
      </c>
      <c r="E60" s="164">
        <v>0</v>
      </c>
      <c r="F60" s="164">
        <v>0</v>
      </c>
      <c r="G60" s="164">
        <v>1975.5500000000002</v>
      </c>
      <c r="H60" s="164">
        <v>0</v>
      </c>
      <c r="I60" s="164">
        <v>0</v>
      </c>
      <c r="J60" s="164">
        <v>0</v>
      </c>
      <c r="K60" s="164">
        <v>0</v>
      </c>
      <c r="L60" s="164">
        <v>0</v>
      </c>
      <c r="M60" s="164">
        <v>0</v>
      </c>
      <c r="N60" s="164">
        <v>0</v>
      </c>
      <c r="O60" s="164">
        <v>0</v>
      </c>
      <c r="P60" s="164">
        <v>0</v>
      </c>
      <c r="Q60" s="164">
        <v>0</v>
      </c>
      <c r="R60" s="164">
        <v>0</v>
      </c>
      <c r="S60" s="164">
        <v>0</v>
      </c>
      <c r="T60" s="164">
        <v>0</v>
      </c>
      <c r="U60" s="164">
        <v>0</v>
      </c>
      <c r="V60" s="164">
        <v>0</v>
      </c>
      <c r="W60" s="164">
        <v>0</v>
      </c>
      <c r="X60" s="164">
        <v>0</v>
      </c>
      <c r="Y60" s="164">
        <v>0</v>
      </c>
      <c r="Z60" s="164">
        <v>0</v>
      </c>
      <c r="AA60" s="164">
        <v>0</v>
      </c>
      <c r="AB60" s="164">
        <v>0</v>
      </c>
      <c r="AC60" s="164">
        <v>0</v>
      </c>
      <c r="AD60" s="164">
        <v>0</v>
      </c>
      <c r="AE60" s="164">
        <v>0</v>
      </c>
      <c r="AF60" s="164">
        <v>0</v>
      </c>
      <c r="AG60" s="164">
        <v>0</v>
      </c>
      <c r="AH60" s="164">
        <v>0</v>
      </c>
      <c r="AI60" s="164">
        <v>0</v>
      </c>
      <c r="AJ60" s="165">
        <f t="shared" si="0"/>
        <v>1975.5500000000002</v>
      </c>
      <c r="AM60" s="103"/>
    </row>
    <row r="61" spans="1:39" ht="20.100000000000001" customHeight="1">
      <c r="A61" s="161">
        <v>141</v>
      </c>
      <c r="B61" s="162" t="s">
        <v>760</v>
      </c>
      <c r="C61" s="163" t="s">
        <v>1383</v>
      </c>
      <c r="D61" s="164">
        <v>0</v>
      </c>
      <c r="E61" s="164">
        <v>0</v>
      </c>
      <c r="F61" s="164">
        <v>0</v>
      </c>
      <c r="G61" s="164">
        <v>0</v>
      </c>
      <c r="H61" s="164">
        <v>0</v>
      </c>
      <c r="I61" s="164">
        <v>0</v>
      </c>
      <c r="J61" s="164">
        <v>0</v>
      </c>
      <c r="K61" s="164">
        <v>0</v>
      </c>
      <c r="L61" s="164">
        <v>0</v>
      </c>
      <c r="M61" s="164">
        <v>0</v>
      </c>
      <c r="N61" s="164">
        <v>0</v>
      </c>
      <c r="O61" s="164">
        <v>0</v>
      </c>
      <c r="P61" s="164">
        <v>0</v>
      </c>
      <c r="Q61" s="164">
        <v>0</v>
      </c>
      <c r="R61" s="164">
        <v>0</v>
      </c>
      <c r="S61" s="164">
        <v>0</v>
      </c>
      <c r="T61" s="164">
        <v>0</v>
      </c>
      <c r="U61" s="164">
        <v>0</v>
      </c>
      <c r="V61" s="164">
        <v>0</v>
      </c>
      <c r="W61" s="164">
        <v>0</v>
      </c>
      <c r="X61" s="164">
        <v>0</v>
      </c>
      <c r="Y61" s="164">
        <v>0</v>
      </c>
      <c r="Z61" s="164">
        <v>0</v>
      </c>
      <c r="AA61" s="164">
        <v>0</v>
      </c>
      <c r="AB61" s="164">
        <v>0</v>
      </c>
      <c r="AC61" s="164">
        <v>0</v>
      </c>
      <c r="AD61" s="164">
        <v>0</v>
      </c>
      <c r="AE61" s="164">
        <v>0</v>
      </c>
      <c r="AF61" s="164">
        <v>0</v>
      </c>
      <c r="AG61" s="164">
        <v>0</v>
      </c>
      <c r="AH61" s="164">
        <v>0</v>
      </c>
      <c r="AI61" s="164">
        <v>0</v>
      </c>
      <c r="AJ61" s="165">
        <f t="shared" si="0"/>
        <v>0</v>
      </c>
      <c r="AM61" s="103"/>
    </row>
    <row r="62" spans="1:39" ht="20.100000000000001" customHeight="1">
      <c r="A62" s="161">
        <v>142</v>
      </c>
      <c r="B62" s="162" t="s">
        <v>761</v>
      </c>
      <c r="C62" s="163" t="s">
        <v>1383</v>
      </c>
      <c r="D62" s="164">
        <v>0</v>
      </c>
      <c r="E62" s="164">
        <v>0</v>
      </c>
      <c r="F62" s="164">
        <v>0</v>
      </c>
      <c r="G62" s="164">
        <v>0</v>
      </c>
      <c r="H62" s="164">
        <v>0</v>
      </c>
      <c r="I62" s="164">
        <v>0</v>
      </c>
      <c r="J62" s="164">
        <v>0</v>
      </c>
      <c r="K62" s="164">
        <v>0</v>
      </c>
      <c r="L62" s="164">
        <v>0</v>
      </c>
      <c r="M62" s="164">
        <v>0</v>
      </c>
      <c r="N62" s="164">
        <v>0</v>
      </c>
      <c r="O62" s="164">
        <v>0</v>
      </c>
      <c r="P62" s="164">
        <v>0</v>
      </c>
      <c r="Q62" s="164">
        <v>0</v>
      </c>
      <c r="R62" s="164">
        <v>0</v>
      </c>
      <c r="S62" s="164">
        <v>0</v>
      </c>
      <c r="T62" s="164">
        <v>0</v>
      </c>
      <c r="U62" s="164">
        <v>0</v>
      </c>
      <c r="V62" s="164">
        <v>0</v>
      </c>
      <c r="W62" s="164">
        <v>0</v>
      </c>
      <c r="X62" s="164">
        <v>0</v>
      </c>
      <c r="Y62" s="164">
        <v>0</v>
      </c>
      <c r="Z62" s="164">
        <v>0</v>
      </c>
      <c r="AA62" s="164">
        <v>0</v>
      </c>
      <c r="AB62" s="164">
        <v>0</v>
      </c>
      <c r="AC62" s="164">
        <v>0</v>
      </c>
      <c r="AD62" s="164">
        <v>0</v>
      </c>
      <c r="AE62" s="164">
        <v>0</v>
      </c>
      <c r="AF62" s="164">
        <v>0</v>
      </c>
      <c r="AG62" s="164">
        <v>0</v>
      </c>
      <c r="AH62" s="164">
        <v>0</v>
      </c>
      <c r="AI62" s="164">
        <v>0</v>
      </c>
      <c r="AJ62" s="165">
        <f t="shared" si="0"/>
        <v>0</v>
      </c>
      <c r="AM62" s="103"/>
    </row>
    <row r="63" spans="1:39" ht="20.100000000000001" customHeight="1">
      <c r="A63" s="161">
        <v>143</v>
      </c>
      <c r="B63" s="162" t="s">
        <v>94</v>
      </c>
      <c r="C63" s="163" t="s">
        <v>1383</v>
      </c>
      <c r="D63" s="164">
        <v>0</v>
      </c>
      <c r="E63" s="164">
        <v>0</v>
      </c>
      <c r="F63" s="164">
        <v>0</v>
      </c>
      <c r="G63" s="164">
        <v>0</v>
      </c>
      <c r="H63" s="164">
        <v>0</v>
      </c>
      <c r="I63" s="164">
        <v>0</v>
      </c>
      <c r="J63" s="164">
        <v>0</v>
      </c>
      <c r="K63" s="164">
        <v>0</v>
      </c>
      <c r="L63" s="164">
        <v>0</v>
      </c>
      <c r="M63" s="164">
        <v>0</v>
      </c>
      <c r="N63" s="164">
        <v>0</v>
      </c>
      <c r="O63" s="164">
        <v>0</v>
      </c>
      <c r="P63" s="164">
        <v>0</v>
      </c>
      <c r="Q63" s="164">
        <v>0</v>
      </c>
      <c r="R63" s="164">
        <v>0</v>
      </c>
      <c r="S63" s="164">
        <v>0</v>
      </c>
      <c r="T63" s="164">
        <v>0</v>
      </c>
      <c r="U63" s="164">
        <v>0</v>
      </c>
      <c r="V63" s="164">
        <v>0</v>
      </c>
      <c r="W63" s="164">
        <v>0</v>
      </c>
      <c r="X63" s="164">
        <v>0</v>
      </c>
      <c r="Y63" s="164">
        <v>0</v>
      </c>
      <c r="Z63" s="164">
        <v>0</v>
      </c>
      <c r="AA63" s="164">
        <v>0</v>
      </c>
      <c r="AB63" s="164">
        <v>0</v>
      </c>
      <c r="AC63" s="164">
        <v>0</v>
      </c>
      <c r="AD63" s="164">
        <v>0</v>
      </c>
      <c r="AE63" s="164">
        <v>0</v>
      </c>
      <c r="AF63" s="164">
        <v>0</v>
      </c>
      <c r="AG63" s="164">
        <v>0</v>
      </c>
      <c r="AH63" s="164">
        <v>0</v>
      </c>
      <c r="AI63" s="164">
        <v>0</v>
      </c>
      <c r="AJ63" s="165">
        <f t="shared" si="0"/>
        <v>0</v>
      </c>
      <c r="AM63" s="103"/>
    </row>
    <row r="64" spans="1:39" ht="20.100000000000001" customHeight="1">
      <c r="A64" s="161">
        <v>144</v>
      </c>
      <c r="B64" s="162" t="s">
        <v>762</v>
      </c>
      <c r="C64" s="163" t="s">
        <v>1383</v>
      </c>
      <c r="D64" s="164">
        <v>0</v>
      </c>
      <c r="E64" s="164">
        <v>0</v>
      </c>
      <c r="F64" s="164">
        <v>0</v>
      </c>
      <c r="G64" s="164">
        <v>5472.8</v>
      </c>
      <c r="H64" s="164">
        <v>0</v>
      </c>
      <c r="I64" s="164">
        <v>0</v>
      </c>
      <c r="J64" s="164">
        <v>0</v>
      </c>
      <c r="K64" s="164">
        <v>0</v>
      </c>
      <c r="L64" s="164">
        <v>0</v>
      </c>
      <c r="M64" s="164">
        <v>0</v>
      </c>
      <c r="N64" s="164">
        <v>0</v>
      </c>
      <c r="O64" s="164">
        <v>0</v>
      </c>
      <c r="P64" s="164">
        <v>0</v>
      </c>
      <c r="Q64" s="164">
        <v>0</v>
      </c>
      <c r="R64" s="164">
        <v>0</v>
      </c>
      <c r="S64" s="164">
        <v>0</v>
      </c>
      <c r="T64" s="164">
        <v>0</v>
      </c>
      <c r="U64" s="164">
        <v>0</v>
      </c>
      <c r="V64" s="164">
        <v>0</v>
      </c>
      <c r="W64" s="164">
        <v>0</v>
      </c>
      <c r="X64" s="164">
        <v>0</v>
      </c>
      <c r="Y64" s="164">
        <v>0</v>
      </c>
      <c r="Z64" s="164">
        <v>0</v>
      </c>
      <c r="AA64" s="164">
        <v>0</v>
      </c>
      <c r="AB64" s="164">
        <v>0</v>
      </c>
      <c r="AC64" s="164">
        <v>0</v>
      </c>
      <c r="AD64" s="164">
        <v>0</v>
      </c>
      <c r="AE64" s="164">
        <v>0</v>
      </c>
      <c r="AF64" s="164">
        <v>0</v>
      </c>
      <c r="AG64" s="164">
        <v>0</v>
      </c>
      <c r="AH64" s="164">
        <v>0</v>
      </c>
      <c r="AI64" s="164">
        <v>0</v>
      </c>
      <c r="AJ64" s="165">
        <f t="shared" si="0"/>
        <v>5472.8</v>
      </c>
      <c r="AM64" s="103"/>
    </row>
    <row r="65" spans="1:39" ht="20.100000000000001" customHeight="1">
      <c r="A65" s="161">
        <v>145</v>
      </c>
      <c r="B65" s="162" t="s">
        <v>96</v>
      </c>
      <c r="C65" s="163" t="s">
        <v>1383</v>
      </c>
      <c r="D65" s="164">
        <v>0</v>
      </c>
      <c r="E65" s="164">
        <v>0</v>
      </c>
      <c r="F65" s="164">
        <v>0</v>
      </c>
      <c r="G65" s="164">
        <v>0</v>
      </c>
      <c r="H65" s="164">
        <v>0</v>
      </c>
      <c r="I65" s="164">
        <v>0</v>
      </c>
      <c r="J65" s="164">
        <v>0</v>
      </c>
      <c r="K65" s="164">
        <v>0</v>
      </c>
      <c r="L65" s="164">
        <v>0</v>
      </c>
      <c r="M65" s="164">
        <v>0</v>
      </c>
      <c r="N65" s="164">
        <v>0</v>
      </c>
      <c r="O65" s="164">
        <v>0</v>
      </c>
      <c r="P65" s="164">
        <v>0</v>
      </c>
      <c r="Q65" s="164">
        <v>0</v>
      </c>
      <c r="R65" s="164">
        <v>0</v>
      </c>
      <c r="S65" s="164">
        <v>0</v>
      </c>
      <c r="T65" s="164">
        <v>0</v>
      </c>
      <c r="U65" s="164">
        <v>0</v>
      </c>
      <c r="V65" s="164">
        <v>0</v>
      </c>
      <c r="W65" s="164">
        <v>0</v>
      </c>
      <c r="X65" s="164">
        <v>0</v>
      </c>
      <c r="Y65" s="164">
        <v>0</v>
      </c>
      <c r="Z65" s="164">
        <v>0</v>
      </c>
      <c r="AA65" s="164">
        <v>0</v>
      </c>
      <c r="AB65" s="164">
        <v>0</v>
      </c>
      <c r="AC65" s="164">
        <v>0</v>
      </c>
      <c r="AD65" s="164">
        <v>0</v>
      </c>
      <c r="AE65" s="164">
        <v>0</v>
      </c>
      <c r="AF65" s="164">
        <v>0</v>
      </c>
      <c r="AG65" s="164">
        <v>0</v>
      </c>
      <c r="AH65" s="164">
        <v>0</v>
      </c>
      <c r="AI65" s="164">
        <v>0</v>
      </c>
      <c r="AJ65" s="165">
        <f t="shared" si="0"/>
        <v>0</v>
      </c>
      <c r="AM65" s="103"/>
    </row>
    <row r="66" spans="1:39" ht="20.100000000000001" customHeight="1">
      <c r="A66" s="161">
        <v>146</v>
      </c>
      <c r="B66" s="162" t="s">
        <v>97</v>
      </c>
      <c r="C66" s="163" t="s">
        <v>1383</v>
      </c>
      <c r="D66" s="164">
        <v>0</v>
      </c>
      <c r="E66" s="164">
        <v>0</v>
      </c>
      <c r="F66" s="164">
        <v>0</v>
      </c>
      <c r="G66" s="164">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4">
        <v>0</v>
      </c>
      <c r="AA66" s="164">
        <v>0</v>
      </c>
      <c r="AB66" s="164">
        <v>0</v>
      </c>
      <c r="AC66" s="164">
        <v>0</v>
      </c>
      <c r="AD66" s="164">
        <v>0</v>
      </c>
      <c r="AE66" s="164">
        <v>0</v>
      </c>
      <c r="AF66" s="164">
        <v>0</v>
      </c>
      <c r="AG66" s="164">
        <v>0</v>
      </c>
      <c r="AH66" s="164">
        <v>0</v>
      </c>
      <c r="AI66" s="164">
        <v>0</v>
      </c>
      <c r="AJ66" s="165">
        <f t="shared" si="0"/>
        <v>0</v>
      </c>
      <c r="AM66" s="103"/>
    </row>
    <row r="67" spans="1:39" ht="20.100000000000001" customHeight="1">
      <c r="A67" s="161">
        <v>147</v>
      </c>
      <c r="B67" s="162" t="s">
        <v>763</v>
      </c>
      <c r="C67" s="163" t="s">
        <v>1383</v>
      </c>
      <c r="D67" s="164">
        <v>0</v>
      </c>
      <c r="E67" s="164">
        <v>0</v>
      </c>
      <c r="F67" s="164">
        <v>0</v>
      </c>
      <c r="G67" s="164">
        <v>0</v>
      </c>
      <c r="H67" s="164">
        <v>0</v>
      </c>
      <c r="I67" s="164">
        <v>0</v>
      </c>
      <c r="J67" s="164">
        <v>0</v>
      </c>
      <c r="K67" s="164">
        <v>0</v>
      </c>
      <c r="L67" s="164">
        <v>0</v>
      </c>
      <c r="M67" s="164">
        <v>0</v>
      </c>
      <c r="N67" s="164">
        <v>0</v>
      </c>
      <c r="O67" s="164">
        <v>0</v>
      </c>
      <c r="P67" s="164">
        <v>0</v>
      </c>
      <c r="Q67" s="164">
        <v>0</v>
      </c>
      <c r="R67" s="164">
        <v>0</v>
      </c>
      <c r="S67" s="164">
        <v>0</v>
      </c>
      <c r="T67" s="164">
        <v>0</v>
      </c>
      <c r="U67" s="164">
        <v>0</v>
      </c>
      <c r="V67" s="164">
        <v>0</v>
      </c>
      <c r="W67" s="164">
        <v>0</v>
      </c>
      <c r="X67" s="164">
        <v>0</v>
      </c>
      <c r="Y67" s="164">
        <v>0</v>
      </c>
      <c r="Z67" s="164">
        <v>0</v>
      </c>
      <c r="AA67" s="164">
        <v>0</v>
      </c>
      <c r="AB67" s="164">
        <v>0</v>
      </c>
      <c r="AC67" s="164">
        <v>0</v>
      </c>
      <c r="AD67" s="164">
        <v>0</v>
      </c>
      <c r="AE67" s="164">
        <v>0</v>
      </c>
      <c r="AF67" s="164">
        <v>0</v>
      </c>
      <c r="AG67" s="164">
        <v>0</v>
      </c>
      <c r="AH67" s="164">
        <v>0</v>
      </c>
      <c r="AI67" s="164">
        <v>0</v>
      </c>
      <c r="AJ67" s="165">
        <f t="shared" si="0"/>
        <v>0</v>
      </c>
      <c r="AM67" s="103"/>
    </row>
    <row r="68" spans="1:39" ht="20.100000000000001" customHeight="1">
      <c r="A68" s="161">
        <v>148</v>
      </c>
      <c r="B68" s="162" t="s">
        <v>764</v>
      </c>
      <c r="C68" s="163" t="s">
        <v>1383</v>
      </c>
      <c r="D68" s="164">
        <v>0</v>
      </c>
      <c r="E68" s="164">
        <v>0</v>
      </c>
      <c r="F68" s="164">
        <v>0</v>
      </c>
      <c r="G68" s="164">
        <v>0</v>
      </c>
      <c r="H68" s="164">
        <v>0</v>
      </c>
      <c r="I68" s="164">
        <v>0</v>
      </c>
      <c r="J68" s="164">
        <v>0</v>
      </c>
      <c r="K68" s="164">
        <v>0</v>
      </c>
      <c r="L68" s="164">
        <v>0</v>
      </c>
      <c r="M68" s="164">
        <v>0</v>
      </c>
      <c r="N68" s="164">
        <v>0</v>
      </c>
      <c r="O68" s="164">
        <v>0</v>
      </c>
      <c r="P68" s="164">
        <v>0</v>
      </c>
      <c r="Q68" s="164">
        <v>0</v>
      </c>
      <c r="R68" s="164">
        <v>0</v>
      </c>
      <c r="S68" s="164">
        <v>0</v>
      </c>
      <c r="T68" s="164">
        <v>0</v>
      </c>
      <c r="U68" s="164">
        <v>0</v>
      </c>
      <c r="V68" s="164">
        <v>0</v>
      </c>
      <c r="W68" s="164">
        <v>0</v>
      </c>
      <c r="X68" s="164">
        <v>0</v>
      </c>
      <c r="Y68" s="164">
        <v>0</v>
      </c>
      <c r="Z68" s="164">
        <v>0</v>
      </c>
      <c r="AA68" s="164">
        <v>0</v>
      </c>
      <c r="AB68" s="164">
        <v>0</v>
      </c>
      <c r="AC68" s="164">
        <v>0</v>
      </c>
      <c r="AD68" s="164">
        <v>0</v>
      </c>
      <c r="AE68" s="164">
        <v>0</v>
      </c>
      <c r="AF68" s="164">
        <v>0</v>
      </c>
      <c r="AG68" s="164">
        <v>0</v>
      </c>
      <c r="AH68" s="164">
        <v>0</v>
      </c>
      <c r="AI68" s="164">
        <v>0</v>
      </c>
      <c r="AJ68" s="165">
        <f t="shared" si="0"/>
        <v>0</v>
      </c>
      <c r="AM68" s="103"/>
    </row>
    <row r="69" spans="1:39" ht="20.100000000000001" customHeight="1">
      <c r="A69" s="92">
        <v>149</v>
      </c>
      <c r="B69" s="93" t="s">
        <v>765</v>
      </c>
      <c r="C69" s="94" t="s">
        <v>1383</v>
      </c>
      <c r="D69" s="95">
        <v>0</v>
      </c>
      <c r="E69" s="95">
        <v>0</v>
      </c>
      <c r="F69" s="95">
        <v>0</v>
      </c>
      <c r="G69" s="95">
        <v>83.52000000000001</v>
      </c>
      <c r="H69" s="95">
        <v>0</v>
      </c>
      <c r="I69" s="95">
        <v>0</v>
      </c>
      <c r="J69" s="95">
        <v>0</v>
      </c>
      <c r="K69" s="95">
        <v>0</v>
      </c>
      <c r="L69" s="95">
        <v>0</v>
      </c>
      <c r="M69" s="95">
        <v>0</v>
      </c>
      <c r="N69" s="95">
        <v>0</v>
      </c>
      <c r="O69" s="95">
        <v>0</v>
      </c>
      <c r="P69" s="95">
        <v>0</v>
      </c>
      <c r="Q69" s="95">
        <v>0</v>
      </c>
      <c r="R69" s="95">
        <v>0</v>
      </c>
      <c r="S69" s="95">
        <v>0</v>
      </c>
      <c r="T69" s="95">
        <v>0</v>
      </c>
      <c r="U69" s="95">
        <v>0</v>
      </c>
      <c r="V69" s="95">
        <v>0</v>
      </c>
      <c r="W69" s="95">
        <v>0</v>
      </c>
      <c r="X69" s="95">
        <v>0</v>
      </c>
      <c r="Y69" s="95">
        <v>0</v>
      </c>
      <c r="Z69" s="95">
        <v>0</v>
      </c>
      <c r="AA69" s="95">
        <v>0</v>
      </c>
      <c r="AB69" s="95">
        <v>0</v>
      </c>
      <c r="AC69" s="95">
        <v>0</v>
      </c>
      <c r="AD69" s="95">
        <v>0</v>
      </c>
      <c r="AE69" s="95">
        <v>0</v>
      </c>
      <c r="AF69" s="95">
        <v>0</v>
      </c>
      <c r="AG69" s="95">
        <v>0</v>
      </c>
      <c r="AH69" s="95">
        <v>0</v>
      </c>
      <c r="AI69" s="95">
        <v>0</v>
      </c>
      <c r="AJ69" s="96">
        <f t="shared" si="0"/>
        <v>83.52000000000001</v>
      </c>
      <c r="AM69" s="103"/>
    </row>
    <row r="70" spans="1:39" ht="20.100000000000001" customHeight="1">
      <c r="A70" s="92">
        <v>150</v>
      </c>
      <c r="B70" s="93" t="s">
        <v>101</v>
      </c>
      <c r="C70" s="94" t="s">
        <v>1383</v>
      </c>
      <c r="D70" s="95">
        <v>0</v>
      </c>
      <c r="E70" s="95">
        <v>0</v>
      </c>
      <c r="F70" s="95">
        <v>0</v>
      </c>
      <c r="G70" s="95">
        <v>0</v>
      </c>
      <c r="H70" s="95">
        <v>0</v>
      </c>
      <c r="I70" s="95">
        <v>0</v>
      </c>
      <c r="J70" s="95">
        <v>0</v>
      </c>
      <c r="K70" s="95">
        <v>0</v>
      </c>
      <c r="L70" s="95">
        <v>0</v>
      </c>
      <c r="M70" s="95">
        <v>0</v>
      </c>
      <c r="N70" s="95">
        <v>0</v>
      </c>
      <c r="O70" s="95">
        <v>0</v>
      </c>
      <c r="P70" s="95">
        <v>0</v>
      </c>
      <c r="Q70" s="95">
        <v>0</v>
      </c>
      <c r="R70" s="95">
        <v>0</v>
      </c>
      <c r="S70" s="95">
        <v>0</v>
      </c>
      <c r="T70" s="95">
        <v>0</v>
      </c>
      <c r="U70" s="95">
        <v>0</v>
      </c>
      <c r="V70" s="95">
        <v>0</v>
      </c>
      <c r="W70" s="95">
        <v>0</v>
      </c>
      <c r="X70" s="95">
        <v>0</v>
      </c>
      <c r="Y70" s="95">
        <v>0</v>
      </c>
      <c r="Z70" s="95">
        <v>0</v>
      </c>
      <c r="AA70" s="95">
        <v>0</v>
      </c>
      <c r="AB70" s="95">
        <v>0</v>
      </c>
      <c r="AC70" s="95">
        <v>0</v>
      </c>
      <c r="AD70" s="95">
        <v>0</v>
      </c>
      <c r="AE70" s="95">
        <v>0</v>
      </c>
      <c r="AF70" s="95">
        <v>0</v>
      </c>
      <c r="AG70" s="95">
        <v>0</v>
      </c>
      <c r="AH70" s="95">
        <v>0</v>
      </c>
      <c r="AI70" s="95">
        <v>0</v>
      </c>
      <c r="AJ70" s="96">
        <f t="shared" si="0"/>
        <v>0</v>
      </c>
      <c r="AM70" s="103"/>
    </row>
    <row r="71" spans="1:39" ht="20.100000000000001" customHeight="1">
      <c r="A71" s="92">
        <v>152</v>
      </c>
      <c r="B71" s="93" t="s">
        <v>766</v>
      </c>
      <c r="C71" s="94" t="s">
        <v>1383</v>
      </c>
      <c r="D71" s="95">
        <v>0</v>
      </c>
      <c r="E71" s="95">
        <v>0</v>
      </c>
      <c r="F71" s="95">
        <v>0</v>
      </c>
      <c r="G71" s="95">
        <v>16598.07</v>
      </c>
      <c r="H71" s="95">
        <v>0</v>
      </c>
      <c r="I71" s="95">
        <v>0</v>
      </c>
      <c r="J71" s="95">
        <v>0</v>
      </c>
      <c r="K71" s="95">
        <v>0</v>
      </c>
      <c r="L71" s="95">
        <v>0</v>
      </c>
      <c r="M71" s="95">
        <v>0</v>
      </c>
      <c r="N71" s="95">
        <v>0</v>
      </c>
      <c r="O71" s="95">
        <v>0</v>
      </c>
      <c r="P71" s="95">
        <v>601000</v>
      </c>
      <c r="Q71" s="95">
        <v>0</v>
      </c>
      <c r="R71" s="95">
        <v>0</v>
      </c>
      <c r="S71" s="95">
        <v>0</v>
      </c>
      <c r="T71" s="95">
        <v>0</v>
      </c>
      <c r="U71" s="95">
        <v>0</v>
      </c>
      <c r="V71" s="95">
        <v>0</v>
      </c>
      <c r="W71" s="95">
        <v>0</v>
      </c>
      <c r="X71" s="95">
        <v>0</v>
      </c>
      <c r="Y71" s="95">
        <v>0</v>
      </c>
      <c r="Z71" s="95">
        <v>0</v>
      </c>
      <c r="AA71" s="95">
        <v>0</v>
      </c>
      <c r="AB71" s="95">
        <v>0</v>
      </c>
      <c r="AC71" s="95">
        <v>0</v>
      </c>
      <c r="AD71" s="95">
        <v>0</v>
      </c>
      <c r="AE71" s="95">
        <v>0</v>
      </c>
      <c r="AF71" s="95">
        <v>0</v>
      </c>
      <c r="AG71" s="95">
        <v>0</v>
      </c>
      <c r="AH71" s="95">
        <v>0</v>
      </c>
      <c r="AI71" s="95">
        <v>0</v>
      </c>
      <c r="AJ71" s="96">
        <f t="shared" si="0"/>
        <v>617598.06999999995</v>
      </c>
      <c r="AM71" s="103"/>
    </row>
    <row r="72" spans="1:39" ht="20.100000000000001" customHeight="1">
      <c r="A72" s="92">
        <v>153</v>
      </c>
      <c r="B72" s="93" t="s">
        <v>767</v>
      </c>
      <c r="C72" s="94" t="s">
        <v>1383</v>
      </c>
      <c r="D72" s="95">
        <v>0</v>
      </c>
      <c r="E72" s="95">
        <v>0</v>
      </c>
      <c r="F72" s="95">
        <v>0</v>
      </c>
      <c r="G72" s="95">
        <v>0</v>
      </c>
      <c r="H72" s="95">
        <v>0</v>
      </c>
      <c r="I72" s="95">
        <v>0</v>
      </c>
      <c r="J72" s="95">
        <v>0</v>
      </c>
      <c r="K72" s="95">
        <v>0</v>
      </c>
      <c r="L72" s="95">
        <v>0</v>
      </c>
      <c r="M72" s="95">
        <v>0</v>
      </c>
      <c r="N72" s="95">
        <v>0</v>
      </c>
      <c r="O72" s="95">
        <v>0</v>
      </c>
      <c r="P72" s="95">
        <v>245026.5</v>
      </c>
      <c r="Q72" s="95">
        <v>0</v>
      </c>
      <c r="R72" s="95">
        <v>0</v>
      </c>
      <c r="S72" s="95">
        <v>0</v>
      </c>
      <c r="T72" s="95">
        <v>0</v>
      </c>
      <c r="U72" s="95">
        <v>0</v>
      </c>
      <c r="V72" s="95">
        <v>0</v>
      </c>
      <c r="W72" s="95">
        <v>0</v>
      </c>
      <c r="X72" s="95">
        <v>0</v>
      </c>
      <c r="Y72" s="95">
        <v>0</v>
      </c>
      <c r="Z72" s="95">
        <v>0</v>
      </c>
      <c r="AA72" s="95">
        <v>0</v>
      </c>
      <c r="AB72" s="95">
        <v>0</v>
      </c>
      <c r="AC72" s="95">
        <v>0</v>
      </c>
      <c r="AD72" s="95">
        <v>0</v>
      </c>
      <c r="AE72" s="95">
        <v>0</v>
      </c>
      <c r="AF72" s="95">
        <v>0</v>
      </c>
      <c r="AG72" s="95">
        <v>0</v>
      </c>
      <c r="AH72" s="95">
        <v>0</v>
      </c>
      <c r="AI72" s="95">
        <v>0</v>
      </c>
      <c r="AJ72" s="96">
        <f t="shared" si="0"/>
        <v>245026.5</v>
      </c>
      <c r="AM72" s="103"/>
    </row>
    <row r="73" spans="1:39" ht="20.100000000000001" customHeight="1">
      <c r="A73" s="92">
        <v>154</v>
      </c>
      <c r="B73" s="93" t="s">
        <v>768</v>
      </c>
      <c r="C73" s="94" t="s">
        <v>1383</v>
      </c>
      <c r="D73" s="95">
        <v>0</v>
      </c>
      <c r="E73" s="95">
        <v>0</v>
      </c>
      <c r="F73" s="95">
        <v>0</v>
      </c>
      <c r="G73" s="95">
        <v>0</v>
      </c>
      <c r="H73" s="95">
        <v>0</v>
      </c>
      <c r="I73" s="95">
        <v>0</v>
      </c>
      <c r="J73" s="95">
        <v>0</v>
      </c>
      <c r="K73" s="95">
        <v>0</v>
      </c>
      <c r="L73" s="95">
        <v>0</v>
      </c>
      <c r="M73" s="95">
        <v>0</v>
      </c>
      <c r="N73" s="95">
        <v>0</v>
      </c>
      <c r="O73" s="95">
        <v>0</v>
      </c>
      <c r="P73" s="95">
        <v>0</v>
      </c>
      <c r="Q73" s="95">
        <v>0</v>
      </c>
      <c r="R73" s="95">
        <v>0</v>
      </c>
      <c r="S73" s="95">
        <v>0</v>
      </c>
      <c r="T73" s="95">
        <v>0</v>
      </c>
      <c r="U73" s="95">
        <v>0</v>
      </c>
      <c r="V73" s="95">
        <v>0</v>
      </c>
      <c r="W73" s="95">
        <v>0</v>
      </c>
      <c r="X73" s="95">
        <v>0</v>
      </c>
      <c r="Y73" s="95">
        <v>0</v>
      </c>
      <c r="Z73" s="95">
        <v>0</v>
      </c>
      <c r="AA73" s="95">
        <v>0</v>
      </c>
      <c r="AB73" s="95">
        <v>0</v>
      </c>
      <c r="AC73" s="95">
        <v>0</v>
      </c>
      <c r="AD73" s="95">
        <v>0</v>
      </c>
      <c r="AE73" s="95">
        <v>0</v>
      </c>
      <c r="AF73" s="95">
        <v>0</v>
      </c>
      <c r="AG73" s="95">
        <v>0</v>
      </c>
      <c r="AH73" s="95">
        <v>0</v>
      </c>
      <c r="AI73" s="95">
        <v>0</v>
      </c>
      <c r="AJ73" s="96">
        <f t="shared" si="0"/>
        <v>0</v>
      </c>
      <c r="AM73" s="103"/>
    </row>
    <row r="74" spans="1:39" ht="20.100000000000001" customHeight="1">
      <c r="A74" s="92">
        <v>155</v>
      </c>
      <c r="B74" s="93" t="s">
        <v>769</v>
      </c>
      <c r="C74" s="94" t="s">
        <v>1383</v>
      </c>
      <c r="D74" s="95">
        <v>0</v>
      </c>
      <c r="E74" s="95">
        <v>0</v>
      </c>
      <c r="F74" s="95">
        <v>0</v>
      </c>
      <c r="G74" s="95">
        <v>4926.46</v>
      </c>
      <c r="H74" s="95">
        <v>0</v>
      </c>
      <c r="I74" s="95">
        <v>0</v>
      </c>
      <c r="J74" s="95">
        <v>0</v>
      </c>
      <c r="K74" s="95">
        <v>0</v>
      </c>
      <c r="L74" s="95">
        <v>0</v>
      </c>
      <c r="M74" s="95">
        <v>0</v>
      </c>
      <c r="N74" s="95">
        <v>0</v>
      </c>
      <c r="O74" s="95">
        <v>0</v>
      </c>
      <c r="P74" s="95">
        <v>0</v>
      </c>
      <c r="Q74" s="95">
        <v>0</v>
      </c>
      <c r="R74" s="95">
        <v>0</v>
      </c>
      <c r="S74" s="95">
        <v>0</v>
      </c>
      <c r="T74" s="95">
        <v>0</v>
      </c>
      <c r="U74" s="95">
        <v>0</v>
      </c>
      <c r="V74" s="95">
        <v>0</v>
      </c>
      <c r="W74" s="95">
        <v>0</v>
      </c>
      <c r="X74" s="95">
        <v>0</v>
      </c>
      <c r="Y74" s="95">
        <v>0</v>
      </c>
      <c r="Z74" s="95">
        <v>0</v>
      </c>
      <c r="AA74" s="95">
        <v>0</v>
      </c>
      <c r="AB74" s="95">
        <v>0</v>
      </c>
      <c r="AC74" s="95">
        <v>0</v>
      </c>
      <c r="AD74" s="95">
        <v>0</v>
      </c>
      <c r="AE74" s="95">
        <v>0</v>
      </c>
      <c r="AF74" s="95">
        <v>0</v>
      </c>
      <c r="AG74" s="95">
        <v>0</v>
      </c>
      <c r="AH74" s="95">
        <v>0</v>
      </c>
      <c r="AI74" s="95">
        <v>0</v>
      </c>
      <c r="AJ74" s="96">
        <f t="shared" si="0"/>
        <v>4926.46</v>
      </c>
      <c r="AM74" s="103"/>
    </row>
    <row r="75" spans="1:39" ht="20.100000000000001" customHeight="1">
      <c r="A75" s="92">
        <v>156</v>
      </c>
      <c r="B75" s="93" t="s">
        <v>770</v>
      </c>
      <c r="C75" s="94" t="s">
        <v>1383</v>
      </c>
      <c r="D75" s="95">
        <v>0</v>
      </c>
      <c r="E75" s="95">
        <v>0</v>
      </c>
      <c r="F75" s="95">
        <v>0</v>
      </c>
      <c r="G75" s="95">
        <v>0</v>
      </c>
      <c r="H75" s="95">
        <v>0</v>
      </c>
      <c r="I75" s="95">
        <v>0</v>
      </c>
      <c r="J75" s="95">
        <v>0</v>
      </c>
      <c r="K75" s="95">
        <v>0</v>
      </c>
      <c r="L75" s="95">
        <v>0</v>
      </c>
      <c r="M75" s="95">
        <v>0</v>
      </c>
      <c r="N75" s="95">
        <v>0</v>
      </c>
      <c r="O75" s="95">
        <v>0</v>
      </c>
      <c r="P75" s="95">
        <v>0</v>
      </c>
      <c r="Q75" s="95">
        <v>0</v>
      </c>
      <c r="R75" s="95">
        <v>0</v>
      </c>
      <c r="S75" s="95">
        <v>0</v>
      </c>
      <c r="T75" s="95">
        <v>0</v>
      </c>
      <c r="U75" s="95">
        <v>0</v>
      </c>
      <c r="V75" s="95">
        <v>0</v>
      </c>
      <c r="W75" s="95">
        <v>0</v>
      </c>
      <c r="X75" s="95">
        <v>0</v>
      </c>
      <c r="Y75" s="95">
        <v>0</v>
      </c>
      <c r="Z75" s="95">
        <v>0</v>
      </c>
      <c r="AA75" s="95">
        <v>0</v>
      </c>
      <c r="AB75" s="95">
        <v>0</v>
      </c>
      <c r="AC75" s="95">
        <v>0</v>
      </c>
      <c r="AD75" s="95">
        <v>0</v>
      </c>
      <c r="AE75" s="95">
        <v>0</v>
      </c>
      <c r="AF75" s="95">
        <v>0</v>
      </c>
      <c r="AG75" s="95">
        <v>0</v>
      </c>
      <c r="AH75" s="95">
        <v>0</v>
      </c>
      <c r="AI75" s="95">
        <v>0</v>
      </c>
      <c r="AJ75" s="96">
        <f t="shared" si="0"/>
        <v>0</v>
      </c>
      <c r="AM75" s="103"/>
    </row>
    <row r="76" spans="1:39" ht="20.100000000000001" customHeight="1">
      <c r="A76" s="92">
        <v>157</v>
      </c>
      <c r="B76" s="93" t="s">
        <v>771</v>
      </c>
      <c r="C76" s="94" t="s">
        <v>1383</v>
      </c>
      <c r="D76" s="95">
        <v>0</v>
      </c>
      <c r="E76" s="95">
        <v>0</v>
      </c>
      <c r="F76" s="95">
        <v>0</v>
      </c>
      <c r="G76" s="95">
        <v>0</v>
      </c>
      <c r="H76" s="95">
        <v>0</v>
      </c>
      <c r="I76" s="95">
        <v>0</v>
      </c>
      <c r="J76" s="95">
        <v>0</v>
      </c>
      <c r="K76" s="95">
        <v>0</v>
      </c>
      <c r="L76" s="95">
        <v>0</v>
      </c>
      <c r="M76" s="95">
        <v>0</v>
      </c>
      <c r="N76" s="95">
        <v>0</v>
      </c>
      <c r="O76" s="95">
        <v>0</v>
      </c>
      <c r="P76" s="95">
        <v>0</v>
      </c>
      <c r="Q76" s="95">
        <v>0</v>
      </c>
      <c r="R76" s="95">
        <v>0</v>
      </c>
      <c r="S76" s="95">
        <v>0</v>
      </c>
      <c r="T76" s="95">
        <v>0</v>
      </c>
      <c r="U76" s="95">
        <v>0</v>
      </c>
      <c r="V76" s="95">
        <v>0</v>
      </c>
      <c r="W76" s="95">
        <v>0</v>
      </c>
      <c r="X76" s="95">
        <v>0</v>
      </c>
      <c r="Y76" s="95">
        <v>0</v>
      </c>
      <c r="Z76" s="95">
        <v>0</v>
      </c>
      <c r="AA76" s="95">
        <v>0</v>
      </c>
      <c r="AB76" s="95">
        <v>0</v>
      </c>
      <c r="AC76" s="95">
        <v>0</v>
      </c>
      <c r="AD76" s="95">
        <v>0</v>
      </c>
      <c r="AE76" s="95">
        <v>0</v>
      </c>
      <c r="AF76" s="95">
        <v>0</v>
      </c>
      <c r="AG76" s="95">
        <v>0</v>
      </c>
      <c r="AH76" s="95">
        <v>0</v>
      </c>
      <c r="AI76" s="95">
        <v>0</v>
      </c>
      <c r="AJ76" s="96">
        <f t="shared" si="0"/>
        <v>0</v>
      </c>
      <c r="AM76" s="103"/>
    </row>
    <row r="77" spans="1:39" ht="20.100000000000001" customHeight="1">
      <c r="A77" s="92">
        <v>159</v>
      </c>
      <c r="B77" s="93" t="s">
        <v>772</v>
      </c>
      <c r="C77" s="94" t="s">
        <v>1383</v>
      </c>
      <c r="D77" s="95">
        <v>0</v>
      </c>
      <c r="E77" s="95">
        <v>0</v>
      </c>
      <c r="F77" s="95">
        <v>0</v>
      </c>
      <c r="G77" s="95">
        <v>0</v>
      </c>
      <c r="H77" s="95">
        <v>0</v>
      </c>
      <c r="I77" s="95">
        <v>0</v>
      </c>
      <c r="J77" s="95">
        <v>0</v>
      </c>
      <c r="K77" s="95">
        <v>0</v>
      </c>
      <c r="L77" s="95">
        <v>0</v>
      </c>
      <c r="M77" s="95">
        <v>0</v>
      </c>
      <c r="N77" s="95">
        <v>0</v>
      </c>
      <c r="O77" s="95">
        <v>0</v>
      </c>
      <c r="P77" s="95">
        <v>0</v>
      </c>
      <c r="Q77" s="95">
        <v>0</v>
      </c>
      <c r="R77" s="95">
        <v>0</v>
      </c>
      <c r="S77" s="95">
        <v>0</v>
      </c>
      <c r="T77" s="95">
        <v>0</v>
      </c>
      <c r="U77" s="95">
        <v>0</v>
      </c>
      <c r="V77" s="95">
        <v>0</v>
      </c>
      <c r="W77" s="95">
        <v>0</v>
      </c>
      <c r="X77" s="95">
        <v>0</v>
      </c>
      <c r="Y77" s="95">
        <v>0</v>
      </c>
      <c r="Z77" s="95">
        <v>0</v>
      </c>
      <c r="AA77" s="95">
        <v>0</v>
      </c>
      <c r="AB77" s="95">
        <v>0</v>
      </c>
      <c r="AC77" s="95">
        <v>0</v>
      </c>
      <c r="AD77" s="95">
        <v>0</v>
      </c>
      <c r="AE77" s="95">
        <v>0</v>
      </c>
      <c r="AF77" s="95">
        <v>0</v>
      </c>
      <c r="AG77" s="95">
        <v>0</v>
      </c>
      <c r="AH77" s="95">
        <v>0</v>
      </c>
      <c r="AI77" s="95">
        <v>0</v>
      </c>
      <c r="AJ77" s="96">
        <f t="shared" si="0"/>
        <v>0</v>
      </c>
      <c r="AM77" s="103"/>
    </row>
    <row r="78" spans="1:39" ht="20.100000000000001" customHeight="1">
      <c r="A78" s="92">
        <v>163</v>
      </c>
      <c r="B78" s="93" t="s">
        <v>773</v>
      </c>
      <c r="C78" s="94" t="s">
        <v>1383</v>
      </c>
      <c r="D78" s="95">
        <v>2074.7600000000002</v>
      </c>
      <c r="E78" s="95">
        <v>0</v>
      </c>
      <c r="F78" s="95">
        <v>1436591.39</v>
      </c>
      <c r="G78" s="95">
        <v>14581.65</v>
      </c>
      <c r="H78" s="95">
        <v>0</v>
      </c>
      <c r="I78" s="95">
        <v>0</v>
      </c>
      <c r="J78" s="95">
        <v>0</v>
      </c>
      <c r="K78" s="95">
        <v>527.32000000000005</v>
      </c>
      <c r="L78" s="95">
        <v>0</v>
      </c>
      <c r="M78" s="95">
        <v>0</v>
      </c>
      <c r="N78" s="95">
        <v>0</v>
      </c>
      <c r="O78" s="95">
        <v>0</v>
      </c>
      <c r="P78" s="95">
        <v>0</v>
      </c>
      <c r="Q78" s="95">
        <v>0</v>
      </c>
      <c r="R78" s="95">
        <v>0</v>
      </c>
      <c r="S78" s="95">
        <v>0</v>
      </c>
      <c r="T78" s="95">
        <v>0</v>
      </c>
      <c r="U78" s="95">
        <v>0</v>
      </c>
      <c r="V78" s="95">
        <v>0</v>
      </c>
      <c r="W78" s="95">
        <v>0</v>
      </c>
      <c r="X78" s="95">
        <v>0</v>
      </c>
      <c r="Y78" s="95">
        <v>0</v>
      </c>
      <c r="Z78" s="95">
        <v>0</v>
      </c>
      <c r="AA78" s="95">
        <v>0</v>
      </c>
      <c r="AB78" s="95">
        <v>0</v>
      </c>
      <c r="AC78" s="95">
        <v>0</v>
      </c>
      <c r="AD78" s="95">
        <v>0</v>
      </c>
      <c r="AE78" s="95">
        <v>0</v>
      </c>
      <c r="AF78" s="95">
        <v>0</v>
      </c>
      <c r="AG78" s="95">
        <v>0</v>
      </c>
      <c r="AH78" s="95">
        <v>0</v>
      </c>
      <c r="AI78" s="95">
        <v>0</v>
      </c>
      <c r="AJ78" s="96">
        <f t="shared" ref="AJ78:AJ141" si="1">SUM(D78:AI78)</f>
        <v>1453775.1199999999</v>
      </c>
      <c r="AM78" s="103"/>
    </row>
    <row r="79" spans="1:39" ht="20.100000000000001" customHeight="1">
      <c r="A79" s="92">
        <v>169</v>
      </c>
      <c r="B79" s="93" t="s">
        <v>774</v>
      </c>
      <c r="C79" s="94" t="s">
        <v>1383</v>
      </c>
      <c r="D79" s="95">
        <v>0</v>
      </c>
      <c r="E79" s="95">
        <v>0</v>
      </c>
      <c r="F79" s="95">
        <v>0</v>
      </c>
      <c r="G79" s="95">
        <v>39485.479999999996</v>
      </c>
      <c r="H79" s="95">
        <v>0</v>
      </c>
      <c r="I79" s="95">
        <v>283.72000000000003</v>
      </c>
      <c r="J79" s="95">
        <v>0</v>
      </c>
      <c r="K79" s="95">
        <v>0</v>
      </c>
      <c r="L79" s="95">
        <v>0</v>
      </c>
      <c r="M79" s="95">
        <v>0</v>
      </c>
      <c r="N79" s="95">
        <v>0</v>
      </c>
      <c r="O79" s="95">
        <v>0</v>
      </c>
      <c r="P79" s="95">
        <v>0</v>
      </c>
      <c r="Q79" s="95">
        <v>0</v>
      </c>
      <c r="R79" s="95">
        <v>0</v>
      </c>
      <c r="S79" s="95">
        <v>0</v>
      </c>
      <c r="T79" s="95">
        <v>0</v>
      </c>
      <c r="U79" s="95">
        <v>0</v>
      </c>
      <c r="V79" s="95">
        <v>0</v>
      </c>
      <c r="W79" s="95">
        <v>0</v>
      </c>
      <c r="X79" s="95">
        <v>0</v>
      </c>
      <c r="Y79" s="95">
        <v>0</v>
      </c>
      <c r="Z79" s="95">
        <v>0</v>
      </c>
      <c r="AA79" s="95">
        <v>0</v>
      </c>
      <c r="AB79" s="95">
        <v>0</v>
      </c>
      <c r="AC79" s="95">
        <v>0</v>
      </c>
      <c r="AD79" s="95">
        <v>0</v>
      </c>
      <c r="AE79" s="95">
        <v>0</v>
      </c>
      <c r="AF79" s="95">
        <v>0</v>
      </c>
      <c r="AG79" s="95">
        <v>0</v>
      </c>
      <c r="AH79" s="95">
        <v>0</v>
      </c>
      <c r="AI79" s="95">
        <v>0</v>
      </c>
      <c r="AJ79" s="96">
        <f t="shared" si="1"/>
        <v>39769.199999999997</v>
      </c>
      <c r="AM79" s="103"/>
    </row>
    <row r="80" spans="1:39" ht="20.100000000000001" customHeight="1">
      <c r="A80" s="92">
        <v>170</v>
      </c>
      <c r="B80" s="93" t="s">
        <v>775</v>
      </c>
      <c r="C80" s="94" t="s">
        <v>1383</v>
      </c>
      <c r="D80" s="95">
        <v>0</v>
      </c>
      <c r="E80" s="95">
        <v>0</v>
      </c>
      <c r="F80" s="95">
        <v>0</v>
      </c>
      <c r="G80" s="95">
        <v>1380</v>
      </c>
      <c r="H80" s="95">
        <v>0</v>
      </c>
      <c r="I80" s="95">
        <v>0</v>
      </c>
      <c r="J80" s="95">
        <v>0</v>
      </c>
      <c r="K80" s="95">
        <v>0</v>
      </c>
      <c r="L80" s="95">
        <v>0</v>
      </c>
      <c r="M80" s="95">
        <v>0</v>
      </c>
      <c r="N80" s="95">
        <v>0</v>
      </c>
      <c r="O80" s="95">
        <v>0</v>
      </c>
      <c r="P80" s="95">
        <v>0</v>
      </c>
      <c r="Q80" s="95">
        <v>0</v>
      </c>
      <c r="R80" s="95">
        <v>0</v>
      </c>
      <c r="S80" s="95">
        <v>0</v>
      </c>
      <c r="T80" s="95">
        <v>0</v>
      </c>
      <c r="U80" s="95">
        <v>0</v>
      </c>
      <c r="V80" s="95">
        <v>0</v>
      </c>
      <c r="W80" s="95">
        <v>0</v>
      </c>
      <c r="X80" s="95">
        <v>0</v>
      </c>
      <c r="Y80" s="95">
        <v>0</v>
      </c>
      <c r="Z80" s="95">
        <v>0</v>
      </c>
      <c r="AA80" s="95">
        <v>0</v>
      </c>
      <c r="AB80" s="95">
        <v>0</v>
      </c>
      <c r="AC80" s="95">
        <v>0</v>
      </c>
      <c r="AD80" s="95">
        <v>0</v>
      </c>
      <c r="AE80" s="95">
        <v>0</v>
      </c>
      <c r="AF80" s="95">
        <v>0</v>
      </c>
      <c r="AG80" s="95">
        <v>0</v>
      </c>
      <c r="AH80" s="95">
        <v>0</v>
      </c>
      <c r="AI80" s="95">
        <v>0</v>
      </c>
      <c r="AJ80" s="96">
        <f t="shared" si="1"/>
        <v>1380</v>
      </c>
      <c r="AM80" s="103"/>
    </row>
    <row r="81" spans="1:39" ht="20.100000000000001" customHeight="1">
      <c r="A81" s="92">
        <v>171</v>
      </c>
      <c r="B81" s="93" t="s">
        <v>776</v>
      </c>
      <c r="C81" s="94" t="s">
        <v>1383</v>
      </c>
      <c r="D81" s="95">
        <v>0</v>
      </c>
      <c r="E81" s="95">
        <v>0</v>
      </c>
      <c r="F81" s="95">
        <v>0</v>
      </c>
      <c r="G81" s="95">
        <v>0</v>
      </c>
      <c r="H81" s="95">
        <v>0</v>
      </c>
      <c r="I81" s="95">
        <v>0</v>
      </c>
      <c r="J81" s="95">
        <v>0</v>
      </c>
      <c r="K81" s="95">
        <v>0</v>
      </c>
      <c r="L81" s="95">
        <v>0</v>
      </c>
      <c r="M81" s="95">
        <v>0</v>
      </c>
      <c r="N81" s="95">
        <v>0</v>
      </c>
      <c r="O81" s="95">
        <v>0</v>
      </c>
      <c r="P81" s="95">
        <v>0</v>
      </c>
      <c r="Q81" s="95">
        <v>0</v>
      </c>
      <c r="R81" s="95">
        <v>0</v>
      </c>
      <c r="S81" s="95">
        <v>0</v>
      </c>
      <c r="T81" s="95">
        <v>0</v>
      </c>
      <c r="U81" s="95">
        <v>0</v>
      </c>
      <c r="V81" s="95">
        <v>0</v>
      </c>
      <c r="W81" s="95">
        <v>0</v>
      </c>
      <c r="X81" s="95">
        <v>0</v>
      </c>
      <c r="Y81" s="95">
        <v>0</v>
      </c>
      <c r="Z81" s="95">
        <v>0</v>
      </c>
      <c r="AA81" s="95">
        <v>0</v>
      </c>
      <c r="AB81" s="95">
        <v>0</v>
      </c>
      <c r="AC81" s="95">
        <v>0</v>
      </c>
      <c r="AD81" s="95">
        <v>0</v>
      </c>
      <c r="AE81" s="95">
        <v>0</v>
      </c>
      <c r="AF81" s="95">
        <v>0</v>
      </c>
      <c r="AG81" s="95">
        <v>0</v>
      </c>
      <c r="AH81" s="95">
        <v>0</v>
      </c>
      <c r="AI81" s="95">
        <v>0</v>
      </c>
      <c r="AJ81" s="96">
        <f t="shared" si="1"/>
        <v>0</v>
      </c>
      <c r="AM81" s="103"/>
    </row>
    <row r="82" spans="1:39" ht="20.100000000000001" customHeight="1">
      <c r="A82" s="92">
        <v>188</v>
      </c>
      <c r="B82" s="93" t="s">
        <v>777</v>
      </c>
      <c r="C82" s="94" t="s">
        <v>1383</v>
      </c>
      <c r="D82" s="95">
        <v>0</v>
      </c>
      <c r="E82" s="95">
        <v>0</v>
      </c>
      <c r="F82" s="95">
        <v>0</v>
      </c>
      <c r="G82" s="95">
        <v>0</v>
      </c>
      <c r="H82" s="95">
        <v>0</v>
      </c>
      <c r="I82" s="95">
        <v>0</v>
      </c>
      <c r="J82" s="95">
        <v>0</v>
      </c>
      <c r="K82" s="95">
        <v>0</v>
      </c>
      <c r="L82" s="95">
        <v>0</v>
      </c>
      <c r="M82" s="95">
        <v>0</v>
      </c>
      <c r="N82" s="95">
        <v>0</v>
      </c>
      <c r="O82" s="95">
        <v>0</v>
      </c>
      <c r="P82" s="95">
        <v>0</v>
      </c>
      <c r="Q82" s="95">
        <v>0</v>
      </c>
      <c r="R82" s="95">
        <v>0</v>
      </c>
      <c r="S82" s="95">
        <v>0</v>
      </c>
      <c r="T82" s="95">
        <v>0</v>
      </c>
      <c r="U82" s="95">
        <v>0</v>
      </c>
      <c r="V82" s="95">
        <v>0</v>
      </c>
      <c r="W82" s="95">
        <v>0</v>
      </c>
      <c r="X82" s="95">
        <v>0</v>
      </c>
      <c r="Y82" s="95">
        <v>0</v>
      </c>
      <c r="Z82" s="95">
        <v>0</v>
      </c>
      <c r="AA82" s="95">
        <v>0</v>
      </c>
      <c r="AB82" s="95">
        <v>0</v>
      </c>
      <c r="AC82" s="95">
        <v>0</v>
      </c>
      <c r="AD82" s="95">
        <v>0</v>
      </c>
      <c r="AE82" s="95">
        <v>0</v>
      </c>
      <c r="AF82" s="95">
        <v>0</v>
      </c>
      <c r="AG82" s="95">
        <v>0</v>
      </c>
      <c r="AH82" s="95">
        <v>0</v>
      </c>
      <c r="AI82" s="95">
        <v>0</v>
      </c>
      <c r="AJ82" s="96">
        <f t="shared" si="1"/>
        <v>0</v>
      </c>
      <c r="AM82" s="103"/>
    </row>
    <row r="83" spans="1:39" ht="20.100000000000001" customHeight="1">
      <c r="A83" s="92">
        <v>190</v>
      </c>
      <c r="B83" s="93" t="s">
        <v>114</v>
      </c>
      <c r="C83" s="94" t="s">
        <v>1383</v>
      </c>
      <c r="D83" s="95">
        <v>0</v>
      </c>
      <c r="E83" s="95">
        <v>0</v>
      </c>
      <c r="F83" s="95">
        <v>0</v>
      </c>
      <c r="G83" s="95">
        <v>11050.55</v>
      </c>
      <c r="H83" s="95">
        <v>0</v>
      </c>
      <c r="I83" s="95">
        <v>0</v>
      </c>
      <c r="J83" s="95">
        <v>0</v>
      </c>
      <c r="K83" s="95">
        <v>0</v>
      </c>
      <c r="L83" s="95">
        <v>0</v>
      </c>
      <c r="M83" s="95">
        <v>0</v>
      </c>
      <c r="N83" s="95">
        <v>0</v>
      </c>
      <c r="O83" s="95">
        <v>0</v>
      </c>
      <c r="P83" s="95">
        <v>0</v>
      </c>
      <c r="Q83" s="95">
        <v>0</v>
      </c>
      <c r="R83" s="95">
        <v>0</v>
      </c>
      <c r="S83" s="95">
        <v>0</v>
      </c>
      <c r="T83" s="95">
        <v>0</v>
      </c>
      <c r="U83" s="95">
        <v>0</v>
      </c>
      <c r="V83" s="95">
        <v>0</v>
      </c>
      <c r="W83" s="95">
        <v>0</v>
      </c>
      <c r="X83" s="95">
        <v>0</v>
      </c>
      <c r="Y83" s="95">
        <v>0</v>
      </c>
      <c r="Z83" s="95">
        <v>0</v>
      </c>
      <c r="AA83" s="95">
        <v>0</v>
      </c>
      <c r="AB83" s="95">
        <v>0</v>
      </c>
      <c r="AC83" s="95">
        <v>0</v>
      </c>
      <c r="AD83" s="95">
        <v>0</v>
      </c>
      <c r="AE83" s="95">
        <v>0</v>
      </c>
      <c r="AF83" s="95">
        <v>0</v>
      </c>
      <c r="AG83" s="95">
        <v>0</v>
      </c>
      <c r="AH83" s="95">
        <v>0</v>
      </c>
      <c r="AI83" s="95">
        <v>0</v>
      </c>
      <c r="AJ83" s="96">
        <f t="shared" si="1"/>
        <v>11050.55</v>
      </c>
      <c r="AM83" s="103"/>
    </row>
    <row r="84" spans="1:39" ht="20.100000000000001" customHeight="1">
      <c r="A84" s="92">
        <v>192</v>
      </c>
      <c r="B84" s="93" t="s">
        <v>778</v>
      </c>
      <c r="C84" s="94" t="s">
        <v>1383</v>
      </c>
      <c r="D84" s="95">
        <v>0</v>
      </c>
      <c r="E84" s="95">
        <v>0</v>
      </c>
      <c r="F84" s="95">
        <v>13017.6</v>
      </c>
      <c r="G84" s="95">
        <v>545.02</v>
      </c>
      <c r="H84" s="95">
        <v>0</v>
      </c>
      <c r="I84" s="95">
        <v>0</v>
      </c>
      <c r="J84" s="95">
        <v>0</v>
      </c>
      <c r="K84" s="95">
        <v>0</v>
      </c>
      <c r="L84" s="95">
        <v>0</v>
      </c>
      <c r="M84" s="95">
        <v>0</v>
      </c>
      <c r="N84" s="95">
        <v>0</v>
      </c>
      <c r="O84" s="95">
        <v>0</v>
      </c>
      <c r="P84" s="95">
        <v>0</v>
      </c>
      <c r="Q84" s="95">
        <v>0</v>
      </c>
      <c r="R84" s="95">
        <v>0</v>
      </c>
      <c r="S84" s="95">
        <v>0</v>
      </c>
      <c r="T84" s="95">
        <v>0</v>
      </c>
      <c r="U84" s="95">
        <v>0</v>
      </c>
      <c r="V84" s="95">
        <v>0</v>
      </c>
      <c r="W84" s="95">
        <v>0</v>
      </c>
      <c r="X84" s="95">
        <v>0</v>
      </c>
      <c r="Y84" s="95">
        <v>0</v>
      </c>
      <c r="Z84" s="95">
        <v>0</v>
      </c>
      <c r="AA84" s="95">
        <v>0</v>
      </c>
      <c r="AB84" s="95">
        <v>0</v>
      </c>
      <c r="AC84" s="95">
        <v>0</v>
      </c>
      <c r="AD84" s="95">
        <v>0</v>
      </c>
      <c r="AE84" s="95">
        <v>0</v>
      </c>
      <c r="AF84" s="95">
        <v>0</v>
      </c>
      <c r="AG84" s="95">
        <v>0</v>
      </c>
      <c r="AH84" s="95">
        <v>0</v>
      </c>
      <c r="AI84" s="95">
        <v>0</v>
      </c>
      <c r="AJ84" s="96">
        <f t="shared" si="1"/>
        <v>13562.62</v>
      </c>
      <c r="AM84" s="103"/>
    </row>
    <row r="85" spans="1:39" ht="20.100000000000001" customHeight="1">
      <c r="A85" s="92">
        <v>197</v>
      </c>
      <c r="B85" s="93" t="s">
        <v>779</v>
      </c>
      <c r="C85" s="94" t="s">
        <v>1383</v>
      </c>
      <c r="D85" s="95">
        <v>0</v>
      </c>
      <c r="E85" s="95">
        <v>0</v>
      </c>
      <c r="F85" s="95">
        <v>0</v>
      </c>
      <c r="G85" s="95">
        <v>0</v>
      </c>
      <c r="H85" s="95">
        <v>0</v>
      </c>
      <c r="I85" s="95">
        <v>0</v>
      </c>
      <c r="J85" s="95">
        <v>0</v>
      </c>
      <c r="K85" s="95">
        <v>0</v>
      </c>
      <c r="L85" s="95">
        <v>50310.5</v>
      </c>
      <c r="M85" s="95">
        <v>0</v>
      </c>
      <c r="N85" s="95">
        <v>0</v>
      </c>
      <c r="O85" s="95">
        <v>0</v>
      </c>
      <c r="P85" s="95">
        <v>0</v>
      </c>
      <c r="Q85" s="95">
        <v>0</v>
      </c>
      <c r="R85" s="95">
        <v>0</v>
      </c>
      <c r="S85" s="95">
        <v>0</v>
      </c>
      <c r="T85" s="95">
        <v>0</v>
      </c>
      <c r="U85" s="95">
        <v>0</v>
      </c>
      <c r="V85" s="95">
        <v>0</v>
      </c>
      <c r="W85" s="95">
        <v>0</v>
      </c>
      <c r="X85" s="95">
        <v>0</v>
      </c>
      <c r="Y85" s="95">
        <v>0</v>
      </c>
      <c r="Z85" s="95">
        <v>0</v>
      </c>
      <c r="AA85" s="95">
        <v>0</v>
      </c>
      <c r="AB85" s="95">
        <v>0</v>
      </c>
      <c r="AC85" s="95">
        <v>0</v>
      </c>
      <c r="AD85" s="95">
        <v>0</v>
      </c>
      <c r="AE85" s="95">
        <v>0</v>
      </c>
      <c r="AF85" s="95">
        <v>0</v>
      </c>
      <c r="AG85" s="95">
        <v>0</v>
      </c>
      <c r="AH85" s="95">
        <v>0</v>
      </c>
      <c r="AI85" s="95">
        <v>0</v>
      </c>
      <c r="AJ85" s="96">
        <f t="shared" si="1"/>
        <v>50310.5</v>
      </c>
      <c r="AM85" s="103"/>
    </row>
    <row r="86" spans="1:39" ht="20.100000000000001" customHeight="1">
      <c r="A86" s="92">
        <v>200</v>
      </c>
      <c r="B86" s="93" t="s">
        <v>780</v>
      </c>
      <c r="C86" s="94" t="s">
        <v>1383</v>
      </c>
      <c r="D86" s="95">
        <v>0</v>
      </c>
      <c r="E86" s="95">
        <v>0</v>
      </c>
      <c r="F86" s="95">
        <v>0</v>
      </c>
      <c r="G86" s="95">
        <v>0</v>
      </c>
      <c r="H86" s="95">
        <v>0</v>
      </c>
      <c r="I86" s="95">
        <v>0</v>
      </c>
      <c r="J86" s="95">
        <v>0</v>
      </c>
      <c r="K86" s="95">
        <v>0</v>
      </c>
      <c r="L86" s="95">
        <v>0</v>
      </c>
      <c r="M86" s="95">
        <v>0</v>
      </c>
      <c r="N86" s="95">
        <v>0</v>
      </c>
      <c r="O86" s="95">
        <v>0</v>
      </c>
      <c r="P86" s="95">
        <v>0</v>
      </c>
      <c r="Q86" s="95">
        <v>0</v>
      </c>
      <c r="R86" s="95">
        <v>0</v>
      </c>
      <c r="S86" s="95">
        <v>0</v>
      </c>
      <c r="T86" s="95">
        <v>0</v>
      </c>
      <c r="U86" s="95">
        <v>0</v>
      </c>
      <c r="V86" s="95">
        <v>0</v>
      </c>
      <c r="W86" s="95">
        <v>0</v>
      </c>
      <c r="X86" s="95">
        <v>0</v>
      </c>
      <c r="Y86" s="95">
        <v>0</v>
      </c>
      <c r="Z86" s="95">
        <v>0</v>
      </c>
      <c r="AA86" s="95">
        <v>0</v>
      </c>
      <c r="AB86" s="95">
        <v>0</v>
      </c>
      <c r="AC86" s="95">
        <v>0</v>
      </c>
      <c r="AD86" s="95">
        <v>0</v>
      </c>
      <c r="AE86" s="95">
        <v>0</v>
      </c>
      <c r="AF86" s="95">
        <v>0</v>
      </c>
      <c r="AG86" s="95">
        <v>0</v>
      </c>
      <c r="AH86" s="95">
        <v>0</v>
      </c>
      <c r="AI86" s="95">
        <v>0</v>
      </c>
      <c r="AJ86" s="96">
        <f t="shared" si="1"/>
        <v>0</v>
      </c>
      <c r="AM86" s="103"/>
    </row>
    <row r="87" spans="1:39" ht="20.100000000000001" customHeight="1">
      <c r="A87" s="92">
        <v>201</v>
      </c>
      <c r="B87" s="93" t="s">
        <v>781</v>
      </c>
      <c r="C87" s="94" t="s">
        <v>1383</v>
      </c>
      <c r="D87" s="95">
        <v>0</v>
      </c>
      <c r="E87" s="95">
        <v>0</v>
      </c>
      <c r="F87" s="95">
        <v>0</v>
      </c>
      <c r="G87" s="95">
        <v>120190.08</v>
      </c>
      <c r="H87" s="95">
        <v>0</v>
      </c>
      <c r="I87" s="95">
        <v>0</v>
      </c>
      <c r="J87" s="95">
        <v>0</v>
      </c>
      <c r="K87" s="95">
        <v>0</v>
      </c>
      <c r="L87" s="95">
        <v>0</v>
      </c>
      <c r="M87" s="95">
        <v>0</v>
      </c>
      <c r="N87" s="95">
        <v>0</v>
      </c>
      <c r="O87" s="95">
        <v>0</v>
      </c>
      <c r="P87" s="95">
        <v>0</v>
      </c>
      <c r="Q87" s="95">
        <v>0</v>
      </c>
      <c r="R87" s="95">
        <v>0</v>
      </c>
      <c r="S87" s="95">
        <v>0</v>
      </c>
      <c r="T87" s="95">
        <v>0</v>
      </c>
      <c r="U87" s="95">
        <v>0</v>
      </c>
      <c r="V87" s="95">
        <v>0</v>
      </c>
      <c r="W87" s="95">
        <v>0</v>
      </c>
      <c r="X87" s="95">
        <v>0</v>
      </c>
      <c r="Y87" s="95">
        <v>0</v>
      </c>
      <c r="Z87" s="95">
        <v>0</v>
      </c>
      <c r="AA87" s="95">
        <v>0</v>
      </c>
      <c r="AB87" s="95">
        <v>0</v>
      </c>
      <c r="AC87" s="95">
        <v>0</v>
      </c>
      <c r="AD87" s="95">
        <v>0</v>
      </c>
      <c r="AE87" s="95">
        <v>0</v>
      </c>
      <c r="AF87" s="95">
        <v>0</v>
      </c>
      <c r="AG87" s="95">
        <v>0</v>
      </c>
      <c r="AH87" s="95">
        <v>0</v>
      </c>
      <c r="AI87" s="95">
        <v>0</v>
      </c>
      <c r="AJ87" s="96">
        <f t="shared" si="1"/>
        <v>120190.08</v>
      </c>
      <c r="AM87" s="103"/>
    </row>
    <row r="88" spans="1:39" ht="20.100000000000001" customHeight="1">
      <c r="A88" s="92">
        <v>203</v>
      </c>
      <c r="B88" s="93" t="s">
        <v>782</v>
      </c>
      <c r="C88" s="94" t="s">
        <v>1383</v>
      </c>
      <c r="D88" s="95">
        <v>0</v>
      </c>
      <c r="E88" s="95">
        <v>0</v>
      </c>
      <c r="F88" s="95">
        <v>2338128.19</v>
      </c>
      <c r="G88" s="95">
        <v>264592.82</v>
      </c>
      <c r="H88" s="95">
        <v>0</v>
      </c>
      <c r="I88" s="95">
        <v>794.3</v>
      </c>
      <c r="J88" s="95">
        <v>0</v>
      </c>
      <c r="K88" s="95">
        <v>273.77</v>
      </c>
      <c r="L88" s="95">
        <v>0</v>
      </c>
      <c r="M88" s="95">
        <v>0</v>
      </c>
      <c r="N88" s="95">
        <v>733095.53</v>
      </c>
      <c r="O88" s="95">
        <v>0</v>
      </c>
      <c r="P88" s="95">
        <v>0</v>
      </c>
      <c r="Q88" s="95">
        <v>0</v>
      </c>
      <c r="R88" s="95">
        <v>0</v>
      </c>
      <c r="S88" s="95">
        <v>0</v>
      </c>
      <c r="T88" s="95">
        <v>0</v>
      </c>
      <c r="U88" s="95">
        <v>0</v>
      </c>
      <c r="V88" s="95">
        <v>0</v>
      </c>
      <c r="W88" s="95">
        <v>0</v>
      </c>
      <c r="X88" s="95">
        <v>0</v>
      </c>
      <c r="Y88" s="95">
        <v>0</v>
      </c>
      <c r="Z88" s="95">
        <v>0</v>
      </c>
      <c r="AA88" s="95">
        <v>0</v>
      </c>
      <c r="AB88" s="95">
        <v>0</v>
      </c>
      <c r="AC88" s="95">
        <v>0</v>
      </c>
      <c r="AD88" s="95">
        <v>0</v>
      </c>
      <c r="AE88" s="95">
        <v>0</v>
      </c>
      <c r="AF88" s="95">
        <v>0</v>
      </c>
      <c r="AG88" s="95">
        <v>0</v>
      </c>
      <c r="AH88" s="95">
        <v>0</v>
      </c>
      <c r="AI88" s="95">
        <v>0</v>
      </c>
      <c r="AJ88" s="96">
        <f t="shared" si="1"/>
        <v>3336884.6099999994</v>
      </c>
      <c r="AM88" s="103"/>
    </row>
    <row r="89" spans="1:39" ht="20.100000000000001" customHeight="1">
      <c r="A89" s="92">
        <v>206</v>
      </c>
      <c r="B89" s="93" t="s">
        <v>783</v>
      </c>
      <c r="C89" s="94" t="s">
        <v>1383</v>
      </c>
      <c r="D89" s="95">
        <v>3356500.5</v>
      </c>
      <c r="E89" s="95">
        <v>0</v>
      </c>
      <c r="F89" s="95">
        <v>0</v>
      </c>
      <c r="G89" s="95">
        <v>134113.53999999998</v>
      </c>
      <c r="H89" s="95">
        <v>0</v>
      </c>
      <c r="I89" s="95">
        <v>0</v>
      </c>
      <c r="J89" s="95">
        <v>0</v>
      </c>
      <c r="K89" s="95">
        <v>501.04</v>
      </c>
      <c r="L89" s="95">
        <v>0</v>
      </c>
      <c r="M89" s="95">
        <v>0</v>
      </c>
      <c r="N89" s="95">
        <v>0</v>
      </c>
      <c r="O89" s="95">
        <v>0</v>
      </c>
      <c r="P89" s="95">
        <v>0</v>
      </c>
      <c r="Q89" s="95">
        <v>0</v>
      </c>
      <c r="R89" s="95">
        <v>0</v>
      </c>
      <c r="S89" s="95">
        <v>0</v>
      </c>
      <c r="T89" s="95">
        <v>0</v>
      </c>
      <c r="U89" s="95">
        <v>0</v>
      </c>
      <c r="V89" s="95">
        <v>0</v>
      </c>
      <c r="W89" s="95">
        <v>0</v>
      </c>
      <c r="X89" s="95">
        <v>0</v>
      </c>
      <c r="Y89" s="95">
        <v>0</v>
      </c>
      <c r="Z89" s="95">
        <v>0</v>
      </c>
      <c r="AA89" s="95">
        <v>0</v>
      </c>
      <c r="AB89" s="95">
        <v>0</v>
      </c>
      <c r="AC89" s="95">
        <v>0</v>
      </c>
      <c r="AD89" s="95">
        <v>0</v>
      </c>
      <c r="AE89" s="95">
        <v>0</v>
      </c>
      <c r="AF89" s="95">
        <v>0</v>
      </c>
      <c r="AG89" s="95">
        <v>0</v>
      </c>
      <c r="AH89" s="95">
        <v>0</v>
      </c>
      <c r="AI89" s="95">
        <v>0</v>
      </c>
      <c r="AJ89" s="96">
        <f t="shared" si="1"/>
        <v>3491115.08</v>
      </c>
      <c r="AM89" s="103"/>
    </row>
    <row r="90" spans="1:39" ht="20.100000000000001" customHeight="1">
      <c r="A90" s="92">
        <v>209</v>
      </c>
      <c r="B90" s="93" t="s">
        <v>784</v>
      </c>
      <c r="C90" s="94" t="s">
        <v>1383</v>
      </c>
      <c r="D90" s="95">
        <v>0</v>
      </c>
      <c r="E90" s="95">
        <v>0</v>
      </c>
      <c r="F90" s="95">
        <v>0</v>
      </c>
      <c r="G90" s="95">
        <v>0</v>
      </c>
      <c r="H90" s="95">
        <v>0</v>
      </c>
      <c r="I90" s="95">
        <v>0</v>
      </c>
      <c r="J90" s="95">
        <v>0</v>
      </c>
      <c r="K90" s="95">
        <v>0</v>
      </c>
      <c r="L90" s="95">
        <v>0</v>
      </c>
      <c r="M90" s="95">
        <v>0</v>
      </c>
      <c r="N90" s="95">
        <v>0</v>
      </c>
      <c r="O90" s="95">
        <v>0</v>
      </c>
      <c r="P90" s="95">
        <v>0</v>
      </c>
      <c r="Q90" s="95">
        <v>0</v>
      </c>
      <c r="R90" s="95">
        <v>0</v>
      </c>
      <c r="S90" s="95">
        <v>0</v>
      </c>
      <c r="T90" s="95">
        <v>0</v>
      </c>
      <c r="U90" s="95">
        <v>0</v>
      </c>
      <c r="V90" s="95">
        <v>0</v>
      </c>
      <c r="W90" s="95">
        <v>0</v>
      </c>
      <c r="X90" s="95">
        <v>0</v>
      </c>
      <c r="Y90" s="95">
        <v>0</v>
      </c>
      <c r="Z90" s="95">
        <v>0</v>
      </c>
      <c r="AA90" s="95">
        <v>0</v>
      </c>
      <c r="AB90" s="95">
        <v>0</v>
      </c>
      <c r="AC90" s="95">
        <v>0</v>
      </c>
      <c r="AD90" s="95">
        <v>0</v>
      </c>
      <c r="AE90" s="95">
        <v>0</v>
      </c>
      <c r="AF90" s="95">
        <v>0</v>
      </c>
      <c r="AG90" s="95">
        <v>0</v>
      </c>
      <c r="AH90" s="95">
        <v>0</v>
      </c>
      <c r="AI90" s="95">
        <v>0</v>
      </c>
      <c r="AJ90" s="96">
        <f t="shared" si="1"/>
        <v>0</v>
      </c>
      <c r="AM90" s="103"/>
    </row>
    <row r="91" spans="1:39" ht="20.100000000000001" customHeight="1">
      <c r="A91" s="92">
        <v>210</v>
      </c>
      <c r="B91" s="93" t="s">
        <v>785</v>
      </c>
      <c r="C91" s="94" t="s">
        <v>1383</v>
      </c>
      <c r="D91" s="95">
        <v>0</v>
      </c>
      <c r="E91" s="95">
        <v>0</v>
      </c>
      <c r="F91" s="95">
        <v>0</v>
      </c>
      <c r="G91" s="95">
        <v>0</v>
      </c>
      <c r="H91" s="95">
        <v>0</v>
      </c>
      <c r="I91" s="95">
        <v>0</v>
      </c>
      <c r="J91" s="95">
        <v>0</v>
      </c>
      <c r="K91" s="95">
        <v>0</v>
      </c>
      <c r="L91" s="95">
        <v>0</v>
      </c>
      <c r="M91" s="95">
        <v>0</v>
      </c>
      <c r="N91" s="95">
        <v>0</v>
      </c>
      <c r="O91" s="95">
        <v>0</v>
      </c>
      <c r="P91" s="95">
        <v>0</v>
      </c>
      <c r="Q91" s="95">
        <v>0</v>
      </c>
      <c r="R91" s="95">
        <v>0</v>
      </c>
      <c r="S91" s="95">
        <v>0</v>
      </c>
      <c r="T91" s="95">
        <v>0</v>
      </c>
      <c r="U91" s="95">
        <v>0</v>
      </c>
      <c r="V91" s="95">
        <v>0</v>
      </c>
      <c r="W91" s="95">
        <v>0</v>
      </c>
      <c r="X91" s="95">
        <v>0</v>
      </c>
      <c r="Y91" s="95">
        <v>0</v>
      </c>
      <c r="Z91" s="95">
        <v>0</v>
      </c>
      <c r="AA91" s="95">
        <v>266236.60000000003</v>
      </c>
      <c r="AB91" s="95">
        <v>0</v>
      </c>
      <c r="AC91" s="95">
        <v>0</v>
      </c>
      <c r="AD91" s="95">
        <v>0</v>
      </c>
      <c r="AE91" s="95">
        <v>0</v>
      </c>
      <c r="AF91" s="95">
        <v>0</v>
      </c>
      <c r="AG91" s="95">
        <v>0</v>
      </c>
      <c r="AH91" s="95">
        <v>0</v>
      </c>
      <c r="AI91" s="95">
        <v>0</v>
      </c>
      <c r="AJ91" s="96">
        <f t="shared" si="1"/>
        <v>266236.60000000003</v>
      </c>
      <c r="AM91" s="103"/>
    </row>
    <row r="92" spans="1:39" ht="20.100000000000001" customHeight="1">
      <c r="A92" s="92">
        <v>212</v>
      </c>
      <c r="B92" s="93" t="s">
        <v>786</v>
      </c>
      <c r="C92" s="94" t="s">
        <v>1383</v>
      </c>
      <c r="D92" s="95">
        <v>0</v>
      </c>
      <c r="E92" s="95">
        <v>3595940</v>
      </c>
      <c r="F92" s="95">
        <v>0</v>
      </c>
      <c r="G92" s="95">
        <v>8063648.6000000006</v>
      </c>
      <c r="H92" s="95">
        <v>0</v>
      </c>
      <c r="I92" s="95">
        <v>0</v>
      </c>
      <c r="J92" s="95">
        <v>24666</v>
      </c>
      <c r="K92" s="95">
        <v>0</v>
      </c>
      <c r="L92" s="95">
        <v>0</v>
      </c>
      <c r="M92" s="95">
        <v>0</v>
      </c>
      <c r="N92" s="95">
        <v>0</v>
      </c>
      <c r="O92" s="95">
        <v>0</v>
      </c>
      <c r="P92" s="95">
        <v>0</v>
      </c>
      <c r="Q92" s="95">
        <v>0</v>
      </c>
      <c r="R92" s="95">
        <v>0</v>
      </c>
      <c r="S92" s="95">
        <v>0</v>
      </c>
      <c r="T92" s="95">
        <v>0</v>
      </c>
      <c r="U92" s="95">
        <v>0</v>
      </c>
      <c r="V92" s="95">
        <v>0</v>
      </c>
      <c r="W92" s="95">
        <v>0</v>
      </c>
      <c r="X92" s="95">
        <v>0</v>
      </c>
      <c r="Y92" s="95">
        <v>0</v>
      </c>
      <c r="Z92" s="95">
        <v>0</v>
      </c>
      <c r="AA92" s="95">
        <v>0</v>
      </c>
      <c r="AB92" s="95">
        <v>0</v>
      </c>
      <c r="AC92" s="95">
        <v>0</v>
      </c>
      <c r="AD92" s="95">
        <v>0</v>
      </c>
      <c r="AE92" s="95">
        <v>0</v>
      </c>
      <c r="AF92" s="95">
        <v>0</v>
      </c>
      <c r="AG92" s="95">
        <v>0</v>
      </c>
      <c r="AH92" s="95">
        <v>0</v>
      </c>
      <c r="AI92" s="95">
        <v>0</v>
      </c>
      <c r="AJ92" s="96">
        <f t="shared" si="1"/>
        <v>11684254.600000001</v>
      </c>
      <c r="AM92" s="103"/>
    </row>
    <row r="93" spans="1:39" ht="20.100000000000001" customHeight="1">
      <c r="A93" s="92">
        <v>213</v>
      </c>
      <c r="B93" s="93" t="s">
        <v>787</v>
      </c>
      <c r="C93" s="94" t="s">
        <v>1383</v>
      </c>
      <c r="D93" s="95">
        <v>0</v>
      </c>
      <c r="E93" s="95">
        <v>0</v>
      </c>
      <c r="F93" s="95">
        <v>0</v>
      </c>
      <c r="G93" s="95">
        <v>0</v>
      </c>
      <c r="H93" s="95">
        <v>0</v>
      </c>
      <c r="I93" s="95">
        <v>0</v>
      </c>
      <c r="J93" s="95">
        <v>0</v>
      </c>
      <c r="K93" s="95">
        <v>0</v>
      </c>
      <c r="L93" s="95">
        <v>0</v>
      </c>
      <c r="M93" s="95">
        <v>0</v>
      </c>
      <c r="N93" s="95">
        <v>0</v>
      </c>
      <c r="O93" s="95">
        <v>0</v>
      </c>
      <c r="P93" s="95">
        <v>0</v>
      </c>
      <c r="Q93" s="95">
        <v>0</v>
      </c>
      <c r="R93" s="95">
        <v>0</v>
      </c>
      <c r="S93" s="95">
        <v>0</v>
      </c>
      <c r="T93" s="95">
        <v>0</v>
      </c>
      <c r="U93" s="95">
        <v>0</v>
      </c>
      <c r="V93" s="95">
        <v>0</v>
      </c>
      <c r="W93" s="95">
        <v>0</v>
      </c>
      <c r="X93" s="95">
        <v>0</v>
      </c>
      <c r="Y93" s="95">
        <v>0</v>
      </c>
      <c r="Z93" s="95">
        <v>0</v>
      </c>
      <c r="AA93" s="95">
        <v>0</v>
      </c>
      <c r="AB93" s="95">
        <v>0</v>
      </c>
      <c r="AC93" s="95">
        <v>0</v>
      </c>
      <c r="AD93" s="95">
        <v>0</v>
      </c>
      <c r="AE93" s="95">
        <v>0</v>
      </c>
      <c r="AF93" s="95">
        <v>0</v>
      </c>
      <c r="AG93" s="95">
        <v>0</v>
      </c>
      <c r="AH93" s="95">
        <v>0</v>
      </c>
      <c r="AI93" s="95">
        <v>0</v>
      </c>
      <c r="AJ93" s="96">
        <f t="shared" si="1"/>
        <v>0</v>
      </c>
      <c r="AM93" s="103"/>
    </row>
    <row r="94" spans="1:39" ht="20.100000000000001" customHeight="1">
      <c r="A94" s="92">
        <v>221</v>
      </c>
      <c r="B94" s="93" t="s">
        <v>788</v>
      </c>
      <c r="C94" s="94" t="s">
        <v>1383</v>
      </c>
      <c r="D94" s="95">
        <v>0</v>
      </c>
      <c r="E94" s="95">
        <v>0</v>
      </c>
      <c r="F94" s="95">
        <v>0</v>
      </c>
      <c r="G94" s="95">
        <v>8125</v>
      </c>
      <c r="H94" s="95">
        <v>0</v>
      </c>
      <c r="I94" s="95">
        <v>0</v>
      </c>
      <c r="J94" s="95">
        <v>0</v>
      </c>
      <c r="K94" s="95">
        <v>0</v>
      </c>
      <c r="L94" s="95">
        <v>0</v>
      </c>
      <c r="M94" s="95">
        <v>0</v>
      </c>
      <c r="N94" s="95">
        <v>0</v>
      </c>
      <c r="O94" s="95">
        <v>0</v>
      </c>
      <c r="P94" s="95">
        <v>0</v>
      </c>
      <c r="Q94" s="95">
        <v>0</v>
      </c>
      <c r="R94" s="95">
        <v>0</v>
      </c>
      <c r="S94" s="95">
        <v>0</v>
      </c>
      <c r="T94" s="95">
        <v>0</v>
      </c>
      <c r="U94" s="95">
        <v>0</v>
      </c>
      <c r="V94" s="95">
        <v>0</v>
      </c>
      <c r="W94" s="95">
        <v>0</v>
      </c>
      <c r="X94" s="95">
        <v>0</v>
      </c>
      <c r="Y94" s="95">
        <v>0</v>
      </c>
      <c r="Z94" s="95">
        <v>0</v>
      </c>
      <c r="AA94" s="95">
        <v>0</v>
      </c>
      <c r="AB94" s="95">
        <v>0</v>
      </c>
      <c r="AC94" s="95">
        <v>0</v>
      </c>
      <c r="AD94" s="95">
        <v>0</v>
      </c>
      <c r="AE94" s="95">
        <v>0</v>
      </c>
      <c r="AF94" s="95">
        <v>0</v>
      </c>
      <c r="AG94" s="95">
        <v>0</v>
      </c>
      <c r="AH94" s="95">
        <v>0</v>
      </c>
      <c r="AI94" s="95">
        <v>0</v>
      </c>
      <c r="AJ94" s="96">
        <f t="shared" si="1"/>
        <v>8125</v>
      </c>
      <c r="AM94" s="103"/>
    </row>
    <row r="95" spans="1:39" ht="20.100000000000001" customHeight="1">
      <c r="A95" s="92">
        <v>222</v>
      </c>
      <c r="B95" s="93" t="s">
        <v>789</v>
      </c>
      <c r="C95" s="94" t="s">
        <v>1383</v>
      </c>
      <c r="D95" s="95">
        <v>0</v>
      </c>
      <c r="E95" s="95">
        <v>0</v>
      </c>
      <c r="F95" s="95">
        <v>14246717.699999999</v>
      </c>
      <c r="G95" s="95">
        <v>824274.99999999988</v>
      </c>
      <c r="H95" s="95">
        <v>0</v>
      </c>
      <c r="I95" s="95">
        <v>2423.11</v>
      </c>
      <c r="J95" s="95">
        <v>1600000</v>
      </c>
      <c r="K95" s="95">
        <v>274.94</v>
      </c>
      <c r="L95" s="95">
        <v>0</v>
      </c>
      <c r="M95" s="95">
        <v>2093.48</v>
      </c>
      <c r="N95" s="95">
        <v>0</v>
      </c>
      <c r="O95" s="95">
        <v>8.86</v>
      </c>
      <c r="P95" s="95">
        <v>0</v>
      </c>
      <c r="Q95" s="95">
        <v>0</v>
      </c>
      <c r="R95" s="95">
        <v>0</v>
      </c>
      <c r="S95" s="95">
        <v>0</v>
      </c>
      <c r="T95" s="95">
        <v>0</v>
      </c>
      <c r="U95" s="95">
        <v>0</v>
      </c>
      <c r="V95" s="95">
        <v>0</v>
      </c>
      <c r="W95" s="95">
        <v>0</v>
      </c>
      <c r="X95" s="95">
        <v>0</v>
      </c>
      <c r="Y95" s="95">
        <v>0</v>
      </c>
      <c r="Z95" s="95">
        <v>500.09400000000005</v>
      </c>
      <c r="AA95" s="95">
        <v>7404024.2738000005</v>
      </c>
      <c r="AB95" s="95">
        <v>0</v>
      </c>
      <c r="AC95" s="95">
        <v>0</v>
      </c>
      <c r="AD95" s="95">
        <v>0</v>
      </c>
      <c r="AE95" s="95">
        <v>0</v>
      </c>
      <c r="AF95" s="95">
        <v>0</v>
      </c>
      <c r="AG95" s="95">
        <v>0</v>
      </c>
      <c r="AH95" s="95">
        <v>0</v>
      </c>
      <c r="AI95" s="95">
        <v>2240172.0334000001</v>
      </c>
      <c r="AJ95" s="96">
        <f t="shared" si="1"/>
        <v>26320489.4912</v>
      </c>
      <c r="AM95" s="103"/>
    </row>
    <row r="96" spans="1:39" ht="20.100000000000001" customHeight="1">
      <c r="A96" s="92">
        <v>223</v>
      </c>
      <c r="B96" s="93" t="s">
        <v>790</v>
      </c>
      <c r="C96" s="94" t="s">
        <v>1383</v>
      </c>
      <c r="D96" s="95">
        <v>0</v>
      </c>
      <c r="E96" s="95">
        <v>0</v>
      </c>
      <c r="F96" s="95">
        <v>20980326.07</v>
      </c>
      <c r="G96" s="95">
        <v>35042.850000000006</v>
      </c>
      <c r="H96" s="95">
        <v>0</v>
      </c>
      <c r="I96" s="95">
        <v>0</v>
      </c>
      <c r="J96" s="95">
        <v>815702.33</v>
      </c>
      <c r="K96" s="95">
        <v>0</v>
      </c>
      <c r="L96" s="95">
        <v>0</v>
      </c>
      <c r="M96" s="95">
        <v>0</v>
      </c>
      <c r="N96" s="95">
        <v>0</v>
      </c>
      <c r="O96" s="95">
        <v>0</v>
      </c>
      <c r="P96" s="95">
        <v>0</v>
      </c>
      <c r="Q96" s="95">
        <v>0</v>
      </c>
      <c r="R96" s="95">
        <v>0</v>
      </c>
      <c r="S96" s="95">
        <v>0</v>
      </c>
      <c r="T96" s="95">
        <v>0</v>
      </c>
      <c r="U96" s="95">
        <v>0</v>
      </c>
      <c r="V96" s="95">
        <v>0</v>
      </c>
      <c r="W96" s="95">
        <v>0</v>
      </c>
      <c r="X96" s="95">
        <v>0</v>
      </c>
      <c r="Y96" s="95">
        <v>0</v>
      </c>
      <c r="Z96" s="95">
        <v>0</v>
      </c>
      <c r="AA96" s="95">
        <v>0</v>
      </c>
      <c r="AB96" s="95">
        <v>0</v>
      </c>
      <c r="AC96" s="95">
        <v>0</v>
      </c>
      <c r="AD96" s="95">
        <v>0</v>
      </c>
      <c r="AE96" s="95">
        <v>0</v>
      </c>
      <c r="AF96" s="95">
        <v>0</v>
      </c>
      <c r="AG96" s="95">
        <v>0</v>
      </c>
      <c r="AH96" s="95">
        <v>0</v>
      </c>
      <c r="AI96" s="95">
        <v>0</v>
      </c>
      <c r="AJ96" s="96">
        <f t="shared" si="1"/>
        <v>21831071.25</v>
      </c>
      <c r="AM96" s="103"/>
    </row>
    <row r="97" spans="1:39" ht="20.100000000000001" customHeight="1">
      <c r="A97" s="92">
        <v>224</v>
      </c>
      <c r="B97" s="93" t="s">
        <v>128</v>
      </c>
      <c r="C97" s="94" t="s">
        <v>1383</v>
      </c>
      <c r="D97" s="95">
        <v>0</v>
      </c>
      <c r="E97" s="95">
        <v>0</v>
      </c>
      <c r="F97" s="95">
        <v>18816.09</v>
      </c>
      <c r="G97" s="95">
        <v>24187517.139999993</v>
      </c>
      <c r="H97" s="95">
        <v>0</v>
      </c>
      <c r="I97" s="95">
        <v>444.59</v>
      </c>
      <c r="J97" s="95">
        <v>222</v>
      </c>
      <c r="K97" s="95">
        <v>315.62</v>
      </c>
      <c r="L97" s="95">
        <v>0</v>
      </c>
      <c r="M97" s="95">
        <v>0</v>
      </c>
      <c r="N97" s="95">
        <v>0</v>
      </c>
      <c r="O97" s="95">
        <v>0</v>
      </c>
      <c r="P97" s="95">
        <v>0</v>
      </c>
      <c r="Q97" s="95">
        <v>0</v>
      </c>
      <c r="R97" s="95">
        <v>0</v>
      </c>
      <c r="S97" s="95">
        <v>0</v>
      </c>
      <c r="T97" s="95">
        <v>0</v>
      </c>
      <c r="U97" s="95">
        <v>0</v>
      </c>
      <c r="V97" s="95">
        <v>0</v>
      </c>
      <c r="W97" s="95">
        <v>0</v>
      </c>
      <c r="X97" s="95">
        <v>0</v>
      </c>
      <c r="Y97" s="95">
        <v>0</v>
      </c>
      <c r="Z97" s="95">
        <v>0</v>
      </c>
      <c r="AA97" s="95">
        <v>0</v>
      </c>
      <c r="AB97" s="95">
        <v>0</v>
      </c>
      <c r="AC97" s="95">
        <v>0</v>
      </c>
      <c r="AD97" s="95">
        <v>0</v>
      </c>
      <c r="AE97" s="95">
        <v>0</v>
      </c>
      <c r="AF97" s="95">
        <v>0</v>
      </c>
      <c r="AG97" s="95">
        <v>0</v>
      </c>
      <c r="AH97" s="95">
        <v>0</v>
      </c>
      <c r="AI97" s="95">
        <v>0</v>
      </c>
      <c r="AJ97" s="96">
        <f t="shared" si="1"/>
        <v>24207315.439999994</v>
      </c>
      <c r="AM97" s="103"/>
    </row>
    <row r="98" spans="1:39" ht="20.100000000000001" customHeight="1">
      <c r="A98" s="92">
        <v>225</v>
      </c>
      <c r="B98" s="93" t="s">
        <v>791</v>
      </c>
      <c r="C98" s="94" t="s">
        <v>1383</v>
      </c>
      <c r="D98" s="95">
        <v>0</v>
      </c>
      <c r="E98" s="95">
        <v>0</v>
      </c>
      <c r="F98" s="95">
        <v>10124849.060000001</v>
      </c>
      <c r="G98" s="95">
        <v>88868.23000000004</v>
      </c>
      <c r="H98" s="95">
        <v>0</v>
      </c>
      <c r="I98" s="95">
        <v>0</v>
      </c>
      <c r="J98" s="95">
        <v>3219477.5</v>
      </c>
      <c r="K98" s="95">
        <v>0</v>
      </c>
      <c r="L98" s="95">
        <v>0</v>
      </c>
      <c r="M98" s="95">
        <v>0</v>
      </c>
      <c r="N98" s="95">
        <v>0</v>
      </c>
      <c r="O98" s="95">
        <v>0</v>
      </c>
      <c r="P98" s="95">
        <v>0</v>
      </c>
      <c r="Q98" s="95">
        <v>0</v>
      </c>
      <c r="R98" s="95">
        <v>0</v>
      </c>
      <c r="S98" s="95">
        <v>5693528.6500000004</v>
      </c>
      <c r="T98" s="95">
        <v>0</v>
      </c>
      <c r="U98" s="95">
        <v>0</v>
      </c>
      <c r="V98" s="95">
        <v>0</v>
      </c>
      <c r="W98" s="95">
        <v>0</v>
      </c>
      <c r="X98" s="95">
        <v>0</v>
      </c>
      <c r="Y98" s="95">
        <v>0</v>
      </c>
      <c r="Z98" s="95">
        <v>0</v>
      </c>
      <c r="AA98" s="95">
        <v>2744000</v>
      </c>
      <c r="AB98" s="95">
        <v>0</v>
      </c>
      <c r="AC98" s="95">
        <v>0</v>
      </c>
      <c r="AD98" s="95">
        <v>0</v>
      </c>
      <c r="AE98" s="95">
        <v>0</v>
      </c>
      <c r="AF98" s="95">
        <v>0</v>
      </c>
      <c r="AG98" s="95">
        <v>0</v>
      </c>
      <c r="AH98" s="95">
        <v>0</v>
      </c>
      <c r="AI98" s="95">
        <v>0</v>
      </c>
      <c r="AJ98" s="96">
        <f t="shared" si="1"/>
        <v>21870723.440000001</v>
      </c>
      <c r="AM98" s="103"/>
    </row>
    <row r="99" spans="1:39" ht="20.100000000000001" customHeight="1">
      <c r="A99" s="92">
        <v>226</v>
      </c>
      <c r="B99" s="93" t="s">
        <v>792</v>
      </c>
      <c r="C99" s="94" t="s">
        <v>1383</v>
      </c>
      <c r="D99" s="95">
        <v>0</v>
      </c>
      <c r="E99" s="95">
        <v>0</v>
      </c>
      <c r="F99" s="95">
        <v>9750</v>
      </c>
      <c r="G99" s="95">
        <v>9750</v>
      </c>
      <c r="H99" s="95">
        <v>0</v>
      </c>
      <c r="I99" s="95">
        <v>0</v>
      </c>
      <c r="J99" s="95">
        <v>0</v>
      </c>
      <c r="K99" s="95">
        <v>0</v>
      </c>
      <c r="L99" s="95">
        <v>0</v>
      </c>
      <c r="M99" s="95">
        <v>0</v>
      </c>
      <c r="N99" s="95">
        <v>0</v>
      </c>
      <c r="O99" s="95">
        <v>0</v>
      </c>
      <c r="P99" s="95">
        <v>0</v>
      </c>
      <c r="Q99" s="95">
        <v>0</v>
      </c>
      <c r="R99" s="95">
        <v>0</v>
      </c>
      <c r="S99" s="95">
        <v>0</v>
      </c>
      <c r="T99" s="95">
        <v>0</v>
      </c>
      <c r="U99" s="95">
        <v>0</v>
      </c>
      <c r="V99" s="95">
        <v>0</v>
      </c>
      <c r="W99" s="95">
        <v>0</v>
      </c>
      <c r="X99" s="95">
        <v>0</v>
      </c>
      <c r="Y99" s="95">
        <v>0</v>
      </c>
      <c r="Z99" s="95">
        <v>0</v>
      </c>
      <c r="AA99" s="95">
        <v>0</v>
      </c>
      <c r="AB99" s="95">
        <v>0</v>
      </c>
      <c r="AC99" s="95">
        <v>0</v>
      </c>
      <c r="AD99" s="95">
        <v>0</v>
      </c>
      <c r="AE99" s="95">
        <v>0</v>
      </c>
      <c r="AF99" s="95">
        <v>0</v>
      </c>
      <c r="AG99" s="95">
        <v>0</v>
      </c>
      <c r="AH99" s="95">
        <v>0</v>
      </c>
      <c r="AI99" s="95">
        <v>0</v>
      </c>
      <c r="AJ99" s="96">
        <f t="shared" si="1"/>
        <v>19500</v>
      </c>
      <c r="AM99" s="103"/>
    </row>
    <row r="100" spans="1:39" ht="20.100000000000001" customHeight="1">
      <c r="A100" s="92">
        <v>227</v>
      </c>
      <c r="B100" s="93" t="s">
        <v>793</v>
      </c>
      <c r="C100" s="94" t="s">
        <v>1383</v>
      </c>
      <c r="D100" s="95">
        <v>0</v>
      </c>
      <c r="E100" s="95">
        <v>0</v>
      </c>
      <c r="F100" s="95">
        <v>0</v>
      </c>
      <c r="G100" s="95">
        <v>0</v>
      </c>
      <c r="H100" s="95">
        <v>0</v>
      </c>
      <c r="I100" s="95">
        <v>0</v>
      </c>
      <c r="J100" s="95">
        <v>0</v>
      </c>
      <c r="K100" s="95">
        <v>0</v>
      </c>
      <c r="L100" s="95">
        <v>0</v>
      </c>
      <c r="M100" s="95">
        <v>0</v>
      </c>
      <c r="N100" s="95">
        <v>0</v>
      </c>
      <c r="O100" s="95">
        <v>0</v>
      </c>
      <c r="P100" s="95">
        <v>0</v>
      </c>
      <c r="Q100" s="95">
        <v>0</v>
      </c>
      <c r="R100" s="95">
        <v>0</v>
      </c>
      <c r="S100" s="95">
        <v>0</v>
      </c>
      <c r="T100" s="95">
        <v>13358.6</v>
      </c>
      <c r="U100" s="95">
        <v>0</v>
      </c>
      <c r="V100" s="95">
        <v>0</v>
      </c>
      <c r="W100" s="95">
        <v>0</v>
      </c>
      <c r="X100" s="95">
        <v>0</v>
      </c>
      <c r="Y100" s="95">
        <v>0</v>
      </c>
      <c r="Z100" s="95">
        <v>0</v>
      </c>
      <c r="AA100" s="95">
        <v>0</v>
      </c>
      <c r="AB100" s="95">
        <v>0</v>
      </c>
      <c r="AC100" s="95">
        <v>0</v>
      </c>
      <c r="AD100" s="95">
        <v>0</v>
      </c>
      <c r="AE100" s="95">
        <v>0</v>
      </c>
      <c r="AF100" s="95">
        <v>0</v>
      </c>
      <c r="AG100" s="95">
        <v>0</v>
      </c>
      <c r="AH100" s="95">
        <v>0</v>
      </c>
      <c r="AI100" s="95">
        <v>0</v>
      </c>
      <c r="AJ100" s="96">
        <f t="shared" si="1"/>
        <v>13358.6</v>
      </c>
      <c r="AM100" s="103"/>
    </row>
    <row r="101" spans="1:39" ht="20.100000000000001" customHeight="1">
      <c r="A101" s="92">
        <v>234</v>
      </c>
      <c r="B101" s="93" t="s">
        <v>132</v>
      </c>
      <c r="C101" s="94" t="s">
        <v>1383</v>
      </c>
      <c r="D101" s="95">
        <v>0</v>
      </c>
      <c r="E101" s="95">
        <v>0</v>
      </c>
      <c r="F101" s="95">
        <v>1052459.3400000001</v>
      </c>
      <c r="G101" s="95">
        <v>3413290.94</v>
      </c>
      <c r="H101" s="95">
        <v>0</v>
      </c>
      <c r="I101" s="95">
        <v>0</v>
      </c>
      <c r="J101" s="95">
        <v>1002</v>
      </c>
      <c r="K101" s="95">
        <v>0</v>
      </c>
      <c r="L101" s="95">
        <v>0</v>
      </c>
      <c r="M101" s="95">
        <v>0</v>
      </c>
      <c r="N101" s="95">
        <v>0</v>
      </c>
      <c r="O101" s="95">
        <v>0</v>
      </c>
      <c r="P101" s="95">
        <v>0</v>
      </c>
      <c r="Q101" s="95">
        <v>0</v>
      </c>
      <c r="R101" s="95">
        <v>0</v>
      </c>
      <c r="S101" s="95">
        <v>0</v>
      </c>
      <c r="T101" s="95">
        <v>0</v>
      </c>
      <c r="U101" s="95">
        <v>0</v>
      </c>
      <c r="V101" s="95">
        <v>0</v>
      </c>
      <c r="W101" s="95">
        <v>0</v>
      </c>
      <c r="X101" s="95">
        <v>0</v>
      </c>
      <c r="Y101" s="95">
        <v>0</v>
      </c>
      <c r="Z101" s="95">
        <v>0</v>
      </c>
      <c r="AA101" s="95">
        <v>0</v>
      </c>
      <c r="AB101" s="95">
        <v>0</v>
      </c>
      <c r="AC101" s="95">
        <v>0</v>
      </c>
      <c r="AD101" s="95">
        <v>0</v>
      </c>
      <c r="AE101" s="95">
        <v>0</v>
      </c>
      <c r="AF101" s="95">
        <v>0</v>
      </c>
      <c r="AG101" s="95">
        <v>0</v>
      </c>
      <c r="AH101" s="95">
        <v>0</v>
      </c>
      <c r="AI101" s="95">
        <v>0</v>
      </c>
      <c r="AJ101" s="96">
        <f t="shared" si="1"/>
        <v>4466752.28</v>
      </c>
      <c r="AM101" s="103"/>
    </row>
    <row r="102" spans="1:39" ht="20.100000000000001" customHeight="1">
      <c r="A102" s="92">
        <v>242</v>
      </c>
      <c r="B102" s="93" t="s">
        <v>794</v>
      </c>
      <c r="C102" s="94" t="s">
        <v>1383</v>
      </c>
      <c r="D102" s="95">
        <v>0</v>
      </c>
      <c r="E102" s="95">
        <v>0</v>
      </c>
      <c r="F102" s="95">
        <v>0</v>
      </c>
      <c r="G102" s="95">
        <v>0</v>
      </c>
      <c r="H102" s="95">
        <v>0</v>
      </c>
      <c r="I102" s="95">
        <v>0</v>
      </c>
      <c r="J102" s="95">
        <v>0</v>
      </c>
      <c r="K102" s="95">
        <v>0</v>
      </c>
      <c r="L102" s="95">
        <v>0</v>
      </c>
      <c r="M102" s="95">
        <v>0</v>
      </c>
      <c r="N102" s="95">
        <v>0</v>
      </c>
      <c r="O102" s="95">
        <v>0</v>
      </c>
      <c r="P102" s="95">
        <v>0</v>
      </c>
      <c r="Q102" s="95">
        <v>0</v>
      </c>
      <c r="R102" s="95">
        <v>0</v>
      </c>
      <c r="S102" s="95">
        <v>0</v>
      </c>
      <c r="T102" s="95">
        <v>0</v>
      </c>
      <c r="U102" s="95">
        <v>0</v>
      </c>
      <c r="V102" s="95">
        <v>0</v>
      </c>
      <c r="W102" s="95">
        <v>0</v>
      </c>
      <c r="X102" s="95">
        <v>0</v>
      </c>
      <c r="Y102" s="95">
        <v>0</v>
      </c>
      <c r="Z102" s="95">
        <v>0</v>
      </c>
      <c r="AA102" s="95">
        <v>0</v>
      </c>
      <c r="AB102" s="95">
        <v>0</v>
      </c>
      <c r="AC102" s="95">
        <v>0</v>
      </c>
      <c r="AD102" s="95">
        <v>0</v>
      </c>
      <c r="AE102" s="95">
        <v>0</v>
      </c>
      <c r="AF102" s="95">
        <v>0</v>
      </c>
      <c r="AG102" s="95">
        <v>0</v>
      </c>
      <c r="AH102" s="95">
        <v>0</v>
      </c>
      <c r="AI102" s="95">
        <v>0</v>
      </c>
      <c r="AJ102" s="96">
        <f t="shared" si="1"/>
        <v>0</v>
      </c>
      <c r="AM102" s="103"/>
    </row>
    <row r="103" spans="1:39" ht="20.100000000000001" customHeight="1">
      <c r="A103" s="92">
        <v>243</v>
      </c>
      <c r="B103" s="93" t="s">
        <v>795</v>
      </c>
      <c r="C103" s="94" t="s">
        <v>1383</v>
      </c>
      <c r="D103" s="95">
        <v>0</v>
      </c>
      <c r="E103" s="95">
        <v>0</v>
      </c>
      <c r="F103" s="95">
        <v>0</v>
      </c>
      <c r="G103" s="95">
        <v>0</v>
      </c>
      <c r="H103" s="95">
        <v>0</v>
      </c>
      <c r="I103" s="95">
        <v>0</v>
      </c>
      <c r="J103" s="95">
        <v>0</v>
      </c>
      <c r="K103" s="95">
        <v>0</v>
      </c>
      <c r="L103" s="95">
        <v>0</v>
      </c>
      <c r="M103" s="95">
        <v>0</v>
      </c>
      <c r="N103" s="95">
        <v>0</v>
      </c>
      <c r="O103" s="95">
        <v>0</v>
      </c>
      <c r="P103" s="95">
        <v>0</v>
      </c>
      <c r="Q103" s="95">
        <v>0</v>
      </c>
      <c r="R103" s="95">
        <v>0</v>
      </c>
      <c r="S103" s="95">
        <v>0</v>
      </c>
      <c r="T103" s="95">
        <v>0</v>
      </c>
      <c r="U103" s="95">
        <v>0</v>
      </c>
      <c r="V103" s="95">
        <v>0</v>
      </c>
      <c r="W103" s="95">
        <v>0</v>
      </c>
      <c r="X103" s="95">
        <v>0</v>
      </c>
      <c r="Y103" s="95">
        <v>0</v>
      </c>
      <c r="Z103" s="95">
        <v>0</v>
      </c>
      <c r="AA103" s="95">
        <v>0</v>
      </c>
      <c r="AB103" s="95">
        <v>0</v>
      </c>
      <c r="AC103" s="95">
        <v>0</v>
      </c>
      <c r="AD103" s="95">
        <v>0</v>
      </c>
      <c r="AE103" s="95">
        <v>0</v>
      </c>
      <c r="AF103" s="95">
        <v>0</v>
      </c>
      <c r="AG103" s="95">
        <v>0</v>
      </c>
      <c r="AH103" s="95">
        <v>0</v>
      </c>
      <c r="AI103" s="95">
        <v>0</v>
      </c>
      <c r="AJ103" s="96">
        <f t="shared" si="1"/>
        <v>0</v>
      </c>
      <c r="AM103" s="103"/>
    </row>
    <row r="104" spans="1:39" ht="20.100000000000001" customHeight="1">
      <c r="A104" s="92">
        <v>244</v>
      </c>
      <c r="B104" s="93" t="s">
        <v>796</v>
      </c>
      <c r="C104" s="94" t="s">
        <v>1383</v>
      </c>
      <c r="D104" s="95">
        <v>0</v>
      </c>
      <c r="E104" s="95">
        <v>0</v>
      </c>
      <c r="F104" s="95">
        <v>0</v>
      </c>
      <c r="G104" s="95">
        <v>0</v>
      </c>
      <c r="H104" s="95">
        <v>2401000</v>
      </c>
      <c r="I104" s="95">
        <v>3064</v>
      </c>
      <c r="J104" s="95">
        <v>0.13</v>
      </c>
      <c r="K104" s="95">
        <v>960.08999999999992</v>
      </c>
      <c r="L104" s="95">
        <v>0</v>
      </c>
      <c r="M104" s="95">
        <v>0</v>
      </c>
      <c r="N104" s="95">
        <v>0.01</v>
      </c>
      <c r="O104" s="95">
        <v>0</v>
      </c>
      <c r="P104" s="95">
        <v>0</v>
      </c>
      <c r="Q104" s="95">
        <v>0</v>
      </c>
      <c r="R104" s="95">
        <v>0</v>
      </c>
      <c r="S104" s="95">
        <v>0</v>
      </c>
      <c r="T104" s="95">
        <v>0</v>
      </c>
      <c r="U104" s="95">
        <v>0</v>
      </c>
      <c r="V104" s="95">
        <v>0</v>
      </c>
      <c r="W104" s="95">
        <v>0</v>
      </c>
      <c r="X104" s="95">
        <v>0</v>
      </c>
      <c r="Y104" s="95">
        <v>0</v>
      </c>
      <c r="Z104" s="95">
        <v>0</v>
      </c>
      <c r="AA104" s="95">
        <v>0</v>
      </c>
      <c r="AB104" s="95">
        <v>0</v>
      </c>
      <c r="AC104" s="95">
        <v>0</v>
      </c>
      <c r="AD104" s="95">
        <v>0</v>
      </c>
      <c r="AE104" s="95">
        <v>0</v>
      </c>
      <c r="AF104" s="95">
        <v>0</v>
      </c>
      <c r="AG104" s="95">
        <v>0</v>
      </c>
      <c r="AH104" s="95">
        <v>0</v>
      </c>
      <c r="AI104" s="95">
        <v>0</v>
      </c>
      <c r="AJ104" s="96">
        <f t="shared" si="1"/>
        <v>2405024.2299999995</v>
      </c>
      <c r="AM104" s="103"/>
    </row>
    <row r="105" spans="1:39" ht="20.100000000000001" customHeight="1">
      <c r="A105" s="92">
        <v>245</v>
      </c>
      <c r="B105" s="93" t="s">
        <v>797</v>
      </c>
      <c r="C105" s="94" t="s">
        <v>1383</v>
      </c>
      <c r="D105" s="95">
        <v>0</v>
      </c>
      <c r="E105" s="95">
        <v>0</v>
      </c>
      <c r="F105" s="95">
        <v>0</v>
      </c>
      <c r="G105" s="95">
        <v>964</v>
      </c>
      <c r="H105" s="95">
        <v>0</v>
      </c>
      <c r="I105" s="95">
        <v>0</v>
      </c>
      <c r="J105" s="95">
        <v>0</v>
      </c>
      <c r="K105" s="95">
        <v>0</v>
      </c>
      <c r="L105" s="95">
        <v>0</v>
      </c>
      <c r="M105" s="95">
        <v>0</v>
      </c>
      <c r="N105" s="95">
        <v>0</v>
      </c>
      <c r="O105" s="95">
        <v>0</v>
      </c>
      <c r="P105" s="95">
        <v>0</v>
      </c>
      <c r="Q105" s="95">
        <v>0</v>
      </c>
      <c r="R105" s="95">
        <v>0</v>
      </c>
      <c r="S105" s="95">
        <v>0</v>
      </c>
      <c r="T105" s="95">
        <v>0</v>
      </c>
      <c r="U105" s="95">
        <v>0</v>
      </c>
      <c r="V105" s="95">
        <v>0</v>
      </c>
      <c r="W105" s="95">
        <v>0</v>
      </c>
      <c r="X105" s="95">
        <v>0</v>
      </c>
      <c r="Y105" s="95">
        <v>0</v>
      </c>
      <c r="Z105" s="95">
        <v>0</v>
      </c>
      <c r="AA105" s="95">
        <v>0</v>
      </c>
      <c r="AB105" s="95">
        <v>0</v>
      </c>
      <c r="AC105" s="95">
        <v>0</v>
      </c>
      <c r="AD105" s="95">
        <v>0</v>
      </c>
      <c r="AE105" s="95">
        <v>0</v>
      </c>
      <c r="AF105" s="95">
        <v>0</v>
      </c>
      <c r="AG105" s="95">
        <v>0</v>
      </c>
      <c r="AH105" s="95">
        <v>0</v>
      </c>
      <c r="AI105" s="95">
        <v>0</v>
      </c>
      <c r="AJ105" s="96">
        <f t="shared" si="1"/>
        <v>964</v>
      </c>
      <c r="AM105" s="103"/>
    </row>
    <row r="106" spans="1:39" ht="20.100000000000001" customHeight="1">
      <c r="A106" s="92">
        <v>247</v>
      </c>
      <c r="B106" s="93" t="s">
        <v>798</v>
      </c>
      <c r="C106" s="94" t="s">
        <v>1383</v>
      </c>
      <c r="D106" s="95">
        <v>0</v>
      </c>
      <c r="E106" s="95">
        <v>0</v>
      </c>
      <c r="F106" s="95">
        <v>0</v>
      </c>
      <c r="G106" s="95">
        <v>0</v>
      </c>
      <c r="H106" s="95">
        <v>0</v>
      </c>
      <c r="I106" s="95">
        <v>0</v>
      </c>
      <c r="J106" s="95">
        <v>0</v>
      </c>
      <c r="K106" s="95">
        <v>0</v>
      </c>
      <c r="L106" s="95">
        <v>0</v>
      </c>
      <c r="M106" s="95">
        <v>0</v>
      </c>
      <c r="N106" s="95">
        <v>0</v>
      </c>
      <c r="O106" s="95">
        <v>0</v>
      </c>
      <c r="P106" s="95">
        <v>0</v>
      </c>
      <c r="Q106" s="95">
        <v>0</v>
      </c>
      <c r="R106" s="95">
        <v>0</v>
      </c>
      <c r="S106" s="95">
        <v>0</v>
      </c>
      <c r="T106" s="95">
        <v>0</v>
      </c>
      <c r="U106" s="95">
        <v>0</v>
      </c>
      <c r="V106" s="95">
        <v>0</v>
      </c>
      <c r="W106" s="95">
        <v>0</v>
      </c>
      <c r="X106" s="95">
        <v>0</v>
      </c>
      <c r="Y106" s="95">
        <v>0</v>
      </c>
      <c r="Z106" s="95">
        <v>0</v>
      </c>
      <c r="AA106" s="95">
        <v>0</v>
      </c>
      <c r="AB106" s="95">
        <v>0</v>
      </c>
      <c r="AC106" s="95">
        <v>0</v>
      </c>
      <c r="AD106" s="95">
        <v>0</v>
      </c>
      <c r="AE106" s="95">
        <v>0</v>
      </c>
      <c r="AF106" s="95">
        <v>0</v>
      </c>
      <c r="AG106" s="95">
        <v>0</v>
      </c>
      <c r="AH106" s="95">
        <v>0</v>
      </c>
      <c r="AI106" s="95">
        <v>0</v>
      </c>
      <c r="AJ106" s="96">
        <f t="shared" si="1"/>
        <v>0</v>
      </c>
      <c r="AM106" s="103"/>
    </row>
    <row r="107" spans="1:39" ht="20.100000000000001" customHeight="1">
      <c r="A107" s="92">
        <v>248</v>
      </c>
      <c r="B107" s="93" t="s">
        <v>799</v>
      </c>
      <c r="C107" s="94" t="s">
        <v>1383</v>
      </c>
      <c r="D107" s="95">
        <v>0</v>
      </c>
      <c r="E107" s="95">
        <v>0</v>
      </c>
      <c r="F107" s="95">
        <v>0</v>
      </c>
      <c r="G107" s="95">
        <v>0</v>
      </c>
      <c r="H107" s="95">
        <v>0</v>
      </c>
      <c r="I107" s="95">
        <v>0</v>
      </c>
      <c r="J107" s="95">
        <v>0</v>
      </c>
      <c r="K107" s="95">
        <v>0</v>
      </c>
      <c r="L107" s="95">
        <v>0</v>
      </c>
      <c r="M107" s="95">
        <v>0</v>
      </c>
      <c r="N107" s="95">
        <v>0</v>
      </c>
      <c r="O107" s="95">
        <v>0</v>
      </c>
      <c r="P107" s="95">
        <v>0</v>
      </c>
      <c r="Q107" s="95">
        <v>0</v>
      </c>
      <c r="R107" s="95">
        <v>0</v>
      </c>
      <c r="S107" s="95">
        <v>0</v>
      </c>
      <c r="T107" s="95">
        <v>0</v>
      </c>
      <c r="U107" s="95">
        <v>0</v>
      </c>
      <c r="V107" s="95">
        <v>0</v>
      </c>
      <c r="W107" s="95">
        <v>0</v>
      </c>
      <c r="X107" s="95">
        <v>0</v>
      </c>
      <c r="Y107" s="95">
        <v>0</v>
      </c>
      <c r="Z107" s="95">
        <v>0</v>
      </c>
      <c r="AA107" s="95">
        <v>0</v>
      </c>
      <c r="AB107" s="95">
        <v>0</v>
      </c>
      <c r="AC107" s="95">
        <v>0</v>
      </c>
      <c r="AD107" s="95">
        <v>0</v>
      </c>
      <c r="AE107" s="95">
        <v>0</v>
      </c>
      <c r="AF107" s="95">
        <v>0</v>
      </c>
      <c r="AG107" s="95">
        <v>0</v>
      </c>
      <c r="AH107" s="95">
        <v>0</v>
      </c>
      <c r="AI107" s="95">
        <v>0</v>
      </c>
      <c r="AJ107" s="96">
        <f t="shared" si="1"/>
        <v>0</v>
      </c>
      <c r="AM107" s="103"/>
    </row>
    <row r="108" spans="1:39" ht="20.100000000000001" customHeight="1">
      <c r="A108" s="92">
        <v>249</v>
      </c>
      <c r="B108" s="93" t="s">
        <v>800</v>
      </c>
      <c r="C108" s="94" t="s">
        <v>1383</v>
      </c>
      <c r="D108" s="95">
        <v>0</v>
      </c>
      <c r="E108" s="95">
        <v>0</v>
      </c>
      <c r="F108" s="95">
        <v>1384195.65</v>
      </c>
      <c r="G108" s="95">
        <v>5467.13</v>
      </c>
      <c r="H108" s="95">
        <v>0</v>
      </c>
      <c r="I108" s="95">
        <v>6011.23</v>
      </c>
      <c r="J108" s="95">
        <v>0</v>
      </c>
      <c r="K108" s="95">
        <v>0</v>
      </c>
      <c r="L108" s="95">
        <v>0</v>
      </c>
      <c r="M108" s="95">
        <v>0</v>
      </c>
      <c r="N108" s="95">
        <v>188.39999999999998</v>
      </c>
      <c r="O108" s="95">
        <v>0</v>
      </c>
      <c r="P108" s="95">
        <v>0</v>
      </c>
      <c r="Q108" s="95">
        <v>0</v>
      </c>
      <c r="R108" s="95">
        <v>0</v>
      </c>
      <c r="S108" s="95">
        <v>0</v>
      </c>
      <c r="T108" s="95">
        <v>0</v>
      </c>
      <c r="U108" s="95">
        <v>0</v>
      </c>
      <c r="V108" s="95">
        <v>0</v>
      </c>
      <c r="W108" s="95">
        <v>0</v>
      </c>
      <c r="X108" s="95">
        <v>0</v>
      </c>
      <c r="Y108" s="95">
        <v>0</v>
      </c>
      <c r="Z108" s="95">
        <v>0</v>
      </c>
      <c r="AA108" s="95">
        <v>0</v>
      </c>
      <c r="AB108" s="95">
        <v>0</v>
      </c>
      <c r="AC108" s="95">
        <v>0</v>
      </c>
      <c r="AD108" s="95">
        <v>0</v>
      </c>
      <c r="AE108" s="95">
        <v>0</v>
      </c>
      <c r="AF108" s="95">
        <v>0</v>
      </c>
      <c r="AG108" s="95">
        <v>0</v>
      </c>
      <c r="AH108" s="95">
        <v>0</v>
      </c>
      <c r="AI108" s="95">
        <v>0</v>
      </c>
      <c r="AJ108" s="96">
        <f t="shared" si="1"/>
        <v>1395862.4099999997</v>
      </c>
      <c r="AM108" s="103"/>
    </row>
    <row r="109" spans="1:39" ht="20.100000000000001" customHeight="1">
      <c r="A109" s="92">
        <v>250</v>
      </c>
      <c r="B109" s="93" t="s">
        <v>801</v>
      </c>
      <c r="C109" s="94" t="s">
        <v>1383</v>
      </c>
      <c r="D109" s="95">
        <v>0</v>
      </c>
      <c r="E109" s="95">
        <v>0</v>
      </c>
      <c r="F109" s="95">
        <v>0</v>
      </c>
      <c r="G109" s="95">
        <v>0</v>
      </c>
      <c r="H109" s="95">
        <v>0</v>
      </c>
      <c r="I109" s="95">
        <v>0</v>
      </c>
      <c r="J109" s="95">
        <v>0</v>
      </c>
      <c r="K109" s="95">
        <v>0</v>
      </c>
      <c r="L109" s="95">
        <v>0</v>
      </c>
      <c r="M109" s="95">
        <v>0</v>
      </c>
      <c r="N109" s="95">
        <v>0</v>
      </c>
      <c r="O109" s="95">
        <v>0</v>
      </c>
      <c r="P109" s="95">
        <v>0</v>
      </c>
      <c r="Q109" s="95">
        <v>0</v>
      </c>
      <c r="R109" s="95">
        <v>0</v>
      </c>
      <c r="S109" s="95">
        <v>0</v>
      </c>
      <c r="T109" s="95">
        <v>0</v>
      </c>
      <c r="U109" s="95">
        <v>0</v>
      </c>
      <c r="V109" s="95">
        <v>0</v>
      </c>
      <c r="W109" s="95">
        <v>0</v>
      </c>
      <c r="X109" s="95">
        <v>0</v>
      </c>
      <c r="Y109" s="95">
        <v>0</v>
      </c>
      <c r="Z109" s="95">
        <v>0</v>
      </c>
      <c r="AA109" s="95">
        <v>0</v>
      </c>
      <c r="AB109" s="95">
        <v>0</v>
      </c>
      <c r="AC109" s="95">
        <v>0</v>
      </c>
      <c r="AD109" s="95">
        <v>0</v>
      </c>
      <c r="AE109" s="95">
        <v>0</v>
      </c>
      <c r="AF109" s="95">
        <v>0</v>
      </c>
      <c r="AG109" s="95">
        <v>0</v>
      </c>
      <c r="AH109" s="95">
        <v>0</v>
      </c>
      <c r="AI109" s="95">
        <v>0</v>
      </c>
      <c r="AJ109" s="96">
        <f t="shared" si="1"/>
        <v>0</v>
      </c>
      <c r="AM109" s="103"/>
    </row>
    <row r="110" spans="1:39" ht="20.100000000000001" customHeight="1">
      <c r="A110" s="92">
        <v>251</v>
      </c>
      <c r="B110" s="93" t="s">
        <v>802</v>
      </c>
      <c r="C110" s="94" t="s">
        <v>1383</v>
      </c>
      <c r="D110" s="95">
        <v>0</v>
      </c>
      <c r="E110" s="95">
        <v>0</v>
      </c>
      <c r="F110" s="95">
        <v>0</v>
      </c>
      <c r="G110" s="95">
        <v>0</v>
      </c>
      <c r="H110" s="95">
        <v>0</v>
      </c>
      <c r="I110" s="95">
        <v>0</v>
      </c>
      <c r="J110" s="95">
        <v>0</v>
      </c>
      <c r="K110" s="95">
        <v>0</v>
      </c>
      <c r="L110" s="95">
        <v>0</v>
      </c>
      <c r="M110" s="95">
        <v>0</v>
      </c>
      <c r="N110" s="95">
        <v>0</v>
      </c>
      <c r="O110" s="95">
        <v>0</v>
      </c>
      <c r="P110" s="95">
        <v>0</v>
      </c>
      <c r="Q110" s="95">
        <v>0</v>
      </c>
      <c r="R110" s="95">
        <v>0</v>
      </c>
      <c r="S110" s="95">
        <v>0</v>
      </c>
      <c r="T110" s="95">
        <v>0</v>
      </c>
      <c r="U110" s="95">
        <v>0</v>
      </c>
      <c r="V110" s="95">
        <v>0</v>
      </c>
      <c r="W110" s="95">
        <v>0</v>
      </c>
      <c r="X110" s="95">
        <v>0</v>
      </c>
      <c r="Y110" s="95">
        <v>0</v>
      </c>
      <c r="Z110" s="95">
        <v>0</v>
      </c>
      <c r="AA110" s="95">
        <v>0</v>
      </c>
      <c r="AB110" s="95">
        <v>0</v>
      </c>
      <c r="AC110" s="95">
        <v>0</v>
      </c>
      <c r="AD110" s="95">
        <v>0</v>
      </c>
      <c r="AE110" s="95">
        <v>0</v>
      </c>
      <c r="AF110" s="95">
        <v>0</v>
      </c>
      <c r="AG110" s="95">
        <v>0</v>
      </c>
      <c r="AH110" s="95">
        <v>0</v>
      </c>
      <c r="AI110" s="95">
        <v>0</v>
      </c>
      <c r="AJ110" s="96">
        <f t="shared" si="1"/>
        <v>0</v>
      </c>
      <c r="AM110" s="103"/>
    </row>
    <row r="111" spans="1:39" ht="20.100000000000001" customHeight="1">
      <c r="A111" s="92">
        <v>253</v>
      </c>
      <c r="B111" s="93" t="s">
        <v>803</v>
      </c>
      <c r="C111" s="94" t="s">
        <v>1383</v>
      </c>
      <c r="D111" s="95">
        <v>26951.469999999998</v>
      </c>
      <c r="E111" s="95">
        <v>1308125.3700000001</v>
      </c>
      <c r="F111" s="95">
        <v>5232249.47</v>
      </c>
      <c r="G111" s="95">
        <v>22297591.920000002</v>
      </c>
      <c r="H111" s="95">
        <v>0</v>
      </c>
      <c r="I111" s="95">
        <v>0</v>
      </c>
      <c r="J111" s="95">
        <v>0</v>
      </c>
      <c r="K111" s="95">
        <v>0</v>
      </c>
      <c r="L111" s="95">
        <v>0</v>
      </c>
      <c r="M111" s="95">
        <v>0</v>
      </c>
      <c r="N111" s="95">
        <v>0</v>
      </c>
      <c r="O111" s="95">
        <v>0</v>
      </c>
      <c r="P111" s="95">
        <v>252000</v>
      </c>
      <c r="Q111" s="95">
        <v>0</v>
      </c>
      <c r="R111" s="95">
        <v>0</v>
      </c>
      <c r="S111" s="95">
        <v>0</v>
      </c>
      <c r="T111" s="95">
        <v>0</v>
      </c>
      <c r="U111" s="95">
        <v>0</v>
      </c>
      <c r="V111" s="95">
        <v>0</v>
      </c>
      <c r="W111" s="95">
        <v>0</v>
      </c>
      <c r="X111" s="95">
        <v>0</v>
      </c>
      <c r="Y111" s="95">
        <v>0</v>
      </c>
      <c r="Z111" s="95">
        <v>0</v>
      </c>
      <c r="AA111" s="95">
        <v>0</v>
      </c>
      <c r="AB111" s="95">
        <v>0</v>
      </c>
      <c r="AC111" s="95">
        <v>0</v>
      </c>
      <c r="AD111" s="95">
        <v>0</v>
      </c>
      <c r="AE111" s="95">
        <v>0</v>
      </c>
      <c r="AF111" s="95">
        <v>0</v>
      </c>
      <c r="AG111" s="95">
        <v>0</v>
      </c>
      <c r="AH111" s="95">
        <v>0</v>
      </c>
      <c r="AI111" s="95">
        <v>0</v>
      </c>
      <c r="AJ111" s="96">
        <f t="shared" si="1"/>
        <v>29116918.23</v>
      </c>
      <c r="AM111" s="103"/>
    </row>
    <row r="112" spans="1:39" ht="20.100000000000001" customHeight="1">
      <c r="A112" s="92">
        <v>254</v>
      </c>
      <c r="B112" s="93" t="s">
        <v>804</v>
      </c>
      <c r="C112" s="94" t="s">
        <v>1383</v>
      </c>
      <c r="D112" s="95">
        <v>0</v>
      </c>
      <c r="E112" s="95">
        <v>0</v>
      </c>
      <c r="F112" s="95">
        <v>0</v>
      </c>
      <c r="G112" s="95">
        <v>768307.35000000009</v>
      </c>
      <c r="H112" s="95">
        <v>0</v>
      </c>
      <c r="I112" s="95">
        <v>0</v>
      </c>
      <c r="J112" s="95">
        <v>0</v>
      </c>
      <c r="K112" s="95">
        <v>0</v>
      </c>
      <c r="L112" s="95">
        <v>0</v>
      </c>
      <c r="M112" s="95">
        <v>0</v>
      </c>
      <c r="N112" s="95">
        <v>0</v>
      </c>
      <c r="O112" s="95">
        <v>0</v>
      </c>
      <c r="P112" s="95">
        <v>0</v>
      </c>
      <c r="Q112" s="95">
        <v>0</v>
      </c>
      <c r="R112" s="95">
        <v>0</v>
      </c>
      <c r="S112" s="95">
        <v>0</v>
      </c>
      <c r="T112" s="95">
        <v>0</v>
      </c>
      <c r="U112" s="95">
        <v>0</v>
      </c>
      <c r="V112" s="95">
        <v>0</v>
      </c>
      <c r="W112" s="95">
        <v>0</v>
      </c>
      <c r="X112" s="95">
        <v>0</v>
      </c>
      <c r="Y112" s="95">
        <v>0</v>
      </c>
      <c r="Z112" s="95">
        <v>0</v>
      </c>
      <c r="AA112" s="95">
        <v>0</v>
      </c>
      <c r="AB112" s="95">
        <v>0</v>
      </c>
      <c r="AC112" s="95">
        <v>0</v>
      </c>
      <c r="AD112" s="95">
        <v>0</v>
      </c>
      <c r="AE112" s="95">
        <v>0</v>
      </c>
      <c r="AF112" s="95">
        <v>0</v>
      </c>
      <c r="AG112" s="95">
        <v>0</v>
      </c>
      <c r="AH112" s="95">
        <v>0</v>
      </c>
      <c r="AI112" s="95">
        <v>0</v>
      </c>
      <c r="AJ112" s="96">
        <f t="shared" si="1"/>
        <v>768307.35000000009</v>
      </c>
      <c r="AM112" s="103"/>
    </row>
    <row r="113" spans="1:39" ht="20.100000000000001" customHeight="1">
      <c r="A113" s="92">
        <v>265</v>
      </c>
      <c r="B113" s="93" t="s">
        <v>805</v>
      </c>
      <c r="C113" s="94" t="s">
        <v>1383</v>
      </c>
      <c r="D113" s="95">
        <v>0</v>
      </c>
      <c r="E113" s="95">
        <v>0</v>
      </c>
      <c r="F113" s="95">
        <v>0</v>
      </c>
      <c r="G113" s="95">
        <v>746</v>
      </c>
      <c r="H113" s="95">
        <v>0</v>
      </c>
      <c r="I113" s="95">
        <v>0</v>
      </c>
      <c r="J113" s="95">
        <v>0</v>
      </c>
      <c r="K113" s="95">
        <v>0</v>
      </c>
      <c r="L113" s="95">
        <v>0</v>
      </c>
      <c r="M113" s="95">
        <v>0</v>
      </c>
      <c r="N113" s="95">
        <v>0</v>
      </c>
      <c r="O113" s="95">
        <v>0</v>
      </c>
      <c r="P113" s="95">
        <v>0</v>
      </c>
      <c r="Q113" s="95">
        <v>0</v>
      </c>
      <c r="R113" s="95">
        <v>0</v>
      </c>
      <c r="S113" s="95">
        <v>0</v>
      </c>
      <c r="T113" s="95">
        <v>0</v>
      </c>
      <c r="U113" s="95">
        <v>0</v>
      </c>
      <c r="V113" s="95">
        <v>0</v>
      </c>
      <c r="W113" s="95">
        <v>0</v>
      </c>
      <c r="X113" s="95">
        <v>0</v>
      </c>
      <c r="Y113" s="95">
        <v>0</v>
      </c>
      <c r="Z113" s="95">
        <v>0</v>
      </c>
      <c r="AA113" s="95">
        <v>0</v>
      </c>
      <c r="AB113" s="95">
        <v>0</v>
      </c>
      <c r="AC113" s="95">
        <v>0</v>
      </c>
      <c r="AD113" s="95">
        <v>0</v>
      </c>
      <c r="AE113" s="95">
        <v>0</v>
      </c>
      <c r="AF113" s="95">
        <v>0</v>
      </c>
      <c r="AG113" s="95">
        <v>0</v>
      </c>
      <c r="AH113" s="95">
        <v>0</v>
      </c>
      <c r="AI113" s="95">
        <v>0</v>
      </c>
      <c r="AJ113" s="96">
        <f t="shared" si="1"/>
        <v>746</v>
      </c>
      <c r="AM113" s="103"/>
    </row>
    <row r="114" spans="1:39" ht="20.100000000000001" customHeight="1">
      <c r="A114" s="92">
        <v>266</v>
      </c>
      <c r="B114" s="93" t="s">
        <v>806</v>
      </c>
      <c r="C114" s="94" t="s">
        <v>1383</v>
      </c>
      <c r="D114" s="95">
        <v>0</v>
      </c>
      <c r="E114" s="95">
        <v>120</v>
      </c>
      <c r="F114" s="95">
        <v>1770800</v>
      </c>
      <c r="G114" s="95">
        <v>53122.9</v>
      </c>
      <c r="H114" s="95">
        <v>0</v>
      </c>
      <c r="I114" s="95">
        <v>0</v>
      </c>
      <c r="J114" s="95">
        <v>0</v>
      </c>
      <c r="K114" s="95">
        <v>0</v>
      </c>
      <c r="L114" s="95">
        <v>0</v>
      </c>
      <c r="M114" s="95">
        <v>0</v>
      </c>
      <c r="N114" s="95">
        <v>0</v>
      </c>
      <c r="O114" s="95">
        <v>0</v>
      </c>
      <c r="P114" s="95">
        <v>0</v>
      </c>
      <c r="Q114" s="95">
        <v>0</v>
      </c>
      <c r="R114" s="95">
        <v>0</v>
      </c>
      <c r="S114" s="95">
        <v>0</v>
      </c>
      <c r="T114" s="95">
        <v>0</v>
      </c>
      <c r="U114" s="95">
        <v>0</v>
      </c>
      <c r="V114" s="95">
        <v>0</v>
      </c>
      <c r="W114" s="95">
        <v>0</v>
      </c>
      <c r="X114" s="95">
        <v>0</v>
      </c>
      <c r="Y114" s="95">
        <v>0</v>
      </c>
      <c r="Z114" s="95">
        <v>0</v>
      </c>
      <c r="AA114" s="95">
        <v>0</v>
      </c>
      <c r="AB114" s="95">
        <v>0</v>
      </c>
      <c r="AC114" s="95">
        <v>0</v>
      </c>
      <c r="AD114" s="95">
        <v>0</v>
      </c>
      <c r="AE114" s="95">
        <v>0</v>
      </c>
      <c r="AF114" s="95">
        <v>0</v>
      </c>
      <c r="AG114" s="95">
        <v>0</v>
      </c>
      <c r="AH114" s="95">
        <v>0</v>
      </c>
      <c r="AI114" s="95">
        <v>0</v>
      </c>
      <c r="AJ114" s="96">
        <f t="shared" si="1"/>
        <v>1824042.9</v>
      </c>
      <c r="AM114" s="103"/>
    </row>
    <row r="115" spans="1:39" ht="20.100000000000001" customHeight="1">
      <c r="A115" s="92">
        <v>267</v>
      </c>
      <c r="B115" s="93" t="s">
        <v>807</v>
      </c>
      <c r="C115" s="94" t="s">
        <v>1383</v>
      </c>
      <c r="D115" s="95">
        <v>0</v>
      </c>
      <c r="E115" s="95">
        <v>0</v>
      </c>
      <c r="F115" s="95">
        <v>0</v>
      </c>
      <c r="G115" s="95">
        <v>0</v>
      </c>
      <c r="H115" s="95">
        <v>0</v>
      </c>
      <c r="I115" s="95">
        <v>0</v>
      </c>
      <c r="J115" s="95">
        <v>0</v>
      </c>
      <c r="K115" s="95">
        <v>0</v>
      </c>
      <c r="L115" s="95">
        <v>0</v>
      </c>
      <c r="M115" s="95">
        <v>0</v>
      </c>
      <c r="N115" s="95">
        <v>0</v>
      </c>
      <c r="O115" s="95">
        <v>0</v>
      </c>
      <c r="P115" s="95">
        <v>0</v>
      </c>
      <c r="Q115" s="95">
        <v>0</v>
      </c>
      <c r="R115" s="95">
        <v>0</v>
      </c>
      <c r="S115" s="95">
        <v>0</v>
      </c>
      <c r="T115" s="95">
        <v>0</v>
      </c>
      <c r="U115" s="95">
        <v>0</v>
      </c>
      <c r="V115" s="95">
        <v>0</v>
      </c>
      <c r="W115" s="95">
        <v>0</v>
      </c>
      <c r="X115" s="95">
        <v>0</v>
      </c>
      <c r="Y115" s="95">
        <v>0</v>
      </c>
      <c r="Z115" s="95">
        <v>0</v>
      </c>
      <c r="AA115" s="95">
        <v>0</v>
      </c>
      <c r="AB115" s="95">
        <v>0</v>
      </c>
      <c r="AC115" s="95">
        <v>0</v>
      </c>
      <c r="AD115" s="95">
        <v>0</v>
      </c>
      <c r="AE115" s="95">
        <v>0</v>
      </c>
      <c r="AF115" s="95">
        <v>0</v>
      </c>
      <c r="AG115" s="95">
        <v>0</v>
      </c>
      <c r="AH115" s="95">
        <v>0</v>
      </c>
      <c r="AI115" s="95">
        <v>0</v>
      </c>
      <c r="AJ115" s="96">
        <f t="shared" si="1"/>
        <v>0</v>
      </c>
      <c r="AM115" s="103"/>
    </row>
    <row r="116" spans="1:39" ht="20.100000000000001" customHeight="1">
      <c r="A116" s="92">
        <v>268</v>
      </c>
      <c r="B116" s="93" t="s">
        <v>808</v>
      </c>
      <c r="C116" s="94" t="s">
        <v>1383</v>
      </c>
      <c r="D116" s="95">
        <v>0</v>
      </c>
      <c r="E116" s="95">
        <v>0</v>
      </c>
      <c r="F116" s="95">
        <v>0</v>
      </c>
      <c r="G116" s="95">
        <v>0</v>
      </c>
      <c r="H116" s="95">
        <v>0</v>
      </c>
      <c r="I116" s="95">
        <v>0</v>
      </c>
      <c r="J116" s="95">
        <v>0</v>
      </c>
      <c r="K116" s="95">
        <v>0</v>
      </c>
      <c r="L116" s="95">
        <v>0</v>
      </c>
      <c r="M116" s="95">
        <v>0</v>
      </c>
      <c r="N116" s="95">
        <v>0</v>
      </c>
      <c r="O116" s="95">
        <v>0</v>
      </c>
      <c r="P116" s="95">
        <v>0</v>
      </c>
      <c r="Q116" s="95">
        <v>0</v>
      </c>
      <c r="R116" s="95">
        <v>0</v>
      </c>
      <c r="S116" s="95">
        <v>0</v>
      </c>
      <c r="T116" s="95">
        <v>0</v>
      </c>
      <c r="U116" s="95">
        <v>0</v>
      </c>
      <c r="V116" s="95">
        <v>0</v>
      </c>
      <c r="W116" s="95">
        <v>0</v>
      </c>
      <c r="X116" s="95">
        <v>0</v>
      </c>
      <c r="Y116" s="95">
        <v>0</v>
      </c>
      <c r="Z116" s="95">
        <v>0</v>
      </c>
      <c r="AA116" s="95">
        <v>0</v>
      </c>
      <c r="AB116" s="95">
        <v>0</v>
      </c>
      <c r="AC116" s="95">
        <v>0</v>
      </c>
      <c r="AD116" s="95">
        <v>0</v>
      </c>
      <c r="AE116" s="95">
        <v>0</v>
      </c>
      <c r="AF116" s="95">
        <v>0</v>
      </c>
      <c r="AG116" s="95">
        <v>0</v>
      </c>
      <c r="AH116" s="95">
        <v>0</v>
      </c>
      <c r="AI116" s="95">
        <v>0</v>
      </c>
      <c r="AJ116" s="96">
        <f t="shared" si="1"/>
        <v>0</v>
      </c>
      <c r="AM116" s="103"/>
    </row>
    <row r="117" spans="1:39" ht="20.100000000000001" customHeight="1">
      <c r="A117" s="92">
        <v>269</v>
      </c>
      <c r="B117" s="93" t="s">
        <v>809</v>
      </c>
      <c r="C117" s="94" t="s">
        <v>1383</v>
      </c>
      <c r="D117" s="95">
        <v>0</v>
      </c>
      <c r="E117" s="95">
        <v>240</v>
      </c>
      <c r="F117" s="95">
        <v>33269.46</v>
      </c>
      <c r="G117" s="95">
        <v>0</v>
      </c>
      <c r="H117" s="95">
        <v>0</v>
      </c>
      <c r="I117" s="95">
        <v>0</v>
      </c>
      <c r="J117" s="95">
        <v>0</v>
      </c>
      <c r="K117" s="95">
        <v>0</v>
      </c>
      <c r="L117" s="95">
        <v>0</v>
      </c>
      <c r="M117" s="95">
        <v>0</v>
      </c>
      <c r="N117" s="95">
        <v>0</v>
      </c>
      <c r="O117" s="95">
        <v>0</v>
      </c>
      <c r="P117" s="95">
        <v>0</v>
      </c>
      <c r="Q117" s="95">
        <v>0</v>
      </c>
      <c r="R117" s="95">
        <v>0</v>
      </c>
      <c r="S117" s="95">
        <v>0</v>
      </c>
      <c r="T117" s="95">
        <v>0</v>
      </c>
      <c r="U117" s="95">
        <v>0</v>
      </c>
      <c r="V117" s="95">
        <v>0</v>
      </c>
      <c r="W117" s="95">
        <v>0</v>
      </c>
      <c r="X117" s="95">
        <v>0</v>
      </c>
      <c r="Y117" s="95">
        <v>0</v>
      </c>
      <c r="Z117" s="95">
        <v>0</v>
      </c>
      <c r="AA117" s="95">
        <v>0</v>
      </c>
      <c r="AB117" s="95">
        <v>0</v>
      </c>
      <c r="AC117" s="95">
        <v>0</v>
      </c>
      <c r="AD117" s="95">
        <v>0</v>
      </c>
      <c r="AE117" s="95">
        <v>0</v>
      </c>
      <c r="AF117" s="95">
        <v>0</v>
      </c>
      <c r="AG117" s="95">
        <v>0</v>
      </c>
      <c r="AH117" s="95">
        <v>0</v>
      </c>
      <c r="AI117" s="95">
        <v>0</v>
      </c>
      <c r="AJ117" s="96">
        <f t="shared" si="1"/>
        <v>33509.46</v>
      </c>
      <c r="AM117" s="103"/>
    </row>
    <row r="118" spans="1:39" ht="20.100000000000001" customHeight="1">
      <c r="A118" s="92">
        <v>270</v>
      </c>
      <c r="B118" s="93" t="s">
        <v>810</v>
      </c>
      <c r="C118" s="94" t="s">
        <v>1383</v>
      </c>
      <c r="D118" s="95">
        <v>0</v>
      </c>
      <c r="E118" s="95">
        <v>0</v>
      </c>
      <c r="F118" s="95">
        <v>0</v>
      </c>
      <c r="G118" s="95">
        <v>0</v>
      </c>
      <c r="H118" s="95">
        <v>0</v>
      </c>
      <c r="I118" s="95">
        <v>0</v>
      </c>
      <c r="J118" s="95">
        <v>0</v>
      </c>
      <c r="K118" s="95">
        <v>0</v>
      </c>
      <c r="L118" s="95">
        <v>0</v>
      </c>
      <c r="M118" s="95">
        <v>0</v>
      </c>
      <c r="N118" s="95">
        <v>0</v>
      </c>
      <c r="O118" s="95">
        <v>0</v>
      </c>
      <c r="P118" s="95">
        <v>0</v>
      </c>
      <c r="Q118" s="95">
        <v>0</v>
      </c>
      <c r="R118" s="95">
        <v>0</v>
      </c>
      <c r="S118" s="95">
        <v>0</v>
      </c>
      <c r="T118" s="95">
        <v>0</v>
      </c>
      <c r="U118" s="95">
        <v>0</v>
      </c>
      <c r="V118" s="95">
        <v>0</v>
      </c>
      <c r="W118" s="95">
        <v>0</v>
      </c>
      <c r="X118" s="95">
        <v>0</v>
      </c>
      <c r="Y118" s="95">
        <v>0</v>
      </c>
      <c r="Z118" s="95">
        <v>0</v>
      </c>
      <c r="AA118" s="95">
        <v>0</v>
      </c>
      <c r="AB118" s="95">
        <v>0</v>
      </c>
      <c r="AC118" s="95">
        <v>0</v>
      </c>
      <c r="AD118" s="95">
        <v>0</v>
      </c>
      <c r="AE118" s="95">
        <v>0</v>
      </c>
      <c r="AF118" s="95">
        <v>0</v>
      </c>
      <c r="AG118" s="95">
        <v>0</v>
      </c>
      <c r="AH118" s="95">
        <v>0</v>
      </c>
      <c r="AI118" s="95">
        <v>0</v>
      </c>
      <c r="AJ118" s="96">
        <f t="shared" si="1"/>
        <v>0</v>
      </c>
      <c r="AM118" s="103"/>
    </row>
    <row r="119" spans="1:39" ht="20.100000000000001" customHeight="1">
      <c r="A119" s="92">
        <v>271</v>
      </c>
      <c r="B119" s="93" t="s">
        <v>811</v>
      </c>
      <c r="C119" s="94" t="s">
        <v>1383</v>
      </c>
      <c r="D119" s="95">
        <v>0</v>
      </c>
      <c r="E119" s="95">
        <v>0</v>
      </c>
      <c r="F119" s="95">
        <v>0</v>
      </c>
      <c r="G119" s="95">
        <v>9466.82</v>
      </c>
      <c r="H119" s="95">
        <v>0</v>
      </c>
      <c r="I119" s="95">
        <v>0</v>
      </c>
      <c r="J119" s="95">
        <v>0</v>
      </c>
      <c r="K119" s="95">
        <v>0</v>
      </c>
      <c r="L119" s="95">
        <v>0</v>
      </c>
      <c r="M119" s="95">
        <v>0</v>
      </c>
      <c r="N119" s="95">
        <v>0</v>
      </c>
      <c r="O119" s="95">
        <v>0</v>
      </c>
      <c r="P119" s="95">
        <v>0</v>
      </c>
      <c r="Q119" s="95">
        <v>0</v>
      </c>
      <c r="R119" s="95">
        <v>0</v>
      </c>
      <c r="S119" s="95">
        <v>0</v>
      </c>
      <c r="T119" s="95">
        <v>0</v>
      </c>
      <c r="U119" s="95">
        <v>0</v>
      </c>
      <c r="V119" s="95">
        <v>0</v>
      </c>
      <c r="W119" s="95">
        <v>0</v>
      </c>
      <c r="X119" s="95">
        <v>0</v>
      </c>
      <c r="Y119" s="95">
        <v>0</v>
      </c>
      <c r="Z119" s="95">
        <v>0</v>
      </c>
      <c r="AA119" s="95">
        <v>0</v>
      </c>
      <c r="AB119" s="95">
        <v>0</v>
      </c>
      <c r="AC119" s="95">
        <v>0</v>
      </c>
      <c r="AD119" s="95">
        <v>0</v>
      </c>
      <c r="AE119" s="95">
        <v>0</v>
      </c>
      <c r="AF119" s="95">
        <v>0</v>
      </c>
      <c r="AG119" s="95">
        <v>0</v>
      </c>
      <c r="AH119" s="95">
        <v>0</v>
      </c>
      <c r="AI119" s="95">
        <v>0</v>
      </c>
      <c r="AJ119" s="96">
        <f t="shared" si="1"/>
        <v>9466.82</v>
      </c>
      <c r="AM119" s="103"/>
    </row>
    <row r="120" spans="1:39" ht="20.100000000000001" customHeight="1">
      <c r="A120" s="92">
        <v>272</v>
      </c>
      <c r="B120" s="93" t="s">
        <v>812</v>
      </c>
      <c r="C120" s="94" t="s">
        <v>1383</v>
      </c>
      <c r="D120" s="95">
        <v>0</v>
      </c>
      <c r="E120" s="95">
        <v>240</v>
      </c>
      <c r="F120" s="95">
        <v>438484</v>
      </c>
      <c r="G120" s="95">
        <v>0</v>
      </c>
      <c r="H120" s="95">
        <v>0</v>
      </c>
      <c r="I120" s="95">
        <v>0</v>
      </c>
      <c r="J120" s="95">
        <v>0</v>
      </c>
      <c r="K120" s="95">
        <v>0</v>
      </c>
      <c r="L120" s="95">
        <v>0</v>
      </c>
      <c r="M120" s="95">
        <v>0</v>
      </c>
      <c r="N120" s="95">
        <v>0</v>
      </c>
      <c r="O120" s="95">
        <v>0</v>
      </c>
      <c r="P120" s="95">
        <v>0</v>
      </c>
      <c r="Q120" s="95">
        <v>0</v>
      </c>
      <c r="R120" s="95">
        <v>0</v>
      </c>
      <c r="S120" s="95">
        <v>0</v>
      </c>
      <c r="T120" s="95">
        <v>0</v>
      </c>
      <c r="U120" s="95">
        <v>0</v>
      </c>
      <c r="V120" s="95">
        <v>0</v>
      </c>
      <c r="W120" s="95">
        <v>0</v>
      </c>
      <c r="X120" s="95">
        <v>0</v>
      </c>
      <c r="Y120" s="95">
        <v>0</v>
      </c>
      <c r="Z120" s="95">
        <v>0</v>
      </c>
      <c r="AA120" s="95">
        <v>0</v>
      </c>
      <c r="AB120" s="95">
        <v>0</v>
      </c>
      <c r="AC120" s="95">
        <v>0</v>
      </c>
      <c r="AD120" s="95">
        <v>0</v>
      </c>
      <c r="AE120" s="95">
        <v>0</v>
      </c>
      <c r="AF120" s="95">
        <v>0</v>
      </c>
      <c r="AG120" s="95">
        <v>0</v>
      </c>
      <c r="AH120" s="95">
        <v>0</v>
      </c>
      <c r="AI120" s="95">
        <v>0</v>
      </c>
      <c r="AJ120" s="96">
        <f t="shared" si="1"/>
        <v>438724</v>
      </c>
      <c r="AM120" s="103"/>
    </row>
    <row r="121" spans="1:39" ht="20.100000000000001" customHeight="1">
      <c r="A121" s="92">
        <v>273</v>
      </c>
      <c r="B121" s="93" t="s">
        <v>813</v>
      </c>
      <c r="C121" s="94" t="s">
        <v>1383</v>
      </c>
      <c r="D121" s="95">
        <v>0</v>
      </c>
      <c r="E121" s="95">
        <v>240</v>
      </c>
      <c r="F121" s="95">
        <v>0</v>
      </c>
      <c r="G121" s="95">
        <v>0</v>
      </c>
      <c r="H121" s="95">
        <v>0</v>
      </c>
      <c r="I121" s="95">
        <v>0</v>
      </c>
      <c r="J121" s="95">
        <v>0</v>
      </c>
      <c r="K121" s="95">
        <v>0</v>
      </c>
      <c r="L121" s="95">
        <v>0</v>
      </c>
      <c r="M121" s="95">
        <v>0</v>
      </c>
      <c r="N121" s="95">
        <v>0</v>
      </c>
      <c r="O121" s="95">
        <v>0</v>
      </c>
      <c r="P121" s="95">
        <v>0</v>
      </c>
      <c r="Q121" s="95">
        <v>0</v>
      </c>
      <c r="R121" s="95">
        <v>0</v>
      </c>
      <c r="S121" s="95">
        <v>0</v>
      </c>
      <c r="T121" s="95">
        <v>0</v>
      </c>
      <c r="U121" s="95">
        <v>0</v>
      </c>
      <c r="V121" s="95">
        <v>0</v>
      </c>
      <c r="W121" s="95">
        <v>0</v>
      </c>
      <c r="X121" s="95">
        <v>0</v>
      </c>
      <c r="Y121" s="95">
        <v>0</v>
      </c>
      <c r="Z121" s="95">
        <v>0</v>
      </c>
      <c r="AA121" s="95">
        <v>0</v>
      </c>
      <c r="AB121" s="95">
        <v>0</v>
      </c>
      <c r="AC121" s="95">
        <v>0</v>
      </c>
      <c r="AD121" s="95">
        <v>0</v>
      </c>
      <c r="AE121" s="95">
        <v>0</v>
      </c>
      <c r="AF121" s="95">
        <v>0</v>
      </c>
      <c r="AG121" s="95">
        <v>0</v>
      </c>
      <c r="AH121" s="95">
        <v>0</v>
      </c>
      <c r="AI121" s="95">
        <v>0</v>
      </c>
      <c r="AJ121" s="96">
        <f t="shared" si="1"/>
        <v>240</v>
      </c>
      <c r="AM121" s="103"/>
    </row>
    <row r="122" spans="1:39" ht="20.100000000000001" customHeight="1">
      <c r="A122" s="92">
        <v>281</v>
      </c>
      <c r="B122" s="93" t="s">
        <v>814</v>
      </c>
      <c r="C122" s="94" t="s">
        <v>1383</v>
      </c>
      <c r="D122" s="95">
        <v>0</v>
      </c>
      <c r="E122" s="95">
        <v>0</v>
      </c>
      <c r="F122" s="95">
        <v>0</v>
      </c>
      <c r="G122" s="95">
        <v>0</v>
      </c>
      <c r="H122" s="95">
        <v>0</v>
      </c>
      <c r="I122" s="95">
        <v>0</v>
      </c>
      <c r="J122" s="95">
        <v>0</v>
      </c>
      <c r="K122" s="95">
        <v>0</v>
      </c>
      <c r="L122" s="95">
        <v>0</v>
      </c>
      <c r="M122" s="95">
        <v>0</v>
      </c>
      <c r="N122" s="95">
        <v>0</v>
      </c>
      <c r="O122" s="95">
        <v>0</v>
      </c>
      <c r="P122" s="95">
        <v>0</v>
      </c>
      <c r="Q122" s="95">
        <v>0</v>
      </c>
      <c r="R122" s="95">
        <v>0</v>
      </c>
      <c r="S122" s="95">
        <v>0</v>
      </c>
      <c r="T122" s="95">
        <v>0</v>
      </c>
      <c r="U122" s="95">
        <v>0</v>
      </c>
      <c r="V122" s="95">
        <v>0</v>
      </c>
      <c r="W122" s="95">
        <v>0</v>
      </c>
      <c r="X122" s="95">
        <v>0</v>
      </c>
      <c r="Y122" s="95">
        <v>0</v>
      </c>
      <c r="Z122" s="95">
        <v>0</v>
      </c>
      <c r="AA122" s="95">
        <v>0</v>
      </c>
      <c r="AB122" s="95">
        <v>0</v>
      </c>
      <c r="AC122" s="95">
        <v>0</v>
      </c>
      <c r="AD122" s="95">
        <v>0</v>
      </c>
      <c r="AE122" s="95">
        <v>0</v>
      </c>
      <c r="AF122" s="95">
        <v>0</v>
      </c>
      <c r="AG122" s="95">
        <v>0</v>
      </c>
      <c r="AH122" s="95">
        <v>0</v>
      </c>
      <c r="AI122" s="95">
        <v>0</v>
      </c>
      <c r="AJ122" s="96">
        <f t="shared" si="1"/>
        <v>0</v>
      </c>
      <c r="AM122" s="103"/>
    </row>
    <row r="123" spans="1:39" ht="20.100000000000001" customHeight="1">
      <c r="A123" s="92">
        <v>283</v>
      </c>
      <c r="B123" s="93" t="s">
        <v>154</v>
      </c>
      <c r="C123" s="97" t="s">
        <v>1383</v>
      </c>
      <c r="D123" s="95">
        <v>0</v>
      </c>
      <c r="E123" s="95">
        <v>0</v>
      </c>
      <c r="F123" s="95">
        <v>1603930.94</v>
      </c>
      <c r="G123" s="95">
        <v>1925687.8599999999</v>
      </c>
      <c r="H123" s="95">
        <v>0</v>
      </c>
      <c r="I123" s="95">
        <v>3177.26</v>
      </c>
      <c r="J123" s="95">
        <v>0</v>
      </c>
      <c r="K123" s="95">
        <v>2538.3500000000004</v>
      </c>
      <c r="L123" s="95">
        <v>0</v>
      </c>
      <c r="M123" s="95">
        <v>0</v>
      </c>
      <c r="N123" s="95">
        <v>77.53</v>
      </c>
      <c r="O123" s="95">
        <v>1543.81</v>
      </c>
      <c r="P123" s="95">
        <v>0</v>
      </c>
      <c r="Q123" s="95">
        <v>0</v>
      </c>
      <c r="R123" s="95">
        <v>0</v>
      </c>
      <c r="S123" s="95">
        <v>0</v>
      </c>
      <c r="T123" s="95">
        <v>0</v>
      </c>
      <c r="U123" s="95">
        <v>0</v>
      </c>
      <c r="V123" s="95">
        <v>0</v>
      </c>
      <c r="W123" s="95">
        <v>0</v>
      </c>
      <c r="X123" s="95">
        <v>0</v>
      </c>
      <c r="Y123" s="95">
        <v>0</v>
      </c>
      <c r="Z123" s="95">
        <v>0</v>
      </c>
      <c r="AA123" s="95">
        <v>0</v>
      </c>
      <c r="AB123" s="95">
        <v>0</v>
      </c>
      <c r="AC123" s="95">
        <v>0</v>
      </c>
      <c r="AD123" s="95">
        <v>0</v>
      </c>
      <c r="AE123" s="95">
        <v>0</v>
      </c>
      <c r="AF123" s="95">
        <v>0</v>
      </c>
      <c r="AG123" s="95">
        <v>0</v>
      </c>
      <c r="AH123" s="95">
        <v>0</v>
      </c>
      <c r="AI123" s="95">
        <v>0</v>
      </c>
      <c r="AJ123" s="96">
        <f t="shared" si="1"/>
        <v>3536955.7499999995</v>
      </c>
      <c r="AM123" s="103"/>
    </row>
    <row r="124" spans="1:39" ht="20.100000000000001" customHeight="1">
      <c r="A124" s="92">
        <v>287</v>
      </c>
      <c r="B124" s="93" t="s">
        <v>815</v>
      </c>
      <c r="C124" s="94" t="s">
        <v>1383</v>
      </c>
      <c r="D124" s="95">
        <v>0</v>
      </c>
      <c r="E124" s="95">
        <v>991539.33</v>
      </c>
      <c r="F124" s="95">
        <v>4472940.08</v>
      </c>
      <c r="G124" s="95">
        <v>531880.36</v>
      </c>
      <c r="H124" s="95">
        <v>0</v>
      </c>
      <c r="I124" s="95">
        <v>9637.57</v>
      </c>
      <c r="J124" s="95">
        <v>746828.28</v>
      </c>
      <c r="K124" s="95">
        <v>0</v>
      </c>
      <c r="L124" s="95">
        <v>0</v>
      </c>
      <c r="M124" s="95">
        <v>0</v>
      </c>
      <c r="N124" s="95">
        <v>0</v>
      </c>
      <c r="O124" s="95">
        <v>0</v>
      </c>
      <c r="P124" s="95">
        <v>0</v>
      </c>
      <c r="Q124" s="95">
        <v>0</v>
      </c>
      <c r="R124" s="95">
        <v>0</v>
      </c>
      <c r="S124" s="95">
        <v>0</v>
      </c>
      <c r="T124" s="95">
        <v>0</v>
      </c>
      <c r="U124" s="95">
        <v>0</v>
      </c>
      <c r="V124" s="95">
        <v>0</v>
      </c>
      <c r="W124" s="95">
        <v>0</v>
      </c>
      <c r="X124" s="95">
        <v>0</v>
      </c>
      <c r="Y124" s="95">
        <v>0</v>
      </c>
      <c r="Z124" s="95">
        <v>0</v>
      </c>
      <c r="AA124" s="95">
        <v>178889414.87480003</v>
      </c>
      <c r="AB124" s="95">
        <v>0</v>
      </c>
      <c r="AC124" s="95">
        <v>0</v>
      </c>
      <c r="AD124" s="95">
        <v>0</v>
      </c>
      <c r="AE124" s="95">
        <v>0</v>
      </c>
      <c r="AF124" s="95">
        <v>0</v>
      </c>
      <c r="AG124" s="95">
        <v>0</v>
      </c>
      <c r="AH124" s="95">
        <v>0</v>
      </c>
      <c r="AI124" s="95">
        <v>0</v>
      </c>
      <c r="AJ124" s="96">
        <f t="shared" si="1"/>
        <v>185642240.49480003</v>
      </c>
      <c r="AM124" s="103"/>
    </row>
    <row r="125" spans="1:39" ht="20.100000000000001" customHeight="1">
      <c r="A125" s="92">
        <v>288</v>
      </c>
      <c r="B125" s="93" t="s">
        <v>816</v>
      </c>
      <c r="C125" s="94" t="s">
        <v>1383</v>
      </c>
      <c r="D125" s="95">
        <v>0</v>
      </c>
      <c r="E125" s="95">
        <v>0</v>
      </c>
      <c r="F125" s="95">
        <v>0</v>
      </c>
      <c r="G125" s="95">
        <v>459.19</v>
      </c>
      <c r="H125" s="95">
        <v>0</v>
      </c>
      <c r="I125" s="95">
        <v>0</v>
      </c>
      <c r="J125" s="95">
        <v>0</v>
      </c>
      <c r="K125" s="95">
        <v>0</v>
      </c>
      <c r="L125" s="95">
        <v>0</v>
      </c>
      <c r="M125" s="95">
        <v>0</v>
      </c>
      <c r="N125" s="95">
        <v>0</v>
      </c>
      <c r="O125" s="95">
        <v>0</v>
      </c>
      <c r="P125" s="95">
        <v>0</v>
      </c>
      <c r="Q125" s="95">
        <v>0</v>
      </c>
      <c r="R125" s="95">
        <v>0</v>
      </c>
      <c r="S125" s="95">
        <v>0</v>
      </c>
      <c r="T125" s="95">
        <v>0</v>
      </c>
      <c r="U125" s="95">
        <v>0</v>
      </c>
      <c r="V125" s="95">
        <v>0</v>
      </c>
      <c r="W125" s="95">
        <v>0</v>
      </c>
      <c r="X125" s="95">
        <v>0</v>
      </c>
      <c r="Y125" s="95">
        <v>0</v>
      </c>
      <c r="Z125" s="95">
        <v>0</v>
      </c>
      <c r="AA125" s="95">
        <v>0</v>
      </c>
      <c r="AB125" s="95">
        <v>0</v>
      </c>
      <c r="AC125" s="95">
        <v>0</v>
      </c>
      <c r="AD125" s="95">
        <v>0</v>
      </c>
      <c r="AE125" s="95">
        <v>0</v>
      </c>
      <c r="AF125" s="95">
        <v>0</v>
      </c>
      <c r="AG125" s="95">
        <v>0</v>
      </c>
      <c r="AH125" s="95">
        <v>0</v>
      </c>
      <c r="AI125" s="95">
        <v>0</v>
      </c>
      <c r="AJ125" s="96">
        <f t="shared" si="1"/>
        <v>459.19</v>
      </c>
      <c r="AM125" s="103"/>
    </row>
    <row r="126" spans="1:39" ht="20.100000000000001" customHeight="1">
      <c r="A126" s="92">
        <v>289</v>
      </c>
      <c r="B126" s="93" t="s">
        <v>817</v>
      </c>
      <c r="C126" s="94" t="s">
        <v>1383</v>
      </c>
      <c r="D126" s="95">
        <v>0</v>
      </c>
      <c r="E126" s="95">
        <v>0</v>
      </c>
      <c r="F126" s="95">
        <v>0</v>
      </c>
      <c r="G126" s="95">
        <v>0</v>
      </c>
      <c r="H126" s="95">
        <v>0</v>
      </c>
      <c r="I126" s="95">
        <v>0</v>
      </c>
      <c r="J126" s="95">
        <v>0</v>
      </c>
      <c r="K126" s="95">
        <v>0</v>
      </c>
      <c r="L126" s="95">
        <v>0</v>
      </c>
      <c r="M126" s="95">
        <v>0</v>
      </c>
      <c r="N126" s="95">
        <v>0</v>
      </c>
      <c r="O126" s="95">
        <v>0</v>
      </c>
      <c r="P126" s="95">
        <v>0</v>
      </c>
      <c r="Q126" s="95">
        <v>0</v>
      </c>
      <c r="R126" s="95">
        <v>0</v>
      </c>
      <c r="S126" s="95">
        <v>0</v>
      </c>
      <c r="T126" s="95">
        <v>0</v>
      </c>
      <c r="U126" s="95">
        <v>0</v>
      </c>
      <c r="V126" s="95">
        <v>0</v>
      </c>
      <c r="W126" s="95">
        <v>0</v>
      </c>
      <c r="X126" s="95">
        <v>0</v>
      </c>
      <c r="Y126" s="95">
        <v>0</v>
      </c>
      <c r="Z126" s="95">
        <v>0</v>
      </c>
      <c r="AA126" s="95">
        <v>0</v>
      </c>
      <c r="AB126" s="95">
        <v>0</v>
      </c>
      <c r="AC126" s="95">
        <v>0</v>
      </c>
      <c r="AD126" s="95">
        <v>0</v>
      </c>
      <c r="AE126" s="95">
        <v>0</v>
      </c>
      <c r="AF126" s="95">
        <v>0</v>
      </c>
      <c r="AG126" s="95">
        <v>0</v>
      </c>
      <c r="AH126" s="95">
        <v>0</v>
      </c>
      <c r="AI126" s="95">
        <v>0</v>
      </c>
      <c r="AJ126" s="96">
        <f t="shared" si="1"/>
        <v>0</v>
      </c>
      <c r="AM126" s="103"/>
    </row>
    <row r="127" spans="1:39" ht="20.100000000000001" customHeight="1">
      <c r="A127" s="92">
        <v>290</v>
      </c>
      <c r="B127" s="93" t="s">
        <v>818</v>
      </c>
      <c r="C127" s="94" t="s">
        <v>1383</v>
      </c>
      <c r="D127" s="95">
        <v>0</v>
      </c>
      <c r="E127" s="95">
        <v>72071.399999999994</v>
      </c>
      <c r="F127" s="95">
        <v>0</v>
      </c>
      <c r="G127" s="95">
        <v>65742470.610000007</v>
      </c>
      <c r="H127" s="95">
        <v>0</v>
      </c>
      <c r="I127" s="95">
        <v>0</v>
      </c>
      <c r="J127" s="95">
        <v>0</v>
      </c>
      <c r="K127" s="95">
        <v>0</v>
      </c>
      <c r="L127" s="95">
        <v>0</v>
      </c>
      <c r="M127" s="95">
        <v>0</v>
      </c>
      <c r="N127" s="95">
        <v>0</v>
      </c>
      <c r="O127" s="95">
        <v>0</v>
      </c>
      <c r="P127" s="95">
        <v>0</v>
      </c>
      <c r="Q127" s="95">
        <v>0</v>
      </c>
      <c r="R127" s="95">
        <v>0</v>
      </c>
      <c r="S127" s="95">
        <v>0</v>
      </c>
      <c r="T127" s="95">
        <v>75</v>
      </c>
      <c r="U127" s="95">
        <v>0</v>
      </c>
      <c r="V127" s="95">
        <v>0</v>
      </c>
      <c r="W127" s="95">
        <v>0</v>
      </c>
      <c r="X127" s="95">
        <v>0</v>
      </c>
      <c r="Y127" s="95">
        <v>0</v>
      </c>
      <c r="Z127" s="95">
        <v>0</v>
      </c>
      <c r="AA127" s="95">
        <v>0</v>
      </c>
      <c r="AB127" s="95">
        <v>0</v>
      </c>
      <c r="AC127" s="95">
        <v>0</v>
      </c>
      <c r="AD127" s="95">
        <v>0</v>
      </c>
      <c r="AE127" s="95">
        <v>0</v>
      </c>
      <c r="AF127" s="95">
        <v>0</v>
      </c>
      <c r="AG127" s="95">
        <v>0</v>
      </c>
      <c r="AH127" s="95">
        <v>0</v>
      </c>
      <c r="AI127" s="95">
        <v>0</v>
      </c>
      <c r="AJ127" s="96">
        <f t="shared" si="1"/>
        <v>65814617.010000005</v>
      </c>
      <c r="AM127" s="103"/>
    </row>
    <row r="128" spans="1:39" ht="20.100000000000001" customHeight="1">
      <c r="A128" s="92">
        <v>291</v>
      </c>
      <c r="B128" s="93" t="s">
        <v>819</v>
      </c>
      <c r="C128" s="94" t="s">
        <v>1383</v>
      </c>
      <c r="D128" s="95">
        <v>0</v>
      </c>
      <c r="E128" s="95">
        <v>0</v>
      </c>
      <c r="F128" s="95">
        <v>62735210.460000001</v>
      </c>
      <c r="G128" s="95">
        <v>167347062.88999993</v>
      </c>
      <c r="H128" s="95">
        <v>0</v>
      </c>
      <c r="I128" s="95">
        <v>11313.26</v>
      </c>
      <c r="J128" s="95">
        <v>41525052.979999997</v>
      </c>
      <c r="K128" s="95">
        <v>68870</v>
      </c>
      <c r="L128" s="95">
        <v>0</v>
      </c>
      <c r="M128" s="95">
        <v>0</v>
      </c>
      <c r="N128" s="95">
        <v>115830.35</v>
      </c>
      <c r="O128" s="95">
        <v>0</v>
      </c>
      <c r="P128" s="95">
        <v>28610643.039999999</v>
      </c>
      <c r="Q128" s="95">
        <v>0</v>
      </c>
      <c r="R128" s="95">
        <v>0</v>
      </c>
      <c r="S128" s="95">
        <v>0</v>
      </c>
      <c r="T128" s="95">
        <v>0</v>
      </c>
      <c r="U128" s="95">
        <v>0</v>
      </c>
      <c r="V128" s="95">
        <v>37730</v>
      </c>
      <c r="W128" s="95">
        <v>0</v>
      </c>
      <c r="X128" s="95">
        <v>422662.23019999999</v>
      </c>
      <c r="Y128" s="95">
        <v>0</v>
      </c>
      <c r="Z128" s="95">
        <v>50.009399999999999</v>
      </c>
      <c r="AA128" s="95">
        <v>924619738.77279997</v>
      </c>
      <c r="AB128" s="95">
        <v>0</v>
      </c>
      <c r="AC128" s="95">
        <v>0</v>
      </c>
      <c r="AD128" s="95">
        <v>36392.711600000002</v>
      </c>
      <c r="AE128" s="95">
        <v>0</v>
      </c>
      <c r="AF128" s="95">
        <v>0</v>
      </c>
      <c r="AG128" s="95">
        <v>0</v>
      </c>
      <c r="AH128" s="95">
        <v>0</v>
      </c>
      <c r="AI128" s="95">
        <v>0</v>
      </c>
      <c r="AJ128" s="96">
        <f t="shared" si="1"/>
        <v>1225530556.704</v>
      </c>
      <c r="AM128" s="103"/>
    </row>
    <row r="129" spans="1:39" ht="20.100000000000001" customHeight="1">
      <c r="A129" s="92">
        <v>292</v>
      </c>
      <c r="B129" s="93" t="s">
        <v>160</v>
      </c>
      <c r="C129" s="94" t="s">
        <v>1383</v>
      </c>
      <c r="D129" s="95">
        <v>1633.44</v>
      </c>
      <c r="E129" s="95">
        <v>480</v>
      </c>
      <c r="F129" s="95">
        <v>1046775.29</v>
      </c>
      <c r="G129" s="95">
        <v>13712.220000000001</v>
      </c>
      <c r="H129" s="95">
        <v>0</v>
      </c>
      <c r="I129" s="95">
        <v>0</v>
      </c>
      <c r="J129" s="95">
        <v>0</v>
      </c>
      <c r="K129" s="95">
        <v>0</v>
      </c>
      <c r="L129" s="95">
        <v>0</v>
      </c>
      <c r="M129" s="95">
        <v>0</v>
      </c>
      <c r="N129" s="95">
        <v>0</v>
      </c>
      <c r="O129" s="95">
        <v>0</v>
      </c>
      <c r="P129" s="95">
        <v>0</v>
      </c>
      <c r="Q129" s="95">
        <v>0</v>
      </c>
      <c r="R129" s="95">
        <v>0</v>
      </c>
      <c r="S129" s="95">
        <v>0</v>
      </c>
      <c r="T129" s="95">
        <v>0</v>
      </c>
      <c r="U129" s="95">
        <v>0</v>
      </c>
      <c r="V129" s="95">
        <v>0</v>
      </c>
      <c r="W129" s="95">
        <v>0</v>
      </c>
      <c r="X129" s="95">
        <v>0</v>
      </c>
      <c r="Y129" s="95">
        <v>0</v>
      </c>
      <c r="Z129" s="95">
        <v>0</v>
      </c>
      <c r="AA129" s="95">
        <v>0</v>
      </c>
      <c r="AB129" s="95">
        <v>0</v>
      </c>
      <c r="AC129" s="95">
        <v>0</v>
      </c>
      <c r="AD129" s="95">
        <v>0</v>
      </c>
      <c r="AE129" s="95">
        <v>0</v>
      </c>
      <c r="AF129" s="95">
        <v>0</v>
      </c>
      <c r="AG129" s="95">
        <v>0</v>
      </c>
      <c r="AH129" s="95">
        <v>0</v>
      </c>
      <c r="AI129" s="95">
        <v>0</v>
      </c>
      <c r="AJ129" s="96">
        <f t="shared" si="1"/>
        <v>1062600.95</v>
      </c>
      <c r="AM129" s="103"/>
    </row>
    <row r="130" spans="1:39" ht="20.100000000000001" customHeight="1">
      <c r="A130" s="92">
        <v>293</v>
      </c>
      <c r="B130" s="93" t="s">
        <v>820</v>
      </c>
      <c r="C130" s="94" t="s">
        <v>1383</v>
      </c>
      <c r="D130" s="95">
        <v>0</v>
      </c>
      <c r="E130" s="95">
        <v>0</v>
      </c>
      <c r="F130" s="95">
        <v>126770.02</v>
      </c>
      <c r="G130" s="95">
        <v>546</v>
      </c>
      <c r="H130" s="95">
        <v>0</v>
      </c>
      <c r="I130" s="95">
        <v>50</v>
      </c>
      <c r="J130" s="95">
        <v>741909</v>
      </c>
      <c r="K130" s="95">
        <v>0</v>
      </c>
      <c r="L130" s="95">
        <v>0</v>
      </c>
      <c r="M130" s="95">
        <v>0</v>
      </c>
      <c r="N130" s="95">
        <v>0</v>
      </c>
      <c r="O130" s="95">
        <v>0</v>
      </c>
      <c r="P130" s="95">
        <v>0</v>
      </c>
      <c r="Q130" s="95">
        <v>0</v>
      </c>
      <c r="R130" s="95">
        <v>0</v>
      </c>
      <c r="S130" s="95">
        <v>0</v>
      </c>
      <c r="T130" s="95">
        <v>0</v>
      </c>
      <c r="U130" s="95">
        <v>0</v>
      </c>
      <c r="V130" s="95">
        <v>0</v>
      </c>
      <c r="W130" s="95">
        <v>0</v>
      </c>
      <c r="X130" s="95">
        <v>0</v>
      </c>
      <c r="Y130" s="95">
        <v>0</v>
      </c>
      <c r="Z130" s="95">
        <v>0</v>
      </c>
      <c r="AA130" s="95">
        <v>0</v>
      </c>
      <c r="AB130" s="95">
        <v>0</v>
      </c>
      <c r="AC130" s="95">
        <v>0</v>
      </c>
      <c r="AD130" s="95">
        <v>0</v>
      </c>
      <c r="AE130" s="95">
        <v>0</v>
      </c>
      <c r="AF130" s="95">
        <v>0</v>
      </c>
      <c r="AG130" s="95">
        <v>0</v>
      </c>
      <c r="AH130" s="95">
        <v>0</v>
      </c>
      <c r="AI130" s="95">
        <v>0</v>
      </c>
      <c r="AJ130" s="96">
        <f t="shared" si="1"/>
        <v>869275.02</v>
      </c>
      <c r="AM130" s="103"/>
    </row>
    <row r="131" spans="1:39" ht="20.100000000000001" customHeight="1">
      <c r="A131" s="161">
        <v>294</v>
      </c>
      <c r="B131" s="162" t="s">
        <v>162</v>
      </c>
      <c r="C131" s="163" t="s">
        <v>1383</v>
      </c>
      <c r="D131" s="164">
        <v>0</v>
      </c>
      <c r="E131" s="164">
        <v>0</v>
      </c>
      <c r="F131" s="164">
        <v>0</v>
      </c>
      <c r="G131" s="164">
        <v>0</v>
      </c>
      <c r="H131" s="164">
        <v>0</v>
      </c>
      <c r="I131" s="164">
        <v>0</v>
      </c>
      <c r="J131" s="164">
        <v>0</v>
      </c>
      <c r="K131" s="164">
        <v>0</v>
      </c>
      <c r="L131" s="164">
        <v>0</v>
      </c>
      <c r="M131" s="164">
        <v>0</v>
      </c>
      <c r="N131" s="164">
        <v>0</v>
      </c>
      <c r="O131" s="164">
        <v>0</v>
      </c>
      <c r="P131" s="164">
        <v>0</v>
      </c>
      <c r="Q131" s="164">
        <v>0</v>
      </c>
      <c r="R131" s="164">
        <v>0</v>
      </c>
      <c r="S131" s="164">
        <v>0</v>
      </c>
      <c r="T131" s="164">
        <v>0</v>
      </c>
      <c r="U131" s="164">
        <v>0</v>
      </c>
      <c r="V131" s="164">
        <v>0</v>
      </c>
      <c r="W131" s="164">
        <v>0</v>
      </c>
      <c r="X131" s="164">
        <v>0</v>
      </c>
      <c r="Y131" s="164">
        <v>0</v>
      </c>
      <c r="Z131" s="164">
        <v>0</v>
      </c>
      <c r="AA131" s="164">
        <v>0</v>
      </c>
      <c r="AB131" s="164">
        <v>0</v>
      </c>
      <c r="AC131" s="164">
        <v>0</v>
      </c>
      <c r="AD131" s="164">
        <v>0</v>
      </c>
      <c r="AE131" s="164">
        <v>0</v>
      </c>
      <c r="AF131" s="164">
        <v>0</v>
      </c>
      <c r="AG131" s="164">
        <v>0</v>
      </c>
      <c r="AH131" s="164">
        <v>0</v>
      </c>
      <c r="AI131" s="164">
        <v>0</v>
      </c>
      <c r="AJ131" s="165">
        <f t="shared" si="1"/>
        <v>0</v>
      </c>
      <c r="AM131" s="103"/>
    </row>
    <row r="132" spans="1:39" ht="20.100000000000001" customHeight="1">
      <c r="A132" s="161">
        <v>295</v>
      </c>
      <c r="B132" s="162" t="s">
        <v>163</v>
      </c>
      <c r="C132" s="163" t="s">
        <v>1383</v>
      </c>
      <c r="D132" s="164">
        <v>0</v>
      </c>
      <c r="E132" s="164">
        <v>0</v>
      </c>
      <c r="F132" s="164">
        <v>0</v>
      </c>
      <c r="G132" s="164">
        <v>0</v>
      </c>
      <c r="H132" s="164">
        <v>0</v>
      </c>
      <c r="I132" s="164">
        <v>0</v>
      </c>
      <c r="J132" s="164">
        <v>0</v>
      </c>
      <c r="K132" s="164">
        <v>0</v>
      </c>
      <c r="L132" s="164">
        <v>0</v>
      </c>
      <c r="M132" s="164">
        <v>0</v>
      </c>
      <c r="N132" s="164">
        <v>0</v>
      </c>
      <c r="O132" s="164">
        <v>0</v>
      </c>
      <c r="P132" s="164">
        <v>0</v>
      </c>
      <c r="Q132" s="164">
        <v>0</v>
      </c>
      <c r="R132" s="164">
        <v>0</v>
      </c>
      <c r="S132" s="164">
        <v>0</v>
      </c>
      <c r="T132" s="164">
        <v>0</v>
      </c>
      <c r="U132" s="164">
        <v>0</v>
      </c>
      <c r="V132" s="164">
        <v>0</v>
      </c>
      <c r="W132" s="164">
        <v>0</v>
      </c>
      <c r="X132" s="164">
        <v>0</v>
      </c>
      <c r="Y132" s="164">
        <v>0</v>
      </c>
      <c r="Z132" s="164">
        <v>0</v>
      </c>
      <c r="AA132" s="164">
        <v>0</v>
      </c>
      <c r="AB132" s="164">
        <v>0</v>
      </c>
      <c r="AC132" s="164">
        <v>0</v>
      </c>
      <c r="AD132" s="164">
        <v>0</v>
      </c>
      <c r="AE132" s="164">
        <v>0</v>
      </c>
      <c r="AF132" s="164">
        <v>0</v>
      </c>
      <c r="AG132" s="164">
        <v>0</v>
      </c>
      <c r="AH132" s="164">
        <v>0</v>
      </c>
      <c r="AI132" s="164">
        <v>0</v>
      </c>
      <c r="AJ132" s="165">
        <f t="shared" si="1"/>
        <v>0</v>
      </c>
      <c r="AM132" s="103"/>
    </row>
    <row r="133" spans="1:39" ht="20.100000000000001" customHeight="1">
      <c r="A133" s="161">
        <v>296</v>
      </c>
      <c r="B133" s="162" t="s">
        <v>164</v>
      </c>
      <c r="C133" s="163" t="s">
        <v>1383</v>
      </c>
      <c r="D133" s="164">
        <v>0</v>
      </c>
      <c r="E133" s="164">
        <v>0</v>
      </c>
      <c r="F133" s="164">
        <v>0</v>
      </c>
      <c r="G133" s="164">
        <v>0</v>
      </c>
      <c r="H133" s="164">
        <v>0</v>
      </c>
      <c r="I133" s="164">
        <v>0</v>
      </c>
      <c r="J133" s="164">
        <v>0</v>
      </c>
      <c r="K133" s="164">
        <v>0</v>
      </c>
      <c r="L133" s="164">
        <v>0</v>
      </c>
      <c r="M133" s="164">
        <v>0</v>
      </c>
      <c r="N133" s="164">
        <v>0</v>
      </c>
      <c r="O133" s="164">
        <v>0</v>
      </c>
      <c r="P133" s="164">
        <v>0</v>
      </c>
      <c r="Q133" s="164">
        <v>0</v>
      </c>
      <c r="R133" s="164">
        <v>0</v>
      </c>
      <c r="S133" s="164">
        <v>0</v>
      </c>
      <c r="T133" s="164">
        <v>0</v>
      </c>
      <c r="U133" s="164">
        <v>0</v>
      </c>
      <c r="V133" s="164">
        <v>0</v>
      </c>
      <c r="W133" s="164">
        <v>0</v>
      </c>
      <c r="X133" s="164">
        <v>0</v>
      </c>
      <c r="Y133" s="164">
        <v>0</v>
      </c>
      <c r="Z133" s="164">
        <v>0</v>
      </c>
      <c r="AA133" s="164">
        <v>0</v>
      </c>
      <c r="AB133" s="164">
        <v>0</v>
      </c>
      <c r="AC133" s="164">
        <v>0</v>
      </c>
      <c r="AD133" s="164">
        <v>0</v>
      </c>
      <c r="AE133" s="164">
        <v>0</v>
      </c>
      <c r="AF133" s="164">
        <v>0</v>
      </c>
      <c r="AG133" s="164">
        <v>0</v>
      </c>
      <c r="AH133" s="164">
        <v>0</v>
      </c>
      <c r="AI133" s="164">
        <v>0</v>
      </c>
      <c r="AJ133" s="165">
        <f t="shared" si="1"/>
        <v>0</v>
      </c>
      <c r="AM133" s="103"/>
    </row>
    <row r="134" spans="1:39" ht="20.100000000000001" customHeight="1">
      <c r="A134" s="92">
        <v>297</v>
      </c>
      <c r="B134" s="93" t="s">
        <v>821</v>
      </c>
      <c r="C134" s="94" t="s">
        <v>1383</v>
      </c>
      <c r="D134" s="95">
        <v>0</v>
      </c>
      <c r="E134" s="95">
        <v>0</v>
      </c>
      <c r="F134" s="95">
        <v>0</v>
      </c>
      <c r="G134" s="95">
        <v>0</v>
      </c>
      <c r="H134" s="95">
        <v>0</v>
      </c>
      <c r="I134" s="95">
        <v>0</v>
      </c>
      <c r="J134" s="95">
        <v>0</v>
      </c>
      <c r="K134" s="95">
        <v>0</v>
      </c>
      <c r="L134" s="95">
        <v>0</v>
      </c>
      <c r="M134" s="95">
        <v>0</v>
      </c>
      <c r="N134" s="95">
        <v>0</v>
      </c>
      <c r="O134" s="95">
        <v>0</v>
      </c>
      <c r="P134" s="95">
        <v>0</v>
      </c>
      <c r="Q134" s="95">
        <v>0</v>
      </c>
      <c r="R134" s="95">
        <v>0</v>
      </c>
      <c r="S134" s="95">
        <v>0</v>
      </c>
      <c r="T134" s="95">
        <v>0</v>
      </c>
      <c r="U134" s="95">
        <v>0</v>
      </c>
      <c r="V134" s="95">
        <v>0</v>
      </c>
      <c r="W134" s="95">
        <v>0</v>
      </c>
      <c r="X134" s="95">
        <v>0</v>
      </c>
      <c r="Y134" s="95">
        <v>0</v>
      </c>
      <c r="Z134" s="95">
        <v>0</v>
      </c>
      <c r="AA134" s="95">
        <v>0</v>
      </c>
      <c r="AB134" s="95">
        <v>0</v>
      </c>
      <c r="AC134" s="95">
        <v>0</v>
      </c>
      <c r="AD134" s="95">
        <v>0</v>
      </c>
      <c r="AE134" s="95">
        <v>0</v>
      </c>
      <c r="AF134" s="95">
        <v>0</v>
      </c>
      <c r="AG134" s="95">
        <v>0</v>
      </c>
      <c r="AH134" s="95">
        <v>0</v>
      </c>
      <c r="AI134" s="95">
        <v>0</v>
      </c>
      <c r="AJ134" s="96">
        <f t="shared" si="1"/>
        <v>0</v>
      </c>
      <c r="AM134" s="103"/>
    </row>
    <row r="135" spans="1:39" ht="20.100000000000001" customHeight="1">
      <c r="A135" s="92">
        <v>298</v>
      </c>
      <c r="B135" s="93" t="s">
        <v>822</v>
      </c>
      <c r="C135" s="94" t="s">
        <v>1383</v>
      </c>
      <c r="D135" s="95">
        <v>0</v>
      </c>
      <c r="E135" s="95">
        <v>0</v>
      </c>
      <c r="F135" s="95">
        <v>0</v>
      </c>
      <c r="G135" s="95">
        <v>0</v>
      </c>
      <c r="H135" s="95">
        <v>0</v>
      </c>
      <c r="I135" s="95">
        <v>0</v>
      </c>
      <c r="J135" s="95">
        <v>0</v>
      </c>
      <c r="K135" s="95">
        <v>0</v>
      </c>
      <c r="L135" s="95">
        <v>0</v>
      </c>
      <c r="M135" s="95">
        <v>0</v>
      </c>
      <c r="N135" s="95">
        <v>0</v>
      </c>
      <c r="O135" s="95">
        <v>0</v>
      </c>
      <c r="P135" s="95">
        <v>0</v>
      </c>
      <c r="Q135" s="95">
        <v>0</v>
      </c>
      <c r="R135" s="95">
        <v>0</v>
      </c>
      <c r="S135" s="95">
        <v>0</v>
      </c>
      <c r="T135" s="95">
        <v>0</v>
      </c>
      <c r="U135" s="95">
        <v>0</v>
      </c>
      <c r="V135" s="95">
        <v>0</v>
      </c>
      <c r="W135" s="95">
        <v>0</v>
      </c>
      <c r="X135" s="95">
        <v>0</v>
      </c>
      <c r="Y135" s="95">
        <v>0</v>
      </c>
      <c r="Z135" s="95">
        <v>0</v>
      </c>
      <c r="AA135" s="95">
        <v>0</v>
      </c>
      <c r="AB135" s="95">
        <v>0</v>
      </c>
      <c r="AC135" s="95">
        <v>0</v>
      </c>
      <c r="AD135" s="95">
        <v>0</v>
      </c>
      <c r="AE135" s="95">
        <v>0</v>
      </c>
      <c r="AF135" s="95">
        <v>0</v>
      </c>
      <c r="AG135" s="95">
        <v>0</v>
      </c>
      <c r="AH135" s="95">
        <v>0</v>
      </c>
      <c r="AI135" s="95">
        <v>0</v>
      </c>
      <c r="AJ135" s="96">
        <f t="shared" si="1"/>
        <v>0</v>
      </c>
      <c r="AM135" s="103"/>
    </row>
    <row r="136" spans="1:39" ht="20.100000000000001" customHeight="1">
      <c r="A136" s="92">
        <v>299</v>
      </c>
      <c r="B136" s="93" t="s">
        <v>823</v>
      </c>
      <c r="C136" s="94" t="s">
        <v>1383</v>
      </c>
      <c r="D136" s="95">
        <v>0</v>
      </c>
      <c r="E136" s="95">
        <v>0</v>
      </c>
      <c r="F136" s="95">
        <v>0</v>
      </c>
      <c r="G136" s="95">
        <v>0</v>
      </c>
      <c r="H136" s="95">
        <v>0</v>
      </c>
      <c r="I136" s="95">
        <v>0</v>
      </c>
      <c r="J136" s="95">
        <v>575000</v>
      </c>
      <c r="K136" s="95">
        <v>0</v>
      </c>
      <c r="L136" s="95">
        <v>0</v>
      </c>
      <c r="M136" s="95">
        <v>0</v>
      </c>
      <c r="N136" s="95">
        <v>0</v>
      </c>
      <c r="O136" s="95">
        <v>0</v>
      </c>
      <c r="P136" s="95">
        <v>0</v>
      </c>
      <c r="Q136" s="95">
        <v>0</v>
      </c>
      <c r="R136" s="95">
        <v>0</v>
      </c>
      <c r="S136" s="95">
        <v>0</v>
      </c>
      <c r="T136" s="95">
        <v>575000</v>
      </c>
      <c r="U136" s="95">
        <v>0</v>
      </c>
      <c r="V136" s="95">
        <v>0</v>
      </c>
      <c r="W136" s="95">
        <v>0</v>
      </c>
      <c r="X136" s="95">
        <v>0</v>
      </c>
      <c r="Y136" s="95">
        <v>0</v>
      </c>
      <c r="Z136" s="95">
        <v>0</v>
      </c>
      <c r="AA136" s="95">
        <v>0</v>
      </c>
      <c r="AB136" s="95">
        <v>0</v>
      </c>
      <c r="AC136" s="95">
        <v>0</v>
      </c>
      <c r="AD136" s="95">
        <v>0</v>
      </c>
      <c r="AE136" s="95">
        <v>0</v>
      </c>
      <c r="AF136" s="95">
        <v>0</v>
      </c>
      <c r="AG136" s="95">
        <v>0</v>
      </c>
      <c r="AH136" s="95">
        <v>0</v>
      </c>
      <c r="AI136" s="95">
        <v>0</v>
      </c>
      <c r="AJ136" s="96">
        <f t="shared" si="1"/>
        <v>1150000</v>
      </c>
      <c r="AM136" s="103"/>
    </row>
    <row r="137" spans="1:39" ht="20.100000000000001" customHeight="1">
      <c r="A137" s="92">
        <v>300</v>
      </c>
      <c r="B137" s="93" t="s">
        <v>824</v>
      </c>
      <c r="C137" s="94" t="s">
        <v>1383</v>
      </c>
      <c r="D137" s="95">
        <v>0</v>
      </c>
      <c r="E137" s="95">
        <v>0</v>
      </c>
      <c r="F137" s="95">
        <v>0</v>
      </c>
      <c r="G137" s="95">
        <v>966.67000000000007</v>
      </c>
      <c r="H137" s="95">
        <v>0</v>
      </c>
      <c r="I137" s="95">
        <v>0</v>
      </c>
      <c r="J137" s="95">
        <v>0</v>
      </c>
      <c r="K137" s="95">
        <v>0</v>
      </c>
      <c r="L137" s="95">
        <v>0</v>
      </c>
      <c r="M137" s="95">
        <v>0</v>
      </c>
      <c r="N137" s="95">
        <v>0</v>
      </c>
      <c r="O137" s="95">
        <v>0</v>
      </c>
      <c r="P137" s="95">
        <v>0</v>
      </c>
      <c r="Q137" s="95">
        <v>0</v>
      </c>
      <c r="R137" s="95">
        <v>0</v>
      </c>
      <c r="S137" s="95">
        <v>0</v>
      </c>
      <c r="T137" s="95">
        <v>0</v>
      </c>
      <c r="U137" s="95">
        <v>0</v>
      </c>
      <c r="V137" s="95">
        <v>0</v>
      </c>
      <c r="W137" s="95">
        <v>0</v>
      </c>
      <c r="X137" s="95">
        <v>0</v>
      </c>
      <c r="Y137" s="95">
        <v>0</v>
      </c>
      <c r="Z137" s="95">
        <v>0</v>
      </c>
      <c r="AA137" s="95">
        <v>0</v>
      </c>
      <c r="AB137" s="95">
        <v>0</v>
      </c>
      <c r="AC137" s="95">
        <v>0</v>
      </c>
      <c r="AD137" s="95">
        <v>0</v>
      </c>
      <c r="AE137" s="95">
        <v>0</v>
      </c>
      <c r="AF137" s="95">
        <v>0</v>
      </c>
      <c r="AG137" s="95">
        <v>0</v>
      </c>
      <c r="AH137" s="95">
        <v>0</v>
      </c>
      <c r="AI137" s="95">
        <v>0</v>
      </c>
      <c r="AJ137" s="96">
        <f t="shared" si="1"/>
        <v>966.67000000000007</v>
      </c>
      <c r="AM137" s="103"/>
    </row>
    <row r="138" spans="1:39" ht="20.100000000000001" customHeight="1">
      <c r="A138" s="92">
        <v>301</v>
      </c>
      <c r="B138" s="93" t="s">
        <v>825</v>
      </c>
      <c r="C138" s="94" t="s">
        <v>1383</v>
      </c>
      <c r="D138" s="95">
        <v>0</v>
      </c>
      <c r="E138" s="95">
        <v>0</v>
      </c>
      <c r="F138" s="95">
        <v>0</v>
      </c>
      <c r="G138" s="95">
        <v>0</v>
      </c>
      <c r="H138" s="95">
        <v>0</v>
      </c>
      <c r="I138" s="95">
        <v>0</v>
      </c>
      <c r="J138" s="95">
        <v>1585000</v>
      </c>
      <c r="K138" s="95">
        <v>0</v>
      </c>
      <c r="L138" s="95">
        <v>0</v>
      </c>
      <c r="M138" s="95">
        <v>0</v>
      </c>
      <c r="N138" s="95">
        <v>0</v>
      </c>
      <c r="O138" s="95">
        <v>0</v>
      </c>
      <c r="P138" s="95">
        <v>0</v>
      </c>
      <c r="Q138" s="95">
        <v>0</v>
      </c>
      <c r="R138" s="95">
        <v>0</v>
      </c>
      <c r="S138" s="95">
        <v>0</v>
      </c>
      <c r="T138" s="95">
        <v>0</v>
      </c>
      <c r="U138" s="95">
        <v>0</v>
      </c>
      <c r="V138" s="95">
        <v>0</v>
      </c>
      <c r="W138" s="95">
        <v>0</v>
      </c>
      <c r="X138" s="95">
        <v>0</v>
      </c>
      <c r="Y138" s="95">
        <v>0</v>
      </c>
      <c r="Z138" s="95">
        <v>0</v>
      </c>
      <c r="AA138" s="95">
        <v>0</v>
      </c>
      <c r="AB138" s="95">
        <v>0</v>
      </c>
      <c r="AC138" s="95">
        <v>0</v>
      </c>
      <c r="AD138" s="95">
        <v>0</v>
      </c>
      <c r="AE138" s="95">
        <v>0</v>
      </c>
      <c r="AF138" s="95">
        <v>0</v>
      </c>
      <c r="AG138" s="95">
        <v>0</v>
      </c>
      <c r="AH138" s="95">
        <v>0</v>
      </c>
      <c r="AI138" s="95">
        <v>0</v>
      </c>
      <c r="AJ138" s="96">
        <f t="shared" si="1"/>
        <v>1585000</v>
      </c>
      <c r="AM138" s="103"/>
    </row>
    <row r="139" spans="1:39" ht="20.100000000000001" customHeight="1">
      <c r="A139" s="92">
        <v>302</v>
      </c>
      <c r="B139" s="93" t="s">
        <v>826</v>
      </c>
      <c r="C139" s="94" t="s">
        <v>1383</v>
      </c>
      <c r="D139" s="95">
        <v>1462.32</v>
      </c>
      <c r="E139" s="95">
        <v>0</v>
      </c>
      <c r="F139" s="95">
        <v>0</v>
      </c>
      <c r="G139" s="95">
        <v>0</v>
      </c>
      <c r="H139" s="95">
        <v>0</v>
      </c>
      <c r="I139" s="95">
        <v>0</v>
      </c>
      <c r="J139" s="95">
        <v>1500260</v>
      </c>
      <c r="K139" s="95">
        <v>0</v>
      </c>
      <c r="L139" s="95">
        <v>0</v>
      </c>
      <c r="M139" s="95">
        <v>0</v>
      </c>
      <c r="N139" s="95">
        <v>0</v>
      </c>
      <c r="O139" s="95">
        <v>0</v>
      </c>
      <c r="P139" s="95">
        <v>0</v>
      </c>
      <c r="Q139" s="95">
        <v>0</v>
      </c>
      <c r="R139" s="95">
        <v>0</v>
      </c>
      <c r="S139" s="95">
        <v>0</v>
      </c>
      <c r="T139" s="95">
        <v>0</v>
      </c>
      <c r="U139" s="95">
        <v>0</v>
      </c>
      <c r="V139" s="95">
        <v>0</v>
      </c>
      <c r="W139" s="95">
        <v>0</v>
      </c>
      <c r="X139" s="95">
        <v>0</v>
      </c>
      <c r="Y139" s="95">
        <v>0</v>
      </c>
      <c r="Z139" s="95">
        <v>0</v>
      </c>
      <c r="AA139" s="95">
        <v>0</v>
      </c>
      <c r="AB139" s="95">
        <v>0</v>
      </c>
      <c r="AC139" s="95">
        <v>0</v>
      </c>
      <c r="AD139" s="95">
        <v>0</v>
      </c>
      <c r="AE139" s="95">
        <v>0</v>
      </c>
      <c r="AF139" s="95">
        <v>0</v>
      </c>
      <c r="AG139" s="95">
        <v>0</v>
      </c>
      <c r="AH139" s="95">
        <v>0</v>
      </c>
      <c r="AI139" s="95">
        <v>0</v>
      </c>
      <c r="AJ139" s="96">
        <f t="shared" si="1"/>
        <v>1501722.32</v>
      </c>
      <c r="AM139" s="103"/>
    </row>
    <row r="140" spans="1:39" ht="20.100000000000001" customHeight="1">
      <c r="A140" s="92">
        <v>303</v>
      </c>
      <c r="B140" s="93" t="s">
        <v>827</v>
      </c>
      <c r="C140" s="94" t="s">
        <v>1383</v>
      </c>
      <c r="D140" s="95">
        <v>1374000</v>
      </c>
      <c r="E140" s="95">
        <v>280</v>
      </c>
      <c r="F140" s="95">
        <v>0</v>
      </c>
      <c r="G140" s="95">
        <v>0</v>
      </c>
      <c r="H140" s="95">
        <v>0</v>
      </c>
      <c r="I140" s="95">
        <v>0</v>
      </c>
      <c r="J140" s="95">
        <v>0</v>
      </c>
      <c r="K140" s="95">
        <v>0</v>
      </c>
      <c r="L140" s="95">
        <v>0</v>
      </c>
      <c r="M140" s="95">
        <v>0</v>
      </c>
      <c r="N140" s="95">
        <v>0</v>
      </c>
      <c r="O140" s="95">
        <v>0</v>
      </c>
      <c r="P140" s="95">
        <v>0</v>
      </c>
      <c r="Q140" s="95">
        <v>0</v>
      </c>
      <c r="R140" s="95">
        <v>0</v>
      </c>
      <c r="S140" s="95">
        <v>0</v>
      </c>
      <c r="T140" s="95">
        <v>0</v>
      </c>
      <c r="U140" s="95">
        <v>0</v>
      </c>
      <c r="V140" s="95">
        <v>0</v>
      </c>
      <c r="W140" s="95">
        <v>0</v>
      </c>
      <c r="X140" s="95">
        <v>0</v>
      </c>
      <c r="Y140" s="95">
        <v>0</v>
      </c>
      <c r="Z140" s="95">
        <v>0</v>
      </c>
      <c r="AA140" s="95">
        <v>0</v>
      </c>
      <c r="AB140" s="95">
        <v>0</v>
      </c>
      <c r="AC140" s="95">
        <v>0</v>
      </c>
      <c r="AD140" s="95">
        <v>0</v>
      </c>
      <c r="AE140" s="95">
        <v>0</v>
      </c>
      <c r="AF140" s="95">
        <v>0</v>
      </c>
      <c r="AG140" s="95">
        <v>0</v>
      </c>
      <c r="AH140" s="95">
        <v>0</v>
      </c>
      <c r="AI140" s="95">
        <v>0</v>
      </c>
      <c r="AJ140" s="96">
        <f t="shared" si="1"/>
        <v>1374280</v>
      </c>
      <c r="AM140" s="103"/>
    </row>
    <row r="141" spans="1:39" ht="20.100000000000001" customHeight="1">
      <c r="A141" s="92">
        <v>304</v>
      </c>
      <c r="B141" s="93" t="s">
        <v>828</v>
      </c>
      <c r="C141" s="94" t="s">
        <v>1383</v>
      </c>
      <c r="D141" s="95">
        <v>0</v>
      </c>
      <c r="E141" s="95">
        <v>0</v>
      </c>
      <c r="F141" s="95">
        <v>0</v>
      </c>
      <c r="G141" s="95">
        <v>0</v>
      </c>
      <c r="H141" s="95">
        <v>0</v>
      </c>
      <c r="I141" s="95">
        <v>0</v>
      </c>
      <c r="J141" s="95">
        <v>0</v>
      </c>
      <c r="K141" s="95">
        <v>0</v>
      </c>
      <c r="L141" s="95">
        <v>0</v>
      </c>
      <c r="M141" s="95">
        <v>0</v>
      </c>
      <c r="N141" s="95">
        <v>0</v>
      </c>
      <c r="O141" s="95">
        <v>0</v>
      </c>
      <c r="P141" s="95">
        <v>0</v>
      </c>
      <c r="Q141" s="95">
        <v>0</v>
      </c>
      <c r="R141" s="95">
        <v>0</v>
      </c>
      <c r="S141" s="95">
        <v>0</v>
      </c>
      <c r="T141" s="95">
        <v>0</v>
      </c>
      <c r="U141" s="95">
        <v>0</v>
      </c>
      <c r="V141" s="95">
        <v>0</v>
      </c>
      <c r="W141" s="95">
        <v>0</v>
      </c>
      <c r="X141" s="95">
        <v>0</v>
      </c>
      <c r="Y141" s="95">
        <v>0</v>
      </c>
      <c r="Z141" s="95">
        <v>0</v>
      </c>
      <c r="AA141" s="95">
        <v>0</v>
      </c>
      <c r="AB141" s="95">
        <v>0</v>
      </c>
      <c r="AC141" s="95">
        <v>0</v>
      </c>
      <c r="AD141" s="95">
        <v>0</v>
      </c>
      <c r="AE141" s="95">
        <v>0</v>
      </c>
      <c r="AF141" s="95">
        <v>0</v>
      </c>
      <c r="AG141" s="95">
        <v>0</v>
      </c>
      <c r="AH141" s="95">
        <v>0</v>
      </c>
      <c r="AI141" s="95">
        <v>0</v>
      </c>
      <c r="AJ141" s="96">
        <f t="shared" si="1"/>
        <v>0</v>
      </c>
      <c r="AM141" s="103"/>
    </row>
    <row r="142" spans="1:39" ht="20.100000000000001" customHeight="1">
      <c r="A142" s="92">
        <v>305</v>
      </c>
      <c r="B142" s="93" t="s">
        <v>829</v>
      </c>
      <c r="C142" s="94" t="s">
        <v>1383</v>
      </c>
      <c r="D142" s="95">
        <v>0</v>
      </c>
      <c r="E142" s="95">
        <v>0</v>
      </c>
      <c r="F142" s="95">
        <v>0</v>
      </c>
      <c r="G142" s="95">
        <v>0</v>
      </c>
      <c r="H142" s="95">
        <v>0</v>
      </c>
      <c r="I142" s="95">
        <v>0</v>
      </c>
      <c r="J142" s="95">
        <v>0</v>
      </c>
      <c r="K142" s="95">
        <v>0</v>
      </c>
      <c r="L142" s="95">
        <v>0</v>
      </c>
      <c r="M142" s="95">
        <v>0</v>
      </c>
      <c r="N142" s="95">
        <v>0</v>
      </c>
      <c r="O142" s="95">
        <v>0</v>
      </c>
      <c r="P142" s="95">
        <v>0</v>
      </c>
      <c r="Q142" s="95">
        <v>0</v>
      </c>
      <c r="R142" s="95">
        <v>0</v>
      </c>
      <c r="S142" s="95">
        <v>0</v>
      </c>
      <c r="T142" s="95">
        <v>0</v>
      </c>
      <c r="U142" s="95">
        <v>0</v>
      </c>
      <c r="V142" s="95">
        <v>0</v>
      </c>
      <c r="W142" s="95">
        <v>0</v>
      </c>
      <c r="X142" s="95">
        <v>0</v>
      </c>
      <c r="Y142" s="95">
        <v>0</v>
      </c>
      <c r="Z142" s="95">
        <v>0</v>
      </c>
      <c r="AA142" s="95">
        <v>0</v>
      </c>
      <c r="AB142" s="95">
        <v>0</v>
      </c>
      <c r="AC142" s="95">
        <v>0</v>
      </c>
      <c r="AD142" s="95">
        <v>0</v>
      </c>
      <c r="AE142" s="95">
        <v>0</v>
      </c>
      <c r="AF142" s="95">
        <v>0</v>
      </c>
      <c r="AG142" s="95">
        <v>0</v>
      </c>
      <c r="AH142" s="95">
        <v>0</v>
      </c>
      <c r="AI142" s="95">
        <v>0</v>
      </c>
      <c r="AJ142" s="96">
        <f t="shared" ref="AJ142:AJ205" si="2">SUM(D142:AI142)</f>
        <v>0</v>
      </c>
      <c r="AM142" s="103"/>
    </row>
    <row r="143" spans="1:39" ht="20.100000000000001" customHeight="1">
      <c r="A143" s="92">
        <v>306</v>
      </c>
      <c r="B143" s="93" t="s">
        <v>830</v>
      </c>
      <c r="C143" s="94" t="s">
        <v>1383</v>
      </c>
      <c r="D143" s="95">
        <v>0</v>
      </c>
      <c r="E143" s="95">
        <v>0</v>
      </c>
      <c r="F143" s="95">
        <v>0</v>
      </c>
      <c r="G143" s="95">
        <v>0</v>
      </c>
      <c r="H143" s="95">
        <v>0</v>
      </c>
      <c r="I143" s="95">
        <v>0</v>
      </c>
      <c r="J143" s="95">
        <v>0</v>
      </c>
      <c r="K143" s="95">
        <v>0</v>
      </c>
      <c r="L143" s="95">
        <v>0</v>
      </c>
      <c r="M143" s="95">
        <v>0</v>
      </c>
      <c r="N143" s="95">
        <v>0</v>
      </c>
      <c r="O143" s="95">
        <v>0</v>
      </c>
      <c r="P143" s="95">
        <v>0</v>
      </c>
      <c r="Q143" s="95">
        <v>0</v>
      </c>
      <c r="R143" s="95">
        <v>0</v>
      </c>
      <c r="S143" s="95">
        <v>0</v>
      </c>
      <c r="T143" s="95">
        <v>0</v>
      </c>
      <c r="U143" s="95">
        <v>0</v>
      </c>
      <c r="V143" s="95">
        <v>0</v>
      </c>
      <c r="W143" s="95">
        <v>0</v>
      </c>
      <c r="X143" s="95">
        <v>0</v>
      </c>
      <c r="Y143" s="95">
        <v>0</v>
      </c>
      <c r="Z143" s="95">
        <v>0</v>
      </c>
      <c r="AA143" s="95">
        <v>0</v>
      </c>
      <c r="AB143" s="95">
        <v>0</v>
      </c>
      <c r="AC143" s="95">
        <v>0</v>
      </c>
      <c r="AD143" s="95">
        <v>0</v>
      </c>
      <c r="AE143" s="95">
        <v>0</v>
      </c>
      <c r="AF143" s="95">
        <v>0</v>
      </c>
      <c r="AG143" s="95">
        <v>0</v>
      </c>
      <c r="AH143" s="95">
        <v>0</v>
      </c>
      <c r="AI143" s="95">
        <v>0</v>
      </c>
      <c r="AJ143" s="96">
        <f t="shared" si="2"/>
        <v>0</v>
      </c>
      <c r="AM143" s="103"/>
    </row>
    <row r="144" spans="1:39" ht="20.100000000000001" customHeight="1">
      <c r="A144" s="92">
        <v>309</v>
      </c>
      <c r="B144" s="93" t="s">
        <v>831</v>
      </c>
      <c r="C144" s="94" t="s">
        <v>1383</v>
      </c>
      <c r="D144" s="95">
        <v>0</v>
      </c>
      <c r="E144" s="95">
        <v>0</v>
      </c>
      <c r="F144" s="95">
        <v>0</v>
      </c>
      <c r="G144" s="95">
        <v>17883.86</v>
      </c>
      <c r="H144" s="95">
        <v>0</v>
      </c>
      <c r="I144" s="95">
        <v>0</v>
      </c>
      <c r="J144" s="95">
        <v>0</v>
      </c>
      <c r="K144" s="95">
        <v>0</v>
      </c>
      <c r="L144" s="95">
        <v>0</v>
      </c>
      <c r="M144" s="95">
        <v>0</v>
      </c>
      <c r="N144" s="95">
        <v>0</v>
      </c>
      <c r="O144" s="95">
        <v>0</v>
      </c>
      <c r="P144" s="95">
        <v>0</v>
      </c>
      <c r="Q144" s="95">
        <v>0</v>
      </c>
      <c r="R144" s="95">
        <v>0</v>
      </c>
      <c r="S144" s="95">
        <v>0</v>
      </c>
      <c r="T144" s="95">
        <v>0</v>
      </c>
      <c r="U144" s="95">
        <v>0</v>
      </c>
      <c r="V144" s="95">
        <v>0</v>
      </c>
      <c r="W144" s="95">
        <v>0</v>
      </c>
      <c r="X144" s="95">
        <v>0</v>
      </c>
      <c r="Y144" s="95">
        <v>0</v>
      </c>
      <c r="Z144" s="95">
        <v>0</v>
      </c>
      <c r="AA144" s="95">
        <v>0</v>
      </c>
      <c r="AB144" s="95">
        <v>0</v>
      </c>
      <c r="AC144" s="95">
        <v>0</v>
      </c>
      <c r="AD144" s="95">
        <v>0</v>
      </c>
      <c r="AE144" s="95">
        <v>0</v>
      </c>
      <c r="AF144" s="95">
        <v>0</v>
      </c>
      <c r="AG144" s="95">
        <v>0</v>
      </c>
      <c r="AH144" s="95">
        <v>0</v>
      </c>
      <c r="AI144" s="95">
        <v>0</v>
      </c>
      <c r="AJ144" s="96">
        <f t="shared" si="2"/>
        <v>17883.86</v>
      </c>
      <c r="AM144" s="103"/>
    </row>
    <row r="145" spans="1:39" ht="20.100000000000001" customHeight="1">
      <c r="A145" s="92">
        <v>310</v>
      </c>
      <c r="B145" s="93" t="s">
        <v>832</v>
      </c>
      <c r="C145" s="94" t="s">
        <v>1383</v>
      </c>
      <c r="D145" s="95">
        <v>0</v>
      </c>
      <c r="E145" s="95">
        <v>0</v>
      </c>
      <c r="F145" s="95">
        <v>404219261.04000002</v>
      </c>
      <c r="G145" s="95">
        <v>3618202.31</v>
      </c>
      <c r="H145" s="95">
        <v>0</v>
      </c>
      <c r="I145" s="95">
        <v>3391.01</v>
      </c>
      <c r="J145" s="95">
        <v>8418113.629999999</v>
      </c>
      <c r="K145" s="95">
        <v>272.06</v>
      </c>
      <c r="L145" s="95">
        <v>0</v>
      </c>
      <c r="M145" s="95">
        <v>9189.0300000000007</v>
      </c>
      <c r="N145" s="95">
        <v>343</v>
      </c>
      <c r="O145" s="95">
        <v>0</v>
      </c>
      <c r="P145" s="95">
        <v>0</v>
      </c>
      <c r="Q145" s="95">
        <v>0</v>
      </c>
      <c r="R145" s="95">
        <v>0</v>
      </c>
      <c r="S145" s="95">
        <v>0</v>
      </c>
      <c r="T145" s="95">
        <v>0</v>
      </c>
      <c r="U145" s="95">
        <v>0</v>
      </c>
      <c r="V145" s="95">
        <v>0</v>
      </c>
      <c r="W145" s="95">
        <v>0</v>
      </c>
      <c r="X145" s="95">
        <v>0</v>
      </c>
      <c r="Y145" s="95">
        <v>0</v>
      </c>
      <c r="Z145" s="95">
        <v>0</v>
      </c>
      <c r="AA145" s="95">
        <v>0</v>
      </c>
      <c r="AB145" s="95">
        <v>0</v>
      </c>
      <c r="AC145" s="95">
        <v>0</v>
      </c>
      <c r="AD145" s="95">
        <v>0</v>
      </c>
      <c r="AE145" s="95">
        <v>0</v>
      </c>
      <c r="AF145" s="95">
        <v>0</v>
      </c>
      <c r="AG145" s="95">
        <v>0</v>
      </c>
      <c r="AH145" s="95">
        <v>0</v>
      </c>
      <c r="AI145" s="95">
        <v>0</v>
      </c>
      <c r="AJ145" s="96">
        <f t="shared" si="2"/>
        <v>416268772.07999998</v>
      </c>
      <c r="AM145" s="103"/>
    </row>
    <row r="146" spans="1:39" ht="20.100000000000001" customHeight="1">
      <c r="A146" s="92">
        <v>311</v>
      </c>
      <c r="B146" s="93" t="s">
        <v>833</v>
      </c>
      <c r="C146" s="94" t="s">
        <v>1383</v>
      </c>
      <c r="D146" s="95">
        <v>0</v>
      </c>
      <c r="E146" s="95">
        <v>0</v>
      </c>
      <c r="F146" s="95">
        <v>0</v>
      </c>
      <c r="G146" s="95">
        <v>18790.5</v>
      </c>
      <c r="H146" s="95">
        <v>0</v>
      </c>
      <c r="I146" s="95">
        <v>0</v>
      </c>
      <c r="J146" s="95">
        <v>0</v>
      </c>
      <c r="K146" s="95">
        <v>0</v>
      </c>
      <c r="L146" s="95">
        <v>0</v>
      </c>
      <c r="M146" s="95">
        <v>0</v>
      </c>
      <c r="N146" s="95">
        <v>0</v>
      </c>
      <c r="O146" s="95">
        <v>0</v>
      </c>
      <c r="P146" s="95">
        <v>183480</v>
      </c>
      <c r="Q146" s="95">
        <v>0</v>
      </c>
      <c r="R146" s="95">
        <v>0</v>
      </c>
      <c r="S146" s="95">
        <v>0</v>
      </c>
      <c r="T146" s="95">
        <v>0</v>
      </c>
      <c r="U146" s="95">
        <v>0</v>
      </c>
      <c r="V146" s="95">
        <v>0</v>
      </c>
      <c r="W146" s="95">
        <v>0</v>
      </c>
      <c r="X146" s="95">
        <v>0</v>
      </c>
      <c r="Y146" s="95">
        <v>0</v>
      </c>
      <c r="Z146" s="95">
        <v>0</v>
      </c>
      <c r="AA146" s="95">
        <v>0</v>
      </c>
      <c r="AB146" s="95">
        <v>0</v>
      </c>
      <c r="AC146" s="95">
        <v>0</v>
      </c>
      <c r="AD146" s="95">
        <v>0</v>
      </c>
      <c r="AE146" s="95">
        <v>0</v>
      </c>
      <c r="AF146" s="95">
        <v>0</v>
      </c>
      <c r="AG146" s="95">
        <v>0</v>
      </c>
      <c r="AH146" s="95">
        <v>0</v>
      </c>
      <c r="AI146" s="95">
        <v>0</v>
      </c>
      <c r="AJ146" s="96">
        <f t="shared" si="2"/>
        <v>202270.5</v>
      </c>
      <c r="AM146" s="103"/>
    </row>
    <row r="147" spans="1:39" ht="20.100000000000001" customHeight="1">
      <c r="A147" s="92">
        <v>312</v>
      </c>
      <c r="B147" s="93" t="s">
        <v>834</v>
      </c>
      <c r="C147" s="94" t="s">
        <v>1383</v>
      </c>
      <c r="D147" s="95">
        <v>0</v>
      </c>
      <c r="E147" s="95">
        <v>0</v>
      </c>
      <c r="F147" s="95">
        <v>64790735.799999997</v>
      </c>
      <c r="G147" s="95">
        <v>24049.26</v>
      </c>
      <c r="H147" s="95">
        <v>0</v>
      </c>
      <c r="I147" s="95">
        <v>0</v>
      </c>
      <c r="J147" s="95">
        <v>400010</v>
      </c>
      <c r="K147" s="95">
        <v>0</v>
      </c>
      <c r="L147" s="95">
        <v>0</v>
      </c>
      <c r="M147" s="95">
        <v>0</v>
      </c>
      <c r="N147" s="95">
        <v>0</v>
      </c>
      <c r="O147" s="95">
        <v>0</v>
      </c>
      <c r="P147" s="95">
        <v>0</v>
      </c>
      <c r="Q147" s="95">
        <v>0</v>
      </c>
      <c r="R147" s="95">
        <v>0</v>
      </c>
      <c r="S147" s="95">
        <v>0</v>
      </c>
      <c r="T147" s="95">
        <v>0</v>
      </c>
      <c r="U147" s="95">
        <v>0</v>
      </c>
      <c r="V147" s="95">
        <v>0</v>
      </c>
      <c r="W147" s="95">
        <v>0</v>
      </c>
      <c r="X147" s="95">
        <v>0</v>
      </c>
      <c r="Y147" s="95">
        <v>0</v>
      </c>
      <c r="Z147" s="95">
        <v>0</v>
      </c>
      <c r="AA147" s="95">
        <v>0</v>
      </c>
      <c r="AB147" s="95">
        <v>0</v>
      </c>
      <c r="AC147" s="95">
        <v>0</v>
      </c>
      <c r="AD147" s="95">
        <v>0</v>
      </c>
      <c r="AE147" s="95">
        <v>0</v>
      </c>
      <c r="AF147" s="95">
        <v>0</v>
      </c>
      <c r="AG147" s="95">
        <v>0</v>
      </c>
      <c r="AH147" s="95">
        <v>0</v>
      </c>
      <c r="AI147" s="95">
        <v>0</v>
      </c>
      <c r="AJ147" s="96">
        <f t="shared" si="2"/>
        <v>65214795.059999995</v>
      </c>
      <c r="AM147" s="103"/>
    </row>
    <row r="148" spans="1:39" ht="20.100000000000001" customHeight="1">
      <c r="A148" s="92">
        <v>313</v>
      </c>
      <c r="B148" s="93" t="s">
        <v>835</v>
      </c>
      <c r="C148" s="94" t="s">
        <v>1383</v>
      </c>
      <c r="D148" s="95">
        <v>0</v>
      </c>
      <c r="E148" s="95">
        <v>0</v>
      </c>
      <c r="F148" s="95">
        <v>0</v>
      </c>
      <c r="G148" s="95">
        <v>69596.42</v>
      </c>
      <c r="H148" s="95">
        <v>0</v>
      </c>
      <c r="I148" s="95">
        <v>0</v>
      </c>
      <c r="J148" s="95">
        <v>0</v>
      </c>
      <c r="K148" s="95">
        <v>0</v>
      </c>
      <c r="L148" s="95">
        <v>0</v>
      </c>
      <c r="M148" s="95">
        <v>0</v>
      </c>
      <c r="N148" s="95">
        <v>0</v>
      </c>
      <c r="O148" s="95">
        <v>0</v>
      </c>
      <c r="P148" s="95">
        <v>0</v>
      </c>
      <c r="Q148" s="95">
        <v>0</v>
      </c>
      <c r="R148" s="95">
        <v>0</v>
      </c>
      <c r="S148" s="95">
        <v>0</v>
      </c>
      <c r="T148" s="95">
        <v>0</v>
      </c>
      <c r="U148" s="95">
        <v>0</v>
      </c>
      <c r="V148" s="95">
        <v>0</v>
      </c>
      <c r="W148" s="95">
        <v>0</v>
      </c>
      <c r="X148" s="95">
        <v>0</v>
      </c>
      <c r="Y148" s="95">
        <v>0</v>
      </c>
      <c r="Z148" s="95">
        <v>0</v>
      </c>
      <c r="AA148" s="95">
        <v>0</v>
      </c>
      <c r="AB148" s="95">
        <v>0</v>
      </c>
      <c r="AC148" s="95">
        <v>0</v>
      </c>
      <c r="AD148" s="95">
        <v>0</v>
      </c>
      <c r="AE148" s="95">
        <v>0</v>
      </c>
      <c r="AF148" s="95">
        <v>0</v>
      </c>
      <c r="AG148" s="95">
        <v>0</v>
      </c>
      <c r="AH148" s="95">
        <v>0</v>
      </c>
      <c r="AI148" s="95">
        <v>0</v>
      </c>
      <c r="AJ148" s="96">
        <f t="shared" si="2"/>
        <v>69596.42</v>
      </c>
      <c r="AM148" s="103"/>
    </row>
    <row r="149" spans="1:39" ht="20.100000000000001" customHeight="1">
      <c r="A149" s="92">
        <v>314</v>
      </c>
      <c r="B149" s="93" t="s">
        <v>836</v>
      </c>
      <c r="C149" s="94" t="s">
        <v>1383</v>
      </c>
      <c r="D149" s="95">
        <v>0</v>
      </c>
      <c r="E149" s="95">
        <v>0</v>
      </c>
      <c r="F149" s="95">
        <v>0</v>
      </c>
      <c r="G149" s="95">
        <v>0</v>
      </c>
      <c r="H149" s="95">
        <v>0</v>
      </c>
      <c r="I149" s="95">
        <v>280.98</v>
      </c>
      <c r="J149" s="95">
        <v>0</v>
      </c>
      <c r="K149" s="95">
        <v>275.49</v>
      </c>
      <c r="L149" s="95">
        <v>0</v>
      </c>
      <c r="M149" s="95">
        <v>0</v>
      </c>
      <c r="N149" s="95">
        <v>0</v>
      </c>
      <c r="O149" s="95">
        <v>0</v>
      </c>
      <c r="P149" s="95">
        <v>0</v>
      </c>
      <c r="Q149" s="95">
        <v>0</v>
      </c>
      <c r="R149" s="95">
        <v>0</v>
      </c>
      <c r="S149" s="95">
        <v>0</v>
      </c>
      <c r="T149" s="95">
        <v>0</v>
      </c>
      <c r="U149" s="95">
        <v>0</v>
      </c>
      <c r="V149" s="95">
        <v>0</v>
      </c>
      <c r="W149" s="95">
        <v>0</v>
      </c>
      <c r="X149" s="95">
        <v>0</v>
      </c>
      <c r="Y149" s="95">
        <v>0</v>
      </c>
      <c r="Z149" s="95">
        <v>0</v>
      </c>
      <c r="AA149" s="95">
        <v>0</v>
      </c>
      <c r="AB149" s="95">
        <v>0</v>
      </c>
      <c r="AC149" s="95">
        <v>0</v>
      </c>
      <c r="AD149" s="95">
        <v>0</v>
      </c>
      <c r="AE149" s="95">
        <v>0</v>
      </c>
      <c r="AF149" s="95">
        <v>0</v>
      </c>
      <c r="AG149" s="95">
        <v>0</v>
      </c>
      <c r="AH149" s="95">
        <v>0</v>
      </c>
      <c r="AI149" s="95">
        <v>0</v>
      </c>
      <c r="AJ149" s="96">
        <f t="shared" si="2"/>
        <v>556.47</v>
      </c>
      <c r="AM149" s="103"/>
    </row>
    <row r="150" spans="1:39" ht="20.100000000000001" customHeight="1">
      <c r="A150" s="92">
        <v>315</v>
      </c>
      <c r="B150" s="93" t="s">
        <v>837</v>
      </c>
      <c r="C150" s="94" t="s">
        <v>1383</v>
      </c>
      <c r="D150" s="95">
        <v>3754.3</v>
      </c>
      <c r="E150" s="95">
        <v>0</v>
      </c>
      <c r="F150" s="95">
        <v>0</v>
      </c>
      <c r="G150" s="95">
        <v>19331.91</v>
      </c>
      <c r="H150" s="95">
        <v>0</v>
      </c>
      <c r="I150" s="95">
        <v>0</v>
      </c>
      <c r="J150" s="95">
        <v>1789.33</v>
      </c>
      <c r="K150" s="95">
        <v>0</v>
      </c>
      <c r="L150" s="95">
        <v>0</v>
      </c>
      <c r="M150" s="95">
        <v>0</v>
      </c>
      <c r="N150" s="95">
        <v>0</v>
      </c>
      <c r="O150" s="95">
        <v>0</v>
      </c>
      <c r="P150" s="95">
        <v>0</v>
      </c>
      <c r="Q150" s="95">
        <v>0</v>
      </c>
      <c r="R150" s="95">
        <v>0</v>
      </c>
      <c r="S150" s="95">
        <v>0</v>
      </c>
      <c r="T150" s="95">
        <v>0</v>
      </c>
      <c r="U150" s="95">
        <v>0</v>
      </c>
      <c r="V150" s="95">
        <v>0</v>
      </c>
      <c r="W150" s="95">
        <v>0</v>
      </c>
      <c r="X150" s="95">
        <v>0</v>
      </c>
      <c r="Y150" s="95">
        <v>0</v>
      </c>
      <c r="Z150" s="95">
        <v>0</v>
      </c>
      <c r="AA150" s="95">
        <v>0</v>
      </c>
      <c r="AB150" s="95">
        <v>0</v>
      </c>
      <c r="AC150" s="95">
        <v>0</v>
      </c>
      <c r="AD150" s="95">
        <v>0</v>
      </c>
      <c r="AE150" s="95">
        <v>0</v>
      </c>
      <c r="AF150" s="95">
        <v>0</v>
      </c>
      <c r="AG150" s="95">
        <v>0</v>
      </c>
      <c r="AH150" s="95">
        <v>0</v>
      </c>
      <c r="AI150" s="95">
        <v>0</v>
      </c>
      <c r="AJ150" s="96">
        <f t="shared" si="2"/>
        <v>24875.54</v>
      </c>
      <c r="AM150" s="103"/>
    </row>
    <row r="151" spans="1:39" ht="20.100000000000001" customHeight="1">
      <c r="A151" s="92">
        <v>324</v>
      </c>
      <c r="B151" s="93" t="s">
        <v>838</v>
      </c>
      <c r="C151" s="94" t="s">
        <v>1383</v>
      </c>
      <c r="D151" s="95">
        <v>0</v>
      </c>
      <c r="E151" s="95">
        <v>0</v>
      </c>
      <c r="F151" s="95">
        <v>0</v>
      </c>
      <c r="G151" s="95">
        <v>0</v>
      </c>
      <c r="H151" s="95">
        <v>0</v>
      </c>
      <c r="I151" s="95">
        <v>0</v>
      </c>
      <c r="J151" s="95">
        <v>0</v>
      </c>
      <c r="K151" s="95">
        <v>0</v>
      </c>
      <c r="L151" s="95">
        <v>0</v>
      </c>
      <c r="M151" s="95">
        <v>0</v>
      </c>
      <c r="N151" s="95">
        <v>0</v>
      </c>
      <c r="O151" s="95">
        <v>0</v>
      </c>
      <c r="P151" s="95">
        <v>0</v>
      </c>
      <c r="Q151" s="95">
        <v>0</v>
      </c>
      <c r="R151" s="95">
        <v>0</v>
      </c>
      <c r="S151" s="95">
        <v>0</v>
      </c>
      <c r="T151" s="95">
        <v>0</v>
      </c>
      <c r="U151" s="95">
        <v>0</v>
      </c>
      <c r="V151" s="95">
        <v>0</v>
      </c>
      <c r="W151" s="95">
        <v>0</v>
      </c>
      <c r="X151" s="95">
        <v>0</v>
      </c>
      <c r="Y151" s="95">
        <v>0</v>
      </c>
      <c r="Z151" s="95">
        <v>0</v>
      </c>
      <c r="AA151" s="95">
        <v>0</v>
      </c>
      <c r="AB151" s="95">
        <v>0</v>
      </c>
      <c r="AC151" s="95">
        <v>0</v>
      </c>
      <c r="AD151" s="95">
        <v>0</v>
      </c>
      <c r="AE151" s="95">
        <v>0</v>
      </c>
      <c r="AF151" s="95">
        <v>0</v>
      </c>
      <c r="AG151" s="95">
        <v>0</v>
      </c>
      <c r="AH151" s="95">
        <v>0</v>
      </c>
      <c r="AI151" s="95">
        <v>0</v>
      </c>
      <c r="AJ151" s="96">
        <f t="shared" si="2"/>
        <v>0</v>
      </c>
      <c r="AM151" s="103"/>
    </row>
    <row r="152" spans="1:39" ht="20.100000000000001" customHeight="1">
      <c r="A152" s="92">
        <v>340</v>
      </c>
      <c r="B152" s="93" t="s">
        <v>839</v>
      </c>
      <c r="C152" s="94" t="s">
        <v>1383</v>
      </c>
      <c r="D152" s="95">
        <v>0</v>
      </c>
      <c r="E152" s="95">
        <v>1200</v>
      </c>
      <c r="F152" s="95">
        <v>0</v>
      </c>
      <c r="G152" s="95">
        <v>147645.36999999997</v>
      </c>
      <c r="H152" s="95">
        <v>0</v>
      </c>
      <c r="I152" s="95">
        <v>7160.12</v>
      </c>
      <c r="J152" s="95">
        <v>1036465.2200000003</v>
      </c>
      <c r="K152" s="95">
        <v>8206.19</v>
      </c>
      <c r="L152" s="95">
        <v>0</v>
      </c>
      <c r="M152" s="95">
        <v>0</v>
      </c>
      <c r="N152" s="95">
        <v>37201.15</v>
      </c>
      <c r="O152" s="95">
        <v>0</v>
      </c>
      <c r="P152" s="95">
        <v>190075.09999999998</v>
      </c>
      <c r="Q152" s="95">
        <v>0</v>
      </c>
      <c r="R152" s="95">
        <v>0</v>
      </c>
      <c r="S152" s="95">
        <v>0</v>
      </c>
      <c r="T152" s="95">
        <v>56658</v>
      </c>
      <c r="U152" s="95">
        <v>0</v>
      </c>
      <c r="V152" s="95">
        <v>0</v>
      </c>
      <c r="W152" s="95">
        <v>0</v>
      </c>
      <c r="X152" s="95">
        <v>0</v>
      </c>
      <c r="Y152" s="95">
        <v>0</v>
      </c>
      <c r="Z152" s="95">
        <v>0</v>
      </c>
      <c r="AA152" s="95">
        <v>0</v>
      </c>
      <c r="AB152" s="95">
        <v>0</v>
      </c>
      <c r="AC152" s="95">
        <v>0</v>
      </c>
      <c r="AD152" s="95">
        <v>0</v>
      </c>
      <c r="AE152" s="95">
        <v>0</v>
      </c>
      <c r="AF152" s="95">
        <v>0</v>
      </c>
      <c r="AG152" s="95">
        <v>0</v>
      </c>
      <c r="AH152" s="95">
        <v>0</v>
      </c>
      <c r="AI152" s="95">
        <v>0</v>
      </c>
      <c r="AJ152" s="96">
        <f t="shared" si="2"/>
        <v>1484611.15</v>
      </c>
      <c r="AM152" s="103"/>
    </row>
    <row r="153" spans="1:39" ht="20.100000000000001" customHeight="1">
      <c r="A153" s="92">
        <v>341</v>
      </c>
      <c r="B153" s="93" t="s">
        <v>840</v>
      </c>
      <c r="C153" s="94" t="s">
        <v>1383</v>
      </c>
      <c r="D153" s="95">
        <v>0</v>
      </c>
      <c r="E153" s="95">
        <v>0</v>
      </c>
      <c r="F153" s="95">
        <v>0</v>
      </c>
      <c r="G153" s="95">
        <v>0</v>
      </c>
      <c r="H153" s="95">
        <v>0</v>
      </c>
      <c r="I153" s="95">
        <v>0</v>
      </c>
      <c r="J153" s="95">
        <v>0</v>
      </c>
      <c r="K153" s="95">
        <v>0</v>
      </c>
      <c r="L153" s="95">
        <v>0</v>
      </c>
      <c r="M153" s="95">
        <v>0</v>
      </c>
      <c r="N153" s="95">
        <v>0</v>
      </c>
      <c r="O153" s="95">
        <v>0</v>
      </c>
      <c r="P153" s="95">
        <v>0</v>
      </c>
      <c r="Q153" s="95">
        <v>0</v>
      </c>
      <c r="R153" s="95">
        <v>0</v>
      </c>
      <c r="S153" s="95">
        <v>0</v>
      </c>
      <c r="T153" s="95">
        <v>0</v>
      </c>
      <c r="U153" s="95">
        <v>0</v>
      </c>
      <c r="V153" s="95">
        <v>0</v>
      </c>
      <c r="W153" s="95">
        <v>0</v>
      </c>
      <c r="X153" s="95">
        <v>0</v>
      </c>
      <c r="Y153" s="95">
        <v>0</v>
      </c>
      <c r="Z153" s="95">
        <v>0</v>
      </c>
      <c r="AA153" s="95">
        <v>0</v>
      </c>
      <c r="AB153" s="95">
        <v>0</v>
      </c>
      <c r="AC153" s="95">
        <v>0</v>
      </c>
      <c r="AD153" s="95">
        <v>0</v>
      </c>
      <c r="AE153" s="95">
        <v>0</v>
      </c>
      <c r="AF153" s="95">
        <v>0</v>
      </c>
      <c r="AG153" s="95">
        <v>0</v>
      </c>
      <c r="AH153" s="95">
        <v>0</v>
      </c>
      <c r="AI153" s="95">
        <v>0</v>
      </c>
      <c r="AJ153" s="96">
        <f t="shared" si="2"/>
        <v>0</v>
      </c>
      <c r="AM153" s="103"/>
    </row>
    <row r="154" spans="1:39" ht="20.100000000000001" customHeight="1">
      <c r="A154" s="92">
        <v>342</v>
      </c>
      <c r="B154" s="93" t="s">
        <v>841</v>
      </c>
      <c r="C154" s="94" t="s">
        <v>1383</v>
      </c>
      <c r="D154" s="95">
        <v>28164.6</v>
      </c>
      <c r="E154" s="95">
        <v>0</v>
      </c>
      <c r="F154" s="95">
        <v>0</v>
      </c>
      <c r="G154" s="95">
        <v>219936.75</v>
      </c>
      <c r="H154" s="95">
        <v>0</v>
      </c>
      <c r="I154" s="95">
        <v>0</v>
      </c>
      <c r="J154" s="95">
        <v>10172036.829999998</v>
      </c>
      <c r="K154" s="95">
        <v>0</v>
      </c>
      <c r="L154" s="95">
        <v>0</v>
      </c>
      <c r="M154" s="95">
        <v>0</v>
      </c>
      <c r="N154" s="95">
        <v>0</v>
      </c>
      <c r="O154" s="95">
        <v>0</v>
      </c>
      <c r="P154" s="95">
        <v>0</v>
      </c>
      <c r="Q154" s="95">
        <v>0</v>
      </c>
      <c r="R154" s="95">
        <v>0</v>
      </c>
      <c r="S154" s="95">
        <v>0</v>
      </c>
      <c r="T154" s="95">
        <v>0</v>
      </c>
      <c r="U154" s="95">
        <v>0</v>
      </c>
      <c r="V154" s="95">
        <v>0</v>
      </c>
      <c r="W154" s="95">
        <v>0</v>
      </c>
      <c r="X154" s="95">
        <v>0</v>
      </c>
      <c r="Y154" s="95">
        <v>0</v>
      </c>
      <c r="Z154" s="95">
        <v>0</v>
      </c>
      <c r="AA154" s="95">
        <v>0</v>
      </c>
      <c r="AB154" s="95">
        <v>0</v>
      </c>
      <c r="AC154" s="95">
        <v>0</v>
      </c>
      <c r="AD154" s="95">
        <v>0</v>
      </c>
      <c r="AE154" s="95">
        <v>0</v>
      </c>
      <c r="AF154" s="95">
        <v>0</v>
      </c>
      <c r="AG154" s="95">
        <v>0</v>
      </c>
      <c r="AH154" s="95">
        <v>0</v>
      </c>
      <c r="AI154" s="95">
        <v>0</v>
      </c>
      <c r="AJ154" s="96">
        <f t="shared" si="2"/>
        <v>10420138.179999998</v>
      </c>
      <c r="AM154" s="103"/>
    </row>
    <row r="155" spans="1:39" ht="20.100000000000001" customHeight="1">
      <c r="A155" s="92">
        <v>343</v>
      </c>
      <c r="B155" s="93" t="s">
        <v>842</v>
      </c>
      <c r="C155" s="94" t="s">
        <v>1383</v>
      </c>
      <c r="D155" s="95">
        <v>0</v>
      </c>
      <c r="E155" s="95">
        <v>0</v>
      </c>
      <c r="F155" s="95">
        <v>150</v>
      </c>
      <c r="G155" s="95">
        <v>0</v>
      </c>
      <c r="H155" s="95">
        <v>0</v>
      </c>
      <c r="I155" s="95">
        <v>0</v>
      </c>
      <c r="J155" s="95">
        <v>0</v>
      </c>
      <c r="K155" s="95">
        <v>0</v>
      </c>
      <c r="L155" s="95">
        <v>0</v>
      </c>
      <c r="M155" s="95">
        <v>0</v>
      </c>
      <c r="N155" s="95">
        <v>0</v>
      </c>
      <c r="O155" s="95">
        <v>0</v>
      </c>
      <c r="P155" s="95">
        <v>0</v>
      </c>
      <c r="Q155" s="95">
        <v>0</v>
      </c>
      <c r="R155" s="95">
        <v>0</v>
      </c>
      <c r="S155" s="95">
        <v>0</v>
      </c>
      <c r="T155" s="95">
        <v>0</v>
      </c>
      <c r="U155" s="95">
        <v>0</v>
      </c>
      <c r="V155" s="95">
        <v>0</v>
      </c>
      <c r="W155" s="95">
        <v>0</v>
      </c>
      <c r="X155" s="95">
        <v>0</v>
      </c>
      <c r="Y155" s="95">
        <v>0</v>
      </c>
      <c r="Z155" s="95">
        <v>0</v>
      </c>
      <c r="AA155" s="95">
        <v>0</v>
      </c>
      <c r="AB155" s="95">
        <v>0</v>
      </c>
      <c r="AC155" s="95">
        <v>0</v>
      </c>
      <c r="AD155" s="95">
        <v>0</v>
      </c>
      <c r="AE155" s="95">
        <v>0</v>
      </c>
      <c r="AF155" s="95">
        <v>0</v>
      </c>
      <c r="AG155" s="95">
        <v>0</v>
      </c>
      <c r="AH155" s="95">
        <v>0</v>
      </c>
      <c r="AI155" s="95">
        <v>0</v>
      </c>
      <c r="AJ155" s="96">
        <f t="shared" si="2"/>
        <v>150</v>
      </c>
      <c r="AM155" s="103"/>
    </row>
    <row r="156" spans="1:39" ht="20.100000000000001" customHeight="1">
      <c r="A156" s="92">
        <v>344</v>
      </c>
      <c r="B156" s="93" t="s">
        <v>843</v>
      </c>
      <c r="C156" s="94" t="s">
        <v>1383</v>
      </c>
      <c r="D156" s="95">
        <v>0</v>
      </c>
      <c r="E156" s="95">
        <v>0</v>
      </c>
      <c r="F156" s="95">
        <v>0</v>
      </c>
      <c r="G156" s="95">
        <v>5106.6000000000004</v>
      </c>
      <c r="H156" s="95">
        <v>0</v>
      </c>
      <c r="I156" s="95">
        <v>0</v>
      </c>
      <c r="J156" s="95">
        <v>0</v>
      </c>
      <c r="K156" s="95">
        <v>0</v>
      </c>
      <c r="L156" s="95">
        <v>0</v>
      </c>
      <c r="M156" s="95">
        <v>0</v>
      </c>
      <c r="N156" s="95">
        <v>0</v>
      </c>
      <c r="O156" s="95">
        <v>0</v>
      </c>
      <c r="P156" s="95">
        <v>548983</v>
      </c>
      <c r="Q156" s="95">
        <v>0</v>
      </c>
      <c r="R156" s="95">
        <v>0</v>
      </c>
      <c r="S156" s="95">
        <v>0</v>
      </c>
      <c r="T156" s="95">
        <v>0</v>
      </c>
      <c r="U156" s="95">
        <v>0</v>
      </c>
      <c r="V156" s="95">
        <v>0</v>
      </c>
      <c r="W156" s="95">
        <v>0</v>
      </c>
      <c r="X156" s="95">
        <v>0</v>
      </c>
      <c r="Y156" s="95">
        <v>0</v>
      </c>
      <c r="Z156" s="95">
        <v>0</v>
      </c>
      <c r="AA156" s="95">
        <v>0</v>
      </c>
      <c r="AB156" s="95">
        <v>0</v>
      </c>
      <c r="AC156" s="95">
        <v>0</v>
      </c>
      <c r="AD156" s="95">
        <v>0</v>
      </c>
      <c r="AE156" s="95">
        <v>0</v>
      </c>
      <c r="AF156" s="95">
        <v>0</v>
      </c>
      <c r="AG156" s="95">
        <v>0</v>
      </c>
      <c r="AH156" s="95">
        <v>0</v>
      </c>
      <c r="AI156" s="95">
        <v>0</v>
      </c>
      <c r="AJ156" s="96">
        <f t="shared" si="2"/>
        <v>554089.6</v>
      </c>
      <c r="AM156" s="103"/>
    </row>
    <row r="157" spans="1:39" ht="20.100000000000001" customHeight="1">
      <c r="A157" s="92">
        <v>345</v>
      </c>
      <c r="B157" s="93" t="s">
        <v>844</v>
      </c>
      <c r="C157" s="94" t="s">
        <v>1383</v>
      </c>
      <c r="D157" s="95">
        <v>0</v>
      </c>
      <c r="E157" s="95">
        <v>0</v>
      </c>
      <c r="F157" s="95">
        <v>0</v>
      </c>
      <c r="G157" s="95">
        <v>0</v>
      </c>
      <c r="H157" s="95">
        <v>0</v>
      </c>
      <c r="I157" s="95">
        <v>0</v>
      </c>
      <c r="J157" s="95">
        <v>0</v>
      </c>
      <c r="K157" s="95">
        <v>0</v>
      </c>
      <c r="L157" s="95">
        <v>0</v>
      </c>
      <c r="M157" s="95">
        <v>0</v>
      </c>
      <c r="N157" s="95">
        <v>0</v>
      </c>
      <c r="O157" s="95">
        <v>0</v>
      </c>
      <c r="P157" s="95">
        <v>0</v>
      </c>
      <c r="Q157" s="95">
        <v>0</v>
      </c>
      <c r="R157" s="95">
        <v>0</v>
      </c>
      <c r="S157" s="95">
        <v>0</v>
      </c>
      <c r="T157" s="95">
        <v>0</v>
      </c>
      <c r="U157" s="95">
        <v>0</v>
      </c>
      <c r="V157" s="95">
        <v>0</v>
      </c>
      <c r="W157" s="95">
        <v>0</v>
      </c>
      <c r="X157" s="95">
        <v>0</v>
      </c>
      <c r="Y157" s="95">
        <v>0</v>
      </c>
      <c r="Z157" s="95">
        <v>0</v>
      </c>
      <c r="AA157" s="95">
        <v>0</v>
      </c>
      <c r="AB157" s="95">
        <v>0</v>
      </c>
      <c r="AC157" s="95">
        <v>0</v>
      </c>
      <c r="AD157" s="95">
        <v>0</v>
      </c>
      <c r="AE157" s="95">
        <v>0</v>
      </c>
      <c r="AF157" s="95">
        <v>0</v>
      </c>
      <c r="AG157" s="95">
        <v>0</v>
      </c>
      <c r="AH157" s="95">
        <v>0</v>
      </c>
      <c r="AI157" s="95">
        <v>0</v>
      </c>
      <c r="AJ157" s="96">
        <f t="shared" si="2"/>
        <v>0</v>
      </c>
      <c r="AM157" s="103"/>
    </row>
    <row r="158" spans="1:39" ht="20.100000000000001" customHeight="1">
      <c r="A158" s="92">
        <v>346</v>
      </c>
      <c r="B158" s="93" t="s">
        <v>845</v>
      </c>
      <c r="C158" s="94" t="s">
        <v>1383</v>
      </c>
      <c r="D158" s="95">
        <v>0</v>
      </c>
      <c r="E158" s="95">
        <v>0</v>
      </c>
      <c r="F158" s="95">
        <v>0</v>
      </c>
      <c r="G158" s="95">
        <v>18687.3</v>
      </c>
      <c r="H158" s="95">
        <v>0</v>
      </c>
      <c r="I158" s="95">
        <v>0</v>
      </c>
      <c r="J158" s="95">
        <v>0</v>
      </c>
      <c r="K158" s="95">
        <v>270</v>
      </c>
      <c r="L158" s="95">
        <v>0</v>
      </c>
      <c r="M158" s="95">
        <v>0</v>
      </c>
      <c r="N158" s="95">
        <v>0</v>
      </c>
      <c r="O158" s="95">
        <v>0</v>
      </c>
      <c r="P158" s="95">
        <v>0</v>
      </c>
      <c r="Q158" s="95">
        <v>0</v>
      </c>
      <c r="R158" s="95">
        <v>0</v>
      </c>
      <c r="S158" s="95">
        <v>0</v>
      </c>
      <c r="T158" s="95">
        <v>0</v>
      </c>
      <c r="U158" s="95">
        <v>0</v>
      </c>
      <c r="V158" s="95">
        <v>0</v>
      </c>
      <c r="W158" s="95">
        <v>0</v>
      </c>
      <c r="X158" s="95">
        <v>0</v>
      </c>
      <c r="Y158" s="95">
        <v>0</v>
      </c>
      <c r="Z158" s="95">
        <v>0</v>
      </c>
      <c r="AA158" s="95">
        <v>0</v>
      </c>
      <c r="AB158" s="95">
        <v>0</v>
      </c>
      <c r="AC158" s="95">
        <v>0</v>
      </c>
      <c r="AD158" s="95">
        <v>0</v>
      </c>
      <c r="AE158" s="95">
        <v>0</v>
      </c>
      <c r="AF158" s="95">
        <v>0</v>
      </c>
      <c r="AG158" s="95">
        <v>0</v>
      </c>
      <c r="AH158" s="95">
        <v>0</v>
      </c>
      <c r="AI158" s="95">
        <v>0</v>
      </c>
      <c r="AJ158" s="96">
        <f t="shared" si="2"/>
        <v>18957.3</v>
      </c>
      <c r="AM158" s="103"/>
    </row>
    <row r="159" spans="1:39" ht="20.100000000000001" customHeight="1">
      <c r="A159" s="92">
        <v>347</v>
      </c>
      <c r="B159" s="93" t="s">
        <v>846</v>
      </c>
      <c r="C159" s="94" t="s">
        <v>1383</v>
      </c>
      <c r="D159" s="95">
        <v>0</v>
      </c>
      <c r="E159" s="95">
        <v>240</v>
      </c>
      <c r="F159" s="95">
        <v>0</v>
      </c>
      <c r="G159" s="95">
        <v>0</v>
      </c>
      <c r="H159" s="95">
        <v>0</v>
      </c>
      <c r="I159" s="95">
        <v>0</v>
      </c>
      <c r="J159" s="95">
        <v>0</v>
      </c>
      <c r="K159" s="95">
        <v>0</v>
      </c>
      <c r="L159" s="95">
        <v>0</v>
      </c>
      <c r="M159" s="95">
        <v>0</v>
      </c>
      <c r="N159" s="95">
        <v>0</v>
      </c>
      <c r="O159" s="95">
        <v>0</v>
      </c>
      <c r="P159" s="95">
        <v>0</v>
      </c>
      <c r="Q159" s="95">
        <v>0</v>
      </c>
      <c r="R159" s="95">
        <v>0</v>
      </c>
      <c r="S159" s="95">
        <v>0</v>
      </c>
      <c r="T159" s="95">
        <v>0</v>
      </c>
      <c r="U159" s="95">
        <v>0</v>
      </c>
      <c r="V159" s="95">
        <v>0</v>
      </c>
      <c r="W159" s="95">
        <v>0</v>
      </c>
      <c r="X159" s="95">
        <v>0</v>
      </c>
      <c r="Y159" s="95">
        <v>0</v>
      </c>
      <c r="Z159" s="95">
        <v>0</v>
      </c>
      <c r="AA159" s="95">
        <v>0</v>
      </c>
      <c r="AB159" s="95">
        <v>0</v>
      </c>
      <c r="AC159" s="95">
        <v>0</v>
      </c>
      <c r="AD159" s="95">
        <v>0</v>
      </c>
      <c r="AE159" s="95">
        <v>0</v>
      </c>
      <c r="AF159" s="95">
        <v>0</v>
      </c>
      <c r="AG159" s="95">
        <v>0</v>
      </c>
      <c r="AH159" s="95">
        <v>0</v>
      </c>
      <c r="AI159" s="95">
        <v>0</v>
      </c>
      <c r="AJ159" s="96">
        <f t="shared" si="2"/>
        <v>240</v>
      </c>
      <c r="AM159" s="103"/>
    </row>
    <row r="160" spans="1:39" ht="20.100000000000001" customHeight="1">
      <c r="A160" s="92">
        <v>348</v>
      </c>
      <c r="B160" s="93" t="s">
        <v>847</v>
      </c>
      <c r="C160" s="94" t="s">
        <v>1383</v>
      </c>
      <c r="D160" s="95">
        <v>0</v>
      </c>
      <c r="E160" s="95">
        <v>0</v>
      </c>
      <c r="F160" s="95">
        <v>0</v>
      </c>
      <c r="G160" s="95">
        <v>2312.2800000000002</v>
      </c>
      <c r="H160" s="95">
        <v>0</v>
      </c>
      <c r="I160" s="95">
        <v>0</v>
      </c>
      <c r="J160" s="95">
        <v>0</v>
      </c>
      <c r="K160" s="95">
        <v>0</v>
      </c>
      <c r="L160" s="95">
        <v>0</v>
      </c>
      <c r="M160" s="95">
        <v>0</v>
      </c>
      <c r="N160" s="95">
        <v>0</v>
      </c>
      <c r="O160" s="95">
        <v>0</v>
      </c>
      <c r="P160" s="95">
        <v>0</v>
      </c>
      <c r="Q160" s="95">
        <v>0</v>
      </c>
      <c r="R160" s="95">
        <v>0</v>
      </c>
      <c r="S160" s="95">
        <v>0</v>
      </c>
      <c r="T160" s="95">
        <v>0</v>
      </c>
      <c r="U160" s="95">
        <v>0</v>
      </c>
      <c r="V160" s="95">
        <v>0</v>
      </c>
      <c r="W160" s="95">
        <v>0</v>
      </c>
      <c r="X160" s="95">
        <v>0</v>
      </c>
      <c r="Y160" s="95">
        <v>0</v>
      </c>
      <c r="Z160" s="95">
        <v>0</v>
      </c>
      <c r="AA160" s="95">
        <v>0</v>
      </c>
      <c r="AB160" s="95">
        <v>0</v>
      </c>
      <c r="AC160" s="95">
        <v>0</v>
      </c>
      <c r="AD160" s="95">
        <v>0</v>
      </c>
      <c r="AE160" s="95">
        <v>0</v>
      </c>
      <c r="AF160" s="95">
        <v>0</v>
      </c>
      <c r="AG160" s="95">
        <v>0</v>
      </c>
      <c r="AH160" s="95">
        <v>0</v>
      </c>
      <c r="AI160" s="95">
        <v>0</v>
      </c>
      <c r="AJ160" s="96">
        <f t="shared" si="2"/>
        <v>2312.2800000000002</v>
      </c>
      <c r="AM160" s="103"/>
    </row>
    <row r="161" spans="1:39" ht="20.100000000000001" customHeight="1">
      <c r="A161" s="92">
        <v>349</v>
      </c>
      <c r="B161" s="93" t="s">
        <v>848</v>
      </c>
      <c r="C161" s="94" t="s">
        <v>1383</v>
      </c>
      <c r="D161" s="95">
        <v>0</v>
      </c>
      <c r="E161" s="95">
        <v>0</v>
      </c>
      <c r="F161" s="95">
        <v>0</v>
      </c>
      <c r="G161" s="95">
        <v>0</v>
      </c>
      <c r="H161" s="95">
        <v>0</v>
      </c>
      <c r="I161" s="95">
        <v>0</v>
      </c>
      <c r="J161" s="95">
        <v>0</v>
      </c>
      <c r="K161" s="95">
        <v>0</v>
      </c>
      <c r="L161" s="95">
        <v>0</v>
      </c>
      <c r="M161" s="95">
        <v>0</v>
      </c>
      <c r="N161" s="95">
        <v>0</v>
      </c>
      <c r="O161" s="95">
        <v>0</v>
      </c>
      <c r="P161" s="95">
        <v>0</v>
      </c>
      <c r="Q161" s="95">
        <v>0</v>
      </c>
      <c r="R161" s="95">
        <v>0</v>
      </c>
      <c r="S161" s="95">
        <v>0</v>
      </c>
      <c r="T161" s="95">
        <v>0</v>
      </c>
      <c r="U161" s="95">
        <v>0</v>
      </c>
      <c r="V161" s="95">
        <v>0</v>
      </c>
      <c r="W161" s="95">
        <v>0</v>
      </c>
      <c r="X161" s="95">
        <v>0</v>
      </c>
      <c r="Y161" s="95">
        <v>0</v>
      </c>
      <c r="Z161" s="95">
        <v>0</v>
      </c>
      <c r="AA161" s="95">
        <v>0</v>
      </c>
      <c r="AB161" s="95">
        <v>0</v>
      </c>
      <c r="AC161" s="95">
        <v>0</v>
      </c>
      <c r="AD161" s="95">
        <v>0</v>
      </c>
      <c r="AE161" s="95">
        <v>0</v>
      </c>
      <c r="AF161" s="95">
        <v>0</v>
      </c>
      <c r="AG161" s="95">
        <v>0</v>
      </c>
      <c r="AH161" s="95">
        <v>0</v>
      </c>
      <c r="AI161" s="95">
        <v>0</v>
      </c>
      <c r="AJ161" s="96">
        <f t="shared" si="2"/>
        <v>0</v>
      </c>
      <c r="AM161" s="103"/>
    </row>
    <row r="162" spans="1:39" ht="20.100000000000001" customHeight="1">
      <c r="A162" s="92">
        <v>371</v>
      </c>
      <c r="B162" s="93" t="s">
        <v>849</v>
      </c>
      <c r="C162" s="94" t="s">
        <v>1383</v>
      </c>
      <c r="D162" s="95">
        <v>0</v>
      </c>
      <c r="E162" s="95">
        <v>0</v>
      </c>
      <c r="F162" s="95">
        <v>0</v>
      </c>
      <c r="G162" s="95">
        <v>0</v>
      </c>
      <c r="H162" s="95">
        <v>0</v>
      </c>
      <c r="I162" s="95">
        <v>0</v>
      </c>
      <c r="J162" s="95">
        <v>0</v>
      </c>
      <c r="K162" s="95">
        <v>0</v>
      </c>
      <c r="L162" s="95">
        <v>0</v>
      </c>
      <c r="M162" s="95">
        <v>0</v>
      </c>
      <c r="N162" s="95">
        <v>0</v>
      </c>
      <c r="O162" s="95">
        <v>0</v>
      </c>
      <c r="P162" s="95">
        <v>0</v>
      </c>
      <c r="Q162" s="95">
        <v>0</v>
      </c>
      <c r="R162" s="95">
        <v>0</v>
      </c>
      <c r="S162" s="95">
        <v>0</v>
      </c>
      <c r="T162" s="95">
        <v>0</v>
      </c>
      <c r="U162" s="95">
        <v>0</v>
      </c>
      <c r="V162" s="95">
        <v>0</v>
      </c>
      <c r="W162" s="95">
        <v>0</v>
      </c>
      <c r="X162" s="95">
        <v>0</v>
      </c>
      <c r="Y162" s="95">
        <v>0</v>
      </c>
      <c r="Z162" s="95">
        <v>0</v>
      </c>
      <c r="AA162" s="95">
        <v>0</v>
      </c>
      <c r="AB162" s="95">
        <v>0</v>
      </c>
      <c r="AC162" s="95">
        <v>0</v>
      </c>
      <c r="AD162" s="95">
        <v>0</v>
      </c>
      <c r="AE162" s="95">
        <v>0</v>
      </c>
      <c r="AF162" s="95">
        <v>0</v>
      </c>
      <c r="AG162" s="95">
        <v>0</v>
      </c>
      <c r="AH162" s="95">
        <v>0</v>
      </c>
      <c r="AI162" s="95">
        <v>0</v>
      </c>
      <c r="AJ162" s="96">
        <f t="shared" si="2"/>
        <v>0</v>
      </c>
      <c r="AM162" s="103"/>
    </row>
    <row r="163" spans="1:39" ht="20.100000000000001" customHeight="1">
      <c r="A163" s="92">
        <v>372</v>
      </c>
      <c r="B163" s="93" t="s">
        <v>1301</v>
      </c>
      <c r="C163" s="94" t="s">
        <v>1383</v>
      </c>
      <c r="D163" s="95">
        <v>227878.78999999998</v>
      </c>
      <c r="E163" s="95">
        <v>0</v>
      </c>
      <c r="F163" s="95">
        <v>0</v>
      </c>
      <c r="G163" s="95">
        <v>651.1</v>
      </c>
      <c r="H163" s="95">
        <v>0</v>
      </c>
      <c r="I163" s="95">
        <v>0</v>
      </c>
      <c r="J163" s="95">
        <v>0</v>
      </c>
      <c r="K163" s="95">
        <v>0</v>
      </c>
      <c r="L163" s="95">
        <v>0</v>
      </c>
      <c r="M163" s="95">
        <v>0</v>
      </c>
      <c r="N163" s="95">
        <v>0</v>
      </c>
      <c r="O163" s="95">
        <v>0</v>
      </c>
      <c r="P163" s="95">
        <v>0</v>
      </c>
      <c r="Q163" s="95">
        <v>0</v>
      </c>
      <c r="R163" s="95">
        <v>0</v>
      </c>
      <c r="S163" s="95">
        <v>0</v>
      </c>
      <c r="T163" s="95">
        <v>1288039.6100000001</v>
      </c>
      <c r="U163" s="95">
        <v>0</v>
      </c>
      <c r="V163" s="95">
        <v>0</v>
      </c>
      <c r="W163" s="95">
        <v>0</v>
      </c>
      <c r="X163" s="95">
        <v>0</v>
      </c>
      <c r="Y163" s="95">
        <v>0</v>
      </c>
      <c r="Z163" s="95">
        <v>0</v>
      </c>
      <c r="AA163" s="95">
        <v>0</v>
      </c>
      <c r="AB163" s="95">
        <v>0</v>
      </c>
      <c r="AC163" s="95">
        <v>0</v>
      </c>
      <c r="AD163" s="95">
        <v>0</v>
      </c>
      <c r="AE163" s="95">
        <v>0</v>
      </c>
      <c r="AF163" s="95">
        <v>0</v>
      </c>
      <c r="AG163" s="95">
        <v>0</v>
      </c>
      <c r="AH163" s="95">
        <v>0</v>
      </c>
      <c r="AI163" s="95">
        <v>0</v>
      </c>
      <c r="AJ163" s="96">
        <f t="shared" si="2"/>
        <v>1516569.5</v>
      </c>
      <c r="AM163" s="103"/>
    </row>
    <row r="164" spans="1:39" ht="20.100000000000001" customHeight="1">
      <c r="A164" s="92">
        <v>373</v>
      </c>
      <c r="B164" s="93" t="s">
        <v>1302</v>
      </c>
      <c r="C164" s="94" t="s">
        <v>1383</v>
      </c>
      <c r="D164" s="95">
        <v>0</v>
      </c>
      <c r="E164" s="95">
        <v>0</v>
      </c>
      <c r="F164" s="95">
        <v>0</v>
      </c>
      <c r="G164" s="95">
        <v>17112.400000000001</v>
      </c>
      <c r="H164" s="95">
        <v>0</v>
      </c>
      <c r="I164" s="95">
        <v>0</v>
      </c>
      <c r="J164" s="95">
        <v>0</v>
      </c>
      <c r="K164" s="95">
        <v>0</v>
      </c>
      <c r="L164" s="95">
        <v>0</v>
      </c>
      <c r="M164" s="95">
        <v>0</v>
      </c>
      <c r="N164" s="95">
        <v>0</v>
      </c>
      <c r="O164" s="95">
        <v>0</v>
      </c>
      <c r="P164" s="95">
        <v>0</v>
      </c>
      <c r="Q164" s="95">
        <v>0</v>
      </c>
      <c r="R164" s="95">
        <v>0</v>
      </c>
      <c r="S164" s="95">
        <v>0</v>
      </c>
      <c r="T164" s="95">
        <v>0</v>
      </c>
      <c r="U164" s="95">
        <v>0</v>
      </c>
      <c r="V164" s="95">
        <v>0</v>
      </c>
      <c r="W164" s="95">
        <v>0</v>
      </c>
      <c r="X164" s="95">
        <v>0</v>
      </c>
      <c r="Y164" s="95">
        <v>0</v>
      </c>
      <c r="Z164" s="95">
        <v>0</v>
      </c>
      <c r="AA164" s="95">
        <v>0</v>
      </c>
      <c r="AB164" s="95">
        <v>0</v>
      </c>
      <c r="AC164" s="95">
        <v>0</v>
      </c>
      <c r="AD164" s="95">
        <v>0</v>
      </c>
      <c r="AE164" s="95">
        <v>0</v>
      </c>
      <c r="AF164" s="95">
        <v>0</v>
      </c>
      <c r="AG164" s="95">
        <v>0</v>
      </c>
      <c r="AH164" s="95">
        <v>0</v>
      </c>
      <c r="AI164" s="95">
        <v>0</v>
      </c>
      <c r="AJ164" s="96">
        <f t="shared" si="2"/>
        <v>17112.400000000001</v>
      </c>
      <c r="AM164" s="103"/>
    </row>
    <row r="165" spans="1:39" ht="20.100000000000001" customHeight="1">
      <c r="A165" s="92">
        <v>374</v>
      </c>
      <c r="B165" s="93" t="s">
        <v>1303</v>
      </c>
      <c r="C165" s="94" t="s">
        <v>1383</v>
      </c>
      <c r="D165" s="95">
        <v>0</v>
      </c>
      <c r="E165" s="95">
        <v>0</v>
      </c>
      <c r="F165" s="95">
        <v>0</v>
      </c>
      <c r="G165" s="95">
        <v>0</v>
      </c>
      <c r="H165" s="95">
        <v>0</v>
      </c>
      <c r="I165" s="95">
        <v>0</v>
      </c>
      <c r="J165" s="95">
        <v>0</v>
      </c>
      <c r="K165" s="95">
        <v>0</v>
      </c>
      <c r="L165" s="95">
        <v>0</v>
      </c>
      <c r="M165" s="95">
        <v>0</v>
      </c>
      <c r="N165" s="95">
        <v>0</v>
      </c>
      <c r="O165" s="95">
        <v>0</v>
      </c>
      <c r="P165" s="95">
        <v>0</v>
      </c>
      <c r="Q165" s="95">
        <v>0</v>
      </c>
      <c r="R165" s="95">
        <v>0</v>
      </c>
      <c r="S165" s="95">
        <v>0</v>
      </c>
      <c r="T165" s="95">
        <v>0</v>
      </c>
      <c r="U165" s="95">
        <v>0</v>
      </c>
      <c r="V165" s="95">
        <v>0</v>
      </c>
      <c r="W165" s="95">
        <v>0</v>
      </c>
      <c r="X165" s="95">
        <v>0</v>
      </c>
      <c r="Y165" s="95">
        <v>0</v>
      </c>
      <c r="Z165" s="95">
        <v>0</v>
      </c>
      <c r="AA165" s="95">
        <v>0</v>
      </c>
      <c r="AB165" s="95">
        <v>0</v>
      </c>
      <c r="AC165" s="95">
        <v>0</v>
      </c>
      <c r="AD165" s="95">
        <v>0</v>
      </c>
      <c r="AE165" s="95">
        <v>0</v>
      </c>
      <c r="AF165" s="95">
        <v>0</v>
      </c>
      <c r="AG165" s="95">
        <v>0</v>
      </c>
      <c r="AH165" s="95">
        <v>0</v>
      </c>
      <c r="AI165" s="95">
        <v>0</v>
      </c>
      <c r="AJ165" s="96">
        <f t="shared" si="2"/>
        <v>0</v>
      </c>
      <c r="AM165" s="103"/>
    </row>
    <row r="166" spans="1:39" ht="20.100000000000001" customHeight="1">
      <c r="A166" s="92">
        <v>375</v>
      </c>
      <c r="B166" s="93" t="s">
        <v>1304</v>
      </c>
      <c r="C166" s="94" t="s">
        <v>1383</v>
      </c>
      <c r="D166" s="95">
        <v>0</v>
      </c>
      <c r="E166" s="95">
        <v>0</v>
      </c>
      <c r="F166" s="95">
        <v>0</v>
      </c>
      <c r="G166" s="95">
        <v>0</v>
      </c>
      <c r="H166" s="95">
        <v>0</v>
      </c>
      <c r="I166" s="95">
        <v>0</v>
      </c>
      <c r="J166" s="95">
        <v>0</v>
      </c>
      <c r="K166" s="95">
        <v>0</v>
      </c>
      <c r="L166" s="95">
        <v>0</v>
      </c>
      <c r="M166" s="95">
        <v>0</v>
      </c>
      <c r="N166" s="95">
        <v>0</v>
      </c>
      <c r="O166" s="95">
        <v>0</v>
      </c>
      <c r="P166" s="95">
        <v>0</v>
      </c>
      <c r="Q166" s="95">
        <v>0</v>
      </c>
      <c r="R166" s="95">
        <v>0</v>
      </c>
      <c r="S166" s="95">
        <v>0</v>
      </c>
      <c r="T166" s="95">
        <v>0</v>
      </c>
      <c r="U166" s="95">
        <v>0</v>
      </c>
      <c r="V166" s="95">
        <v>0</v>
      </c>
      <c r="W166" s="95">
        <v>0</v>
      </c>
      <c r="X166" s="95">
        <v>0</v>
      </c>
      <c r="Y166" s="95">
        <v>0</v>
      </c>
      <c r="Z166" s="95">
        <v>0</v>
      </c>
      <c r="AA166" s="95">
        <v>0</v>
      </c>
      <c r="AB166" s="95">
        <v>0</v>
      </c>
      <c r="AC166" s="95">
        <v>0</v>
      </c>
      <c r="AD166" s="95">
        <v>0</v>
      </c>
      <c r="AE166" s="95">
        <v>0</v>
      </c>
      <c r="AF166" s="95">
        <v>0</v>
      </c>
      <c r="AG166" s="95">
        <v>0</v>
      </c>
      <c r="AH166" s="95">
        <v>0</v>
      </c>
      <c r="AI166" s="95">
        <v>0</v>
      </c>
      <c r="AJ166" s="96">
        <f t="shared" si="2"/>
        <v>0</v>
      </c>
      <c r="AM166" s="103"/>
    </row>
    <row r="167" spans="1:39" ht="20.100000000000001" customHeight="1">
      <c r="A167" s="92">
        <v>376</v>
      </c>
      <c r="B167" s="93" t="s">
        <v>1305</v>
      </c>
      <c r="C167" s="94" t="s">
        <v>1383</v>
      </c>
      <c r="D167" s="95">
        <v>0</v>
      </c>
      <c r="E167" s="95">
        <v>0</v>
      </c>
      <c r="F167" s="95">
        <v>0</v>
      </c>
      <c r="G167" s="95">
        <v>0</v>
      </c>
      <c r="H167" s="95">
        <v>0</v>
      </c>
      <c r="I167" s="95">
        <v>0</v>
      </c>
      <c r="J167" s="95">
        <v>0</v>
      </c>
      <c r="K167" s="95">
        <v>1059.24</v>
      </c>
      <c r="L167" s="95">
        <v>0</v>
      </c>
      <c r="M167" s="95">
        <v>0</v>
      </c>
      <c r="N167" s="95">
        <v>0</v>
      </c>
      <c r="O167" s="95">
        <v>0</v>
      </c>
      <c r="P167" s="95">
        <v>0</v>
      </c>
      <c r="Q167" s="95">
        <v>0</v>
      </c>
      <c r="R167" s="95">
        <v>0</v>
      </c>
      <c r="S167" s="95">
        <v>0</v>
      </c>
      <c r="T167" s="95">
        <v>0</v>
      </c>
      <c r="U167" s="95">
        <v>0</v>
      </c>
      <c r="V167" s="95">
        <v>0</v>
      </c>
      <c r="W167" s="95">
        <v>0</v>
      </c>
      <c r="X167" s="95">
        <v>0</v>
      </c>
      <c r="Y167" s="95">
        <v>0</v>
      </c>
      <c r="Z167" s="95">
        <v>0</v>
      </c>
      <c r="AA167" s="95">
        <v>0</v>
      </c>
      <c r="AB167" s="95">
        <v>0</v>
      </c>
      <c r="AC167" s="95">
        <v>0</v>
      </c>
      <c r="AD167" s="95">
        <v>0</v>
      </c>
      <c r="AE167" s="95">
        <v>0</v>
      </c>
      <c r="AF167" s="95">
        <v>0</v>
      </c>
      <c r="AG167" s="95">
        <v>0</v>
      </c>
      <c r="AH167" s="95">
        <v>0</v>
      </c>
      <c r="AI167" s="95">
        <v>0</v>
      </c>
      <c r="AJ167" s="96">
        <f t="shared" si="2"/>
        <v>1059.24</v>
      </c>
      <c r="AM167" s="103"/>
    </row>
    <row r="168" spans="1:39" ht="20.100000000000001" customHeight="1">
      <c r="A168" s="92">
        <v>377</v>
      </c>
      <c r="B168" s="93" t="s">
        <v>1306</v>
      </c>
      <c r="C168" s="94" t="s">
        <v>1383</v>
      </c>
      <c r="D168" s="95">
        <v>0</v>
      </c>
      <c r="E168" s="95">
        <v>0</v>
      </c>
      <c r="F168" s="95">
        <v>0</v>
      </c>
      <c r="G168" s="95">
        <v>0</v>
      </c>
      <c r="H168" s="95">
        <v>0</v>
      </c>
      <c r="I168" s="95">
        <v>0</v>
      </c>
      <c r="J168" s="95">
        <v>0</v>
      </c>
      <c r="K168" s="95">
        <v>0</v>
      </c>
      <c r="L168" s="95">
        <v>0</v>
      </c>
      <c r="M168" s="95">
        <v>0</v>
      </c>
      <c r="N168" s="95">
        <v>0</v>
      </c>
      <c r="O168" s="95">
        <v>0</v>
      </c>
      <c r="P168" s="95">
        <v>0</v>
      </c>
      <c r="Q168" s="95">
        <v>0</v>
      </c>
      <c r="R168" s="95">
        <v>0</v>
      </c>
      <c r="S168" s="95">
        <v>0</v>
      </c>
      <c r="T168" s="95">
        <v>0</v>
      </c>
      <c r="U168" s="95">
        <v>0</v>
      </c>
      <c r="V168" s="95">
        <v>0</v>
      </c>
      <c r="W168" s="95">
        <v>0</v>
      </c>
      <c r="X168" s="95">
        <v>0</v>
      </c>
      <c r="Y168" s="95">
        <v>0</v>
      </c>
      <c r="Z168" s="95">
        <v>0</v>
      </c>
      <c r="AA168" s="95">
        <v>0</v>
      </c>
      <c r="AB168" s="95">
        <v>0</v>
      </c>
      <c r="AC168" s="95">
        <v>0</v>
      </c>
      <c r="AD168" s="95">
        <v>0</v>
      </c>
      <c r="AE168" s="95">
        <v>0</v>
      </c>
      <c r="AF168" s="95">
        <v>0</v>
      </c>
      <c r="AG168" s="95">
        <v>0</v>
      </c>
      <c r="AH168" s="95">
        <v>0</v>
      </c>
      <c r="AI168" s="95">
        <v>0</v>
      </c>
      <c r="AJ168" s="96">
        <f t="shared" si="2"/>
        <v>0</v>
      </c>
      <c r="AM168" s="103"/>
    </row>
    <row r="169" spans="1:39" ht="20.100000000000001" customHeight="1">
      <c r="A169" s="92">
        <v>378</v>
      </c>
      <c r="B169" s="93" t="s">
        <v>1307</v>
      </c>
      <c r="C169" s="94" t="s">
        <v>1383</v>
      </c>
      <c r="D169" s="95">
        <v>25331265.689999998</v>
      </c>
      <c r="E169" s="95">
        <v>0</v>
      </c>
      <c r="F169" s="95">
        <v>0</v>
      </c>
      <c r="G169" s="95">
        <v>8402.75</v>
      </c>
      <c r="H169" s="95">
        <v>0</v>
      </c>
      <c r="I169" s="95">
        <v>0</v>
      </c>
      <c r="J169" s="95">
        <v>0</v>
      </c>
      <c r="K169" s="95">
        <v>0</v>
      </c>
      <c r="L169" s="95">
        <v>0</v>
      </c>
      <c r="M169" s="95">
        <v>0</v>
      </c>
      <c r="N169" s="95">
        <v>0</v>
      </c>
      <c r="O169" s="95">
        <v>0</v>
      </c>
      <c r="P169" s="95">
        <v>0</v>
      </c>
      <c r="Q169" s="95">
        <v>0</v>
      </c>
      <c r="R169" s="95">
        <v>0</v>
      </c>
      <c r="S169" s="95">
        <v>0</v>
      </c>
      <c r="T169" s="95">
        <v>75</v>
      </c>
      <c r="U169" s="95">
        <v>0</v>
      </c>
      <c r="V169" s="95">
        <v>0</v>
      </c>
      <c r="W169" s="95">
        <v>0</v>
      </c>
      <c r="X169" s="95">
        <v>0</v>
      </c>
      <c r="Y169" s="95">
        <v>0</v>
      </c>
      <c r="Z169" s="95">
        <v>0</v>
      </c>
      <c r="AA169" s="95">
        <v>0</v>
      </c>
      <c r="AB169" s="95">
        <v>0</v>
      </c>
      <c r="AC169" s="95">
        <v>0</v>
      </c>
      <c r="AD169" s="95">
        <v>0</v>
      </c>
      <c r="AE169" s="95">
        <v>0</v>
      </c>
      <c r="AF169" s="95">
        <v>0</v>
      </c>
      <c r="AG169" s="95">
        <v>0</v>
      </c>
      <c r="AH169" s="95">
        <v>0</v>
      </c>
      <c r="AI169" s="95">
        <v>0</v>
      </c>
      <c r="AJ169" s="96">
        <f t="shared" si="2"/>
        <v>25339743.439999998</v>
      </c>
      <c r="AM169" s="103"/>
    </row>
    <row r="170" spans="1:39" ht="20.100000000000001" customHeight="1">
      <c r="A170" s="161">
        <v>411</v>
      </c>
      <c r="B170" s="162" t="s">
        <v>850</v>
      </c>
      <c r="C170" s="163" t="s">
        <v>1383</v>
      </c>
      <c r="D170" s="164">
        <v>0</v>
      </c>
      <c r="E170" s="164">
        <v>0</v>
      </c>
      <c r="F170" s="164">
        <v>0</v>
      </c>
      <c r="G170" s="164">
        <v>0</v>
      </c>
      <c r="H170" s="164">
        <v>0</v>
      </c>
      <c r="I170" s="164">
        <v>0</v>
      </c>
      <c r="J170" s="164">
        <v>0</v>
      </c>
      <c r="K170" s="164">
        <v>0</v>
      </c>
      <c r="L170" s="164">
        <v>0</v>
      </c>
      <c r="M170" s="164">
        <v>0</v>
      </c>
      <c r="N170" s="164">
        <v>0</v>
      </c>
      <c r="O170" s="164">
        <v>0</v>
      </c>
      <c r="P170" s="164">
        <v>0</v>
      </c>
      <c r="Q170" s="164">
        <v>0</v>
      </c>
      <c r="R170" s="164">
        <v>0</v>
      </c>
      <c r="S170" s="164">
        <v>0</v>
      </c>
      <c r="T170" s="164">
        <v>0</v>
      </c>
      <c r="U170" s="164">
        <v>0</v>
      </c>
      <c r="V170" s="164">
        <v>0</v>
      </c>
      <c r="W170" s="164">
        <v>0</v>
      </c>
      <c r="X170" s="164">
        <v>0</v>
      </c>
      <c r="Y170" s="164">
        <v>0</v>
      </c>
      <c r="Z170" s="164">
        <v>0</v>
      </c>
      <c r="AA170" s="164">
        <v>0</v>
      </c>
      <c r="AB170" s="164">
        <v>0</v>
      </c>
      <c r="AC170" s="164">
        <v>0</v>
      </c>
      <c r="AD170" s="164">
        <v>0</v>
      </c>
      <c r="AE170" s="164">
        <v>0</v>
      </c>
      <c r="AF170" s="164">
        <v>0</v>
      </c>
      <c r="AG170" s="164">
        <v>0</v>
      </c>
      <c r="AH170" s="164">
        <v>0</v>
      </c>
      <c r="AI170" s="164">
        <v>0</v>
      </c>
      <c r="AJ170" s="165">
        <f t="shared" si="2"/>
        <v>0</v>
      </c>
      <c r="AM170" s="103"/>
    </row>
    <row r="171" spans="1:39" ht="20.100000000000001" customHeight="1">
      <c r="A171" s="161">
        <v>417</v>
      </c>
      <c r="B171" s="162" t="s">
        <v>851</v>
      </c>
      <c r="C171" s="163" t="s">
        <v>1383</v>
      </c>
      <c r="D171" s="164">
        <v>0</v>
      </c>
      <c r="E171" s="164">
        <v>0</v>
      </c>
      <c r="F171" s="164">
        <v>0</v>
      </c>
      <c r="G171" s="164">
        <v>7328695.0699999994</v>
      </c>
      <c r="H171" s="164">
        <v>0</v>
      </c>
      <c r="I171" s="164">
        <v>0</v>
      </c>
      <c r="J171" s="164">
        <v>0</v>
      </c>
      <c r="K171" s="164">
        <v>0</v>
      </c>
      <c r="L171" s="164">
        <v>0</v>
      </c>
      <c r="M171" s="164">
        <v>0</v>
      </c>
      <c r="N171" s="164">
        <v>0</v>
      </c>
      <c r="O171" s="164">
        <v>0</v>
      </c>
      <c r="P171" s="164">
        <v>0</v>
      </c>
      <c r="Q171" s="164">
        <v>0</v>
      </c>
      <c r="R171" s="164">
        <v>0</v>
      </c>
      <c r="S171" s="164">
        <v>0</v>
      </c>
      <c r="T171" s="164">
        <v>0</v>
      </c>
      <c r="U171" s="164">
        <v>0</v>
      </c>
      <c r="V171" s="164">
        <v>0</v>
      </c>
      <c r="W171" s="164">
        <v>0</v>
      </c>
      <c r="X171" s="164">
        <v>0</v>
      </c>
      <c r="Y171" s="164">
        <v>0</v>
      </c>
      <c r="Z171" s="164">
        <v>0</v>
      </c>
      <c r="AA171" s="164">
        <v>0</v>
      </c>
      <c r="AB171" s="164">
        <v>0</v>
      </c>
      <c r="AC171" s="164">
        <v>0</v>
      </c>
      <c r="AD171" s="164">
        <v>0</v>
      </c>
      <c r="AE171" s="164">
        <v>0</v>
      </c>
      <c r="AF171" s="164">
        <v>0</v>
      </c>
      <c r="AG171" s="164">
        <v>0</v>
      </c>
      <c r="AH171" s="164">
        <v>0</v>
      </c>
      <c r="AI171" s="164">
        <v>0</v>
      </c>
      <c r="AJ171" s="165">
        <f t="shared" si="2"/>
        <v>7328695.0699999994</v>
      </c>
      <c r="AM171" s="103"/>
    </row>
    <row r="172" spans="1:39" ht="20.100000000000001" customHeight="1">
      <c r="A172" s="161">
        <v>418</v>
      </c>
      <c r="B172" s="162" t="s">
        <v>852</v>
      </c>
      <c r="C172" s="163" t="s">
        <v>1383</v>
      </c>
      <c r="D172" s="164">
        <v>0</v>
      </c>
      <c r="E172" s="164">
        <v>0</v>
      </c>
      <c r="F172" s="164">
        <v>0</v>
      </c>
      <c r="G172" s="164">
        <v>277103.32</v>
      </c>
      <c r="H172" s="164">
        <v>0</v>
      </c>
      <c r="I172" s="164">
        <v>0</v>
      </c>
      <c r="J172" s="164">
        <v>0</v>
      </c>
      <c r="K172" s="164">
        <v>0</v>
      </c>
      <c r="L172" s="164">
        <v>0</v>
      </c>
      <c r="M172" s="164">
        <v>0</v>
      </c>
      <c r="N172" s="164">
        <v>0</v>
      </c>
      <c r="O172" s="164">
        <v>0</v>
      </c>
      <c r="P172" s="164">
        <v>0</v>
      </c>
      <c r="Q172" s="164">
        <v>0</v>
      </c>
      <c r="R172" s="164">
        <v>0</v>
      </c>
      <c r="S172" s="164">
        <v>0</v>
      </c>
      <c r="T172" s="164">
        <v>0</v>
      </c>
      <c r="U172" s="164">
        <v>0</v>
      </c>
      <c r="V172" s="164">
        <v>0</v>
      </c>
      <c r="W172" s="164">
        <v>0</v>
      </c>
      <c r="X172" s="164">
        <v>0</v>
      </c>
      <c r="Y172" s="164">
        <v>0</v>
      </c>
      <c r="Z172" s="164">
        <v>0</v>
      </c>
      <c r="AA172" s="164">
        <v>0</v>
      </c>
      <c r="AB172" s="164">
        <v>0</v>
      </c>
      <c r="AC172" s="164">
        <v>0</v>
      </c>
      <c r="AD172" s="164">
        <v>0</v>
      </c>
      <c r="AE172" s="164">
        <v>0</v>
      </c>
      <c r="AF172" s="164">
        <v>0</v>
      </c>
      <c r="AG172" s="164">
        <v>0</v>
      </c>
      <c r="AH172" s="164">
        <v>0</v>
      </c>
      <c r="AI172" s="164">
        <v>0</v>
      </c>
      <c r="AJ172" s="165">
        <f t="shared" si="2"/>
        <v>277103.32</v>
      </c>
      <c r="AM172" s="103"/>
    </row>
    <row r="173" spans="1:39" ht="20.100000000000001" customHeight="1">
      <c r="A173" s="161">
        <v>422</v>
      </c>
      <c r="B173" s="162" t="s">
        <v>853</v>
      </c>
      <c r="C173" s="163" t="s">
        <v>1383</v>
      </c>
      <c r="D173" s="164">
        <v>0</v>
      </c>
      <c r="E173" s="164">
        <v>0</v>
      </c>
      <c r="F173" s="164">
        <v>0</v>
      </c>
      <c r="G173" s="164">
        <v>12932.460000000001</v>
      </c>
      <c r="H173" s="164">
        <v>0</v>
      </c>
      <c r="I173" s="164">
        <v>0</v>
      </c>
      <c r="J173" s="164">
        <v>0</v>
      </c>
      <c r="K173" s="164">
        <v>0</v>
      </c>
      <c r="L173" s="164">
        <v>0</v>
      </c>
      <c r="M173" s="164">
        <v>0</v>
      </c>
      <c r="N173" s="164">
        <v>0</v>
      </c>
      <c r="O173" s="164">
        <v>0</v>
      </c>
      <c r="P173" s="164">
        <v>0</v>
      </c>
      <c r="Q173" s="164">
        <v>0</v>
      </c>
      <c r="R173" s="164">
        <v>0</v>
      </c>
      <c r="S173" s="164">
        <v>0</v>
      </c>
      <c r="T173" s="164">
        <v>0</v>
      </c>
      <c r="U173" s="164">
        <v>0</v>
      </c>
      <c r="V173" s="164">
        <v>0</v>
      </c>
      <c r="W173" s="164">
        <v>0</v>
      </c>
      <c r="X173" s="164">
        <v>0</v>
      </c>
      <c r="Y173" s="164">
        <v>0</v>
      </c>
      <c r="Z173" s="164">
        <v>0</v>
      </c>
      <c r="AA173" s="164">
        <v>0</v>
      </c>
      <c r="AB173" s="164">
        <v>0</v>
      </c>
      <c r="AC173" s="164">
        <v>0</v>
      </c>
      <c r="AD173" s="164">
        <v>0</v>
      </c>
      <c r="AE173" s="164">
        <v>0</v>
      </c>
      <c r="AF173" s="164">
        <v>0</v>
      </c>
      <c r="AG173" s="164">
        <v>0</v>
      </c>
      <c r="AH173" s="164">
        <v>0</v>
      </c>
      <c r="AI173" s="164">
        <v>0</v>
      </c>
      <c r="AJ173" s="165">
        <f t="shared" si="2"/>
        <v>12932.460000000001</v>
      </c>
      <c r="AM173" s="103"/>
    </row>
    <row r="174" spans="1:39" ht="20.100000000000001" customHeight="1">
      <c r="A174" s="161">
        <v>423</v>
      </c>
      <c r="B174" s="162" t="s">
        <v>854</v>
      </c>
      <c r="C174" s="163" t="s">
        <v>1383</v>
      </c>
      <c r="D174" s="164">
        <v>0</v>
      </c>
      <c r="E174" s="164">
        <v>0</v>
      </c>
      <c r="F174" s="164">
        <v>0</v>
      </c>
      <c r="G174" s="164">
        <v>460003.45000000007</v>
      </c>
      <c r="H174" s="164">
        <v>0</v>
      </c>
      <c r="I174" s="164">
        <v>0</v>
      </c>
      <c r="J174" s="164">
        <v>0</v>
      </c>
      <c r="K174" s="164">
        <v>0</v>
      </c>
      <c r="L174" s="164">
        <v>0</v>
      </c>
      <c r="M174" s="164">
        <v>0</v>
      </c>
      <c r="N174" s="164">
        <v>0</v>
      </c>
      <c r="O174" s="164">
        <v>0</v>
      </c>
      <c r="P174" s="164">
        <v>0</v>
      </c>
      <c r="Q174" s="164">
        <v>0</v>
      </c>
      <c r="R174" s="164">
        <v>0</v>
      </c>
      <c r="S174" s="164">
        <v>0</v>
      </c>
      <c r="T174" s="164">
        <v>0</v>
      </c>
      <c r="U174" s="164">
        <v>0</v>
      </c>
      <c r="V174" s="164">
        <v>0</v>
      </c>
      <c r="W174" s="164">
        <v>0</v>
      </c>
      <c r="X174" s="164">
        <v>0</v>
      </c>
      <c r="Y174" s="164">
        <v>0</v>
      </c>
      <c r="Z174" s="164">
        <v>0</v>
      </c>
      <c r="AA174" s="164">
        <v>0</v>
      </c>
      <c r="AB174" s="164">
        <v>0</v>
      </c>
      <c r="AC174" s="164">
        <v>0</v>
      </c>
      <c r="AD174" s="164">
        <v>0</v>
      </c>
      <c r="AE174" s="164">
        <v>0</v>
      </c>
      <c r="AF174" s="164">
        <v>0</v>
      </c>
      <c r="AG174" s="164">
        <v>0</v>
      </c>
      <c r="AH174" s="164">
        <v>0</v>
      </c>
      <c r="AI174" s="164">
        <v>0</v>
      </c>
      <c r="AJ174" s="165">
        <f t="shared" si="2"/>
        <v>460003.45000000007</v>
      </c>
      <c r="AM174" s="103"/>
    </row>
    <row r="175" spans="1:39" ht="20.100000000000001" customHeight="1">
      <c r="A175" s="161">
        <v>424</v>
      </c>
      <c r="B175" s="162" t="s">
        <v>855</v>
      </c>
      <c r="C175" s="163" t="s">
        <v>1383</v>
      </c>
      <c r="D175" s="164">
        <v>0</v>
      </c>
      <c r="E175" s="164">
        <v>0</v>
      </c>
      <c r="F175" s="164">
        <v>0</v>
      </c>
      <c r="G175" s="164">
        <v>104932.36000000002</v>
      </c>
      <c r="H175" s="164">
        <v>0</v>
      </c>
      <c r="I175" s="164">
        <v>0</v>
      </c>
      <c r="J175" s="164">
        <v>0</v>
      </c>
      <c r="K175" s="164">
        <v>0</v>
      </c>
      <c r="L175" s="164">
        <v>0</v>
      </c>
      <c r="M175" s="164">
        <v>0</v>
      </c>
      <c r="N175" s="164">
        <v>0</v>
      </c>
      <c r="O175" s="164">
        <v>0</v>
      </c>
      <c r="P175" s="164">
        <v>0</v>
      </c>
      <c r="Q175" s="164">
        <v>0</v>
      </c>
      <c r="R175" s="164">
        <v>0</v>
      </c>
      <c r="S175" s="164">
        <v>0</v>
      </c>
      <c r="T175" s="164">
        <v>0</v>
      </c>
      <c r="U175" s="164">
        <v>0</v>
      </c>
      <c r="V175" s="164">
        <v>0</v>
      </c>
      <c r="W175" s="164">
        <v>0</v>
      </c>
      <c r="X175" s="164">
        <v>0</v>
      </c>
      <c r="Y175" s="164">
        <v>0</v>
      </c>
      <c r="Z175" s="164">
        <v>0</v>
      </c>
      <c r="AA175" s="164">
        <v>0</v>
      </c>
      <c r="AB175" s="164">
        <v>0</v>
      </c>
      <c r="AC175" s="164">
        <v>0</v>
      </c>
      <c r="AD175" s="164">
        <v>0</v>
      </c>
      <c r="AE175" s="164">
        <v>0</v>
      </c>
      <c r="AF175" s="164">
        <v>0</v>
      </c>
      <c r="AG175" s="164">
        <v>0</v>
      </c>
      <c r="AH175" s="164">
        <v>0</v>
      </c>
      <c r="AI175" s="164">
        <v>0</v>
      </c>
      <c r="AJ175" s="165">
        <f t="shared" si="2"/>
        <v>104932.36000000002</v>
      </c>
      <c r="AM175" s="103"/>
    </row>
    <row r="176" spans="1:39" ht="20.100000000000001" customHeight="1">
      <c r="A176" s="161">
        <v>425</v>
      </c>
      <c r="B176" s="162" t="s">
        <v>856</v>
      </c>
      <c r="C176" s="163" t="s">
        <v>1383</v>
      </c>
      <c r="D176" s="164">
        <v>0</v>
      </c>
      <c r="E176" s="164">
        <v>0</v>
      </c>
      <c r="F176" s="164">
        <v>0</v>
      </c>
      <c r="G176" s="164">
        <v>0</v>
      </c>
      <c r="H176" s="164">
        <v>0</v>
      </c>
      <c r="I176" s="164">
        <v>0</v>
      </c>
      <c r="J176" s="164">
        <v>0</v>
      </c>
      <c r="K176" s="164">
        <v>0</v>
      </c>
      <c r="L176" s="164">
        <v>0</v>
      </c>
      <c r="M176" s="164">
        <v>0</v>
      </c>
      <c r="N176" s="164">
        <v>0</v>
      </c>
      <c r="O176" s="164">
        <v>0</v>
      </c>
      <c r="P176" s="164">
        <v>0</v>
      </c>
      <c r="Q176" s="164">
        <v>0</v>
      </c>
      <c r="R176" s="164">
        <v>0</v>
      </c>
      <c r="S176" s="164">
        <v>0</v>
      </c>
      <c r="T176" s="164">
        <v>0</v>
      </c>
      <c r="U176" s="164">
        <v>0</v>
      </c>
      <c r="V176" s="164">
        <v>0</v>
      </c>
      <c r="W176" s="164">
        <v>0</v>
      </c>
      <c r="X176" s="164">
        <v>0</v>
      </c>
      <c r="Y176" s="164">
        <v>0</v>
      </c>
      <c r="Z176" s="164">
        <v>0</v>
      </c>
      <c r="AA176" s="164">
        <v>0</v>
      </c>
      <c r="AB176" s="164">
        <v>0</v>
      </c>
      <c r="AC176" s="164">
        <v>0</v>
      </c>
      <c r="AD176" s="164">
        <v>0</v>
      </c>
      <c r="AE176" s="164">
        <v>0</v>
      </c>
      <c r="AF176" s="164">
        <v>0</v>
      </c>
      <c r="AG176" s="164">
        <v>0</v>
      </c>
      <c r="AH176" s="164">
        <v>0</v>
      </c>
      <c r="AI176" s="164">
        <v>0</v>
      </c>
      <c r="AJ176" s="165">
        <f t="shared" si="2"/>
        <v>0</v>
      </c>
      <c r="AM176" s="103"/>
    </row>
    <row r="177" spans="1:39" ht="20.100000000000001" customHeight="1">
      <c r="A177" s="161">
        <v>426</v>
      </c>
      <c r="B177" s="162" t="s">
        <v>857</v>
      </c>
      <c r="C177" s="163" t="s">
        <v>1383</v>
      </c>
      <c r="D177" s="164">
        <v>0</v>
      </c>
      <c r="E177" s="164">
        <v>0</v>
      </c>
      <c r="F177" s="164">
        <v>0</v>
      </c>
      <c r="G177" s="164">
        <v>0</v>
      </c>
      <c r="H177" s="164">
        <v>0</v>
      </c>
      <c r="I177" s="164">
        <v>0</v>
      </c>
      <c r="J177" s="164">
        <v>0</v>
      </c>
      <c r="K177" s="164">
        <v>0</v>
      </c>
      <c r="L177" s="164">
        <v>0</v>
      </c>
      <c r="M177" s="164">
        <v>0</v>
      </c>
      <c r="N177" s="164">
        <v>0</v>
      </c>
      <c r="O177" s="164">
        <v>0</v>
      </c>
      <c r="P177" s="164">
        <v>0</v>
      </c>
      <c r="Q177" s="164">
        <v>0</v>
      </c>
      <c r="R177" s="164">
        <v>0</v>
      </c>
      <c r="S177" s="164">
        <v>0</v>
      </c>
      <c r="T177" s="164">
        <v>0</v>
      </c>
      <c r="U177" s="164">
        <v>0</v>
      </c>
      <c r="V177" s="164">
        <v>0</v>
      </c>
      <c r="W177" s="164">
        <v>0</v>
      </c>
      <c r="X177" s="164">
        <v>0</v>
      </c>
      <c r="Y177" s="164">
        <v>0</v>
      </c>
      <c r="Z177" s="164">
        <v>0</v>
      </c>
      <c r="AA177" s="164">
        <v>0</v>
      </c>
      <c r="AB177" s="164">
        <v>0</v>
      </c>
      <c r="AC177" s="164">
        <v>0</v>
      </c>
      <c r="AD177" s="164">
        <v>0</v>
      </c>
      <c r="AE177" s="164">
        <v>0</v>
      </c>
      <c r="AF177" s="164">
        <v>0</v>
      </c>
      <c r="AG177" s="164">
        <v>0</v>
      </c>
      <c r="AH177" s="164">
        <v>0</v>
      </c>
      <c r="AI177" s="164">
        <v>0</v>
      </c>
      <c r="AJ177" s="165">
        <f t="shared" si="2"/>
        <v>0</v>
      </c>
      <c r="AM177" s="103"/>
    </row>
    <row r="178" spans="1:39" ht="20.100000000000001" customHeight="1">
      <c r="A178" s="161">
        <v>427</v>
      </c>
      <c r="B178" s="162" t="s">
        <v>858</v>
      </c>
      <c r="C178" s="163" t="s">
        <v>1383</v>
      </c>
      <c r="D178" s="164">
        <v>0</v>
      </c>
      <c r="E178" s="164">
        <v>0</v>
      </c>
      <c r="F178" s="164">
        <v>0</v>
      </c>
      <c r="G178" s="164">
        <v>0</v>
      </c>
      <c r="H178" s="164">
        <v>0</v>
      </c>
      <c r="I178" s="164">
        <v>0</v>
      </c>
      <c r="J178" s="164">
        <v>0</v>
      </c>
      <c r="K178" s="164">
        <v>0</v>
      </c>
      <c r="L178" s="164">
        <v>0</v>
      </c>
      <c r="M178" s="164">
        <v>0</v>
      </c>
      <c r="N178" s="164">
        <v>0</v>
      </c>
      <c r="O178" s="164">
        <v>0</v>
      </c>
      <c r="P178" s="164">
        <v>0</v>
      </c>
      <c r="Q178" s="164">
        <v>0</v>
      </c>
      <c r="R178" s="164">
        <v>0</v>
      </c>
      <c r="S178" s="164">
        <v>0</v>
      </c>
      <c r="T178" s="164">
        <v>0</v>
      </c>
      <c r="U178" s="164">
        <v>0</v>
      </c>
      <c r="V178" s="164">
        <v>0</v>
      </c>
      <c r="W178" s="164">
        <v>0</v>
      </c>
      <c r="X178" s="164">
        <v>0</v>
      </c>
      <c r="Y178" s="164">
        <v>0</v>
      </c>
      <c r="Z178" s="164">
        <v>0</v>
      </c>
      <c r="AA178" s="164">
        <v>0</v>
      </c>
      <c r="AB178" s="164">
        <v>0</v>
      </c>
      <c r="AC178" s="164">
        <v>0</v>
      </c>
      <c r="AD178" s="164">
        <v>0</v>
      </c>
      <c r="AE178" s="164">
        <v>0</v>
      </c>
      <c r="AF178" s="164">
        <v>0</v>
      </c>
      <c r="AG178" s="164">
        <v>0</v>
      </c>
      <c r="AH178" s="164">
        <v>0</v>
      </c>
      <c r="AI178" s="164">
        <v>0</v>
      </c>
      <c r="AJ178" s="165">
        <f t="shared" si="2"/>
        <v>0</v>
      </c>
      <c r="AM178" s="103"/>
    </row>
    <row r="179" spans="1:39" ht="20.100000000000001" customHeight="1">
      <c r="A179" s="161">
        <v>428</v>
      </c>
      <c r="B179" s="162" t="s">
        <v>859</v>
      </c>
      <c r="C179" s="163" t="s">
        <v>1383</v>
      </c>
      <c r="D179" s="164">
        <v>0</v>
      </c>
      <c r="E179" s="164">
        <v>0</v>
      </c>
      <c r="F179" s="164">
        <v>0</v>
      </c>
      <c r="G179" s="164">
        <v>0</v>
      </c>
      <c r="H179" s="164">
        <v>0</v>
      </c>
      <c r="I179" s="164">
        <v>0</v>
      </c>
      <c r="J179" s="164">
        <v>0</v>
      </c>
      <c r="K179" s="164">
        <v>0</v>
      </c>
      <c r="L179" s="164">
        <v>0</v>
      </c>
      <c r="M179" s="164">
        <v>0</v>
      </c>
      <c r="N179" s="164">
        <v>0</v>
      </c>
      <c r="O179" s="164">
        <v>0</v>
      </c>
      <c r="P179" s="164">
        <v>0</v>
      </c>
      <c r="Q179" s="164">
        <v>0</v>
      </c>
      <c r="R179" s="164">
        <v>0</v>
      </c>
      <c r="S179" s="164">
        <v>0</v>
      </c>
      <c r="T179" s="164">
        <v>0</v>
      </c>
      <c r="U179" s="164">
        <v>0</v>
      </c>
      <c r="V179" s="164">
        <v>0</v>
      </c>
      <c r="W179" s="164">
        <v>0</v>
      </c>
      <c r="X179" s="164">
        <v>0</v>
      </c>
      <c r="Y179" s="164">
        <v>0</v>
      </c>
      <c r="Z179" s="164">
        <v>0</v>
      </c>
      <c r="AA179" s="164">
        <v>0</v>
      </c>
      <c r="AB179" s="164">
        <v>0</v>
      </c>
      <c r="AC179" s="164">
        <v>0</v>
      </c>
      <c r="AD179" s="164">
        <v>0</v>
      </c>
      <c r="AE179" s="164">
        <v>0</v>
      </c>
      <c r="AF179" s="164">
        <v>0</v>
      </c>
      <c r="AG179" s="164">
        <v>0</v>
      </c>
      <c r="AH179" s="164">
        <v>0</v>
      </c>
      <c r="AI179" s="164">
        <v>0</v>
      </c>
      <c r="AJ179" s="165">
        <f t="shared" si="2"/>
        <v>0</v>
      </c>
      <c r="AM179" s="103"/>
    </row>
    <row r="180" spans="1:39" ht="20.100000000000001" customHeight="1">
      <c r="A180" s="161">
        <v>429</v>
      </c>
      <c r="B180" s="162" t="s">
        <v>860</v>
      </c>
      <c r="C180" s="163" t="s">
        <v>1383</v>
      </c>
      <c r="D180" s="164">
        <v>0</v>
      </c>
      <c r="E180" s="164">
        <v>0</v>
      </c>
      <c r="F180" s="164">
        <v>0</v>
      </c>
      <c r="G180" s="164">
        <v>0</v>
      </c>
      <c r="H180" s="164">
        <v>0</v>
      </c>
      <c r="I180" s="164">
        <v>0</v>
      </c>
      <c r="J180" s="164">
        <v>0</v>
      </c>
      <c r="K180" s="164">
        <v>0</v>
      </c>
      <c r="L180" s="164">
        <v>0</v>
      </c>
      <c r="M180" s="164">
        <v>0</v>
      </c>
      <c r="N180" s="164">
        <v>0</v>
      </c>
      <c r="O180" s="164">
        <v>0</v>
      </c>
      <c r="P180" s="164">
        <v>0</v>
      </c>
      <c r="Q180" s="164">
        <v>0</v>
      </c>
      <c r="R180" s="164">
        <v>0</v>
      </c>
      <c r="S180" s="164">
        <v>0</v>
      </c>
      <c r="T180" s="164">
        <v>0</v>
      </c>
      <c r="U180" s="164">
        <v>0</v>
      </c>
      <c r="V180" s="164">
        <v>0</v>
      </c>
      <c r="W180" s="164">
        <v>0</v>
      </c>
      <c r="X180" s="164">
        <v>0</v>
      </c>
      <c r="Y180" s="164">
        <v>0</v>
      </c>
      <c r="Z180" s="164">
        <v>0</v>
      </c>
      <c r="AA180" s="164">
        <v>0</v>
      </c>
      <c r="AB180" s="164">
        <v>0</v>
      </c>
      <c r="AC180" s="164">
        <v>0</v>
      </c>
      <c r="AD180" s="164">
        <v>0</v>
      </c>
      <c r="AE180" s="164">
        <v>0</v>
      </c>
      <c r="AF180" s="164">
        <v>0</v>
      </c>
      <c r="AG180" s="164">
        <v>0</v>
      </c>
      <c r="AH180" s="164">
        <v>0</v>
      </c>
      <c r="AI180" s="164">
        <v>0</v>
      </c>
      <c r="AJ180" s="165">
        <f t="shared" si="2"/>
        <v>0</v>
      </c>
      <c r="AM180" s="103"/>
    </row>
    <row r="181" spans="1:39" ht="20.100000000000001" customHeight="1">
      <c r="A181" s="161">
        <v>432</v>
      </c>
      <c r="B181" s="162" t="s">
        <v>861</v>
      </c>
      <c r="C181" s="163" t="s">
        <v>1383</v>
      </c>
      <c r="D181" s="164">
        <v>0</v>
      </c>
      <c r="E181" s="164">
        <v>0</v>
      </c>
      <c r="F181" s="164">
        <v>0</v>
      </c>
      <c r="G181" s="164">
        <v>0</v>
      </c>
      <c r="H181" s="164">
        <v>0</v>
      </c>
      <c r="I181" s="164">
        <v>0</v>
      </c>
      <c r="J181" s="164">
        <v>0</v>
      </c>
      <c r="K181" s="164">
        <v>0</v>
      </c>
      <c r="L181" s="164">
        <v>0</v>
      </c>
      <c r="M181" s="164">
        <v>0</v>
      </c>
      <c r="N181" s="164">
        <v>0</v>
      </c>
      <c r="O181" s="164">
        <v>0</v>
      </c>
      <c r="P181" s="164">
        <v>0</v>
      </c>
      <c r="Q181" s="164">
        <v>0</v>
      </c>
      <c r="R181" s="164">
        <v>0</v>
      </c>
      <c r="S181" s="164">
        <v>0</v>
      </c>
      <c r="T181" s="164">
        <v>0</v>
      </c>
      <c r="U181" s="164">
        <v>0</v>
      </c>
      <c r="V181" s="164">
        <v>0</v>
      </c>
      <c r="W181" s="164">
        <v>0</v>
      </c>
      <c r="X181" s="164">
        <v>0</v>
      </c>
      <c r="Y181" s="164">
        <v>0</v>
      </c>
      <c r="Z181" s="164">
        <v>0</v>
      </c>
      <c r="AA181" s="164">
        <v>0</v>
      </c>
      <c r="AB181" s="164">
        <v>0</v>
      </c>
      <c r="AC181" s="164">
        <v>0</v>
      </c>
      <c r="AD181" s="164">
        <v>0</v>
      </c>
      <c r="AE181" s="164">
        <v>0</v>
      </c>
      <c r="AF181" s="164">
        <v>0</v>
      </c>
      <c r="AG181" s="164">
        <v>0</v>
      </c>
      <c r="AH181" s="164">
        <v>0</v>
      </c>
      <c r="AI181" s="164">
        <v>0</v>
      </c>
      <c r="AJ181" s="165">
        <f t="shared" si="2"/>
        <v>0</v>
      </c>
      <c r="AM181" s="103"/>
    </row>
    <row r="182" spans="1:39" ht="20.100000000000001" customHeight="1">
      <c r="A182" s="161">
        <v>433</v>
      </c>
      <c r="B182" s="162" t="s">
        <v>862</v>
      </c>
      <c r="C182" s="163" t="s">
        <v>1383</v>
      </c>
      <c r="D182" s="164">
        <v>0</v>
      </c>
      <c r="E182" s="164">
        <v>0</v>
      </c>
      <c r="F182" s="164">
        <v>0</v>
      </c>
      <c r="G182" s="164">
        <v>0</v>
      </c>
      <c r="H182" s="164">
        <v>0</v>
      </c>
      <c r="I182" s="164">
        <v>0</v>
      </c>
      <c r="J182" s="164">
        <v>0</v>
      </c>
      <c r="K182" s="164">
        <v>0</v>
      </c>
      <c r="L182" s="164">
        <v>0</v>
      </c>
      <c r="M182" s="164">
        <v>0</v>
      </c>
      <c r="N182" s="164">
        <v>0</v>
      </c>
      <c r="O182" s="164">
        <v>0</v>
      </c>
      <c r="P182" s="164">
        <v>0</v>
      </c>
      <c r="Q182" s="164">
        <v>0</v>
      </c>
      <c r="R182" s="164">
        <v>0</v>
      </c>
      <c r="S182" s="164">
        <v>0</v>
      </c>
      <c r="T182" s="164">
        <v>0</v>
      </c>
      <c r="U182" s="164">
        <v>0</v>
      </c>
      <c r="V182" s="164">
        <v>0</v>
      </c>
      <c r="W182" s="164">
        <v>0</v>
      </c>
      <c r="X182" s="164">
        <v>0</v>
      </c>
      <c r="Y182" s="164">
        <v>0</v>
      </c>
      <c r="Z182" s="164">
        <v>0</v>
      </c>
      <c r="AA182" s="164">
        <v>0</v>
      </c>
      <c r="AB182" s="164">
        <v>0</v>
      </c>
      <c r="AC182" s="164">
        <v>0</v>
      </c>
      <c r="AD182" s="164">
        <v>0</v>
      </c>
      <c r="AE182" s="164">
        <v>0</v>
      </c>
      <c r="AF182" s="164">
        <v>0</v>
      </c>
      <c r="AG182" s="164">
        <v>0</v>
      </c>
      <c r="AH182" s="164">
        <v>0</v>
      </c>
      <c r="AI182" s="164">
        <v>0</v>
      </c>
      <c r="AJ182" s="165">
        <f t="shared" si="2"/>
        <v>0</v>
      </c>
      <c r="AM182" s="103"/>
    </row>
    <row r="183" spans="1:39" ht="20.100000000000001" customHeight="1">
      <c r="A183" s="161">
        <v>434</v>
      </c>
      <c r="B183" s="162" t="s">
        <v>863</v>
      </c>
      <c r="C183" s="166" t="s">
        <v>1383</v>
      </c>
      <c r="D183" s="164">
        <v>0</v>
      </c>
      <c r="E183" s="164">
        <v>0</v>
      </c>
      <c r="F183" s="164">
        <v>0</v>
      </c>
      <c r="G183" s="164">
        <v>0</v>
      </c>
      <c r="H183" s="164">
        <v>0</v>
      </c>
      <c r="I183" s="164">
        <v>0</v>
      </c>
      <c r="J183" s="164">
        <v>0</v>
      </c>
      <c r="K183" s="164">
        <v>0</v>
      </c>
      <c r="L183" s="164">
        <v>0</v>
      </c>
      <c r="M183" s="164">
        <v>0</v>
      </c>
      <c r="N183" s="164">
        <v>0</v>
      </c>
      <c r="O183" s="164">
        <v>0</v>
      </c>
      <c r="P183" s="164">
        <v>0</v>
      </c>
      <c r="Q183" s="164">
        <v>0</v>
      </c>
      <c r="R183" s="164">
        <v>0</v>
      </c>
      <c r="S183" s="164">
        <v>0</v>
      </c>
      <c r="T183" s="164">
        <v>0</v>
      </c>
      <c r="U183" s="164">
        <v>0</v>
      </c>
      <c r="V183" s="164">
        <v>0</v>
      </c>
      <c r="W183" s="164">
        <v>0</v>
      </c>
      <c r="X183" s="164">
        <v>0</v>
      </c>
      <c r="Y183" s="164">
        <v>0</v>
      </c>
      <c r="Z183" s="164">
        <v>0</v>
      </c>
      <c r="AA183" s="164">
        <v>0</v>
      </c>
      <c r="AB183" s="164">
        <v>0</v>
      </c>
      <c r="AC183" s="164">
        <v>0</v>
      </c>
      <c r="AD183" s="164">
        <v>0</v>
      </c>
      <c r="AE183" s="164">
        <v>0</v>
      </c>
      <c r="AF183" s="164">
        <v>0</v>
      </c>
      <c r="AG183" s="164">
        <v>0</v>
      </c>
      <c r="AH183" s="164">
        <v>0</v>
      </c>
      <c r="AI183" s="164">
        <v>0</v>
      </c>
      <c r="AJ183" s="165">
        <f t="shared" si="2"/>
        <v>0</v>
      </c>
      <c r="AM183" s="103"/>
    </row>
    <row r="184" spans="1:39" ht="20.100000000000001" customHeight="1">
      <c r="A184" s="161">
        <v>435</v>
      </c>
      <c r="B184" s="162" t="s">
        <v>864</v>
      </c>
      <c r="C184" s="166" t="s">
        <v>1383</v>
      </c>
      <c r="D184" s="164">
        <v>0</v>
      </c>
      <c r="E184" s="164">
        <v>0</v>
      </c>
      <c r="F184" s="164">
        <v>0</v>
      </c>
      <c r="G184" s="164">
        <v>0</v>
      </c>
      <c r="H184" s="164">
        <v>0</v>
      </c>
      <c r="I184" s="164">
        <v>0</v>
      </c>
      <c r="J184" s="164">
        <v>0</v>
      </c>
      <c r="K184" s="164">
        <v>0</v>
      </c>
      <c r="L184" s="164">
        <v>0</v>
      </c>
      <c r="M184" s="164">
        <v>0</v>
      </c>
      <c r="N184" s="164">
        <v>0</v>
      </c>
      <c r="O184" s="164">
        <v>0</v>
      </c>
      <c r="P184" s="164">
        <v>0</v>
      </c>
      <c r="Q184" s="164">
        <v>0</v>
      </c>
      <c r="R184" s="164">
        <v>0</v>
      </c>
      <c r="S184" s="164">
        <v>0</v>
      </c>
      <c r="T184" s="164">
        <v>0</v>
      </c>
      <c r="U184" s="164">
        <v>0</v>
      </c>
      <c r="V184" s="164">
        <v>0</v>
      </c>
      <c r="W184" s="164">
        <v>0</v>
      </c>
      <c r="X184" s="164">
        <v>0</v>
      </c>
      <c r="Y184" s="164">
        <v>0</v>
      </c>
      <c r="Z184" s="164">
        <v>0</v>
      </c>
      <c r="AA184" s="164">
        <v>0</v>
      </c>
      <c r="AB184" s="164">
        <v>0</v>
      </c>
      <c r="AC184" s="164">
        <v>0</v>
      </c>
      <c r="AD184" s="164">
        <v>0</v>
      </c>
      <c r="AE184" s="164">
        <v>0</v>
      </c>
      <c r="AF184" s="164">
        <v>0</v>
      </c>
      <c r="AG184" s="164">
        <v>0</v>
      </c>
      <c r="AH184" s="164">
        <v>0</v>
      </c>
      <c r="AI184" s="164">
        <v>0</v>
      </c>
      <c r="AJ184" s="165">
        <f t="shared" si="2"/>
        <v>0</v>
      </c>
      <c r="AM184" s="103"/>
    </row>
    <row r="185" spans="1:39" ht="20.100000000000001" customHeight="1">
      <c r="A185" s="92">
        <v>512</v>
      </c>
      <c r="B185" s="93" t="s">
        <v>865</v>
      </c>
      <c r="C185" s="94" t="s">
        <v>1383</v>
      </c>
      <c r="D185" s="95">
        <v>0</v>
      </c>
      <c r="E185" s="95">
        <v>0</v>
      </c>
      <c r="F185" s="95">
        <v>0</v>
      </c>
      <c r="G185" s="95">
        <v>5033.96</v>
      </c>
      <c r="H185" s="95">
        <v>0</v>
      </c>
      <c r="I185" s="95">
        <v>6183.8</v>
      </c>
      <c r="J185" s="95">
        <v>5570985.9200000009</v>
      </c>
      <c r="K185" s="95">
        <v>0</v>
      </c>
      <c r="L185" s="95">
        <v>0</v>
      </c>
      <c r="M185" s="95">
        <v>0</v>
      </c>
      <c r="N185" s="95">
        <v>0</v>
      </c>
      <c r="O185" s="95">
        <v>0</v>
      </c>
      <c r="P185" s="95">
        <v>0</v>
      </c>
      <c r="Q185" s="95">
        <v>0</v>
      </c>
      <c r="R185" s="95">
        <v>0</v>
      </c>
      <c r="S185" s="95">
        <v>0</v>
      </c>
      <c r="T185" s="95">
        <v>0</v>
      </c>
      <c r="U185" s="95">
        <v>0</v>
      </c>
      <c r="V185" s="95">
        <v>0</v>
      </c>
      <c r="W185" s="95">
        <v>0</v>
      </c>
      <c r="X185" s="95">
        <v>0</v>
      </c>
      <c r="Y185" s="95">
        <v>0</v>
      </c>
      <c r="Z185" s="95">
        <v>50.009399999999999</v>
      </c>
      <c r="AA185" s="95">
        <v>3430000</v>
      </c>
      <c r="AB185" s="95">
        <v>0</v>
      </c>
      <c r="AC185" s="95">
        <v>0</v>
      </c>
      <c r="AD185" s="95">
        <v>0</v>
      </c>
      <c r="AE185" s="95">
        <v>0</v>
      </c>
      <c r="AF185" s="95">
        <v>0</v>
      </c>
      <c r="AG185" s="95">
        <v>0</v>
      </c>
      <c r="AH185" s="95">
        <v>0</v>
      </c>
      <c r="AI185" s="95">
        <v>0</v>
      </c>
      <c r="AJ185" s="96">
        <f t="shared" si="2"/>
        <v>9012253.6894000005</v>
      </c>
      <c r="AM185" s="103"/>
    </row>
    <row r="186" spans="1:39" ht="20.100000000000001" customHeight="1">
      <c r="A186" s="92">
        <v>513</v>
      </c>
      <c r="B186" s="93" t="s">
        <v>209</v>
      </c>
      <c r="C186" s="94" t="s">
        <v>1383</v>
      </c>
      <c r="D186" s="95">
        <v>0</v>
      </c>
      <c r="E186" s="95">
        <v>0</v>
      </c>
      <c r="F186" s="95">
        <v>131.72</v>
      </c>
      <c r="G186" s="95">
        <v>4455856.8099999996</v>
      </c>
      <c r="H186" s="95">
        <v>19479656</v>
      </c>
      <c r="I186" s="95">
        <v>874896.00000000047</v>
      </c>
      <c r="J186" s="95">
        <v>615441536.15999997</v>
      </c>
      <c r="K186" s="95">
        <v>1663270.4900000002</v>
      </c>
      <c r="L186" s="95">
        <v>0</v>
      </c>
      <c r="M186" s="95">
        <v>0</v>
      </c>
      <c r="N186" s="95">
        <v>13113189.220000001</v>
      </c>
      <c r="O186" s="95">
        <v>0</v>
      </c>
      <c r="P186" s="95">
        <v>231768000</v>
      </c>
      <c r="Q186" s="95">
        <v>0</v>
      </c>
      <c r="R186" s="95">
        <v>0</v>
      </c>
      <c r="S186" s="95">
        <v>0</v>
      </c>
      <c r="T186" s="95">
        <v>2140610.4600000004</v>
      </c>
      <c r="U186" s="95">
        <v>0</v>
      </c>
      <c r="V186" s="95">
        <v>0</v>
      </c>
      <c r="W186" s="95">
        <v>0</v>
      </c>
      <c r="X186" s="95">
        <v>0</v>
      </c>
      <c r="Y186" s="95">
        <v>0</v>
      </c>
      <c r="Z186" s="95">
        <v>0</v>
      </c>
      <c r="AA186" s="95">
        <v>0</v>
      </c>
      <c r="AB186" s="95">
        <v>0</v>
      </c>
      <c r="AC186" s="95">
        <v>0</v>
      </c>
      <c r="AD186" s="95">
        <v>0</v>
      </c>
      <c r="AE186" s="95">
        <v>0</v>
      </c>
      <c r="AF186" s="95">
        <v>0</v>
      </c>
      <c r="AG186" s="95">
        <v>0</v>
      </c>
      <c r="AH186" s="95">
        <v>0</v>
      </c>
      <c r="AI186" s="95">
        <v>0</v>
      </c>
      <c r="AJ186" s="96">
        <f t="shared" si="2"/>
        <v>888937146.86000001</v>
      </c>
      <c r="AM186" s="103"/>
    </row>
    <row r="187" spans="1:39" ht="20.100000000000001" customHeight="1">
      <c r="A187" s="92">
        <v>514</v>
      </c>
      <c r="B187" s="93" t="s">
        <v>866</v>
      </c>
      <c r="C187" s="94" t="s">
        <v>1383</v>
      </c>
      <c r="D187" s="95">
        <v>0</v>
      </c>
      <c r="E187" s="95">
        <v>0</v>
      </c>
      <c r="F187" s="95">
        <v>9876472.6099999994</v>
      </c>
      <c r="G187" s="95">
        <v>0</v>
      </c>
      <c r="H187" s="95">
        <v>0</v>
      </c>
      <c r="I187" s="95">
        <v>0</v>
      </c>
      <c r="J187" s="95">
        <v>0</v>
      </c>
      <c r="K187" s="95">
        <v>0</v>
      </c>
      <c r="L187" s="95">
        <v>0</v>
      </c>
      <c r="M187" s="95">
        <v>0</v>
      </c>
      <c r="N187" s="95">
        <v>0</v>
      </c>
      <c r="O187" s="95">
        <v>0</v>
      </c>
      <c r="P187" s="95">
        <v>0</v>
      </c>
      <c r="Q187" s="95">
        <v>0</v>
      </c>
      <c r="R187" s="95">
        <v>0</v>
      </c>
      <c r="S187" s="95">
        <v>0</v>
      </c>
      <c r="T187" s="95">
        <v>5000000</v>
      </c>
      <c r="U187" s="95">
        <v>0</v>
      </c>
      <c r="V187" s="95">
        <v>0</v>
      </c>
      <c r="W187" s="95">
        <v>0</v>
      </c>
      <c r="X187" s="95">
        <v>280.02520000000004</v>
      </c>
      <c r="Y187" s="95">
        <v>0</v>
      </c>
      <c r="Z187" s="95">
        <v>250.047</v>
      </c>
      <c r="AA187" s="95">
        <v>3782647.8354000002</v>
      </c>
      <c r="AB187" s="95">
        <v>0</v>
      </c>
      <c r="AC187" s="95">
        <v>2477598.6913999999</v>
      </c>
      <c r="AD187" s="95">
        <v>3154413.22</v>
      </c>
      <c r="AE187" s="95">
        <v>0</v>
      </c>
      <c r="AF187" s="95">
        <v>0</v>
      </c>
      <c r="AG187" s="95">
        <v>0</v>
      </c>
      <c r="AH187" s="95">
        <v>0</v>
      </c>
      <c r="AI187" s="95">
        <v>0</v>
      </c>
      <c r="AJ187" s="96">
        <f t="shared" si="2"/>
        <v>24291662.428999998</v>
      </c>
      <c r="AM187" s="103"/>
    </row>
    <row r="188" spans="1:39" ht="20.100000000000001" customHeight="1">
      <c r="A188" s="92">
        <v>517</v>
      </c>
      <c r="B188" s="93" t="s">
        <v>867</v>
      </c>
      <c r="C188" s="94" t="s">
        <v>1383</v>
      </c>
      <c r="D188" s="95">
        <v>0</v>
      </c>
      <c r="E188" s="95">
        <v>0</v>
      </c>
      <c r="F188" s="95">
        <v>0</v>
      </c>
      <c r="G188" s="95">
        <v>0</v>
      </c>
      <c r="H188" s="95">
        <v>0</v>
      </c>
      <c r="I188" s="95">
        <v>0</v>
      </c>
      <c r="J188" s="95">
        <v>0</v>
      </c>
      <c r="K188" s="95">
        <v>0</v>
      </c>
      <c r="L188" s="95">
        <v>0</v>
      </c>
      <c r="M188" s="95">
        <v>0</v>
      </c>
      <c r="N188" s="95">
        <v>0</v>
      </c>
      <c r="O188" s="95">
        <v>0</v>
      </c>
      <c r="P188" s="95">
        <v>0</v>
      </c>
      <c r="Q188" s="95">
        <v>0</v>
      </c>
      <c r="R188" s="95">
        <v>0</v>
      </c>
      <c r="S188" s="95">
        <v>0</v>
      </c>
      <c r="T188" s="95">
        <v>4000000</v>
      </c>
      <c r="U188" s="95">
        <v>0</v>
      </c>
      <c r="V188" s="95">
        <v>0</v>
      </c>
      <c r="W188" s="95">
        <v>0</v>
      </c>
      <c r="X188" s="95">
        <v>0</v>
      </c>
      <c r="Y188" s="95">
        <v>0</v>
      </c>
      <c r="Z188" s="95">
        <v>0</v>
      </c>
      <c r="AA188" s="95">
        <v>0</v>
      </c>
      <c r="AB188" s="95">
        <v>0</v>
      </c>
      <c r="AC188" s="95">
        <v>0</v>
      </c>
      <c r="AD188" s="95">
        <v>0</v>
      </c>
      <c r="AE188" s="95">
        <v>0</v>
      </c>
      <c r="AF188" s="95">
        <v>0</v>
      </c>
      <c r="AG188" s="95">
        <v>0</v>
      </c>
      <c r="AH188" s="95">
        <v>0</v>
      </c>
      <c r="AI188" s="95">
        <v>0</v>
      </c>
      <c r="AJ188" s="96">
        <f t="shared" si="2"/>
        <v>4000000</v>
      </c>
      <c r="AM188" s="103"/>
    </row>
    <row r="189" spans="1:39" ht="20.100000000000001" customHeight="1">
      <c r="A189" s="92">
        <v>520</v>
      </c>
      <c r="B189" s="93" t="s">
        <v>868</v>
      </c>
      <c r="C189" s="94" t="s">
        <v>1383</v>
      </c>
      <c r="D189" s="95">
        <v>0</v>
      </c>
      <c r="E189" s="95">
        <v>0</v>
      </c>
      <c r="F189" s="95">
        <v>0</v>
      </c>
      <c r="G189" s="95">
        <v>0</v>
      </c>
      <c r="H189" s="95">
        <v>0</v>
      </c>
      <c r="I189" s="95">
        <v>0</v>
      </c>
      <c r="J189" s="95">
        <v>0</v>
      </c>
      <c r="K189" s="95">
        <v>0</v>
      </c>
      <c r="L189" s="95">
        <v>0</v>
      </c>
      <c r="M189" s="95">
        <v>0</v>
      </c>
      <c r="N189" s="95">
        <v>0</v>
      </c>
      <c r="O189" s="95">
        <v>0</v>
      </c>
      <c r="P189" s="95">
        <v>0</v>
      </c>
      <c r="Q189" s="95">
        <v>0</v>
      </c>
      <c r="R189" s="95">
        <v>0</v>
      </c>
      <c r="S189" s="95">
        <v>0</v>
      </c>
      <c r="T189" s="95">
        <v>0</v>
      </c>
      <c r="U189" s="95">
        <v>0</v>
      </c>
      <c r="V189" s="95">
        <v>0</v>
      </c>
      <c r="W189" s="95">
        <v>0</v>
      </c>
      <c r="X189" s="95">
        <v>0</v>
      </c>
      <c r="Y189" s="95">
        <v>0</v>
      </c>
      <c r="Z189" s="95">
        <v>0</v>
      </c>
      <c r="AA189" s="95">
        <v>0</v>
      </c>
      <c r="AB189" s="95">
        <v>0</v>
      </c>
      <c r="AC189" s="95">
        <v>0</v>
      </c>
      <c r="AD189" s="95">
        <v>0</v>
      </c>
      <c r="AE189" s="95">
        <v>0</v>
      </c>
      <c r="AF189" s="95">
        <v>0</v>
      </c>
      <c r="AG189" s="95">
        <v>0</v>
      </c>
      <c r="AH189" s="95">
        <v>0</v>
      </c>
      <c r="AI189" s="95">
        <v>0</v>
      </c>
      <c r="AJ189" s="96">
        <f t="shared" si="2"/>
        <v>0</v>
      </c>
      <c r="AM189" s="103"/>
    </row>
    <row r="190" spans="1:39" ht="20.100000000000001" customHeight="1">
      <c r="A190" s="92">
        <v>522</v>
      </c>
      <c r="B190" s="93" t="s">
        <v>869</v>
      </c>
      <c r="C190" s="94" t="s">
        <v>1383</v>
      </c>
      <c r="D190" s="95">
        <v>0</v>
      </c>
      <c r="E190" s="95">
        <v>0</v>
      </c>
      <c r="F190" s="95">
        <v>5401871.3899999997</v>
      </c>
      <c r="G190" s="95">
        <v>0</v>
      </c>
      <c r="H190" s="95">
        <v>0</v>
      </c>
      <c r="I190" s="95">
        <v>0</v>
      </c>
      <c r="J190" s="95">
        <v>0</v>
      </c>
      <c r="K190" s="95">
        <v>0</v>
      </c>
      <c r="L190" s="95">
        <v>0</v>
      </c>
      <c r="M190" s="95">
        <v>0</v>
      </c>
      <c r="N190" s="95">
        <v>0</v>
      </c>
      <c r="O190" s="95">
        <v>0</v>
      </c>
      <c r="P190" s="95">
        <v>0</v>
      </c>
      <c r="Q190" s="95">
        <v>0</v>
      </c>
      <c r="R190" s="95">
        <v>0</v>
      </c>
      <c r="S190" s="95">
        <v>0</v>
      </c>
      <c r="T190" s="95">
        <v>0</v>
      </c>
      <c r="U190" s="95">
        <v>0</v>
      </c>
      <c r="V190" s="95">
        <v>0</v>
      </c>
      <c r="W190" s="95">
        <v>0</v>
      </c>
      <c r="X190" s="95">
        <v>0</v>
      </c>
      <c r="Y190" s="95">
        <v>0</v>
      </c>
      <c r="Z190" s="95">
        <v>0</v>
      </c>
      <c r="AA190" s="95">
        <v>0</v>
      </c>
      <c r="AB190" s="95">
        <v>0</v>
      </c>
      <c r="AC190" s="95">
        <v>0</v>
      </c>
      <c r="AD190" s="95">
        <v>0</v>
      </c>
      <c r="AE190" s="95">
        <v>0</v>
      </c>
      <c r="AF190" s="95">
        <v>0</v>
      </c>
      <c r="AG190" s="95">
        <v>0</v>
      </c>
      <c r="AH190" s="95">
        <v>0</v>
      </c>
      <c r="AI190" s="95">
        <v>0</v>
      </c>
      <c r="AJ190" s="96">
        <f t="shared" si="2"/>
        <v>5401871.3899999997</v>
      </c>
      <c r="AM190" s="103"/>
    </row>
    <row r="191" spans="1:39" ht="20.100000000000001" customHeight="1">
      <c r="A191" s="92">
        <v>523</v>
      </c>
      <c r="B191" s="93" t="s">
        <v>870</v>
      </c>
      <c r="C191" s="94" t="s">
        <v>1383</v>
      </c>
      <c r="D191" s="95">
        <v>0</v>
      </c>
      <c r="E191" s="95">
        <v>3840</v>
      </c>
      <c r="F191" s="95">
        <v>0</v>
      </c>
      <c r="G191" s="95">
        <v>1333668.2799999993</v>
      </c>
      <c r="H191" s="95">
        <v>0</v>
      </c>
      <c r="I191" s="95">
        <v>0</v>
      </c>
      <c r="J191" s="95">
        <v>0</v>
      </c>
      <c r="K191" s="95">
        <v>0</v>
      </c>
      <c r="L191" s="95">
        <v>0</v>
      </c>
      <c r="M191" s="95">
        <v>0</v>
      </c>
      <c r="N191" s="95">
        <v>0</v>
      </c>
      <c r="O191" s="95">
        <v>0</v>
      </c>
      <c r="P191" s="95">
        <v>0</v>
      </c>
      <c r="Q191" s="95">
        <v>0</v>
      </c>
      <c r="R191" s="95">
        <v>0</v>
      </c>
      <c r="S191" s="95">
        <v>0</v>
      </c>
      <c r="T191" s="95">
        <v>0</v>
      </c>
      <c r="U191" s="95">
        <v>0</v>
      </c>
      <c r="V191" s="95">
        <v>0</v>
      </c>
      <c r="W191" s="95">
        <v>0</v>
      </c>
      <c r="X191" s="95">
        <v>0</v>
      </c>
      <c r="Y191" s="95">
        <v>0</v>
      </c>
      <c r="Z191" s="95">
        <v>0</v>
      </c>
      <c r="AA191" s="95">
        <v>0</v>
      </c>
      <c r="AB191" s="95">
        <v>0</v>
      </c>
      <c r="AC191" s="95">
        <v>0</v>
      </c>
      <c r="AD191" s="95">
        <v>0</v>
      </c>
      <c r="AE191" s="95">
        <v>0</v>
      </c>
      <c r="AF191" s="95">
        <v>0</v>
      </c>
      <c r="AG191" s="95">
        <v>0</v>
      </c>
      <c r="AH191" s="95">
        <v>0</v>
      </c>
      <c r="AI191" s="95">
        <v>0</v>
      </c>
      <c r="AJ191" s="96">
        <f t="shared" si="2"/>
        <v>1337508.2799999993</v>
      </c>
      <c r="AM191" s="103"/>
    </row>
    <row r="192" spans="1:39" ht="20.100000000000001" customHeight="1">
      <c r="A192" s="92">
        <v>525</v>
      </c>
      <c r="B192" s="93" t="s">
        <v>215</v>
      </c>
      <c r="C192" s="94" t="s">
        <v>1383</v>
      </c>
      <c r="D192" s="95">
        <v>0</v>
      </c>
      <c r="E192" s="95">
        <v>0</v>
      </c>
      <c r="F192" s="95">
        <v>516712.68</v>
      </c>
      <c r="G192" s="95">
        <v>1905027.3900000001</v>
      </c>
      <c r="H192" s="95">
        <v>0</v>
      </c>
      <c r="I192" s="95">
        <v>0</v>
      </c>
      <c r="J192" s="95">
        <v>0</v>
      </c>
      <c r="K192" s="95">
        <v>0</v>
      </c>
      <c r="L192" s="95">
        <v>0</v>
      </c>
      <c r="M192" s="95">
        <v>0</v>
      </c>
      <c r="N192" s="95">
        <v>0</v>
      </c>
      <c r="O192" s="95">
        <v>0</v>
      </c>
      <c r="P192" s="95">
        <v>0</v>
      </c>
      <c r="Q192" s="95">
        <v>0</v>
      </c>
      <c r="R192" s="95">
        <v>0</v>
      </c>
      <c r="S192" s="95">
        <v>0</v>
      </c>
      <c r="T192" s="95">
        <v>0</v>
      </c>
      <c r="U192" s="95">
        <v>0</v>
      </c>
      <c r="V192" s="95">
        <v>0</v>
      </c>
      <c r="W192" s="95">
        <v>0</v>
      </c>
      <c r="X192" s="95">
        <v>0</v>
      </c>
      <c r="Y192" s="95">
        <v>0</v>
      </c>
      <c r="Z192" s="95">
        <v>0</v>
      </c>
      <c r="AA192" s="95">
        <v>0</v>
      </c>
      <c r="AB192" s="95">
        <v>0</v>
      </c>
      <c r="AC192" s="95">
        <v>0</v>
      </c>
      <c r="AD192" s="95">
        <v>0</v>
      </c>
      <c r="AE192" s="95">
        <v>0</v>
      </c>
      <c r="AF192" s="95">
        <v>0</v>
      </c>
      <c r="AG192" s="95">
        <v>0</v>
      </c>
      <c r="AH192" s="95">
        <v>0</v>
      </c>
      <c r="AI192" s="95">
        <v>0</v>
      </c>
      <c r="AJ192" s="96">
        <f t="shared" si="2"/>
        <v>2421740.0700000003</v>
      </c>
      <c r="AM192" s="103"/>
    </row>
    <row r="193" spans="1:39" ht="20.100000000000001" customHeight="1">
      <c r="A193" s="92">
        <v>526</v>
      </c>
      <c r="B193" s="93" t="s">
        <v>871</v>
      </c>
      <c r="C193" s="94" t="s">
        <v>1383</v>
      </c>
      <c r="D193" s="95">
        <v>0</v>
      </c>
      <c r="E193" s="95">
        <v>0</v>
      </c>
      <c r="F193" s="95">
        <v>146130</v>
      </c>
      <c r="G193" s="95">
        <v>2774380.4299999997</v>
      </c>
      <c r="H193" s="95">
        <v>0</v>
      </c>
      <c r="I193" s="95">
        <v>5915.02</v>
      </c>
      <c r="J193" s="95">
        <v>92803.23</v>
      </c>
      <c r="K193" s="95">
        <v>2719.04</v>
      </c>
      <c r="L193" s="95">
        <v>0</v>
      </c>
      <c r="M193" s="95">
        <v>0</v>
      </c>
      <c r="N193" s="95">
        <v>12510.53</v>
      </c>
      <c r="O193" s="95">
        <v>0</v>
      </c>
      <c r="P193" s="95">
        <v>0</v>
      </c>
      <c r="Q193" s="95">
        <v>0</v>
      </c>
      <c r="R193" s="95">
        <v>0</v>
      </c>
      <c r="S193" s="95">
        <v>0</v>
      </c>
      <c r="T193" s="95">
        <v>0</v>
      </c>
      <c r="U193" s="95">
        <v>0</v>
      </c>
      <c r="V193" s="95">
        <v>0</v>
      </c>
      <c r="W193" s="95">
        <v>0</v>
      </c>
      <c r="X193" s="95">
        <v>0</v>
      </c>
      <c r="Y193" s="95">
        <v>0</v>
      </c>
      <c r="Z193" s="95">
        <v>0</v>
      </c>
      <c r="AA193" s="95">
        <v>0</v>
      </c>
      <c r="AB193" s="95">
        <v>0</v>
      </c>
      <c r="AC193" s="95">
        <v>0</v>
      </c>
      <c r="AD193" s="95">
        <v>0</v>
      </c>
      <c r="AE193" s="95">
        <v>0</v>
      </c>
      <c r="AF193" s="95">
        <v>0</v>
      </c>
      <c r="AG193" s="95">
        <v>0</v>
      </c>
      <c r="AH193" s="95">
        <v>0</v>
      </c>
      <c r="AI193" s="95">
        <v>0</v>
      </c>
      <c r="AJ193" s="96">
        <f t="shared" si="2"/>
        <v>3034458.2499999995</v>
      </c>
      <c r="AM193" s="103"/>
    </row>
    <row r="194" spans="1:39" ht="20.100000000000001" customHeight="1">
      <c r="A194" s="92">
        <v>548</v>
      </c>
      <c r="B194" s="93" t="s">
        <v>872</v>
      </c>
      <c r="C194" s="94" t="s">
        <v>1383</v>
      </c>
      <c r="D194" s="95">
        <v>0</v>
      </c>
      <c r="E194" s="95">
        <v>0</v>
      </c>
      <c r="F194" s="95">
        <v>0</v>
      </c>
      <c r="G194" s="95">
        <v>0</v>
      </c>
      <c r="H194" s="95">
        <v>0</v>
      </c>
      <c r="I194" s="95">
        <v>0</v>
      </c>
      <c r="J194" s="95">
        <v>0</v>
      </c>
      <c r="K194" s="95">
        <v>0</v>
      </c>
      <c r="L194" s="95">
        <v>0</v>
      </c>
      <c r="M194" s="95">
        <v>0</v>
      </c>
      <c r="N194" s="95">
        <v>0</v>
      </c>
      <c r="O194" s="95">
        <v>0</v>
      </c>
      <c r="P194" s="95">
        <v>0</v>
      </c>
      <c r="Q194" s="95">
        <v>0</v>
      </c>
      <c r="R194" s="95">
        <v>0</v>
      </c>
      <c r="S194" s="95">
        <v>0</v>
      </c>
      <c r="T194" s="95">
        <v>0</v>
      </c>
      <c r="U194" s="95">
        <v>0</v>
      </c>
      <c r="V194" s="95">
        <v>0</v>
      </c>
      <c r="W194" s="95">
        <v>0</v>
      </c>
      <c r="X194" s="95">
        <v>0</v>
      </c>
      <c r="Y194" s="95">
        <v>0</v>
      </c>
      <c r="Z194" s="95">
        <v>0</v>
      </c>
      <c r="AA194" s="95">
        <v>0</v>
      </c>
      <c r="AB194" s="95">
        <v>0</v>
      </c>
      <c r="AC194" s="95">
        <v>0</v>
      </c>
      <c r="AD194" s="95">
        <v>0</v>
      </c>
      <c r="AE194" s="95">
        <v>0</v>
      </c>
      <c r="AF194" s="95">
        <v>0</v>
      </c>
      <c r="AG194" s="95">
        <v>0</v>
      </c>
      <c r="AH194" s="95">
        <v>0</v>
      </c>
      <c r="AI194" s="95">
        <v>0</v>
      </c>
      <c r="AJ194" s="96">
        <f t="shared" si="2"/>
        <v>0</v>
      </c>
      <c r="AM194" s="103"/>
    </row>
    <row r="195" spans="1:39" ht="20.100000000000001" customHeight="1">
      <c r="A195" s="92">
        <v>551</v>
      </c>
      <c r="B195" s="93" t="s">
        <v>218</v>
      </c>
      <c r="C195" s="94" t="s">
        <v>1383</v>
      </c>
      <c r="D195" s="95">
        <v>0</v>
      </c>
      <c r="E195" s="95">
        <v>0</v>
      </c>
      <c r="F195" s="95">
        <v>0</v>
      </c>
      <c r="G195" s="95">
        <v>0</v>
      </c>
      <c r="H195" s="95">
        <v>0</v>
      </c>
      <c r="I195" s="95">
        <v>0</v>
      </c>
      <c r="J195" s="95">
        <v>0</v>
      </c>
      <c r="K195" s="95">
        <v>0</v>
      </c>
      <c r="L195" s="95">
        <v>0</v>
      </c>
      <c r="M195" s="95">
        <v>0</v>
      </c>
      <c r="N195" s="95">
        <v>0</v>
      </c>
      <c r="O195" s="95">
        <v>0</v>
      </c>
      <c r="P195" s="95">
        <v>0</v>
      </c>
      <c r="Q195" s="95">
        <v>0</v>
      </c>
      <c r="R195" s="95">
        <v>0</v>
      </c>
      <c r="S195" s="95">
        <v>0</v>
      </c>
      <c r="T195" s="95">
        <v>0</v>
      </c>
      <c r="U195" s="95">
        <v>0</v>
      </c>
      <c r="V195" s="95">
        <v>0</v>
      </c>
      <c r="W195" s="95">
        <v>0</v>
      </c>
      <c r="X195" s="95">
        <v>0</v>
      </c>
      <c r="Y195" s="95">
        <v>0</v>
      </c>
      <c r="Z195" s="95">
        <v>0</v>
      </c>
      <c r="AA195" s="95">
        <v>0</v>
      </c>
      <c r="AB195" s="95">
        <v>0</v>
      </c>
      <c r="AC195" s="95">
        <v>0</v>
      </c>
      <c r="AD195" s="95">
        <v>0</v>
      </c>
      <c r="AE195" s="95">
        <v>0</v>
      </c>
      <c r="AF195" s="95">
        <v>0</v>
      </c>
      <c r="AG195" s="95">
        <v>0</v>
      </c>
      <c r="AH195" s="95">
        <v>0</v>
      </c>
      <c r="AI195" s="95">
        <v>0</v>
      </c>
      <c r="AJ195" s="96">
        <f t="shared" si="2"/>
        <v>0</v>
      </c>
      <c r="AM195" s="103"/>
    </row>
    <row r="196" spans="1:39" ht="20.100000000000001" customHeight="1">
      <c r="A196" s="92">
        <v>572</v>
      </c>
      <c r="B196" s="93" t="s">
        <v>873</v>
      </c>
      <c r="C196" s="94" t="s">
        <v>1383</v>
      </c>
      <c r="D196" s="95">
        <v>0</v>
      </c>
      <c r="E196" s="95">
        <v>0</v>
      </c>
      <c r="F196" s="95">
        <v>3174687.23</v>
      </c>
      <c r="G196" s="95">
        <v>156975.11999999997</v>
      </c>
      <c r="H196" s="95">
        <v>0</v>
      </c>
      <c r="I196" s="95">
        <v>100851.84</v>
      </c>
      <c r="J196" s="95">
        <v>0</v>
      </c>
      <c r="K196" s="95">
        <v>0</v>
      </c>
      <c r="L196" s="95">
        <v>42668.39</v>
      </c>
      <c r="M196" s="95">
        <v>0</v>
      </c>
      <c r="N196" s="95">
        <v>0</v>
      </c>
      <c r="O196" s="95">
        <v>0</v>
      </c>
      <c r="P196" s="95">
        <v>0</v>
      </c>
      <c r="Q196" s="95">
        <v>0</v>
      </c>
      <c r="R196" s="95">
        <v>0</v>
      </c>
      <c r="S196" s="95">
        <v>0</v>
      </c>
      <c r="T196" s="95">
        <v>0</v>
      </c>
      <c r="U196" s="95">
        <v>0</v>
      </c>
      <c r="V196" s="95">
        <v>0</v>
      </c>
      <c r="W196" s="95">
        <v>0</v>
      </c>
      <c r="X196" s="95">
        <v>0</v>
      </c>
      <c r="Y196" s="95">
        <v>0</v>
      </c>
      <c r="Z196" s="95">
        <v>0</v>
      </c>
      <c r="AA196" s="95">
        <v>0</v>
      </c>
      <c r="AB196" s="95">
        <v>0</v>
      </c>
      <c r="AC196" s="95">
        <v>0</v>
      </c>
      <c r="AD196" s="95">
        <v>0</v>
      </c>
      <c r="AE196" s="95">
        <v>0</v>
      </c>
      <c r="AF196" s="95">
        <v>0</v>
      </c>
      <c r="AG196" s="95">
        <v>0</v>
      </c>
      <c r="AH196" s="95">
        <v>0</v>
      </c>
      <c r="AI196" s="95">
        <v>0</v>
      </c>
      <c r="AJ196" s="96">
        <f t="shared" si="2"/>
        <v>3475182.58</v>
      </c>
      <c r="AM196" s="103"/>
    </row>
    <row r="197" spans="1:39" ht="20.100000000000001" customHeight="1">
      <c r="A197" s="92">
        <v>573</v>
      </c>
      <c r="B197" s="93" t="s">
        <v>874</v>
      </c>
      <c r="C197" s="94" t="s">
        <v>1383</v>
      </c>
      <c r="D197" s="95">
        <v>0</v>
      </c>
      <c r="E197" s="95">
        <v>0</v>
      </c>
      <c r="F197" s="95">
        <v>0</v>
      </c>
      <c r="G197" s="95">
        <v>0</v>
      </c>
      <c r="H197" s="95">
        <v>0</v>
      </c>
      <c r="I197" s="95">
        <v>0</v>
      </c>
      <c r="J197" s="95">
        <v>0</v>
      </c>
      <c r="K197" s="95">
        <v>0</v>
      </c>
      <c r="L197" s="95">
        <v>0</v>
      </c>
      <c r="M197" s="95">
        <v>0</v>
      </c>
      <c r="N197" s="95">
        <v>0</v>
      </c>
      <c r="O197" s="95">
        <v>0</v>
      </c>
      <c r="P197" s="95">
        <v>0</v>
      </c>
      <c r="Q197" s="95">
        <v>0</v>
      </c>
      <c r="R197" s="95">
        <v>0</v>
      </c>
      <c r="S197" s="95">
        <v>0</v>
      </c>
      <c r="T197" s="95">
        <v>0</v>
      </c>
      <c r="U197" s="95">
        <v>0</v>
      </c>
      <c r="V197" s="95">
        <v>0</v>
      </c>
      <c r="W197" s="95">
        <v>0</v>
      </c>
      <c r="X197" s="95">
        <v>0</v>
      </c>
      <c r="Y197" s="95">
        <v>0</v>
      </c>
      <c r="Z197" s="95">
        <v>0</v>
      </c>
      <c r="AA197" s="95">
        <v>0</v>
      </c>
      <c r="AB197" s="95">
        <v>0</v>
      </c>
      <c r="AC197" s="95">
        <v>0</v>
      </c>
      <c r="AD197" s="95">
        <v>0</v>
      </c>
      <c r="AE197" s="95">
        <v>0</v>
      </c>
      <c r="AF197" s="95">
        <v>0</v>
      </c>
      <c r="AG197" s="95">
        <v>0</v>
      </c>
      <c r="AH197" s="95">
        <v>0</v>
      </c>
      <c r="AI197" s="95">
        <v>0</v>
      </c>
      <c r="AJ197" s="96">
        <f t="shared" si="2"/>
        <v>0</v>
      </c>
      <c r="AM197" s="103"/>
    </row>
    <row r="198" spans="1:39" ht="20.100000000000001" customHeight="1">
      <c r="A198" s="92">
        <v>574</v>
      </c>
      <c r="B198" s="93" t="s">
        <v>875</v>
      </c>
      <c r="C198" s="94" t="s">
        <v>1383</v>
      </c>
      <c r="D198" s="95">
        <v>1656</v>
      </c>
      <c r="E198" s="95">
        <v>1000000</v>
      </c>
      <c r="F198" s="95">
        <v>0</v>
      </c>
      <c r="G198" s="95">
        <v>3607060.2899999996</v>
      </c>
      <c r="H198" s="95">
        <v>0</v>
      </c>
      <c r="I198" s="95">
        <v>50</v>
      </c>
      <c r="J198" s="95">
        <v>18300000</v>
      </c>
      <c r="K198" s="95">
        <v>0</v>
      </c>
      <c r="L198" s="95">
        <v>0</v>
      </c>
      <c r="M198" s="95">
        <v>0</v>
      </c>
      <c r="N198" s="95">
        <v>168585.60000000001</v>
      </c>
      <c r="O198" s="95">
        <v>0</v>
      </c>
      <c r="P198" s="95">
        <v>0</v>
      </c>
      <c r="Q198" s="95">
        <v>0</v>
      </c>
      <c r="R198" s="95">
        <v>0</v>
      </c>
      <c r="S198" s="95">
        <v>0</v>
      </c>
      <c r="T198" s="95">
        <v>0</v>
      </c>
      <c r="U198" s="95">
        <v>0</v>
      </c>
      <c r="V198" s="95">
        <v>0</v>
      </c>
      <c r="W198" s="95">
        <v>0</v>
      </c>
      <c r="X198" s="95">
        <v>0</v>
      </c>
      <c r="Y198" s="95">
        <v>0</v>
      </c>
      <c r="Z198" s="95">
        <v>0</v>
      </c>
      <c r="AA198" s="95">
        <v>0</v>
      </c>
      <c r="AB198" s="95">
        <v>0</v>
      </c>
      <c r="AC198" s="95">
        <v>0</v>
      </c>
      <c r="AD198" s="95">
        <v>0</v>
      </c>
      <c r="AE198" s="95">
        <v>0</v>
      </c>
      <c r="AF198" s="95">
        <v>0</v>
      </c>
      <c r="AG198" s="95">
        <v>0</v>
      </c>
      <c r="AH198" s="95">
        <v>0</v>
      </c>
      <c r="AI198" s="95">
        <v>0</v>
      </c>
      <c r="AJ198" s="96">
        <f t="shared" si="2"/>
        <v>23077351.890000001</v>
      </c>
      <c r="AM198" s="103"/>
    </row>
    <row r="199" spans="1:39" ht="20.100000000000001" customHeight="1">
      <c r="A199" s="92">
        <v>575</v>
      </c>
      <c r="B199" s="93" t="s">
        <v>876</v>
      </c>
      <c r="C199" s="97" t="s">
        <v>1383</v>
      </c>
      <c r="D199" s="95">
        <v>0</v>
      </c>
      <c r="E199" s="95">
        <v>0</v>
      </c>
      <c r="F199" s="95">
        <v>0</v>
      </c>
      <c r="G199" s="95">
        <v>0</v>
      </c>
      <c r="H199" s="95">
        <v>0</v>
      </c>
      <c r="I199" s="95">
        <v>0</v>
      </c>
      <c r="J199" s="95">
        <v>0</v>
      </c>
      <c r="K199" s="95">
        <v>0</v>
      </c>
      <c r="L199" s="95">
        <v>0</v>
      </c>
      <c r="M199" s="95">
        <v>0</v>
      </c>
      <c r="N199" s="95">
        <v>0</v>
      </c>
      <c r="O199" s="95">
        <v>0</v>
      </c>
      <c r="P199" s="95">
        <v>0</v>
      </c>
      <c r="Q199" s="95">
        <v>0</v>
      </c>
      <c r="R199" s="95">
        <v>0</v>
      </c>
      <c r="S199" s="95">
        <v>0</v>
      </c>
      <c r="T199" s="95">
        <v>0</v>
      </c>
      <c r="U199" s="95">
        <v>0</v>
      </c>
      <c r="V199" s="95">
        <v>0</v>
      </c>
      <c r="W199" s="95">
        <v>0</v>
      </c>
      <c r="X199" s="95">
        <v>0</v>
      </c>
      <c r="Y199" s="95">
        <v>0</v>
      </c>
      <c r="Z199" s="95">
        <v>0</v>
      </c>
      <c r="AA199" s="95">
        <v>0</v>
      </c>
      <c r="AB199" s="95">
        <v>0</v>
      </c>
      <c r="AC199" s="95">
        <v>0</v>
      </c>
      <c r="AD199" s="95">
        <v>0</v>
      </c>
      <c r="AE199" s="95">
        <v>0</v>
      </c>
      <c r="AF199" s="95">
        <v>0</v>
      </c>
      <c r="AG199" s="95">
        <v>0</v>
      </c>
      <c r="AH199" s="95">
        <v>0</v>
      </c>
      <c r="AI199" s="95">
        <v>0</v>
      </c>
      <c r="AJ199" s="96">
        <f t="shared" si="2"/>
        <v>0</v>
      </c>
      <c r="AM199" s="103"/>
    </row>
    <row r="200" spans="1:39" ht="20.100000000000001" customHeight="1">
      <c r="A200" s="92">
        <v>576</v>
      </c>
      <c r="B200" s="93" t="s">
        <v>877</v>
      </c>
      <c r="C200" s="97" t="s">
        <v>1383</v>
      </c>
      <c r="D200" s="95">
        <v>3000000</v>
      </c>
      <c r="E200" s="95">
        <v>0</v>
      </c>
      <c r="F200" s="95">
        <v>16876</v>
      </c>
      <c r="G200" s="95">
        <v>51421.599999999999</v>
      </c>
      <c r="H200" s="95">
        <v>0</v>
      </c>
      <c r="I200" s="95">
        <v>3828.53</v>
      </c>
      <c r="J200" s="95">
        <v>0</v>
      </c>
      <c r="K200" s="95">
        <v>1876.9299999999998</v>
      </c>
      <c r="L200" s="95">
        <v>0</v>
      </c>
      <c r="M200" s="95">
        <v>0</v>
      </c>
      <c r="N200" s="95">
        <v>208.82000000000002</v>
      </c>
      <c r="O200" s="95">
        <v>0</v>
      </c>
      <c r="P200" s="95">
        <v>0</v>
      </c>
      <c r="Q200" s="95">
        <v>0</v>
      </c>
      <c r="R200" s="95">
        <v>0</v>
      </c>
      <c r="S200" s="95">
        <v>0</v>
      </c>
      <c r="T200" s="95">
        <v>0</v>
      </c>
      <c r="U200" s="95">
        <v>0</v>
      </c>
      <c r="V200" s="95">
        <v>0</v>
      </c>
      <c r="W200" s="95">
        <v>0</v>
      </c>
      <c r="X200" s="95">
        <v>0</v>
      </c>
      <c r="Y200" s="95">
        <v>0</v>
      </c>
      <c r="Z200" s="95">
        <v>0</v>
      </c>
      <c r="AA200" s="95">
        <v>0</v>
      </c>
      <c r="AB200" s="95">
        <v>0</v>
      </c>
      <c r="AC200" s="95">
        <v>0</v>
      </c>
      <c r="AD200" s="95">
        <v>0</v>
      </c>
      <c r="AE200" s="95">
        <v>0</v>
      </c>
      <c r="AF200" s="95">
        <v>0</v>
      </c>
      <c r="AG200" s="95">
        <v>0</v>
      </c>
      <c r="AH200" s="95">
        <v>0</v>
      </c>
      <c r="AI200" s="95">
        <v>0</v>
      </c>
      <c r="AJ200" s="96">
        <f t="shared" si="2"/>
        <v>3074211.88</v>
      </c>
      <c r="AM200" s="103"/>
    </row>
    <row r="201" spans="1:39" ht="20.100000000000001" customHeight="1">
      <c r="A201" s="92">
        <v>578</v>
      </c>
      <c r="B201" s="93" t="s">
        <v>878</v>
      </c>
      <c r="C201" s="94" t="s">
        <v>1383</v>
      </c>
      <c r="D201" s="95">
        <v>0</v>
      </c>
      <c r="E201" s="95">
        <v>0</v>
      </c>
      <c r="F201" s="95">
        <v>0</v>
      </c>
      <c r="G201" s="95">
        <v>48569.88</v>
      </c>
      <c r="H201" s="95">
        <v>0</v>
      </c>
      <c r="I201" s="95">
        <v>50</v>
      </c>
      <c r="J201" s="95">
        <v>0</v>
      </c>
      <c r="K201" s="95">
        <v>4371.7800000000007</v>
      </c>
      <c r="L201" s="95">
        <v>0</v>
      </c>
      <c r="M201" s="95">
        <v>0</v>
      </c>
      <c r="N201" s="95">
        <v>0</v>
      </c>
      <c r="O201" s="95">
        <v>0</v>
      </c>
      <c r="P201" s="95">
        <v>0</v>
      </c>
      <c r="Q201" s="95">
        <v>0</v>
      </c>
      <c r="R201" s="95">
        <v>0</v>
      </c>
      <c r="S201" s="95">
        <v>0</v>
      </c>
      <c r="T201" s="95">
        <v>0</v>
      </c>
      <c r="U201" s="95">
        <v>0</v>
      </c>
      <c r="V201" s="95">
        <v>0</v>
      </c>
      <c r="W201" s="95">
        <v>0</v>
      </c>
      <c r="X201" s="95">
        <v>0</v>
      </c>
      <c r="Y201" s="95">
        <v>0</v>
      </c>
      <c r="Z201" s="95">
        <v>0</v>
      </c>
      <c r="AA201" s="95">
        <v>0</v>
      </c>
      <c r="AB201" s="95">
        <v>0</v>
      </c>
      <c r="AC201" s="95">
        <v>0</v>
      </c>
      <c r="AD201" s="95">
        <v>0</v>
      </c>
      <c r="AE201" s="95">
        <v>0</v>
      </c>
      <c r="AF201" s="95">
        <v>0</v>
      </c>
      <c r="AG201" s="95">
        <v>0</v>
      </c>
      <c r="AH201" s="95">
        <v>0</v>
      </c>
      <c r="AI201" s="95">
        <v>0</v>
      </c>
      <c r="AJ201" s="96">
        <f t="shared" si="2"/>
        <v>52991.659999999996</v>
      </c>
      <c r="AM201" s="103"/>
    </row>
    <row r="202" spans="1:39" ht="20.100000000000001" customHeight="1">
      <c r="A202" s="92">
        <v>579</v>
      </c>
      <c r="B202" s="93" t="s">
        <v>879</v>
      </c>
      <c r="C202" s="97" t="s">
        <v>1383</v>
      </c>
      <c r="D202" s="95">
        <v>0</v>
      </c>
      <c r="E202" s="95">
        <v>0</v>
      </c>
      <c r="F202" s="95">
        <v>0</v>
      </c>
      <c r="G202" s="95">
        <v>0</v>
      </c>
      <c r="H202" s="95">
        <v>0</v>
      </c>
      <c r="I202" s="95">
        <v>0</v>
      </c>
      <c r="J202" s="95">
        <v>0</v>
      </c>
      <c r="K202" s="95">
        <v>0</v>
      </c>
      <c r="L202" s="95">
        <v>0</v>
      </c>
      <c r="M202" s="95">
        <v>0</v>
      </c>
      <c r="N202" s="95">
        <v>0</v>
      </c>
      <c r="O202" s="95">
        <v>0</v>
      </c>
      <c r="P202" s="95">
        <v>0</v>
      </c>
      <c r="Q202" s="95">
        <v>0</v>
      </c>
      <c r="R202" s="95">
        <v>0</v>
      </c>
      <c r="S202" s="95">
        <v>0</v>
      </c>
      <c r="T202" s="95">
        <v>0</v>
      </c>
      <c r="U202" s="95">
        <v>0</v>
      </c>
      <c r="V202" s="95">
        <v>0</v>
      </c>
      <c r="W202" s="95">
        <v>0</v>
      </c>
      <c r="X202" s="95">
        <v>0</v>
      </c>
      <c r="Y202" s="95">
        <v>0</v>
      </c>
      <c r="Z202" s="95">
        <v>0</v>
      </c>
      <c r="AA202" s="95">
        <v>0</v>
      </c>
      <c r="AB202" s="95">
        <v>0</v>
      </c>
      <c r="AC202" s="95">
        <v>0</v>
      </c>
      <c r="AD202" s="95">
        <v>0</v>
      </c>
      <c r="AE202" s="95">
        <v>0</v>
      </c>
      <c r="AF202" s="95">
        <v>0</v>
      </c>
      <c r="AG202" s="95">
        <v>0</v>
      </c>
      <c r="AH202" s="95">
        <v>0</v>
      </c>
      <c r="AI202" s="95">
        <v>0</v>
      </c>
      <c r="AJ202" s="96">
        <f t="shared" si="2"/>
        <v>0</v>
      </c>
      <c r="AM202" s="103"/>
    </row>
    <row r="203" spans="1:39" ht="20.100000000000001" customHeight="1">
      <c r="A203" s="92">
        <v>580</v>
      </c>
      <c r="B203" s="93" t="s">
        <v>226</v>
      </c>
      <c r="C203" s="94" t="s">
        <v>1383</v>
      </c>
      <c r="D203" s="95">
        <v>211969.49</v>
      </c>
      <c r="E203" s="95">
        <v>0</v>
      </c>
      <c r="F203" s="95">
        <v>54460.59</v>
      </c>
      <c r="G203" s="95">
        <v>422030.38000000006</v>
      </c>
      <c r="H203" s="95">
        <v>0</v>
      </c>
      <c r="I203" s="95">
        <v>0</v>
      </c>
      <c r="J203" s="95">
        <v>77112.070000000007</v>
      </c>
      <c r="K203" s="95">
        <v>0</v>
      </c>
      <c r="L203" s="95">
        <v>0</v>
      </c>
      <c r="M203" s="95">
        <v>0</v>
      </c>
      <c r="N203" s="95">
        <v>0</v>
      </c>
      <c r="O203" s="95">
        <v>0</v>
      </c>
      <c r="P203" s="95">
        <v>0</v>
      </c>
      <c r="Q203" s="95">
        <v>0</v>
      </c>
      <c r="R203" s="95">
        <v>0</v>
      </c>
      <c r="S203" s="95">
        <v>0</v>
      </c>
      <c r="T203" s="95">
        <v>0</v>
      </c>
      <c r="U203" s="95">
        <v>0</v>
      </c>
      <c r="V203" s="95">
        <v>0</v>
      </c>
      <c r="W203" s="95">
        <v>0</v>
      </c>
      <c r="X203" s="95">
        <v>0</v>
      </c>
      <c r="Y203" s="95">
        <v>0</v>
      </c>
      <c r="Z203" s="95">
        <v>0</v>
      </c>
      <c r="AA203" s="95">
        <v>0</v>
      </c>
      <c r="AB203" s="95">
        <v>0</v>
      </c>
      <c r="AC203" s="95">
        <v>0</v>
      </c>
      <c r="AD203" s="95">
        <v>0</v>
      </c>
      <c r="AE203" s="95">
        <v>0</v>
      </c>
      <c r="AF203" s="95">
        <v>0</v>
      </c>
      <c r="AG203" s="95">
        <v>0</v>
      </c>
      <c r="AH203" s="95">
        <v>0</v>
      </c>
      <c r="AI203" s="95">
        <v>0</v>
      </c>
      <c r="AJ203" s="96">
        <f t="shared" si="2"/>
        <v>765572.53</v>
      </c>
      <c r="AM203" s="103"/>
    </row>
    <row r="204" spans="1:39" ht="20.100000000000001" customHeight="1">
      <c r="A204" s="92">
        <v>581</v>
      </c>
      <c r="B204" s="93" t="s">
        <v>880</v>
      </c>
      <c r="C204" s="94" t="s">
        <v>1383</v>
      </c>
      <c r="D204" s="95">
        <v>0</v>
      </c>
      <c r="E204" s="95">
        <v>0</v>
      </c>
      <c r="F204" s="95">
        <v>0</v>
      </c>
      <c r="G204" s="95">
        <v>0</v>
      </c>
      <c r="H204" s="95">
        <v>0</v>
      </c>
      <c r="I204" s="95">
        <v>0</v>
      </c>
      <c r="J204" s="95">
        <v>0</v>
      </c>
      <c r="K204" s="95">
        <v>0</v>
      </c>
      <c r="L204" s="95">
        <v>0</v>
      </c>
      <c r="M204" s="95">
        <v>0</v>
      </c>
      <c r="N204" s="95">
        <v>0</v>
      </c>
      <c r="O204" s="95">
        <v>0</v>
      </c>
      <c r="P204" s="95">
        <v>0</v>
      </c>
      <c r="Q204" s="95">
        <v>0</v>
      </c>
      <c r="R204" s="95">
        <v>0</v>
      </c>
      <c r="S204" s="95">
        <v>0</v>
      </c>
      <c r="T204" s="95">
        <v>0</v>
      </c>
      <c r="U204" s="95">
        <v>0</v>
      </c>
      <c r="V204" s="95">
        <v>0</v>
      </c>
      <c r="W204" s="95">
        <v>0</v>
      </c>
      <c r="X204" s="95">
        <v>0</v>
      </c>
      <c r="Y204" s="95">
        <v>0</v>
      </c>
      <c r="Z204" s="95">
        <v>0</v>
      </c>
      <c r="AA204" s="95">
        <v>0</v>
      </c>
      <c r="AB204" s="95">
        <v>0</v>
      </c>
      <c r="AC204" s="95">
        <v>0</v>
      </c>
      <c r="AD204" s="95">
        <v>0</v>
      </c>
      <c r="AE204" s="95">
        <v>0</v>
      </c>
      <c r="AF204" s="95">
        <v>0</v>
      </c>
      <c r="AG204" s="95">
        <v>0</v>
      </c>
      <c r="AH204" s="95">
        <v>0</v>
      </c>
      <c r="AI204" s="95">
        <v>0</v>
      </c>
      <c r="AJ204" s="96">
        <f t="shared" si="2"/>
        <v>0</v>
      </c>
      <c r="AM204" s="103"/>
    </row>
    <row r="205" spans="1:39" ht="20.100000000000001" customHeight="1">
      <c r="A205" s="92">
        <v>582</v>
      </c>
      <c r="B205" s="93" t="s">
        <v>881</v>
      </c>
      <c r="C205" s="94" t="s">
        <v>1383</v>
      </c>
      <c r="D205" s="95">
        <v>0</v>
      </c>
      <c r="E205" s="95">
        <v>2001656</v>
      </c>
      <c r="F205" s="95">
        <v>16017659.92</v>
      </c>
      <c r="G205" s="95">
        <v>50279.69</v>
      </c>
      <c r="H205" s="95">
        <v>0</v>
      </c>
      <c r="I205" s="95">
        <v>0</v>
      </c>
      <c r="J205" s="95">
        <v>0</v>
      </c>
      <c r="K205" s="95">
        <v>0</v>
      </c>
      <c r="L205" s="95">
        <v>0</v>
      </c>
      <c r="M205" s="95">
        <v>0</v>
      </c>
      <c r="N205" s="95">
        <v>0</v>
      </c>
      <c r="O205" s="95">
        <v>0</v>
      </c>
      <c r="P205" s="95">
        <v>0</v>
      </c>
      <c r="Q205" s="95">
        <v>0</v>
      </c>
      <c r="R205" s="95">
        <v>0</v>
      </c>
      <c r="S205" s="95">
        <v>0</v>
      </c>
      <c r="T205" s="95">
        <v>0</v>
      </c>
      <c r="U205" s="95">
        <v>0</v>
      </c>
      <c r="V205" s="95">
        <v>0</v>
      </c>
      <c r="W205" s="95">
        <v>0</v>
      </c>
      <c r="X205" s="95">
        <v>0</v>
      </c>
      <c r="Y205" s="95">
        <v>0</v>
      </c>
      <c r="Z205" s="95">
        <v>0</v>
      </c>
      <c r="AA205" s="95">
        <v>0</v>
      </c>
      <c r="AB205" s="95">
        <v>0</v>
      </c>
      <c r="AC205" s="95">
        <v>0</v>
      </c>
      <c r="AD205" s="95">
        <v>0</v>
      </c>
      <c r="AE205" s="95">
        <v>0</v>
      </c>
      <c r="AF205" s="95">
        <v>0</v>
      </c>
      <c r="AG205" s="95">
        <v>0</v>
      </c>
      <c r="AH205" s="95">
        <v>0</v>
      </c>
      <c r="AI205" s="95">
        <v>0</v>
      </c>
      <c r="AJ205" s="96">
        <f t="shared" si="2"/>
        <v>18069595.610000003</v>
      </c>
      <c r="AM205" s="103"/>
    </row>
    <row r="206" spans="1:39" ht="20.100000000000001" customHeight="1">
      <c r="A206" s="92">
        <v>584</v>
      </c>
      <c r="B206" s="93" t="s">
        <v>882</v>
      </c>
      <c r="C206" s="94" t="s">
        <v>1383</v>
      </c>
      <c r="D206" s="95">
        <v>0</v>
      </c>
      <c r="E206" s="95">
        <v>0</v>
      </c>
      <c r="F206" s="95">
        <v>0</v>
      </c>
      <c r="G206" s="95">
        <v>0</v>
      </c>
      <c r="H206" s="95">
        <v>0</v>
      </c>
      <c r="I206" s="95">
        <v>0</v>
      </c>
      <c r="J206" s="95">
        <v>0</v>
      </c>
      <c r="K206" s="95">
        <v>0</v>
      </c>
      <c r="L206" s="95">
        <v>0</v>
      </c>
      <c r="M206" s="95">
        <v>0</v>
      </c>
      <c r="N206" s="95">
        <v>0</v>
      </c>
      <c r="O206" s="95">
        <v>0</v>
      </c>
      <c r="P206" s="95">
        <v>0</v>
      </c>
      <c r="Q206" s="95">
        <v>0</v>
      </c>
      <c r="R206" s="95">
        <v>0</v>
      </c>
      <c r="S206" s="95">
        <v>0</v>
      </c>
      <c r="T206" s="95">
        <v>0</v>
      </c>
      <c r="U206" s="95">
        <v>0</v>
      </c>
      <c r="V206" s="95">
        <v>0</v>
      </c>
      <c r="W206" s="95">
        <v>0</v>
      </c>
      <c r="X206" s="95">
        <v>0</v>
      </c>
      <c r="Y206" s="95">
        <v>0</v>
      </c>
      <c r="Z206" s="95">
        <v>0</v>
      </c>
      <c r="AA206" s="95">
        <v>0</v>
      </c>
      <c r="AB206" s="95">
        <v>0</v>
      </c>
      <c r="AC206" s="95">
        <v>0</v>
      </c>
      <c r="AD206" s="95">
        <v>0</v>
      </c>
      <c r="AE206" s="95">
        <v>0</v>
      </c>
      <c r="AF206" s="95">
        <v>0</v>
      </c>
      <c r="AG206" s="95">
        <v>0</v>
      </c>
      <c r="AH206" s="95">
        <v>0</v>
      </c>
      <c r="AI206" s="95">
        <v>0</v>
      </c>
      <c r="AJ206" s="96">
        <f t="shared" ref="AJ206:AJ269" si="3">SUM(D206:AI206)</f>
        <v>0</v>
      </c>
      <c r="AM206" s="103"/>
    </row>
    <row r="207" spans="1:39" ht="20.100000000000001" customHeight="1">
      <c r="A207" s="92">
        <v>585</v>
      </c>
      <c r="B207" s="93" t="s">
        <v>230</v>
      </c>
      <c r="C207" s="94" t="s">
        <v>1383</v>
      </c>
      <c r="D207" s="95">
        <v>0</v>
      </c>
      <c r="E207" s="95">
        <v>10183187</v>
      </c>
      <c r="F207" s="95">
        <v>0</v>
      </c>
      <c r="G207" s="95">
        <v>22</v>
      </c>
      <c r="H207" s="95">
        <v>0</v>
      </c>
      <c r="I207" s="95">
        <v>0</v>
      </c>
      <c r="J207" s="95">
        <v>0</v>
      </c>
      <c r="K207" s="95">
        <v>0</v>
      </c>
      <c r="L207" s="95">
        <v>0</v>
      </c>
      <c r="M207" s="95">
        <v>0</v>
      </c>
      <c r="N207" s="95">
        <v>0</v>
      </c>
      <c r="O207" s="95">
        <v>0</v>
      </c>
      <c r="P207" s="95">
        <v>0</v>
      </c>
      <c r="Q207" s="95">
        <v>0</v>
      </c>
      <c r="R207" s="95">
        <v>0</v>
      </c>
      <c r="S207" s="95">
        <v>0</v>
      </c>
      <c r="T207" s="95">
        <v>7500</v>
      </c>
      <c r="U207" s="95">
        <v>0</v>
      </c>
      <c r="V207" s="95">
        <v>0</v>
      </c>
      <c r="W207" s="95">
        <v>0</v>
      </c>
      <c r="X207" s="95">
        <v>0</v>
      </c>
      <c r="Y207" s="95">
        <v>0</v>
      </c>
      <c r="Z207" s="95">
        <v>0</v>
      </c>
      <c r="AA207" s="95">
        <v>170127.7942</v>
      </c>
      <c r="AB207" s="95">
        <v>0</v>
      </c>
      <c r="AC207" s="95">
        <v>0</v>
      </c>
      <c r="AD207" s="95">
        <v>0</v>
      </c>
      <c r="AE207" s="95">
        <v>0</v>
      </c>
      <c r="AF207" s="95">
        <v>0</v>
      </c>
      <c r="AG207" s="95">
        <v>0</v>
      </c>
      <c r="AH207" s="95">
        <v>0</v>
      </c>
      <c r="AI207" s="95">
        <v>0</v>
      </c>
      <c r="AJ207" s="96">
        <f t="shared" si="3"/>
        <v>10360836.794199999</v>
      </c>
      <c r="AM207" s="103"/>
    </row>
    <row r="208" spans="1:39" ht="20.100000000000001" customHeight="1">
      <c r="A208" s="92">
        <v>586</v>
      </c>
      <c r="B208" s="93" t="s">
        <v>231</v>
      </c>
      <c r="C208" s="97" t="s">
        <v>1383</v>
      </c>
      <c r="D208" s="95">
        <v>0</v>
      </c>
      <c r="E208" s="95">
        <v>0</v>
      </c>
      <c r="F208" s="95">
        <v>74443.98</v>
      </c>
      <c r="G208" s="95">
        <v>25005.5</v>
      </c>
      <c r="H208" s="95">
        <v>0</v>
      </c>
      <c r="I208" s="95">
        <v>53016.200000000012</v>
      </c>
      <c r="J208" s="95">
        <v>0</v>
      </c>
      <c r="K208" s="95">
        <v>0</v>
      </c>
      <c r="L208" s="95">
        <v>0</v>
      </c>
      <c r="M208" s="95">
        <v>0</v>
      </c>
      <c r="N208" s="95">
        <v>0</v>
      </c>
      <c r="O208" s="95">
        <v>0</v>
      </c>
      <c r="P208" s="95">
        <v>0</v>
      </c>
      <c r="Q208" s="95">
        <v>0</v>
      </c>
      <c r="R208" s="95">
        <v>0</v>
      </c>
      <c r="S208" s="95">
        <v>0</v>
      </c>
      <c r="T208" s="95">
        <v>0</v>
      </c>
      <c r="U208" s="95">
        <v>0</v>
      </c>
      <c r="V208" s="95">
        <v>0</v>
      </c>
      <c r="W208" s="95">
        <v>0</v>
      </c>
      <c r="X208" s="95">
        <v>0</v>
      </c>
      <c r="Y208" s="95">
        <v>0</v>
      </c>
      <c r="Z208" s="95">
        <v>0</v>
      </c>
      <c r="AA208" s="95">
        <v>0</v>
      </c>
      <c r="AB208" s="95">
        <v>0</v>
      </c>
      <c r="AC208" s="95">
        <v>0</v>
      </c>
      <c r="AD208" s="95">
        <v>0</v>
      </c>
      <c r="AE208" s="95">
        <v>0</v>
      </c>
      <c r="AF208" s="95">
        <v>0</v>
      </c>
      <c r="AG208" s="95">
        <v>0</v>
      </c>
      <c r="AH208" s="95">
        <v>0</v>
      </c>
      <c r="AI208" s="95">
        <v>0</v>
      </c>
      <c r="AJ208" s="96">
        <f t="shared" si="3"/>
        <v>152465.68</v>
      </c>
      <c r="AM208" s="103"/>
    </row>
    <row r="209" spans="1:39" ht="20.100000000000001" customHeight="1">
      <c r="A209" s="92">
        <v>587</v>
      </c>
      <c r="B209" s="93" t="s">
        <v>883</v>
      </c>
      <c r="C209" s="94" t="s">
        <v>1383</v>
      </c>
      <c r="D209" s="95">
        <v>0</v>
      </c>
      <c r="E209" s="95">
        <v>0</v>
      </c>
      <c r="F209" s="95">
        <v>9347175</v>
      </c>
      <c r="G209" s="95">
        <v>1848932.4500000002</v>
      </c>
      <c r="H209" s="95">
        <v>0</v>
      </c>
      <c r="I209" s="95">
        <v>0</v>
      </c>
      <c r="J209" s="95">
        <v>16417009</v>
      </c>
      <c r="K209" s="95">
        <v>0</v>
      </c>
      <c r="L209" s="95">
        <v>0</v>
      </c>
      <c r="M209" s="95">
        <v>0</v>
      </c>
      <c r="N209" s="95">
        <v>0</v>
      </c>
      <c r="O209" s="95">
        <v>0</v>
      </c>
      <c r="P209" s="95">
        <v>0</v>
      </c>
      <c r="Q209" s="95">
        <v>0</v>
      </c>
      <c r="R209" s="95">
        <v>0</v>
      </c>
      <c r="S209" s="95">
        <v>0</v>
      </c>
      <c r="T209" s="95">
        <v>0</v>
      </c>
      <c r="U209" s="95">
        <v>0</v>
      </c>
      <c r="V209" s="95">
        <v>0</v>
      </c>
      <c r="W209" s="95">
        <v>0</v>
      </c>
      <c r="X209" s="95">
        <v>0</v>
      </c>
      <c r="Y209" s="95">
        <v>0</v>
      </c>
      <c r="Z209" s="95">
        <v>0</v>
      </c>
      <c r="AA209" s="95">
        <v>0</v>
      </c>
      <c r="AB209" s="95">
        <v>0</v>
      </c>
      <c r="AC209" s="95">
        <v>0</v>
      </c>
      <c r="AD209" s="95">
        <v>0</v>
      </c>
      <c r="AE209" s="95">
        <v>0</v>
      </c>
      <c r="AF209" s="95">
        <v>0</v>
      </c>
      <c r="AG209" s="95">
        <v>0</v>
      </c>
      <c r="AH209" s="95">
        <v>0</v>
      </c>
      <c r="AI209" s="95">
        <v>0</v>
      </c>
      <c r="AJ209" s="96">
        <f t="shared" si="3"/>
        <v>27613116.449999999</v>
      </c>
      <c r="AM209" s="103"/>
    </row>
    <row r="210" spans="1:39" ht="20.100000000000001" customHeight="1">
      <c r="A210" s="92">
        <v>588</v>
      </c>
      <c r="B210" s="93" t="s">
        <v>232</v>
      </c>
      <c r="C210" s="97" t="s">
        <v>1383</v>
      </c>
      <c r="D210" s="95">
        <v>0</v>
      </c>
      <c r="E210" s="95">
        <v>0</v>
      </c>
      <c r="F210" s="95">
        <v>0</v>
      </c>
      <c r="G210" s="95">
        <v>0</v>
      </c>
      <c r="H210" s="95">
        <v>0</v>
      </c>
      <c r="I210" s="95">
        <v>0</v>
      </c>
      <c r="J210" s="95">
        <v>0</v>
      </c>
      <c r="K210" s="95">
        <v>0</v>
      </c>
      <c r="L210" s="95">
        <v>0</v>
      </c>
      <c r="M210" s="95">
        <v>0</v>
      </c>
      <c r="N210" s="95">
        <v>0</v>
      </c>
      <c r="O210" s="95">
        <v>0</v>
      </c>
      <c r="P210" s="95">
        <v>0</v>
      </c>
      <c r="Q210" s="95">
        <v>0</v>
      </c>
      <c r="R210" s="95">
        <v>0</v>
      </c>
      <c r="S210" s="95">
        <v>0</v>
      </c>
      <c r="T210" s="95">
        <v>0</v>
      </c>
      <c r="U210" s="95">
        <v>2744000</v>
      </c>
      <c r="V210" s="95">
        <v>0</v>
      </c>
      <c r="W210" s="95">
        <v>0</v>
      </c>
      <c r="X210" s="95">
        <v>0</v>
      </c>
      <c r="Y210" s="95">
        <v>0</v>
      </c>
      <c r="Z210" s="95">
        <v>0</v>
      </c>
      <c r="AA210" s="95">
        <v>0</v>
      </c>
      <c r="AB210" s="95">
        <v>0</v>
      </c>
      <c r="AC210" s="95">
        <v>0</v>
      </c>
      <c r="AD210" s="95">
        <v>0</v>
      </c>
      <c r="AE210" s="95">
        <v>0</v>
      </c>
      <c r="AF210" s="95">
        <v>0</v>
      </c>
      <c r="AG210" s="95">
        <v>0</v>
      </c>
      <c r="AH210" s="95">
        <v>0</v>
      </c>
      <c r="AI210" s="95">
        <v>0</v>
      </c>
      <c r="AJ210" s="96">
        <f t="shared" si="3"/>
        <v>2744000</v>
      </c>
      <c r="AM210" s="103"/>
    </row>
    <row r="211" spans="1:39" ht="20.100000000000001" customHeight="1">
      <c r="A211" s="92">
        <v>589</v>
      </c>
      <c r="B211" s="93" t="s">
        <v>884</v>
      </c>
      <c r="C211" s="97" t="s">
        <v>1383</v>
      </c>
      <c r="D211" s="95">
        <v>0</v>
      </c>
      <c r="E211" s="95">
        <v>0</v>
      </c>
      <c r="F211" s="95">
        <v>0</v>
      </c>
      <c r="G211" s="95">
        <v>0</v>
      </c>
      <c r="H211" s="95">
        <v>0</v>
      </c>
      <c r="I211" s="95">
        <v>0</v>
      </c>
      <c r="J211" s="95">
        <v>0</v>
      </c>
      <c r="K211" s="95">
        <v>0</v>
      </c>
      <c r="L211" s="95">
        <v>0</v>
      </c>
      <c r="M211" s="95">
        <v>0</v>
      </c>
      <c r="N211" s="95">
        <v>0</v>
      </c>
      <c r="O211" s="95">
        <v>0</v>
      </c>
      <c r="P211" s="95">
        <v>0</v>
      </c>
      <c r="Q211" s="95">
        <v>0</v>
      </c>
      <c r="R211" s="95">
        <v>0</v>
      </c>
      <c r="S211" s="95">
        <v>0</v>
      </c>
      <c r="T211" s="95">
        <v>0</v>
      </c>
      <c r="U211" s="95">
        <v>0</v>
      </c>
      <c r="V211" s="95">
        <v>0</v>
      </c>
      <c r="W211" s="95">
        <v>0</v>
      </c>
      <c r="X211" s="95">
        <v>0</v>
      </c>
      <c r="Y211" s="95">
        <v>0</v>
      </c>
      <c r="Z211" s="95">
        <v>0</v>
      </c>
      <c r="AA211" s="95">
        <v>0</v>
      </c>
      <c r="AB211" s="95">
        <v>0</v>
      </c>
      <c r="AC211" s="95">
        <v>0</v>
      </c>
      <c r="AD211" s="95">
        <v>0</v>
      </c>
      <c r="AE211" s="95">
        <v>0</v>
      </c>
      <c r="AF211" s="95">
        <v>0</v>
      </c>
      <c r="AG211" s="95">
        <v>0</v>
      </c>
      <c r="AH211" s="95">
        <v>0</v>
      </c>
      <c r="AI211" s="95">
        <v>0</v>
      </c>
      <c r="AJ211" s="96">
        <f t="shared" si="3"/>
        <v>0</v>
      </c>
      <c r="AM211" s="103"/>
    </row>
    <row r="212" spans="1:39" ht="20.100000000000001" customHeight="1">
      <c r="A212" s="92">
        <v>590</v>
      </c>
      <c r="B212" s="93" t="s">
        <v>885</v>
      </c>
      <c r="C212" s="94" t="s">
        <v>1383</v>
      </c>
      <c r="D212" s="95">
        <v>0</v>
      </c>
      <c r="E212" s="95">
        <v>0</v>
      </c>
      <c r="F212" s="95">
        <v>19917298.059999999</v>
      </c>
      <c r="G212" s="95">
        <v>9099.1600000000017</v>
      </c>
      <c r="H212" s="95">
        <v>0</v>
      </c>
      <c r="I212" s="95">
        <v>22674.67</v>
      </c>
      <c r="J212" s="95">
        <v>0</v>
      </c>
      <c r="K212" s="95">
        <v>0</v>
      </c>
      <c r="L212" s="95">
        <v>0</v>
      </c>
      <c r="M212" s="95">
        <v>0</v>
      </c>
      <c r="N212" s="95">
        <v>44809.34</v>
      </c>
      <c r="O212" s="95">
        <v>0</v>
      </c>
      <c r="P212" s="95">
        <v>0</v>
      </c>
      <c r="Q212" s="95">
        <v>0</v>
      </c>
      <c r="R212" s="95">
        <v>0</v>
      </c>
      <c r="S212" s="95">
        <v>0</v>
      </c>
      <c r="T212" s="95">
        <v>0</v>
      </c>
      <c r="U212" s="95">
        <v>0</v>
      </c>
      <c r="V212" s="95">
        <v>0</v>
      </c>
      <c r="W212" s="95">
        <v>0</v>
      </c>
      <c r="X212" s="95">
        <v>33431.866999999998</v>
      </c>
      <c r="Y212" s="95">
        <v>0</v>
      </c>
      <c r="Z212" s="95">
        <v>0</v>
      </c>
      <c r="AA212" s="95">
        <v>0</v>
      </c>
      <c r="AB212" s="95">
        <v>0</v>
      </c>
      <c r="AC212" s="95">
        <v>0</v>
      </c>
      <c r="AD212" s="95">
        <v>0</v>
      </c>
      <c r="AE212" s="95">
        <v>0</v>
      </c>
      <c r="AF212" s="95">
        <v>0</v>
      </c>
      <c r="AG212" s="95">
        <v>0</v>
      </c>
      <c r="AH212" s="95">
        <v>0</v>
      </c>
      <c r="AI212" s="95">
        <v>0</v>
      </c>
      <c r="AJ212" s="96">
        <f t="shared" si="3"/>
        <v>20027313.096999999</v>
      </c>
      <c r="AM212" s="103"/>
    </row>
    <row r="213" spans="1:39" ht="20.100000000000001" customHeight="1">
      <c r="A213" s="92">
        <v>591</v>
      </c>
      <c r="B213" s="93" t="s">
        <v>886</v>
      </c>
      <c r="C213" s="94" t="s">
        <v>1383</v>
      </c>
      <c r="D213" s="95">
        <v>0</v>
      </c>
      <c r="E213" s="95">
        <v>0</v>
      </c>
      <c r="F213" s="95">
        <v>63874671.130000003</v>
      </c>
      <c r="G213" s="95">
        <v>4210429.17</v>
      </c>
      <c r="H213" s="95">
        <v>0</v>
      </c>
      <c r="I213" s="95">
        <v>0</v>
      </c>
      <c r="J213" s="95">
        <v>0</v>
      </c>
      <c r="K213" s="95">
        <v>17624.09</v>
      </c>
      <c r="L213" s="95">
        <v>0</v>
      </c>
      <c r="M213" s="95">
        <v>0</v>
      </c>
      <c r="N213" s="95">
        <v>0</v>
      </c>
      <c r="O213" s="95">
        <v>0</v>
      </c>
      <c r="P213" s="95">
        <v>0</v>
      </c>
      <c r="Q213" s="95">
        <v>0</v>
      </c>
      <c r="R213" s="95">
        <v>0</v>
      </c>
      <c r="S213" s="95">
        <v>0</v>
      </c>
      <c r="T213" s="95">
        <v>16952</v>
      </c>
      <c r="U213" s="95">
        <v>0</v>
      </c>
      <c r="V213" s="95">
        <v>0</v>
      </c>
      <c r="W213" s="95">
        <v>0</v>
      </c>
      <c r="X213" s="95">
        <v>0</v>
      </c>
      <c r="Y213" s="95">
        <v>0</v>
      </c>
      <c r="Z213" s="95">
        <v>0</v>
      </c>
      <c r="AA213" s="95">
        <v>0</v>
      </c>
      <c r="AB213" s="95">
        <v>0</v>
      </c>
      <c r="AC213" s="95">
        <v>0</v>
      </c>
      <c r="AD213" s="95">
        <v>0</v>
      </c>
      <c r="AE213" s="95">
        <v>0</v>
      </c>
      <c r="AF213" s="95">
        <v>0</v>
      </c>
      <c r="AG213" s="95">
        <v>0</v>
      </c>
      <c r="AH213" s="95">
        <v>0</v>
      </c>
      <c r="AI213" s="95">
        <v>0</v>
      </c>
      <c r="AJ213" s="96">
        <f t="shared" si="3"/>
        <v>68119676.390000001</v>
      </c>
      <c r="AM213" s="103"/>
    </row>
    <row r="214" spans="1:39" ht="20.100000000000001" customHeight="1">
      <c r="A214" s="92">
        <v>592</v>
      </c>
      <c r="B214" s="93" t="s">
        <v>887</v>
      </c>
      <c r="C214" s="94" t="s">
        <v>1383</v>
      </c>
      <c r="D214" s="95">
        <v>0</v>
      </c>
      <c r="E214" s="95">
        <v>0</v>
      </c>
      <c r="F214" s="95">
        <v>32650543.579999998</v>
      </c>
      <c r="G214" s="95">
        <v>1201.45</v>
      </c>
      <c r="H214" s="95">
        <v>0</v>
      </c>
      <c r="I214" s="95">
        <v>2680.12</v>
      </c>
      <c r="J214" s="95">
        <v>1100</v>
      </c>
      <c r="K214" s="95">
        <v>0</v>
      </c>
      <c r="L214" s="95">
        <v>0</v>
      </c>
      <c r="M214" s="95">
        <v>0</v>
      </c>
      <c r="N214" s="95">
        <v>0</v>
      </c>
      <c r="O214" s="95">
        <v>0</v>
      </c>
      <c r="P214" s="95">
        <v>0</v>
      </c>
      <c r="Q214" s="95">
        <v>0</v>
      </c>
      <c r="R214" s="95">
        <v>0</v>
      </c>
      <c r="S214" s="95">
        <v>0</v>
      </c>
      <c r="T214" s="95">
        <v>0</v>
      </c>
      <c r="U214" s="95">
        <v>0</v>
      </c>
      <c r="V214" s="95">
        <v>0</v>
      </c>
      <c r="W214" s="95">
        <v>0</v>
      </c>
      <c r="X214" s="95">
        <v>74623.285799999998</v>
      </c>
      <c r="Y214" s="95">
        <v>0</v>
      </c>
      <c r="Z214" s="95">
        <v>0</v>
      </c>
      <c r="AA214" s="95">
        <v>0</v>
      </c>
      <c r="AB214" s="95">
        <v>0</v>
      </c>
      <c r="AC214" s="95">
        <v>0</v>
      </c>
      <c r="AD214" s="95">
        <v>0</v>
      </c>
      <c r="AE214" s="95">
        <v>0</v>
      </c>
      <c r="AF214" s="95">
        <v>0</v>
      </c>
      <c r="AG214" s="95">
        <v>0</v>
      </c>
      <c r="AH214" s="95">
        <v>0</v>
      </c>
      <c r="AI214" s="95">
        <v>0</v>
      </c>
      <c r="AJ214" s="96">
        <f t="shared" si="3"/>
        <v>32730148.435799997</v>
      </c>
      <c r="AM214" s="103"/>
    </row>
    <row r="215" spans="1:39" ht="20.100000000000001" customHeight="1">
      <c r="A215" s="92">
        <v>593</v>
      </c>
      <c r="B215" s="93" t="s">
        <v>888</v>
      </c>
      <c r="C215" s="94" t="s">
        <v>1383</v>
      </c>
      <c r="D215" s="95">
        <v>0</v>
      </c>
      <c r="E215" s="95">
        <v>0</v>
      </c>
      <c r="F215" s="95">
        <v>0</v>
      </c>
      <c r="G215" s="95">
        <v>0</v>
      </c>
      <c r="H215" s="95">
        <v>0</v>
      </c>
      <c r="I215" s="95">
        <v>0</v>
      </c>
      <c r="J215" s="95">
        <v>0</v>
      </c>
      <c r="K215" s="95">
        <v>0</v>
      </c>
      <c r="L215" s="95">
        <v>0</v>
      </c>
      <c r="M215" s="95">
        <v>0</v>
      </c>
      <c r="N215" s="95">
        <v>0</v>
      </c>
      <c r="O215" s="95">
        <v>0</v>
      </c>
      <c r="P215" s="95">
        <v>0</v>
      </c>
      <c r="Q215" s="95">
        <v>0</v>
      </c>
      <c r="R215" s="95">
        <v>0</v>
      </c>
      <c r="S215" s="95">
        <v>0</v>
      </c>
      <c r="T215" s="95">
        <v>0</v>
      </c>
      <c r="U215" s="95">
        <v>0</v>
      </c>
      <c r="V215" s="95">
        <v>0</v>
      </c>
      <c r="W215" s="95">
        <v>0</v>
      </c>
      <c r="X215" s="95">
        <v>0</v>
      </c>
      <c r="Y215" s="95">
        <v>0</v>
      </c>
      <c r="Z215" s="95">
        <v>0</v>
      </c>
      <c r="AA215" s="95">
        <v>0</v>
      </c>
      <c r="AB215" s="95">
        <v>0</v>
      </c>
      <c r="AC215" s="95">
        <v>0</v>
      </c>
      <c r="AD215" s="95">
        <v>0</v>
      </c>
      <c r="AE215" s="95">
        <v>0</v>
      </c>
      <c r="AF215" s="95">
        <v>0</v>
      </c>
      <c r="AG215" s="95">
        <v>0</v>
      </c>
      <c r="AH215" s="95">
        <v>0</v>
      </c>
      <c r="AI215" s="95">
        <v>0</v>
      </c>
      <c r="AJ215" s="96">
        <f t="shared" si="3"/>
        <v>0</v>
      </c>
      <c r="AM215" s="103"/>
    </row>
    <row r="216" spans="1:39" ht="20.100000000000001" customHeight="1">
      <c r="A216" s="92">
        <v>594</v>
      </c>
      <c r="B216" s="93" t="s">
        <v>121</v>
      </c>
      <c r="C216" s="94" t="s">
        <v>1383</v>
      </c>
      <c r="D216" s="95">
        <v>0</v>
      </c>
      <c r="E216" s="95">
        <v>0</v>
      </c>
      <c r="F216" s="95">
        <v>1829086.3</v>
      </c>
      <c r="G216" s="95">
        <v>47409.69</v>
      </c>
      <c r="H216" s="95">
        <v>0</v>
      </c>
      <c r="I216" s="95">
        <v>0</v>
      </c>
      <c r="J216" s="95">
        <v>0.02</v>
      </c>
      <c r="K216" s="95">
        <v>16142.749999999998</v>
      </c>
      <c r="L216" s="95">
        <v>0</v>
      </c>
      <c r="M216" s="95">
        <v>0</v>
      </c>
      <c r="N216" s="95">
        <v>0.05</v>
      </c>
      <c r="O216" s="95">
        <v>0</v>
      </c>
      <c r="P216" s="95">
        <v>0</v>
      </c>
      <c r="Q216" s="95">
        <v>0</v>
      </c>
      <c r="R216" s="95">
        <v>0</v>
      </c>
      <c r="S216" s="95">
        <v>0</v>
      </c>
      <c r="T216" s="95">
        <v>0</v>
      </c>
      <c r="U216" s="95">
        <v>0</v>
      </c>
      <c r="V216" s="95">
        <v>0</v>
      </c>
      <c r="W216" s="95">
        <v>0</v>
      </c>
      <c r="X216" s="95">
        <v>0</v>
      </c>
      <c r="Y216" s="95">
        <v>0</v>
      </c>
      <c r="Z216" s="95">
        <v>0</v>
      </c>
      <c r="AA216" s="95">
        <v>0</v>
      </c>
      <c r="AB216" s="95">
        <v>0</v>
      </c>
      <c r="AC216" s="95">
        <v>0</v>
      </c>
      <c r="AD216" s="95">
        <v>0</v>
      </c>
      <c r="AE216" s="95">
        <v>0</v>
      </c>
      <c r="AF216" s="95">
        <v>0</v>
      </c>
      <c r="AG216" s="95">
        <v>0</v>
      </c>
      <c r="AH216" s="95">
        <v>0</v>
      </c>
      <c r="AI216" s="95">
        <v>0</v>
      </c>
      <c r="AJ216" s="96">
        <f t="shared" si="3"/>
        <v>1892638.81</v>
      </c>
      <c r="AM216" s="103"/>
    </row>
    <row r="217" spans="1:39" ht="20.100000000000001" customHeight="1">
      <c r="A217" s="92">
        <v>595</v>
      </c>
      <c r="B217" s="93" t="s">
        <v>1308</v>
      </c>
      <c r="C217" s="94" t="s">
        <v>1383</v>
      </c>
      <c r="D217" s="95">
        <v>0</v>
      </c>
      <c r="E217" s="95">
        <v>0</v>
      </c>
      <c r="F217" s="95">
        <v>1475128.67</v>
      </c>
      <c r="G217" s="95">
        <v>0</v>
      </c>
      <c r="H217" s="95">
        <v>0</v>
      </c>
      <c r="I217" s="95">
        <v>0</v>
      </c>
      <c r="J217" s="95">
        <v>0</v>
      </c>
      <c r="K217" s="95">
        <v>0</v>
      </c>
      <c r="L217" s="95">
        <v>0</v>
      </c>
      <c r="M217" s="95">
        <v>0</v>
      </c>
      <c r="N217" s="95">
        <v>0</v>
      </c>
      <c r="O217" s="95">
        <v>0</v>
      </c>
      <c r="P217" s="95">
        <v>0</v>
      </c>
      <c r="Q217" s="95">
        <v>0</v>
      </c>
      <c r="R217" s="95">
        <v>0</v>
      </c>
      <c r="S217" s="95">
        <v>0</v>
      </c>
      <c r="T217" s="95">
        <v>0</v>
      </c>
      <c r="U217" s="95">
        <v>0</v>
      </c>
      <c r="V217" s="95">
        <v>0</v>
      </c>
      <c r="W217" s="95">
        <v>0</v>
      </c>
      <c r="X217" s="95">
        <v>0</v>
      </c>
      <c r="Y217" s="95">
        <v>0</v>
      </c>
      <c r="Z217" s="95">
        <v>0</v>
      </c>
      <c r="AA217" s="95">
        <v>0</v>
      </c>
      <c r="AB217" s="95">
        <v>0</v>
      </c>
      <c r="AC217" s="95">
        <v>0</v>
      </c>
      <c r="AD217" s="95">
        <v>0</v>
      </c>
      <c r="AE217" s="95">
        <v>0</v>
      </c>
      <c r="AF217" s="95">
        <v>0</v>
      </c>
      <c r="AG217" s="95">
        <v>0</v>
      </c>
      <c r="AH217" s="95">
        <v>0</v>
      </c>
      <c r="AI217" s="95">
        <v>0</v>
      </c>
      <c r="AJ217" s="96">
        <f t="shared" si="3"/>
        <v>1475128.67</v>
      </c>
      <c r="AM217" s="103"/>
    </row>
    <row r="218" spans="1:39" ht="20.100000000000001" customHeight="1">
      <c r="A218" s="92">
        <v>620</v>
      </c>
      <c r="B218" s="93" t="s">
        <v>889</v>
      </c>
      <c r="C218" s="94" t="s">
        <v>1383</v>
      </c>
      <c r="D218" s="95">
        <v>0</v>
      </c>
      <c r="E218" s="95">
        <v>0</v>
      </c>
      <c r="F218" s="95">
        <v>0</v>
      </c>
      <c r="G218" s="95">
        <v>0</v>
      </c>
      <c r="H218" s="95">
        <v>0</v>
      </c>
      <c r="I218" s="95">
        <v>0</v>
      </c>
      <c r="J218" s="95">
        <v>0</v>
      </c>
      <c r="K218" s="95">
        <v>0</v>
      </c>
      <c r="L218" s="95">
        <v>0</v>
      </c>
      <c r="M218" s="95">
        <v>0</v>
      </c>
      <c r="N218" s="95">
        <v>0</v>
      </c>
      <c r="O218" s="95">
        <v>0</v>
      </c>
      <c r="P218" s="95">
        <v>0</v>
      </c>
      <c r="Q218" s="95">
        <v>0</v>
      </c>
      <c r="R218" s="95">
        <v>0</v>
      </c>
      <c r="S218" s="95">
        <v>0</v>
      </c>
      <c r="T218" s="95">
        <v>0</v>
      </c>
      <c r="U218" s="95">
        <v>0</v>
      </c>
      <c r="V218" s="95">
        <v>0</v>
      </c>
      <c r="W218" s="95">
        <v>0</v>
      </c>
      <c r="X218" s="95">
        <v>0</v>
      </c>
      <c r="Y218" s="95">
        <v>0</v>
      </c>
      <c r="Z218" s="95">
        <v>0</v>
      </c>
      <c r="AA218" s="95">
        <v>0</v>
      </c>
      <c r="AB218" s="95">
        <v>0</v>
      </c>
      <c r="AC218" s="95">
        <v>0</v>
      </c>
      <c r="AD218" s="95">
        <v>0</v>
      </c>
      <c r="AE218" s="95">
        <v>0</v>
      </c>
      <c r="AF218" s="95">
        <v>0</v>
      </c>
      <c r="AG218" s="95">
        <v>0</v>
      </c>
      <c r="AH218" s="95">
        <v>0</v>
      </c>
      <c r="AI218" s="95">
        <v>0</v>
      </c>
      <c r="AJ218" s="96">
        <f t="shared" si="3"/>
        <v>0</v>
      </c>
      <c r="AM218" s="103"/>
    </row>
    <row r="219" spans="1:39" ht="20.100000000000001" customHeight="1">
      <c r="A219" s="92">
        <v>633</v>
      </c>
      <c r="B219" s="93" t="s">
        <v>239</v>
      </c>
      <c r="C219" s="94" t="s">
        <v>1383</v>
      </c>
      <c r="D219" s="95">
        <v>0</v>
      </c>
      <c r="E219" s="95">
        <v>0</v>
      </c>
      <c r="F219" s="95">
        <v>0</v>
      </c>
      <c r="G219" s="95">
        <v>0</v>
      </c>
      <c r="H219" s="95">
        <v>0</v>
      </c>
      <c r="I219" s="95">
        <v>0</v>
      </c>
      <c r="J219" s="95">
        <v>0</v>
      </c>
      <c r="K219" s="95">
        <v>0</v>
      </c>
      <c r="L219" s="95">
        <v>0</v>
      </c>
      <c r="M219" s="95">
        <v>0</v>
      </c>
      <c r="N219" s="95">
        <v>0</v>
      </c>
      <c r="O219" s="95">
        <v>0</v>
      </c>
      <c r="P219" s="95">
        <v>0</v>
      </c>
      <c r="Q219" s="95">
        <v>0</v>
      </c>
      <c r="R219" s="95">
        <v>0</v>
      </c>
      <c r="S219" s="95">
        <v>0</v>
      </c>
      <c r="T219" s="95">
        <v>0</v>
      </c>
      <c r="U219" s="95">
        <v>0</v>
      </c>
      <c r="V219" s="95">
        <v>0</v>
      </c>
      <c r="W219" s="95">
        <v>0</v>
      </c>
      <c r="X219" s="95">
        <v>0</v>
      </c>
      <c r="Y219" s="95">
        <v>0</v>
      </c>
      <c r="Z219" s="95">
        <v>0</v>
      </c>
      <c r="AA219" s="95">
        <v>0</v>
      </c>
      <c r="AB219" s="95">
        <v>0</v>
      </c>
      <c r="AC219" s="95">
        <v>0</v>
      </c>
      <c r="AD219" s="95">
        <v>0</v>
      </c>
      <c r="AE219" s="95">
        <v>0</v>
      </c>
      <c r="AF219" s="95">
        <v>0</v>
      </c>
      <c r="AG219" s="95">
        <v>0</v>
      </c>
      <c r="AH219" s="95">
        <v>0</v>
      </c>
      <c r="AI219" s="95">
        <v>0</v>
      </c>
      <c r="AJ219" s="96">
        <f t="shared" si="3"/>
        <v>0</v>
      </c>
      <c r="AM219" s="103"/>
    </row>
    <row r="220" spans="1:39" ht="20.100000000000001" customHeight="1">
      <c r="A220" s="92">
        <v>634</v>
      </c>
      <c r="B220" s="93" t="s">
        <v>890</v>
      </c>
      <c r="C220" s="94" t="s">
        <v>1383</v>
      </c>
      <c r="D220" s="95">
        <v>0</v>
      </c>
      <c r="E220" s="95">
        <v>0</v>
      </c>
      <c r="F220" s="95">
        <v>0</v>
      </c>
      <c r="G220" s="95">
        <v>0</v>
      </c>
      <c r="H220" s="95">
        <v>0</v>
      </c>
      <c r="I220" s="95">
        <v>0</v>
      </c>
      <c r="J220" s="95">
        <v>0</v>
      </c>
      <c r="K220" s="95">
        <v>0</v>
      </c>
      <c r="L220" s="95">
        <v>0</v>
      </c>
      <c r="M220" s="95">
        <v>0</v>
      </c>
      <c r="N220" s="95">
        <v>0</v>
      </c>
      <c r="O220" s="95">
        <v>0</v>
      </c>
      <c r="P220" s="95">
        <v>0</v>
      </c>
      <c r="Q220" s="95">
        <v>0</v>
      </c>
      <c r="R220" s="95">
        <v>0</v>
      </c>
      <c r="S220" s="95">
        <v>0</v>
      </c>
      <c r="T220" s="95">
        <v>0</v>
      </c>
      <c r="U220" s="95">
        <v>0</v>
      </c>
      <c r="V220" s="95">
        <v>0</v>
      </c>
      <c r="W220" s="95">
        <v>0</v>
      </c>
      <c r="X220" s="95">
        <v>0</v>
      </c>
      <c r="Y220" s="95">
        <v>0</v>
      </c>
      <c r="Z220" s="95">
        <v>0</v>
      </c>
      <c r="AA220" s="95">
        <v>0</v>
      </c>
      <c r="AB220" s="95">
        <v>0</v>
      </c>
      <c r="AC220" s="95">
        <v>0</v>
      </c>
      <c r="AD220" s="95">
        <v>0</v>
      </c>
      <c r="AE220" s="95">
        <v>0</v>
      </c>
      <c r="AF220" s="95">
        <v>0</v>
      </c>
      <c r="AG220" s="95">
        <v>0</v>
      </c>
      <c r="AH220" s="95">
        <v>0</v>
      </c>
      <c r="AI220" s="95">
        <v>0</v>
      </c>
      <c r="AJ220" s="96">
        <f t="shared" si="3"/>
        <v>0</v>
      </c>
      <c r="AM220" s="103"/>
    </row>
    <row r="221" spans="1:39" ht="20.100000000000001" customHeight="1">
      <c r="A221" s="92">
        <v>650</v>
      </c>
      <c r="B221" s="93" t="s">
        <v>241</v>
      </c>
      <c r="C221" s="97" t="s">
        <v>1383</v>
      </c>
      <c r="D221" s="95">
        <v>0</v>
      </c>
      <c r="E221" s="95">
        <v>0</v>
      </c>
      <c r="F221" s="95">
        <v>0</v>
      </c>
      <c r="G221" s="95">
        <v>82663.259999999995</v>
      </c>
      <c r="H221" s="95">
        <v>0</v>
      </c>
      <c r="I221" s="95">
        <v>0</v>
      </c>
      <c r="J221" s="95">
        <v>0</v>
      </c>
      <c r="K221" s="95">
        <v>0</v>
      </c>
      <c r="L221" s="95">
        <v>0</v>
      </c>
      <c r="M221" s="95">
        <v>0</v>
      </c>
      <c r="N221" s="95">
        <v>0</v>
      </c>
      <c r="O221" s="95">
        <v>0</v>
      </c>
      <c r="P221" s="95">
        <v>0</v>
      </c>
      <c r="Q221" s="95">
        <v>0</v>
      </c>
      <c r="R221" s="95">
        <v>0</v>
      </c>
      <c r="S221" s="95">
        <v>0</v>
      </c>
      <c r="T221" s="95">
        <v>0</v>
      </c>
      <c r="U221" s="95">
        <v>0</v>
      </c>
      <c r="V221" s="95">
        <v>0</v>
      </c>
      <c r="W221" s="95">
        <v>0</v>
      </c>
      <c r="X221" s="95">
        <v>0</v>
      </c>
      <c r="Y221" s="95">
        <v>0</v>
      </c>
      <c r="Z221" s="95">
        <v>0</v>
      </c>
      <c r="AA221" s="95">
        <v>0</v>
      </c>
      <c r="AB221" s="95">
        <v>0</v>
      </c>
      <c r="AC221" s="95">
        <v>0</v>
      </c>
      <c r="AD221" s="95">
        <v>0</v>
      </c>
      <c r="AE221" s="95">
        <v>0</v>
      </c>
      <c r="AF221" s="95">
        <v>0</v>
      </c>
      <c r="AG221" s="95">
        <v>0</v>
      </c>
      <c r="AH221" s="95">
        <v>0</v>
      </c>
      <c r="AI221" s="95">
        <v>0</v>
      </c>
      <c r="AJ221" s="96">
        <f t="shared" si="3"/>
        <v>82663.259999999995</v>
      </c>
      <c r="AM221" s="103"/>
    </row>
    <row r="222" spans="1:39" ht="20.100000000000001" customHeight="1">
      <c r="A222" s="92">
        <v>660</v>
      </c>
      <c r="B222" s="93" t="s">
        <v>242</v>
      </c>
      <c r="C222" s="94" t="s">
        <v>1383</v>
      </c>
      <c r="D222" s="95">
        <v>1910.85</v>
      </c>
      <c r="E222" s="95">
        <v>0</v>
      </c>
      <c r="F222" s="95">
        <v>31967223.109999999</v>
      </c>
      <c r="G222" s="95">
        <v>270337.27</v>
      </c>
      <c r="H222" s="95">
        <v>0</v>
      </c>
      <c r="I222" s="95">
        <v>0</v>
      </c>
      <c r="J222" s="95">
        <v>2076466.99</v>
      </c>
      <c r="K222" s="95">
        <v>711.72</v>
      </c>
      <c r="L222" s="95">
        <v>0</v>
      </c>
      <c r="M222" s="95">
        <v>0</v>
      </c>
      <c r="N222" s="95">
        <v>0</v>
      </c>
      <c r="O222" s="95">
        <v>0</v>
      </c>
      <c r="P222" s="95">
        <v>0</v>
      </c>
      <c r="Q222" s="95">
        <v>0</v>
      </c>
      <c r="R222" s="95">
        <v>0</v>
      </c>
      <c r="S222" s="95">
        <v>0</v>
      </c>
      <c r="T222" s="95">
        <v>0</v>
      </c>
      <c r="U222" s="95">
        <v>0</v>
      </c>
      <c r="V222" s="95">
        <v>0</v>
      </c>
      <c r="W222" s="95">
        <v>0</v>
      </c>
      <c r="X222" s="95">
        <v>0</v>
      </c>
      <c r="Y222" s="95">
        <v>0</v>
      </c>
      <c r="Z222" s="95">
        <v>0</v>
      </c>
      <c r="AA222" s="95">
        <v>0</v>
      </c>
      <c r="AB222" s="95">
        <v>0</v>
      </c>
      <c r="AC222" s="95">
        <v>0</v>
      </c>
      <c r="AD222" s="95">
        <v>0</v>
      </c>
      <c r="AE222" s="95">
        <v>0</v>
      </c>
      <c r="AF222" s="95">
        <v>0</v>
      </c>
      <c r="AG222" s="95">
        <v>0</v>
      </c>
      <c r="AH222" s="95">
        <v>0</v>
      </c>
      <c r="AI222" s="95">
        <v>0</v>
      </c>
      <c r="AJ222" s="96">
        <f t="shared" si="3"/>
        <v>34316649.939999998</v>
      </c>
      <c r="AM222" s="103"/>
    </row>
    <row r="223" spans="1:39" ht="20.100000000000001" customHeight="1">
      <c r="A223" s="92">
        <v>661</v>
      </c>
      <c r="B223" s="93" t="s">
        <v>243</v>
      </c>
      <c r="C223" s="94" t="s">
        <v>1383</v>
      </c>
      <c r="D223" s="95">
        <v>0</v>
      </c>
      <c r="E223" s="95">
        <v>0</v>
      </c>
      <c r="F223" s="95">
        <v>6321</v>
      </c>
      <c r="G223" s="95">
        <v>22285.15</v>
      </c>
      <c r="H223" s="95">
        <v>0</v>
      </c>
      <c r="I223" s="95">
        <v>0</v>
      </c>
      <c r="J223" s="95">
        <v>0</v>
      </c>
      <c r="K223" s="95">
        <v>0</v>
      </c>
      <c r="L223" s="95">
        <v>0</v>
      </c>
      <c r="M223" s="95">
        <v>0</v>
      </c>
      <c r="N223" s="95">
        <v>0</v>
      </c>
      <c r="O223" s="95">
        <v>0</v>
      </c>
      <c r="P223" s="95">
        <v>0</v>
      </c>
      <c r="Q223" s="95">
        <v>0</v>
      </c>
      <c r="R223" s="95">
        <v>0</v>
      </c>
      <c r="S223" s="95">
        <v>0</v>
      </c>
      <c r="T223" s="95">
        <v>0</v>
      </c>
      <c r="U223" s="95">
        <v>0</v>
      </c>
      <c r="V223" s="95">
        <v>0</v>
      </c>
      <c r="W223" s="95">
        <v>0</v>
      </c>
      <c r="X223" s="95">
        <v>0</v>
      </c>
      <c r="Y223" s="95">
        <v>0</v>
      </c>
      <c r="Z223" s="95">
        <v>0</v>
      </c>
      <c r="AA223" s="95">
        <v>0</v>
      </c>
      <c r="AB223" s="95">
        <v>0</v>
      </c>
      <c r="AC223" s="95">
        <v>0</v>
      </c>
      <c r="AD223" s="95">
        <v>0</v>
      </c>
      <c r="AE223" s="95">
        <v>0</v>
      </c>
      <c r="AF223" s="95">
        <v>0</v>
      </c>
      <c r="AG223" s="95">
        <v>0</v>
      </c>
      <c r="AH223" s="95">
        <v>0</v>
      </c>
      <c r="AI223" s="95">
        <v>0</v>
      </c>
      <c r="AJ223" s="96">
        <f t="shared" si="3"/>
        <v>28606.15</v>
      </c>
      <c r="AM223" s="103"/>
    </row>
    <row r="224" spans="1:39" ht="20.100000000000001" customHeight="1">
      <c r="A224" s="92">
        <v>670</v>
      </c>
      <c r="B224" s="93" t="s">
        <v>244</v>
      </c>
      <c r="C224" s="94" t="s">
        <v>1383</v>
      </c>
      <c r="D224" s="95">
        <v>0</v>
      </c>
      <c r="E224" s="95">
        <v>0</v>
      </c>
      <c r="F224" s="95">
        <v>18509206.550000001</v>
      </c>
      <c r="G224" s="95">
        <v>858465.74</v>
      </c>
      <c r="H224" s="95">
        <v>0</v>
      </c>
      <c r="I224" s="95">
        <v>68815.710000000006</v>
      </c>
      <c r="J224" s="95">
        <v>6758188.0100000007</v>
      </c>
      <c r="K224" s="95">
        <v>100</v>
      </c>
      <c r="L224" s="95">
        <v>0</v>
      </c>
      <c r="M224" s="95">
        <v>0</v>
      </c>
      <c r="N224" s="95">
        <v>3091.01</v>
      </c>
      <c r="O224" s="95">
        <v>0</v>
      </c>
      <c r="P224" s="95">
        <v>0</v>
      </c>
      <c r="Q224" s="95">
        <v>0</v>
      </c>
      <c r="R224" s="95">
        <v>0</v>
      </c>
      <c r="S224" s="95">
        <v>0</v>
      </c>
      <c r="T224" s="95">
        <v>0</v>
      </c>
      <c r="U224" s="95">
        <v>0</v>
      </c>
      <c r="V224" s="95">
        <v>0</v>
      </c>
      <c r="W224" s="95">
        <v>0</v>
      </c>
      <c r="X224" s="95">
        <v>0</v>
      </c>
      <c r="Y224" s="95">
        <v>0</v>
      </c>
      <c r="Z224" s="95">
        <v>0</v>
      </c>
      <c r="AA224" s="95">
        <v>0</v>
      </c>
      <c r="AB224" s="95">
        <v>0</v>
      </c>
      <c r="AC224" s="95">
        <v>0</v>
      </c>
      <c r="AD224" s="95">
        <v>0</v>
      </c>
      <c r="AE224" s="95">
        <v>0</v>
      </c>
      <c r="AF224" s="95">
        <v>0</v>
      </c>
      <c r="AG224" s="95">
        <v>0</v>
      </c>
      <c r="AH224" s="95">
        <v>0</v>
      </c>
      <c r="AI224" s="95">
        <v>0</v>
      </c>
      <c r="AJ224" s="96">
        <f t="shared" si="3"/>
        <v>26197867.020000003</v>
      </c>
      <c r="AM224" s="103"/>
    </row>
    <row r="225" spans="1:39" ht="20.100000000000001" customHeight="1">
      <c r="A225" s="92">
        <v>680</v>
      </c>
      <c r="B225" s="93" t="s">
        <v>891</v>
      </c>
      <c r="C225" s="94" t="s">
        <v>1383</v>
      </c>
      <c r="D225" s="95">
        <v>0</v>
      </c>
      <c r="E225" s="95">
        <v>0</v>
      </c>
      <c r="F225" s="95">
        <v>0</v>
      </c>
      <c r="G225" s="95">
        <v>71359.510000000009</v>
      </c>
      <c r="H225" s="95">
        <v>0</v>
      </c>
      <c r="I225" s="95">
        <v>585.28</v>
      </c>
      <c r="J225" s="95">
        <v>0</v>
      </c>
      <c r="K225" s="95">
        <v>0</v>
      </c>
      <c r="L225" s="95">
        <v>0</v>
      </c>
      <c r="M225" s="95">
        <v>0</v>
      </c>
      <c r="N225" s="95">
        <v>52.98</v>
      </c>
      <c r="O225" s="95">
        <v>0</v>
      </c>
      <c r="P225" s="95">
        <v>0</v>
      </c>
      <c r="Q225" s="95">
        <v>0</v>
      </c>
      <c r="R225" s="95">
        <v>0</v>
      </c>
      <c r="S225" s="95">
        <v>0</v>
      </c>
      <c r="T225" s="95">
        <v>0</v>
      </c>
      <c r="U225" s="95">
        <v>0</v>
      </c>
      <c r="V225" s="95">
        <v>0</v>
      </c>
      <c r="W225" s="95">
        <v>0</v>
      </c>
      <c r="X225" s="95">
        <v>0</v>
      </c>
      <c r="Y225" s="95">
        <v>0</v>
      </c>
      <c r="Z225" s="95">
        <v>0</v>
      </c>
      <c r="AA225" s="95">
        <v>0</v>
      </c>
      <c r="AB225" s="95">
        <v>0</v>
      </c>
      <c r="AC225" s="95">
        <v>0</v>
      </c>
      <c r="AD225" s="95">
        <v>0</v>
      </c>
      <c r="AE225" s="95">
        <v>0</v>
      </c>
      <c r="AF225" s="95">
        <v>0</v>
      </c>
      <c r="AG225" s="95">
        <v>0</v>
      </c>
      <c r="AH225" s="95">
        <v>0</v>
      </c>
      <c r="AI225" s="95">
        <v>0</v>
      </c>
      <c r="AJ225" s="96">
        <f t="shared" si="3"/>
        <v>71997.77</v>
      </c>
      <c r="AM225" s="103"/>
    </row>
    <row r="226" spans="1:39" ht="20.100000000000001" customHeight="1">
      <c r="A226" s="92">
        <v>681</v>
      </c>
      <c r="B226" s="93" t="s">
        <v>246</v>
      </c>
      <c r="C226" s="94" t="s">
        <v>1383</v>
      </c>
      <c r="D226" s="95">
        <v>0</v>
      </c>
      <c r="E226" s="95">
        <v>0</v>
      </c>
      <c r="F226" s="95">
        <v>0</v>
      </c>
      <c r="G226" s="95">
        <v>0</v>
      </c>
      <c r="H226" s="95">
        <v>0</v>
      </c>
      <c r="I226" s="95">
        <v>0</v>
      </c>
      <c r="J226" s="95">
        <v>0</v>
      </c>
      <c r="K226" s="95">
        <v>0</v>
      </c>
      <c r="L226" s="95">
        <v>0</v>
      </c>
      <c r="M226" s="95">
        <v>0</v>
      </c>
      <c r="N226" s="95">
        <v>0</v>
      </c>
      <c r="O226" s="95">
        <v>0</v>
      </c>
      <c r="P226" s="95">
        <v>0</v>
      </c>
      <c r="Q226" s="95">
        <v>0</v>
      </c>
      <c r="R226" s="95">
        <v>0</v>
      </c>
      <c r="S226" s="95">
        <v>0</v>
      </c>
      <c r="T226" s="95">
        <v>0</v>
      </c>
      <c r="U226" s="95">
        <v>0</v>
      </c>
      <c r="V226" s="95">
        <v>0</v>
      </c>
      <c r="W226" s="95">
        <v>0</v>
      </c>
      <c r="X226" s="95">
        <v>0</v>
      </c>
      <c r="Y226" s="95">
        <v>0</v>
      </c>
      <c r="Z226" s="95">
        <v>0</v>
      </c>
      <c r="AA226" s="95">
        <v>0</v>
      </c>
      <c r="AB226" s="95">
        <v>0</v>
      </c>
      <c r="AC226" s="95">
        <v>0</v>
      </c>
      <c r="AD226" s="95">
        <v>0</v>
      </c>
      <c r="AE226" s="95">
        <v>0</v>
      </c>
      <c r="AF226" s="95">
        <v>0</v>
      </c>
      <c r="AG226" s="95">
        <v>0</v>
      </c>
      <c r="AH226" s="95">
        <v>0</v>
      </c>
      <c r="AI226" s="95">
        <v>0</v>
      </c>
      <c r="AJ226" s="96">
        <f t="shared" si="3"/>
        <v>0</v>
      </c>
      <c r="AM226" s="103"/>
    </row>
    <row r="227" spans="1:39" ht="20.100000000000001" customHeight="1">
      <c r="A227" s="92">
        <v>682</v>
      </c>
      <c r="B227" s="93" t="s">
        <v>892</v>
      </c>
      <c r="C227" s="94" t="s">
        <v>1383</v>
      </c>
      <c r="D227" s="95">
        <v>0</v>
      </c>
      <c r="E227" s="95">
        <v>0</v>
      </c>
      <c r="F227" s="95">
        <v>0</v>
      </c>
      <c r="G227" s="95">
        <v>41296.1</v>
      </c>
      <c r="H227" s="95">
        <v>0</v>
      </c>
      <c r="I227" s="95">
        <v>50</v>
      </c>
      <c r="J227" s="95">
        <v>3087000</v>
      </c>
      <c r="K227" s="95">
        <v>0</v>
      </c>
      <c r="L227" s="95">
        <v>0</v>
      </c>
      <c r="M227" s="95">
        <v>0</v>
      </c>
      <c r="N227" s="95">
        <v>0</v>
      </c>
      <c r="O227" s="95">
        <v>0</v>
      </c>
      <c r="P227" s="95">
        <v>0</v>
      </c>
      <c r="Q227" s="95">
        <v>0</v>
      </c>
      <c r="R227" s="95">
        <v>0</v>
      </c>
      <c r="S227" s="95">
        <v>0</v>
      </c>
      <c r="T227" s="95">
        <v>0</v>
      </c>
      <c r="U227" s="95">
        <v>0</v>
      </c>
      <c r="V227" s="95">
        <v>0</v>
      </c>
      <c r="W227" s="95">
        <v>0</v>
      </c>
      <c r="X227" s="95">
        <v>0</v>
      </c>
      <c r="Y227" s="95">
        <v>0</v>
      </c>
      <c r="Z227" s="95">
        <v>0</v>
      </c>
      <c r="AA227" s="95">
        <v>0</v>
      </c>
      <c r="AB227" s="95">
        <v>0</v>
      </c>
      <c r="AC227" s="95">
        <v>0</v>
      </c>
      <c r="AD227" s="95">
        <v>0</v>
      </c>
      <c r="AE227" s="95">
        <v>0</v>
      </c>
      <c r="AF227" s="95">
        <v>0</v>
      </c>
      <c r="AG227" s="95">
        <v>0</v>
      </c>
      <c r="AH227" s="95">
        <v>0</v>
      </c>
      <c r="AI227" s="95">
        <v>0</v>
      </c>
      <c r="AJ227" s="96">
        <f t="shared" si="3"/>
        <v>3128346.1</v>
      </c>
      <c r="AM227" s="103"/>
    </row>
    <row r="228" spans="1:39" ht="20.100000000000001" customHeight="1">
      <c r="A228" s="92">
        <v>683</v>
      </c>
      <c r="B228" s="93" t="s">
        <v>893</v>
      </c>
      <c r="C228" s="94" t="s">
        <v>1383</v>
      </c>
      <c r="D228" s="95">
        <v>0</v>
      </c>
      <c r="E228" s="95">
        <v>0</v>
      </c>
      <c r="F228" s="95">
        <v>0</v>
      </c>
      <c r="G228" s="95">
        <v>0</v>
      </c>
      <c r="H228" s="95">
        <v>0</v>
      </c>
      <c r="I228" s="95">
        <v>100</v>
      </c>
      <c r="J228" s="95">
        <v>1366935.61</v>
      </c>
      <c r="K228" s="95">
        <v>16001.220000000001</v>
      </c>
      <c r="L228" s="95">
        <v>0</v>
      </c>
      <c r="M228" s="95">
        <v>0</v>
      </c>
      <c r="N228" s="95">
        <v>47541.39</v>
      </c>
      <c r="O228" s="95">
        <v>0</v>
      </c>
      <c r="P228" s="95">
        <v>0</v>
      </c>
      <c r="Q228" s="95">
        <v>0</v>
      </c>
      <c r="R228" s="95">
        <v>0</v>
      </c>
      <c r="S228" s="95">
        <v>0</v>
      </c>
      <c r="T228" s="95">
        <v>0</v>
      </c>
      <c r="U228" s="95">
        <v>0</v>
      </c>
      <c r="V228" s="95">
        <v>0</v>
      </c>
      <c r="W228" s="95">
        <v>0</v>
      </c>
      <c r="X228" s="95">
        <v>0</v>
      </c>
      <c r="Y228" s="95">
        <v>0</v>
      </c>
      <c r="Z228" s="95">
        <v>0</v>
      </c>
      <c r="AA228" s="95">
        <v>0</v>
      </c>
      <c r="AB228" s="95">
        <v>0</v>
      </c>
      <c r="AC228" s="95">
        <v>0</v>
      </c>
      <c r="AD228" s="95">
        <v>0</v>
      </c>
      <c r="AE228" s="95">
        <v>0</v>
      </c>
      <c r="AF228" s="95">
        <v>0</v>
      </c>
      <c r="AG228" s="95">
        <v>0</v>
      </c>
      <c r="AH228" s="95">
        <v>0</v>
      </c>
      <c r="AI228" s="95">
        <v>0</v>
      </c>
      <c r="AJ228" s="96">
        <f t="shared" si="3"/>
        <v>1430578.22</v>
      </c>
      <c r="AM228" s="103"/>
    </row>
    <row r="229" spans="1:39" ht="20.100000000000001" customHeight="1">
      <c r="A229" s="92">
        <v>716</v>
      </c>
      <c r="B229" s="93" t="s">
        <v>894</v>
      </c>
      <c r="C229" s="97" t="s">
        <v>1383</v>
      </c>
      <c r="D229" s="95">
        <v>0</v>
      </c>
      <c r="E229" s="95">
        <v>0</v>
      </c>
      <c r="F229" s="95">
        <v>0</v>
      </c>
      <c r="G229" s="95">
        <v>0</v>
      </c>
      <c r="H229" s="95">
        <v>0</v>
      </c>
      <c r="I229" s="95">
        <v>0</v>
      </c>
      <c r="J229" s="95">
        <v>0</v>
      </c>
      <c r="K229" s="95">
        <v>0</v>
      </c>
      <c r="L229" s="95">
        <v>0</v>
      </c>
      <c r="M229" s="95">
        <v>0</v>
      </c>
      <c r="N229" s="95">
        <v>0</v>
      </c>
      <c r="O229" s="95">
        <v>0</v>
      </c>
      <c r="P229" s="95">
        <v>0</v>
      </c>
      <c r="Q229" s="95">
        <v>0</v>
      </c>
      <c r="R229" s="95">
        <v>0</v>
      </c>
      <c r="S229" s="95">
        <v>0</v>
      </c>
      <c r="T229" s="95">
        <v>0</v>
      </c>
      <c r="U229" s="95">
        <v>0</v>
      </c>
      <c r="V229" s="95">
        <v>0</v>
      </c>
      <c r="W229" s="95">
        <v>0</v>
      </c>
      <c r="X229" s="95">
        <v>0</v>
      </c>
      <c r="Y229" s="95">
        <v>0</v>
      </c>
      <c r="Z229" s="95">
        <v>0</v>
      </c>
      <c r="AA229" s="95">
        <v>0</v>
      </c>
      <c r="AB229" s="95">
        <v>0</v>
      </c>
      <c r="AC229" s="95">
        <v>0</v>
      </c>
      <c r="AD229" s="95">
        <v>0</v>
      </c>
      <c r="AE229" s="95">
        <v>0</v>
      </c>
      <c r="AF229" s="95">
        <v>0</v>
      </c>
      <c r="AG229" s="95">
        <v>0</v>
      </c>
      <c r="AH229" s="95">
        <v>0</v>
      </c>
      <c r="AI229" s="95">
        <v>0</v>
      </c>
      <c r="AJ229" s="96">
        <f t="shared" si="3"/>
        <v>0</v>
      </c>
      <c r="AM229" s="103"/>
    </row>
    <row r="230" spans="1:39" ht="20.100000000000001" customHeight="1">
      <c r="A230" s="92">
        <v>718</v>
      </c>
      <c r="B230" s="93" t="s">
        <v>250</v>
      </c>
      <c r="C230" s="94" t="s">
        <v>1383</v>
      </c>
      <c r="D230" s="95">
        <v>0</v>
      </c>
      <c r="E230" s="95">
        <v>0</v>
      </c>
      <c r="F230" s="95">
        <v>0</v>
      </c>
      <c r="G230" s="95">
        <v>0</v>
      </c>
      <c r="H230" s="95">
        <v>0</v>
      </c>
      <c r="I230" s="95">
        <v>0</v>
      </c>
      <c r="J230" s="95">
        <v>0</v>
      </c>
      <c r="K230" s="95">
        <v>0</v>
      </c>
      <c r="L230" s="95">
        <v>0</v>
      </c>
      <c r="M230" s="95">
        <v>0</v>
      </c>
      <c r="N230" s="95">
        <v>0</v>
      </c>
      <c r="O230" s="95">
        <v>0</v>
      </c>
      <c r="P230" s="95">
        <v>0</v>
      </c>
      <c r="Q230" s="95">
        <v>0</v>
      </c>
      <c r="R230" s="95">
        <v>0</v>
      </c>
      <c r="S230" s="95">
        <v>0</v>
      </c>
      <c r="T230" s="95">
        <v>0</v>
      </c>
      <c r="U230" s="95">
        <v>0</v>
      </c>
      <c r="V230" s="95">
        <v>0</v>
      </c>
      <c r="W230" s="95">
        <v>0</v>
      </c>
      <c r="X230" s="95">
        <v>0</v>
      </c>
      <c r="Y230" s="95">
        <v>0</v>
      </c>
      <c r="Z230" s="95">
        <v>0</v>
      </c>
      <c r="AA230" s="95">
        <v>0</v>
      </c>
      <c r="AB230" s="95">
        <v>0</v>
      </c>
      <c r="AC230" s="95">
        <v>0</v>
      </c>
      <c r="AD230" s="95">
        <v>0</v>
      </c>
      <c r="AE230" s="95">
        <v>0</v>
      </c>
      <c r="AF230" s="95">
        <v>0</v>
      </c>
      <c r="AG230" s="95">
        <v>0</v>
      </c>
      <c r="AH230" s="95">
        <v>0</v>
      </c>
      <c r="AI230" s="95">
        <v>0</v>
      </c>
      <c r="AJ230" s="96">
        <f t="shared" si="3"/>
        <v>0</v>
      </c>
      <c r="AM230" s="103"/>
    </row>
    <row r="231" spans="1:39" ht="20.100000000000001" customHeight="1">
      <c r="A231" s="92">
        <v>761</v>
      </c>
      <c r="B231" s="93" t="s">
        <v>895</v>
      </c>
      <c r="C231" s="94" t="s">
        <v>1383</v>
      </c>
      <c r="D231" s="95">
        <v>0</v>
      </c>
      <c r="E231" s="95">
        <v>0</v>
      </c>
      <c r="F231" s="95">
        <v>0</v>
      </c>
      <c r="G231" s="95">
        <v>0</v>
      </c>
      <c r="H231" s="95">
        <v>0</v>
      </c>
      <c r="I231" s="95">
        <v>0</v>
      </c>
      <c r="J231" s="95">
        <v>0</v>
      </c>
      <c r="K231" s="95">
        <v>0</v>
      </c>
      <c r="L231" s="95">
        <v>0</v>
      </c>
      <c r="M231" s="95">
        <v>0</v>
      </c>
      <c r="N231" s="95">
        <v>0</v>
      </c>
      <c r="O231" s="95">
        <v>0</v>
      </c>
      <c r="P231" s="95">
        <v>0</v>
      </c>
      <c r="Q231" s="95">
        <v>0</v>
      </c>
      <c r="R231" s="95">
        <v>0</v>
      </c>
      <c r="S231" s="95">
        <v>0</v>
      </c>
      <c r="T231" s="95">
        <v>0</v>
      </c>
      <c r="U231" s="95">
        <v>0</v>
      </c>
      <c r="V231" s="95">
        <v>0</v>
      </c>
      <c r="W231" s="95">
        <v>0</v>
      </c>
      <c r="X231" s="95">
        <v>0</v>
      </c>
      <c r="Y231" s="95">
        <v>0</v>
      </c>
      <c r="Z231" s="95">
        <v>0</v>
      </c>
      <c r="AA231" s="95">
        <v>0</v>
      </c>
      <c r="AB231" s="95">
        <v>0</v>
      </c>
      <c r="AC231" s="95">
        <v>0</v>
      </c>
      <c r="AD231" s="95">
        <v>0</v>
      </c>
      <c r="AE231" s="95">
        <v>0</v>
      </c>
      <c r="AF231" s="95">
        <v>0</v>
      </c>
      <c r="AG231" s="95">
        <v>0</v>
      </c>
      <c r="AH231" s="95">
        <v>0</v>
      </c>
      <c r="AI231" s="95">
        <v>0</v>
      </c>
      <c r="AJ231" s="96">
        <f t="shared" si="3"/>
        <v>0</v>
      </c>
      <c r="AM231" s="103"/>
    </row>
    <row r="232" spans="1:39" ht="20.100000000000001" customHeight="1">
      <c r="A232" s="92">
        <v>781</v>
      </c>
      <c r="B232" s="93" t="s">
        <v>896</v>
      </c>
      <c r="C232" s="94" t="s">
        <v>1383</v>
      </c>
      <c r="D232" s="95">
        <v>0</v>
      </c>
      <c r="E232" s="95">
        <v>0</v>
      </c>
      <c r="F232" s="95">
        <v>0</v>
      </c>
      <c r="G232" s="95">
        <v>0</v>
      </c>
      <c r="H232" s="95">
        <v>0</v>
      </c>
      <c r="I232" s="95">
        <v>0</v>
      </c>
      <c r="J232" s="95">
        <v>0</v>
      </c>
      <c r="K232" s="95">
        <v>0</v>
      </c>
      <c r="L232" s="95">
        <v>0</v>
      </c>
      <c r="M232" s="95">
        <v>0</v>
      </c>
      <c r="N232" s="95">
        <v>0</v>
      </c>
      <c r="O232" s="95">
        <v>0</v>
      </c>
      <c r="P232" s="95">
        <v>0</v>
      </c>
      <c r="Q232" s="95">
        <v>0</v>
      </c>
      <c r="R232" s="95">
        <v>0</v>
      </c>
      <c r="S232" s="95">
        <v>0</v>
      </c>
      <c r="T232" s="95">
        <v>0</v>
      </c>
      <c r="U232" s="95">
        <v>0</v>
      </c>
      <c r="V232" s="95">
        <v>0</v>
      </c>
      <c r="W232" s="95">
        <v>0</v>
      </c>
      <c r="X232" s="95">
        <v>0</v>
      </c>
      <c r="Y232" s="95">
        <v>0</v>
      </c>
      <c r="Z232" s="95">
        <v>0</v>
      </c>
      <c r="AA232" s="95">
        <v>0</v>
      </c>
      <c r="AB232" s="95">
        <v>0</v>
      </c>
      <c r="AC232" s="95">
        <v>0</v>
      </c>
      <c r="AD232" s="95">
        <v>0</v>
      </c>
      <c r="AE232" s="95">
        <v>0</v>
      </c>
      <c r="AF232" s="95">
        <v>0</v>
      </c>
      <c r="AG232" s="95">
        <v>0</v>
      </c>
      <c r="AH232" s="95">
        <v>0</v>
      </c>
      <c r="AI232" s="95">
        <v>0</v>
      </c>
      <c r="AJ232" s="96">
        <f t="shared" si="3"/>
        <v>0</v>
      </c>
      <c r="AM232" s="103"/>
    </row>
    <row r="233" spans="1:39" ht="20.100000000000001" customHeight="1">
      <c r="A233" s="92">
        <v>802</v>
      </c>
      <c r="B233" s="93" t="s">
        <v>897</v>
      </c>
      <c r="C233" s="94" t="s">
        <v>1383</v>
      </c>
      <c r="D233" s="95">
        <v>0</v>
      </c>
      <c r="E233" s="95">
        <v>0</v>
      </c>
      <c r="F233" s="95">
        <v>0</v>
      </c>
      <c r="G233" s="95">
        <v>0</v>
      </c>
      <c r="H233" s="95">
        <v>0</v>
      </c>
      <c r="I233" s="95">
        <v>0</v>
      </c>
      <c r="J233" s="95">
        <v>0</v>
      </c>
      <c r="K233" s="95">
        <v>0</v>
      </c>
      <c r="L233" s="95">
        <v>0</v>
      </c>
      <c r="M233" s="95">
        <v>0</v>
      </c>
      <c r="N233" s="95">
        <v>0</v>
      </c>
      <c r="O233" s="95">
        <v>0</v>
      </c>
      <c r="P233" s="95">
        <v>0</v>
      </c>
      <c r="Q233" s="95">
        <v>0</v>
      </c>
      <c r="R233" s="95">
        <v>0</v>
      </c>
      <c r="S233" s="95">
        <v>0</v>
      </c>
      <c r="T233" s="95">
        <v>0</v>
      </c>
      <c r="U233" s="95">
        <v>0</v>
      </c>
      <c r="V233" s="95">
        <v>0</v>
      </c>
      <c r="W233" s="95">
        <v>0</v>
      </c>
      <c r="X233" s="95">
        <v>0</v>
      </c>
      <c r="Y233" s="95">
        <v>0</v>
      </c>
      <c r="Z233" s="95">
        <v>0</v>
      </c>
      <c r="AA233" s="95">
        <v>0</v>
      </c>
      <c r="AB233" s="95">
        <v>0</v>
      </c>
      <c r="AC233" s="95">
        <v>0</v>
      </c>
      <c r="AD233" s="95">
        <v>0</v>
      </c>
      <c r="AE233" s="95">
        <v>0</v>
      </c>
      <c r="AF233" s="95">
        <v>0</v>
      </c>
      <c r="AG233" s="95">
        <v>0</v>
      </c>
      <c r="AH233" s="95">
        <v>0</v>
      </c>
      <c r="AI233" s="95">
        <v>0</v>
      </c>
      <c r="AJ233" s="96">
        <f t="shared" si="3"/>
        <v>0</v>
      </c>
      <c r="AM233" s="103"/>
    </row>
    <row r="234" spans="1:39" ht="20.100000000000001" customHeight="1">
      <c r="A234" s="92">
        <v>821</v>
      </c>
      <c r="B234" s="93" t="s">
        <v>898</v>
      </c>
      <c r="C234" s="94" t="s">
        <v>1383</v>
      </c>
      <c r="D234" s="95">
        <v>0</v>
      </c>
      <c r="E234" s="95">
        <v>0</v>
      </c>
      <c r="F234" s="95">
        <v>0</v>
      </c>
      <c r="G234" s="95">
        <v>0</v>
      </c>
      <c r="H234" s="95">
        <v>0</v>
      </c>
      <c r="I234" s="95">
        <v>0</v>
      </c>
      <c r="J234" s="95">
        <v>0</v>
      </c>
      <c r="K234" s="95">
        <v>0</v>
      </c>
      <c r="L234" s="95">
        <v>0</v>
      </c>
      <c r="M234" s="95">
        <v>0</v>
      </c>
      <c r="N234" s="95">
        <v>0</v>
      </c>
      <c r="O234" s="95">
        <v>0</v>
      </c>
      <c r="P234" s="95">
        <v>0</v>
      </c>
      <c r="Q234" s="95">
        <v>0</v>
      </c>
      <c r="R234" s="95">
        <v>0</v>
      </c>
      <c r="S234" s="95">
        <v>0</v>
      </c>
      <c r="T234" s="95">
        <v>0</v>
      </c>
      <c r="U234" s="95">
        <v>0</v>
      </c>
      <c r="V234" s="95">
        <v>0</v>
      </c>
      <c r="W234" s="95">
        <v>0</v>
      </c>
      <c r="X234" s="95">
        <v>0</v>
      </c>
      <c r="Y234" s="95">
        <v>0</v>
      </c>
      <c r="Z234" s="95">
        <v>0</v>
      </c>
      <c r="AA234" s="95">
        <v>0</v>
      </c>
      <c r="AB234" s="95">
        <v>0</v>
      </c>
      <c r="AC234" s="95">
        <v>0</v>
      </c>
      <c r="AD234" s="95">
        <v>0</v>
      </c>
      <c r="AE234" s="95">
        <v>0</v>
      </c>
      <c r="AF234" s="95">
        <v>0</v>
      </c>
      <c r="AG234" s="95">
        <v>0</v>
      </c>
      <c r="AH234" s="95">
        <v>0</v>
      </c>
      <c r="AI234" s="95">
        <v>0</v>
      </c>
      <c r="AJ234" s="96">
        <f t="shared" si="3"/>
        <v>0</v>
      </c>
      <c r="AM234" s="103"/>
    </row>
    <row r="235" spans="1:39" ht="20.100000000000001" customHeight="1">
      <c r="A235" s="92">
        <v>831</v>
      </c>
      <c r="B235" s="93" t="s">
        <v>899</v>
      </c>
      <c r="C235" s="94" t="s">
        <v>1383</v>
      </c>
      <c r="D235" s="95">
        <v>0</v>
      </c>
      <c r="E235" s="95">
        <v>0</v>
      </c>
      <c r="F235" s="95">
        <v>0</v>
      </c>
      <c r="G235" s="95">
        <v>0</v>
      </c>
      <c r="H235" s="95">
        <v>0</v>
      </c>
      <c r="I235" s="95">
        <v>0</v>
      </c>
      <c r="J235" s="95">
        <v>0</v>
      </c>
      <c r="K235" s="95">
        <v>0</v>
      </c>
      <c r="L235" s="95">
        <v>0</v>
      </c>
      <c r="M235" s="95">
        <v>0</v>
      </c>
      <c r="N235" s="95">
        <v>0</v>
      </c>
      <c r="O235" s="95">
        <v>0</v>
      </c>
      <c r="P235" s="95">
        <v>0</v>
      </c>
      <c r="Q235" s="95">
        <v>0</v>
      </c>
      <c r="R235" s="95">
        <v>0</v>
      </c>
      <c r="S235" s="95">
        <v>0</v>
      </c>
      <c r="T235" s="95">
        <v>0</v>
      </c>
      <c r="U235" s="95">
        <v>0</v>
      </c>
      <c r="V235" s="95">
        <v>0</v>
      </c>
      <c r="W235" s="95">
        <v>0</v>
      </c>
      <c r="X235" s="95">
        <v>0</v>
      </c>
      <c r="Y235" s="95">
        <v>0</v>
      </c>
      <c r="Z235" s="95">
        <v>0</v>
      </c>
      <c r="AA235" s="95">
        <v>0</v>
      </c>
      <c r="AB235" s="95">
        <v>0</v>
      </c>
      <c r="AC235" s="95">
        <v>0</v>
      </c>
      <c r="AD235" s="95">
        <v>0</v>
      </c>
      <c r="AE235" s="95">
        <v>0</v>
      </c>
      <c r="AF235" s="95">
        <v>0</v>
      </c>
      <c r="AG235" s="95">
        <v>0</v>
      </c>
      <c r="AH235" s="95">
        <v>0</v>
      </c>
      <c r="AI235" s="95">
        <v>0</v>
      </c>
      <c r="AJ235" s="96">
        <f t="shared" si="3"/>
        <v>0</v>
      </c>
      <c r="AM235" s="103"/>
    </row>
    <row r="236" spans="1:39" ht="20.100000000000001" customHeight="1">
      <c r="A236" s="92">
        <v>862</v>
      </c>
      <c r="B236" s="93" t="s">
        <v>900</v>
      </c>
      <c r="C236" s="94" t="s">
        <v>1383</v>
      </c>
      <c r="D236" s="95">
        <v>0</v>
      </c>
      <c r="E236" s="95">
        <v>0</v>
      </c>
      <c r="F236" s="95">
        <v>0</v>
      </c>
      <c r="G236" s="95">
        <v>0</v>
      </c>
      <c r="H236" s="95">
        <v>0</v>
      </c>
      <c r="I236" s="95">
        <v>6205.32</v>
      </c>
      <c r="J236" s="95">
        <v>624956.73</v>
      </c>
      <c r="K236" s="95">
        <v>0</v>
      </c>
      <c r="L236" s="95">
        <v>0</v>
      </c>
      <c r="M236" s="95">
        <v>0</v>
      </c>
      <c r="N236" s="95">
        <v>2530018.94</v>
      </c>
      <c r="O236" s="95">
        <v>0</v>
      </c>
      <c r="P236" s="95">
        <v>0</v>
      </c>
      <c r="Q236" s="95">
        <v>0</v>
      </c>
      <c r="R236" s="95">
        <v>0</v>
      </c>
      <c r="S236" s="95">
        <v>0</v>
      </c>
      <c r="T236" s="95">
        <v>505491.91</v>
      </c>
      <c r="U236" s="95">
        <v>0</v>
      </c>
      <c r="V236" s="95">
        <v>0</v>
      </c>
      <c r="W236" s="95">
        <v>0</v>
      </c>
      <c r="X236" s="95">
        <v>0</v>
      </c>
      <c r="Y236" s="95">
        <v>0</v>
      </c>
      <c r="Z236" s="95">
        <v>0</v>
      </c>
      <c r="AA236" s="95">
        <v>0</v>
      </c>
      <c r="AB236" s="95">
        <v>0</v>
      </c>
      <c r="AC236" s="95">
        <v>0</v>
      </c>
      <c r="AD236" s="95">
        <v>0</v>
      </c>
      <c r="AE236" s="95">
        <v>0</v>
      </c>
      <c r="AF236" s="95">
        <v>0</v>
      </c>
      <c r="AG236" s="95">
        <v>0</v>
      </c>
      <c r="AH236" s="95">
        <v>0</v>
      </c>
      <c r="AI236" s="95">
        <v>0</v>
      </c>
      <c r="AJ236" s="96">
        <f t="shared" si="3"/>
        <v>3666672.9</v>
      </c>
      <c r="AM236" s="103"/>
    </row>
    <row r="237" spans="1:39" ht="20.100000000000001" customHeight="1">
      <c r="A237" s="92">
        <v>865</v>
      </c>
      <c r="B237" s="93" t="s">
        <v>901</v>
      </c>
      <c r="C237" s="94" t="s">
        <v>1383</v>
      </c>
      <c r="D237" s="95">
        <v>0</v>
      </c>
      <c r="E237" s="95">
        <v>0</v>
      </c>
      <c r="F237" s="95">
        <v>0</v>
      </c>
      <c r="G237" s="95">
        <v>0</v>
      </c>
      <c r="H237" s="95">
        <v>0</v>
      </c>
      <c r="I237" s="95">
        <v>0</v>
      </c>
      <c r="J237" s="95">
        <v>0</v>
      </c>
      <c r="K237" s="95">
        <v>0</v>
      </c>
      <c r="L237" s="95">
        <v>0</v>
      </c>
      <c r="M237" s="95">
        <v>0</v>
      </c>
      <c r="N237" s="95">
        <v>0</v>
      </c>
      <c r="O237" s="95">
        <v>0</v>
      </c>
      <c r="P237" s="95">
        <v>0</v>
      </c>
      <c r="Q237" s="95">
        <v>0</v>
      </c>
      <c r="R237" s="95">
        <v>0</v>
      </c>
      <c r="S237" s="95">
        <v>0</v>
      </c>
      <c r="T237" s="95">
        <v>0</v>
      </c>
      <c r="U237" s="95">
        <v>0</v>
      </c>
      <c r="V237" s="95">
        <v>0</v>
      </c>
      <c r="W237" s="95">
        <v>0</v>
      </c>
      <c r="X237" s="95">
        <v>0</v>
      </c>
      <c r="Y237" s="95">
        <v>0</v>
      </c>
      <c r="Z237" s="95">
        <v>0</v>
      </c>
      <c r="AA237" s="95">
        <v>0</v>
      </c>
      <c r="AB237" s="95">
        <v>0</v>
      </c>
      <c r="AC237" s="95">
        <v>0</v>
      </c>
      <c r="AD237" s="95">
        <v>0</v>
      </c>
      <c r="AE237" s="95">
        <v>0</v>
      </c>
      <c r="AF237" s="95">
        <v>0</v>
      </c>
      <c r="AG237" s="95">
        <v>0</v>
      </c>
      <c r="AH237" s="95">
        <v>0</v>
      </c>
      <c r="AI237" s="95">
        <v>0</v>
      </c>
      <c r="AJ237" s="96">
        <f t="shared" si="3"/>
        <v>0</v>
      </c>
      <c r="AM237" s="103"/>
    </row>
    <row r="238" spans="1:39" ht="20.100000000000001" customHeight="1">
      <c r="A238" s="92">
        <v>866</v>
      </c>
      <c r="B238" s="93" t="s">
        <v>902</v>
      </c>
      <c r="C238" s="94" t="s">
        <v>1383</v>
      </c>
      <c r="D238" s="95">
        <v>0</v>
      </c>
      <c r="E238" s="95">
        <v>0</v>
      </c>
      <c r="F238" s="95">
        <v>0</v>
      </c>
      <c r="G238" s="95">
        <v>0</v>
      </c>
      <c r="H238" s="95">
        <v>0</v>
      </c>
      <c r="I238" s="95">
        <v>0</v>
      </c>
      <c r="J238" s="95">
        <v>0</v>
      </c>
      <c r="K238" s="95">
        <v>0</v>
      </c>
      <c r="L238" s="95">
        <v>0</v>
      </c>
      <c r="M238" s="95">
        <v>0</v>
      </c>
      <c r="N238" s="95">
        <v>0</v>
      </c>
      <c r="O238" s="95">
        <v>0</v>
      </c>
      <c r="P238" s="95">
        <v>0</v>
      </c>
      <c r="Q238" s="95">
        <v>0</v>
      </c>
      <c r="R238" s="95">
        <v>0</v>
      </c>
      <c r="S238" s="95">
        <v>0</v>
      </c>
      <c r="T238" s="95">
        <v>0</v>
      </c>
      <c r="U238" s="95">
        <v>0</v>
      </c>
      <c r="V238" s="95">
        <v>0</v>
      </c>
      <c r="W238" s="95">
        <v>0</v>
      </c>
      <c r="X238" s="95">
        <v>0</v>
      </c>
      <c r="Y238" s="95">
        <v>0</v>
      </c>
      <c r="Z238" s="95">
        <v>0</v>
      </c>
      <c r="AA238" s="95">
        <v>0</v>
      </c>
      <c r="AB238" s="95">
        <v>0</v>
      </c>
      <c r="AC238" s="95">
        <v>0</v>
      </c>
      <c r="AD238" s="95">
        <v>0</v>
      </c>
      <c r="AE238" s="95">
        <v>0</v>
      </c>
      <c r="AF238" s="95">
        <v>0</v>
      </c>
      <c r="AG238" s="95">
        <v>0</v>
      </c>
      <c r="AH238" s="95">
        <v>0</v>
      </c>
      <c r="AI238" s="95">
        <v>0</v>
      </c>
      <c r="AJ238" s="96">
        <f t="shared" si="3"/>
        <v>0</v>
      </c>
      <c r="AM238" s="103"/>
    </row>
    <row r="239" spans="1:39" ht="20.100000000000001" customHeight="1">
      <c r="A239" s="92">
        <v>867</v>
      </c>
      <c r="B239" s="93" t="s">
        <v>903</v>
      </c>
      <c r="C239" s="94" t="s">
        <v>1383</v>
      </c>
      <c r="D239" s="95">
        <v>0</v>
      </c>
      <c r="E239" s="95">
        <v>240</v>
      </c>
      <c r="F239" s="95">
        <v>595061.77</v>
      </c>
      <c r="G239" s="95">
        <v>198</v>
      </c>
      <c r="H239" s="95">
        <v>0</v>
      </c>
      <c r="I239" s="95">
        <v>0</v>
      </c>
      <c r="J239" s="95">
        <v>0</v>
      </c>
      <c r="K239" s="95">
        <v>0</v>
      </c>
      <c r="L239" s="95">
        <v>0</v>
      </c>
      <c r="M239" s="95">
        <v>0</v>
      </c>
      <c r="N239" s="95">
        <v>0</v>
      </c>
      <c r="O239" s="95">
        <v>0</v>
      </c>
      <c r="P239" s="95">
        <v>0</v>
      </c>
      <c r="Q239" s="95">
        <v>0</v>
      </c>
      <c r="R239" s="95">
        <v>0</v>
      </c>
      <c r="S239" s="95">
        <v>0</v>
      </c>
      <c r="T239" s="95">
        <v>0</v>
      </c>
      <c r="U239" s="95">
        <v>0</v>
      </c>
      <c r="V239" s="95">
        <v>0</v>
      </c>
      <c r="W239" s="95">
        <v>0</v>
      </c>
      <c r="X239" s="95">
        <v>0</v>
      </c>
      <c r="Y239" s="95">
        <v>0</v>
      </c>
      <c r="Z239" s="95">
        <v>0</v>
      </c>
      <c r="AA239" s="95">
        <v>0</v>
      </c>
      <c r="AB239" s="95">
        <v>0</v>
      </c>
      <c r="AC239" s="95">
        <v>0</v>
      </c>
      <c r="AD239" s="95">
        <v>0</v>
      </c>
      <c r="AE239" s="95">
        <v>0</v>
      </c>
      <c r="AF239" s="95">
        <v>0</v>
      </c>
      <c r="AG239" s="95">
        <v>0</v>
      </c>
      <c r="AH239" s="95">
        <v>0</v>
      </c>
      <c r="AI239" s="95">
        <v>0</v>
      </c>
      <c r="AJ239" s="96">
        <f t="shared" si="3"/>
        <v>595499.77</v>
      </c>
      <c r="AM239" s="103"/>
    </row>
    <row r="240" spans="1:39" ht="20.100000000000001" hidden="1" customHeight="1" outlineLevel="2">
      <c r="A240" s="161">
        <v>901</v>
      </c>
      <c r="B240" s="162" t="s">
        <v>904</v>
      </c>
      <c r="C240" s="163" t="s">
        <v>1383</v>
      </c>
      <c r="D240" s="164">
        <v>0</v>
      </c>
      <c r="E240" s="164">
        <v>0</v>
      </c>
      <c r="F240" s="164">
        <v>0</v>
      </c>
      <c r="G240" s="164">
        <v>0</v>
      </c>
      <c r="H240" s="164">
        <v>0</v>
      </c>
      <c r="I240" s="164">
        <v>0</v>
      </c>
      <c r="J240" s="164">
        <v>0</v>
      </c>
      <c r="K240" s="164">
        <v>0</v>
      </c>
      <c r="L240" s="164">
        <v>0</v>
      </c>
      <c r="M240" s="164">
        <v>0</v>
      </c>
      <c r="N240" s="164">
        <v>0</v>
      </c>
      <c r="O240" s="164">
        <v>0</v>
      </c>
      <c r="P240" s="164">
        <v>0</v>
      </c>
      <c r="Q240" s="164">
        <v>0</v>
      </c>
      <c r="R240" s="164">
        <v>0</v>
      </c>
      <c r="S240" s="164">
        <v>0</v>
      </c>
      <c r="T240" s="164">
        <v>0</v>
      </c>
      <c r="U240" s="164">
        <v>0</v>
      </c>
      <c r="V240" s="164">
        <v>0</v>
      </c>
      <c r="W240" s="164">
        <v>0</v>
      </c>
      <c r="X240" s="164">
        <v>0</v>
      </c>
      <c r="Y240" s="164">
        <v>0</v>
      </c>
      <c r="Z240" s="164">
        <v>0</v>
      </c>
      <c r="AA240" s="164">
        <v>0</v>
      </c>
      <c r="AB240" s="164">
        <v>0</v>
      </c>
      <c r="AC240" s="164">
        <v>0</v>
      </c>
      <c r="AD240" s="164">
        <v>0</v>
      </c>
      <c r="AE240" s="164">
        <v>0</v>
      </c>
      <c r="AF240" s="164">
        <v>0</v>
      </c>
      <c r="AG240" s="164">
        <v>0</v>
      </c>
      <c r="AH240" s="164">
        <v>0</v>
      </c>
      <c r="AI240" s="164">
        <v>0</v>
      </c>
      <c r="AJ240" s="165">
        <f t="shared" si="3"/>
        <v>0</v>
      </c>
      <c r="AM240" s="103"/>
    </row>
    <row r="241" spans="1:39" ht="20.100000000000001" hidden="1" customHeight="1" outlineLevel="2">
      <c r="A241" s="161">
        <v>902</v>
      </c>
      <c r="B241" s="162" t="s">
        <v>905</v>
      </c>
      <c r="C241" s="163" t="s">
        <v>1383</v>
      </c>
      <c r="D241" s="164">
        <v>0</v>
      </c>
      <c r="E241" s="164">
        <v>0</v>
      </c>
      <c r="F241" s="164">
        <v>0</v>
      </c>
      <c r="G241" s="164">
        <v>19649.7</v>
      </c>
      <c r="H241" s="164">
        <v>0</v>
      </c>
      <c r="I241" s="164">
        <v>0</v>
      </c>
      <c r="J241" s="164">
        <v>0</v>
      </c>
      <c r="K241" s="164">
        <v>0</v>
      </c>
      <c r="L241" s="164">
        <v>0</v>
      </c>
      <c r="M241" s="164">
        <v>0</v>
      </c>
      <c r="N241" s="164">
        <v>0</v>
      </c>
      <c r="O241" s="164">
        <v>0</v>
      </c>
      <c r="P241" s="164">
        <v>0</v>
      </c>
      <c r="Q241" s="164">
        <v>0</v>
      </c>
      <c r="R241" s="164">
        <v>0</v>
      </c>
      <c r="S241" s="164">
        <v>0</v>
      </c>
      <c r="T241" s="164">
        <v>0</v>
      </c>
      <c r="U241" s="164">
        <v>0</v>
      </c>
      <c r="V241" s="164">
        <v>0</v>
      </c>
      <c r="W241" s="164">
        <v>0</v>
      </c>
      <c r="X241" s="164">
        <v>0</v>
      </c>
      <c r="Y241" s="164">
        <v>0</v>
      </c>
      <c r="Z241" s="164">
        <v>0</v>
      </c>
      <c r="AA241" s="164">
        <v>0</v>
      </c>
      <c r="AB241" s="164">
        <v>0</v>
      </c>
      <c r="AC241" s="164">
        <v>0</v>
      </c>
      <c r="AD241" s="164">
        <v>0</v>
      </c>
      <c r="AE241" s="164">
        <v>0</v>
      </c>
      <c r="AF241" s="164">
        <v>0</v>
      </c>
      <c r="AG241" s="164">
        <v>0</v>
      </c>
      <c r="AH241" s="164">
        <v>0</v>
      </c>
      <c r="AI241" s="164">
        <v>0</v>
      </c>
      <c r="AJ241" s="165">
        <f t="shared" si="3"/>
        <v>19649.7</v>
      </c>
      <c r="AM241" s="103"/>
    </row>
    <row r="242" spans="1:39" ht="20.100000000000001" hidden="1" customHeight="1" outlineLevel="2">
      <c r="A242" s="161">
        <v>903</v>
      </c>
      <c r="B242" s="162" t="s">
        <v>906</v>
      </c>
      <c r="C242" s="163" t="s">
        <v>1383</v>
      </c>
      <c r="D242" s="164">
        <v>0</v>
      </c>
      <c r="E242" s="164">
        <v>0</v>
      </c>
      <c r="F242" s="164">
        <v>0</v>
      </c>
      <c r="G242" s="164">
        <v>101463.52999999998</v>
      </c>
      <c r="H242" s="164">
        <v>0</v>
      </c>
      <c r="I242" s="164">
        <v>0</v>
      </c>
      <c r="J242" s="164">
        <v>0</v>
      </c>
      <c r="K242" s="164">
        <v>0</v>
      </c>
      <c r="L242" s="164">
        <v>0</v>
      </c>
      <c r="M242" s="164">
        <v>0</v>
      </c>
      <c r="N242" s="164">
        <v>0</v>
      </c>
      <c r="O242" s="164">
        <v>0</v>
      </c>
      <c r="P242" s="164">
        <v>0</v>
      </c>
      <c r="Q242" s="164">
        <v>0</v>
      </c>
      <c r="R242" s="164">
        <v>0</v>
      </c>
      <c r="S242" s="164">
        <v>0</v>
      </c>
      <c r="T242" s="164">
        <v>0</v>
      </c>
      <c r="U242" s="164">
        <v>0</v>
      </c>
      <c r="V242" s="164">
        <v>0</v>
      </c>
      <c r="W242" s="164">
        <v>0</v>
      </c>
      <c r="X242" s="164">
        <v>0</v>
      </c>
      <c r="Y242" s="164">
        <v>0</v>
      </c>
      <c r="Z242" s="164">
        <v>0</v>
      </c>
      <c r="AA242" s="164">
        <v>0</v>
      </c>
      <c r="AB242" s="164">
        <v>0</v>
      </c>
      <c r="AC242" s="164">
        <v>0</v>
      </c>
      <c r="AD242" s="164">
        <v>0</v>
      </c>
      <c r="AE242" s="164">
        <v>0</v>
      </c>
      <c r="AF242" s="164">
        <v>0</v>
      </c>
      <c r="AG242" s="164">
        <v>0</v>
      </c>
      <c r="AH242" s="164">
        <v>0</v>
      </c>
      <c r="AI242" s="164">
        <v>0</v>
      </c>
      <c r="AJ242" s="165">
        <f t="shared" si="3"/>
        <v>101463.52999999998</v>
      </c>
      <c r="AM242" s="103"/>
    </row>
    <row r="243" spans="1:39" ht="20.100000000000001" hidden="1" customHeight="1" outlineLevel="2">
      <c r="A243" s="161">
        <v>904</v>
      </c>
      <c r="B243" s="162" t="s">
        <v>907</v>
      </c>
      <c r="C243" s="163" t="s">
        <v>1383</v>
      </c>
      <c r="D243" s="164">
        <v>0</v>
      </c>
      <c r="E243" s="164">
        <v>0</v>
      </c>
      <c r="F243" s="164">
        <v>0</v>
      </c>
      <c r="G243" s="164">
        <v>0</v>
      </c>
      <c r="H243" s="164">
        <v>0</v>
      </c>
      <c r="I243" s="164">
        <v>0</v>
      </c>
      <c r="J243" s="164">
        <v>0</v>
      </c>
      <c r="K243" s="164">
        <v>0</v>
      </c>
      <c r="L243" s="164">
        <v>0</v>
      </c>
      <c r="M243" s="164">
        <v>0</v>
      </c>
      <c r="N243" s="164">
        <v>0</v>
      </c>
      <c r="O243" s="164">
        <v>0</v>
      </c>
      <c r="P243" s="164">
        <v>0</v>
      </c>
      <c r="Q243" s="164">
        <v>0</v>
      </c>
      <c r="R243" s="164">
        <v>0</v>
      </c>
      <c r="S243" s="164">
        <v>0</v>
      </c>
      <c r="T243" s="164">
        <v>0</v>
      </c>
      <c r="U243" s="164">
        <v>0</v>
      </c>
      <c r="V243" s="164">
        <v>0</v>
      </c>
      <c r="W243" s="164">
        <v>0</v>
      </c>
      <c r="X243" s="164">
        <v>0</v>
      </c>
      <c r="Y243" s="164">
        <v>0</v>
      </c>
      <c r="Z243" s="164">
        <v>0</v>
      </c>
      <c r="AA243" s="164">
        <v>0</v>
      </c>
      <c r="AB243" s="164">
        <v>0</v>
      </c>
      <c r="AC243" s="164">
        <v>0</v>
      </c>
      <c r="AD243" s="164">
        <v>0</v>
      </c>
      <c r="AE243" s="164">
        <v>0</v>
      </c>
      <c r="AF243" s="164">
        <v>0</v>
      </c>
      <c r="AG243" s="164">
        <v>0</v>
      </c>
      <c r="AH243" s="164">
        <v>0</v>
      </c>
      <c r="AI243" s="164">
        <v>0</v>
      </c>
      <c r="AJ243" s="165">
        <f t="shared" si="3"/>
        <v>0</v>
      </c>
      <c r="AM243" s="103"/>
    </row>
    <row r="244" spans="1:39" ht="20.100000000000001" hidden="1" customHeight="1" outlineLevel="2">
      <c r="A244" s="161">
        <v>905</v>
      </c>
      <c r="B244" s="162" t="s">
        <v>908</v>
      </c>
      <c r="C244" s="163" t="s">
        <v>1383</v>
      </c>
      <c r="D244" s="164">
        <v>0</v>
      </c>
      <c r="E244" s="164">
        <v>0</v>
      </c>
      <c r="F244" s="164">
        <v>0</v>
      </c>
      <c r="G244" s="164">
        <v>0</v>
      </c>
      <c r="H244" s="164">
        <v>0</v>
      </c>
      <c r="I244" s="164">
        <v>0</v>
      </c>
      <c r="J244" s="164">
        <v>0</v>
      </c>
      <c r="K244" s="164">
        <v>0</v>
      </c>
      <c r="L244" s="164">
        <v>0</v>
      </c>
      <c r="M244" s="164">
        <v>0</v>
      </c>
      <c r="N244" s="164">
        <v>0</v>
      </c>
      <c r="O244" s="164">
        <v>0</v>
      </c>
      <c r="P244" s="164">
        <v>0</v>
      </c>
      <c r="Q244" s="164">
        <v>0</v>
      </c>
      <c r="R244" s="164">
        <v>0</v>
      </c>
      <c r="S244" s="164">
        <v>0</v>
      </c>
      <c r="T244" s="164">
        <v>0</v>
      </c>
      <c r="U244" s="164">
        <v>0</v>
      </c>
      <c r="V244" s="164">
        <v>0</v>
      </c>
      <c r="W244" s="164">
        <v>0</v>
      </c>
      <c r="X244" s="164">
        <v>0</v>
      </c>
      <c r="Y244" s="164">
        <v>0</v>
      </c>
      <c r="Z244" s="164">
        <v>0</v>
      </c>
      <c r="AA244" s="164">
        <v>0</v>
      </c>
      <c r="AB244" s="164">
        <v>0</v>
      </c>
      <c r="AC244" s="164">
        <v>0</v>
      </c>
      <c r="AD244" s="164">
        <v>0</v>
      </c>
      <c r="AE244" s="164">
        <v>0</v>
      </c>
      <c r="AF244" s="164">
        <v>0</v>
      </c>
      <c r="AG244" s="164">
        <v>0</v>
      </c>
      <c r="AH244" s="164">
        <v>0</v>
      </c>
      <c r="AI244" s="164">
        <v>0</v>
      </c>
      <c r="AJ244" s="165">
        <f t="shared" si="3"/>
        <v>0</v>
      </c>
      <c r="AM244" s="103"/>
    </row>
    <row r="245" spans="1:39" ht="20.100000000000001" hidden="1" customHeight="1" outlineLevel="2">
      <c r="A245" s="161">
        <v>906</v>
      </c>
      <c r="B245" s="162" t="s">
        <v>909</v>
      </c>
      <c r="C245" s="163" t="s">
        <v>1383</v>
      </c>
      <c r="D245" s="164">
        <v>0</v>
      </c>
      <c r="E245" s="164">
        <v>0</v>
      </c>
      <c r="F245" s="164">
        <v>0</v>
      </c>
      <c r="G245" s="164">
        <v>0</v>
      </c>
      <c r="H245" s="164">
        <v>0</v>
      </c>
      <c r="I245" s="164">
        <v>0</v>
      </c>
      <c r="J245" s="164">
        <v>0</v>
      </c>
      <c r="K245" s="164">
        <v>0</v>
      </c>
      <c r="L245" s="164">
        <v>0</v>
      </c>
      <c r="M245" s="164">
        <v>0</v>
      </c>
      <c r="N245" s="164">
        <v>0</v>
      </c>
      <c r="O245" s="164">
        <v>0</v>
      </c>
      <c r="P245" s="164">
        <v>0</v>
      </c>
      <c r="Q245" s="164">
        <v>0</v>
      </c>
      <c r="R245" s="164">
        <v>0</v>
      </c>
      <c r="S245" s="164">
        <v>0</v>
      </c>
      <c r="T245" s="164">
        <v>0</v>
      </c>
      <c r="U245" s="164">
        <v>0</v>
      </c>
      <c r="V245" s="164">
        <v>0</v>
      </c>
      <c r="W245" s="164">
        <v>0</v>
      </c>
      <c r="X245" s="164">
        <v>0</v>
      </c>
      <c r="Y245" s="164">
        <v>0</v>
      </c>
      <c r="Z245" s="164">
        <v>0</v>
      </c>
      <c r="AA245" s="164">
        <v>0</v>
      </c>
      <c r="AB245" s="164">
        <v>0</v>
      </c>
      <c r="AC245" s="164">
        <v>0</v>
      </c>
      <c r="AD245" s="164">
        <v>0</v>
      </c>
      <c r="AE245" s="164">
        <v>0</v>
      </c>
      <c r="AF245" s="164">
        <v>0</v>
      </c>
      <c r="AG245" s="164">
        <v>0</v>
      </c>
      <c r="AH245" s="164">
        <v>0</v>
      </c>
      <c r="AI245" s="164">
        <v>0</v>
      </c>
      <c r="AJ245" s="165">
        <f t="shared" si="3"/>
        <v>0</v>
      </c>
      <c r="AM245" s="103"/>
    </row>
    <row r="246" spans="1:39" ht="20.100000000000001" hidden="1" customHeight="1" outlineLevel="2">
      <c r="A246" s="161">
        <v>907</v>
      </c>
      <c r="B246" s="162" t="s">
        <v>910</v>
      </c>
      <c r="C246" s="163" t="s">
        <v>1383</v>
      </c>
      <c r="D246" s="164">
        <v>0</v>
      </c>
      <c r="E246" s="164">
        <v>0</v>
      </c>
      <c r="F246" s="164">
        <v>0</v>
      </c>
      <c r="G246" s="164">
        <v>0</v>
      </c>
      <c r="H246" s="164">
        <v>0</v>
      </c>
      <c r="I246" s="164">
        <v>0</v>
      </c>
      <c r="J246" s="164">
        <v>0</v>
      </c>
      <c r="K246" s="164">
        <v>0</v>
      </c>
      <c r="L246" s="164">
        <v>0</v>
      </c>
      <c r="M246" s="164">
        <v>0</v>
      </c>
      <c r="N246" s="164">
        <v>0</v>
      </c>
      <c r="O246" s="164">
        <v>0</v>
      </c>
      <c r="P246" s="164">
        <v>0</v>
      </c>
      <c r="Q246" s="164">
        <v>0</v>
      </c>
      <c r="R246" s="164">
        <v>0</v>
      </c>
      <c r="S246" s="164">
        <v>0</v>
      </c>
      <c r="T246" s="164">
        <v>0</v>
      </c>
      <c r="U246" s="164">
        <v>0</v>
      </c>
      <c r="V246" s="164">
        <v>0</v>
      </c>
      <c r="W246" s="164">
        <v>0</v>
      </c>
      <c r="X246" s="164">
        <v>0</v>
      </c>
      <c r="Y246" s="164">
        <v>0</v>
      </c>
      <c r="Z246" s="164">
        <v>0</v>
      </c>
      <c r="AA246" s="164">
        <v>0</v>
      </c>
      <c r="AB246" s="164">
        <v>0</v>
      </c>
      <c r="AC246" s="164">
        <v>0</v>
      </c>
      <c r="AD246" s="164">
        <v>0</v>
      </c>
      <c r="AE246" s="164">
        <v>0</v>
      </c>
      <c r="AF246" s="164">
        <v>0</v>
      </c>
      <c r="AG246" s="164">
        <v>0</v>
      </c>
      <c r="AH246" s="164">
        <v>0</v>
      </c>
      <c r="AI246" s="164">
        <v>0</v>
      </c>
      <c r="AJ246" s="165">
        <f t="shared" si="3"/>
        <v>0</v>
      </c>
      <c r="AM246" s="103"/>
    </row>
    <row r="247" spans="1:39" ht="20.100000000000001" hidden="1" customHeight="1" outlineLevel="2">
      <c r="A247" s="161">
        <v>908</v>
      </c>
      <c r="B247" s="162" t="s">
        <v>911</v>
      </c>
      <c r="C247" s="163" t="s">
        <v>1383</v>
      </c>
      <c r="D247" s="164">
        <v>0</v>
      </c>
      <c r="E247" s="164">
        <v>0</v>
      </c>
      <c r="F247" s="164">
        <v>0</v>
      </c>
      <c r="G247" s="164">
        <v>0</v>
      </c>
      <c r="H247" s="164">
        <v>0</v>
      </c>
      <c r="I247" s="164">
        <v>0</v>
      </c>
      <c r="J247" s="164">
        <v>0</v>
      </c>
      <c r="K247" s="164">
        <v>0</v>
      </c>
      <c r="L247" s="164">
        <v>0</v>
      </c>
      <c r="M247" s="164">
        <v>0</v>
      </c>
      <c r="N247" s="164">
        <v>0</v>
      </c>
      <c r="O247" s="164">
        <v>0</v>
      </c>
      <c r="P247" s="164">
        <v>0</v>
      </c>
      <c r="Q247" s="164">
        <v>0</v>
      </c>
      <c r="R247" s="164">
        <v>0</v>
      </c>
      <c r="S247" s="164">
        <v>0</v>
      </c>
      <c r="T247" s="164">
        <v>0</v>
      </c>
      <c r="U247" s="164">
        <v>0</v>
      </c>
      <c r="V247" s="164">
        <v>0</v>
      </c>
      <c r="W247" s="164">
        <v>0</v>
      </c>
      <c r="X247" s="164">
        <v>0</v>
      </c>
      <c r="Y247" s="164">
        <v>0</v>
      </c>
      <c r="Z247" s="164">
        <v>0</v>
      </c>
      <c r="AA247" s="164">
        <v>0</v>
      </c>
      <c r="AB247" s="164">
        <v>0</v>
      </c>
      <c r="AC247" s="164">
        <v>0</v>
      </c>
      <c r="AD247" s="164">
        <v>0</v>
      </c>
      <c r="AE247" s="164">
        <v>0</v>
      </c>
      <c r="AF247" s="164">
        <v>0</v>
      </c>
      <c r="AG247" s="164">
        <v>0</v>
      </c>
      <c r="AH247" s="164">
        <v>0</v>
      </c>
      <c r="AI247" s="164">
        <v>0</v>
      </c>
      <c r="AJ247" s="165">
        <f t="shared" si="3"/>
        <v>0</v>
      </c>
      <c r="AM247" s="103"/>
    </row>
    <row r="248" spans="1:39" ht="20.100000000000001" hidden="1" customHeight="1" outlineLevel="2">
      <c r="A248" s="161">
        <v>909</v>
      </c>
      <c r="B248" s="162" t="s">
        <v>912</v>
      </c>
      <c r="C248" s="163" t="s">
        <v>1383</v>
      </c>
      <c r="D248" s="164">
        <v>0</v>
      </c>
      <c r="E248" s="164">
        <v>0</v>
      </c>
      <c r="F248" s="164">
        <v>0</v>
      </c>
      <c r="G248" s="164">
        <v>0</v>
      </c>
      <c r="H248" s="164">
        <v>0</v>
      </c>
      <c r="I248" s="164">
        <v>0</v>
      </c>
      <c r="J248" s="164">
        <v>0</v>
      </c>
      <c r="K248" s="164">
        <v>0</v>
      </c>
      <c r="L248" s="164">
        <v>0</v>
      </c>
      <c r="M248" s="164">
        <v>0</v>
      </c>
      <c r="N248" s="164">
        <v>0</v>
      </c>
      <c r="O248" s="164">
        <v>0</v>
      </c>
      <c r="P248" s="164">
        <v>0</v>
      </c>
      <c r="Q248" s="164">
        <v>0</v>
      </c>
      <c r="R248" s="164">
        <v>0</v>
      </c>
      <c r="S248" s="164">
        <v>0</v>
      </c>
      <c r="T248" s="164">
        <v>0</v>
      </c>
      <c r="U248" s="164">
        <v>0</v>
      </c>
      <c r="V248" s="164">
        <v>0</v>
      </c>
      <c r="W248" s="164">
        <v>0</v>
      </c>
      <c r="X248" s="164">
        <v>0</v>
      </c>
      <c r="Y248" s="164">
        <v>0</v>
      </c>
      <c r="Z248" s="164">
        <v>0</v>
      </c>
      <c r="AA248" s="164">
        <v>0</v>
      </c>
      <c r="AB248" s="164">
        <v>0</v>
      </c>
      <c r="AC248" s="164">
        <v>0</v>
      </c>
      <c r="AD248" s="164">
        <v>0</v>
      </c>
      <c r="AE248" s="164">
        <v>0</v>
      </c>
      <c r="AF248" s="164">
        <v>0</v>
      </c>
      <c r="AG248" s="164">
        <v>0</v>
      </c>
      <c r="AH248" s="164">
        <v>0</v>
      </c>
      <c r="AI248" s="164">
        <v>0</v>
      </c>
      <c r="AJ248" s="165">
        <f t="shared" si="3"/>
        <v>0</v>
      </c>
      <c r="AM248" s="103"/>
    </row>
    <row r="249" spans="1:39" ht="20.100000000000001" hidden="1" customHeight="1" outlineLevel="2">
      <c r="A249" s="161">
        <v>950</v>
      </c>
      <c r="B249" s="162" t="s">
        <v>269</v>
      </c>
      <c r="C249" s="163" t="s">
        <v>1383</v>
      </c>
      <c r="D249" s="164">
        <v>0</v>
      </c>
      <c r="E249" s="164">
        <v>0</v>
      </c>
      <c r="F249" s="164">
        <v>0</v>
      </c>
      <c r="G249" s="164">
        <v>0</v>
      </c>
      <c r="H249" s="164">
        <v>0</v>
      </c>
      <c r="I249" s="164">
        <v>0</v>
      </c>
      <c r="J249" s="164">
        <v>0</v>
      </c>
      <c r="K249" s="164">
        <v>0</v>
      </c>
      <c r="L249" s="164">
        <v>0</v>
      </c>
      <c r="M249" s="164">
        <v>0</v>
      </c>
      <c r="N249" s="164">
        <v>0</v>
      </c>
      <c r="O249" s="164">
        <v>0</v>
      </c>
      <c r="P249" s="164">
        <v>0</v>
      </c>
      <c r="Q249" s="164">
        <v>0</v>
      </c>
      <c r="R249" s="164">
        <v>0</v>
      </c>
      <c r="S249" s="164">
        <v>0</v>
      </c>
      <c r="T249" s="164">
        <v>0</v>
      </c>
      <c r="U249" s="164">
        <v>0</v>
      </c>
      <c r="V249" s="164">
        <v>0</v>
      </c>
      <c r="W249" s="164">
        <v>0</v>
      </c>
      <c r="X249" s="164">
        <v>0</v>
      </c>
      <c r="Y249" s="164">
        <v>0</v>
      </c>
      <c r="Z249" s="164">
        <v>0</v>
      </c>
      <c r="AA249" s="164">
        <v>0</v>
      </c>
      <c r="AB249" s="164">
        <v>0</v>
      </c>
      <c r="AC249" s="164">
        <v>0</v>
      </c>
      <c r="AD249" s="164">
        <v>0</v>
      </c>
      <c r="AE249" s="164">
        <v>0</v>
      </c>
      <c r="AF249" s="164">
        <v>0</v>
      </c>
      <c r="AG249" s="164">
        <v>0</v>
      </c>
      <c r="AH249" s="164">
        <v>0</v>
      </c>
      <c r="AI249" s="164">
        <v>0</v>
      </c>
      <c r="AJ249" s="165">
        <f t="shared" si="3"/>
        <v>0</v>
      </c>
      <c r="AM249" s="103"/>
    </row>
    <row r="250" spans="1:39" ht="20.100000000000001" hidden="1" customHeight="1" outlineLevel="2">
      <c r="A250" s="161">
        <v>951</v>
      </c>
      <c r="B250" s="162" t="s">
        <v>913</v>
      </c>
      <c r="C250" s="163" t="s">
        <v>1383</v>
      </c>
      <c r="D250" s="164">
        <v>0</v>
      </c>
      <c r="E250" s="164">
        <v>0</v>
      </c>
      <c r="F250" s="164">
        <v>0</v>
      </c>
      <c r="G250" s="164">
        <v>0</v>
      </c>
      <c r="H250" s="164">
        <v>0</v>
      </c>
      <c r="I250" s="164">
        <v>0</v>
      </c>
      <c r="J250" s="164">
        <v>0</v>
      </c>
      <c r="K250" s="164">
        <v>0</v>
      </c>
      <c r="L250" s="164">
        <v>0</v>
      </c>
      <c r="M250" s="164">
        <v>0</v>
      </c>
      <c r="N250" s="164">
        <v>0</v>
      </c>
      <c r="O250" s="164">
        <v>0</v>
      </c>
      <c r="P250" s="164">
        <v>0</v>
      </c>
      <c r="Q250" s="164">
        <v>0</v>
      </c>
      <c r="R250" s="164">
        <v>0</v>
      </c>
      <c r="S250" s="164">
        <v>0</v>
      </c>
      <c r="T250" s="164">
        <v>0</v>
      </c>
      <c r="U250" s="164">
        <v>0</v>
      </c>
      <c r="V250" s="164">
        <v>0</v>
      </c>
      <c r="W250" s="164">
        <v>0</v>
      </c>
      <c r="X250" s="164">
        <v>0</v>
      </c>
      <c r="Y250" s="164">
        <v>0</v>
      </c>
      <c r="Z250" s="164">
        <v>0</v>
      </c>
      <c r="AA250" s="164">
        <v>0</v>
      </c>
      <c r="AB250" s="164">
        <v>0</v>
      </c>
      <c r="AC250" s="164">
        <v>0</v>
      </c>
      <c r="AD250" s="164">
        <v>0</v>
      </c>
      <c r="AE250" s="164">
        <v>0</v>
      </c>
      <c r="AF250" s="164">
        <v>0</v>
      </c>
      <c r="AG250" s="164">
        <v>0</v>
      </c>
      <c r="AH250" s="164">
        <v>0</v>
      </c>
      <c r="AI250" s="164">
        <v>0</v>
      </c>
      <c r="AJ250" s="165">
        <f t="shared" si="3"/>
        <v>0</v>
      </c>
      <c r="AM250" s="103"/>
    </row>
    <row r="251" spans="1:39" ht="20.100000000000001" hidden="1" customHeight="1" outlineLevel="2">
      <c r="A251" s="161">
        <v>999</v>
      </c>
      <c r="B251" s="162" t="s">
        <v>271</v>
      </c>
      <c r="C251" s="163" t="s">
        <v>1383</v>
      </c>
      <c r="D251" s="164">
        <v>0</v>
      </c>
      <c r="E251" s="164">
        <v>0</v>
      </c>
      <c r="F251" s="164">
        <v>0</v>
      </c>
      <c r="G251" s="164">
        <v>0</v>
      </c>
      <c r="H251" s="164">
        <v>0</v>
      </c>
      <c r="I251" s="164">
        <v>0</v>
      </c>
      <c r="J251" s="164">
        <v>0</v>
      </c>
      <c r="K251" s="164">
        <v>0</v>
      </c>
      <c r="L251" s="164">
        <v>0</v>
      </c>
      <c r="M251" s="164">
        <v>0</v>
      </c>
      <c r="N251" s="164">
        <v>0</v>
      </c>
      <c r="O251" s="164">
        <v>0</v>
      </c>
      <c r="P251" s="164">
        <v>0</v>
      </c>
      <c r="Q251" s="164">
        <v>0</v>
      </c>
      <c r="R251" s="164">
        <v>0</v>
      </c>
      <c r="S251" s="164">
        <v>0</v>
      </c>
      <c r="T251" s="164">
        <v>0</v>
      </c>
      <c r="U251" s="164">
        <v>0</v>
      </c>
      <c r="V251" s="164">
        <v>0</v>
      </c>
      <c r="W251" s="164">
        <v>0</v>
      </c>
      <c r="X251" s="164">
        <v>0</v>
      </c>
      <c r="Y251" s="164">
        <v>0</v>
      </c>
      <c r="Z251" s="164">
        <v>0</v>
      </c>
      <c r="AA251" s="164">
        <v>0</v>
      </c>
      <c r="AB251" s="164">
        <v>0</v>
      </c>
      <c r="AC251" s="164">
        <v>0</v>
      </c>
      <c r="AD251" s="164">
        <v>0</v>
      </c>
      <c r="AE251" s="164">
        <v>0</v>
      </c>
      <c r="AF251" s="164">
        <v>0</v>
      </c>
      <c r="AG251" s="164">
        <v>0</v>
      </c>
      <c r="AH251" s="164">
        <v>0</v>
      </c>
      <c r="AI251" s="164">
        <v>0</v>
      </c>
      <c r="AJ251" s="165">
        <f t="shared" si="3"/>
        <v>0</v>
      </c>
      <c r="AM251" s="103"/>
    </row>
    <row r="252" spans="1:39" ht="20.100000000000001" hidden="1" customHeight="1" outlineLevel="2">
      <c r="A252" s="161">
        <v>1101</v>
      </c>
      <c r="B252" s="162" t="s">
        <v>914</v>
      </c>
      <c r="C252" s="163" t="s">
        <v>1383</v>
      </c>
      <c r="D252" s="164">
        <v>0</v>
      </c>
      <c r="E252" s="164">
        <v>0</v>
      </c>
      <c r="F252" s="164">
        <v>0</v>
      </c>
      <c r="G252" s="164">
        <v>0</v>
      </c>
      <c r="H252" s="164">
        <v>0</v>
      </c>
      <c r="I252" s="164">
        <v>0</v>
      </c>
      <c r="J252" s="164">
        <v>0</v>
      </c>
      <c r="K252" s="164">
        <v>0</v>
      </c>
      <c r="L252" s="164">
        <v>0</v>
      </c>
      <c r="M252" s="164">
        <v>0</v>
      </c>
      <c r="N252" s="164">
        <v>0</v>
      </c>
      <c r="O252" s="164">
        <v>0</v>
      </c>
      <c r="P252" s="164">
        <v>0</v>
      </c>
      <c r="Q252" s="164">
        <v>0</v>
      </c>
      <c r="R252" s="164">
        <v>0</v>
      </c>
      <c r="S252" s="164">
        <v>0</v>
      </c>
      <c r="T252" s="164">
        <v>0</v>
      </c>
      <c r="U252" s="164">
        <v>0</v>
      </c>
      <c r="V252" s="164">
        <v>0</v>
      </c>
      <c r="W252" s="164">
        <v>0</v>
      </c>
      <c r="X252" s="164">
        <v>0</v>
      </c>
      <c r="Y252" s="164">
        <v>0</v>
      </c>
      <c r="Z252" s="164">
        <v>0</v>
      </c>
      <c r="AA252" s="164">
        <v>0</v>
      </c>
      <c r="AB252" s="164">
        <v>0</v>
      </c>
      <c r="AC252" s="164">
        <v>0</v>
      </c>
      <c r="AD252" s="164">
        <v>0</v>
      </c>
      <c r="AE252" s="164">
        <v>0</v>
      </c>
      <c r="AF252" s="164">
        <v>0</v>
      </c>
      <c r="AG252" s="164">
        <v>0</v>
      </c>
      <c r="AH252" s="164">
        <v>0</v>
      </c>
      <c r="AI252" s="164">
        <v>0</v>
      </c>
      <c r="AJ252" s="165">
        <f t="shared" si="3"/>
        <v>0</v>
      </c>
      <c r="AM252" s="103"/>
    </row>
    <row r="253" spans="1:39" ht="20.100000000000001" hidden="1" customHeight="1" outlineLevel="2">
      <c r="A253" s="161">
        <v>1102</v>
      </c>
      <c r="B253" s="162" t="s">
        <v>915</v>
      </c>
      <c r="C253" s="163" t="s">
        <v>1383</v>
      </c>
      <c r="D253" s="164">
        <v>0</v>
      </c>
      <c r="E253" s="164">
        <v>0</v>
      </c>
      <c r="F253" s="164">
        <v>0</v>
      </c>
      <c r="G253" s="164">
        <v>0</v>
      </c>
      <c r="H253" s="164">
        <v>0</v>
      </c>
      <c r="I253" s="164">
        <v>0</v>
      </c>
      <c r="J253" s="164">
        <v>0</v>
      </c>
      <c r="K253" s="164">
        <v>0</v>
      </c>
      <c r="L253" s="164">
        <v>0</v>
      </c>
      <c r="M253" s="164">
        <v>0</v>
      </c>
      <c r="N253" s="164">
        <v>0</v>
      </c>
      <c r="O253" s="164">
        <v>0</v>
      </c>
      <c r="P253" s="164">
        <v>0</v>
      </c>
      <c r="Q253" s="164">
        <v>0</v>
      </c>
      <c r="R253" s="164">
        <v>0</v>
      </c>
      <c r="S253" s="164">
        <v>0</v>
      </c>
      <c r="T253" s="164">
        <v>0</v>
      </c>
      <c r="U253" s="164">
        <v>0</v>
      </c>
      <c r="V253" s="164">
        <v>0</v>
      </c>
      <c r="W253" s="164">
        <v>0</v>
      </c>
      <c r="X253" s="164">
        <v>0</v>
      </c>
      <c r="Y253" s="164">
        <v>0</v>
      </c>
      <c r="Z253" s="164">
        <v>0</v>
      </c>
      <c r="AA253" s="164">
        <v>0</v>
      </c>
      <c r="AB253" s="164">
        <v>0</v>
      </c>
      <c r="AC253" s="164">
        <v>0</v>
      </c>
      <c r="AD253" s="164">
        <v>0</v>
      </c>
      <c r="AE253" s="164">
        <v>0</v>
      </c>
      <c r="AF253" s="164">
        <v>0</v>
      </c>
      <c r="AG253" s="164">
        <v>0</v>
      </c>
      <c r="AH253" s="164">
        <v>0</v>
      </c>
      <c r="AI253" s="164">
        <v>0</v>
      </c>
      <c r="AJ253" s="165">
        <f t="shared" si="3"/>
        <v>0</v>
      </c>
      <c r="AM253" s="103"/>
    </row>
    <row r="254" spans="1:39" ht="20.100000000000001" hidden="1" customHeight="1" outlineLevel="2">
      <c r="A254" s="161">
        <v>1103</v>
      </c>
      <c r="B254" s="162" t="s">
        <v>916</v>
      </c>
      <c r="C254" s="163" t="s">
        <v>1383</v>
      </c>
      <c r="D254" s="164">
        <v>0</v>
      </c>
      <c r="E254" s="164">
        <v>0</v>
      </c>
      <c r="F254" s="164">
        <v>0</v>
      </c>
      <c r="G254" s="164">
        <v>0</v>
      </c>
      <c r="H254" s="164">
        <v>0</v>
      </c>
      <c r="I254" s="164">
        <v>0</v>
      </c>
      <c r="J254" s="164">
        <v>0</v>
      </c>
      <c r="K254" s="164">
        <v>0</v>
      </c>
      <c r="L254" s="164">
        <v>0</v>
      </c>
      <c r="M254" s="164">
        <v>0</v>
      </c>
      <c r="N254" s="164">
        <v>0</v>
      </c>
      <c r="O254" s="164">
        <v>0</v>
      </c>
      <c r="P254" s="164">
        <v>0</v>
      </c>
      <c r="Q254" s="164">
        <v>0</v>
      </c>
      <c r="R254" s="164">
        <v>0</v>
      </c>
      <c r="S254" s="164">
        <v>0</v>
      </c>
      <c r="T254" s="164">
        <v>0</v>
      </c>
      <c r="U254" s="164">
        <v>0</v>
      </c>
      <c r="V254" s="164">
        <v>0</v>
      </c>
      <c r="W254" s="164">
        <v>0</v>
      </c>
      <c r="X254" s="164">
        <v>0</v>
      </c>
      <c r="Y254" s="164">
        <v>0</v>
      </c>
      <c r="Z254" s="164">
        <v>0</v>
      </c>
      <c r="AA254" s="164">
        <v>0</v>
      </c>
      <c r="AB254" s="164">
        <v>0</v>
      </c>
      <c r="AC254" s="164">
        <v>0</v>
      </c>
      <c r="AD254" s="164">
        <v>0</v>
      </c>
      <c r="AE254" s="164">
        <v>0</v>
      </c>
      <c r="AF254" s="164">
        <v>0</v>
      </c>
      <c r="AG254" s="164">
        <v>0</v>
      </c>
      <c r="AH254" s="164">
        <v>0</v>
      </c>
      <c r="AI254" s="164">
        <v>0</v>
      </c>
      <c r="AJ254" s="165">
        <f t="shared" si="3"/>
        <v>0</v>
      </c>
      <c r="AM254" s="103"/>
    </row>
    <row r="255" spans="1:39" ht="20.100000000000001" hidden="1" customHeight="1" outlineLevel="2">
      <c r="A255" s="161">
        <v>1104</v>
      </c>
      <c r="B255" s="162" t="s">
        <v>917</v>
      </c>
      <c r="C255" s="163" t="s">
        <v>1383</v>
      </c>
      <c r="D255" s="164">
        <v>0</v>
      </c>
      <c r="E255" s="164">
        <v>0</v>
      </c>
      <c r="F255" s="164">
        <v>0</v>
      </c>
      <c r="G255" s="164">
        <v>0</v>
      </c>
      <c r="H255" s="164">
        <v>0</v>
      </c>
      <c r="I255" s="164">
        <v>0</v>
      </c>
      <c r="J255" s="164">
        <v>0</v>
      </c>
      <c r="K255" s="164">
        <v>0</v>
      </c>
      <c r="L255" s="164">
        <v>0</v>
      </c>
      <c r="M255" s="164">
        <v>0</v>
      </c>
      <c r="N255" s="164">
        <v>0</v>
      </c>
      <c r="O255" s="164">
        <v>0</v>
      </c>
      <c r="P255" s="164">
        <v>0</v>
      </c>
      <c r="Q255" s="164">
        <v>0</v>
      </c>
      <c r="R255" s="164">
        <v>0</v>
      </c>
      <c r="S255" s="164">
        <v>0</v>
      </c>
      <c r="T255" s="164">
        <v>0</v>
      </c>
      <c r="U255" s="164">
        <v>0</v>
      </c>
      <c r="V255" s="164">
        <v>0</v>
      </c>
      <c r="W255" s="164">
        <v>0</v>
      </c>
      <c r="X255" s="164">
        <v>0</v>
      </c>
      <c r="Y255" s="164">
        <v>0</v>
      </c>
      <c r="Z255" s="164">
        <v>0</v>
      </c>
      <c r="AA255" s="164">
        <v>0</v>
      </c>
      <c r="AB255" s="164">
        <v>0</v>
      </c>
      <c r="AC255" s="164">
        <v>0</v>
      </c>
      <c r="AD255" s="164">
        <v>0</v>
      </c>
      <c r="AE255" s="164">
        <v>0</v>
      </c>
      <c r="AF255" s="164">
        <v>0</v>
      </c>
      <c r="AG255" s="164">
        <v>0</v>
      </c>
      <c r="AH255" s="164">
        <v>0</v>
      </c>
      <c r="AI255" s="164">
        <v>0</v>
      </c>
      <c r="AJ255" s="165">
        <f t="shared" si="3"/>
        <v>0</v>
      </c>
      <c r="AM255" s="103"/>
    </row>
    <row r="256" spans="1:39" ht="20.100000000000001" hidden="1" customHeight="1" outlineLevel="2">
      <c r="A256" s="161">
        <v>1105</v>
      </c>
      <c r="B256" s="162" t="s">
        <v>918</v>
      </c>
      <c r="C256" s="163" t="s">
        <v>1383</v>
      </c>
      <c r="D256" s="164">
        <v>0</v>
      </c>
      <c r="E256" s="164">
        <v>0</v>
      </c>
      <c r="F256" s="164">
        <v>0</v>
      </c>
      <c r="G256" s="164">
        <v>0</v>
      </c>
      <c r="H256" s="164">
        <v>0</v>
      </c>
      <c r="I256" s="164">
        <v>0</v>
      </c>
      <c r="J256" s="164">
        <v>0</v>
      </c>
      <c r="K256" s="164">
        <v>0</v>
      </c>
      <c r="L256" s="164">
        <v>0</v>
      </c>
      <c r="M256" s="164">
        <v>0</v>
      </c>
      <c r="N256" s="164">
        <v>0</v>
      </c>
      <c r="O256" s="164">
        <v>0</v>
      </c>
      <c r="P256" s="164">
        <v>0</v>
      </c>
      <c r="Q256" s="164">
        <v>0</v>
      </c>
      <c r="R256" s="164">
        <v>0</v>
      </c>
      <c r="S256" s="164">
        <v>0</v>
      </c>
      <c r="T256" s="164">
        <v>0</v>
      </c>
      <c r="U256" s="164">
        <v>0</v>
      </c>
      <c r="V256" s="164">
        <v>0</v>
      </c>
      <c r="W256" s="164">
        <v>0</v>
      </c>
      <c r="X256" s="164">
        <v>0</v>
      </c>
      <c r="Y256" s="164">
        <v>0</v>
      </c>
      <c r="Z256" s="164">
        <v>0</v>
      </c>
      <c r="AA256" s="164">
        <v>0</v>
      </c>
      <c r="AB256" s="164">
        <v>0</v>
      </c>
      <c r="AC256" s="164">
        <v>0</v>
      </c>
      <c r="AD256" s="164">
        <v>0</v>
      </c>
      <c r="AE256" s="164">
        <v>0</v>
      </c>
      <c r="AF256" s="164">
        <v>0</v>
      </c>
      <c r="AG256" s="164">
        <v>0</v>
      </c>
      <c r="AH256" s="164">
        <v>0</v>
      </c>
      <c r="AI256" s="164">
        <v>0</v>
      </c>
      <c r="AJ256" s="165">
        <f t="shared" si="3"/>
        <v>0</v>
      </c>
      <c r="AM256" s="103"/>
    </row>
    <row r="257" spans="1:39" ht="20.100000000000001" hidden="1" customHeight="1" outlineLevel="2">
      <c r="A257" s="161">
        <v>1106</v>
      </c>
      <c r="B257" s="162" t="s">
        <v>919</v>
      </c>
      <c r="C257" s="163" t="s">
        <v>1383</v>
      </c>
      <c r="D257" s="164">
        <v>0</v>
      </c>
      <c r="E257" s="164">
        <v>0</v>
      </c>
      <c r="F257" s="164">
        <v>0</v>
      </c>
      <c r="G257" s="164">
        <v>0</v>
      </c>
      <c r="H257" s="164">
        <v>0</v>
      </c>
      <c r="I257" s="164">
        <v>0</v>
      </c>
      <c r="J257" s="164">
        <v>0</v>
      </c>
      <c r="K257" s="164">
        <v>0</v>
      </c>
      <c r="L257" s="164">
        <v>0</v>
      </c>
      <c r="M257" s="164">
        <v>0</v>
      </c>
      <c r="N257" s="164">
        <v>0</v>
      </c>
      <c r="O257" s="164">
        <v>0</v>
      </c>
      <c r="P257" s="164">
        <v>0</v>
      </c>
      <c r="Q257" s="164">
        <v>0</v>
      </c>
      <c r="R257" s="164">
        <v>0</v>
      </c>
      <c r="S257" s="164">
        <v>0</v>
      </c>
      <c r="T257" s="164">
        <v>0</v>
      </c>
      <c r="U257" s="164">
        <v>0</v>
      </c>
      <c r="V257" s="164">
        <v>0</v>
      </c>
      <c r="W257" s="164">
        <v>0</v>
      </c>
      <c r="X257" s="164">
        <v>0</v>
      </c>
      <c r="Y257" s="164">
        <v>0</v>
      </c>
      <c r="Z257" s="164">
        <v>0</v>
      </c>
      <c r="AA257" s="164">
        <v>0</v>
      </c>
      <c r="AB257" s="164">
        <v>0</v>
      </c>
      <c r="AC257" s="164">
        <v>0</v>
      </c>
      <c r="AD257" s="164">
        <v>0</v>
      </c>
      <c r="AE257" s="164">
        <v>0</v>
      </c>
      <c r="AF257" s="164">
        <v>0</v>
      </c>
      <c r="AG257" s="164">
        <v>0</v>
      </c>
      <c r="AH257" s="164">
        <v>0</v>
      </c>
      <c r="AI257" s="164">
        <v>0</v>
      </c>
      <c r="AJ257" s="165">
        <f t="shared" si="3"/>
        <v>0</v>
      </c>
      <c r="AM257" s="103"/>
    </row>
    <row r="258" spans="1:39" ht="20.100000000000001" hidden="1" customHeight="1" outlineLevel="2">
      <c r="A258" s="161">
        <v>1107</v>
      </c>
      <c r="B258" s="162" t="s">
        <v>920</v>
      </c>
      <c r="C258" s="163" t="s">
        <v>1383</v>
      </c>
      <c r="D258" s="164">
        <v>0</v>
      </c>
      <c r="E258" s="164">
        <v>0</v>
      </c>
      <c r="F258" s="164">
        <v>0</v>
      </c>
      <c r="G258" s="164">
        <v>0</v>
      </c>
      <c r="H258" s="164">
        <v>0</v>
      </c>
      <c r="I258" s="164">
        <v>0</v>
      </c>
      <c r="J258" s="164">
        <v>0</v>
      </c>
      <c r="K258" s="164">
        <v>0</v>
      </c>
      <c r="L258" s="164">
        <v>0</v>
      </c>
      <c r="M258" s="164">
        <v>0</v>
      </c>
      <c r="N258" s="164">
        <v>0</v>
      </c>
      <c r="O258" s="164">
        <v>0</v>
      </c>
      <c r="P258" s="164">
        <v>0</v>
      </c>
      <c r="Q258" s="164">
        <v>0</v>
      </c>
      <c r="R258" s="164">
        <v>0</v>
      </c>
      <c r="S258" s="164">
        <v>0</v>
      </c>
      <c r="T258" s="164">
        <v>0</v>
      </c>
      <c r="U258" s="164">
        <v>0</v>
      </c>
      <c r="V258" s="164">
        <v>0</v>
      </c>
      <c r="W258" s="164">
        <v>0</v>
      </c>
      <c r="X258" s="164">
        <v>0</v>
      </c>
      <c r="Y258" s="164">
        <v>0</v>
      </c>
      <c r="Z258" s="164">
        <v>0</v>
      </c>
      <c r="AA258" s="164">
        <v>0</v>
      </c>
      <c r="AB258" s="164">
        <v>0</v>
      </c>
      <c r="AC258" s="164">
        <v>0</v>
      </c>
      <c r="AD258" s="164">
        <v>0</v>
      </c>
      <c r="AE258" s="164">
        <v>0</v>
      </c>
      <c r="AF258" s="164">
        <v>0</v>
      </c>
      <c r="AG258" s="164">
        <v>0</v>
      </c>
      <c r="AH258" s="164">
        <v>0</v>
      </c>
      <c r="AI258" s="164">
        <v>0</v>
      </c>
      <c r="AJ258" s="165">
        <f t="shared" si="3"/>
        <v>0</v>
      </c>
      <c r="AM258" s="103"/>
    </row>
    <row r="259" spans="1:39" ht="20.100000000000001" hidden="1" customHeight="1" outlineLevel="2">
      <c r="A259" s="161">
        <v>1108</v>
      </c>
      <c r="B259" s="162" t="s">
        <v>921</v>
      </c>
      <c r="C259" s="163" t="s">
        <v>1383</v>
      </c>
      <c r="D259" s="164">
        <v>0</v>
      </c>
      <c r="E259" s="164">
        <v>0</v>
      </c>
      <c r="F259" s="164">
        <v>0</v>
      </c>
      <c r="G259" s="164">
        <v>0</v>
      </c>
      <c r="H259" s="164">
        <v>0</v>
      </c>
      <c r="I259" s="164">
        <v>0</v>
      </c>
      <c r="J259" s="164">
        <v>0</v>
      </c>
      <c r="K259" s="164">
        <v>0</v>
      </c>
      <c r="L259" s="164">
        <v>0</v>
      </c>
      <c r="M259" s="164">
        <v>0</v>
      </c>
      <c r="N259" s="164">
        <v>0</v>
      </c>
      <c r="O259" s="164">
        <v>0</v>
      </c>
      <c r="P259" s="164">
        <v>0</v>
      </c>
      <c r="Q259" s="164">
        <v>0</v>
      </c>
      <c r="R259" s="164">
        <v>0</v>
      </c>
      <c r="S259" s="164">
        <v>0</v>
      </c>
      <c r="T259" s="164">
        <v>0</v>
      </c>
      <c r="U259" s="164">
        <v>0</v>
      </c>
      <c r="V259" s="164">
        <v>0</v>
      </c>
      <c r="W259" s="164">
        <v>0</v>
      </c>
      <c r="X259" s="164">
        <v>0</v>
      </c>
      <c r="Y259" s="164">
        <v>0</v>
      </c>
      <c r="Z259" s="164">
        <v>0</v>
      </c>
      <c r="AA259" s="164">
        <v>0</v>
      </c>
      <c r="AB259" s="164">
        <v>0</v>
      </c>
      <c r="AC259" s="164">
        <v>0</v>
      </c>
      <c r="AD259" s="164">
        <v>0</v>
      </c>
      <c r="AE259" s="164">
        <v>0</v>
      </c>
      <c r="AF259" s="164">
        <v>0</v>
      </c>
      <c r="AG259" s="164">
        <v>0</v>
      </c>
      <c r="AH259" s="164">
        <v>0</v>
      </c>
      <c r="AI259" s="164">
        <v>0</v>
      </c>
      <c r="AJ259" s="165">
        <f t="shared" si="3"/>
        <v>0</v>
      </c>
      <c r="AM259" s="103"/>
    </row>
    <row r="260" spans="1:39" ht="20.100000000000001" hidden="1" customHeight="1" outlineLevel="2">
      <c r="A260" s="161">
        <v>1109</v>
      </c>
      <c r="B260" s="162" t="s">
        <v>922</v>
      </c>
      <c r="C260" s="163" t="s">
        <v>1383</v>
      </c>
      <c r="D260" s="164">
        <v>0</v>
      </c>
      <c r="E260" s="164">
        <v>0</v>
      </c>
      <c r="F260" s="164">
        <v>0</v>
      </c>
      <c r="G260" s="164">
        <v>0</v>
      </c>
      <c r="H260" s="164">
        <v>0</v>
      </c>
      <c r="I260" s="164">
        <v>0</v>
      </c>
      <c r="J260" s="164">
        <v>0</v>
      </c>
      <c r="K260" s="164">
        <v>0</v>
      </c>
      <c r="L260" s="164">
        <v>0</v>
      </c>
      <c r="M260" s="164">
        <v>0</v>
      </c>
      <c r="N260" s="164">
        <v>0</v>
      </c>
      <c r="O260" s="164">
        <v>0</v>
      </c>
      <c r="P260" s="164">
        <v>0</v>
      </c>
      <c r="Q260" s="164">
        <v>0</v>
      </c>
      <c r="R260" s="164">
        <v>0</v>
      </c>
      <c r="S260" s="164">
        <v>0</v>
      </c>
      <c r="T260" s="164">
        <v>0</v>
      </c>
      <c r="U260" s="164">
        <v>0</v>
      </c>
      <c r="V260" s="164">
        <v>0</v>
      </c>
      <c r="W260" s="164">
        <v>0</v>
      </c>
      <c r="X260" s="164">
        <v>0</v>
      </c>
      <c r="Y260" s="164">
        <v>0</v>
      </c>
      <c r="Z260" s="164">
        <v>0</v>
      </c>
      <c r="AA260" s="164">
        <v>0</v>
      </c>
      <c r="AB260" s="164">
        <v>0</v>
      </c>
      <c r="AC260" s="164">
        <v>0</v>
      </c>
      <c r="AD260" s="164">
        <v>0</v>
      </c>
      <c r="AE260" s="164">
        <v>0</v>
      </c>
      <c r="AF260" s="164">
        <v>0</v>
      </c>
      <c r="AG260" s="164">
        <v>0</v>
      </c>
      <c r="AH260" s="164">
        <v>0</v>
      </c>
      <c r="AI260" s="164">
        <v>0</v>
      </c>
      <c r="AJ260" s="165">
        <f t="shared" si="3"/>
        <v>0</v>
      </c>
      <c r="AM260" s="103"/>
    </row>
    <row r="261" spans="1:39" ht="20.100000000000001" hidden="1" customHeight="1" outlineLevel="2">
      <c r="A261" s="161">
        <v>1110</v>
      </c>
      <c r="B261" s="162" t="s">
        <v>923</v>
      </c>
      <c r="C261" s="163" t="s">
        <v>1383</v>
      </c>
      <c r="D261" s="164">
        <v>0</v>
      </c>
      <c r="E261" s="164">
        <v>0</v>
      </c>
      <c r="F261" s="164">
        <v>0</v>
      </c>
      <c r="G261" s="164">
        <v>0</v>
      </c>
      <c r="H261" s="164">
        <v>0</v>
      </c>
      <c r="I261" s="164">
        <v>0</v>
      </c>
      <c r="J261" s="164">
        <v>0</v>
      </c>
      <c r="K261" s="164">
        <v>0</v>
      </c>
      <c r="L261" s="164">
        <v>0</v>
      </c>
      <c r="M261" s="164">
        <v>0</v>
      </c>
      <c r="N261" s="164">
        <v>0</v>
      </c>
      <c r="O261" s="164">
        <v>0</v>
      </c>
      <c r="P261" s="164">
        <v>0</v>
      </c>
      <c r="Q261" s="164">
        <v>0</v>
      </c>
      <c r="R261" s="164">
        <v>0</v>
      </c>
      <c r="S261" s="164">
        <v>0</v>
      </c>
      <c r="T261" s="164">
        <v>0</v>
      </c>
      <c r="U261" s="164">
        <v>0</v>
      </c>
      <c r="V261" s="164">
        <v>0</v>
      </c>
      <c r="W261" s="164">
        <v>0</v>
      </c>
      <c r="X261" s="164">
        <v>0</v>
      </c>
      <c r="Y261" s="164">
        <v>0</v>
      </c>
      <c r="Z261" s="164">
        <v>0</v>
      </c>
      <c r="AA261" s="164">
        <v>0</v>
      </c>
      <c r="AB261" s="164">
        <v>0</v>
      </c>
      <c r="AC261" s="164">
        <v>0</v>
      </c>
      <c r="AD261" s="164">
        <v>0</v>
      </c>
      <c r="AE261" s="164">
        <v>0</v>
      </c>
      <c r="AF261" s="164">
        <v>0</v>
      </c>
      <c r="AG261" s="164">
        <v>0</v>
      </c>
      <c r="AH261" s="164">
        <v>0</v>
      </c>
      <c r="AI261" s="164">
        <v>0</v>
      </c>
      <c r="AJ261" s="165">
        <f t="shared" si="3"/>
        <v>0</v>
      </c>
      <c r="AM261" s="103"/>
    </row>
    <row r="262" spans="1:39" ht="20.100000000000001" hidden="1" customHeight="1" outlineLevel="2">
      <c r="A262" s="161">
        <v>1111</v>
      </c>
      <c r="B262" s="162" t="s">
        <v>924</v>
      </c>
      <c r="C262" s="163" t="s">
        <v>1383</v>
      </c>
      <c r="D262" s="164">
        <v>0</v>
      </c>
      <c r="E262" s="164">
        <v>0</v>
      </c>
      <c r="F262" s="164">
        <v>0</v>
      </c>
      <c r="G262" s="164">
        <v>0</v>
      </c>
      <c r="H262" s="164">
        <v>0</v>
      </c>
      <c r="I262" s="164">
        <v>0</v>
      </c>
      <c r="J262" s="164">
        <v>0</v>
      </c>
      <c r="K262" s="164">
        <v>0</v>
      </c>
      <c r="L262" s="164">
        <v>0</v>
      </c>
      <c r="M262" s="164">
        <v>0</v>
      </c>
      <c r="N262" s="164">
        <v>0</v>
      </c>
      <c r="O262" s="164">
        <v>0</v>
      </c>
      <c r="P262" s="164">
        <v>0</v>
      </c>
      <c r="Q262" s="164">
        <v>0</v>
      </c>
      <c r="R262" s="164">
        <v>0</v>
      </c>
      <c r="S262" s="164">
        <v>0</v>
      </c>
      <c r="T262" s="164">
        <v>0</v>
      </c>
      <c r="U262" s="164">
        <v>0</v>
      </c>
      <c r="V262" s="164">
        <v>0</v>
      </c>
      <c r="W262" s="164">
        <v>0</v>
      </c>
      <c r="X262" s="164">
        <v>0</v>
      </c>
      <c r="Y262" s="164">
        <v>0</v>
      </c>
      <c r="Z262" s="164">
        <v>0</v>
      </c>
      <c r="AA262" s="164">
        <v>0</v>
      </c>
      <c r="AB262" s="164">
        <v>0</v>
      </c>
      <c r="AC262" s="164">
        <v>0</v>
      </c>
      <c r="AD262" s="164">
        <v>0</v>
      </c>
      <c r="AE262" s="164">
        <v>0</v>
      </c>
      <c r="AF262" s="164">
        <v>0</v>
      </c>
      <c r="AG262" s="164">
        <v>0</v>
      </c>
      <c r="AH262" s="164">
        <v>0</v>
      </c>
      <c r="AI262" s="164">
        <v>0</v>
      </c>
      <c r="AJ262" s="165">
        <f t="shared" si="3"/>
        <v>0</v>
      </c>
      <c r="AM262" s="103"/>
    </row>
    <row r="263" spans="1:39" ht="20.100000000000001" hidden="1" customHeight="1" outlineLevel="2">
      <c r="A263" s="161">
        <v>1112</v>
      </c>
      <c r="B263" s="162" t="s">
        <v>925</v>
      </c>
      <c r="C263" s="163" t="s">
        <v>1383</v>
      </c>
      <c r="D263" s="164">
        <v>0</v>
      </c>
      <c r="E263" s="164">
        <v>0</v>
      </c>
      <c r="F263" s="164">
        <v>0</v>
      </c>
      <c r="G263" s="164">
        <v>0</v>
      </c>
      <c r="H263" s="164">
        <v>0</v>
      </c>
      <c r="I263" s="164">
        <v>0</v>
      </c>
      <c r="J263" s="164">
        <v>0</v>
      </c>
      <c r="K263" s="164">
        <v>0</v>
      </c>
      <c r="L263" s="164">
        <v>0</v>
      </c>
      <c r="M263" s="164">
        <v>0</v>
      </c>
      <c r="N263" s="164">
        <v>0</v>
      </c>
      <c r="O263" s="164">
        <v>0</v>
      </c>
      <c r="P263" s="164">
        <v>0</v>
      </c>
      <c r="Q263" s="164">
        <v>0</v>
      </c>
      <c r="R263" s="164">
        <v>0</v>
      </c>
      <c r="S263" s="164">
        <v>0</v>
      </c>
      <c r="T263" s="164">
        <v>0</v>
      </c>
      <c r="U263" s="164">
        <v>0</v>
      </c>
      <c r="V263" s="164">
        <v>0</v>
      </c>
      <c r="W263" s="164">
        <v>0</v>
      </c>
      <c r="X263" s="164">
        <v>0</v>
      </c>
      <c r="Y263" s="164">
        <v>0</v>
      </c>
      <c r="Z263" s="164">
        <v>0</v>
      </c>
      <c r="AA263" s="164">
        <v>0</v>
      </c>
      <c r="AB263" s="164">
        <v>0</v>
      </c>
      <c r="AC263" s="164">
        <v>0</v>
      </c>
      <c r="AD263" s="164">
        <v>0</v>
      </c>
      <c r="AE263" s="164">
        <v>0</v>
      </c>
      <c r="AF263" s="164">
        <v>0</v>
      </c>
      <c r="AG263" s="164">
        <v>0</v>
      </c>
      <c r="AH263" s="164">
        <v>0</v>
      </c>
      <c r="AI263" s="164">
        <v>0</v>
      </c>
      <c r="AJ263" s="165">
        <f t="shared" si="3"/>
        <v>0</v>
      </c>
      <c r="AM263" s="103"/>
    </row>
    <row r="264" spans="1:39" ht="20.100000000000001" hidden="1" customHeight="1" outlineLevel="2">
      <c r="A264" s="161">
        <v>1113</v>
      </c>
      <c r="B264" s="162" t="s">
        <v>926</v>
      </c>
      <c r="C264" s="163" t="s">
        <v>1383</v>
      </c>
      <c r="D264" s="164">
        <v>0</v>
      </c>
      <c r="E264" s="164">
        <v>0</v>
      </c>
      <c r="F264" s="164">
        <v>0</v>
      </c>
      <c r="G264" s="164">
        <v>0</v>
      </c>
      <c r="H264" s="164">
        <v>0</v>
      </c>
      <c r="I264" s="164">
        <v>0</v>
      </c>
      <c r="J264" s="164">
        <v>0</v>
      </c>
      <c r="K264" s="164">
        <v>0</v>
      </c>
      <c r="L264" s="164">
        <v>0</v>
      </c>
      <c r="M264" s="164">
        <v>0</v>
      </c>
      <c r="N264" s="164">
        <v>0</v>
      </c>
      <c r="O264" s="164">
        <v>0</v>
      </c>
      <c r="P264" s="164">
        <v>0</v>
      </c>
      <c r="Q264" s="164">
        <v>0</v>
      </c>
      <c r="R264" s="164">
        <v>0</v>
      </c>
      <c r="S264" s="164">
        <v>0</v>
      </c>
      <c r="T264" s="164">
        <v>0</v>
      </c>
      <c r="U264" s="164">
        <v>0</v>
      </c>
      <c r="V264" s="164">
        <v>0</v>
      </c>
      <c r="W264" s="164">
        <v>0</v>
      </c>
      <c r="X264" s="164">
        <v>0</v>
      </c>
      <c r="Y264" s="164">
        <v>0</v>
      </c>
      <c r="Z264" s="164">
        <v>0</v>
      </c>
      <c r="AA264" s="164">
        <v>0</v>
      </c>
      <c r="AB264" s="164">
        <v>0</v>
      </c>
      <c r="AC264" s="164">
        <v>0</v>
      </c>
      <c r="AD264" s="164">
        <v>0</v>
      </c>
      <c r="AE264" s="164">
        <v>0</v>
      </c>
      <c r="AF264" s="164">
        <v>0</v>
      </c>
      <c r="AG264" s="164">
        <v>0</v>
      </c>
      <c r="AH264" s="164">
        <v>0</v>
      </c>
      <c r="AI264" s="164">
        <v>0</v>
      </c>
      <c r="AJ264" s="165">
        <f t="shared" si="3"/>
        <v>0</v>
      </c>
      <c r="AM264" s="103"/>
    </row>
    <row r="265" spans="1:39" ht="20.100000000000001" hidden="1" customHeight="1" outlineLevel="2">
      <c r="A265" s="161">
        <v>1114</v>
      </c>
      <c r="B265" s="162" t="s">
        <v>927</v>
      </c>
      <c r="C265" s="163" t="s">
        <v>1383</v>
      </c>
      <c r="D265" s="164">
        <v>0</v>
      </c>
      <c r="E265" s="164">
        <v>0</v>
      </c>
      <c r="F265" s="164">
        <v>0</v>
      </c>
      <c r="G265" s="164">
        <v>0</v>
      </c>
      <c r="H265" s="164">
        <v>0</v>
      </c>
      <c r="I265" s="164">
        <v>0</v>
      </c>
      <c r="J265" s="164">
        <v>0</v>
      </c>
      <c r="K265" s="164">
        <v>0</v>
      </c>
      <c r="L265" s="164">
        <v>0</v>
      </c>
      <c r="M265" s="164">
        <v>0</v>
      </c>
      <c r="N265" s="164">
        <v>0</v>
      </c>
      <c r="O265" s="164">
        <v>0</v>
      </c>
      <c r="P265" s="164">
        <v>0</v>
      </c>
      <c r="Q265" s="164">
        <v>0</v>
      </c>
      <c r="R265" s="164">
        <v>0</v>
      </c>
      <c r="S265" s="164">
        <v>0</v>
      </c>
      <c r="T265" s="164">
        <v>0</v>
      </c>
      <c r="U265" s="164">
        <v>0</v>
      </c>
      <c r="V265" s="164">
        <v>0</v>
      </c>
      <c r="W265" s="164">
        <v>0</v>
      </c>
      <c r="X265" s="164">
        <v>0</v>
      </c>
      <c r="Y265" s="164">
        <v>0</v>
      </c>
      <c r="Z265" s="164">
        <v>0</v>
      </c>
      <c r="AA265" s="164">
        <v>0</v>
      </c>
      <c r="AB265" s="164">
        <v>0</v>
      </c>
      <c r="AC265" s="164">
        <v>0</v>
      </c>
      <c r="AD265" s="164">
        <v>0</v>
      </c>
      <c r="AE265" s="164">
        <v>0</v>
      </c>
      <c r="AF265" s="164">
        <v>0</v>
      </c>
      <c r="AG265" s="164">
        <v>0</v>
      </c>
      <c r="AH265" s="164">
        <v>0</v>
      </c>
      <c r="AI265" s="164">
        <v>0</v>
      </c>
      <c r="AJ265" s="165">
        <f t="shared" si="3"/>
        <v>0</v>
      </c>
      <c r="AM265" s="103"/>
    </row>
    <row r="266" spans="1:39" ht="20.100000000000001" hidden="1" customHeight="1" outlineLevel="2">
      <c r="A266" s="161">
        <v>1115</v>
      </c>
      <c r="B266" s="162" t="s">
        <v>928</v>
      </c>
      <c r="C266" s="163" t="s">
        <v>1383</v>
      </c>
      <c r="D266" s="164">
        <v>0</v>
      </c>
      <c r="E266" s="164">
        <v>0</v>
      </c>
      <c r="F266" s="164">
        <v>0</v>
      </c>
      <c r="G266" s="164">
        <v>0</v>
      </c>
      <c r="H266" s="164">
        <v>0</v>
      </c>
      <c r="I266" s="164">
        <v>0</v>
      </c>
      <c r="J266" s="164">
        <v>0</v>
      </c>
      <c r="K266" s="164">
        <v>0</v>
      </c>
      <c r="L266" s="164">
        <v>0</v>
      </c>
      <c r="M266" s="164">
        <v>0</v>
      </c>
      <c r="N266" s="164">
        <v>0</v>
      </c>
      <c r="O266" s="164">
        <v>0</v>
      </c>
      <c r="P266" s="164">
        <v>0</v>
      </c>
      <c r="Q266" s="164">
        <v>0</v>
      </c>
      <c r="R266" s="164">
        <v>0</v>
      </c>
      <c r="S266" s="164">
        <v>0</v>
      </c>
      <c r="T266" s="164">
        <v>0</v>
      </c>
      <c r="U266" s="164">
        <v>0</v>
      </c>
      <c r="V266" s="164">
        <v>0</v>
      </c>
      <c r="W266" s="164">
        <v>0</v>
      </c>
      <c r="X266" s="164">
        <v>0</v>
      </c>
      <c r="Y266" s="164">
        <v>0</v>
      </c>
      <c r="Z266" s="164">
        <v>0</v>
      </c>
      <c r="AA266" s="164">
        <v>0</v>
      </c>
      <c r="AB266" s="164">
        <v>0</v>
      </c>
      <c r="AC266" s="164">
        <v>0</v>
      </c>
      <c r="AD266" s="164">
        <v>0</v>
      </c>
      <c r="AE266" s="164">
        <v>0</v>
      </c>
      <c r="AF266" s="164">
        <v>0</v>
      </c>
      <c r="AG266" s="164">
        <v>0</v>
      </c>
      <c r="AH266" s="164">
        <v>0</v>
      </c>
      <c r="AI266" s="164">
        <v>0</v>
      </c>
      <c r="AJ266" s="165">
        <f t="shared" si="3"/>
        <v>0</v>
      </c>
      <c r="AM266" s="103"/>
    </row>
    <row r="267" spans="1:39" ht="20.100000000000001" hidden="1" customHeight="1" outlineLevel="2">
      <c r="A267" s="161">
        <v>1116</v>
      </c>
      <c r="B267" s="162" t="s">
        <v>929</v>
      </c>
      <c r="C267" s="163" t="s">
        <v>1383</v>
      </c>
      <c r="D267" s="164">
        <v>0</v>
      </c>
      <c r="E267" s="164">
        <v>0</v>
      </c>
      <c r="F267" s="164">
        <v>0</v>
      </c>
      <c r="G267" s="164">
        <v>0</v>
      </c>
      <c r="H267" s="164">
        <v>0</v>
      </c>
      <c r="I267" s="164">
        <v>0</v>
      </c>
      <c r="J267" s="164">
        <v>0</v>
      </c>
      <c r="K267" s="164">
        <v>0</v>
      </c>
      <c r="L267" s="164">
        <v>0</v>
      </c>
      <c r="M267" s="164">
        <v>0</v>
      </c>
      <c r="N267" s="164">
        <v>0</v>
      </c>
      <c r="O267" s="164">
        <v>0</v>
      </c>
      <c r="P267" s="164">
        <v>0</v>
      </c>
      <c r="Q267" s="164">
        <v>0</v>
      </c>
      <c r="R267" s="164">
        <v>0</v>
      </c>
      <c r="S267" s="164">
        <v>0</v>
      </c>
      <c r="T267" s="164">
        <v>0</v>
      </c>
      <c r="U267" s="164">
        <v>0</v>
      </c>
      <c r="V267" s="164">
        <v>0</v>
      </c>
      <c r="W267" s="164">
        <v>0</v>
      </c>
      <c r="X267" s="164">
        <v>0</v>
      </c>
      <c r="Y267" s="164">
        <v>0</v>
      </c>
      <c r="Z267" s="164">
        <v>0</v>
      </c>
      <c r="AA267" s="164">
        <v>0</v>
      </c>
      <c r="AB267" s="164">
        <v>0</v>
      </c>
      <c r="AC267" s="164">
        <v>0</v>
      </c>
      <c r="AD267" s="164">
        <v>0</v>
      </c>
      <c r="AE267" s="164">
        <v>0</v>
      </c>
      <c r="AF267" s="164">
        <v>0</v>
      </c>
      <c r="AG267" s="164">
        <v>0</v>
      </c>
      <c r="AH267" s="164">
        <v>0</v>
      </c>
      <c r="AI267" s="164">
        <v>0</v>
      </c>
      <c r="AJ267" s="165">
        <f t="shared" si="3"/>
        <v>0</v>
      </c>
      <c r="AM267" s="103"/>
    </row>
    <row r="268" spans="1:39" ht="20.100000000000001" hidden="1" customHeight="1" outlineLevel="2">
      <c r="A268" s="161">
        <v>1117</v>
      </c>
      <c r="B268" s="162" t="s">
        <v>930</v>
      </c>
      <c r="C268" s="163" t="s">
        <v>1383</v>
      </c>
      <c r="D268" s="164">
        <v>0</v>
      </c>
      <c r="E268" s="164">
        <v>0</v>
      </c>
      <c r="F268" s="164">
        <v>0</v>
      </c>
      <c r="G268" s="164">
        <v>0</v>
      </c>
      <c r="H268" s="164">
        <v>0</v>
      </c>
      <c r="I268" s="164">
        <v>0</v>
      </c>
      <c r="J268" s="164">
        <v>0</v>
      </c>
      <c r="K268" s="164">
        <v>0</v>
      </c>
      <c r="L268" s="164">
        <v>0</v>
      </c>
      <c r="M268" s="164">
        <v>0</v>
      </c>
      <c r="N268" s="164">
        <v>0</v>
      </c>
      <c r="O268" s="164">
        <v>0</v>
      </c>
      <c r="P268" s="164">
        <v>0</v>
      </c>
      <c r="Q268" s="164">
        <v>0</v>
      </c>
      <c r="R268" s="164">
        <v>0</v>
      </c>
      <c r="S268" s="164">
        <v>0</v>
      </c>
      <c r="T268" s="164">
        <v>0</v>
      </c>
      <c r="U268" s="164">
        <v>0</v>
      </c>
      <c r="V268" s="164">
        <v>0</v>
      </c>
      <c r="W268" s="164">
        <v>0</v>
      </c>
      <c r="X268" s="164">
        <v>0</v>
      </c>
      <c r="Y268" s="164">
        <v>0</v>
      </c>
      <c r="Z268" s="164">
        <v>0</v>
      </c>
      <c r="AA268" s="164">
        <v>0</v>
      </c>
      <c r="AB268" s="164">
        <v>0</v>
      </c>
      <c r="AC268" s="164">
        <v>0</v>
      </c>
      <c r="AD268" s="164">
        <v>0</v>
      </c>
      <c r="AE268" s="164">
        <v>0</v>
      </c>
      <c r="AF268" s="164">
        <v>0</v>
      </c>
      <c r="AG268" s="164">
        <v>0</v>
      </c>
      <c r="AH268" s="164">
        <v>0</v>
      </c>
      <c r="AI268" s="164">
        <v>0</v>
      </c>
      <c r="AJ268" s="165">
        <f t="shared" si="3"/>
        <v>0</v>
      </c>
      <c r="AM268" s="103"/>
    </row>
    <row r="269" spans="1:39" ht="20.100000000000001" hidden="1" customHeight="1" outlineLevel="2">
      <c r="A269" s="161">
        <v>1118</v>
      </c>
      <c r="B269" s="162" t="s">
        <v>931</v>
      </c>
      <c r="C269" s="163" t="s">
        <v>1383</v>
      </c>
      <c r="D269" s="164">
        <v>0</v>
      </c>
      <c r="E269" s="164">
        <v>0</v>
      </c>
      <c r="F269" s="164">
        <v>0</v>
      </c>
      <c r="G269" s="164">
        <v>0</v>
      </c>
      <c r="H269" s="164">
        <v>0</v>
      </c>
      <c r="I269" s="164">
        <v>0</v>
      </c>
      <c r="J269" s="164">
        <v>0</v>
      </c>
      <c r="K269" s="164">
        <v>0</v>
      </c>
      <c r="L269" s="164">
        <v>0</v>
      </c>
      <c r="M269" s="164">
        <v>0</v>
      </c>
      <c r="N269" s="164">
        <v>0</v>
      </c>
      <c r="O269" s="164">
        <v>0</v>
      </c>
      <c r="P269" s="164">
        <v>0</v>
      </c>
      <c r="Q269" s="164">
        <v>0</v>
      </c>
      <c r="R269" s="164">
        <v>0</v>
      </c>
      <c r="S269" s="164">
        <v>0</v>
      </c>
      <c r="T269" s="164">
        <v>0</v>
      </c>
      <c r="U269" s="164">
        <v>0</v>
      </c>
      <c r="V269" s="164">
        <v>0</v>
      </c>
      <c r="W269" s="164">
        <v>0</v>
      </c>
      <c r="X269" s="164">
        <v>0</v>
      </c>
      <c r="Y269" s="164">
        <v>0</v>
      </c>
      <c r="Z269" s="164">
        <v>0</v>
      </c>
      <c r="AA269" s="164">
        <v>0</v>
      </c>
      <c r="AB269" s="164">
        <v>0</v>
      </c>
      <c r="AC269" s="164">
        <v>0</v>
      </c>
      <c r="AD269" s="164">
        <v>0</v>
      </c>
      <c r="AE269" s="164">
        <v>0</v>
      </c>
      <c r="AF269" s="164">
        <v>0</v>
      </c>
      <c r="AG269" s="164">
        <v>0</v>
      </c>
      <c r="AH269" s="164">
        <v>0</v>
      </c>
      <c r="AI269" s="164">
        <v>0</v>
      </c>
      <c r="AJ269" s="165">
        <f t="shared" si="3"/>
        <v>0</v>
      </c>
      <c r="AM269" s="103"/>
    </row>
    <row r="270" spans="1:39" ht="20.100000000000001" hidden="1" customHeight="1" outlineLevel="2">
      <c r="A270" s="161">
        <v>1119</v>
      </c>
      <c r="B270" s="162" t="s">
        <v>932</v>
      </c>
      <c r="C270" s="163" t="s">
        <v>1383</v>
      </c>
      <c r="D270" s="164">
        <v>0</v>
      </c>
      <c r="E270" s="164">
        <v>0</v>
      </c>
      <c r="F270" s="164">
        <v>0</v>
      </c>
      <c r="G270" s="164">
        <v>0</v>
      </c>
      <c r="H270" s="164">
        <v>0</v>
      </c>
      <c r="I270" s="164">
        <v>0</v>
      </c>
      <c r="J270" s="164">
        <v>0</v>
      </c>
      <c r="K270" s="164">
        <v>0</v>
      </c>
      <c r="L270" s="164">
        <v>0</v>
      </c>
      <c r="M270" s="164">
        <v>0</v>
      </c>
      <c r="N270" s="164">
        <v>0</v>
      </c>
      <c r="O270" s="164">
        <v>0</v>
      </c>
      <c r="P270" s="164">
        <v>0</v>
      </c>
      <c r="Q270" s="164">
        <v>0</v>
      </c>
      <c r="R270" s="164">
        <v>0</v>
      </c>
      <c r="S270" s="164">
        <v>0</v>
      </c>
      <c r="T270" s="164">
        <v>0</v>
      </c>
      <c r="U270" s="164">
        <v>0</v>
      </c>
      <c r="V270" s="164">
        <v>0</v>
      </c>
      <c r="W270" s="164">
        <v>0</v>
      </c>
      <c r="X270" s="164">
        <v>0</v>
      </c>
      <c r="Y270" s="164">
        <v>0</v>
      </c>
      <c r="Z270" s="164">
        <v>0</v>
      </c>
      <c r="AA270" s="164">
        <v>0</v>
      </c>
      <c r="AB270" s="164">
        <v>0</v>
      </c>
      <c r="AC270" s="164">
        <v>0</v>
      </c>
      <c r="AD270" s="164">
        <v>0</v>
      </c>
      <c r="AE270" s="164">
        <v>0</v>
      </c>
      <c r="AF270" s="164">
        <v>0</v>
      </c>
      <c r="AG270" s="164">
        <v>0</v>
      </c>
      <c r="AH270" s="164">
        <v>0</v>
      </c>
      <c r="AI270" s="164">
        <v>0</v>
      </c>
      <c r="AJ270" s="165">
        <f t="shared" ref="AJ270:AJ333" si="4">SUM(D270:AI270)</f>
        <v>0</v>
      </c>
      <c r="AM270" s="103"/>
    </row>
    <row r="271" spans="1:39" ht="20.100000000000001" hidden="1" customHeight="1" outlineLevel="2">
      <c r="A271" s="161">
        <v>1120</v>
      </c>
      <c r="B271" s="162" t="s">
        <v>933</v>
      </c>
      <c r="C271" s="163" t="s">
        <v>1383</v>
      </c>
      <c r="D271" s="164">
        <v>0</v>
      </c>
      <c r="E271" s="164">
        <v>0</v>
      </c>
      <c r="F271" s="164">
        <v>0</v>
      </c>
      <c r="G271" s="164">
        <v>0</v>
      </c>
      <c r="H271" s="164">
        <v>0</v>
      </c>
      <c r="I271" s="164">
        <v>0</v>
      </c>
      <c r="J271" s="164">
        <v>0</v>
      </c>
      <c r="K271" s="164">
        <v>0</v>
      </c>
      <c r="L271" s="164">
        <v>0</v>
      </c>
      <c r="M271" s="164">
        <v>0</v>
      </c>
      <c r="N271" s="164">
        <v>0</v>
      </c>
      <c r="O271" s="164">
        <v>0</v>
      </c>
      <c r="P271" s="164">
        <v>0</v>
      </c>
      <c r="Q271" s="164">
        <v>0</v>
      </c>
      <c r="R271" s="164">
        <v>0</v>
      </c>
      <c r="S271" s="164">
        <v>0</v>
      </c>
      <c r="T271" s="164">
        <v>0</v>
      </c>
      <c r="U271" s="164">
        <v>0</v>
      </c>
      <c r="V271" s="164">
        <v>0</v>
      </c>
      <c r="W271" s="164">
        <v>0</v>
      </c>
      <c r="X271" s="164">
        <v>0</v>
      </c>
      <c r="Y271" s="164">
        <v>0</v>
      </c>
      <c r="Z271" s="164">
        <v>0</v>
      </c>
      <c r="AA271" s="164">
        <v>0</v>
      </c>
      <c r="AB271" s="164">
        <v>0</v>
      </c>
      <c r="AC271" s="164">
        <v>0</v>
      </c>
      <c r="AD271" s="164">
        <v>0</v>
      </c>
      <c r="AE271" s="164">
        <v>0</v>
      </c>
      <c r="AF271" s="164">
        <v>0</v>
      </c>
      <c r="AG271" s="164">
        <v>0</v>
      </c>
      <c r="AH271" s="164">
        <v>0</v>
      </c>
      <c r="AI271" s="164">
        <v>0</v>
      </c>
      <c r="AJ271" s="165">
        <f t="shared" si="4"/>
        <v>0</v>
      </c>
      <c r="AM271" s="103"/>
    </row>
    <row r="272" spans="1:39" ht="20.100000000000001" hidden="1" customHeight="1" outlineLevel="2">
      <c r="A272" s="161">
        <v>1121</v>
      </c>
      <c r="B272" s="162" t="s">
        <v>934</v>
      </c>
      <c r="C272" s="163" t="s">
        <v>1383</v>
      </c>
      <c r="D272" s="164">
        <v>0</v>
      </c>
      <c r="E272" s="164">
        <v>0</v>
      </c>
      <c r="F272" s="164">
        <v>0</v>
      </c>
      <c r="G272" s="164">
        <v>0</v>
      </c>
      <c r="H272" s="164">
        <v>0</v>
      </c>
      <c r="I272" s="164">
        <v>0</v>
      </c>
      <c r="J272" s="164">
        <v>0</v>
      </c>
      <c r="K272" s="164">
        <v>0</v>
      </c>
      <c r="L272" s="164">
        <v>0</v>
      </c>
      <c r="M272" s="164">
        <v>0</v>
      </c>
      <c r="N272" s="164">
        <v>0</v>
      </c>
      <c r="O272" s="164">
        <v>0</v>
      </c>
      <c r="P272" s="164">
        <v>0</v>
      </c>
      <c r="Q272" s="164">
        <v>0</v>
      </c>
      <c r="R272" s="164">
        <v>0</v>
      </c>
      <c r="S272" s="164">
        <v>0</v>
      </c>
      <c r="T272" s="164">
        <v>0</v>
      </c>
      <c r="U272" s="164">
        <v>0</v>
      </c>
      <c r="V272" s="164">
        <v>0</v>
      </c>
      <c r="W272" s="164">
        <v>0</v>
      </c>
      <c r="X272" s="164">
        <v>0</v>
      </c>
      <c r="Y272" s="164">
        <v>0</v>
      </c>
      <c r="Z272" s="164">
        <v>0</v>
      </c>
      <c r="AA272" s="164">
        <v>0</v>
      </c>
      <c r="AB272" s="164">
        <v>0</v>
      </c>
      <c r="AC272" s="164">
        <v>0</v>
      </c>
      <c r="AD272" s="164">
        <v>0</v>
      </c>
      <c r="AE272" s="164">
        <v>0</v>
      </c>
      <c r="AF272" s="164">
        <v>0</v>
      </c>
      <c r="AG272" s="164">
        <v>0</v>
      </c>
      <c r="AH272" s="164">
        <v>0</v>
      </c>
      <c r="AI272" s="164">
        <v>0</v>
      </c>
      <c r="AJ272" s="165">
        <f t="shared" si="4"/>
        <v>0</v>
      </c>
      <c r="AM272" s="103"/>
    </row>
    <row r="273" spans="1:39" ht="20.100000000000001" hidden="1" customHeight="1" outlineLevel="2">
      <c r="A273" s="161">
        <v>1122</v>
      </c>
      <c r="B273" s="162" t="s">
        <v>935</v>
      </c>
      <c r="C273" s="163" t="s">
        <v>1383</v>
      </c>
      <c r="D273" s="164">
        <v>0</v>
      </c>
      <c r="E273" s="164">
        <v>0</v>
      </c>
      <c r="F273" s="164">
        <v>0</v>
      </c>
      <c r="G273" s="164">
        <v>0</v>
      </c>
      <c r="H273" s="164">
        <v>0</v>
      </c>
      <c r="I273" s="164">
        <v>0</v>
      </c>
      <c r="J273" s="164">
        <v>0</v>
      </c>
      <c r="K273" s="164">
        <v>0</v>
      </c>
      <c r="L273" s="164">
        <v>0</v>
      </c>
      <c r="M273" s="164">
        <v>0</v>
      </c>
      <c r="N273" s="164">
        <v>0</v>
      </c>
      <c r="O273" s="164">
        <v>0</v>
      </c>
      <c r="P273" s="164">
        <v>0</v>
      </c>
      <c r="Q273" s="164">
        <v>0</v>
      </c>
      <c r="R273" s="164">
        <v>0</v>
      </c>
      <c r="S273" s="164">
        <v>0</v>
      </c>
      <c r="T273" s="164">
        <v>0</v>
      </c>
      <c r="U273" s="164">
        <v>0</v>
      </c>
      <c r="V273" s="164">
        <v>0</v>
      </c>
      <c r="W273" s="164">
        <v>0</v>
      </c>
      <c r="X273" s="164">
        <v>0</v>
      </c>
      <c r="Y273" s="164">
        <v>0</v>
      </c>
      <c r="Z273" s="164">
        <v>0</v>
      </c>
      <c r="AA273" s="164">
        <v>0</v>
      </c>
      <c r="AB273" s="164">
        <v>0</v>
      </c>
      <c r="AC273" s="164">
        <v>0</v>
      </c>
      <c r="AD273" s="164">
        <v>0</v>
      </c>
      <c r="AE273" s="164">
        <v>0</v>
      </c>
      <c r="AF273" s="164">
        <v>0</v>
      </c>
      <c r="AG273" s="164">
        <v>0</v>
      </c>
      <c r="AH273" s="164">
        <v>0</v>
      </c>
      <c r="AI273" s="164">
        <v>0</v>
      </c>
      <c r="AJ273" s="165">
        <f t="shared" si="4"/>
        <v>0</v>
      </c>
      <c r="AM273" s="103"/>
    </row>
    <row r="274" spans="1:39" ht="20.100000000000001" hidden="1" customHeight="1" outlineLevel="2">
      <c r="A274" s="161">
        <v>1123</v>
      </c>
      <c r="B274" s="162" t="s">
        <v>936</v>
      </c>
      <c r="C274" s="163" t="s">
        <v>1383</v>
      </c>
      <c r="D274" s="164">
        <v>0</v>
      </c>
      <c r="E274" s="164">
        <v>0</v>
      </c>
      <c r="F274" s="164">
        <v>0</v>
      </c>
      <c r="G274" s="164">
        <v>0</v>
      </c>
      <c r="H274" s="164">
        <v>0</v>
      </c>
      <c r="I274" s="164">
        <v>0</v>
      </c>
      <c r="J274" s="164">
        <v>0</v>
      </c>
      <c r="K274" s="164">
        <v>0</v>
      </c>
      <c r="L274" s="164">
        <v>0</v>
      </c>
      <c r="M274" s="164">
        <v>0</v>
      </c>
      <c r="N274" s="164">
        <v>0</v>
      </c>
      <c r="O274" s="164">
        <v>0</v>
      </c>
      <c r="P274" s="164">
        <v>0</v>
      </c>
      <c r="Q274" s="164">
        <v>0</v>
      </c>
      <c r="R274" s="164">
        <v>0</v>
      </c>
      <c r="S274" s="164">
        <v>0</v>
      </c>
      <c r="T274" s="164">
        <v>0</v>
      </c>
      <c r="U274" s="164">
        <v>0</v>
      </c>
      <c r="V274" s="164">
        <v>0</v>
      </c>
      <c r="W274" s="164">
        <v>0</v>
      </c>
      <c r="X274" s="164">
        <v>0</v>
      </c>
      <c r="Y274" s="164">
        <v>0</v>
      </c>
      <c r="Z274" s="164">
        <v>0</v>
      </c>
      <c r="AA274" s="164">
        <v>0</v>
      </c>
      <c r="AB274" s="164">
        <v>0</v>
      </c>
      <c r="AC274" s="164">
        <v>0</v>
      </c>
      <c r="AD274" s="164">
        <v>0</v>
      </c>
      <c r="AE274" s="164">
        <v>0</v>
      </c>
      <c r="AF274" s="164">
        <v>0</v>
      </c>
      <c r="AG274" s="164">
        <v>0</v>
      </c>
      <c r="AH274" s="164">
        <v>0</v>
      </c>
      <c r="AI274" s="164">
        <v>0</v>
      </c>
      <c r="AJ274" s="165">
        <f t="shared" si="4"/>
        <v>0</v>
      </c>
      <c r="AM274" s="103"/>
    </row>
    <row r="275" spans="1:39" ht="20.100000000000001" hidden="1" customHeight="1" outlineLevel="2">
      <c r="A275" s="161">
        <v>1124</v>
      </c>
      <c r="B275" s="162" t="s">
        <v>937</v>
      </c>
      <c r="C275" s="163" t="s">
        <v>1383</v>
      </c>
      <c r="D275" s="164">
        <v>0</v>
      </c>
      <c r="E275" s="164">
        <v>0</v>
      </c>
      <c r="F275" s="164">
        <v>0</v>
      </c>
      <c r="G275" s="164">
        <v>0</v>
      </c>
      <c r="H275" s="164">
        <v>0</v>
      </c>
      <c r="I275" s="164">
        <v>0</v>
      </c>
      <c r="J275" s="164">
        <v>0</v>
      </c>
      <c r="K275" s="164">
        <v>0</v>
      </c>
      <c r="L275" s="164">
        <v>0</v>
      </c>
      <c r="M275" s="164">
        <v>0</v>
      </c>
      <c r="N275" s="164">
        <v>0</v>
      </c>
      <c r="O275" s="164">
        <v>0</v>
      </c>
      <c r="P275" s="164">
        <v>0</v>
      </c>
      <c r="Q275" s="164">
        <v>0</v>
      </c>
      <c r="R275" s="164">
        <v>0</v>
      </c>
      <c r="S275" s="164">
        <v>0</v>
      </c>
      <c r="T275" s="164">
        <v>0</v>
      </c>
      <c r="U275" s="164">
        <v>0</v>
      </c>
      <c r="V275" s="164">
        <v>0</v>
      </c>
      <c r="W275" s="164">
        <v>0</v>
      </c>
      <c r="X275" s="164">
        <v>0</v>
      </c>
      <c r="Y275" s="164">
        <v>0</v>
      </c>
      <c r="Z275" s="164">
        <v>0</v>
      </c>
      <c r="AA275" s="164">
        <v>0</v>
      </c>
      <c r="AB275" s="164">
        <v>0</v>
      </c>
      <c r="AC275" s="164">
        <v>0</v>
      </c>
      <c r="AD275" s="164">
        <v>0</v>
      </c>
      <c r="AE275" s="164">
        <v>0</v>
      </c>
      <c r="AF275" s="164">
        <v>0</v>
      </c>
      <c r="AG275" s="164">
        <v>0</v>
      </c>
      <c r="AH275" s="164">
        <v>0</v>
      </c>
      <c r="AI275" s="164">
        <v>0</v>
      </c>
      <c r="AJ275" s="165">
        <f t="shared" si="4"/>
        <v>0</v>
      </c>
      <c r="AM275" s="103"/>
    </row>
    <row r="276" spans="1:39" ht="20.100000000000001" hidden="1" customHeight="1" outlineLevel="2">
      <c r="A276" s="161">
        <v>1125</v>
      </c>
      <c r="B276" s="162" t="s">
        <v>938</v>
      </c>
      <c r="C276" s="163" t="s">
        <v>1383</v>
      </c>
      <c r="D276" s="164">
        <v>0</v>
      </c>
      <c r="E276" s="164">
        <v>0</v>
      </c>
      <c r="F276" s="164">
        <v>0</v>
      </c>
      <c r="G276" s="164">
        <v>0</v>
      </c>
      <c r="H276" s="164">
        <v>0</v>
      </c>
      <c r="I276" s="164">
        <v>0</v>
      </c>
      <c r="J276" s="164">
        <v>0</v>
      </c>
      <c r="K276" s="164">
        <v>0</v>
      </c>
      <c r="L276" s="164">
        <v>0</v>
      </c>
      <c r="M276" s="164">
        <v>0</v>
      </c>
      <c r="N276" s="164">
        <v>0</v>
      </c>
      <c r="O276" s="164">
        <v>0</v>
      </c>
      <c r="P276" s="164">
        <v>0</v>
      </c>
      <c r="Q276" s="164">
        <v>0</v>
      </c>
      <c r="R276" s="164">
        <v>0</v>
      </c>
      <c r="S276" s="164">
        <v>0</v>
      </c>
      <c r="T276" s="164">
        <v>0</v>
      </c>
      <c r="U276" s="164">
        <v>0</v>
      </c>
      <c r="V276" s="164">
        <v>0</v>
      </c>
      <c r="W276" s="164">
        <v>0</v>
      </c>
      <c r="X276" s="164">
        <v>0</v>
      </c>
      <c r="Y276" s="164">
        <v>0</v>
      </c>
      <c r="Z276" s="164">
        <v>0</v>
      </c>
      <c r="AA276" s="164">
        <v>0</v>
      </c>
      <c r="AB276" s="164">
        <v>0</v>
      </c>
      <c r="AC276" s="164">
        <v>0</v>
      </c>
      <c r="AD276" s="164">
        <v>0</v>
      </c>
      <c r="AE276" s="164">
        <v>0</v>
      </c>
      <c r="AF276" s="164">
        <v>0</v>
      </c>
      <c r="AG276" s="164">
        <v>0</v>
      </c>
      <c r="AH276" s="164">
        <v>0</v>
      </c>
      <c r="AI276" s="164">
        <v>0</v>
      </c>
      <c r="AJ276" s="165">
        <f t="shared" si="4"/>
        <v>0</v>
      </c>
      <c r="AM276" s="103"/>
    </row>
    <row r="277" spans="1:39" ht="20.100000000000001" hidden="1" customHeight="1" outlineLevel="2">
      <c r="A277" s="161">
        <v>1126</v>
      </c>
      <c r="B277" s="162" t="s">
        <v>939</v>
      </c>
      <c r="C277" s="163" t="s">
        <v>1383</v>
      </c>
      <c r="D277" s="164">
        <v>0</v>
      </c>
      <c r="E277" s="164">
        <v>0</v>
      </c>
      <c r="F277" s="164">
        <v>0</v>
      </c>
      <c r="G277" s="164">
        <v>0</v>
      </c>
      <c r="H277" s="164">
        <v>0</v>
      </c>
      <c r="I277" s="164">
        <v>0</v>
      </c>
      <c r="J277" s="164">
        <v>0</v>
      </c>
      <c r="K277" s="164">
        <v>0</v>
      </c>
      <c r="L277" s="164">
        <v>0</v>
      </c>
      <c r="M277" s="164">
        <v>0</v>
      </c>
      <c r="N277" s="164">
        <v>0</v>
      </c>
      <c r="O277" s="164">
        <v>0</v>
      </c>
      <c r="P277" s="164">
        <v>0</v>
      </c>
      <c r="Q277" s="164">
        <v>0</v>
      </c>
      <c r="R277" s="164">
        <v>0</v>
      </c>
      <c r="S277" s="164">
        <v>0</v>
      </c>
      <c r="T277" s="164">
        <v>0</v>
      </c>
      <c r="U277" s="164">
        <v>0</v>
      </c>
      <c r="V277" s="164">
        <v>0</v>
      </c>
      <c r="W277" s="164">
        <v>0</v>
      </c>
      <c r="X277" s="164">
        <v>0</v>
      </c>
      <c r="Y277" s="164">
        <v>0</v>
      </c>
      <c r="Z277" s="164">
        <v>0</v>
      </c>
      <c r="AA277" s="164">
        <v>0</v>
      </c>
      <c r="AB277" s="164">
        <v>0</v>
      </c>
      <c r="AC277" s="164">
        <v>0</v>
      </c>
      <c r="AD277" s="164">
        <v>0</v>
      </c>
      <c r="AE277" s="164">
        <v>0</v>
      </c>
      <c r="AF277" s="164">
        <v>0</v>
      </c>
      <c r="AG277" s="164">
        <v>0</v>
      </c>
      <c r="AH277" s="164">
        <v>0</v>
      </c>
      <c r="AI277" s="164">
        <v>0</v>
      </c>
      <c r="AJ277" s="165">
        <f t="shared" si="4"/>
        <v>0</v>
      </c>
      <c r="AM277" s="103"/>
    </row>
    <row r="278" spans="1:39" ht="20.100000000000001" hidden="1" customHeight="1" outlineLevel="2">
      <c r="A278" s="161">
        <v>1127</v>
      </c>
      <c r="B278" s="162" t="s">
        <v>940</v>
      </c>
      <c r="C278" s="163" t="s">
        <v>1383</v>
      </c>
      <c r="D278" s="164">
        <v>0</v>
      </c>
      <c r="E278" s="164">
        <v>0</v>
      </c>
      <c r="F278" s="164">
        <v>0</v>
      </c>
      <c r="G278" s="164">
        <v>0</v>
      </c>
      <c r="H278" s="164">
        <v>0</v>
      </c>
      <c r="I278" s="164">
        <v>0</v>
      </c>
      <c r="J278" s="164">
        <v>0</v>
      </c>
      <c r="K278" s="164">
        <v>0</v>
      </c>
      <c r="L278" s="164">
        <v>0</v>
      </c>
      <c r="M278" s="164">
        <v>0</v>
      </c>
      <c r="N278" s="164">
        <v>0</v>
      </c>
      <c r="O278" s="164">
        <v>0</v>
      </c>
      <c r="P278" s="164">
        <v>0</v>
      </c>
      <c r="Q278" s="164">
        <v>0</v>
      </c>
      <c r="R278" s="164">
        <v>0</v>
      </c>
      <c r="S278" s="164">
        <v>0</v>
      </c>
      <c r="T278" s="164">
        <v>0</v>
      </c>
      <c r="U278" s="164">
        <v>0</v>
      </c>
      <c r="V278" s="164">
        <v>0</v>
      </c>
      <c r="W278" s="164">
        <v>0</v>
      </c>
      <c r="X278" s="164">
        <v>0</v>
      </c>
      <c r="Y278" s="164">
        <v>0</v>
      </c>
      <c r="Z278" s="164">
        <v>0</v>
      </c>
      <c r="AA278" s="164">
        <v>0</v>
      </c>
      <c r="AB278" s="164">
        <v>0</v>
      </c>
      <c r="AC278" s="164">
        <v>0</v>
      </c>
      <c r="AD278" s="164">
        <v>0</v>
      </c>
      <c r="AE278" s="164">
        <v>0</v>
      </c>
      <c r="AF278" s="164">
        <v>0</v>
      </c>
      <c r="AG278" s="164">
        <v>0</v>
      </c>
      <c r="AH278" s="164">
        <v>0</v>
      </c>
      <c r="AI278" s="164">
        <v>0</v>
      </c>
      <c r="AJ278" s="165">
        <f t="shared" si="4"/>
        <v>0</v>
      </c>
      <c r="AM278" s="103"/>
    </row>
    <row r="279" spans="1:39" ht="20.100000000000001" hidden="1" customHeight="1" outlineLevel="2">
      <c r="A279" s="161">
        <v>1128</v>
      </c>
      <c r="B279" s="162" t="s">
        <v>941</v>
      </c>
      <c r="C279" s="163" t="s">
        <v>1383</v>
      </c>
      <c r="D279" s="164">
        <v>0</v>
      </c>
      <c r="E279" s="164">
        <v>0</v>
      </c>
      <c r="F279" s="164">
        <v>0</v>
      </c>
      <c r="G279" s="164">
        <v>0</v>
      </c>
      <c r="H279" s="164">
        <v>0</v>
      </c>
      <c r="I279" s="164">
        <v>0</v>
      </c>
      <c r="J279" s="164">
        <v>0</v>
      </c>
      <c r="K279" s="164">
        <v>0</v>
      </c>
      <c r="L279" s="164">
        <v>0</v>
      </c>
      <c r="M279" s="164">
        <v>0</v>
      </c>
      <c r="N279" s="164">
        <v>0</v>
      </c>
      <c r="O279" s="164">
        <v>0</v>
      </c>
      <c r="P279" s="164">
        <v>0</v>
      </c>
      <c r="Q279" s="164">
        <v>0</v>
      </c>
      <c r="R279" s="164">
        <v>0</v>
      </c>
      <c r="S279" s="164">
        <v>0</v>
      </c>
      <c r="T279" s="164">
        <v>0</v>
      </c>
      <c r="U279" s="164">
        <v>0</v>
      </c>
      <c r="V279" s="164">
        <v>0</v>
      </c>
      <c r="W279" s="164">
        <v>0</v>
      </c>
      <c r="X279" s="164">
        <v>0</v>
      </c>
      <c r="Y279" s="164">
        <v>0</v>
      </c>
      <c r="Z279" s="164">
        <v>0</v>
      </c>
      <c r="AA279" s="164">
        <v>0</v>
      </c>
      <c r="AB279" s="164">
        <v>0</v>
      </c>
      <c r="AC279" s="164">
        <v>0</v>
      </c>
      <c r="AD279" s="164">
        <v>0</v>
      </c>
      <c r="AE279" s="164">
        <v>0</v>
      </c>
      <c r="AF279" s="164">
        <v>0</v>
      </c>
      <c r="AG279" s="164">
        <v>0</v>
      </c>
      <c r="AH279" s="164">
        <v>0</v>
      </c>
      <c r="AI279" s="164">
        <v>0</v>
      </c>
      <c r="AJ279" s="165">
        <f t="shared" si="4"/>
        <v>0</v>
      </c>
      <c r="AM279" s="103"/>
    </row>
    <row r="280" spans="1:39" ht="20.100000000000001" hidden="1" customHeight="1" outlineLevel="2">
      <c r="A280" s="161">
        <v>1129</v>
      </c>
      <c r="B280" s="162" t="s">
        <v>942</v>
      </c>
      <c r="C280" s="163" t="s">
        <v>1383</v>
      </c>
      <c r="D280" s="164">
        <v>0</v>
      </c>
      <c r="E280" s="164">
        <v>0</v>
      </c>
      <c r="F280" s="164">
        <v>0</v>
      </c>
      <c r="G280" s="164">
        <v>0</v>
      </c>
      <c r="H280" s="164">
        <v>0</v>
      </c>
      <c r="I280" s="164">
        <v>0</v>
      </c>
      <c r="J280" s="164">
        <v>0</v>
      </c>
      <c r="K280" s="164">
        <v>0</v>
      </c>
      <c r="L280" s="164">
        <v>0</v>
      </c>
      <c r="M280" s="164">
        <v>0</v>
      </c>
      <c r="N280" s="164">
        <v>0</v>
      </c>
      <c r="O280" s="164">
        <v>0</v>
      </c>
      <c r="P280" s="164">
        <v>0</v>
      </c>
      <c r="Q280" s="164">
        <v>0</v>
      </c>
      <c r="R280" s="164">
        <v>0</v>
      </c>
      <c r="S280" s="164">
        <v>0</v>
      </c>
      <c r="T280" s="164">
        <v>0</v>
      </c>
      <c r="U280" s="164">
        <v>0</v>
      </c>
      <c r="V280" s="164">
        <v>0</v>
      </c>
      <c r="W280" s="164">
        <v>0</v>
      </c>
      <c r="X280" s="164">
        <v>0</v>
      </c>
      <c r="Y280" s="164">
        <v>0</v>
      </c>
      <c r="Z280" s="164">
        <v>0</v>
      </c>
      <c r="AA280" s="164">
        <v>0</v>
      </c>
      <c r="AB280" s="164">
        <v>0</v>
      </c>
      <c r="AC280" s="164">
        <v>0</v>
      </c>
      <c r="AD280" s="164">
        <v>0</v>
      </c>
      <c r="AE280" s="164">
        <v>0</v>
      </c>
      <c r="AF280" s="164">
        <v>0</v>
      </c>
      <c r="AG280" s="164">
        <v>0</v>
      </c>
      <c r="AH280" s="164">
        <v>0</v>
      </c>
      <c r="AI280" s="164">
        <v>0</v>
      </c>
      <c r="AJ280" s="165">
        <f t="shared" si="4"/>
        <v>0</v>
      </c>
      <c r="AM280" s="103"/>
    </row>
    <row r="281" spans="1:39" ht="20.100000000000001" hidden="1" customHeight="1" outlineLevel="2">
      <c r="A281" s="161">
        <v>1201</v>
      </c>
      <c r="B281" s="162" t="s">
        <v>943</v>
      </c>
      <c r="C281" s="163" t="s">
        <v>1383</v>
      </c>
      <c r="D281" s="164">
        <v>0</v>
      </c>
      <c r="E281" s="164">
        <v>0</v>
      </c>
      <c r="F281" s="164">
        <v>0</v>
      </c>
      <c r="G281" s="164">
        <v>8868.86</v>
      </c>
      <c r="H281" s="164">
        <v>0</v>
      </c>
      <c r="I281" s="164">
        <v>0</v>
      </c>
      <c r="J281" s="164">
        <v>0</v>
      </c>
      <c r="K281" s="164">
        <v>0</v>
      </c>
      <c r="L281" s="164">
        <v>0</v>
      </c>
      <c r="M281" s="164">
        <v>0</v>
      </c>
      <c r="N281" s="164">
        <v>0</v>
      </c>
      <c r="O281" s="164">
        <v>0</v>
      </c>
      <c r="P281" s="164">
        <v>0</v>
      </c>
      <c r="Q281" s="164">
        <v>0</v>
      </c>
      <c r="R281" s="164">
        <v>0</v>
      </c>
      <c r="S281" s="164">
        <v>0</v>
      </c>
      <c r="T281" s="164">
        <v>0</v>
      </c>
      <c r="U281" s="164">
        <v>0</v>
      </c>
      <c r="V281" s="164">
        <v>0</v>
      </c>
      <c r="W281" s="164">
        <v>0</v>
      </c>
      <c r="X281" s="164">
        <v>0</v>
      </c>
      <c r="Y281" s="164">
        <v>0</v>
      </c>
      <c r="Z281" s="164">
        <v>0</v>
      </c>
      <c r="AA281" s="164">
        <v>0</v>
      </c>
      <c r="AB281" s="164">
        <v>0</v>
      </c>
      <c r="AC281" s="164">
        <v>0</v>
      </c>
      <c r="AD281" s="164">
        <v>0</v>
      </c>
      <c r="AE281" s="164">
        <v>0</v>
      </c>
      <c r="AF281" s="164">
        <v>0</v>
      </c>
      <c r="AG281" s="164">
        <v>0</v>
      </c>
      <c r="AH281" s="164">
        <v>0</v>
      </c>
      <c r="AI281" s="164">
        <v>0</v>
      </c>
      <c r="AJ281" s="165">
        <f t="shared" si="4"/>
        <v>8868.86</v>
      </c>
      <c r="AM281" s="103"/>
    </row>
    <row r="282" spans="1:39" ht="20.100000000000001" hidden="1" customHeight="1" outlineLevel="2">
      <c r="A282" s="161">
        <v>1202</v>
      </c>
      <c r="B282" s="162" t="s">
        <v>944</v>
      </c>
      <c r="C282" s="163" t="s">
        <v>1383</v>
      </c>
      <c r="D282" s="164">
        <v>0</v>
      </c>
      <c r="E282" s="164">
        <v>0</v>
      </c>
      <c r="F282" s="164">
        <v>0</v>
      </c>
      <c r="G282" s="164">
        <v>0</v>
      </c>
      <c r="H282" s="164">
        <v>0</v>
      </c>
      <c r="I282" s="164">
        <v>0</v>
      </c>
      <c r="J282" s="164">
        <v>0</v>
      </c>
      <c r="K282" s="164">
        <v>0</v>
      </c>
      <c r="L282" s="164">
        <v>0</v>
      </c>
      <c r="M282" s="164">
        <v>0</v>
      </c>
      <c r="N282" s="164">
        <v>0</v>
      </c>
      <c r="O282" s="164">
        <v>0</v>
      </c>
      <c r="P282" s="164">
        <v>0</v>
      </c>
      <c r="Q282" s="164">
        <v>0</v>
      </c>
      <c r="R282" s="164">
        <v>0</v>
      </c>
      <c r="S282" s="164">
        <v>0</v>
      </c>
      <c r="T282" s="164">
        <v>0</v>
      </c>
      <c r="U282" s="164">
        <v>0</v>
      </c>
      <c r="V282" s="164">
        <v>0</v>
      </c>
      <c r="W282" s="164">
        <v>0</v>
      </c>
      <c r="X282" s="164">
        <v>0</v>
      </c>
      <c r="Y282" s="164">
        <v>0</v>
      </c>
      <c r="Z282" s="164">
        <v>0</v>
      </c>
      <c r="AA282" s="164">
        <v>0</v>
      </c>
      <c r="AB282" s="164">
        <v>0</v>
      </c>
      <c r="AC282" s="164">
        <v>0</v>
      </c>
      <c r="AD282" s="164">
        <v>0</v>
      </c>
      <c r="AE282" s="164">
        <v>0</v>
      </c>
      <c r="AF282" s="164">
        <v>0</v>
      </c>
      <c r="AG282" s="164">
        <v>0</v>
      </c>
      <c r="AH282" s="164">
        <v>0</v>
      </c>
      <c r="AI282" s="164">
        <v>0</v>
      </c>
      <c r="AJ282" s="165">
        <f t="shared" si="4"/>
        <v>0</v>
      </c>
      <c r="AM282" s="103"/>
    </row>
    <row r="283" spans="1:39" ht="20.100000000000001" hidden="1" customHeight="1" outlineLevel="2">
      <c r="A283" s="161">
        <v>1203</v>
      </c>
      <c r="B283" s="162" t="s">
        <v>945</v>
      </c>
      <c r="C283" s="163" t="s">
        <v>1383</v>
      </c>
      <c r="D283" s="164">
        <v>0</v>
      </c>
      <c r="E283" s="164">
        <v>0</v>
      </c>
      <c r="F283" s="164">
        <v>0</v>
      </c>
      <c r="G283" s="164">
        <v>0</v>
      </c>
      <c r="H283" s="164">
        <v>0</v>
      </c>
      <c r="I283" s="164">
        <v>0</v>
      </c>
      <c r="J283" s="164">
        <v>0</v>
      </c>
      <c r="K283" s="164">
        <v>0</v>
      </c>
      <c r="L283" s="164">
        <v>0</v>
      </c>
      <c r="M283" s="164">
        <v>0</v>
      </c>
      <c r="N283" s="164">
        <v>0</v>
      </c>
      <c r="O283" s="164">
        <v>0</v>
      </c>
      <c r="P283" s="164">
        <v>0</v>
      </c>
      <c r="Q283" s="164">
        <v>0</v>
      </c>
      <c r="R283" s="164">
        <v>0</v>
      </c>
      <c r="S283" s="164">
        <v>0</v>
      </c>
      <c r="T283" s="164">
        <v>0</v>
      </c>
      <c r="U283" s="164">
        <v>0</v>
      </c>
      <c r="V283" s="164">
        <v>0</v>
      </c>
      <c r="W283" s="164">
        <v>0</v>
      </c>
      <c r="X283" s="164">
        <v>0</v>
      </c>
      <c r="Y283" s="164">
        <v>0</v>
      </c>
      <c r="Z283" s="164">
        <v>0</v>
      </c>
      <c r="AA283" s="164">
        <v>0</v>
      </c>
      <c r="AB283" s="164">
        <v>0</v>
      </c>
      <c r="AC283" s="164">
        <v>0</v>
      </c>
      <c r="AD283" s="164">
        <v>0</v>
      </c>
      <c r="AE283" s="164">
        <v>0</v>
      </c>
      <c r="AF283" s="164">
        <v>0</v>
      </c>
      <c r="AG283" s="164">
        <v>0</v>
      </c>
      <c r="AH283" s="164">
        <v>0</v>
      </c>
      <c r="AI283" s="164">
        <v>0</v>
      </c>
      <c r="AJ283" s="165">
        <f t="shared" si="4"/>
        <v>0</v>
      </c>
      <c r="AM283" s="103"/>
    </row>
    <row r="284" spans="1:39" ht="20.100000000000001" hidden="1" customHeight="1" outlineLevel="2">
      <c r="A284" s="161">
        <v>1204</v>
      </c>
      <c r="B284" s="162" t="s">
        <v>946</v>
      </c>
      <c r="C284" s="163" t="s">
        <v>1383</v>
      </c>
      <c r="D284" s="164">
        <v>0</v>
      </c>
      <c r="E284" s="164">
        <v>0</v>
      </c>
      <c r="F284" s="164">
        <v>0</v>
      </c>
      <c r="G284" s="164">
        <v>0</v>
      </c>
      <c r="H284" s="164">
        <v>0</v>
      </c>
      <c r="I284" s="164">
        <v>0</v>
      </c>
      <c r="J284" s="164">
        <v>0</v>
      </c>
      <c r="K284" s="164">
        <v>0</v>
      </c>
      <c r="L284" s="164">
        <v>0</v>
      </c>
      <c r="M284" s="164">
        <v>0</v>
      </c>
      <c r="N284" s="164">
        <v>0</v>
      </c>
      <c r="O284" s="164">
        <v>0</v>
      </c>
      <c r="P284" s="164">
        <v>0</v>
      </c>
      <c r="Q284" s="164">
        <v>0</v>
      </c>
      <c r="R284" s="164">
        <v>0</v>
      </c>
      <c r="S284" s="164">
        <v>0</v>
      </c>
      <c r="T284" s="164">
        <v>0</v>
      </c>
      <c r="U284" s="164">
        <v>0</v>
      </c>
      <c r="V284" s="164">
        <v>0</v>
      </c>
      <c r="W284" s="164">
        <v>0</v>
      </c>
      <c r="X284" s="164">
        <v>0</v>
      </c>
      <c r="Y284" s="164">
        <v>0</v>
      </c>
      <c r="Z284" s="164">
        <v>0</v>
      </c>
      <c r="AA284" s="164">
        <v>0</v>
      </c>
      <c r="AB284" s="164">
        <v>0</v>
      </c>
      <c r="AC284" s="164">
        <v>0</v>
      </c>
      <c r="AD284" s="164">
        <v>0</v>
      </c>
      <c r="AE284" s="164">
        <v>0</v>
      </c>
      <c r="AF284" s="164">
        <v>0</v>
      </c>
      <c r="AG284" s="164">
        <v>0</v>
      </c>
      <c r="AH284" s="164">
        <v>0</v>
      </c>
      <c r="AI284" s="164">
        <v>0</v>
      </c>
      <c r="AJ284" s="165">
        <f t="shared" si="4"/>
        <v>0</v>
      </c>
      <c r="AM284" s="103"/>
    </row>
    <row r="285" spans="1:39" ht="20.100000000000001" hidden="1" customHeight="1" outlineLevel="2">
      <c r="A285" s="161">
        <v>1205</v>
      </c>
      <c r="B285" s="162" t="s">
        <v>947</v>
      </c>
      <c r="C285" s="163" t="s">
        <v>1383</v>
      </c>
      <c r="D285" s="164">
        <v>0</v>
      </c>
      <c r="E285" s="164">
        <v>0</v>
      </c>
      <c r="F285" s="164">
        <v>0</v>
      </c>
      <c r="G285" s="164">
        <v>0</v>
      </c>
      <c r="H285" s="164">
        <v>0</v>
      </c>
      <c r="I285" s="164">
        <v>0</v>
      </c>
      <c r="J285" s="164">
        <v>0</v>
      </c>
      <c r="K285" s="164">
        <v>0</v>
      </c>
      <c r="L285" s="164">
        <v>0</v>
      </c>
      <c r="M285" s="164">
        <v>0</v>
      </c>
      <c r="N285" s="164">
        <v>0</v>
      </c>
      <c r="O285" s="164">
        <v>0</v>
      </c>
      <c r="P285" s="164">
        <v>0</v>
      </c>
      <c r="Q285" s="164">
        <v>0</v>
      </c>
      <c r="R285" s="164">
        <v>0</v>
      </c>
      <c r="S285" s="164">
        <v>0</v>
      </c>
      <c r="T285" s="164">
        <v>0</v>
      </c>
      <c r="U285" s="164">
        <v>0</v>
      </c>
      <c r="V285" s="164">
        <v>0</v>
      </c>
      <c r="W285" s="164">
        <v>0</v>
      </c>
      <c r="X285" s="164">
        <v>0</v>
      </c>
      <c r="Y285" s="164">
        <v>0</v>
      </c>
      <c r="Z285" s="164">
        <v>0</v>
      </c>
      <c r="AA285" s="164">
        <v>0</v>
      </c>
      <c r="AB285" s="164">
        <v>0</v>
      </c>
      <c r="AC285" s="164">
        <v>0</v>
      </c>
      <c r="AD285" s="164">
        <v>0</v>
      </c>
      <c r="AE285" s="164">
        <v>0</v>
      </c>
      <c r="AF285" s="164">
        <v>0</v>
      </c>
      <c r="AG285" s="164">
        <v>0</v>
      </c>
      <c r="AH285" s="164">
        <v>0</v>
      </c>
      <c r="AI285" s="164">
        <v>0</v>
      </c>
      <c r="AJ285" s="165">
        <f t="shared" si="4"/>
        <v>0</v>
      </c>
      <c r="AM285" s="103"/>
    </row>
    <row r="286" spans="1:39" ht="20.100000000000001" hidden="1" customHeight="1" outlineLevel="2">
      <c r="A286" s="161">
        <v>1206</v>
      </c>
      <c r="B286" s="162" t="s">
        <v>948</v>
      </c>
      <c r="C286" s="163" t="s">
        <v>1383</v>
      </c>
      <c r="D286" s="164">
        <v>0</v>
      </c>
      <c r="E286" s="164">
        <v>0</v>
      </c>
      <c r="F286" s="164">
        <v>0</v>
      </c>
      <c r="G286" s="164">
        <v>0</v>
      </c>
      <c r="H286" s="164">
        <v>0</v>
      </c>
      <c r="I286" s="164">
        <v>0</v>
      </c>
      <c r="J286" s="164">
        <v>0</v>
      </c>
      <c r="K286" s="164">
        <v>0</v>
      </c>
      <c r="L286" s="164">
        <v>0</v>
      </c>
      <c r="M286" s="164">
        <v>0</v>
      </c>
      <c r="N286" s="164">
        <v>0</v>
      </c>
      <c r="O286" s="164">
        <v>0</v>
      </c>
      <c r="P286" s="164">
        <v>0</v>
      </c>
      <c r="Q286" s="164">
        <v>0</v>
      </c>
      <c r="R286" s="164">
        <v>0</v>
      </c>
      <c r="S286" s="164">
        <v>0</v>
      </c>
      <c r="T286" s="164">
        <v>0</v>
      </c>
      <c r="U286" s="164">
        <v>0</v>
      </c>
      <c r="V286" s="164">
        <v>0</v>
      </c>
      <c r="W286" s="164">
        <v>0</v>
      </c>
      <c r="X286" s="164">
        <v>0</v>
      </c>
      <c r="Y286" s="164">
        <v>0</v>
      </c>
      <c r="Z286" s="164">
        <v>0</v>
      </c>
      <c r="AA286" s="164">
        <v>0</v>
      </c>
      <c r="AB286" s="164">
        <v>0</v>
      </c>
      <c r="AC286" s="164">
        <v>0</v>
      </c>
      <c r="AD286" s="164">
        <v>0</v>
      </c>
      <c r="AE286" s="164">
        <v>0</v>
      </c>
      <c r="AF286" s="164">
        <v>0</v>
      </c>
      <c r="AG286" s="164">
        <v>0</v>
      </c>
      <c r="AH286" s="164">
        <v>0</v>
      </c>
      <c r="AI286" s="164">
        <v>0</v>
      </c>
      <c r="AJ286" s="165">
        <f t="shared" si="4"/>
        <v>0</v>
      </c>
      <c r="AM286" s="103"/>
    </row>
    <row r="287" spans="1:39" ht="20.100000000000001" hidden="1" customHeight="1" outlineLevel="2">
      <c r="A287" s="161">
        <v>1207</v>
      </c>
      <c r="B287" s="162" t="s">
        <v>949</v>
      </c>
      <c r="C287" s="163" t="s">
        <v>1383</v>
      </c>
      <c r="D287" s="164">
        <v>0</v>
      </c>
      <c r="E287" s="164">
        <v>0</v>
      </c>
      <c r="F287" s="164">
        <v>0</v>
      </c>
      <c r="G287" s="164">
        <v>0</v>
      </c>
      <c r="H287" s="164">
        <v>0</v>
      </c>
      <c r="I287" s="164">
        <v>0</v>
      </c>
      <c r="J287" s="164">
        <v>0</v>
      </c>
      <c r="K287" s="164">
        <v>0</v>
      </c>
      <c r="L287" s="164">
        <v>0</v>
      </c>
      <c r="M287" s="164">
        <v>0</v>
      </c>
      <c r="N287" s="164">
        <v>0</v>
      </c>
      <c r="O287" s="164">
        <v>0</v>
      </c>
      <c r="P287" s="164">
        <v>0</v>
      </c>
      <c r="Q287" s="164">
        <v>0</v>
      </c>
      <c r="R287" s="164">
        <v>0</v>
      </c>
      <c r="S287" s="164">
        <v>0</v>
      </c>
      <c r="T287" s="164">
        <v>0</v>
      </c>
      <c r="U287" s="164">
        <v>0</v>
      </c>
      <c r="V287" s="164">
        <v>0</v>
      </c>
      <c r="W287" s="164">
        <v>0</v>
      </c>
      <c r="X287" s="164">
        <v>0</v>
      </c>
      <c r="Y287" s="164">
        <v>0</v>
      </c>
      <c r="Z287" s="164">
        <v>0</v>
      </c>
      <c r="AA287" s="164">
        <v>0</v>
      </c>
      <c r="AB287" s="164">
        <v>0</v>
      </c>
      <c r="AC287" s="164">
        <v>0</v>
      </c>
      <c r="AD287" s="164">
        <v>0</v>
      </c>
      <c r="AE287" s="164">
        <v>0</v>
      </c>
      <c r="AF287" s="164">
        <v>0</v>
      </c>
      <c r="AG287" s="164">
        <v>0</v>
      </c>
      <c r="AH287" s="164">
        <v>0</v>
      </c>
      <c r="AI287" s="164">
        <v>0</v>
      </c>
      <c r="AJ287" s="165">
        <f t="shared" si="4"/>
        <v>0</v>
      </c>
      <c r="AM287" s="103"/>
    </row>
    <row r="288" spans="1:39" ht="20.100000000000001" hidden="1" customHeight="1" outlineLevel="2">
      <c r="A288" s="161">
        <v>1208</v>
      </c>
      <c r="B288" s="162" t="s">
        <v>950</v>
      </c>
      <c r="C288" s="163" t="s">
        <v>1383</v>
      </c>
      <c r="D288" s="164">
        <v>0</v>
      </c>
      <c r="E288" s="164">
        <v>0</v>
      </c>
      <c r="F288" s="164">
        <v>0</v>
      </c>
      <c r="G288" s="164">
        <v>0</v>
      </c>
      <c r="H288" s="164">
        <v>0</v>
      </c>
      <c r="I288" s="164">
        <v>0</v>
      </c>
      <c r="J288" s="164">
        <v>0</v>
      </c>
      <c r="K288" s="164">
        <v>0</v>
      </c>
      <c r="L288" s="164">
        <v>0</v>
      </c>
      <c r="M288" s="164">
        <v>0</v>
      </c>
      <c r="N288" s="164">
        <v>0</v>
      </c>
      <c r="O288" s="164">
        <v>0</v>
      </c>
      <c r="P288" s="164">
        <v>0</v>
      </c>
      <c r="Q288" s="164">
        <v>0</v>
      </c>
      <c r="R288" s="164">
        <v>0</v>
      </c>
      <c r="S288" s="164">
        <v>0</v>
      </c>
      <c r="T288" s="164">
        <v>0</v>
      </c>
      <c r="U288" s="164">
        <v>0</v>
      </c>
      <c r="V288" s="164">
        <v>0</v>
      </c>
      <c r="W288" s="164">
        <v>0</v>
      </c>
      <c r="X288" s="164">
        <v>0</v>
      </c>
      <c r="Y288" s="164">
        <v>0</v>
      </c>
      <c r="Z288" s="164">
        <v>0</v>
      </c>
      <c r="AA288" s="164">
        <v>0</v>
      </c>
      <c r="AB288" s="164">
        <v>0</v>
      </c>
      <c r="AC288" s="164">
        <v>0</v>
      </c>
      <c r="AD288" s="164">
        <v>0</v>
      </c>
      <c r="AE288" s="164">
        <v>0</v>
      </c>
      <c r="AF288" s="164">
        <v>0</v>
      </c>
      <c r="AG288" s="164">
        <v>0</v>
      </c>
      <c r="AH288" s="164">
        <v>0</v>
      </c>
      <c r="AI288" s="164">
        <v>0</v>
      </c>
      <c r="AJ288" s="165">
        <f t="shared" si="4"/>
        <v>0</v>
      </c>
      <c r="AM288" s="103"/>
    </row>
    <row r="289" spans="1:39" ht="20.100000000000001" hidden="1" customHeight="1" outlineLevel="2">
      <c r="A289" s="161">
        <v>1209</v>
      </c>
      <c r="B289" s="162" t="s">
        <v>951</v>
      </c>
      <c r="C289" s="163" t="s">
        <v>1383</v>
      </c>
      <c r="D289" s="164">
        <v>0</v>
      </c>
      <c r="E289" s="164">
        <v>0</v>
      </c>
      <c r="F289" s="164">
        <v>0</v>
      </c>
      <c r="G289" s="164">
        <v>0</v>
      </c>
      <c r="H289" s="164">
        <v>0</v>
      </c>
      <c r="I289" s="164">
        <v>0</v>
      </c>
      <c r="J289" s="164">
        <v>0</v>
      </c>
      <c r="K289" s="164">
        <v>0</v>
      </c>
      <c r="L289" s="164">
        <v>0</v>
      </c>
      <c r="M289" s="164">
        <v>0</v>
      </c>
      <c r="N289" s="164">
        <v>0</v>
      </c>
      <c r="O289" s="164">
        <v>0</v>
      </c>
      <c r="P289" s="164">
        <v>0</v>
      </c>
      <c r="Q289" s="164">
        <v>0</v>
      </c>
      <c r="R289" s="164">
        <v>0</v>
      </c>
      <c r="S289" s="164">
        <v>0</v>
      </c>
      <c r="T289" s="164">
        <v>0</v>
      </c>
      <c r="U289" s="164">
        <v>0</v>
      </c>
      <c r="V289" s="164">
        <v>0</v>
      </c>
      <c r="W289" s="164">
        <v>0</v>
      </c>
      <c r="X289" s="164">
        <v>0</v>
      </c>
      <c r="Y289" s="164">
        <v>0</v>
      </c>
      <c r="Z289" s="164">
        <v>0</v>
      </c>
      <c r="AA289" s="164">
        <v>0</v>
      </c>
      <c r="AB289" s="164">
        <v>0</v>
      </c>
      <c r="AC289" s="164">
        <v>0</v>
      </c>
      <c r="AD289" s="164">
        <v>0</v>
      </c>
      <c r="AE289" s="164">
        <v>0</v>
      </c>
      <c r="AF289" s="164">
        <v>0</v>
      </c>
      <c r="AG289" s="164">
        <v>0</v>
      </c>
      <c r="AH289" s="164">
        <v>0</v>
      </c>
      <c r="AI289" s="164">
        <v>0</v>
      </c>
      <c r="AJ289" s="165">
        <f t="shared" si="4"/>
        <v>0</v>
      </c>
      <c r="AM289" s="103"/>
    </row>
    <row r="290" spans="1:39" ht="20.100000000000001" hidden="1" customHeight="1" outlineLevel="2">
      <c r="A290" s="161">
        <v>1210</v>
      </c>
      <c r="B290" s="162" t="s">
        <v>952</v>
      </c>
      <c r="C290" s="163" t="s">
        <v>1383</v>
      </c>
      <c r="D290" s="164">
        <v>0</v>
      </c>
      <c r="E290" s="164">
        <v>0</v>
      </c>
      <c r="F290" s="164">
        <v>0</v>
      </c>
      <c r="G290" s="164">
        <v>1659939.22</v>
      </c>
      <c r="H290" s="164">
        <v>0</v>
      </c>
      <c r="I290" s="164">
        <v>0</v>
      </c>
      <c r="J290" s="164">
        <v>0</v>
      </c>
      <c r="K290" s="164">
        <v>0</v>
      </c>
      <c r="L290" s="164">
        <v>0</v>
      </c>
      <c r="M290" s="164">
        <v>0</v>
      </c>
      <c r="N290" s="164">
        <v>0</v>
      </c>
      <c r="O290" s="164">
        <v>0</v>
      </c>
      <c r="P290" s="164">
        <v>0</v>
      </c>
      <c r="Q290" s="164">
        <v>0</v>
      </c>
      <c r="R290" s="164">
        <v>0</v>
      </c>
      <c r="S290" s="164">
        <v>0</v>
      </c>
      <c r="T290" s="164">
        <v>0</v>
      </c>
      <c r="U290" s="164">
        <v>0</v>
      </c>
      <c r="V290" s="164">
        <v>0</v>
      </c>
      <c r="W290" s="164">
        <v>0</v>
      </c>
      <c r="X290" s="164">
        <v>0</v>
      </c>
      <c r="Y290" s="164">
        <v>0</v>
      </c>
      <c r="Z290" s="164">
        <v>0</v>
      </c>
      <c r="AA290" s="164">
        <v>0</v>
      </c>
      <c r="AB290" s="164">
        <v>0</v>
      </c>
      <c r="AC290" s="164">
        <v>0</v>
      </c>
      <c r="AD290" s="164">
        <v>0</v>
      </c>
      <c r="AE290" s="164">
        <v>0</v>
      </c>
      <c r="AF290" s="164">
        <v>0</v>
      </c>
      <c r="AG290" s="164">
        <v>0</v>
      </c>
      <c r="AH290" s="164">
        <v>0</v>
      </c>
      <c r="AI290" s="164">
        <v>0</v>
      </c>
      <c r="AJ290" s="165">
        <f t="shared" si="4"/>
        <v>1659939.22</v>
      </c>
      <c r="AM290" s="103"/>
    </row>
    <row r="291" spans="1:39" ht="20.100000000000001" hidden="1" customHeight="1" outlineLevel="2">
      <c r="A291" s="161">
        <v>1211</v>
      </c>
      <c r="B291" s="162" t="s">
        <v>953</v>
      </c>
      <c r="C291" s="163" t="s">
        <v>1383</v>
      </c>
      <c r="D291" s="164">
        <v>0</v>
      </c>
      <c r="E291" s="164">
        <v>0</v>
      </c>
      <c r="F291" s="164">
        <v>0</v>
      </c>
      <c r="G291" s="164">
        <v>0</v>
      </c>
      <c r="H291" s="164">
        <v>0</v>
      </c>
      <c r="I291" s="164">
        <v>0</v>
      </c>
      <c r="J291" s="164">
        <v>0</v>
      </c>
      <c r="K291" s="164">
        <v>0</v>
      </c>
      <c r="L291" s="164">
        <v>0</v>
      </c>
      <c r="M291" s="164">
        <v>0</v>
      </c>
      <c r="N291" s="164">
        <v>0</v>
      </c>
      <c r="O291" s="164">
        <v>0</v>
      </c>
      <c r="P291" s="164">
        <v>0</v>
      </c>
      <c r="Q291" s="164">
        <v>0</v>
      </c>
      <c r="R291" s="164">
        <v>0</v>
      </c>
      <c r="S291" s="164">
        <v>0</v>
      </c>
      <c r="T291" s="164">
        <v>0</v>
      </c>
      <c r="U291" s="164">
        <v>0</v>
      </c>
      <c r="V291" s="164">
        <v>0</v>
      </c>
      <c r="W291" s="164">
        <v>0</v>
      </c>
      <c r="X291" s="164">
        <v>0</v>
      </c>
      <c r="Y291" s="164">
        <v>0</v>
      </c>
      <c r="Z291" s="164">
        <v>0</v>
      </c>
      <c r="AA291" s="164">
        <v>0</v>
      </c>
      <c r="AB291" s="164">
        <v>0</v>
      </c>
      <c r="AC291" s="164">
        <v>0</v>
      </c>
      <c r="AD291" s="164">
        <v>0</v>
      </c>
      <c r="AE291" s="164">
        <v>0</v>
      </c>
      <c r="AF291" s="164">
        <v>0</v>
      </c>
      <c r="AG291" s="164">
        <v>0</v>
      </c>
      <c r="AH291" s="164">
        <v>0</v>
      </c>
      <c r="AI291" s="164">
        <v>0</v>
      </c>
      <c r="AJ291" s="165">
        <f t="shared" si="4"/>
        <v>0</v>
      </c>
      <c r="AM291" s="103"/>
    </row>
    <row r="292" spans="1:39" ht="20.100000000000001" hidden="1" customHeight="1" outlineLevel="2">
      <c r="A292" s="161">
        <v>1212</v>
      </c>
      <c r="B292" s="162" t="s">
        <v>954</v>
      </c>
      <c r="C292" s="163" t="s">
        <v>1383</v>
      </c>
      <c r="D292" s="164">
        <v>0</v>
      </c>
      <c r="E292" s="164">
        <v>0</v>
      </c>
      <c r="F292" s="164">
        <v>0</v>
      </c>
      <c r="G292" s="164">
        <v>0</v>
      </c>
      <c r="H292" s="164">
        <v>0</v>
      </c>
      <c r="I292" s="164">
        <v>0</v>
      </c>
      <c r="J292" s="164">
        <v>0</v>
      </c>
      <c r="K292" s="164">
        <v>0</v>
      </c>
      <c r="L292" s="164">
        <v>0</v>
      </c>
      <c r="M292" s="164">
        <v>0</v>
      </c>
      <c r="N292" s="164">
        <v>0</v>
      </c>
      <c r="O292" s="164">
        <v>0</v>
      </c>
      <c r="P292" s="164">
        <v>0</v>
      </c>
      <c r="Q292" s="164">
        <v>0</v>
      </c>
      <c r="R292" s="164">
        <v>0</v>
      </c>
      <c r="S292" s="164">
        <v>0</v>
      </c>
      <c r="T292" s="164">
        <v>0</v>
      </c>
      <c r="U292" s="164">
        <v>0</v>
      </c>
      <c r="V292" s="164">
        <v>0</v>
      </c>
      <c r="W292" s="164">
        <v>0</v>
      </c>
      <c r="X292" s="164">
        <v>0</v>
      </c>
      <c r="Y292" s="164">
        <v>0</v>
      </c>
      <c r="Z292" s="164">
        <v>0</v>
      </c>
      <c r="AA292" s="164">
        <v>0</v>
      </c>
      <c r="AB292" s="164">
        <v>0</v>
      </c>
      <c r="AC292" s="164">
        <v>0</v>
      </c>
      <c r="AD292" s="164">
        <v>0</v>
      </c>
      <c r="AE292" s="164">
        <v>0</v>
      </c>
      <c r="AF292" s="164">
        <v>0</v>
      </c>
      <c r="AG292" s="164">
        <v>0</v>
      </c>
      <c r="AH292" s="164">
        <v>0</v>
      </c>
      <c r="AI292" s="164">
        <v>0</v>
      </c>
      <c r="AJ292" s="165">
        <f t="shared" si="4"/>
        <v>0</v>
      </c>
      <c r="AM292" s="103"/>
    </row>
    <row r="293" spans="1:39" ht="20.100000000000001" hidden="1" customHeight="1" outlineLevel="2">
      <c r="A293" s="161">
        <v>1213</v>
      </c>
      <c r="B293" s="162" t="s">
        <v>955</v>
      </c>
      <c r="C293" s="163" t="s">
        <v>1383</v>
      </c>
      <c r="D293" s="164">
        <v>0</v>
      </c>
      <c r="E293" s="164">
        <v>0</v>
      </c>
      <c r="F293" s="164">
        <v>0</v>
      </c>
      <c r="G293" s="164">
        <v>0</v>
      </c>
      <c r="H293" s="164">
        <v>0</v>
      </c>
      <c r="I293" s="164">
        <v>0</v>
      </c>
      <c r="J293" s="164">
        <v>0</v>
      </c>
      <c r="K293" s="164">
        <v>0</v>
      </c>
      <c r="L293" s="164">
        <v>0</v>
      </c>
      <c r="M293" s="164">
        <v>0</v>
      </c>
      <c r="N293" s="164">
        <v>0</v>
      </c>
      <c r="O293" s="164">
        <v>0</v>
      </c>
      <c r="P293" s="164">
        <v>0</v>
      </c>
      <c r="Q293" s="164">
        <v>0</v>
      </c>
      <c r="R293" s="164">
        <v>0</v>
      </c>
      <c r="S293" s="164">
        <v>0</v>
      </c>
      <c r="T293" s="164">
        <v>0</v>
      </c>
      <c r="U293" s="164">
        <v>0</v>
      </c>
      <c r="V293" s="164">
        <v>0</v>
      </c>
      <c r="W293" s="164">
        <v>0</v>
      </c>
      <c r="X293" s="164">
        <v>0</v>
      </c>
      <c r="Y293" s="164">
        <v>0</v>
      </c>
      <c r="Z293" s="164">
        <v>0</v>
      </c>
      <c r="AA293" s="164">
        <v>0</v>
      </c>
      <c r="AB293" s="164">
        <v>0</v>
      </c>
      <c r="AC293" s="164">
        <v>0</v>
      </c>
      <c r="AD293" s="164">
        <v>0</v>
      </c>
      <c r="AE293" s="164">
        <v>0</v>
      </c>
      <c r="AF293" s="164">
        <v>0</v>
      </c>
      <c r="AG293" s="164">
        <v>0</v>
      </c>
      <c r="AH293" s="164">
        <v>0</v>
      </c>
      <c r="AI293" s="164">
        <v>0</v>
      </c>
      <c r="AJ293" s="165">
        <f t="shared" si="4"/>
        <v>0</v>
      </c>
      <c r="AM293" s="103"/>
    </row>
    <row r="294" spans="1:39" ht="20.100000000000001" hidden="1" customHeight="1" outlineLevel="2">
      <c r="A294" s="161">
        <v>1214</v>
      </c>
      <c r="B294" s="162" t="s">
        <v>956</v>
      </c>
      <c r="C294" s="163" t="s">
        <v>1383</v>
      </c>
      <c r="D294" s="164">
        <v>0</v>
      </c>
      <c r="E294" s="164">
        <v>0</v>
      </c>
      <c r="F294" s="164">
        <v>0</v>
      </c>
      <c r="G294" s="164">
        <v>0</v>
      </c>
      <c r="H294" s="164">
        <v>0</v>
      </c>
      <c r="I294" s="164">
        <v>0</v>
      </c>
      <c r="J294" s="164">
        <v>0</v>
      </c>
      <c r="K294" s="164">
        <v>0</v>
      </c>
      <c r="L294" s="164">
        <v>0</v>
      </c>
      <c r="M294" s="164">
        <v>0</v>
      </c>
      <c r="N294" s="164">
        <v>0</v>
      </c>
      <c r="O294" s="164">
        <v>0</v>
      </c>
      <c r="P294" s="164">
        <v>0</v>
      </c>
      <c r="Q294" s="164">
        <v>0</v>
      </c>
      <c r="R294" s="164">
        <v>0</v>
      </c>
      <c r="S294" s="164">
        <v>0</v>
      </c>
      <c r="T294" s="164">
        <v>0</v>
      </c>
      <c r="U294" s="164">
        <v>0</v>
      </c>
      <c r="V294" s="164">
        <v>0</v>
      </c>
      <c r="W294" s="164">
        <v>0</v>
      </c>
      <c r="X294" s="164">
        <v>0</v>
      </c>
      <c r="Y294" s="164">
        <v>0</v>
      </c>
      <c r="Z294" s="164">
        <v>0</v>
      </c>
      <c r="AA294" s="164">
        <v>0</v>
      </c>
      <c r="AB294" s="164">
        <v>0</v>
      </c>
      <c r="AC294" s="164">
        <v>0</v>
      </c>
      <c r="AD294" s="164">
        <v>0</v>
      </c>
      <c r="AE294" s="164">
        <v>0</v>
      </c>
      <c r="AF294" s="164">
        <v>0</v>
      </c>
      <c r="AG294" s="164">
        <v>0</v>
      </c>
      <c r="AH294" s="164">
        <v>0</v>
      </c>
      <c r="AI294" s="164">
        <v>0</v>
      </c>
      <c r="AJ294" s="165">
        <f t="shared" si="4"/>
        <v>0</v>
      </c>
      <c r="AM294" s="103"/>
    </row>
    <row r="295" spans="1:39" ht="20.100000000000001" hidden="1" customHeight="1" outlineLevel="2">
      <c r="A295" s="161">
        <v>1215</v>
      </c>
      <c r="B295" s="162" t="s">
        <v>957</v>
      </c>
      <c r="C295" s="163" t="s">
        <v>1383</v>
      </c>
      <c r="D295" s="164">
        <v>0</v>
      </c>
      <c r="E295" s="164">
        <v>0</v>
      </c>
      <c r="F295" s="164">
        <v>0</v>
      </c>
      <c r="G295" s="164">
        <v>0</v>
      </c>
      <c r="H295" s="164">
        <v>0</v>
      </c>
      <c r="I295" s="164">
        <v>0</v>
      </c>
      <c r="J295" s="164">
        <v>0</v>
      </c>
      <c r="K295" s="164">
        <v>0</v>
      </c>
      <c r="L295" s="164">
        <v>0</v>
      </c>
      <c r="M295" s="164">
        <v>0</v>
      </c>
      <c r="N295" s="164">
        <v>0</v>
      </c>
      <c r="O295" s="164">
        <v>0</v>
      </c>
      <c r="P295" s="164">
        <v>0</v>
      </c>
      <c r="Q295" s="164">
        <v>0</v>
      </c>
      <c r="R295" s="164">
        <v>0</v>
      </c>
      <c r="S295" s="164">
        <v>0</v>
      </c>
      <c r="T295" s="164">
        <v>0</v>
      </c>
      <c r="U295" s="164">
        <v>0</v>
      </c>
      <c r="V295" s="164">
        <v>0</v>
      </c>
      <c r="W295" s="164">
        <v>0</v>
      </c>
      <c r="X295" s="164">
        <v>0</v>
      </c>
      <c r="Y295" s="164">
        <v>0</v>
      </c>
      <c r="Z295" s="164">
        <v>0</v>
      </c>
      <c r="AA295" s="164">
        <v>0</v>
      </c>
      <c r="AB295" s="164">
        <v>0</v>
      </c>
      <c r="AC295" s="164">
        <v>0</v>
      </c>
      <c r="AD295" s="164">
        <v>0</v>
      </c>
      <c r="AE295" s="164">
        <v>0</v>
      </c>
      <c r="AF295" s="164">
        <v>0</v>
      </c>
      <c r="AG295" s="164">
        <v>0</v>
      </c>
      <c r="AH295" s="164">
        <v>0</v>
      </c>
      <c r="AI295" s="164">
        <v>0</v>
      </c>
      <c r="AJ295" s="165">
        <f t="shared" si="4"/>
        <v>0</v>
      </c>
      <c r="AM295" s="103"/>
    </row>
    <row r="296" spans="1:39" ht="20.100000000000001" hidden="1" customHeight="1" outlineLevel="2">
      <c r="A296" s="161">
        <v>1216</v>
      </c>
      <c r="B296" s="162" t="s">
        <v>958</v>
      </c>
      <c r="C296" s="163" t="s">
        <v>1383</v>
      </c>
      <c r="D296" s="164">
        <v>0</v>
      </c>
      <c r="E296" s="164">
        <v>0</v>
      </c>
      <c r="F296" s="164">
        <v>0</v>
      </c>
      <c r="G296" s="164">
        <v>0</v>
      </c>
      <c r="H296" s="164">
        <v>0</v>
      </c>
      <c r="I296" s="164">
        <v>0</v>
      </c>
      <c r="J296" s="164">
        <v>0</v>
      </c>
      <c r="K296" s="164">
        <v>0</v>
      </c>
      <c r="L296" s="164">
        <v>0</v>
      </c>
      <c r="M296" s="164">
        <v>0</v>
      </c>
      <c r="N296" s="164">
        <v>0</v>
      </c>
      <c r="O296" s="164">
        <v>0</v>
      </c>
      <c r="P296" s="164">
        <v>0</v>
      </c>
      <c r="Q296" s="164">
        <v>0</v>
      </c>
      <c r="R296" s="164">
        <v>0</v>
      </c>
      <c r="S296" s="164">
        <v>0</v>
      </c>
      <c r="T296" s="164">
        <v>0</v>
      </c>
      <c r="U296" s="164">
        <v>0</v>
      </c>
      <c r="V296" s="164">
        <v>0</v>
      </c>
      <c r="W296" s="164">
        <v>0</v>
      </c>
      <c r="X296" s="164">
        <v>0</v>
      </c>
      <c r="Y296" s="164">
        <v>0</v>
      </c>
      <c r="Z296" s="164">
        <v>0</v>
      </c>
      <c r="AA296" s="164">
        <v>0</v>
      </c>
      <c r="AB296" s="164">
        <v>0</v>
      </c>
      <c r="AC296" s="164">
        <v>0</v>
      </c>
      <c r="AD296" s="164">
        <v>0</v>
      </c>
      <c r="AE296" s="164">
        <v>0</v>
      </c>
      <c r="AF296" s="164">
        <v>0</v>
      </c>
      <c r="AG296" s="164">
        <v>0</v>
      </c>
      <c r="AH296" s="164">
        <v>0</v>
      </c>
      <c r="AI296" s="164">
        <v>0</v>
      </c>
      <c r="AJ296" s="165">
        <f t="shared" si="4"/>
        <v>0</v>
      </c>
      <c r="AM296" s="103"/>
    </row>
    <row r="297" spans="1:39" ht="20.100000000000001" hidden="1" customHeight="1" outlineLevel="2">
      <c r="A297" s="161">
        <v>1217</v>
      </c>
      <c r="B297" s="162" t="s">
        <v>959</v>
      </c>
      <c r="C297" s="163" t="s">
        <v>1383</v>
      </c>
      <c r="D297" s="164">
        <v>0</v>
      </c>
      <c r="E297" s="164">
        <v>0</v>
      </c>
      <c r="F297" s="164">
        <v>0</v>
      </c>
      <c r="G297" s="164">
        <v>0</v>
      </c>
      <c r="H297" s="164">
        <v>0</v>
      </c>
      <c r="I297" s="164">
        <v>0</v>
      </c>
      <c r="J297" s="164">
        <v>0</v>
      </c>
      <c r="K297" s="164">
        <v>0</v>
      </c>
      <c r="L297" s="164">
        <v>0</v>
      </c>
      <c r="M297" s="164">
        <v>0</v>
      </c>
      <c r="N297" s="164">
        <v>0</v>
      </c>
      <c r="O297" s="164">
        <v>0</v>
      </c>
      <c r="P297" s="164">
        <v>0</v>
      </c>
      <c r="Q297" s="164">
        <v>0</v>
      </c>
      <c r="R297" s="164">
        <v>0</v>
      </c>
      <c r="S297" s="164">
        <v>0</v>
      </c>
      <c r="T297" s="164">
        <v>0</v>
      </c>
      <c r="U297" s="164">
        <v>0</v>
      </c>
      <c r="V297" s="164">
        <v>0</v>
      </c>
      <c r="W297" s="164">
        <v>0</v>
      </c>
      <c r="X297" s="164">
        <v>0</v>
      </c>
      <c r="Y297" s="164">
        <v>0</v>
      </c>
      <c r="Z297" s="164">
        <v>0</v>
      </c>
      <c r="AA297" s="164">
        <v>0</v>
      </c>
      <c r="AB297" s="164">
        <v>0</v>
      </c>
      <c r="AC297" s="164">
        <v>0</v>
      </c>
      <c r="AD297" s="164">
        <v>0</v>
      </c>
      <c r="AE297" s="164">
        <v>0</v>
      </c>
      <c r="AF297" s="164">
        <v>0</v>
      </c>
      <c r="AG297" s="164">
        <v>0</v>
      </c>
      <c r="AH297" s="164">
        <v>0</v>
      </c>
      <c r="AI297" s="164">
        <v>0</v>
      </c>
      <c r="AJ297" s="165">
        <f t="shared" si="4"/>
        <v>0</v>
      </c>
      <c r="AM297" s="103"/>
    </row>
    <row r="298" spans="1:39" ht="20.100000000000001" hidden="1" customHeight="1" outlineLevel="2">
      <c r="A298" s="161">
        <v>1218</v>
      </c>
      <c r="B298" s="162" t="s">
        <v>960</v>
      </c>
      <c r="C298" s="163" t="s">
        <v>1383</v>
      </c>
      <c r="D298" s="164">
        <v>0</v>
      </c>
      <c r="E298" s="164">
        <v>0</v>
      </c>
      <c r="F298" s="164">
        <v>0</v>
      </c>
      <c r="G298" s="164">
        <v>0</v>
      </c>
      <c r="H298" s="164">
        <v>0</v>
      </c>
      <c r="I298" s="164">
        <v>0</v>
      </c>
      <c r="J298" s="164">
        <v>0</v>
      </c>
      <c r="K298" s="164">
        <v>0</v>
      </c>
      <c r="L298" s="164">
        <v>0</v>
      </c>
      <c r="M298" s="164">
        <v>0</v>
      </c>
      <c r="N298" s="164">
        <v>0</v>
      </c>
      <c r="O298" s="164">
        <v>0</v>
      </c>
      <c r="P298" s="164">
        <v>0</v>
      </c>
      <c r="Q298" s="164">
        <v>0</v>
      </c>
      <c r="R298" s="164">
        <v>0</v>
      </c>
      <c r="S298" s="164">
        <v>0</v>
      </c>
      <c r="T298" s="164">
        <v>0</v>
      </c>
      <c r="U298" s="164">
        <v>0</v>
      </c>
      <c r="V298" s="164">
        <v>0</v>
      </c>
      <c r="W298" s="164">
        <v>0</v>
      </c>
      <c r="X298" s="164">
        <v>0</v>
      </c>
      <c r="Y298" s="164">
        <v>0</v>
      </c>
      <c r="Z298" s="164">
        <v>0</v>
      </c>
      <c r="AA298" s="164">
        <v>0</v>
      </c>
      <c r="AB298" s="164">
        <v>0</v>
      </c>
      <c r="AC298" s="164">
        <v>0</v>
      </c>
      <c r="AD298" s="164">
        <v>0</v>
      </c>
      <c r="AE298" s="164">
        <v>0</v>
      </c>
      <c r="AF298" s="164">
        <v>0</v>
      </c>
      <c r="AG298" s="164">
        <v>0</v>
      </c>
      <c r="AH298" s="164">
        <v>0</v>
      </c>
      <c r="AI298" s="164">
        <v>0</v>
      </c>
      <c r="AJ298" s="165">
        <f t="shared" si="4"/>
        <v>0</v>
      </c>
      <c r="AM298" s="103"/>
    </row>
    <row r="299" spans="1:39" ht="20.100000000000001" hidden="1" customHeight="1" outlineLevel="2">
      <c r="A299" s="161">
        <v>1219</v>
      </c>
      <c r="B299" s="162" t="s">
        <v>961</v>
      </c>
      <c r="C299" s="163" t="s">
        <v>1383</v>
      </c>
      <c r="D299" s="164">
        <v>0</v>
      </c>
      <c r="E299" s="164">
        <v>0</v>
      </c>
      <c r="F299" s="164">
        <v>0</v>
      </c>
      <c r="G299" s="164">
        <v>0</v>
      </c>
      <c r="H299" s="164">
        <v>0</v>
      </c>
      <c r="I299" s="164">
        <v>0</v>
      </c>
      <c r="J299" s="164">
        <v>0</v>
      </c>
      <c r="K299" s="164">
        <v>0</v>
      </c>
      <c r="L299" s="164">
        <v>0</v>
      </c>
      <c r="M299" s="164">
        <v>0</v>
      </c>
      <c r="N299" s="164">
        <v>0</v>
      </c>
      <c r="O299" s="164">
        <v>0</v>
      </c>
      <c r="P299" s="164">
        <v>0</v>
      </c>
      <c r="Q299" s="164">
        <v>0</v>
      </c>
      <c r="R299" s="164">
        <v>0</v>
      </c>
      <c r="S299" s="164">
        <v>0</v>
      </c>
      <c r="T299" s="164">
        <v>0</v>
      </c>
      <c r="U299" s="164">
        <v>0</v>
      </c>
      <c r="V299" s="164">
        <v>0</v>
      </c>
      <c r="W299" s="164">
        <v>0</v>
      </c>
      <c r="X299" s="164">
        <v>0</v>
      </c>
      <c r="Y299" s="164">
        <v>0</v>
      </c>
      <c r="Z299" s="164">
        <v>0</v>
      </c>
      <c r="AA299" s="164">
        <v>0</v>
      </c>
      <c r="AB299" s="164">
        <v>0</v>
      </c>
      <c r="AC299" s="164">
        <v>0</v>
      </c>
      <c r="AD299" s="164">
        <v>0</v>
      </c>
      <c r="AE299" s="164">
        <v>0</v>
      </c>
      <c r="AF299" s="164">
        <v>0</v>
      </c>
      <c r="AG299" s="164">
        <v>0</v>
      </c>
      <c r="AH299" s="164">
        <v>0</v>
      </c>
      <c r="AI299" s="164">
        <v>0</v>
      </c>
      <c r="AJ299" s="165">
        <f t="shared" si="4"/>
        <v>0</v>
      </c>
      <c r="AM299" s="103"/>
    </row>
    <row r="300" spans="1:39" ht="20.100000000000001" hidden="1" customHeight="1" outlineLevel="2">
      <c r="A300" s="161">
        <v>1220</v>
      </c>
      <c r="B300" s="162" t="s">
        <v>962</v>
      </c>
      <c r="C300" s="163" t="s">
        <v>1383</v>
      </c>
      <c r="D300" s="164">
        <v>0</v>
      </c>
      <c r="E300" s="164">
        <v>0</v>
      </c>
      <c r="F300" s="164">
        <v>0</v>
      </c>
      <c r="G300" s="164">
        <v>0</v>
      </c>
      <c r="H300" s="164">
        <v>0</v>
      </c>
      <c r="I300" s="164">
        <v>0</v>
      </c>
      <c r="J300" s="164">
        <v>0</v>
      </c>
      <c r="K300" s="164">
        <v>0</v>
      </c>
      <c r="L300" s="164">
        <v>0</v>
      </c>
      <c r="M300" s="164">
        <v>0</v>
      </c>
      <c r="N300" s="164">
        <v>0</v>
      </c>
      <c r="O300" s="164">
        <v>0</v>
      </c>
      <c r="P300" s="164">
        <v>0</v>
      </c>
      <c r="Q300" s="164">
        <v>0</v>
      </c>
      <c r="R300" s="164">
        <v>0</v>
      </c>
      <c r="S300" s="164">
        <v>0</v>
      </c>
      <c r="T300" s="164">
        <v>0</v>
      </c>
      <c r="U300" s="164">
        <v>0</v>
      </c>
      <c r="V300" s="164">
        <v>0</v>
      </c>
      <c r="W300" s="164">
        <v>0</v>
      </c>
      <c r="X300" s="164">
        <v>0</v>
      </c>
      <c r="Y300" s="164">
        <v>0</v>
      </c>
      <c r="Z300" s="164">
        <v>0</v>
      </c>
      <c r="AA300" s="164">
        <v>0</v>
      </c>
      <c r="AB300" s="164">
        <v>0</v>
      </c>
      <c r="AC300" s="164">
        <v>0</v>
      </c>
      <c r="AD300" s="164">
        <v>0</v>
      </c>
      <c r="AE300" s="164">
        <v>0</v>
      </c>
      <c r="AF300" s="164">
        <v>0</v>
      </c>
      <c r="AG300" s="164">
        <v>0</v>
      </c>
      <c r="AH300" s="164">
        <v>0</v>
      </c>
      <c r="AI300" s="164">
        <v>0</v>
      </c>
      <c r="AJ300" s="165">
        <f t="shared" si="4"/>
        <v>0</v>
      </c>
      <c r="AM300" s="103"/>
    </row>
    <row r="301" spans="1:39" ht="20.100000000000001" hidden="1" customHeight="1" outlineLevel="2">
      <c r="A301" s="161">
        <v>1221</v>
      </c>
      <c r="B301" s="162" t="s">
        <v>963</v>
      </c>
      <c r="C301" s="163" t="s">
        <v>1383</v>
      </c>
      <c r="D301" s="164">
        <v>0</v>
      </c>
      <c r="E301" s="164">
        <v>0</v>
      </c>
      <c r="F301" s="164">
        <v>0</v>
      </c>
      <c r="G301" s="164">
        <v>0</v>
      </c>
      <c r="H301" s="164">
        <v>0</v>
      </c>
      <c r="I301" s="164">
        <v>0</v>
      </c>
      <c r="J301" s="164">
        <v>0</v>
      </c>
      <c r="K301" s="164">
        <v>0</v>
      </c>
      <c r="L301" s="164">
        <v>0</v>
      </c>
      <c r="M301" s="164">
        <v>0</v>
      </c>
      <c r="N301" s="164">
        <v>0</v>
      </c>
      <c r="O301" s="164">
        <v>0</v>
      </c>
      <c r="P301" s="164">
        <v>0</v>
      </c>
      <c r="Q301" s="164">
        <v>0</v>
      </c>
      <c r="R301" s="164">
        <v>0</v>
      </c>
      <c r="S301" s="164">
        <v>0</v>
      </c>
      <c r="T301" s="164">
        <v>0</v>
      </c>
      <c r="U301" s="164">
        <v>0</v>
      </c>
      <c r="V301" s="164">
        <v>0</v>
      </c>
      <c r="W301" s="164">
        <v>0</v>
      </c>
      <c r="X301" s="164">
        <v>0</v>
      </c>
      <c r="Y301" s="164">
        <v>0</v>
      </c>
      <c r="Z301" s="164">
        <v>0</v>
      </c>
      <c r="AA301" s="164">
        <v>0</v>
      </c>
      <c r="AB301" s="164">
        <v>0</v>
      </c>
      <c r="AC301" s="164">
        <v>0</v>
      </c>
      <c r="AD301" s="164">
        <v>0</v>
      </c>
      <c r="AE301" s="164">
        <v>0</v>
      </c>
      <c r="AF301" s="164">
        <v>0</v>
      </c>
      <c r="AG301" s="164">
        <v>0</v>
      </c>
      <c r="AH301" s="164">
        <v>0</v>
      </c>
      <c r="AI301" s="164">
        <v>0</v>
      </c>
      <c r="AJ301" s="165">
        <f t="shared" si="4"/>
        <v>0</v>
      </c>
      <c r="AM301" s="103"/>
    </row>
    <row r="302" spans="1:39" ht="20.100000000000001" hidden="1" customHeight="1" outlineLevel="2">
      <c r="A302" s="161">
        <v>1222</v>
      </c>
      <c r="B302" s="162" t="s">
        <v>964</v>
      </c>
      <c r="C302" s="163" t="s">
        <v>1383</v>
      </c>
      <c r="D302" s="164">
        <v>0</v>
      </c>
      <c r="E302" s="164">
        <v>0</v>
      </c>
      <c r="F302" s="164">
        <v>0</v>
      </c>
      <c r="G302" s="164">
        <v>0</v>
      </c>
      <c r="H302" s="164">
        <v>0</v>
      </c>
      <c r="I302" s="164">
        <v>0</v>
      </c>
      <c r="J302" s="164">
        <v>0</v>
      </c>
      <c r="K302" s="164">
        <v>0</v>
      </c>
      <c r="L302" s="164">
        <v>0</v>
      </c>
      <c r="M302" s="164">
        <v>0</v>
      </c>
      <c r="N302" s="164">
        <v>0</v>
      </c>
      <c r="O302" s="164">
        <v>0</v>
      </c>
      <c r="P302" s="164">
        <v>0</v>
      </c>
      <c r="Q302" s="164">
        <v>0</v>
      </c>
      <c r="R302" s="164">
        <v>0</v>
      </c>
      <c r="S302" s="164">
        <v>0</v>
      </c>
      <c r="T302" s="164">
        <v>0</v>
      </c>
      <c r="U302" s="164">
        <v>0</v>
      </c>
      <c r="V302" s="164">
        <v>0</v>
      </c>
      <c r="W302" s="164">
        <v>0</v>
      </c>
      <c r="X302" s="164">
        <v>0</v>
      </c>
      <c r="Y302" s="164">
        <v>0</v>
      </c>
      <c r="Z302" s="164">
        <v>0</v>
      </c>
      <c r="AA302" s="164">
        <v>0</v>
      </c>
      <c r="AB302" s="164">
        <v>0</v>
      </c>
      <c r="AC302" s="164">
        <v>0</v>
      </c>
      <c r="AD302" s="164">
        <v>0</v>
      </c>
      <c r="AE302" s="164">
        <v>0</v>
      </c>
      <c r="AF302" s="164">
        <v>0</v>
      </c>
      <c r="AG302" s="164">
        <v>0</v>
      </c>
      <c r="AH302" s="164">
        <v>0</v>
      </c>
      <c r="AI302" s="164">
        <v>0</v>
      </c>
      <c r="AJ302" s="165">
        <f t="shared" si="4"/>
        <v>0</v>
      </c>
      <c r="AM302" s="103"/>
    </row>
    <row r="303" spans="1:39" ht="20.100000000000001" hidden="1" customHeight="1" outlineLevel="2">
      <c r="A303" s="161">
        <v>1223</v>
      </c>
      <c r="B303" s="162" t="s">
        <v>965</v>
      </c>
      <c r="C303" s="163" t="s">
        <v>1383</v>
      </c>
      <c r="D303" s="164">
        <v>0</v>
      </c>
      <c r="E303" s="164">
        <v>0</v>
      </c>
      <c r="F303" s="164">
        <v>0</v>
      </c>
      <c r="G303" s="164">
        <v>0</v>
      </c>
      <c r="H303" s="164">
        <v>0</v>
      </c>
      <c r="I303" s="164">
        <v>0</v>
      </c>
      <c r="J303" s="164">
        <v>0</v>
      </c>
      <c r="K303" s="164">
        <v>0</v>
      </c>
      <c r="L303" s="164">
        <v>0</v>
      </c>
      <c r="M303" s="164">
        <v>0</v>
      </c>
      <c r="N303" s="164">
        <v>0</v>
      </c>
      <c r="O303" s="164">
        <v>0</v>
      </c>
      <c r="P303" s="164">
        <v>0</v>
      </c>
      <c r="Q303" s="164">
        <v>0</v>
      </c>
      <c r="R303" s="164">
        <v>0</v>
      </c>
      <c r="S303" s="164">
        <v>0</v>
      </c>
      <c r="T303" s="164">
        <v>0</v>
      </c>
      <c r="U303" s="164">
        <v>0</v>
      </c>
      <c r="V303" s="164">
        <v>0</v>
      </c>
      <c r="W303" s="164">
        <v>0</v>
      </c>
      <c r="X303" s="164">
        <v>0</v>
      </c>
      <c r="Y303" s="164">
        <v>0</v>
      </c>
      <c r="Z303" s="164">
        <v>0</v>
      </c>
      <c r="AA303" s="164">
        <v>0</v>
      </c>
      <c r="AB303" s="164">
        <v>0</v>
      </c>
      <c r="AC303" s="164">
        <v>0</v>
      </c>
      <c r="AD303" s="164">
        <v>0</v>
      </c>
      <c r="AE303" s="164">
        <v>0</v>
      </c>
      <c r="AF303" s="164">
        <v>0</v>
      </c>
      <c r="AG303" s="164">
        <v>0</v>
      </c>
      <c r="AH303" s="164">
        <v>0</v>
      </c>
      <c r="AI303" s="164">
        <v>0</v>
      </c>
      <c r="AJ303" s="165">
        <f t="shared" si="4"/>
        <v>0</v>
      </c>
      <c r="AM303" s="103"/>
    </row>
    <row r="304" spans="1:39" ht="20.100000000000001" hidden="1" customHeight="1" outlineLevel="2">
      <c r="A304" s="161">
        <v>1224</v>
      </c>
      <c r="B304" s="162" t="s">
        <v>966</v>
      </c>
      <c r="C304" s="163" t="s">
        <v>1383</v>
      </c>
      <c r="D304" s="164">
        <v>0</v>
      </c>
      <c r="E304" s="164">
        <v>0</v>
      </c>
      <c r="F304" s="164">
        <v>0</v>
      </c>
      <c r="G304" s="164">
        <v>0</v>
      </c>
      <c r="H304" s="164">
        <v>0</v>
      </c>
      <c r="I304" s="164">
        <v>0</v>
      </c>
      <c r="J304" s="164">
        <v>0</v>
      </c>
      <c r="K304" s="164">
        <v>0</v>
      </c>
      <c r="L304" s="164">
        <v>0</v>
      </c>
      <c r="M304" s="164">
        <v>0</v>
      </c>
      <c r="N304" s="164">
        <v>0</v>
      </c>
      <c r="O304" s="164">
        <v>0</v>
      </c>
      <c r="P304" s="164">
        <v>0</v>
      </c>
      <c r="Q304" s="164">
        <v>0</v>
      </c>
      <c r="R304" s="164">
        <v>0</v>
      </c>
      <c r="S304" s="164">
        <v>0</v>
      </c>
      <c r="T304" s="164">
        <v>0</v>
      </c>
      <c r="U304" s="164">
        <v>0</v>
      </c>
      <c r="V304" s="164">
        <v>0</v>
      </c>
      <c r="W304" s="164">
        <v>0</v>
      </c>
      <c r="X304" s="164">
        <v>0</v>
      </c>
      <c r="Y304" s="164">
        <v>0</v>
      </c>
      <c r="Z304" s="164">
        <v>0</v>
      </c>
      <c r="AA304" s="164">
        <v>0</v>
      </c>
      <c r="AB304" s="164">
        <v>0</v>
      </c>
      <c r="AC304" s="164">
        <v>0</v>
      </c>
      <c r="AD304" s="164">
        <v>0</v>
      </c>
      <c r="AE304" s="164">
        <v>0</v>
      </c>
      <c r="AF304" s="164">
        <v>0</v>
      </c>
      <c r="AG304" s="164">
        <v>0</v>
      </c>
      <c r="AH304" s="164">
        <v>0</v>
      </c>
      <c r="AI304" s="164">
        <v>0</v>
      </c>
      <c r="AJ304" s="165">
        <f t="shared" si="4"/>
        <v>0</v>
      </c>
      <c r="AM304" s="103"/>
    </row>
    <row r="305" spans="1:39" ht="20.100000000000001" hidden="1" customHeight="1" outlineLevel="2">
      <c r="A305" s="161">
        <v>1225</v>
      </c>
      <c r="B305" s="162" t="s">
        <v>967</v>
      </c>
      <c r="C305" s="163" t="s">
        <v>1383</v>
      </c>
      <c r="D305" s="164">
        <v>0</v>
      </c>
      <c r="E305" s="164">
        <v>0</v>
      </c>
      <c r="F305" s="164">
        <v>0</v>
      </c>
      <c r="G305" s="164">
        <v>0</v>
      </c>
      <c r="H305" s="164">
        <v>0</v>
      </c>
      <c r="I305" s="164">
        <v>0</v>
      </c>
      <c r="J305" s="164">
        <v>0</v>
      </c>
      <c r="K305" s="164">
        <v>0</v>
      </c>
      <c r="L305" s="164">
        <v>0</v>
      </c>
      <c r="M305" s="164">
        <v>0</v>
      </c>
      <c r="N305" s="164">
        <v>0</v>
      </c>
      <c r="O305" s="164">
        <v>0</v>
      </c>
      <c r="P305" s="164">
        <v>0</v>
      </c>
      <c r="Q305" s="164">
        <v>0</v>
      </c>
      <c r="R305" s="164">
        <v>0</v>
      </c>
      <c r="S305" s="164">
        <v>0</v>
      </c>
      <c r="T305" s="164">
        <v>0</v>
      </c>
      <c r="U305" s="164">
        <v>0</v>
      </c>
      <c r="V305" s="164">
        <v>0</v>
      </c>
      <c r="W305" s="164">
        <v>0</v>
      </c>
      <c r="X305" s="164">
        <v>0</v>
      </c>
      <c r="Y305" s="164">
        <v>0</v>
      </c>
      <c r="Z305" s="164">
        <v>0</v>
      </c>
      <c r="AA305" s="164">
        <v>0</v>
      </c>
      <c r="AB305" s="164">
        <v>0</v>
      </c>
      <c r="AC305" s="164">
        <v>0</v>
      </c>
      <c r="AD305" s="164">
        <v>0</v>
      </c>
      <c r="AE305" s="164">
        <v>0</v>
      </c>
      <c r="AF305" s="164">
        <v>0</v>
      </c>
      <c r="AG305" s="164">
        <v>0</v>
      </c>
      <c r="AH305" s="164">
        <v>0</v>
      </c>
      <c r="AI305" s="164">
        <v>0</v>
      </c>
      <c r="AJ305" s="165">
        <f t="shared" si="4"/>
        <v>0</v>
      </c>
      <c r="AM305" s="103"/>
    </row>
    <row r="306" spans="1:39" ht="20.100000000000001" hidden="1" customHeight="1" outlineLevel="2">
      <c r="A306" s="161">
        <v>1226</v>
      </c>
      <c r="B306" s="162" t="s">
        <v>968</v>
      </c>
      <c r="C306" s="163" t="s">
        <v>1383</v>
      </c>
      <c r="D306" s="164">
        <v>0</v>
      </c>
      <c r="E306" s="164">
        <v>0</v>
      </c>
      <c r="F306" s="164">
        <v>0</v>
      </c>
      <c r="G306" s="164">
        <v>0</v>
      </c>
      <c r="H306" s="164">
        <v>0</v>
      </c>
      <c r="I306" s="164">
        <v>0</v>
      </c>
      <c r="J306" s="164">
        <v>0</v>
      </c>
      <c r="K306" s="164">
        <v>0</v>
      </c>
      <c r="L306" s="164">
        <v>0</v>
      </c>
      <c r="M306" s="164">
        <v>0</v>
      </c>
      <c r="N306" s="164">
        <v>0</v>
      </c>
      <c r="O306" s="164">
        <v>0</v>
      </c>
      <c r="P306" s="164">
        <v>0</v>
      </c>
      <c r="Q306" s="164">
        <v>0</v>
      </c>
      <c r="R306" s="164">
        <v>0</v>
      </c>
      <c r="S306" s="164">
        <v>0</v>
      </c>
      <c r="T306" s="164">
        <v>0</v>
      </c>
      <c r="U306" s="164">
        <v>0</v>
      </c>
      <c r="V306" s="164">
        <v>0</v>
      </c>
      <c r="W306" s="164">
        <v>0</v>
      </c>
      <c r="X306" s="164">
        <v>0</v>
      </c>
      <c r="Y306" s="164">
        <v>0</v>
      </c>
      <c r="Z306" s="164">
        <v>0</v>
      </c>
      <c r="AA306" s="164">
        <v>0</v>
      </c>
      <c r="AB306" s="164">
        <v>0</v>
      </c>
      <c r="AC306" s="164">
        <v>0</v>
      </c>
      <c r="AD306" s="164">
        <v>0</v>
      </c>
      <c r="AE306" s="164">
        <v>0</v>
      </c>
      <c r="AF306" s="164">
        <v>0</v>
      </c>
      <c r="AG306" s="164">
        <v>0</v>
      </c>
      <c r="AH306" s="164">
        <v>0</v>
      </c>
      <c r="AI306" s="164">
        <v>0</v>
      </c>
      <c r="AJ306" s="165">
        <f t="shared" si="4"/>
        <v>0</v>
      </c>
      <c r="AM306" s="103"/>
    </row>
    <row r="307" spans="1:39" ht="20.100000000000001" hidden="1" customHeight="1" outlineLevel="2">
      <c r="A307" s="161">
        <v>1227</v>
      </c>
      <c r="B307" s="162" t="s">
        <v>969</v>
      </c>
      <c r="C307" s="163" t="s">
        <v>1383</v>
      </c>
      <c r="D307" s="164">
        <v>0</v>
      </c>
      <c r="E307" s="164">
        <v>0</v>
      </c>
      <c r="F307" s="164">
        <v>0</v>
      </c>
      <c r="G307" s="164">
        <v>0</v>
      </c>
      <c r="H307" s="164">
        <v>0</v>
      </c>
      <c r="I307" s="164">
        <v>0</v>
      </c>
      <c r="J307" s="164">
        <v>0</v>
      </c>
      <c r="K307" s="164">
        <v>0</v>
      </c>
      <c r="L307" s="164">
        <v>0</v>
      </c>
      <c r="M307" s="164">
        <v>0</v>
      </c>
      <c r="N307" s="164">
        <v>0</v>
      </c>
      <c r="O307" s="164">
        <v>0</v>
      </c>
      <c r="P307" s="164">
        <v>0</v>
      </c>
      <c r="Q307" s="164">
        <v>0</v>
      </c>
      <c r="R307" s="164">
        <v>0</v>
      </c>
      <c r="S307" s="164">
        <v>0</v>
      </c>
      <c r="T307" s="164">
        <v>0</v>
      </c>
      <c r="U307" s="164">
        <v>0</v>
      </c>
      <c r="V307" s="164">
        <v>0</v>
      </c>
      <c r="W307" s="164">
        <v>0</v>
      </c>
      <c r="X307" s="164">
        <v>0</v>
      </c>
      <c r="Y307" s="164">
        <v>0</v>
      </c>
      <c r="Z307" s="164">
        <v>0</v>
      </c>
      <c r="AA307" s="164">
        <v>0</v>
      </c>
      <c r="AB307" s="164">
        <v>0</v>
      </c>
      <c r="AC307" s="164">
        <v>0</v>
      </c>
      <c r="AD307" s="164">
        <v>0</v>
      </c>
      <c r="AE307" s="164">
        <v>0</v>
      </c>
      <c r="AF307" s="164">
        <v>0</v>
      </c>
      <c r="AG307" s="164">
        <v>0</v>
      </c>
      <c r="AH307" s="164">
        <v>0</v>
      </c>
      <c r="AI307" s="164">
        <v>0</v>
      </c>
      <c r="AJ307" s="165">
        <f t="shared" si="4"/>
        <v>0</v>
      </c>
      <c r="AM307" s="103"/>
    </row>
    <row r="308" spans="1:39" ht="20.100000000000001" hidden="1" customHeight="1" outlineLevel="2">
      <c r="A308" s="161">
        <v>1228</v>
      </c>
      <c r="B308" s="162" t="s">
        <v>970</v>
      </c>
      <c r="C308" s="163" t="s">
        <v>1383</v>
      </c>
      <c r="D308" s="164">
        <v>0</v>
      </c>
      <c r="E308" s="164">
        <v>0</v>
      </c>
      <c r="F308" s="164">
        <v>0</v>
      </c>
      <c r="G308" s="164">
        <v>0</v>
      </c>
      <c r="H308" s="164">
        <v>0</v>
      </c>
      <c r="I308" s="164">
        <v>0</v>
      </c>
      <c r="J308" s="164">
        <v>0</v>
      </c>
      <c r="K308" s="164">
        <v>0</v>
      </c>
      <c r="L308" s="164">
        <v>0</v>
      </c>
      <c r="M308" s="164">
        <v>0</v>
      </c>
      <c r="N308" s="164">
        <v>0</v>
      </c>
      <c r="O308" s="164">
        <v>0</v>
      </c>
      <c r="P308" s="164">
        <v>0</v>
      </c>
      <c r="Q308" s="164">
        <v>0</v>
      </c>
      <c r="R308" s="164">
        <v>0</v>
      </c>
      <c r="S308" s="164">
        <v>0</v>
      </c>
      <c r="T308" s="164">
        <v>0</v>
      </c>
      <c r="U308" s="164">
        <v>0</v>
      </c>
      <c r="V308" s="164">
        <v>0</v>
      </c>
      <c r="W308" s="164">
        <v>0</v>
      </c>
      <c r="X308" s="164">
        <v>0</v>
      </c>
      <c r="Y308" s="164">
        <v>0</v>
      </c>
      <c r="Z308" s="164">
        <v>0</v>
      </c>
      <c r="AA308" s="164">
        <v>0</v>
      </c>
      <c r="AB308" s="164">
        <v>0</v>
      </c>
      <c r="AC308" s="164">
        <v>0</v>
      </c>
      <c r="AD308" s="164">
        <v>0</v>
      </c>
      <c r="AE308" s="164">
        <v>0</v>
      </c>
      <c r="AF308" s="164">
        <v>0</v>
      </c>
      <c r="AG308" s="164">
        <v>0</v>
      </c>
      <c r="AH308" s="164">
        <v>0</v>
      </c>
      <c r="AI308" s="164">
        <v>0</v>
      </c>
      <c r="AJ308" s="165">
        <f t="shared" si="4"/>
        <v>0</v>
      </c>
      <c r="AM308" s="103"/>
    </row>
    <row r="309" spans="1:39" ht="20.100000000000001" hidden="1" customHeight="1" outlineLevel="2">
      <c r="A309" s="161">
        <v>1229</v>
      </c>
      <c r="B309" s="162" t="s">
        <v>971</v>
      </c>
      <c r="C309" s="163" t="s">
        <v>1383</v>
      </c>
      <c r="D309" s="164">
        <v>0</v>
      </c>
      <c r="E309" s="164">
        <v>0</v>
      </c>
      <c r="F309" s="164">
        <v>0</v>
      </c>
      <c r="G309" s="164">
        <v>0</v>
      </c>
      <c r="H309" s="164">
        <v>0</v>
      </c>
      <c r="I309" s="164">
        <v>0</v>
      </c>
      <c r="J309" s="164">
        <v>0</v>
      </c>
      <c r="K309" s="164">
        <v>0</v>
      </c>
      <c r="L309" s="164">
        <v>0</v>
      </c>
      <c r="M309" s="164">
        <v>0</v>
      </c>
      <c r="N309" s="164">
        <v>0</v>
      </c>
      <c r="O309" s="164">
        <v>0</v>
      </c>
      <c r="P309" s="164">
        <v>0</v>
      </c>
      <c r="Q309" s="164">
        <v>0</v>
      </c>
      <c r="R309" s="164">
        <v>0</v>
      </c>
      <c r="S309" s="164">
        <v>0</v>
      </c>
      <c r="T309" s="164">
        <v>0</v>
      </c>
      <c r="U309" s="164">
        <v>0</v>
      </c>
      <c r="V309" s="164">
        <v>0</v>
      </c>
      <c r="W309" s="164">
        <v>0</v>
      </c>
      <c r="X309" s="164">
        <v>0</v>
      </c>
      <c r="Y309" s="164">
        <v>0</v>
      </c>
      <c r="Z309" s="164">
        <v>0</v>
      </c>
      <c r="AA309" s="164">
        <v>0</v>
      </c>
      <c r="AB309" s="164">
        <v>0</v>
      </c>
      <c r="AC309" s="164">
        <v>0</v>
      </c>
      <c r="AD309" s="164">
        <v>0</v>
      </c>
      <c r="AE309" s="164">
        <v>0</v>
      </c>
      <c r="AF309" s="164">
        <v>0</v>
      </c>
      <c r="AG309" s="164">
        <v>0</v>
      </c>
      <c r="AH309" s="164">
        <v>0</v>
      </c>
      <c r="AI309" s="164">
        <v>0</v>
      </c>
      <c r="AJ309" s="165">
        <f t="shared" si="4"/>
        <v>0</v>
      </c>
      <c r="AM309" s="103"/>
    </row>
    <row r="310" spans="1:39" ht="20.100000000000001" hidden="1" customHeight="1" outlineLevel="2">
      <c r="A310" s="161">
        <v>1230</v>
      </c>
      <c r="B310" s="162" t="s">
        <v>972</v>
      </c>
      <c r="C310" s="163" t="s">
        <v>1383</v>
      </c>
      <c r="D310" s="164">
        <v>0</v>
      </c>
      <c r="E310" s="164">
        <v>0</v>
      </c>
      <c r="F310" s="164">
        <v>0</v>
      </c>
      <c r="G310" s="164">
        <v>0</v>
      </c>
      <c r="H310" s="164">
        <v>0</v>
      </c>
      <c r="I310" s="164">
        <v>0</v>
      </c>
      <c r="J310" s="164">
        <v>0</v>
      </c>
      <c r="K310" s="164">
        <v>0</v>
      </c>
      <c r="L310" s="164">
        <v>0</v>
      </c>
      <c r="M310" s="164">
        <v>0</v>
      </c>
      <c r="N310" s="164">
        <v>0</v>
      </c>
      <c r="O310" s="164">
        <v>0</v>
      </c>
      <c r="P310" s="164">
        <v>0</v>
      </c>
      <c r="Q310" s="164">
        <v>0</v>
      </c>
      <c r="R310" s="164">
        <v>0</v>
      </c>
      <c r="S310" s="164">
        <v>0</v>
      </c>
      <c r="T310" s="164">
        <v>0</v>
      </c>
      <c r="U310" s="164">
        <v>0</v>
      </c>
      <c r="V310" s="164">
        <v>0</v>
      </c>
      <c r="W310" s="164">
        <v>0</v>
      </c>
      <c r="X310" s="164">
        <v>0</v>
      </c>
      <c r="Y310" s="164">
        <v>0</v>
      </c>
      <c r="Z310" s="164">
        <v>0</v>
      </c>
      <c r="AA310" s="164">
        <v>0</v>
      </c>
      <c r="AB310" s="164">
        <v>0</v>
      </c>
      <c r="AC310" s="164">
        <v>0</v>
      </c>
      <c r="AD310" s="164">
        <v>0</v>
      </c>
      <c r="AE310" s="164">
        <v>0</v>
      </c>
      <c r="AF310" s="164">
        <v>0</v>
      </c>
      <c r="AG310" s="164">
        <v>0</v>
      </c>
      <c r="AH310" s="164">
        <v>0</v>
      </c>
      <c r="AI310" s="164">
        <v>0</v>
      </c>
      <c r="AJ310" s="165">
        <f t="shared" si="4"/>
        <v>0</v>
      </c>
      <c r="AM310" s="103"/>
    </row>
    <row r="311" spans="1:39" ht="20.100000000000001" hidden="1" customHeight="1" outlineLevel="2">
      <c r="A311" s="161">
        <v>1231</v>
      </c>
      <c r="B311" s="162" t="s">
        <v>973</v>
      </c>
      <c r="C311" s="163" t="s">
        <v>1383</v>
      </c>
      <c r="D311" s="164">
        <v>0</v>
      </c>
      <c r="E311" s="164">
        <v>0</v>
      </c>
      <c r="F311" s="164">
        <v>0</v>
      </c>
      <c r="G311" s="164">
        <v>0</v>
      </c>
      <c r="H311" s="164">
        <v>0</v>
      </c>
      <c r="I311" s="164">
        <v>0</v>
      </c>
      <c r="J311" s="164">
        <v>0</v>
      </c>
      <c r="K311" s="164">
        <v>0</v>
      </c>
      <c r="L311" s="164">
        <v>0</v>
      </c>
      <c r="M311" s="164">
        <v>0</v>
      </c>
      <c r="N311" s="164">
        <v>0</v>
      </c>
      <c r="O311" s="164">
        <v>0</v>
      </c>
      <c r="P311" s="164">
        <v>0</v>
      </c>
      <c r="Q311" s="164">
        <v>0</v>
      </c>
      <c r="R311" s="164">
        <v>0</v>
      </c>
      <c r="S311" s="164">
        <v>0</v>
      </c>
      <c r="T311" s="164">
        <v>0</v>
      </c>
      <c r="U311" s="164">
        <v>0</v>
      </c>
      <c r="V311" s="164">
        <v>0</v>
      </c>
      <c r="W311" s="164">
        <v>0</v>
      </c>
      <c r="X311" s="164">
        <v>0</v>
      </c>
      <c r="Y311" s="164">
        <v>0</v>
      </c>
      <c r="Z311" s="164">
        <v>0</v>
      </c>
      <c r="AA311" s="164">
        <v>0</v>
      </c>
      <c r="AB311" s="164">
        <v>0</v>
      </c>
      <c r="AC311" s="164">
        <v>0</v>
      </c>
      <c r="AD311" s="164">
        <v>0</v>
      </c>
      <c r="AE311" s="164">
        <v>0</v>
      </c>
      <c r="AF311" s="164">
        <v>0</v>
      </c>
      <c r="AG311" s="164">
        <v>0</v>
      </c>
      <c r="AH311" s="164">
        <v>0</v>
      </c>
      <c r="AI311" s="164">
        <v>0</v>
      </c>
      <c r="AJ311" s="165">
        <f t="shared" si="4"/>
        <v>0</v>
      </c>
      <c r="AM311" s="103"/>
    </row>
    <row r="312" spans="1:39" ht="20.100000000000001" hidden="1" customHeight="1" outlineLevel="2">
      <c r="A312" s="161">
        <v>1232</v>
      </c>
      <c r="B312" s="162" t="s">
        <v>974</v>
      </c>
      <c r="C312" s="163" t="s">
        <v>1383</v>
      </c>
      <c r="D312" s="164">
        <v>0</v>
      </c>
      <c r="E312" s="164">
        <v>0</v>
      </c>
      <c r="F312" s="164">
        <v>0</v>
      </c>
      <c r="G312" s="164">
        <v>0</v>
      </c>
      <c r="H312" s="164">
        <v>0</v>
      </c>
      <c r="I312" s="164">
        <v>0</v>
      </c>
      <c r="J312" s="164">
        <v>0</v>
      </c>
      <c r="K312" s="164">
        <v>0</v>
      </c>
      <c r="L312" s="164">
        <v>0</v>
      </c>
      <c r="M312" s="164">
        <v>0</v>
      </c>
      <c r="N312" s="164">
        <v>0</v>
      </c>
      <c r="O312" s="164">
        <v>0</v>
      </c>
      <c r="P312" s="164">
        <v>0</v>
      </c>
      <c r="Q312" s="164">
        <v>0</v>
      </c>
      <c r="R312" s="164">
        <v>0</v>
      </c>
      <c r="S312" s="164">
        <v>0</v>
      </c>
      <c r="T312" s="164">
        <v>0</v>
      </c>
      <c r="U312" s="164">
        <v>0</v>
      </c>
      <c r="V312" s="164">
        <v>0</v>
      </c>
      <c r="W312" s="164">
        <v>0</v>
      </c>
      <c r="X312" s="164">
        <v>0</v>
      </c>
      <c r="Y312" s="164">
        <v>0</v>
      </c>
      <c r="Z312" s="164">
        <v>0</v>
      </c>
      <c r="AA312" s="164">
        <v>0</v>
      </c>
      <c r="AB312" s="164">
        <v>0</v>
      </c>
      <c r="AC312" s="164">
        <v>0</v>
      </c>
      <c r="AD312" s="164">
        <v>0</v>
      </c>
      <c r="AE312" s="164">
        <v>0</v>
      </c>
      <c r="AF312" s="164">
        <v>0</v>
      </c>
      <c r="AG312" s="164">
        <v>0</v>
      </c>
      <c r="AH312" s="164">
        <v>0</v>
      </c>
      <c r="AI312" s="164">
        <v>0</v>
      </c>
      <c r="AJ312" s="165">
        <f t="shared" si="4"/>
        <v>0</v>
      </c>
      <c r="AM312" s="103"/>
    </row>
    <row r="313" spans="1:39" ht="20.100000000000001" hidden="1" customHeight="1" outlineLevel="2">
      <c r="A313" s="161">
        <v>1233</v>
      </c>
      <c r="B313" s="162" t="s">
        <v>975</v>
      </c>
      <c r="C313" s="163" t="s">
        <v>1383</v>
      </c>
      <c r="D313" s="164">
        <v>0</v>
      </c>
      <c r="E313" s="164">
        <v>0</v>
      </c>
      <c r="F313" s="164">
        <v>0</v>
      </c>
      <c r="G313" s="164">
        <v>0</v>
      </c>
      <c r="H313" s="164">
        <v>0</v>
      </c>
      <c r="I313" s="164">
        <v>0</v>
      </c>
      <c r="J313" s="164">
        <v>0</v>
      </c>
      <c r="K313" s="164">
        <v>0</v>
      </c>
      <c r="L313" s="164">
        <v>0</v>
      </c>
      <c r="M313" s="164">
        <v>0</v>
      </c>
      <c r="N313" s="164">
        <v>0</v>
      </c>
      <c r="O313" s="164">
        <v>0</v>
      </c>
      <c r="P313" s="164">
        <v>0</v>
      </c>
      <c r="Q313" s="164">
        <v>0</v>
      </c>
      <c r="R313" s="164">
        <v>0</v>
      </c>
      <c r="S313" s="164">
        <v>0</v>
      </c>
      <c r="T313" s="164">
        <v>0</v>
      </c>
      <c r="U313" s="164">
        <v>0</v>
      </c>
      <c r="V313" s="164">
        <v>0</v>
      </c>
      <c r="W313" s="164">
        <v>0</v>
      </c>
      <c r="X313" s="164">
        <v>0</v>
      </c>
      <c r="Y313" s="164">
        <v>0</v>
      </c>
      <c r="Z313" s="164">
        <v>0</v>
      </c>
      <c r="AA313" s="164">
        <v>0</v>
      </c>
      <c r="AB313" s="164">
        <v>0</v>
      </c>
      <c r="AC313" s="164">
        <v>0</v>
      </c>
      <c r="AD313" s="164">
        <v>0</v>
      </c>
      <c r="AE313" s="164">
        <v>0</v>
      </c>
      <c r="AF313" s="164">
        <v>0</v>
      </c>
      <c r="AG313" s="164">
        <v>0</v>
      </c>
      <c r="AH313" s="164">
        <v>0</v>
      </c>
      <c r="AI313" s="164">
        <v>0</v>
      </c>
      <c r="AJ313" s="165">
        <f t="shared" si="4"/>
        <v>0</v>
      </c>
      <c r="AM313" s="103"/>
    </row>
    <row r="314" spans="1:39" ht="20.100000000000001" hidden="1" customHeight="1" outlineLevel="2">
      <c r="A314" s="161">
        <v>1234</v>
      </c>
      <c r="B314" s="162" t="s">
        <v>976</v>
      </c>
      <c r="C314" s="163" t="s">
        <v>1383</v>
      </c>
      <c r="D314" s="164">
        <v>0</v>
      </c>
      <c r="E314" s="164">
        <v>0</v>
      </c>
      <c r="F314" s="164">
        <v>0</v>
      </c>
      <c r="G314" s="164">
        <v>0</v>
      </c>
      <c r="H314" s="164">
        <v>0</v>
      </c>
      <c r="I314" s="164">
        <v>0</v>
      </c>
      <c r="J314" s="164">
        <v>0</v>
      </c>
      <c r="K314" s="164">
        <v>0</v>
      </c>
      <c r="L314" s="164">
        <v>0</v>
      </c>
      <c r="M314" s="164">
        <v>0</v>
      </c>
      <c r="N314" s="164">
        <v>0</v>
      </c>
      <c r="O314" s="164">
        <v>0</v>
      </c>
      <c r="P314" s="164">
        <v>0</v>
      </c>
      <c r="Q314" s="164">
        <v>0</v>
      </c>
      <c r="R314" s="164">
        <v>0</v>
      </c>
      <c r="S314" s="164">
        <v>0</v>
      </c>
      <c r="T314" s="164">
        <v>0</v>
      </c>
      <c r="U314" s="164">
        <v>0</v>
      </c>
      <c r="V314" s="164">
        <v>0</v>
      </c>
      <c r="W314" s="164">
        <v>0</v>
      </c>
      <c r="X314" s="164">
        <v>0</v>
      </c>
      <c r="Y314" s="164">
        <v>0</v>
      </c>
      <c r="Z314" s="164">
        <v>0</v>
      </c>
      <c r="AA314" s="164">
        <v>0</v>
      </c>
      <c r="AB314" s="164">
        <v>0</v>
      </c>
      <c r="AC314" s="164">
        <v>0</v>
      </c>
      <c r="AD314" s="164">
        <v>0</v>
      </c>
      <c r="AE314" s="164">
        <v>0</v>
      </c>
      <c r="AF314" s="164">
        <v>0</v>
      </c>
      <c r="AG314" s="164">
        <v>0</v>
      </c>
      <c r="AH314" s="164">
        <v>0</v>
      </c>
      <c r="AI314" s="164">
        <v>0</v>
      </c>
      <c r="AJ314" s="165">
        <f t="shared" si="4"/>
        <v>0</v>
      </c>
      <c r="AM314" s="103"/>
    </row>
    <row r="315" spans="1:39" ht="20.100000000000001" hidden="1" customHeight="1" outlineLevel="2">
      <c r="A315" s="161">
        <v>1235</v>
      </c>
      <c r="B315" s="162" t="s">
        <v>977</v>
      </c>
      <c r="C315" s="163" t="s">
        <v>1383</v>
      </c>
      <c r="D315" s="164">
        <v>0</v>
      </c>
      <c r="E315" s="164">
        <v>0</v>
      </c>
      <c r="F315" s="164">
        <v>0</v>
      </c>
      <c r="G315" s="164">
        <v>0</v>
      </c>
      <c r="H315" s="164">
        <v>0</v>
      </c>
      <c r="I315" s="164">
        <v>0</v>
      </c>
      <c r="J315" s="164">
        <v>0</v>
      </c>
      <c r="K315" s="164">
        <v>0</v>
      </c>
      <c r="L315" s="164">
        <v>0</v>
      </c>
      <c r="M315" s="164">
        <v>0</v>
      </c>
      <c r="N315" s="164">
        <v>0</v>
      </c>
      <c r="O315" s="164">
        <v>0</v>
      </c>
      <c r="P315" s="164">
        <v>0</v>
      </c>
      <c r="Q315" s="164">
        <v>0</v>
      </c>
      <c r="R315" s="164">
        <v>0</v>
      </c>
      <c r="S315" s="164">
        <v>0</v>
      </c>
      <c r="T315" s="164">
        <v>0</v>
      </c>
      <c r="U315" s="164">
        <v>0</v>
      </c>
      <c r="V315" s="164">
        <v>0</v>
      </c>
      <c r="W315" s="164">
        <v>0</v>
      </c>
      <c r="X315" s="164">
        <v>0</v>
      </c>
      <c r="Y315" s="164">
        <v>0</v>
      </c>
      <c r="Z315" s="164">
        <v>0</v>
      </c>
      <c r="AA315" s="164">
        <v>0</v>
      </c>
      <c r="AB315" s="164">
        <v>0</v>
      </c>
      <c r="AC315" s="164">
        <v>0</v>
      </c>
      <c r="AD315" s="164">
        <v>0</v>
      </c>
      <c r="AE315" s="164">
        <v>0</v>
      </c>
      <c r="AF315" s="164">
        <v>0</v>
      </c>
      <c r="AG315" s="164">
        <v>0</v>
      </c>
      <c r="AH315" s="164">
        <v>0</v>
      </c>
      <c r="AI315" s="164">
        <v>0</v>
      </c>
      <c r="AJ315" s="165">
        <f t="shared" si="4"/>
        <v>0</v>
      </c>
      <c r="AM315" s="103"/>
    </row>
    <row r="316" spans="1:39" ht="20.100000000000001" hidden="1" customHeight="1" outlineLevel="2">
      <c r="A316" s="161">
        <v>1236</v>
      </c>
      <c r="B316" s="162" t="s">
        <v>978</v>
      </c>
      <c r="C316" s="163" t="s">
        <v>1383</v>
      </c>
      <c r="D316" s="164">
        <v>0</v>
      </c>
      <c r="E316" s="164">
        <v>0</v>
      </c>
      <c r="F316" s="164">
        <v>0</v>
      </c>
      <c r="G316" s="164">
        <v>0</v>
      </c>
      <c r="H316" s="164">
        <v>0</v>
      </c>
      <c r="I316" s="164">
        <v>0</v>
      </c>
      <c r="J316" s="164">
        <v>0</v>
      </c>
      <c r="K316" s="164">
        <v>0</v>
      </c>
      <c r="L316" s="164">
        <v>0</v>
      </c>
      <c r="M316" s="164">
        <v>0</v>
      </c>
      <c r="N316" s="164">
        <v>0</v>
      </c>
      <c r="O316" s="164">
        <v>0</v>
      </c>
      <c r="P316" s="164">
        <v>0</v>
      </c>
      <c r="Q316" s="164">
        <v>0</v>
      </c>
      <c r="R316" s="164">
        <v>0</v>
      </c>
      <c r="S316" s="164">
        <v>0</v>
      </c>
      <c r="T316" s="164">
        <v>0</v>
      </c>
      <c r="U316" s="164">
        <v>0</v>
      </c>
      <c r="V316" s="164">
        <v>0</v>
      </c>
      <c r="W316" s="164">
        <v>0</v>
      </c>
      <c r="X316" s="164">
        <v>0</v>
      </c>
      <c r="Y316" s="164">
        <v>0</v>
      </c>
      <c r="Z316" s="164">
        <v>0</v>
      </c>
      <c r="AA316" s="164">
        <v>0</v>
      </c>
      <c r="AB316" s="164">
        <v>0</v>
      </c>
      <c r="AC316" s="164">
        <v>0</v>
      </c>
      <c r="AD316" s="164">
        <v>0</v>
      </c>
      <c r="AE316" s="164">
        <v>0</v>
      </c>
      <c r="AF316" s="164">
        <v>0</v>
      </c>
      <c r="AG316" s="164">
        <v>0</v>
      </c>
      <c r="AH316" s="164">
        <v>0</v>
      </c>
      <c r="AI316" s="164">
        <v>0</v>
      </c>
      <c r="AJ316" s="165">
        <f t="shared" si="4"/>
        <v>0</v>
      </c>
      <c r="AM316" s="103"/>
    </row>
    <row r="317" spans="1:39" ht="20.100000000000001" hidden="1" customHeight="1" outlineLevel="2">
      <c r="A317" s="161">
        <v>1237</v>
      </c>
      <c r="B317" s="162" t="s">
        <v>979</v>
      </c>
      <c r="C317" s="163" t="s">
        <v>1383</v>
      </c>
      <c r="D317" s="164">
        <v>0</v>
      </c>
      <c r="E317" s="164">
        <v>0</v>
      </c>
      <c r="F317" s="164">
        <v>0</v>
      </c>
      <c r="G317" s="164">
        <v>0</v>
      </c>
      <c r="H317" s="164">
        <v>0</v>
      </c>
      <c r="I317" s="164">
        <v>0</v>
      </c>
      <c r="J317" s="164">
        <v>0</v>
      </c>
      <c r="K317" s="164">
        <v>0</v>
      </c>
      <c r="L317" s="164">
        <v>0</v>
      </c>
      <c r="M317" s="164">
        <v>0</v>
      </c>
      <c r="N317" s="164">
        <v>0</v>
      </c>
      <c r="O317" s="164">
        <v>0</v>
      </c>
      <c r="P317" s="164">
        <v>0</v>
      </c>
      <c r="Q317" s="164">
        <v>0</v>
      </c>
      <c r="R317" s="164">
        <v>0</v>
      </c>
      <c r="S317" s="164">
        <v>0</v>
      </c>
      <c r="T317" s="164">
        <v>0</v>
      </c>
      <c r="U317" s="164">
        <v>0</v>
      </c>
      <c r="V317" s="164">
        <v>0</v>
      </c>
      <c r="W317" s="164">
        <v>0</v>
      </c>
      <c r="X317" s="164">
        <v>0</v>
      </c>
      <c r="Y317" s="164">
        <v>0</v>
      </c>
      <c r="Z317" s="164">
        <v>0</v>
      </c>
      <c r="AA317" s="164">
        <v>0</v>
      </c>
      <c r="AB317" s="164">
        <v>0</v>
      </c>
      <c r="AC317" s="164">
        <v>0</v>
      </c>
      <c r="AD317" s="164">
        <v>0</v>
      </c>
      <c r="AE317" s="164">
        <v>0</v>
      </c>
      <c r="AF317" s="164">
        <v>0</v>
      </c>
      <c r="AG317" s="164">
        <v>0</v>
      </c>
      <c r="AH317" s="164">
        <v>0</v>
      </c>
      <c r="AI317" s="164">
        <v>0</v>
      </c>
      <c r="AJ317" s="165">
        <f t="shared" si="4"/>
        <v>0</v>
      </c>
      <c r="AM317" s="103"/>
    </row>
    <row r="318" spans="1:39" ht="20.100000000000001" hidden="1" customHeight="1" outlineLevel="2">
      <c r="A318" s="161">
        <v>1238</v>
      </c>
      <c r="B318" s="162" t="s">
        <v>980</v>
      </c>
      <c r="C318" s="163" t="s">
        <v>1383</v>
      </c>
      <c r="D318" s="164">
        <v>0</v>
      </c>
      <c r="E318" s="164">
        <v>0</v>
      </c>
      <c r="F318" s="164">
        <v>0</v>
      </c>
      <c r="G318" s="164">
        <v>0</v>
      </c>
      <c r="H318" s="164">
        <v>0</v>
      </c>
      <c r="I318" s="164">
        <v>0</v>
      </c>
      <c r="J318" s="164">
        <v>0</v>
      </c>
      <c r="K318" s="164">
        <v>0</v>
      </c>
      <c r="L318" s="164">
        <v>0</v>
      </c>
      <c r="M318" s="164">
        <v>0</v>
      </c>
      <c r="N318" s="164">
        <v>0</v>
      </c>
      <c r="O318" s="164">
        <v>0</v>
      </c>
      <c r="P318" s="164">
        <v>0</v>
      </c>
      <c r="Q318" s="164">
        <v>0</v>
      </c>
      <c r="R318" s="164">
        <v>0</v>
      </c>
      <c r="S318" s="164">
        <v>0</v>
      </c>
      <c r="T318" s="164">
        <v>0</v>
      </c>
      <c r="U318" s="164">
        <v>0</v>
      </c>
      <c r="V318" s="164">
        <v>0</v>
      </c>
      <c r="W318" s="164">
        <v>0</v>
      </c>
      <c r="X318" s="164">
        <v>0</v>
      </c>
      <c r="Y318" s="164">
        <v>0</v>
      </c>
      <c r="Z318" s="164">
        <v>0</v>
      </c>
      <c r="AA318" s="164">
        <v>0</v>
      </c>
      <c r="AB318" s="164">
        <v>0</v>
      </c>
      <c r="AC318" s="164">
        <v>0</v>
      </c>
      <c r="AD318" s="164">
        <v>0</v>
      </c>
      <c r="AE318" s="164">
        <v>0</v>
      </c>
      <c r="AF318" s="164">
        <v>0</v>
      </c>
      <c r="AG318" s="164">
        <v>0</v>
      </c>
      <c r="AH318" s="164">
        <v>0</v>
      </c>
      <c r="AI318" s="164">
        <v>0</v>
      </c>
      <c r="AJ318" s="165">
        <f t="shared" si="4"/>
        <v>0</v>
      </c>
      <c r="AM318" s="103"/>
    </row>
    <row r="319" spans="1:39" ht="20.100000000000001" hidden="1" customHeight="1" outlineLevel="2">
      <c r="A319" s="161">
        <v>1239</v>
      </c>
      <c r="B319" s="162" t="s">
        <v>981</v>
      </c>
      <c r="C319" s="163" t="s">
        <v>1383</v>
      </c>
      <c r="D319" s="164">
        <v>0</v>
      </c>
      <c r="E319" s="164">
        <v>0</v>
      </c>
      <c r="F319" s="164">
        <v>0</v>
      </c>
      <c r="G319" s="164">
        <v>0</v>
      </c>
      <c r="H319" s="164">
        <v>0</v>
      </c>
      <c r="I319" s="164">
        <v>0</v>
      </c>
      <c r="J319" s="164">
        <v>0</v>
      </c>
      <c r="K319" s="164">
        <v>0</v>
      </c>
      <c r="L319" s="164">
        <v>0</v>
      </c>
      <c r="M319" s="164">
        <v>0</v>
      </c>
      <c r="N319" s="164">
        <v>0</v>
      </c>
      <c r="O319" s="164">
        <v>0</v>
      </c>
      <c r="P319" s="164">
        <v>0</v>
      </c>
      <c r="Q319" s="164">
        <v>0</v>
      </c>
      <c r="R319" s="164">
        <v>0</v>
      </c>
      <c r="S319" s="164">
        <v>0</v>
      </c>
      <c r="T319" s="164">
        <v>0</v>
      </c>
      <c r="U319" s="164">
        <v>0</v>
      </c>
      <c r="V319" s="164">
        <v>0</v>
      </c>
      <c r="W319" s="164">
        <v>0</v>
      </c>
      <c r="X319" s="164">
        <v>0</v>
      </c>
      <c r="Y319" s="164">
        <v>0</v>
      </c>
      <c r="Z319" s="164">
        <v>0</v>
      </c>
      <c r="AA319" s="164">
        <v>0</v>
      </c>
      <c r="AB319" s="164">
        <v>0</v>
      </c>
      <c r="AC319" s="164">
        <v>0</v>
      </c>
      <c r="AD319" s="164">
        <v>0</v>
      </c>
      <c r="AE319" s="164">
        <v>0</v>
      </c>
      <c r="AF319" s="164">
        <v>0</v>
      </c>
      <c r="AG319" s="164">
        <v>0</v>
      </c>
      <c r="AH319" s="164">
        <v>0</v>
      </c>
      <c r="AI319" s="164">
        <v>0</v>
      </c>
      <c r="AJ319" s="165">
        <f t="shared" si="4"/>
        <v>0</v>
      </c>
      <c r="AM319" s="103"/>
    </row>
    <row r="320" spans="1:39" ht="20.100000000000001" hidden="1" customHeight="1" outlineLevel="2">
      <c r="A320" s="161">
        <v>1240</v>
      </c>
      <c r="B320" s="162" t="s">
        <v>982</v>
      </c>
      <c r="C320" s="163" t="s">
        <v>1383</v>
      </c>
      <c r="D320" s="164">
        <v>0</v>
      </c>
      <c r="E320" s="164">
        <v>0</v>
      </c>
      <c r="F320" s="164">
        <v>0</v>
      </c>
      <c r="G320" s="164">
        <v>0</v>
      </c>
      <c r="H320" s="164">
        <v>0</v>
      </c>
      <c r="I320" s="164">
        <v>0</v>
      </c>
      <c r="J320" s="164">
        <v>0</v>
      </c>
      <c r="K320" s="164">
        <v>0</v>
      </c>
      <c r="L320" s="164">
        <v>0</v>
      </c>
      <c r="M320" s="164">
        <v>0</v>
      </c>
      <c r="N320" s="164">
        <v>0</v>
      </c>
      <c r="O320" s="164">
        <v>0</v>
      </c>
      <c r="P320" s="164">
        <v>0</v>
      </c>
      <c r="Q320" s="164">
        <v>0</v>
      </c>
      <c r="R320" s="164">
        <v>0</v>
      </c>
      <c r="S320" s="164">
        <v>0</v>
      </c>
      <c r="T320" s="164">
        <v>0</v>
      </c>
      <c r="U320" s="164">
        <v>0</v>
      </c>
      <c r="V320" s="164">
        <v>0</v>
      </c>
      <c r="W320" s="164">
        <v>0</v>
      </c>
      <c r="X320" s="164">
        <v>0</v>
      </c>
      <c r="Y320" s="164">
        <v>0</v>
      </c>
      <c r="Z320" s="164">
        <v>0</v>
      </c>
      <c r="AA320" s="164">
        <v>0</v>
      </c>
      <c r="AB320" s="164">
        <v>0</v>
      </c>
      <c r="AC320" s="164">
        <v>0</v>
      </c>
      <c r="AD320" s="164">
        <v>0</v>
      </c>
      <c r="AE320" s="164">
        <v>0</v>
      </c>
      <c r="AF320" s="164">
        <v>0</v>
      </c>
      <c r="AG320" s="164">
        <v>0</v>
      </c>
      <c r="AH320" s="164">
        <v>0</v>
      </c>
      <c r="AI320" s="164">
        <v>0</v>
      </c>
      <c r="AJ320" s="165">
        <f t="shared" si="4"/>
        <v>0</v>
      </c>
      <c r="AM320" s="103"/>
    </row>
    <row r="321" spans="1:39" ht="20.100000000000001" hidden="1" customHeight="1" outlineLevel="2">
      <c r="A321" s="161">
        <v>1241</v>
      </c>
      <c r="B321" s="162" t="s">
        <v>983</v>
      </c>
      <c r="C321" s="163" t="s">
        <v>1383</v>
      </c>
      <c r="D321" s="164">
        <v>0</v>
      </c>
      <c r="E321" s="164">
        <v>0</v>
      </c>
      <c r="F321" s="164">
        <v>0</v>
      </c>
      <c r="G321" s="164">
        <v>0</v>
      </c>
      <c r="H321" s="164">
        <v>0</v>
      </c>
      <c r="I321" s="164">
        <v>0</v>
      </c>
      <c r="J321" s="164">
        <v>0</v>
      </c>
      <c r="K321" s="164">
        <v>0</v>
      </c>
      <c r="L321" s="164">
        <v>0</v>
      </c>
      <c r="M321" s="164">
        <v>0</v>
      </c>
      <c r="N321" s="164">
        <v>0</v>
      </c>
      <c r="O321" s="164">
        <v>0</v>
      </c>
      <c r="P321" s="164">
        <v>0</v>
      </c>
      <c r="Q321" s="164">
        <v>0</v>
      </c>
      <c r="R321" s="164">
        <v>0</v>
      </c>
      <c r="S321" s="164">
        <v>0</v>
      </c>
      <c r="T321" s="164">
        <v>0</v>
      </c>
      <c r="U321" s="164">
        <v>0</v>
      </c>
      <c r="V321" s="164">
        <v>0</v>
      </c>
      <c r="W321" s="164">
        <v>0</v>
      </c>
      <c r="X321" s="164">
        <v>0</v>
      </c>
      <c r="Y321" s="164">
        <v>0</v>
      </c>
      <c r="Z321" s="164">
        <v>0</v>
      </c>
      <c r="AA321" s="164">
        <v>0</v>
      </c>
      <c r="AB321" s="164">
        <v>0</v>
      </c>
      <c r="AC321" s="164">
        <v>0</v>
      </c>
      <c r="AD321" s="164">
        <v>0</v>
      </c>
      <c r="AE321" s="164">
        <v>0</v>
      </c>
      <c r="AF321" s="164">
        <v>0</v>
      </c>
      <c r="AG321" s="164">
        <v>0</v>
      </c>
      <c r="AH321" s="164">
        <v>0</v>
      </c>
      <c r="AI321" s="164">
        <v>0</v>
      </c>
      <c r="AJ321" s="165">
        <f t="shared" si="4"/>
        <v>0</v>
      </c>
      <c r="AM321" s="103"/>
    </row>
    <row r="322" spans="1:39" ht="20.100000000000001" hidden="1" customHeight="1" outlineLevel="2">
      <c r="A322" s="161">
        <v>1242</v>
      </c>
      <c r="B322" s="162" t="s">
        <v>984</v>
      </c>
      <c r="C322" s="163" t="s">
        <v>1383</v>
      </c>
      <c r="D322" s="164">
        <v>0</v>
      </c>
      <c r="E322" s="164">
        <v>0</v>
      </c>
      <c r="F322" s="164">
        <v>0</v>
      </c>
      <c r="G322" s="164">
        <v>0</v>
      </c>
      <c r="H322" s="164">
        <v>0</v>
      </c>
      <c r="I322" s="164">
        <v>0</v>
      </c>
      <c r="J322" s="164">
        <v>0</v>
      </c>
      <c r="K322" s="164">
        <v>0</v>
      </c>
      <c r="L322" s="164">
        <v>0</v>
      </c>
      <c r="M322" s="164">
        <v>0</v>
      </c>
      <c r="N322" s="164">
        <v>0</v>
      </c>
      <c r="O322" s="164">
        <v>0</v>
      </c>
      <c r="P322" s="164">
        <v>0</v>
      </c>
      <c r="Q322" s="164">
        <v>0</v>
      </c>
      <c r="R322" s="164">
        <v>0</v>
      </c>
      <c r="S322" s="164">
        <v>0</v>
      </c>
      <c r="T322" s="164">
        <v>0</v>
      </c>
      <c r="U322" s="164">
        <v>0</v>
      </c>
      <c r="V322" s="164">
        <v>0</v>
      </c>
      <c r="W322" s="164">
        <v>0</v>
      </c>
      <c r="X322" s="164">
        <v>0</v>
      </c>
      <c r="Y322" s="164">
        <v>0</v>
      </c>
      <c r="Z322" s="164">
        <v>0</v>
      </c>
      <c r="AA322" s="164">
        <v>0</v>
      </c>
      <c r="AB322" s="164">
        <v>0</v>
      </c>
      <c r="AC322" s="164">
        <v>0</v>
      </c>
      <c r="AD322" s="164">
        <v>0</v>
      </c>
      <c r="AE322" s="164">
        <v>0</v>
      </c>
      <c r="AF322" s="164">
        <v>0</v>
      </c>
      <c r="AG322" s="164">
        <v>0</v>
      </c>
      <c r="AH322" s="164">
        <v>0</v>
      </c>
      <c r="AI322" s="164">
        <v>0</v>
      </c>
      <c r="AJ322" s="165">
        <f t="shared" si="4"/>
        <v>0</v>
      </c>
      <c r="AM322" s="103"/>
    </row>
    <row r="323" spans="1:39" ht="20.100000000000001" hidden="1" customHeight="1" outlineLevel="2">
      <c r="A323" s="161">
        <v>1243</v>
      </c>
      <c r="B323" s="162" t="s">
        <v>985</v>
      </c>
      <c r="C323" s="163" t="s">
        <v>1383</v>
      </c>
      <c r="D323" s="164">
        <v>0</v>
      </c>
      <c r="E323" s="164">
        <v>0</v>
      </c>
      <c r="F323" s="164">
        <v>0</v>
      </c>
      <c r="G323" s="164">
        <v>0</v>
      </c>
      <c r="H323" s="164">
        <v>0</v>
      </c>
      <c r="I323" s="164">
        <v>0</v>
      </c>
      <c r="J323" s="164">
        <v>0</v>
      </c>
      <c r="K323" s="164">
        <v>0</v>
      </c>
      <c r="L323" s="164">
        <v>0</v>
      </c>
      <c r="M323" s="164">
        <v>0</v>
      </c>
      <c r="N323" s="164">
        <v>0</v>
      </c>
      <c r="O323" s="164">
        <v>0</v>
      </c>
      <c r="P323" s="164">
        <v>0</v>
      </c>
      <c r="Q323" s="164">
        <v>0</v>
      </c>
      <c r="R323" s="164">
        <v>0</v>
      </c>
      <c r="S323" s="164">
        <v>0</v>
      </c>
      <c r="T323" s="164">
        <v>0</v>
      </c>
      <c r="U323" s="164">
        <v>0</v>
      </c>
      <c r="V323" s="164">
        <v>0</v>
      </c>
      <c r="W323" s="164">
        <v>0</v>
      </c>
      <c r="X323" s="164">
        <v>0</v>
      </c>
      <c r="Y323" s="164">
        <v>0</v>
      </c>
      <c r="Z323" s="164">
        <v>0</v>
      </c>
      <c r="AA323" s="164">
        <v>0</v>
      </c>
      <c r="AB323" s="164">
        <v>0</v>
      </c>
      <c r="AC323" s="164">
        <v>0</v>
      </c>
      <c r="AD323" s="164">
        <v>0</v>
      </c>
      <c r="AE323" s="164">
        <v>0</v>
      </c>
      <c r="AF323" s="164">
        <v>0</v>
      </c>
      <c r="AG323" s="164">
        <v>0</v>
      </c>
      <c r="AH323" s="164">
        <v>0</v>
      </c>
      <c r="AI323" s="164">
        <v>0</v>
      </c>
      <c r="AJ323" s="165">
        <f t="shared" si="4"/>
        <v>0</v>
      </c>
      <c r="AM323" s="103"/>
    </row>
    <row r="324" spans="1:39" ht="20.100000000000001" hidden="1" customHeight="1" outlineLevel="2">
      <c r="A324" s="161">
        <v>1244</v>
      </c>
      <c r="B324" s="162" t="s">
        <v>986</v>
      </c>
      <c r="C324" s="163" t="s">
        <v>1383</v>
      </c>
      <c r="D324" s="164">
        <v>0</v>
      </c>
      <c r="E324" s="164">
        <v>0</v>
      </c>
      <c r="F324" s="164">
        <v>0</v>
      </c>
      <c r="G324" s="164">
        <v>0</v>
      </c>
      <c r="H324" s="164">
        <v>0</v>
      </c>
      <c r="I324" s="164">
        <v>0</v>
      </c>
      <c r="J324" s="164">
        <v>0</v>
      </c>
      <c r="K324" s="164">
        <v>0</v>
      </c>
      <c r="L324" s="164">
        <v>0</v>
      </c>
      <c r="M324" s="164">
        <v>0</v>
      </c>
      <c r="N324" s="164">
        <v>0</v>
      </c>
      <c r="O324" s="164">
        <v>0</v>
      </c>
      <c r="P324" s="164">
        <v>0</v>
      </c>
      <c r="Q324" s="164">
        <v>0</v>
      </c>
      <c r="R324" s="164">
        <v>0</v>
      </c>
      <c r="S324" s="164">
        <v>0</v>
      </c>
      <c r="T324" s="164">
        <v>0</v>
      </c>
      <c r="U324" s="164">
        <v>0</v>
      </c>
      <c r="V324" s="164">
        <v>0</v>
      </c>
      <c r="W324" s="164">
        <v>0</v>
      </c>
      <c r="X324" s="164">
        <v>0</v>
      </c>
      <c r="Y324" s="164">
        <v>0</v>
      </c>
      <c r="Z324" s="164">
        <v>0</v>
      </c>
      <c r="AA324" s="164">
        <v>0</v>
      </c>
      <c r="AB324" s="164">
        <v>0</v>
      </c>
      <c r="AC324" s="164">
        <v>0</v>
      </c>
      <c r="AD324" s="164">
        <v>0</v>
      </c>
      <c r="AE324" s="164">
        <v>0</v>
      </c>
      <c r="AF324" s="164">
        <v>0</v>
      </c>
      <c r="AG324" s="164">
        <v>0</v>
      </c>
      <c r="AH324" s="164">
        <v>0</v>
      </c>
      <c r="AI324" s="164">
        <v>0</v>
      </c>
      <c r="AJ324" s="165">
        <f t="shared" si="4"/>
        <v>0</v>
      </c>
      <c r="AM324" s="103"/>
    </row>
    <row r="325" spans="1:39" ht="20.100000000000001" hidden="1" customHeight="1" outlineLevel="2">
      <c r="A325" s="161">
        <v>1245</v>
      </c>
      <c r="B325" s="162" t="s">
        <v>987</v>
      </c>
      <c r="C325" s="163" t="s">
        <v>1383</v>
      </c>
      <c r="D325" s="164">
        <v>0</v>
      </c>
      <c r="E325" s="164">
        <v>0</v>
      </c>
      <c r="F325" s="164">
        <v>0</v>
      </c>
      <c r="G325" s="164">
        <v>0</v>
      </c>
      <c r="H325" s="164">
        <v>0</v>
      </c>
      <c r="I325" s="164">
        <v>0</v>
      </c>
      <c r="J325" s="164">
        <v>0</v>
      </c>
      <c r="K325" s="164">
        <v>0</v>
      </c>
      <c r="L325" s="164">
        <v>0</v>
      </c>
      <c r="M325" s="164">
        <v>0</v>
      </c>
      <c r="N325" s="164">
        <v>0</v>
      </c>
      <c r="O325" s="164">
        <v>0</v>
      </c>
      <c r="P325" s="164">
        <v>0</v>
      </c>
      <c r="Q325" s="164">
        <v>0</v>
      </c>
      <c r="R325" s="164">
        <v>0</v>
      </c>
      <c r="S325" s="164">
        <v>0</v>
      </c>
      <c r="T325" s="164">
        <v>0</v>
      </c>
      <c r="U325" s="164">
        <v>0</v>
      </c>
      <c r="V325" s="164">
        <v>0</v>
      </c>
      <c r="W325" s="164">
        <v>0</v>
      </c>
      <c r="X325" s="164">
        <v>0</v>
      </c>
      <c r="Y325" s="164">
        <v>0</v>
      </c>
      <c r="Z325" s="164">
        <v>0</v>
      </c>
      <c r="AA325" s="164">
        <v>0</v>
      </c>
      <c r="AB325" s="164">
        <v>0</v>
      </c>
      <c r="AC325" s="164">
        <v>0</v>
      </c>
      <c r="AD325" s="164">
        <v>0</v>
      </c>
      <c r="AE325" s="164">
        <v>0</v>
      </c>
      <c r="AF325" s="164">
        <v>0</v>
      </c>
      <c r="AG325" s="164">
        <v>0</v>
      </c>
      <c r="AH325" s="164">
        <v>0</v>
      </c>
      <c r="AI325" s="164">
        <v>0</v>
      </c>
      <c r="AJ325" s="165">
        <f t="shared" si="4"/>
        <v>0</v>
      </c>
      <c r="AM325" s="103"/>
    </row>
    <row r="326" spans="1:39" ht="20.100000000000001" hidden="1" customHeight="1" outlineLevel="2">
      <c r="A326" s="161">
        <v>1246</v>
      </c>
      <c r="B326" s="162" t="s">
        <v>988</v>
      </c>
      <c r="C326" s="163" t="s">
        <v>1383</v>
      </c>
      <c r="D326" s="164">
        <v>0</v>
      </c>
      <c r="E326" s="164">
        <v>0</v>
      </c>
      <c r="F326" s="164">
        <v>0</v>
      </c>
      <c r="G326" s="164">
        <v>0</v>
      </c>
      <c r="H326" s="164">
        <v>0</v>
      </c>
      <c r="I326" s="164">
        <v>0</v>
      </c>
      <c r="J326" s="164">
        <v>0</v>
      </c>
      <c r="K326" s="164">
        <v>0</v>
      </c>
      <c r="L326" s="164">
        <v>0</v>
      </c>
      <c r="M326" s="164">
        <v>0</v>
      </c>
      <c r="N326" s="164">
        <v>0</v>
      </c>
      <c r="O326" s="164">
        <v>0</v>
      </c>
      <c r="P326" s="164">
        <v>0</v>
      </c>
      <c r="Q326" s="164">
        <v>0</v>
      </c>
      <c r="R326" s="164">
        <v>0</v>
      </c>
      <c r="S326" s="164">
        <v>0</v>
      </c>
      <c r="T326" s="164">
        <v>0</v>
      </c>
      <c r="U326" s="164">
        <v>0</v>
      </c>
      <c r="V326" s="164">
        <v>0</v>
      </c>
      <c r="W326" s="164">
        <v>0</v>
      </c>
      <c r="X326" s="164">
        <v>0</v>
      </c>
      <c r="Y326" s="164">
        <v>0</v>
      </c>
      <c r="Z326" s="164">
        <v>0</v>
      </c>
      <c r="AA326" s="164">
        <v>0</v>
      </c>
      <c r="AB326" s="164">
        <v>0</v>
      </c>
      <c r="AC326" s="164">
        <v>0</v>
      </c>
      <c r="AD326" s="164">
        <v>0</v>
      </c>
      <c r="AE326" s="164">
        <v>0</v>
      </c>
      <c r="AF326" s="164">
        <v>0</v>
      </c>
      <c r="AG326" s="164">
        <v>0</v>
      </c>
      <c r="AH326" s="164">
        <v>0</v>
      </c>
      <c r="AI326" s="164">
        <v>0</v>
      </c>
      <c r="AJ326" s="165">
        <f t="shared" si="4"/>
        <v>0</v>
      </c>
      <c r="AM326" s="103"/>
    </row>
    <row r="327" spans="1:39" ht="20.100000000000001" hidden="1" customHeight="1" outlineLevel="2">
      <c r="A327" s="161">
        <v>1247</v>
      </c>
      <c r="B327" s="162" t="s">
        <v>989</v>
      </c>
      <c r="C327" s="163" t="s">
        <v>1383</v>
      </c>
      <c r="D327" s="164">
        <v>0</v>
      </c>
      <c r="E327" s="164">
        <v>0</v>
      </c>
      <c r="F327" s="164">
        <v>0</v>
      </c>
      <c r="G327" s="164">
        <v>0</v>
      </c>
      <c r="H327" s="164">
        <v>0</v>
      </c>
      <c r="I327" s="164">
        <v>0</v>
      </c>
      <c r="J327" s="164">
        <v>0</v>
      </c>
      <c r="K327" s="164">
        <v>0</v>
      </c>
      <c r="L327" s="164">
        <v>0</v>
      </c>
      <c r="M327" s="164">
        <v>0</v>
      </c>
      <c r="N327" s="164">
        <v>0</v>
      </c>
      <c r="O327" s="164">
        <v>0</v>
      </c>
      <c r="P327" s="164">
        <v>0</v>
      </c>
      <c r="Q327" s="164">
        <v>0</v>
      </c>
      <c r="R327" s="164">
        <v>0</v>
      </c>
      <c r="S327" s="164">
        <v>0</v>
      </c>
      <c r="T327" s="164">
        <v>0</v>
      </c>
      <c r="U327" s="164">
        <v>0</v>
      </c>
      <c r="V327" s="164">
        <v>0</v>
      </c>
      <c r="W327" s="164">
        <v>0</v>
      </c>
      <c r="X327" s="164">
        <v>0</v>
      </c>
      <c r="Y327" s="164">
        <v>0</v>
      </c>
      <c r="Z327" s="164">
        <v>0</v>
      </c>
      <c r="AA327" s="164">
        <v>0</v>
      </c>
      <c r="AB327" s="164">
        <v>0</v>
      </c>
      <c r="AC327" s="164">
        <v>0</v>
      </c>
      <c r="AD327" s="164">
        <v>0</v>
      </c>
      <c r="AE327" s="164">
        <v>0</v>
      </c>
      <c r="AF327" s="164">
        <v>0</v>
      </c>
      <c r="AG327" s="164">
        <v>0</v>
      </c>
      <c r="AH327" s="164">
        <v>0</v>
      </c>
      <c r="AI327" s="164">
        <v>0</v>
      </c>
      <c r="AJ327" s="165">
        <f t="shared" si="4"/>
        <v>0</v>
      </c>
      <c r="AM327" s="103"/>
    </row>
    <row r="328" spans="1:39" ht="20.100000000000001" hidden="1" customHeight="1" outlineLevel="2">
      <c r="A328" s="161">
        <v>1248</v>
      </c>
      <c r="B328" s="162" t="s">
        <v>990</v>
      </c>
      <c r="C328" s="163" t="s">
        <v>1383</v>
      </c>
      <c r="D328" s="164">
        <v>0</v>
      </c>
      <c r="E328" s="164">
        <v>0</v>
      </c>
      <c r="F328" s="164">
        <v>0</v>
      </c>
      <c r="G328" s="164">
        <v>0</v>
      </c>
      <c r="H328" s="164">
        <v>0</v>
      </c>
      <c r="I328" s="164">
        <v>0</v>
      </c>
      <c r="J328" s="164">
        <v>0</v>
      </c>
      <c r="K328" s="164">
        <v>0</v>
      </c>
      <c r="L328" s="164">
        <v>0</v>
      </c>
      <c r="M328" s="164">
        <v>0</v>
      </c>
      <c r="N328" s="164">
        <v>0</v>
      </c>
      <c r="O328" s="164">
        <v>0</v>
      </c>
      <c r="P328" s="164">
        <v>0</v>
      </c>
      <c r="Q328" s="164">
        <v>0</v>
      </c>
      <c r="R328" s="164">
        <v>0</v>
      </c>
      <c r="S328" s="164">
        <v>0</v>
      </c>
      <c r="T328" s="164">
        <v>0</v>
      </c>
      <c r="U328" s="164">
        <v>0</v>
      </c>
      <c r="V328" s="164">
        <v>0</v>
      </c>
      <c r="W328" s="164">
        <v>0</v>
      </c>
      <c r="X328" s="164">
        <v>0</v>
      </c>
      <c r="Y328" s="164">
        <v>0</v>
      </c>
      <c r="Z328" s="164">
        <v>0</v>
      </c>
      <c r="AA328" s="164">
        <v>0</v>
      </c>
      <c r="AB328" s="164">
        <v>0</v>
      </c>
      <c r="AC328" s="164">
        <v>0</v>
      </c>
      <c r="AD328" s="164">
        <v>0</v>
      </c>
      <c r="AE328" s="164">
        <v>0</v>
      </c>
      <c r="AF328" s="164">
        <v>0</v>
      </c>
      <c r="AG328" s="164">
        <v>0</v>
      </c>
      <c r="AH328" s="164">
        <v>0</v>
      </c>
      <c r="AI328" s="164">
        <v>0</v>
      </c>
      <c r="AJ328" s="165">
        <f t="shared" si="4"/>
        <v>0</v>
      </c>
      <c r="AM328" s="103"/>
    </row>
    <row r="329" spans="1:39" ht="20.100000000000001" hidden="1" customHeight="1" outlineLevel="2">
      <c r="A329" s="161">
        <v>1249</v>
      </c>
      <c r="B329" s="162" t="s">
        <v>991</v>
      </c>
      <c r="C329" s="163" t="s">
        <v>1383</v>
      </c>
      <c r="D329" s="164">
        <v>0</v>
      </c>
      <c r="E329" s="164">
        <v>0</v>
      </c>
      <c r="F329" s="164">
        <v>0</v>
      </c>
      <c r="G329" s="164">
        <v>0</v>
      </c>
      <c r="H329" s="164">
        <v>0</v>
      </c>
      <c r="I329" s="164">
        <v>0</v>
      </c>
      <c r="J329" s="164">
        <v>0</v>
      </c>
      <c r="K329" s="164">
        <v>0</v>
      </c>
      <c r="L329" s="164">
        <v>0</v>
      </c>
      <c r="M329" s="164">
        <v>0</v>
      </c>
      <c r="N329" s="164">
        <v>0</v>
      </c>
      <c r="O329" s="164">
        <v>0</v>
      </c>
      <c r="P329" s="164">
        <v>0</v>
      </c>
      <c r="Q329" s="164">
        <v>0</v>
      </c>
      <c r="R329" s="164">
        <v>0</v>
      </c>
      <c r="S329" s="164">
        <v>0</v>
      </c>
      <c r="T329" s="164">
        <v>0</v>
      </c>
      <c r="U329" s="164">
        <v>0</v>
      </c>
      <c r="V329" s="164">
        <v>0</v>
      </c>
      <c r="W329" s="164">
        <v>0</v>
      </c>
      <c r="X329" s="164">
        <v>0</v>
      </c>
      <c r="Y329" s="164">
        <v>0</v>
      </c>
      <c r="Z329" s="164">
        <v>0</v>
      </c>
      <c r="AA329" s="164">
        <v>0</v>
      </c>
      <c r="AB329" s="164">
        <v>0</v>
      </c>
      <c r="AC329" s="164">
        <v>0</v>
      </c>
      <c r="AD329" s="164">
        <v>0</v>
      </c>
      <c r="AE329" s="164">
        <v>0</v>
      </c>
      <c r="AF329" s="164">
        <v>0</v>
      </c>
      <c r="AG329" s="164">
        <v>0</v>
      </c>
      <c r="AH329" s="164">
        <v>0</v>
      </c>
      <c r="AI329" s="164">
        <v>0</v>
      </c>
      <c r="AJ329" s="165">
        <f t="shared" si="4"/>
        <v>0</v>
      </c>
      <c r="AM329" s="103"/>
    </row>
    <row r="330" spans="1:39" ht="20.100000000000001" hidden="1" customHeight="1" outlineLevel="2">
      <c r="A330" s="161">
        <v>1250</v>
      </c>
      <c r="B330" s="162" t="s">
        <v>992</v>
      </c>
      <c r="C330" s="163" t="s">
        <v>1383</v>
      </c>
      <c r="D330" s="164">
        <v>0</v>
      </c>
      <c r="E330" s="164">
        <v>0</v>
      </c>
      <c r="F330" s="164">
        <v>0</v>
      </c>
      <c r="G330" s="164">
        <v>0</v>
      </c>
      <c r="H330" s="164">
        <v>0</v>
      </c>
      <c r="I330" s="164">
        <v>0</v>
      </c>
      <c r="J330" s="164">
        <v>0</v>
      </c>
      <c r="K330" s="164">
        <v>0</v>
      </c>
      <c r="L330" s="164">
        <v>0</v>
      </c>
      <c r="M330" s="164">
        <v>0</v>
      </c>
      <c r="N330" s="164">
        <v>0</v>
      </c>
      <c r="O330" s="164">
        <v>0</v>
      </c>
      <c r="P330" s="164">
        <v>0</v>
      </c>
      <c r="Q330" s="164">
        <v>0</v>
      </c>
      <c r="R330" s="164">
        <v>0</v>
      </c>
      <c r="S330" s="164">
        <v>0</v>
      </c>
      <c r="T330" s="164">
        <v>0</v>
      </c>
      <c r="U330" s="164">
        <v>0</v>
      </c>
      <c r="V330" s="164">
        <v>0</v>
      </c>
      <c r="W330" s="164">
        <v>0</v>
      </c>
      <c r="X330" s="164">
        <v>0</v>
      </c>
      <c r="Y330" s="164">
        <v>0</v>
      </c>
      <c r="Z330" s="164">
        <v>0</v>
      </c>
      <c r="AA330" s="164">
        <v>0</v>
      </c>
      <c r="AB330" s="164">
        <v>0</v>
      </c>
      <c r="AC330" s="164">
        <v>0</v>
      </c>
      <c r="AD330" s="164">
        <v>0</v>
      </c>
      <c r="AE330" s="164">
        <v>0</v>
      </c>
      <c r="AF330" s="164">
        <v>0</v>
      </c>
      <c r="AG330" s="164">
        <v>0</v>
      </c>
      <c r="AH330" s="164">
        <v>0</v>
      </c>
      <c r="AI330" s="164">
        <v>0</v>
      </c>
      <c r="AJ330" s="165">
        <f t="shared" si="4"/>
        <v>0</v>
      </c>
      <c r="AM330" s="103"/>
    </row>
    <row r="331" spans="1:39" ht="20.100000000000001" hidden="1" customHeight="1" outlineLevel="2">
      <c r="A331" s="161">
        <v>1251</v>
      </c>
      <c r="B331" s="162" t="s">
        <v>993</v>
      </c>
      <c r="C331" s="163" t="s">
        <v>1383</v>
      </c>
      <c r="D331" s="164">
        <v>0</v>
      </c>
      <c r="E331" s="164">
        <v>0</v>
      </c>
      <c r="F331" s="164">
        <v>0</v>
      </c>
      <c r="G331" s="164">
        <v>0</v>
      </c>
      <c r="H331" s="164">
        <v>0</v>
      </c>
      <c r="I331" s="164">
        <v>0</v>
      </c>
      <c r="J331" s="164">
        <v>0</v>
      </c>
      <c r="K331" s="164">
        <v>0</v>
      </c>
      <c r="L331" s="164">
        <v>0</v>
      </c>
      <c r="M331" s="164">
        <v>0</v>
      </c>
      <c r="N331" s="164">
        <v>0</v>
      </c>
      <c r="O331" s="164">
        <v>0</v>
      </c>
      <c r="P331" s="164">
        <v>0</v>
      </c>
      <c r="Q331" s="164">
        <v>0</v>
      </c>
      <c r="R331" s="164">
        <v>0</v>
      </c>
      <c r="S331" s="164">
        <v>0</v>
      </c>
      <c r="T331" s="164">
        <v>0</v>
      </c>
      <c r="U331" s="164">
        <v>0</v>
      </c>
      <c r="V331" s="164">
        <v>0</v>
      </c>
      <c r="W331" s="164">
        <v>0</v>
      </c>
      <c r="X331" s="164">
        <v>0</v>
      </c>
      <c r="Y331" s="164">
        <v>0</v>
      </c>
      <c r="Z331" s="164">
        <v>0</v>
      </c>
      <c r="AA331" s="164">
        <v>0</v>
      </c>
      <c r="AB331" s="164">
        <v>0</v>
      </c>
      <c r="AC331" s="164">
        <v>0</v>
      </c>
      <c r="AD331" s="164">
        <v>0</v>
      </c>
      <c r="AE331" s="164">
        <v>0</v>
      </c>
      <c r="AF331" s="164">
        <v>0</v>
      </c>
      <c r="AG331" s="164">
        <v>0</v>
      </c>
      <c r="AH331" s="164">
        <v>0</v>
      </c>
      <c r="AI331" s="164">
        <v>0</v>
      </c>
      <c r="AJ331" s="165">
        <f t="shared" si="4"/>
        <v>0</v>
      </c>
      <c r="AM331" s="103"/>
    </row>
    <row r="332" spans="1:39" ht="20.100000000000001" hidden="1" customHeight="1" outlineLevel="2">
      <c r="A332" s="161">
        <v>1252</v>
      </c>
      <c r="B332" s="162" t="s">
        <v>994</v>
      </c>
      <c r="C332" s="163" t="s">
        <v>1383</v>
      </c>
      <c r="D332" s="164">
        <v>0</v>
      </c>
      <c r="E332" s="164">
        <v>0</v>
      </c>
      <c r="F332" s="164">
        <v>0</v>
      </c>
      <c r="G332" s="164">
        <v>0</v>
      </c>
      <c r="H332" s="164">
        <v>0</v>
      </c>
      <c r="I332" s="164">
        <v>0</v>
      </c>
      <c r="J332" s="164">
        <v>0</v>
      </c>
      <c r="K332" s="164">
        <v>0</v>
      </c>
      <c r="L332" s="164">
        <v>0</v>
      </c>
      <c r="M332" s="164">
        <v>0</v>
      </c>
      <c r="N332" s="164">
        <v>0</v>
      </c>
      <c r="O332" s="164">
        <v>0</v>
      </c>
      <c r="P332" s="164">
        <v>0</v>
      </c>
      <c r="Q332" s="164">
        <v>0</v>
      </c>
      <c r="R332" s="164">
        <v>0</v>
      </c>
      <c r="S332" s="164">
        <v>0</v>
      </c>
      <c r="T332" s="164">
        <v>0</v>
      </c>
      <c r="U332" s="164">
        <v>0</v>
      </c>
      <c r="V332" s="164">
        <v>0</v>
      </c>
      <c r="W332" s="164">
        <v>0</v>
      </c>
      <c r="X332" s="164">
        <v>0</v>
      </c>
      <c r="Y332" s="164">
        <v>0</v>
      </c>
      <c r="Z332" s="164">
        <v>0</v>
      </c>
      <c r="AA332" s="164">
        <v>0</v>
      </c>
      <c r="AB332" s="164">
        <v>0</v>
      </c>
      <c r="AC332" s="164">
        <v>0</v>
      </c>
      <c r="AD332" s="164">
        <v>0</v>
      </c>
      <c r="AE332" s="164">
        <v>0</v>
      </c>
      <c r="AF332" s="164">
        <v>0</v>
      </c>
      <c r="AG332" s="164">
        <v>0</v>
      </c>
      <c r="AH332" s="164">
        <v>0</v>
      </c>
      <c r="AI332" s="164">
        <v>0</v>
      </c>
      <c r="AJ332" s="165">
        <f t="shared" si="4"/>
        <v>0</v>
      </c>
      <c r="AM332" s="103"/>
    </row>
    <row r="333" spans="1:39" ht="20.100000000000001" hidden="1" customHeight="1" outlineLevel="2">
      <c r="A333" s="161">
        <v>1253</v>
      </c>
      <c r="B333" s="162" t="s">
        <v>995</v>
      </c>
      <c r="C333" s="163" t="s">
        <v>1383</v>
      </c>
      <c r="D333" s="164">
        <v>0</v>
      </c>
      <c r="E333" s="164">
        <v>0</v>
      </c>
      <c r="F333" s="164">
        <v>0</v>
      </c>
      <c r="G333" s="164">
        <v>0</v>
      </c>
      <c r="H333" s="164">
        <v>0</v>
      </c>
      <c r="I333" s="164">
        <v>0</v>
      </c>
      <c r="J333" s="164">
        <v>0</v>
      </c>
      <c r="K333" s="164">
        <v>0</v>
      </c>
      <c r="L333" s="164">
        <v>0</v>
      </c>
      <c r="M333" s="164">
        <v>0</v>
      </c>
      <c r="N333" s="164">
        <v>0</v>
      </c>
      <c r="O333" s="164">
        <v>0</v>
      </c>
      <c r="P333" s="164">
        <v>0</v>
      </c>
      <c r="Q333" s="164">
        <v>0</v>
      </c>
      <c r="R333" s="164">
        <v>0</v>
      </c>
      <c r="S333" s="164">
        <v>0</v>
      </c>
      <c r="T333" s="164">
        <v>0</v>
      </c>
      <c r="U333" s="164">
        <v>0</v>
      </c>
      <c r="V333" s="164">
        <v>0</v>
      </c>
      <c r="W333" s="164">
        <v>0</v>
      </c>
      <c r="X333" s="164">
        <v>0</v>
      </c>
      <c r="Y333" s="164">
        <v>0</v>
      </c>
      <c r="Z333" s="164">
        <v>0</v>
      </c>
      <c r="AA333" s="164">
        <v>0</v>
      </c>
      <c r="AB333" s="164">
        <v>0</v>
      </c>
      <c r="AC333" s="164">
        <v>0</v>
      </c>
      <c r="AD333" s="164">
        <v>0</v>
      </c>
      <c r="AE333" s="164">
        <v>0</v>
      </c>
      <c r="AF333" s="164">
        <v>0</v>
      </c>
      <c r="AG333" s="164">
        <v>0</v>
      </c>
      <c r="AH333" s="164">
        <v>0</v>
      </c>
      <c r="AI333" s="164">
        <v>0</v>
      </c>
      <c r="AJ333" s="165">
        <f t="shared" si="4"/>
        <v>0</v>
      </c>
      <c r="AM333" s="103"/>
    </row>
    <row r="334" spans="1:39" ht="20.100000000000001" hidden="1" customHeight="1" outlineLevel="2">
      <c r="A334" s="161">
        <v>1254</v>
      </c>
      <c r="B334" s="162" t="s">
        <v>996</v>
      </c>
      <c r="C334" s="163" t="s">
        <v>1383</v>
      </c>
      <c r="D334" s="164">
        <v>0</v>
      </c>
      <c r="E334" s="164">
        <v>0</v>
      </c>
      <c r="F334" s="164">
        <v>0</v>
      </c>
      <c r="G334" s="164">
        <v>0</v>
      </c>
      <c r="H334" s="164">
        <v>0</v>
      </c>
      <c r="I334" s="164">
        <v>0</v>
      </c>
      <c r="J334" s="164">
        <v>0</v>
      </c>
      <c r="K334" s="164">
        <v>0</v>
      </c>
      <c r="L334" s="164">
        <v>0</v>
      </c>
      <c r="M334" s="164">
        <v>0</v>
      </c>
      <c r="N334" s="164">
        <v>0</v>
      </c>
      <c r="O334" s="164">
        <v>0</v>
      </c>
      <c r="P334" s="164">
        <v>0</v>
      </c>
      <c r="Q334" s="164">
        <v>0</v>
      </c>
      <c r="R334" s="164">
        <v>0</v>
      </c>
      <c r="S334" s="164">
        <v>0</v>
      </c>
      <c r="T334" s="164">
        <v>0</v>
      </c>
      <c r="U334" s="164">
        <v>0</v>
      </c>
      <c r="V334" s="164">
        <v>0</v>
      </c>
      <c r="W334" s="164">
        <v>0</v>
      </c>
      <c r="X334" s="164">
        <v>0</v>
      </c>
      <c r="Y334" s="164">
        <v>0</v>
      </c>
      <c r="Z334" s="164">
        <v>0</v>
      </c>
      <c r="AA334" s="164">
        <v>0</v>
      </c>
      <c r="AB334" s="164">
        <v>0</v>
      </c>
      <c r="AC334" s="164">
        <v>0</v>
      </c>
      <c r="AD334" s="164">
        <v>0</v>
      </c>
      <c r="AE334" s="164">
        <v>0</v>
      </c>
      <c r="AF334" s="164">
        <v>0</v>
      </c>
      <c r="AG334" s="164">
        <v>0</v>
      </c>
      <c r="AH334" s="164">
        <v>0</v>
      </c>
      <c r="AI334" s="164">
        <v>0</v>
      </c>
      <c r="AJ334" s="165">
        <f t="shared" ref="AJ334:AJ397" si="5">SUM(D334:AI334)</f>
        <v>0</v>
      </c>
      <c r="AM334" s="103"/>
    </row>
    <row r="335" spans="1:39" ht="20.100000000000001" hidden="1" customHeight="1" outlineLevel="2">
      <c r="A335" s="161">
        <v>1255</v>
      </c>
      <c r="B335" s="162" t="s">
        <v>997</v>
      </c>
      <c r="C335" s="163" t="s">
        <v>1383</v>
      </c>
      <c r="D335" s="164">
        <v>0</v>
      </c>
      <c r="E335" s="164">
        <v>0</v>
      </c>
      <c r="F335" s="164">
        <v>0</v>
      </c>
      <c r="G335" s="164">
        <v>0</v>
      </c>
      <c r="H335" s="164">
        <v>0</v>
      </c>
      <c r="I335" s="164">
        <v>0</v>
      </c>
      <c r="J335" s="164">
        <v>0</v>
      </c>
      <c r="K335" s="164">
        <v>0</v>
      </c>
      <c r="L335" s="164">
        <v>0</v>
      </c>
      <c r="M335" s="164">
        <v>0</v>
      </c>
      <c r="N335" s="164">
        <v>0</v>
      </c>
      <c r="O335" s="164">
        <v>0</v>
      </c>
      <c r="P335" s="164">
        <v>0</v>
      </c>
      <c r="Q335" s="164">
        <v>0</v>
      </c>
      <c r="R335" s="164">
        <v>0</v>
      </c>
      <c r="S335" s="164">
        <v>0</v>
      </c>
      <c r="T335" s="164">
        <v>0</v>
      </c>
      <c r="U335" s="164">
        <v>0</v>
      </c>
      <c r="V335" s="164">
        <v>0</v>
      </c>
      <c r="W335" s="164">
        <v>0</v>
      </c>
      <c r="X335" s="164">
        <v>0</v>
      </c>
      <c r="Y335" s="164">
        <v>0</v>
      </c>
      <c r="Z335" s="164">
        <v>0</v>
      </c>
      <c r="AA335" s="164">
        <v>0</v>
      </c>
      <c r="AB335" s="164">
        <v>0</v>
      </c>
      <c r="AC335" s="164">
        <v>0</v>
      </c>
      <c r="AD335" s="164">
        <v>0</v>
      </c>
      <c r="AE335" s="164">
        <v>0</v>
      </c>
      <c r="AF335" s="164">
        <v>0</v>
      </c>
      <c r="AG335" s="164">
        <v>0</v>
      </c>
      <c r="AH335" s="164">
        <v>0</v>
      </c>
      <c r="AI335" s="164">
        <v>0</v>
      </c>
      <c r="AJ335" s="165">
        <f t="shared" si="5"/>
        <v>0</v>
      </c>
      <c r="AM335" s="103"/>
    </row>
    <row r="336" spans="1:39" ht="20.100000000000001" hidden="1" customHeight="1" outlineLevel="2">
      <c r="A336" s="161">
        <v>1256</v>
      </c>
      <c r="B336" s="162" t="s">
        <v>998</v>
      </c>
      <c r="C336" s="163" t="s">
        <v>1383</v>
      </c>
      <c r="D336" s="164">
        <v>0</v>
      </c>
      <c r="E336" s="164">
        <v>0</v>
      </c>
      <c r="F336" s="164">
        <v>0</v>
      </c>
      <c r="G336" s="164">
        <v>0</v>
      </c>
      <c r="H336" s="164">
        <v>0</v>
      </c>
      <c r="I336" s="164">
        <v>0</v>
      </c>
      <c r="J336" s="164">
        <v>0</v>
      </c>
      <c r="K336" s="164">
        <v>0</v>
      </c>
      <c r="L336" s="164">
        <v>0</v>
      </c>
      <c r="M336" s="164">
        <v>0</v>
      </c>
      <c r="N336" s="164">
        <v>0</v>
      </c>
      <c r="O336" s="164">
        <v>0</v>
      </c>
      <c r="P336" s="164">
        <v>0</v>
      </c>
      <c r="Q336" s="164">
        <v>0</v>
      </c>
      <c r="R336" s="164">
        <v>0</v>
      </c>
      <c r="S336" s="164">
        <v>0</v>
      </c>
      <c r="T336" s="164">
        <v>0</v>
      </c>
      <c r="U336" s="164">
        <v>0</v>
      </c>
      <c r="V336" s="164">
        <v>0</v>
      </c>
      <c r="W336" s="164">
        <v>0</v>
      </c>
      <c r="X336" s="164">
        <v>0</v>
      </c>
      <c r="Y336" s="164">
        <v>0</v>
      </c>
      <c r="Z336" s="164">
        <v>0</v>
      </c>
      <c r="AA336" s="164">
        <v>0</v>
      </c>
      <c r="AB336" s="164">
        <v>0</v>
      </c>
      <c r="AC336" s="164">
        <v>0</v>
      </c>
      <c r="AD336" s="164">
        <v>0</v>
      </c>
      <c r="AE336" s="164">
        <v>0</v>
      </c>
      <c r="AF336" s="164">
        <v>0</v>
      </c>
      <c r="AG336" s="164">
        <v>0</v>
      </c>
      <c r="AH336" s="164">
        <v>0</v>
      </c>
      <c r="AI336" s="164">
        <v>0</v>
      </c>
      <c r="AJ336" s="165">
        <f t="shared" si="5"/>
        <v>0</v>
      </c>
      <c r="AM336" s="103"/>
    </row>
    <row r="337" spans="1:39" ht="20.100000000000001" hidden="1" customHeight="1" outlineLevel="2">
      <c r="A337" s="161">
        <v>1257</v>
      </c>
      <c r="B337" s="162" t="s">
        <v>999</v>
      </c>
      <c r="C337" s="163" t="s">
        <v>1383</v>
      </c>
      <c r="D337" s="164">
        <v>0</v>
      </c>
      <c r="E337" s="164">
        <v>0</v>
      </c>
      <c r="F337" s="164">
        <v>0</v>
      </c>
      <c r="G337" s="164">
        <v>81026</v>
      </c>
      <c r="H337" s="164">
        <v>0</v>
      </c>
      <c r="I337" s="164">
        <v>0</v>
      </c>
      <c r="J337" s="164">
        <v>0</v>
      </c>
      <c r="K337" s="164">
        <v>0</v>
      </c>
      <c r="L337" s="164">
        <v>0</v>
      </c>
      <c r="M337" s="164">
        <v>0</v>
      </c>
      <c r="N337" s="164">
        <v>0</v>
      </c>
      <c r="O337" s="164">
        <v>0</v>
      </c>
      <c r="P337" s="164">
        <v>0</v>
      </c>
      <c r="Q337" s="164">
        <v>0</v>
      </c>
      <c r="R337" s="164">
        <v>0</v>
      </c>
      <c r="S337" s="164">
        <v>0</v>
      </c>
      <c r="T337" s="164">
        <v>0</v>
      </c>
      <c r="U337" s="164">
        <v>0</v>
      </c>
      <c r="V337" s="164">
        <v>0</v>
      </c>
      <c r="W337" s="164">
        <v>0</v>
      </c>
      <c r="X337" s="164">
        <v>0</v>
      </c>
      <c r="Y337" s="164">
        <v>0</v>
      </c>
      <c r="Z337" s="164">
        <v>0</v>
      </c>
      <c r="AA337" s="164">
        <v>0</v>
      </c>
      <c r="AB337" s="164">
        <v>0</v>
      </c>
      <c r="AC337" s="164">
        <v>0</v>
      </c>
      <c r="AD337" s="164">
        <v>0</v>
      </c>
      <c r="AE337" s="164">
        <v>0</v>
      </c>
      <c r="AF337" s="164">
        <v>0</v>
      </c>
      <c r="AG337" s="164">
        <v>0</v>
      </c>
      <c r="AH337" s="164">
        <v>0</v>
      </c>
      <c r="AI337" s="164">
        <v>0</v>
      </c>
      <c r="AJ337" s="165">
        <f t="shared" si="5"/>
        <v>81026</v>
      </c>
      <c r="AM337" s="103"/>
    </row>
    <row r="338" spans="1:39" ht="20.100000000000001" hidden="1" customHeight="1" outlineLevel="2">
      <c r="A338" s="161">
        <v>1258</v>
      </c>
      <c r="B338" s="162" t="s">
        <v>1000</v>
      </c>
      <c r="C338" s="163" t="s">
        <v>1383</v>
      </c>
      <c r="D338" s="164">
        <v>0</v>
      </c>
      <c r="E338" s="164">
        <v>0</v>
      </c>
      <c r="F338" s="164">
        <v>0</v>
      </c>
      <c r="G338" s="164">
        <v>0</v>
      </c>
      <c r="H338" s="164">
        <v>0</v>
      </c>
      <c r="I338" s="164">
        <v>0</v>
      </c>
      <c r="J338" s="164">
        <v>0</v>
      </c>
      <c r="K338" s="164">
        <v>0</v>
      </c>
      <c r="L338" s="164">
        <v>0</v>
      </c>
      <c r="M338" s="164">
        <v>0</v>
      </c>
      <c r="N338" s="164">
        <v>0</v>
      </c>
      <c r="O338" s="164">
        <v>0</v>
      </c>
      <c r="P338" s="164">
        <v>0</v>
      </c>
      <c r="Q338" s="164">
        <v>0</v>
      </c>
      <c r="R338" s="164">
        <v>0</v>
      </c>
      <c r="S338" s="164">
        <v>0</v>
      </c>
      <c r="T338" s="164">
        <v>0</v>
      </c>
      <c r="U338" s="164">
        <v>0</v>
      </c>
      <c r="V338" s="164">
        <v>0</v>
      </c>
      <c r="W338" s="164">
        <v>0</v>
      </c>
      <c r="X338" s="164">
        <v>0</v>
      </c>
      <c r="Y338" s="164">
        <v>0</v>
      </c>
      <c r="Z338" s="164">
        <v>0</v>
      </c>
      <c r="AA338" s="164">
        <v>0</v>
      </c>
      <c r="AB338" s="164">
        <v>0</v>
      </c>
      <c r="AC338" s="164">
        <v>0</v>
      </c>
      <c r="AD338" s="164">
        <v>0</v>
      </c>
      <c r="AE338" s="164">
        <v>0</v>
      </c>
      <c r="AF338" s="164">
        <v>0</v>
      </c>
      <c r="AG338" s="164">
        <v>0</v>
      </c>
      <c r="AH338" s="164">
        <v>0</v>
      </c>
      <c r="AI338" s="164">
        <v>0</v>
      </c>
      <c r="AJ338" s="165">
        <f t="shared" si="5"/>
        <v>0</v>
      </c>
      <c r="AM338" s="103"/>
    </row>
    <row r="339" spans="1:39" ht="20.100000000000001" hidden="1" customHeight="1" outlineLevel="2">
      <c r="A339" s="161">
        <v>1259</v>
      </c>
      <c r="B339" s="162" t="s">
        <v>1001</v>
      </c>
      <c r="C339" s="163" t="s">
        <v>1383</v>
      </c>
      <c r="D339" s="164">
        <v>0</v>
      </c>
      <c r="E339" s="164">
        <v>0</v>
      </c>
      <c r="F339" s="164">
        <v>0</v>
      </c>
      <c r="G339" s="164">
        <v>0</v>
      </c>
      <c r="H339" s="164">
        <v>0</v>
      </c>
      <c r="I339" s="164">
        <v>0</v>
      </c>
      <c r="J339" s="164">
        <v>0</v>
      </c>
      <c r="K339" s="164">
        <v>0</v>
      </c>
      <c r="L339" s="164">
        <v>0</v>
      </c>
      <c r="M339" s="164">
        <v>0</v>
      </c>
      <c r="N339" s="164">
        <v>0</v>
      </c>
      <c r="O339" s="164">
        <v>0</v>
      </c>
      <c r="P339" s="164">
        <v>0</v>
      </c>
      <c r="Q339" s="164">
        <v>0</v>
      </c>
      <c r="R339" s="164">
        <v>0</v>
      </c>
      <c r="S339" s="164">
        <v>0</v>
      </c>
      <c r="T339" s="164">
        <v>0</v>
      </c>
      <c r="U339" s="164">
        <v>0</v>
      </c>
      <c r="V339" s="164">
        <v>0</v>
      </c>
      <c r="W339" s="164">
        <v>0</v>
      </c>
      <c r="X339" s="164">
        <v>0</v>
      </c>
      <c r="Y339" s="164">
        <v>0</v>
      </c>
      <c r="Z339" s="164">
        <v>0</v>
      </c>
      <c r="AA339" s="164">
        <v>0</v>
      </c>
      <c r="AB339" s="164">
        <v>0</v>
      </c>
      <c r="AC339" s="164">
        <v>0</v>
      </c>
      <c r="AD339" s="164">
        <v>0</v>
      </c>
      <c r="AE339" s="164">
        <v>0</v>
      </c>
      <c r="AF339" s="164">
        <v>0</v>
      </c>
      <c r="AG339" s="164">
        <v>0</v>
      </c>
      <c r="AH339" s="164">
        <v>0</v>
      </c>
      <c r="AI339" s="164">
        <v>0</v>
      </c>
      <c r="AJ339" s="165">
        <f t="shared" si="5"/>
        <v>0</v>
      </c>
      <c r="AM339" s="103"/>
    </row>
    <row r="340" spans="1:39" ht="20.100000000000001" hidden="1" customHeight="1" outlineLevel="2">
      <c r="A340" s="161">
        <v>1260</v>
      </c>
      <c r="B340" s="162" t="s">
        <v>1002</v>
      </c>
      <c r="C340" s="163" t="s">
        <v>1383</v>
      </c>
      <c r="D340" s="164">
        <v>0</v>
      </c>
      <c r="E340" s="164">
        <v>0</v>
      </c>
      <c r="F340" s="164">
        <v>0</v>
      </c>
      <c r="G340" s="164">
        <v>0</v>
      </c>
      <c r="H340" s="164">
        <v>0</v>
      </c>
      <c r="I340" s="164">
        <v>0</v>
      </c>
      <c r="J340" s="164">
        <v>0</v>
      </c>
      <c r="K340" s="164">
        <v>0</v>
      </c>
      <c r="L340" s="164">
        <v>0</v>
      </c>
      <c r="M340" s="164">
        <v>0</v>
      </c>
      <c r="N340" s="164">
        <v>0</v>
      </c>
      <c r="O340" s="164">
        <v>0</v>
      </c>
      <c r="P340" s="164">
        <v>0</v>
      </c>
      <c r="Q340" s="164">
        <v>0</v>
      </c>
      <c r="R340" s="164">
        <v>0</v>
      </c>
      <c r="S340" s="164">
        <v>0</v>
      </c>
      <c r="T340" s="164">
        <v>0</v>
      </c>
      <c r="U340" s="164">
        <v>0</v>
      </c>
      <c r="V340" s="164">
        <v>0</v>
      </c>
      <c r="W340" s="164">
        <v>0</v>
      </c>
      <c r="X340" s="164">
        <v>0</v>
      </c>
      <c r="Y340" s="164">
        <v>0</v>
      </c>
      <c r="Z340" s="164">
        <v>0</v>
      </c>
      <c r="AA340" s="164">
        <v>0</v>
      </c>
      <c r="AB340" s="164">
        <v>0</v>
      </c>
      <c r="AC340" s="164">
        <v>0</v>
      </c>
      <c r="AD340" s="164">
        <v>0</v>
      </c>
      <c r="AE340" s="164">
        <v>0</v>
      </c>
      <c r="AF340" s="164">
        <v>0</v>
      </c>
      <c r="AG340" s="164">
        <v>0</v>
      </c>
      <c r="AH340" s="164">
        <v>0</v>
      </c>
      <c r="AI340" s="164">
        <v>0</v>
      </c>
      <c r="AJ340" s="165">
        <f t="shared" si="5"/>
        <v>0</v>
      </c>
      <c r="AM340" s="103"/>
    </row>
    <row r="341" spans="1:39" ht="20.100000000000001" hidden="1" customHeight="1" outlineLevel="2">
      <c r="A341" s="161">
        <v>1261</v>
      </c>
      <c r="B341" s="162" t="s">
        <v>1003</v>
      </c>
      <c r="C341" s="163" t="s">
        <v>1383</v>
      </c>
      <c r="D341" s="164">
        <v>0</v>
      </c>
      <c r="E341" s="164">
        <v>0</v>
      </c>
      <c r="F341" s="164">
        <v>0</v>
      </c>
      <c r="G341" s="164">
        <v>0</v>
      </c>
      <c r="H341" s="164">
        <v>0</v>
      </c>
      <c r="I341" s="164">
        <v>0</v>
      </c>
      <c r="J341" s="164">
        <v>0</v>
      </c>
      <c r="K341" s="164">
        <v>0</v>
      </c>
      <c r="L341" s="164">
        <v>0</v>
      </c>
      <c r="M341" s="164">
        <v>0</v>
      </c>
      <c r="N341" s="164">
        <v>0</v>
      </c>
      <c r="O341" s="164">
        <v>0</v>
      </c>
      <c r="P341" s="164">
        <v>0</v>
      </c>
      <c r="Q341" s="164">
        <v>0</v>
      </c>
      <c r="R341" s="164">
        <v>0</v>
      </c>
      <c r="S341" s="164">
        <v>0</v>
      </c>
      <c r="T341" s="164">
        <v>0</v>
      </c>
      <c r="U341" s="164">
        <v>0</v>
      </c>
      <c r="V341" s="164">
        <v>0</v>
      </c>
      <c r="W341" s="164">
        <v>0</v>
      </c>
      <c r="X341" s="164">
        <v>0</v>
      </c>
      <c r="Y341" s="164">
        <v>0</v>
      </c>
      <c r="Z341" s="164">
        <v>0</v>
      </c>
      <c r="AA341" s="164">
        <v>0</v>
      </c>
      <c r="AB341" s="164">
        <v>0</v>
      </c>
      <c r="AC341" s="164">
        <v>0</v>
      </c>
      <c r="AD341" s="164">
        <v>0</v>
      </c>
      <c r="AE341" s="164">
        <v>0</v>
      </c>
      <c r="AF341" s="164">
        <v>0</v>
      </c>
      <c r="AG341" s="164">
        <v>0</v>
      </c>
      <c r="AH341" s="164">
        <v>0</v>
      </c>
      <c r="AI341" s="164">
        <v>0</v>
      </c>
      <c r="AJ341" s="165">
        <f t="shared" si="5"/>
        <v>0</v>
      </c>
      <c r="AM341" s="103"/>
    </row>
    <row r="342" spans="1:39" ht="20.100000000000001" hidden="1" customHeight="1" outlineLevel="2">
      <c r="A342" s="161">
        <v>1262</v>
      </c>
      <c r="B342" s="162" t="s">
        <v>1004</v>
      </c>
      <c r="C342" s="163" t="s">
        <v>1383</v>
      </c>
      <c r="D342" s="164">
        <v>0</v>
      </c>
      <c r="E342" s="164">
        <v>0</v>
      </c>
      <c r="F342" s="164">
        <v>0</v>
      </c>
      <c r="G342" s="164">
        <v>0</v>
      </c>
      <c r="H342" s="164">
        <v>0</v>
      </c>
      <c r="I342" s="164">
        <v>0</v>
      </c>
      <c r="J342" s="164">
        <v>0</v>
      </c>
      <c r="K342" s="164">
        <v>0</v>
      </c>
      <c r="L342" s="164">
        <v>0</v>
      </c>
      <c r="M342" s="164">
        <v>0</v>
      </c>
      <c r="N342" s="164">
        <v>0</v>
      </c>
      <c r="O342" s="164">
        <v>0</v>
      </c>
      <c r="P342" s="164">
        <v>0</v>
      </c>
      <c r="Q342" s="164">
        <v>0</v>
      </c>
      <c r="R342" s="164">
        <v>0</v>
      </c>
      <c r="S342" s="164">
        <v>0</v>
      </c>
      <c r="T342" s="164">
        <v>0</v>
      </c>
      <c r="U342" s="164">
        <v>0</v>
      </c>
      <c r="V342" s="164">
        <v>0</v>
      </c>
      <c r="W342" s="164">
        <v>0</v>
      </c>
      <c r="X342" s="164">
        <v>0</v>
      </c>
      <c r="Y342" s="164">
        <v>0</v>
      </c>
      <c r="Z342" s="164">
        <v>0</v>
      </c>
      <c r="AA342" s="164">
        <v>0</v>
      </c>
      <c r="AB342" s="164">
        <v>0</v>
      </c>
      <c r="AC342" s="164">
        <v>0</v>
      </c>
      <c r="AD342" s="164">
        <v>0</v>
      </c>
      <c r="AE342" s="164">
        <v>0</v>
      </c>
      <c r="AF342" s="164">
        <v>0</v>
      </c>
      <c r="AG342" s="164">
        <v>0</v>
      </c>
      <c r="AH342" s="164">
        <v>0</v>
      </c>
      <c r="AI342" s="164">
        <v>0</v>
      </c>
      <c r="AJ342" s="165">
        <f t="shared" si="5"/>
        <v>0</v>
      </c>
      <c r="AM342" s="103"/>
    </row>
    <row r="343" spans="1:39" ht="20.100000000000001" hidden="1" customHeight="1" outlineLevel="2">
      <c r="A343" s="161">
        <v>1263</v>
      </c>
      <c r="B343" s="162" t="s">
        <v>1005</v>
      </c>
      <c r="C343" s="163" t="s">
        <v>1383</v>
      </c>
      <c r="D343" s="164">
        <v>0</v>
      </c>
      <c r="E343" s="164">
        <v>0</v>
      </c>
      <c r="F343" s="164">
        <v>0</v>
      </c>
      <c r="G343" s="164">
        <v>0</v>
      </c>
      <c r="H343" s="164">
        <v>0</v>
      </c>
      <c r="I343" s="164">
        <v>0</v>
      </c>
      <c r="J343" s="164">
        <v>0</v>
      </c>
      <c r="K343" s="164">
        <v>0</v>
      </c>
      <c r="L343" s="164">
        <v>0</v>
      </c>
      <c r="M343" s="164">
        <v>0</v>
      </c>
      <c r="N343" s="164">
        <v>0</v>
      </c>
      <c r="O343" s="164">
        <v>0</v>
      </c>
      <c r="P343" s="164">
        <v>0</v>
      </c>
      <c r="Q343" s="164">
        <v>0</v>
      </c>
      <c r="R343" s="164">
        <v>0</v>
      </c>
      <c r="S343" s="164">
        <v>0</v>
      </c>
      <c r="T343" s="164">
        <v>0</v>
      </c>
      <c r="U343" s="164">
        <v>0</v>
      </c>
      <c r="V343" s="164">
        <v>0</v>
      </c>
      <c r="W343" s="164">
        <v>0</v>
      </c>
      <c r="X343" s="164">
        <v>0</v>
      </c>
      <c r="Y343" s="164">
        <v>0</v>
      </c>
      <c r="Z343" s="164">
        <v>0</v>
      </c>
      <c r="AA343" s="164">
        <v>0</v>
      </c>
      <c r="AB343" s="164">
        <v>0</v>
      </c>
      <c r="AC343" s="164">
        <v>0</v>
      </c>
      <c r="AD343" s="164">
        <v>0</v>
      </c>
      <c r="AE343" s="164">
        <v>0</v>
      </c>
      <c r="AF343" s="164">
        <v>0</v>
      </c>
      <c r="AG343" s="164">
        <v>0</v>
      </c>
      <c r="AH343" s="164">
        <v>0</v>
      </c>
      <c r="AI343" s="164">
        <v>0</v>
      </c>
      <c r="AJ343" s="165">
        <f t="shared" si="5"/>
        <v>0</v>
      </c>
      <c r="AM343" s="103"/>
    </row>
    <row r="344" spans="1:39" ht="20.100000000000001" hidden="1" customHeight="1" outlineLevel="2">
      <c r="A344" s="161">
        <v>1264</v>
      </c>
      <c r="B344" s="162" t="s">
        <v>1006</v>
      </c>
      <c r="C344" s="163" t="s">
        <v>1383</v>
      </c>
      <c r="D344" s="164">
        <v>0</v>
      </c>
      <c r="E344" s="164">
        <v>0</v>
      </c>
      <c r="F344" s="164">
        <v>0</v>
      </c>
      <c r="G344" s="164">
        <v>0</v>
      </c>
      <c r="H344" s="164">
        <v>0</v>
      </c>
      <c r="I344" s="164">
        <v>0</v>
      </c>
      <c r="J344" s="164">
        <v>0</v>
      </c>
      <c r="K344" s="164">
        <v>0</v>
      </c>
      <c r="L344" s="164">
        <v>0</v>
      </c>
      <c r="M344" s="164">
        <v>0</v>
      </c>
      <c r="N344" s="164">
        <v>0</v>
      </c>
      <c r="O344" s="164">
        <v>0</v>
      </c>
      <c r="P344" s="164">
        <v>0</v>
      </c>
      <c r="Q344" s="164">
        <v>0</v>
      </c>
      <c r="R344" s="164">
        <v>0</v>
      </c>
      <c r="S344" s="164">
        <v>0</v>
      </c>
      <c r="T344" s="164">
        <v>0</v>
      </c>
      <c r="U344" s="164">
        <v>0</v>
      </c>
      <c r="V344" s="164">
        <v>0</v>
      </c>
      <c r="W344" s="164">
        <v>0</v>
      </c>
      <c r="X344" s="164">
        <v>0</v>
      </c>
      <c r="Y344" s="164">
        <v>0</v>
      </c>
      <c r="Z344" s="164">
        <v>0</v>
      </c>
      <c r="AA344" s="164">
        <v>0</v>
      </c>
      <c r="AB344" s="164">
        <v>0</v>
      </c>
      <c r="AC344" s="164">
        <v>0</v>
      </c>
      <c r="AD344" s="164">
        <v>0</v>
      </c>
      <c r="AE344" s="164">
        <v>0</v>
      </c>
      <c r="AF344" s="164">
        <v>0</v>
      </c>
      <c r="AG344" s="164">
        <v>0</v>
      </c>
      <c r="AH344" s="164">
        <v>0</v>
      </c>
      <c r="AI344" s="164">
        <v>0</v>
      </c>
      <c r="AJ344" s="165">
        <f t="shared" si="5"/>
        <v>0</v>
      </c>
      <c r="AM344" s="103"/>
    </row>
    <row r="345" spans="1:39" ht="20.100000000000001" hidden="1" customHeight="1" outlineLevel="2">
      <c r="A345" s="161">
        <v>1265</v>
      </c>
      <c r="B345" s="162" t="s">
        <v>1007</v>
      </c>
      <c r="C345" s="163" t="s">
        <v>1383</v>
      </c>
      <c r="D345" s="164">
        <v>0</v>
      </c>
      <c r="E345" s="164">
        <v>0</v>
      </c>
      <c r="F345" s="164">
        <v>0</v>
      </c>
      <c r="G345" s="164">
        <v>463560.26</v>
      </c>
      <c r="H345" s="164">
        <v>0</v>
      </c>
      <c r="I345" s="164">
        <v>0</v>
      </c>
      <c r="J345" s="164">
        <v>0</v>
      </c>
      <c r="K345" s="164">
        <v>0</v>
      </c>
      <c r="L345" s="164">
        <v>0</v>
      </c>
      <c r="M345" s="164">
        <v>0</v>
      </c>
      <c r="N345" s="164">
        <v>0</v>
      </c>
      <c r="O345" s="164">
        <v>0</v>
      </c>
      <c r="P345" s="164">
        <v>0</v>
      </c>
      <c r="Q345" s="164">
        <v>0</v>
      </c>
      <c r="R345" s="164">
        <v>0</v>
      </c>
      <c r="S345" s="164">
        <v>0</v>
      </c>
      <c r="T345" s="164">
        <v>0</v>
      </c>
      <c r="U345" s="164">
        <v>0</v>
      </c>
      <c r="V345" s="164">
        <v>0</v>
      </c>
      <c r="W345" s="164">
        <v>0</v>
      </c>
      <c r="X345" s="164">
        <v>0</v>
      </c>
      <c r="Y345" s="164">
        <v>0</v>
      </c>
      <c r="Z345" s="164">
        <v>0</v>
      </c>
      <c r="AA345" s="164">
        <v>0</v>
      </c>
      <c r="AB345" s="164">
        <v>0</v>
      </c>
      <c r="AC345" s="164">
        <v>0</v>
      </c>
      <c r="AD345" s="164">
        <v>0</v>
      </c>
      <c r="AE345" s="164">
        <v>0</v>
      </c>
      <c r="AF345" s="164">
        <v>0</v>
      </c>
      <c r="AG345" s="164">
        <v>0</v>
      </c>
      <c r="AH345" s="164">
        <v>0</v>
      </c>
      <c r="AI345" s="164">
        <v>0</v>
      </c>
      <c r="AJ345" s="165">
        <f t="shared" si="5"/>
        <v>463560.26</v>
      </c>
      <c r="AM345" s="103"/>
    </row>
    <row r="346" spans="1:39" ht="20.100000000000001" hidden="1" customHeight="1" outlineLevel="2">
      <c r="A346" s="161">
        <v>1266</v>
      </c>
      <c r="B346" s="162" t="s">
        <v>1008</v>
      </c>
      <c r="C346" s="163" t="s">
        <v>1383</v>
      </c>
      <c r="D346" s="164">
        <v>0</v>
      </c>
      <c r="E346" s="164">
        <v>0</v>
      </c>
      <c r="F346" s="164">
        <v>0</v>
      </c>
      <c r="G346" s="164">
        <v>0</v>
      </c>
      <c r="H346" s="164">
        <v>0</v>
      </c>
      <c r="I346" s="164">
        <v>0</v>
      </c>
      <c r="J346" s="164">
        <v>0</v>
      </c>
      <c r="K346" s="164">
        <v>0</v>
      </c>
      <c r="L346" s="164">
        <v>0</v>
      </c>
      <c r="M346" s="164">
        <v>0</v>
      </c>
      <c r="N346" s="164">
        <v>0</v>
      </c>
      <c r="O346" s="164">
        <v>0</v>
      </c>
      <c r="P346" s="164">
        <v>0</v>
      </c>
      <c r="Q346" s="164">
        <v>0</v>
      </c>
      <c r="R346" s="164">
        <v>0</v>
      </c>
      <c r="S346" s="164">
        <v>0</v>
      </c>
      <c r="T346" s="164">
        <v>0</v>
      </c>
      <c r="U346" s="164">
        <v>0</v>
      </c>
      <c r="V346" s="164">
        <v>0</v>
      </c>
      <c r="W346" s="164">
        <v>0</v>
      </c>
      <c r="X346" s="164">
        <v>0</v>
      </c>
      <c r="Y346" s="164">
        <v>0</v>
      </c>
      <c r="Z346" s="164">
        <v>0</v>
      </c>
      <c r="AA346" s="164">
        <v>0</v>
      </c>
      <c r="AB346" s="164">
        <v>0</v>
      </c>
      <c r="AC346" s="164">
        <v>0</v>
      </c>
      <c r="AD346" s="164">
        <v>0</v>
      </c>
      <c r="AE346" s="164">
        <v>0</v>
      </c>
      <c r="AF346" s="164">
        <v>0</v>
      </c>
      <c r="AG346" s="164">
        <v>0</v>
      </c>
      <c r="AH346" s="164">
        <v>0</v>
      </c>
      <c r="AI346" s="164">
        <v>0</v>
      </c>
      <c r="AJ346" s="165">
        <f t="shared" si="5"/>
        <v>0</v>
      </c>
      <c r="AM346" s="103"/>
    </row>
    <row r="347" spans="1:39" ht="20.100000000000001" hidden="1" customHeight="1" outlineLevel="2">
      <c r="A347" s="161">
        <v>1267</v>
      </c>
      <c r="B347" s="162" t="s">
        <v>1009</v>
      </c>
      <c r="C347" s="163" t="s">
        <v>1383</v>
      </c>
      <c r="D347" s="164">
        <v>0</v>
      </c>
      <c r="E347" s="164">
        <v>0</v>
      </c>
      <c r="F347" s="164">
        <v>0</v>
      </c>
      <c r="G347" s="164">
        <v>0</v>
      </c>
      <c r="H347" s="164">
        <v>0</v>
      </c>
      <c r="I347" s="164">
        <v>0</v>
      </c>
      <c r="J347" s="164">
        <v>0</v>
      </c>
      <c r="K347" s="164">
        <v>0</v>
      </c>
      <c r="L347" s="164">
        <v>0</v>
      </c>
      <c r="M347" s="164">
        <v>0</v>
      </c>
      <c r="N347" s="164">
        <v>0</v>
      </c>
      <c r="O347" s="164">
        <v>0</v>
      </c>
      <c r="P347" s="164">
        <v>0</v>
      </c>
      <c r="Q347" s="164">
        <v>0</v>
      </c>
      <c r="R347" s="164">
        <v>0</v>
      </c>
      <c r="S347" s="164">
        <v>0</v>
      </c>
      <c r="T347" s="164">
        <v>0</v>
      </c>
      <c r="U347" s="164">
        <v>0</v>
      </c>
      <c r="V347" s="164">
        <v>0</v>
      </c>
      <c r="W347" s="164">
        <v>0</v>
      </c>
      <c r="X347" s="164">
        <v>0</v>
      </c>
      <c r="Y347" s="164">
        <v>0</v>
      </c>
      <c r="Z347" s="164">
        <v>0</v>
      </c>
      <c r="AA347" s="164">
        <v>0</v>
      </c>
      <c r="AB347" s="164">
        <v>0</v>
      </c>
      <c r="AC347" s="164">
        <v>0</v>
      </c>
      <c r="AD347" s="164">
        <v>0</v>
      </c>
      <c r="AE347" s="164">
        <v>0</v>
      </c>
      <c r="AF347" s="164">
        <v>0</v>
      </c>
      <c r="AG347" s="164">
        <v>0</v>
      </c>
      <c r="AH347" s="164">
        <v>0</v>
      </c>
      <c r="AI347" s="164">
        <v>0</v>
      </c>
      <c r="AJ347" s="165">
        <f t="shared" si="5"/>
        <v>0</v>
      </c>
      <c r="AM347" s="103"/>
    </row>
    <row r="348" spans="1:39" ht="20.100000000000001" hidden="1" customHeight="1" outlineLevel="2">
      <c r="A348" s="161">
        <v>1268</v>
      </c>
      <c r="B348" s="162" t="s">
        <v>1010</v>
      </c>
      <c r="C348" s="163" t="s">
        <v>1383</v>
      </c>
      <c r="D348" s="164">
        <v>0</v>
      </c>
      <c r="E348" s="164">
        <v>0</v>
      </c>
      <c r="F348" s="164">
        <v>0</v>
      </c>
      <c r="G348" s="164">
        <v>0</v>
      </c>
      <c r="H348" s="164">
        <v>0</v>
      </c>
      <c r="I348" s="164">
        <v>0</v>
      </c>
      <c r="J348" s="164">
        <v>0</v>
      </c>
      <c r="K348" s="164">
        <v>0</v>
      </c>
      <c r="L348" s="164">
        <v>0</v>
      </c>
      <c r="M348" s="164">
        <v>0</v>
      </c>
      <c r="N348" s="164">
        <v>0</v>
      </c>
      <c r="O348" s="164">
        <v>0</v>
      </c>
      <c r="P348" s="164">
        <v>0</v>
      </c>
      <c r="Q348" s="164">
        <v>0</v>
      </c>
      <c r="R348" s="164">
        <v>0</v>
      </c>
      <c r="S348" s="164">
        <v>0</v>
      </c>
      <c r="T348" s="164">
        <v>0</v>
      </c>
      <c r="U348" s="164">
        <v>0</v>
      </c>
      <c r="V348" s="164">
        <v>0</v>
      </c>
      <c r="W348" s="164">
        <v>0</v>
      </c>
      <c r="X348" s="164">
        <v>0</v>
      </c>
      <c r="Y348" s="164">
        <v>0</v>
      </c>
      <c r="Z348" s="164">
        <v>0</v>
      </c>
      <c r="AA348" s="164">
        <v>0</v>
      </c>
      <c r="AB348" s="164">
        <v>0</v>
      </c>
      <c r="AC348" s="164">
        <v>0</v>
      </c>
      <c r="AD348" s="164">
        <v>0</v>
      </c>
      <c r="AE348" s="164">
        <v>0</v>
      </c>
      <c r="AF348" s="164">
        <v>0</v>
      </c>
      <c r="AG348" s="164">
        <v>0</v>
      </c>
      <c r="AH348" s="164">
        <v>0</v>
      </c>
      <c r="AI348" s="164">
        <v>0</v>
      </c>
      <c r="AJ348" s="165">
        <f t="shared" si="5"/>
        <v>0</v>
      </c>
      <c r="AM348" s="103"/>
    </row>
    <row r="349" spans="1:39" ht="20.100000000000001" hidden="1" customHeight="1" outlineLevel="2">
      <c r="A349" s="161">
        <v>1269</v>
      </c>
      <c r="B349" s="162" t="s">
        <v>1011</v>
      </c>
      <c r="C349" s="163" t="s">
        <v>1383</v>
      </c>
      <c r="D349" s="164">
        <v>0</v>
      </c>
      <c r="E349" s="164">
        <v>0</v>
      </c>
      <c r="F349" s="164">
        <v>0</v>
      </c>
      <c r="G349" s="164">
        <v>0</v>
      </c>
      <c r="H349" s="164">
        <v>0</v>
      </c>
      <c r="I349" s="164">
        <v>0</v>
      </c>
      <c r="J349" s="164">
        <v>0</v>
      </c>
      <c r="K349" s="164">
        <v>0</v>
      </c>
      <c r="L349" s="164">
        <v>0</v>
      </c>
      <c r="M349" s="164">
        <v>0</v>
      </c>
      <c r="N349" s="164">
        <v>0</v>
      </c>
      <c r="O349" s="164">
        <v>0</v>
      </c>
      <c r="P349" s="164">
        <v>0</v>
      </c>
      <c r="Q349" s="164">
        <v>0</v>
      </c>
      <c r="R349" s="164">
        <v>0</v>
      </c>
      <c r="S349" s="164">
        <v>0</v>
      </c>
      <c r="T349" s="164">
        <v>0</v>
      </c>
      <c r="U349" s="164">
        <v>0</v>
      </c>
      <c r="V349" s="164">
        <v>0</v>
      </c>
      <c r="W349" s="164">
        <v>0</v>
      </c>
      <c r="X349" s="164">
        <v>0</v>
      </c>
      <c r="Y349" s="164">
        <v>0</v>
      </c>
      <c r="Z349" s="164">
        <v>0</v>
      </c>
      <c r="AA349" s="164">
        <v>0</v>
      </c>
      <c r="AB349" s="164">
        <v>0</v>
      </c>
      <c r="AC349" s="164">
        <v>0</v>
      </c>
      <c r="AD349" s="164">
        <v>0</v>
      </c>
      <c r="AE349" s="164">
        <v>0</v>
      </c>
      <c r="AF349" s="164">
        <v>0</v>
      </c>
      <c r="AG349" s="164">
        <v>0</v>
      </c>
      <c r="AH349" s="164">
        <v>0</v>
      </c>
      <c r="AI349" s="164">
        <v>0</v>
      </c>
      <c r="AJ349" s="165">
        <f t="shared" si="5"/>
        <v>0</v>
      </c>
      <c r="AM349" s="103"/>
    </row>
    <row r="350" spans="1:39" ht="20.100000000000001" hidden="1" customHeight="1" outlineLevel="2">
      <c r="A350" s="161">
        <v>1270</v>
      </c>
      <c r="B350" s="162" t="s">
        <v>1012</v>
      </c>
      <c r="C350" s="163" t="s">
        <v>1383</v>
      </c>
      <c r="D350" s="164">
        <v>0</v>
      </c>
      <c r="E350" s="164">
        <v>0</v>
      </c>
      <c r="F350" s="164">
        <v>0</v>
      </c>
      <c r="G350" s="164">
        <v>0</v>
      </c>
      <c r="H350" s="164">
        <v>0</v>
      </c>
      <c r="I350" s="164">
        <v>0</v>
      </c>
      <c r="J350" s="164">
        <v>0</v>
      </c>
      <c r="K350" s="164">
        <v>0</v>
      </c>
      <c r="L350" s="164">
        <v>0</v>
      </c>
      <c r="M350" s="164">
        <v>0</v>
      </c>
      <c r="N350" s="164">
        <v>0</v>
      </c>
      <c r="O350" s="164">
        <v>0</v>
      </c>
      <c r="P350" s="164">
        <v>0</v>
      </c>
      <c r="Q350" s="164">
        <v>0</v>
      </c>
      <c r="R350" s="164">
        <v>0</v>
      </c>
      <c r="S350" s="164">
        <v>0</v>
      </c>
      <c r="T350" s="164">
        <v>0</v>
      </c>
      <c r="U350" s="164">
        <v>0</v>
      </c>
      <c r="V350" s="164">
        <v>0</v>
      </c>
      <c r="W350" s="164">
        <v>0</v>
      </c>
      <c r="X350" s="164">
        <v>0</v>
      </c>
      <c r="Y350" s="164">
        <v>0</v>
      </c>
      <c r="Z350" s="164">
        <v>0</v>
      </c>
      <c r="AA350" s="164">
        <v>0</v>
      </c>
      <c r="AB350" s="164">
        <v>0</v>
      </c>
      <c r="AC350" s="164">
        <v>0</v>
      </c>
      <c r="AD350" s="164">
        <v>0</v>
      </c>
      <c r="AE350" s="164">
        <v>0</v>
      </c>
      <c r="AF350" s="164">
        <v>0</v>
      </c>
      <c r="AG350" s="164">
        <v>0</v>
      </c>
      <c r="AH350" s="164">
        <v>0</v>
      </c>
      <c r="AI350" s="164">
        <v>0</v>
      </c>
      <c r="AJ350" s="165">
        <f t="shared" si="5"/>
        <v>0</v>
      </c>
      <c r="AM350" s="103"/>
    </row>
    <row r="351" spans="1:39" ht="20.100000000000001" hidden="1" customHeight="1" outlineLevel="2">
      <c r="A351" s="161">
        <v>1271</v>
      </c>
      <c r="B351" s="162" t="s">
        <v>1013</v>
      </c>
      <c r="C351" s="163" t="s">
        <v>1383</v>
      </c>
      <c r="D351" s="164">
        <v>0</v>
      </c>
      <c r="E351" s="164">
        <v>0</v>
      </c>
      <c r="F351" s="164">
        <v>0</v>
      </c>
      <c r="G351" s="164">
        <v>0</v>
      </c>
      <c r="H351" s="164">
        <v>0</v>
      </c>
      <c r="I351" s="164">
        <v>0</v>
      </c>
      <c r="J351" s="164">
        <v>0</v>
      </c>
      <c r="K351" s="164">
        <v>0</v>
      </c>
      <c r="L351" s="164">
        <v>0</v>
      </c>
      <c r="M351" s="164">
        <v>0</v>
      </c>
      <c r="N351" s="164">
        <v>0</v>
      </c>
      <c r="O351" s="164">
        <v>0</v>
      </c>
      <c r="P351" s="164">
        <v>0</v>
      </c>
      <c r="Q351" s="164">
        <v>0</v>
      </c>
      <c r="R351" s="164">
        <v>0</v>
      </c>
      <c r="S351" s="164">
        <v>0</v>
      </c>
      <c r="T351" s="164">
        <v>0</v>
      </c>
      <c r="U351" s="164">
        <v>0</v>
      </c>
      <c r="V351" s="164">
        <v>0</v>
      </c>
      <c r="W351" s="164">
        <v>0</v>
      </c>
      <c r="X351" s="164">
        <v>0</v>
      </c>
      <c r="Y351" s="164">
        <v>0</v>
      </c>
      <c r="Z351" s="164">
        <v>0</v>
      </c>
      <c r="AA351" s="164">
        <v>0</v>
      </c>
      <c r="AB351" s="164">
        <v>0</v>
      </c>
      <c r="AC351" s="164">
        <v>0</v>
      </c>
      <c r="AD351" s="164">
        <v>0</v>
      </c>
      <c r="AE351" s="164">
        <v>0</v>
      </c>
      <c r="AF351" s="164">
        <v>0</v>
      </c>
      <c r="AG351" s="164">
        <v>0</v>
      </c>
      <c r="AH351" s="164">
        <v>0</v>
      </c>
      <c r="AI351" s="164">
        <v>0</v>
      </c>
      <c r="AJ351" s="165">
        <f t="shared" si="5"/>
        <v>0</v>
      </c>
      <c r="AM351" s="103"/>
    </row>
    <row r="352" spans="1:39" ht="20.100000000000001" hidden="1" customHeight="1" outlineLevel="2">
      <c r="A352" s="161">
        <v>1272</v>
      </c>
      <c r="B352" s="162" t="s">
        <v>1014</v>
      </c>
      <c r="C352" s="163" t="s">
        <v>1383</v>
      </c>
      <c r="D352" s="164">
        <v>0</v>
      </c>
      <c r="E352" s="164">
        <v>0</v>
      </c>
      <c r="F352" s="164">
        <v>0</v>
      </c>
      <c r="G352" s="164">
        <v>0</v>
      </c>
      <c r="H352" s="164">
        <v>0</v>
      </c>
      <c r="I352" s="164">
        <v>0</v>
      </c>
      <c r="J352" s="164">
        <v>0</v>
      </c>
      <c r="K352" s="164">
        <v>0</v>
      </c>
      <c r="L352" s="164">
        <v>0</v>
      </c>
      <c r="M352" s="164">
        <v>0</v>
      </c>
      <c r="N352" s="164">
        <v>0</v>
      </c>
      <c r="O352" s="164">
        <v>0</v>
      </c>
      <c r="P352" s="164">
        <v>0</v>
      </c>
      <c r="Q352" s="164">
        <v>0</v>
      </c>
      <c r="R352" s="164">
        <v>0</v>
      </c>
      <c r="S352" s="164">
        <v>0</v>
      </c>
      <c r="T352" s="164">
        <v>0</v>
      </c>
      <c r="U352" s="164">
        <v>0</v>
      </c>
      <c r="V352" s="164">
        <v>0</v>
      </c>
      <c r="W352" s="164">
        <v>0</v>
      </c>
      <c r="X352" s="164">
        <v>0</v>
      </c>
      <c r="Y352" s="164">
        <v>0</v>
      </c>
      <c r="Z352" s="164">
        <v>0</v>
      </c>
      <c r="AA352" s="164">
        <v>0</v>
      </c>
      <c r="AB352" s="164">
        <v>0</v>
      </c>
      <c r="AC352" s="164">
        <v>0</v>
      </c>
      <c r="AD352" s="164">
        <v>0</v>
      </c>
      <c r="AE352" s="164">
        <v>0</v>
      </c>
      <c r="AF352" s="164">
        <v>0</v>
      </c>
      <c r="AG352" s="164">
        <v>0</v>
      </c>
      <c r="AH352" s="164">
        <v>0</v>
      </c>
      <c r="AI352" s="164">
        <v>0</v>
      </c>
      <c r="AJ352" s="165">
        <f t="shared" si="5"/>
        <v>0</v>
      </c>
      <c r="AM352" s="103"/>
    </row>
    <row r="353" spans="1:39" ht="20.100000000000001" hidden="1" customHeight="1" outlineLevel="2">
      <c r="A353" s="161">
        <v>1273</v>
      </c>
      <c r="B353" s="162" t="s">
        <v>1015</v>
      </c>
      <c r="C353" s="163" t="s">
        <v>1383</v>
      </c>
      <c r="D353" s="164">
        <v>0</v>
      </c>
      <c r="E353" s="164">
        <v>0</v>
      </c>
      <c r="F353" s="164">
        <v>0</v>
      </c>
      <c r="G353" s="164">
        <v>0</v>
      </c>
      <c r="H353" s="164">
        <v>0</v>
      </c>
      <c r="I353" s="164">
        <v>0</v>
      </c>
      <c r="J353" s="164">
        <v>0</v>
      </c>
      <c r="K353" s="164">
        <v>0</v>
      </c>
      <c r="L353" s="164">
        <v>0</v>
      </c>
      <c r="M353" s="164">
        <v>0</v>
      </c>
      <c r="N353" s="164">
        <v>0</v>
      </c>
      <c r="O353" s="164">
        <v>0</v>
      </c>
      <c r="P353" s="164">
        <v>0</v>
      </c>
      <c r="Q353" s="164">
        <v>0</v>
      </c>
      <c r="R353" s="164">
        <v>0</v>
      </c>
      <c r="S353" s="164">
        <v>0</v>
      </c>
      <c r="T353" s="164">
        <v>0</v>
      </c>
      <c r="U353" s="164">
        <v>0</v>
      </c>
      <c r="V353" s="164">
        <v>0</v>
      </c>
      <c r="W353" s="164">
        <v>0</v>
      </c>
      <c r="X353" s="164">
        <v>0</v>
      </c>
      <c r="Y353" s="164">
        <v>0</v>
      </c>
      <c r="Z353" s="164">
        <v>0</v>
      </c>
      <c r="AA353" s="164">
        <v>0</v>
      </c>
      <c r="AB353" s="164">
        <v>0</v>
      </c>
      <c r="AC353" s="164">
        <v>0</v>
      </c>
      <c r="AD353" s="164">
        <v>0</v>
      </c>
      <c r="AE353" s="164">
        <v>0</v>
      </c>
      <c r="AF353" s="164">
        <v>0</v>
      </c>
      <c r="AG353" s="164">
        <v>0</v>
      </c>
      <c r="AH353" s="164">
        <v>0</v>
      </c>
      <c r="AI353" s="164">
        <v>0</v>
      </c>
      <c r="AJ353" s="165">
        <f t="shared" si="5"/>
        <v>0</v>
      </c>
      <c r="AM353" s="103"/>
    </row>
    <row r="354" spans="1:39" ht="20.100000000000001" hidden="1" customHeight="1" outlineLevel="2">
      <c r="A354" s="161">
        <v>1274</v>
      </c>
      <c r="B354" s="162" t="s">
        <v>1016</v>
      </c>
      <c r="C354" s="163" t="s">
        <v>1383</v>
      </c>
      <c r="D354" s="164">
        <v>0</v>
      </c>
      <c r="E354" s="164">
        <v>0</v>
      </c>
      <c r="F354" s="164">
        <v>0</v>
      </c>
      <c r="G354" s="164">
        <v>0</v>
      </c>
      <c r="H354" s="164">
        <v>0</v>
      </c>
      <c r="I354" s="164">
        <v>0</v>
      </c>
      <c r="J354" s="164">
        <v>0</v>
      </c>
      <c r="K354" s="164">
        <v>0</v>
      </c>
      <c r="L354" s="164">
        <v>0</v>
      </c>
      <c r="M354" s="164">
        <v>0</v>
      </c>
      <c r="N354" s="164">
        <v>0</v>
      </c>
      <c r="O354" s="164">
        <v>0</v>
      </c>
      <c r="P354" s="164">
        <v>0</v>
      </c>
      <c r="Q354" s="164">
        <v>0</v>
      </c>
      <c r="R354" s="164">
        <v>0</v>
      </c>
      <c r="S354" s="164">
        <v>0</v>
      </c>
      <c r="T354" s="164">
        <v>0</v>
      </c>
      <c r="U354" s="164">
        <v>0</v>
      </c>
      <c r="V354" s="164">
        <v>0</v>
      </c>
      <c r="W354" s="164">
        <v>0</v>
      </c>
      <c r="X354" s="164">
        <v>0</v>
      </c>
      <c r="Y354" s="164">
        <v>0</v>
      </c>
      <c r="Z354" s="164">
        <v>0</v>
      </c>
      <c r="AA354" s="164">
        <v>0</v>
      </c>
      <c r="AB354" s="164">
        <v>0</v>
      </c>
      <c r="AC354" s="164">
        <v>0</v>
      </c>
      <c r="AD354" s="164">
        <v>0</v>
      </c>
      <c r="AE354" s="164">
        <v>0</v>
      </c>
      <c r="AF354" s="164">
        <v>0</v>
      </c>
      <c r="AG354" s="164">
        <v>0</v>
      </c>
      <c r="AH354" s="164">
        <v>0</v>
      </c>
      <c r="AI354" s="164">
        <v>0</v>
      </c>
      <c r="AJ354" s="165">
        <f t="shared" si="5"/>
        <v>0</v>
      </c>
      <c r="AM354" s="103"/>
    </row>
    <row r="355" spans="1:39" ht="20.100000000000001" hidden="1" customHeight="1" outlineLevel="2">
      <c r="A355" s="161">
        <v>1275</v>
      </c>
      <c r="B355" s="162" t="s">
        <v>1017</v>
      </c>
      <c r="C355" s="163" t="s">
        <v>1383</v>
      </c>
      <c r="D355" s="164">
        <v>0</v>
      </c>
      <c r="E355" s="164">
        <v>0</v>
      </c>
      <c r="F355" s="164">
        <v>0</v>
      </c>
      <c r="G355" s="164">
        <v>0</v>
      </c>
      <c r="H355" s="164">
        <v>0</v>
      </c>
      <c r="I355" s="164">
        <v>0</v>
      </c>
      <c r="J355" s="164">
        <v>0</v>
      </c>
      <c r="K355" s="164">
        <v>0</v>
      </c>
      <c r="L355" s="164">
        <v>0</v>
      </c>
      <c r="M355" s="164">
        <v>0</v>
      </c>
      <c r="N355" s="164">
        <v>0</v>
      </c>
      <c r="O355" s="164">
        <v>0</v>
      </c>
      <c r="P355" s="164">
        <v>0</v>
      </c>
      <c r="Q355" s="164">
        <v>0</v>
      </c>
      <c r="R355" s="164">
        <v>0</v>
      </c>
      <c r="S355" s="164">
        <v>0</v>
      </c>
      <c r="T355" s="164">
        <v>0</v>
      </c>
      <c r="U355" s="164">
        <v>0</v>
      </c>
      <c r="V355" s="164">
        <v>0</v>
      </c>
      <c r="W355" s="164">
        <v>0</v>
      </c>
      <c r="X355" s="164">
        <v>0</v>
      </c>
      <c r="Y355" s="164">
        <v>0</v>
      </c>
      <c r="Z355" s="164">
        <v>0</v>
      </c>
      <c r="AA355" s="164">
        <v>0</v>
      </c>
      <c r="AB355" s="164">
        <v>0</v>
      </c>
      <c r="AC355" s="164">
        <v>0</v>
      </c>
      <c r="AD355" s="164">
        <v>0</v>
      </c>
      <c r="AE355" s="164">
        <v>0</v>
      </c>
      <c r="AF355" s="164">
        <v>0</v>
      </c>
      <c r="AG355" s="164">
        <v>0</v>
      </c>
      <c r="AH355" s="164">
        <v>0</v>
      </c>
      <c r="AI355" s="164">
        <v>0</v>
      </c>
      <c r="AJ355" s="165">
        <f t="shared" si="5"/>
        <v>0</v>
      </c>
      <c r="AM355" s="103"/>
    </row>
    <row r="356" spans="1:39" ht="20.100000000000001" hidden="1" customHeight="1" outlineLevel="2">
      <c r="A356" s="161">
        <v>1276</v>
      </c>
      <c r="B356" s="162" t="s">
        <v>1018</v>
      </c>
      <c r="C356" s="163" t="s">
        <v>1383</v>
      </c>
      <c r="D356" s="164">
        <v>0</v>
      </c>
      <c r="E356" s="164">
        <v>0</v>
      </c>
      <c r="F356" s="164">
        <v>0</v>
      </c>
      <c r="G356" s="164">
        <v>0</v>
      </c>
      <c r="H356" s="164">
        <v>0</v>
      </c>
      <c r="I356" s="164">
        <v>0</v>
      </c>
      <c r="J356" s="164">
        <v>0</v>
      </c>
      <c r="K356" s="164">
        <v>0</v>
      </c>
      <c r="L356" s="164">
        <v>0</v>
      </c>
      <c r="M356" s="164">
        <v>0</v>
      </c>
      <c r="N356" s="164">
        <v>0</v>
      </c>
      <c r="O356" s="164">
        <v>0</v>
      </c>
      <c r="P356" s="164">
        <v>0</v>
      </c>
      <c r="Q356" s="164">
        <v>0</v>
      </c>
      <c r="R356" s="164">
        <v>0</v>
      </c>
      <c r="S356" s="164">
        <v>0</v>
      </c>
      <c r="T356" s="164">
        <v>0</v>
      </c>
      <c r="U356" s="164">
        <v>0</v>
      </c>
      <c r="V356" s="164">
        <v>0</v>
      </c>
      <c r="W356" s="164">
        <v>0</v>
      </c>
      <c r="X356" s="164">
        <v>0</v>
      </c>
      <c r="Y356" s="164">
        <v>0</v>
      </c>
      <c r="Z356" s="164">
        <v>0</v>
      </c>
      <c r="AA356" s="164">
        <v>0</v>
      </c>
      <c r="AB356" s="164">
        <v>0</v>
      </c>
      <c r="AC356" s="164">
        <v>0</v>
      </c>
      <c r="AD356" s="164">
        <v>0</v>
      </c>
      <c r="AE356" s="164">
        <v>0</v>
      </c>
      <c r="AF356" s="164">
        <v>0</v>
      </c>
      <c r="AG356" s="164">
        <v>0</v>
      </c>
      <c r="AH356" s="164">
        <v>0</v>
      </c>
      <c r="AI356" s="164">
        <v>0</v>
      </c>
      <c r="AJ356" s="165">
        <f t="shared" si="5"/>
        <v>0</v>
      </c>
      <c r="AM356" s="103"/>
    </row>
    <row r="357" spans="1:39" ht="20.100000000000001" hidden="1" customHeight="1" outlineLevel="2">
      <c r="A357" s="161">
        <v>1277</v>
      </c>
      <c r="B357" s="162" t="s">
        <v>1019</v>
      </c>
      <c r="C357" s="163" t="s">
        <v>1383</v>
      </c>
      <c r="D357" s="164">
        <v>0</v>
      </c>
      <c r="E357" s="164">
        <v>0</v>
      </c>
      <c r="F357" s="164">
        <v>0</v>
      </c>
      <c r="G357" s="164">
        <v>0</v>
      </c>
      <c r="H357" s="164">
        <v>0</v>
      </c>
      <c r="I357" s="164">
        <v>0</v>
      </c>
      <c r="J357" s="164">
        <v>0</v>
      </c>
      <c r="K357" s="164">
        <v>0</v>
      </c>
      <c r="L357" s="164">
        <v>0</v>
      </c>
      <c r="M357" s="164">
        <v>0</v>
      </c>
      <c r="N357" s="164">
        <v>0</v>
      </c>
      <c r="O357" s="164">
        <v>0</v>
      </c>
      <c r="P357" s="164">
        <v>0</v>
      </c>
      <c r="Q357" s="164">
        <v>0</v>
      </c>
      <c r="R357" s="164">
        <v>0</v>
      </c>
      <c r="S357" s="164">
        <v>0</v>
      </c>
      <c r="T357" s="164">
        <v>0</v>
      </c>
      <c r="U357" s="164">
        <v>0</v>
      </c>
      <c r="V357" s="164">
        <v>0</v>
      </c>
      <c r="W357" s="164">
        <v>0</v>
      </c>
      <c r="X357" s="164">
        <v>0</v>
      </c>
      <c r="Y357" s="164">
        <v>0</v>
      </c>
      <c r="Z357" s="164">
        <v>0</v>
      </c>
      <c r="AA357" s="164">
        <v>0</v>
      </c>
      <c r="AB357" s="164">
        <v>0</v>
      </c>
      <c r="AC357" s="164">
        <v>0</v>
      </c>
      <c r="AD357" s="164">
        <v>0</v>
      </c>
      <c r="AE357" s="164">
        <v>0</v>
      </c>
      <c r="AF357" s="164">
        <v>0</v>
      </c>
      <c r="AG357" s="164">
        <v>0</v>
      </c>
      <c r="AH357" s="164">
        <v>0</v>
      </c>
      <c r="AI357" s="164">
        <v>0</v>
      </c>
      <c r="AJ357" s="165">
        <f t="shared" si="5"/>
        <v>0</v>
      </c>
      <c r="AM357" s="103"/>
    </row>
    <row r="358" spans="1:39" ht="20.100000000000001" hidden="1" customHeight="1" outlineLevel="2">
      <c r="A358" s="161">
        <v>1278</v>
      </c>
      <c r="B358" s="162" t="s">
        <v>1020</v>
      </c>
      <c r="C358" s="163" t="s">
        <v>1383</v>
      </c>
      <c r="D358" s="164">
        <v>0</v>
      </c>
      <c r="E358" s="164">
        <v>0</v>
      </c>
      <c r="F358" s="164">
        <v>0</v>
      </c>
      <c r="G358" s="164">
        <v>0</v>
      </c>
      <c r="H358" s="164">
        <v>0</v>
      </c>
      <c r="I358" s="164">
        <v>0</v>
      </c>
      <c r="J358" s="164">
        <v>0</v>
      </c>
      <c r="K358" s="164">
        <v>0</v>
      </c>
      <c r="L358" s="164">
        <v>0</v>
      </c>
      <c r="M358" s="164">
        <v>0</v>
      </c>
      <c r="N358" s="164">
        <v>0</v>
      </c>
      <c r="O358" s="164">
        <v>0</v>
      </c>
      <c r="P358" s="164">
        <v>0</v>
      </c>
      <c r="Q358" s="164">
        <v>0</v>
      </c>
      <c r="R358" s="164">
        <v>0</v>
      </c>
      <c r="S358" s="164">
        <v>0</v>
      </c>
      <c r="T358" s="164">
        <v>0</v>
      </c>
      <c r="U358" s="164">
        <v>0</v>
      </c>
      <c r="V358" s="164">
        <v>0</v>
      </c>
      <c r="W358" s="164">
        <v>0</v>
      </c>
      <c r="X358" s="164">
        <v>0</v>
      </c>
      <c r="Y358" s="164">
        <v>0</v>
      </c>
      <c r="Z358" s="164">
        <v>0</v>
      </c>
      <c r="AA358" s="164">
        <v>0</v>
      </c>
      <c r="AB358" s="164">
        <v>0</v>
      </c>
      <c r="AC358" s="164">
        <v>0</v>
      </c>
      <c r="AD358" s="164">
        <v>0</v>
      </c>
      <c r="AE358" s="164">
        <v>0</v>
      </c>
      <c r="AF358" s="164">
        <v>0</v>
      </c>
      <c r="AG358" s="164">
        <v>0</v>
      </c>
      <c r="AH358" s="164">
        <v>0</v>
      </c>
      <c r="AI358" s="164">
        <v>0</v>
      </c>
      <c r="AJ358" s="165">
        <f t="shared" si="5"/>
        <v>0</v>
      </c>
      <c r="AM358" s="103"/>
    </row>
    <row r="359" spans="1:39" ht="20.100000000000001" hidden="1" customHeight="1" outlineLevel="2">
      <c r="A359" s="161">
        <v>1279</v>
      </c>
      <c r="B359" s="162" t="s">
        <v>1021</v>
      </c>
      <c r="C359" s="163" t="s">
        <v>1383</v>
      </c>
      <c r="D359" s="164">
        <v>0</v>
      </c>
      <c r="E359" s="164">
        <v>0</v>
      </c>
      <c r="F359" s="164">
        <v>0</v>
      </c>
      <c r="G359" s="164">
        <v>0</v>
      </c>
      <c r="H359" s="164">
        <v>0</v>
      </c>
      <c r="I359" s="164">
        <v>0</v>
      </c>
      <c r="J359" s="164">
        <v>0</v>
      </c>
      <c r="K359" s="164">
        <v>0</v>
      </c>
      <c r="L359" s="164">
        <v>0</v>
      </c>
      <c r="M359" s="164">
        <v>0</v>
      </c>
      <c r="N359" s="164">
        <v>0</v>
      </c>
      <c r="O359" s="164">
        <v>0</v>
      </c>
      <c r="P359" s="164">
        <v>0</v>
      </c>
      <c r="Q359" s="164">
        <v>0</v>
      </c>
      <c r="R359" s="164">
        <v>0</v>
      </c>
      <c r="S359" s="164">
        <v>0</v>
      </c>
      <c r="T359" s="164">
        <v>0</v>
      </c>
      <c r="U359" s="164">
        <v>0</v>
      </c>
      <c r="V359" s="164">
        <v>0</v>
      </c>
      <c r="W359" s="164">
        <v>0</v>
      </c>
      <c r="X359" s="164">
        <v>0</v>
      </c>
      <c r="Y359" s="164">
        <v>0</v>
      </c>
      <c r="Z359" s="164">
        <v>0</v>
      </c>
      <c r="AA359" s="164">
        <v>0</v>
      </c>
      <c r="AB359" s="164">
        <v>0</v>
      </c>
      <c r="AC359" s="164">
        <v>0</v>
      </c>
      <c r="AD359" s="164">
        <v>0</v>
      </c>
      <c r="AE359" s="164">
        <v>0</v>
      </c>
      <c r="AF359" s="164">
        <v>0</v>
      </c>
      <c r="AG359" s="164">
        <v>0</v>
      </c>
      <c r="AH359" s="164">
        <v>0</v>
      </c>
      <c r="AI359" s="164">
        <v>0</v>
      </c>
      <c r="AJ359" s="165">
        <f t="shared" si="5"/>
        <v>0</v>
      </c>
      <c r="AM359" s="103"/>
    </row>
    <row r="360" spans="1:39" ht="20.100000000000001" hidden="1" customHeight="1" outlineLevel="2">
      <c r="A360" s="161">
        <v>1280</v>
      </c>
      <c r="B360" s="162" t="s">
        <v>1022</v>
      </c>
      <c r="C360" s="163" t="s">
        <v>1383</v>
      </c>
      <c r="D360" s="164">
        <v>0</v>
      </c>
      <c r="E360" s="164">
        <v>0</v>
      </c>
      <c r="F360" s="164">
        <v>0</v>
      </c>
      <c r="G360" s="164">
        <v>0</v>
      </c>
      <c r="H360" s="164">
        <v>0</v>
      </c>
      <c r="I360" s="164">
        <v>0</v>
      </c>
      <c r="J360" s="164">
        <v>0</v>
      </c>
      <c r="K360" s="164">
        <v>0</v>
      </c>
      <c r="L360" s="164">
        <v>0</v>
      </c>
      <c r="M360" s="164">
        <v>0</v>
      </c>
      <c r="N360" s="164">
        <v>0</v>
      </c>
      <c r="O360" s="164">
        <v>0</v>
      </c>
      <c r="P360" s="164">
        <v>0</v>
      </c>
      <c r="Q360" s="164">
        <v>0</v>
      </c>
      <c r="R360" s="164">
        <v>0</v>
      </c>
      <c r="S360" s="164">
        <v>0</v>
      </c>
      <c r="T360" s="164">
        <v>0</v>
      </c>
      <c r="U360" s="164">
        <v>0</v>
      </c>
      <c r="V360" s="164">
        <v>0</v>
      </c>
      <c r="W360" s="164">
        <v>0</v>
      </c>
      <c r="X360" s="164">
        <v>0</v>
      </c>
      <c r="Y360" s="164">
        <v>0</v>
      </c>
      <c r="Z360" s="164">
        <v>0</v>
      </c>
      <c r="AA360" s="164">
        <v>0</v>
      </c>
      <c r="AB360" s="164">
        <v>0</v>
      </c>
      <c r="AC360" s="164">
        <v>0</v>
      </c>
      <c r="AD360" s="164">
        <v>0</v>
      </c>
      <c r="AE360" s="164">
        <v>0</v>
      </c>
      <c r="AF360" s="164">
        <v>0</v>
      </c>
      <c r="AG360" s="164">
        <v>0</v>
      </c>
      <c r="AH360" s="164">
        <v>0</v>
      </c>
      <c r="AI360" s="164">
        <v>0</v>
      </c>
      <c r="AJ360" s="165">
        <f t="shared" si="5"/>
        <v>0</v>
      </c>
      <c r="AM360" s="103"/>
    </row>
    <row r="361" spans="1:39" ht="20.100000000000001" hidden="1" customHeight="1" outlineLevel="2">
      <c r="A361" s="161">
        <v>1281</v>
      </c>
      <c r="B361" s="162" t="s">
        <v>1023</v>
      </c>
      <c r="C361" s="163" t="s">
        <v>1383</v>
      </c>
      <c r="D361" s="164">
        <v>0</v>
      </c>
      <c r="E361" s="164">
        <v>0</v>
      </c>
      <c r="F361" s="164">
        <v>0</v>
      </c>
      <c r="G361" s="164">
        <v>0</v>
      </c>
      <c r="H361" s="164">
        <v>0</v>
      </c>
      <c r="I361" s="164">
        <v>0</v>
      </c>
      <c r="J361" s="164">
        <v>0</v>
      </c>
      <c r="K361" s="164">
        <v>0</v>
      </c>
      <c r="L361" s="164">
        <v>0</v>
      </c>
      <c r="M361" s="164">
        <v>0</v>
      </c>
      <c r="N361" s="164">
        <v>0</v>
      </c>
      <c r="O361" s="164">
        <v>0</v>
      </c>
      <c r="P361" s="164">
        <v>0</v>
      </c>
      <c r="Q361" s="164">
        <v>0</v>
      </c>
      <c r="R361" s="164">
        <v>0</v>
      </c>
      <c r="S361" s="164">
        <v>0</v>
      </c>
      <c r="T361" s="164">
        <v>0</v>
      </c>
      <c r="U361" s="164">
        <v>0</v>
      </c>
      <c r="V361" s="164">
        <v>0</v>
      </c>
      <c r="W361" s="164">
        <v>0</v>
      </c>
      <c r="X361" s="164">
        <v>0</v>
      </c>
      <c r="Y361" s="164">
        <v>0</v>
      </c>
      <c r="Z361" s="164">
        <v>0</v>
      </c>
      <c r="AA361" s="164">
        <v>0</v>
      </c>
      <c r="AB361" s="164">
        <v>0</v>
      </c>
      <c r="AC361" s="164">
        <v>0</v>
      </c>
      <c r="AD361" s="164">
        <v>0</v>
      </c>
      <c r="AE361" s="164">
        <v>0</v>
      </c>
      <c r="AF361" s="164">
        <v>0</v>
      </c>
      <c r="AG361" s="164">
        <v>0</v>
      </c>
      <c r="AH361" s="164">
        <v>0</v>
      </c>
      <c r="AI361" s="164">
        <v>0</v>
      </c>
      <c r="AJ361" s="165">
        <f t="shared" si="5"/>
        <v>0</v>
      </c>
      <c r="AM361" s="103"/>
    </row>
    <row r="362" spans="1:39" ht="20.100000000000001" hidden="1" customHeight="1" outlineLevel="2">
      <c r="A362" s="161">
        <v>1282</v>
      </c>
      <c r="B362" s="162" t="s">
        <v>1024</v>
      </c>
      <c r="C362" s="163" t="s">
        <v>1383</v>
      </c>
      <c r="D362" s="164">
        <v>0</v>
      </c>
      <c r="E362" s="164">
        <v>0</v>
      </c>
      <c r="F362" s="164">
        <v>0</v>
      </c>
      <c r="G362" s="164">
        <v>0</v>
      </c>
      <c r="H362" s="164">
        <v>0</v>
      </c>
      <c r="I362" s="164">
        <v>0</v>
      </c>
      <c r="J362" s="164">
        <v>0</v>
      </c>
      <c r="K362" s="164">
        <v>0</v>
      </c>
      <c r="L362" s="164">
        <v>0</v>
      </c>
      <c r="M362" s="164">
        <v>0</v>
      </c>
      <c r="N362" s="164">
        <v>0</v>
      </c>
      <c r="O362" s="164">
        <v>0</v>
      </c>
      <c r="P362" s="164">
        <v>0</v>
      </c>
      <c r="Q362" s="164">
        <v>0</v>
      </c>
      <c r="R362" s="164">
        <v>0</v>
      </c>
      <c r="S362" s="164">
        <v>0</v>
      </c>
      <c r="T362" s="164">
        <v>0</v>
      </c>
      <c r="U362" s="164">
        <v>0</v>
      </c>
      <c r="V362" s="164">
        <v>0</v>
      </c>
      <c r="W362" s="164">
        <v>0</v>
      </c>
      <c r="X362" s="164">
        <v>0</v>
      </c>
      <c r="Y362" s="164">
        <v>0</v>
      </c>
      <c r="Z362" s="164">
        <v>0</v>
      </c>
      <c r="AA362" s="164">
        <v>0</v>
      </c>
      <c r="AB362" s="164">
        <v>0</v>
      </c>
      <c r="AC362" s="164">
        <v>0</v>
      </c>
      <c r="AD362" s="164">
        <v>0</v>
      </c>
      <c r="AE362" s="164">
        <v>0</v>
      </c>
      <c r="AF362" s="164">
        <v>0</v>
      </c>
      <c r="AG362" s="164">
        <v>0</v>
      </c>
      <c r="AH362" s="164">
        <v>0</v>
      </c>
      <c r="AI362" s="164">
        <v>0</v>
      </c>
      <c r="AJ362" s="165">
        <f t="shared" si="5"/>
        <v>0</v>
      </c>
      <c r="AM362" s="103"/>
    </row>
    <row r="363" spans="1:39" ht="20.100000000000001" hidden="1" customHeight="1" outlineLevel="2">
      <c r="A363" s="161">
        <v>1283</v>
      </c>
      <c r="B363" s="162" t="s">
        <v>1025</v>
      </c>
      <c r="C363" s="163" t="s">
        <v>1383</v>
      </c>
      <c r="D363" s="164">
        <v>0</v>
      </c>
      <c r="E363" s="164">
        <v>0</v>
      </c>
      <c r="F363" s="164">
        <v>0</v>
      </c>
      <c r="G363" s="164">
        <v>0</v>
      </c>
      <c r="H363" s="164">
        <v>0</v>
      </c>
      <c r="I363" s="164">
        <v>0</v>
      </c>
      <c r="J363" s="164">
        <v>0</v>
      </c>
      <c r="K363" s="164">
        <v>0</v>
      </c>
      <c r="L363" s="164">
        <v>0</v>
      </c>
      <c r="M363" s="164">
        <v>0</v>
      </c>
      <c r="N363" s="164">
        <v>0</v>
      </c>
      <c r="O363" s="164">
        <v>0</v>
      </c>
      <c r="P363" s="164">
        <v>0</v>
      </c>
      <c r="Q363" s="164">
        <v>0</v>
      </c>
      <c r="R363" s="164">
        <v>0</v>
      </c>
      <c r="S363" s="164">
        <v>0</v>
      </c>
      <c r="T363" s="164">
        <v>0</v>
      </c>
      <c r="U363" s="164">
        <v>0</v>
      </c>
      <c r="V363" s="164">
        <v>0</v>
      </c>
      <c r="W363" s="164">
        <v>0</v>
      </c>
      <c r="X363" s="164">
        <v>0</v>
      </c>
      <c r="Y363" s="164">
        <v>0</v>
      </c>
      <c r="Z363" s="164">
        <v>0</v>
      </c>
      <c r="AA363" s="164">
        <v>0</v>
      </c>
      <c r="AB363" s="164">
        <v>0</v>
      </c>
      <c r="AC363" s="164">
        <v>0</v>
      </c>
      <c r="AD363" s="164">
        <v>0</v>
      </c>
      <c r="AE363" s="164">
        <v>0</v>
      </c>
      <c r="AF363" s="164">
        <v>0</v>
      </c>
      <c r="AG363" s="164">
        <v>0</v>
      </c>
      <c r="AH363" s="164">
        <v>0</v>
      </c>
      <c r="AI363" s="164">
        <v>0</v>
      </c>
      <c r="AJ363" s="165">
        <f t="shared" si="5"/>
        <v>0</v>
      </c>
      <c r="AM363" s="103"/>
    </row>
    <row r="364" spans="1:39" ht="20.100000000000001" hidden="1" customHeight="1" outlineLevel="2">
      <c r="A364" s="161">
        <v>1284</v>
      </c>
      <c r="B364" s="162" t="s">
        <v>1026</v>
      </c>
      <c r="C364" s="163" t="s">
        <v>1383</v>
      </c>
      <c r="D364" s="164">
        <v>0</v>
      </c>
      <c r="E364" s="164">
        <v>0</v>
      </c>
      <c r="F364" s="164">
        <v>0</v>
      </c>
      <c r="G364" s="164">
        <v>0</v>
      </c>
      <c r="H364" s="164">
        <v>0</v>
      </c>
      <c r="I364" s="164">
        <v>0</v>
      </c>
      <c r="J364" s="164">
        <v>0</v>
      </c>
      <c r="K364" s="164">
        <v>0</v>
      </c>
      <c r="L364" s="164">
        <v>0</v>
      </c>
      <c r="M364" s="164">
        <v>0</v>
      </c>
      <c r="N364" s="164">
        <v>0</v>
      </c>
      <c r="O364" s="164">
        <v>0</v>
      </c>
      <c r="P364" s="164">
        <v>0</v>
      </c>
      <c r="Q364" s="164">
        <v>0</v>
      </c>
      <c r="R364" s="164">
        <v>0</v>
      </c>
      <c r="S364" s="164">
        <v>0</v>
      </c>
      <c r="T364" s="164">
        <v>0</v>
      </c>
      <c r="U364" s="164">
        <v>0</v>
      </c>
      <c r="V364" s="164">
        <v>0</v>
      </c>
      <c r="W364" s="164">
        <v>0</v>
      </c>
      <c r="X364" s="164">
        <v>0</v>
      </c>
      <c r="Y364" s="164">
        <v>0</v>
      </c>
      <c r="Z364" s="164">
        <v>0</v>
      </c>
      <c r="AA364" s="164">
        <v>0</v>
      </c>
      <c r="AB364" s="164">
        <v>0</v>
      </c>
      <c r="AC364" s="164">
        <v>0</v>
      </c>
      <c r="AD364" s="164">
        <v>0</v>
      </c>
      <c r="AE364" s="164">
        <v>0</v>
      </c>
      <c r="AF364" s="164">
        <v>0</v>
      </c>
      <c r="AG364" s="164">
        <v>0</v>
      </c>
      <c r="AH364" s="164">
        <v>0</v>
      </c>
      <c r="AI364" s="164">
        <v>0</v>
      </c>
      <c r="AJ364" s="165">
        <f t="shared" si="5"/>
        <v>0</v>
      </c>
      <c r="AM364" s="103"/>
    </row>
    <row r="365" spans="1:39" ht="20.100000000000001" hidden="1" customHeight="1" outlineLevel="2">
      <c r="A365" s="161">
        <v>1285</v>
      </c>
      <c r="B365" s="162" t="s">
        <v>1027</v>
      </c>
      <c r="C365" s="163" t="s">
        <v>1383</v>
      </c>
      <c r="D365" s="164">
        <v>0</v>
      </c>
      <c r="E365" s="164">
        <v>0</v>
      </c>
      <c r="F365" s="164">
        <v>0</v>
      </c>
      <c r="G365" s="164">
        <v>0</v>
      </c>
      <c r="H365" s="164">
        <v>0</v>
      </c>
      <c r="I365" s="164">
        <v>0</v>
      </c>
      <c r="J365" s="164">
        <v>0</v>
      </c>
      <c r="K365" s="164">
        <v>0</v>
      </c>
      <c r="L365" s="164">
        <v>0</v>
      </c>
      <c r="M365" s="164">
        <v>0</v>
      </c>
      <c r="N365" s="164">
        <v>0</v>
      </c>
      <c r="O365" s="164">
        <v>0</v>
      </c>
      <c r="P365" s="164">
        <v>0</v>
      </c>
      <c r="Q365" s="164">
        <v>0</v>
      </c>
      <c r="R365" s="164">
        <v>0</v>
      </c>
      <c r="S365" s="164">
        <v>0</v>
      </c>
      <c r="T365" s="164">
        <v>0</v>
      </c>
      <c r="U365" s="164">
        <v>0</v>
      </c>
      <c r="V365" s="164">
        <v>0</v>
      </c>
      <c r="W365" s="164">
        <v>0</v>
      </c>
      <c r="X365" s="164">
        <v>0</v>
      </c>
      <c r="Y365" s="164">
        <v>0</v>
      </c>
      <c r="Z365" s="164">
        <v>0</v>
      </c>
      <c r="AA365" s="164">
        <v>0</v>
      </c>
      <c r="AB365" s="164">
        <v>0</v>
      </c>
      <c r="AC365" s="164">
        <v>0</v>
      </c>
      <c r="AD365" s="164">
        <v>0</v>
      </c>
      <c r="AE365" s="164">
        <v>0</v>
      </c>
      <c r="AF365" s="164">
        <v>0</v>
      </c>
      <c r="AG365" s="164">
        <v>0</v>
      </c>
      <c r="AH365" s="164">
        <v>0</v>
      </c>
      <c r="AI365" s="164">
        <v>0</v>
      </c>
      <c r="AJ365" s="165">
        <f t="shared" si="5"/>
        <v>0</v>
      </c>
      <c r="AM365" s="103"/>
    </row>
    <row r="366" spans="1:39" ht="20.100000000000001" hidden="1" customHeight="1" outlineLevel="2">
      <c r="A366" s="161">
        <v>1286</v>
      </c>
      <c r="B366" s="162" t="s">
        <v>1028</v>
      </c>
      <c r="C366" s="163" t="s">
        <v>1383</v>
      </c>
      <c r="D366" s="164">
        <v>0</v>
      </c>
      <c r="E366" s="164">
        <v>0</v>
      </c>
      <c r="F366" s="164">
        <v>0</v>
      </c>
      <c r="G366" s="164">
        <v>0</v>
      </c>
      <c r="H366" s="164">
        <v>0</v>
      </c>
      <c r="I366" s="164">
        <v>0</v>
      </c>
      <c r="J366" s="164">
        <v>0</v>
      </c>
      <c r="K366" s="164">
        <v>0</v>
      </c>
      <c r="L366" s="164">
        <v>0</v>
      </c>
      <c r="M366" s="164">
        <v>0</v>
      </c>
      <c r="N366" s="164">
        <v>0</v>
      </c>
      <c r="O366" s="164">
        <v>0</v>
      </c>
      <c r="P366" s="164">
        <v>0</v>
      </c>
      <c r="Q366" s="164">
        <v>0</v>
      </c>
      <c r="R366" s="164">
        <v>0</v>
      </c>
      <c r="S366" s="164">
        <v>0</v>
      </c>
      <c r="T366" s="164">
        <v>0</v>
      </c>
      <c r="U366" s="164">
        <v>0</v>
      </c>
      <c r="V366" s="164">
        <v>0</v>
      </c>
      <c r="W366" s="164">
        <v>0</v>
      </c>
      <c r="X366" s="164">
        <v>0</v>
      </c>
      <c r="Y366" s="164">
        <v>0</v>
      </c>
      <c r="Z366" s="164">
        <v>0</v>
      </c>
      <c r="AA366" s="164">
        <v>0</v>
      </c>
      <c r="AB366" s="164">
        <v>0</v>
      </c>
      <c r="AC366" s="164">
        <v>0</v>
      </c>
      <c r="AD366" s="164">
        <v>0</v>
      </c>
      <c r="AE366" s="164">
        <v>0</v>
      </c>
      <c r="AF366" s="164">
        <v>0</v>
      </c>
      <c r="AG366" s="164">
        <v>0</v>
      </c>
      <c r="AH366" s="164">
        <v>0</v>
      </c>
      <c r="AI366" s="164">
        <v>0</v>
      </c>
      <c r="AJ366" s="165">
        <f t="shared" si="5"/>
        <v>0</v>
      </c>
      <c r="AM366" s="103"/>
    </row>
    <row r="367" spans="1:39" ht="20.100000000000001" hidden="1" customHeight="1" outlineLevel="2">
      <c r="A367" s="161">
        <v>1287</v>
      </c>
      <c r="B367" s="162" t="s">
        <v>1029</v>
      </c>
      <c r="C367" s="163" t="s">
        <v>1383</v>
      </c>
      <c r="D367" s="164">
        <v>0</v>
      </c>
      <c r="E367" s="164">
        <v>0</v>
      </c>
      <c r="F367" s="164">
        <v>0</v>
      </c>
      <c r="G367" s="164">
        <v>0</v>
      </c>
      <c r="H367" s="164">
        <v>0</v>
      </c>
      <c r="I367" s="164">
        <v>0</v>
      </c>
      <c r="J367" s="164">
        <v>0</v>
      </c>
      <c r="K367" s="164">
        <v>0</v>
      </c>
      <c r="L367" s="164">
        <v>0</v>
      </c>
      <c r="M367" s="164">
        <v>0</v>
      </c>
      <c r="N367" s="164">
        <v>0</v>
      </c>
      <c r="O367" s="164">
        <v>0</v>
      </c>
      <c r="P367" s="164">
        <v>0</v>
      </c>
      <c r="Q367" s="164">
        <v>0</v>
      </c>
      <c r="R367" s="164">
        <v>0</v>
      </c>
      <c r="S367" s="164">
        <v>0</v>
      </c>
      <c r="T367" s="164">
        <v>0</v>
      </c>
      <c r="U367" s="164">
        <v>0</v>
      </c>
      <c r="V367" s="164">
        <v>0</v>
      </c>
      <c r="W367" s="164">
        <v>0</v>
      </c>
      <c r="X367" s="164">
        <v>0</v>
      </c>
      <c r="Y367" s="164">
        <v>0</v>
      </c>
      <c r="Z367" s="164">
        <v>0</v>
      </c>
      <c r="AA367" s="164">
        <v>0</v>
      </c>
      <c r="AB367" s="164">
        <v>0</v>
      </c>
      <c r="AC367" s="164">
        <v>0</v>
      </c>
      <c r="AD367" s="164">
        <v>0</v>
      </c>
      <c r="AE367" s="164">
        <v>0</v>
      </c>
      <c r="AF367" s="164">
        <v>0</v>
      </c>
      <c r="AG367" s="164">
        <v>0</v>
      </c>
      <c r="AH367" s="164">
        <v>0</v>
      </c>
      <c r="AI367" s="164">
        <v>0</v>
      </c>
      <c r="AJ367" s="165">
        <f t="shared" si="5"/>
        <v>0</v>
      </c>
      <c r="AM367" s="103"/>
    </row>
    <row r="368" spans="1:39" ht="20.100000000000001" hidden="1" customHeight="1" outlineLevel="2">
      <c r="A368" s="161">
        <v>1301</v>
      </c>
      <c r="B368" s="162" t="s">
        <v>1030</v>
      </c>
      <c r="C368" s="163" t="s">
        <v>1383</v>
      </c>
      <c r="D368" s="164">
        <v>0</v>
      </c>
      <c r="E368" s="164">
        <v>0</v>
      </c>
      <c r="F368" s="164">
        <v>0</v>
      </c>
      <c r="G368" s="164">
        <v>0</v>
      </c>
      <c r="H368" s="164">
        <v>0</v>
      </c>
      <c r="I368" s="164">
        <v>0</v>
      </c>
      <c r="J368" s="164">
        <v>0</v>
      </c>
      <c r="K368" s="164">
        <v>0</v>
      </c>
      <c r="L368" s="164">
        <v>0</v>
      </c>
      <c r="M368" s="164">
        <v>0</v>
      </c>
      <c r="N368" s="164">
        <v>0</v>
      </c>
      <c r="O368" s="164">
        <v>0</v>
      </c>
      <c r="P368" s="164">
        <v>0</v>
      </c>
      <c r="Q368" s="164">
        <v>0</v>
      </c>
      <c r="R368" s="164">
        <v>0</v>
      </c>
      <c r="S368" s="164">
        <v>0</v>
      </c>
      <c r="T368" s="164">
        <v>0</v>
      </c>
      <c r="U368" s="164">
        <v>0</v>
      </c>
      <c r="V368" s="164">
        <v>0</v>
      </c>
      <c r="W368" s="164">
        <v>0</v>
      </c>
      <c r="X368" s="164">
        <v>0</v>
      </c>
      <c r="Y368" s="164">
        <v>0</v>
      </c>
      <c r="Z368" s="164">
        <v>0</v>
      </c>
      <c r="AA368" s="164">
        <v>0</v>
      </c>
      <c r="AB368" s="164">
        <v>0</v>
      </c>
      <c r="AC368" s="164">
        <v>0</v>
      </c>
      <c r="AD368" s="164">
        <v>0</v>
      </c>
      <c r="AE368" s="164">
        <v>0</v>
      </c>
      <c r="AF368" s="164">
        <v>0</v>
      </c>
      <c r="AG368" s="164">
        <v>0</v>
      </c>
      <c r="AH368" s="164">
        <v>0</v>
      </c>
      <c r="AI368" s="164">
        <v>0</v>
      </c>
      <c r="AJ368" s="165">
        <f t="shared" si="5"/>
        <v>0</v>
      </c>
      <c r="AM368" s="103"/>
    </row>
    <row r="369" spans="1:39" ht="20.100000000000001" hidden="1" customHeight="1" outlineLevel="2">
      <c r="A369" s="161">
        <v>1302</v>
      </c>
      <c r="B369" s="162" t="s">
        <v>1031</v>
      </c>
      <c r="C369" s="163" t="s">
        <v>1383</v>
      </c>
      <c r="D369" s="164">
        <v>0</v>
      </c>
      <c r="E369" s="164">
        <v>0</v>
      </c>
      <c r="F369" s="164">
        <v>0</v>
      </c>
      <c r="G369" s="164">
        <v>0</v>
      </c>
      <c r="H369" s="164">
        <v>0</v>
      </c>
      <c r="I369" s="164">
        <v>0</v>
      </c>
      <c r="J369" s="164">
        <v>0</v>
      </c>
      <c r="K369" s="164">
        <v>0</v>
      </c>
      <c r="L369" s="164">
        <v>0</v>
      </c>
      <c r="M369" s="164">
        <v>0</v>
      </c>
      <c r="N369" s="164">
        <v>0</v>
      </c>
      <c r="O369" s="164">
        <v>0</v>
      </c>
      <c r="P369" s="164">
        <v>0</v>
      </c>
      <c r="Q369" s="164">
        <v>0</v>
      </c>
      <c r="R369" s="164">
        <v>0</v>
      </c>
      <c r="S369" s="164">
        <v>0</v>
      </c>
      <c r="T369" s="164">
        <v>0</v>
      </c>
      <c r="U369" s="164">
        <v>0</v>
      </c>
      <c r="V369" s="164">
        <v>0</v>
      </c>
      <c r="W369" s="164">
        <v>0</v>
      </c>
      <c r="X369" s="164">
        <v>0</v>
      </c>
      <c r="Y369" s="164">
        <v>0</v>
      </c>
      <c r="Z369" s="164">
        <v>0</v>
      </c>
      <c r="AA369" s="164">
        <v>0</v>
      </c>
      <c r="AB369" s="164">
        <v>0</v>
      </c>
      <c r="AC369" s="164">
        <v>0</v>
      </c>
      <c r="AD369" s="164">
        <v>0</v>
      </c>
      <c r="AE369" s="164">
        <v>0</v>
      </c>
      <c r="AF369" s="164">
        <v>0</v>
      </c>
      <c r="AG369" s="164">
        <v>0</v>
      </c>
      <c r="AH369" s="164">
        <v>0</v>
      </c>
      <c r="AI369" s="164">
        <v>0</v>
      </c>
      <c r="AJ369" s="165">
        <f t="shared" si="5"/>
        <v>0</v>
      </c>
      <c r="AM369" s="103"/>
    </row>
    <row r="370" spans="1:39" ht="20.100000000000001" hidden="1" customHeight="1" outlineLevel="2">
      <c r="A370" s="161">
        <v>1303</v>
      </c>
      <c r="B370" s="162" t="s">
        <v>1032</v>
      </c>
      <c r="C370" s="163" t="s">
        <v>1383</v>
      </c>
      <c r="D370" s="164">
        <v>0</v>
      </c>
      <c r="E370" s="164">
        <v>0</v>
      </c>
      <c r="F370" s="164">
        <v>0</v>
      </c>
      <c r="G370" s="164">
        <v>0</v>
      </c>
      <c r="H370" s="164">
        <v>0</v>
      </c>
      <c r="I370" s="164">
        <v>0</v>
      </c>
      <c r="J370" s="164">
        <v>0</v>
      </c>
      <c r="K370" s="164">
        <v>0</v>
      </c>
      <c r="L370" s="164">
        <v>0</v>
      </c>
      <c r="M370" s="164">
        <v>0</v>
      </c>
      <c r="N370" s="164">
        <v>0</v>
      </c>
      <c r="O370" s="164">
        <v>0</v>
      </c>
      <c r="P370" s="164">
        <v>0</v>
      </c>
      <c r="Q370" s="164">
        <v>0</v>
      </c>
      <c r="R370" s="164">
        <v>0</v>
      </c>
      <c r="S370" s="164">
        <v>0</v>
      </c>
      <c r="T370" s="164">
        <v>0</v>
      </c>
      <c r="U370" s="164">
        <v>0</v>
      </c>
      <c r="V370" s="164">
        <v>0</v>
      </c>
      <c r="W370" s="164">
        <v>0</v>
      </c>
      <c r="X370" s="164">
        <v>0</v>
      </c>
      <c r="Y370" s="164">
        <v>0</v>
      </c>
      <c r="Z370" s="164">
        <v>0</v>
      </c>
      <c r="AA370" s="164">
        <v>0</v>
      </c>
      <c r="AB370" s="164">
        <v>0</v>
      </c>
      <c r="AC370" s="164">
        <v>0</v>
      </c>
      <c r="AD370" s="164">
        <v>0</v>
      </c>
      <c r="AE370" s="164">
        <v>0</v>
      </c>
      <c r="AF370" s="164">
        <v>0</v>
      </c>
      <c r="AG370" s="164">
        <v>0</v>
      </c>
      <c r="AH370" s="164">
        <v>0</v>
      </c>
      <c r="AI370" s="164">
        <v>0</v>
      </c>
      <c r="AJ370" s="165">
        <f t="shared" si="5"/>
        <v>0</v>
      </c>
      <c r="AM370" s="103"/>
    </row>
    <row r="371" spans="1:39" ht="20.100000000000001" hidden="1" customHeight="1" outlineLevel="2">
      <c r="A371" s="161">
        <v>1304</v>
      </c>
      <c r="B371" s="162" t="s">
        <v>1033</v>
      </c>
      <c r="C371" s="163" t="s">
        <v>1383</v>
      </c>
      <c r="D371" s="164">
        <v>0</v>
      </c>
      <c r="E371" s="164">
        <v>0</v>
      </c>
      <c r="F371" s="164">
        <v>0</v>
      </c>
      <c r="G371" s="164">
        <v>0</v>
      </c>
      <c r="H371" s="164">
        <v>0</v>
      </c>
      <c r="I371" s="164">
        <v>0</v>
      </c>
      <c r="J371" s="164">
        <v>0</v>
      </c>
      <c r="K371" s="164">
        <v>0</v>
      </c>
      <c r="L371" s="164">
        <v>0</v>
      </c>
      <c r="M371" s="164">
        <v>0</v>
      </c>
      <c r="N371" s="164">
        <v>0</v>
      </c>
      <c r="O371" s="164">
        <v>0</v>
      </c>
      <c r="P371" s="164">
        <v>0</v>
      </c>
      <c r="Q371" s="164">
        <v>0</v>
      </c>
      <c r="R371" s="164">
        <v>0</v>
      </c>
      <c r="S371" s="164">
        <v>0</v>
      </c>
      <c r="T371" s="164">
        <v>0</v>
      </c>
      <c r="U371" s="164">
        <v>0</v>
      </c>
      <c r="V371" s="164">
        <v>0</v>
      </c>
      <c r="W371" s="164">
        <v>0</v>
      </c>
      <c r="X371" s="164">
        <v>0</v>
      </c>
      <c r="Y371" s="164">
        <v>0</v>
      </c>
      <c r="Z371" s="164">
        <v>0</v>
      </c>
      <c r="AA371" s="164">
        <v>0</v>
      </c>
      <c r="AB371" s="164">
        <v>0</v>
      </c>
      <c r="AC371" s="164">
        <v>0</v>
      </c>
      <c r="AD371" s="164">
        <v>0</v>
      </c>
      <c r="AE371" s="164">
        <v>0</v>
      </c>
      <c r="AF371" s="164">
        <v>0</v>
      </c>
      <c r="AG371" s="164">
        <v>0</v>
      </c>
      <c r="AH371" s="164">
        <v>0</v>
      </c>
      <c r="AI371" s="164">
        <v>0</v>
      </c>
      <c r="AJ371" s="165">
        <f t="shared" si="5"/>
        <v>0</v>
      </c>
      <c r="AM371" s="103"/>
    </row>
    <row r="372" spans="1:39" ht="20.100000000000001" hidden="1" customHeight="1" outlineLevel="2">
      <c r="A372" s="161">
        <v>1305</v>
      </c>
      <c r="B372" s="162" t="s">
        <v>1034</v>
      </c>
      <c r="C372" s="163" t="s">
        <v>1383</v>
      </c>
      <c r="D372" s="164">
        <v>0</v>
      </c>
      <c r="E372" s="164">
        <v>0</v>
      </c>
      <c r="F372" s="164">
        <v>0</v>
      </c>
      <c r="G372" s="164">
        <v>0</v>
      </c>
      <c r="H372" s="164">
        <v>0</v>
      </c>
      <c r="I372" s="164">
        <v>0</v>
      </c>
      <c r="J372" s="164">
        <v>0</v>
      </c>
      <c r="K372" s="164">
        <v>0</v>
      </c>
      <c r="L372" s="164">
        <v>0</v>
      </c>
      <c r="M372" s="164">
        <v>0</v>
      </c>
      <c r="N372" s="164">
        <v>0</v>
      </c>
      <c r="O372" s="164">
        <v>0</v>
      </c>
      <c r="P372" s="164">
        <v>0</v>
      </c>
      <c r="Q372" s="164">
        <v>0</v>
      </c>
      <c r="R372" s="164">
        <v>0</v>
      </c>
      <c r="S372" s="164">
        <v>0</v>
      </c>
      <c r="T372" s="164">
        <v>0</v>
      </c>
      <c r="U372" s="164">
        <v>0</v>
      </c>
      <c r="V372" s="164">
        <v>0</v>
      </c>
      <c r="W372" s="164">
        <v>0</v>
      </c>
      <c r="X372" s="164">
        <v>0</v>
      </c>
      <c r="Y372" s="164">
        <v>0</v>
      </c>
      <c r="Z372" s="164">
        <v>0</v>
      </c>
      <c r="AA372" s="164">
        <v>0</v>
      </c>
      <c r="AB372" s="164">
        <v>0</v>
      </c>
      <c r="AC372" s="164">
        <v>0</v>
      </c>
      <c r="AD372" s="164">
        <v>0</v>
      </c>
      <c r="AE372" s="164">
        <v>0</v>
      </c>
      <c r="AF372" s="164">
        <v>0</v>
      </c>
      <c r="AG372" s="164">
        <v>0</v>
      </c>
      <c r="AH372" s="164">
        <v>0</v>
      </c>
      <c r="AI372" s="164">
        <v>0</v>
      </c>
      <c r="AJ372" s="165">
        <f t="shared" si="5"/>
        <v>0</v>
      </c>
      <c r="AM372" s="103"/>
    </row>
    <row r="373" spans="1:39" ht="20.100000000000001" hidden="1" customHeight="1" outlineLevel="2">
      <c r="A373" s="161">
        <v>1306</v>
      </c>
      <c r="B373" s="162" t="s">
        <v>1035</v>
      </c>
      <c r="C373" s="163" t="s">
        <v>1383</v>
      </c>
      <c r="D373" s="164">
        <v>0</v>
      </c>
      <c r="E373" s="164">
        <v>0</v>
      </c>
      <c r="F373" s="164">
        <v>0</v>
      </c>
      <c r="G373" s="164">
        <v>0</v>
      </c>
      <c r="H373" s="164">
        <v>0</v>
      </c>
      <c r="I373" s="164">
        <v>0</v>
      </c>
      <c r="J373" s="164">
        <v>0</v>
      </c>
      <c r="K373" s="164">
        <v>0</v>
      </c>
      <c r="L373" s="164">
        <v>0</v>
      </c>
      <c r="M373" s="164">
        <v>0</v>
      </c>
      <c r="N373" s="164">
        <v>0</v>
      </c>
      <c r="O373" s="164">
        <v>0</v>
      </c>
      <c r="P373" s="164">
        <v>0</v>
      </c>
      <c r="Q373" s="164">
        <v>0</v>
      </c>
      <c r="R373" s="164">
        <v>0</v>
      </c>
      <c r="S373" s="164">
        <v>0</v>
      </c>
      <c r="T373" s="164">
        <v>0</v>
      </c>
      <c r="U373" s="164">
        <v>0</v>
      </c>
      <c r="V373" s="164">
        <v>0</v>
      </c>
      <c r="W373" s="164">
        <v>0</v>
      </c>
      <c r="X373" s="164">
        <v>0</v>
      </c>
      <c r="Y373" s="164">
        <v>0</v>
      </c>
      <c r="Z373" s="164">
        <v>0</v>
      </c>
      <c r="AA373" s="164">
        <v>0</v>
      </c>
      <c r="AB373" s="164">
        <v>0</v>
      </c>
      <c r="AC373" s="164">
        <v>0</v>
      </c>
      <c r="AD373" s="164">
        <v>0</v>
      </c>
      <c r="AE373" s="164">
        <v>0</v>
      </c>
      <c r="AF373" s="164">
        <v>0</v>
      </c>
      <c r="AG373" s="164">
        <v>0</v>
      </c>
      <c r="AH373" s="164">
        <v>0</v>
      </c>
      <c r="AI373" s="164">
        <v>0</v>
      </c>
      <c r="AJ373" s="165">
        <f t="shared" si="5"/>
        <v>0</v>
      </c>
      <c r="AM373" s="103"/>
    </row>
    <row r="374" spans="1:39" ht="20.100000000000001" hidden="1" customHeight="1" outlineLevel="2">
      <c r="A374" s="161">
        <v>1307</v>
      </c>
      <c r="B374" s="162" t="s">
        <v>1036</v>
      </c>
      <c r="C374" s="163" t="s">
        <v>1383</v>
      </c>
      <c r="D374" s="164">
        <v>0</v>
      </c>
      <c r="E374" s="164">
        <v>0</v>
      </c>
      <c r="F374" s="164">
        <v>0</v>
      </c>
      <c r="G374" s="164">
        <v>0</v>
      </c>
      <c r="H374" s="164">
        <v>0</v>
      </c>
      <c r="I374" s="164">
        <v>0</v>
      </c>
      <c r="J374" s="164">
        <v>0</v>
      </c>
      <c r="K374" s="164">
        <v>0</v>
      </c>
      <c r="L374" s="164">
        <v>0</v>
      </c>
      <c r="M374" s="164">
        <v>0</v>
      </c>
      <c r="N374" s="164">
        <v>0</v>
      </c>
      <c r="O374" s="164">
        <v>0</v>
      </c>
      <c r="P374" s="164">
        <v>0</v>
      </c>
      <c r="Q374" s="164">
        <v>0</v>
      </c>
      <c r="R374" s="164">
        <v>0</v>
      </c>
      <c r="S374" s="164">
        <v>0</v>
      </c>
      <c r="T374" s="164">
        <v>0</v>
      </c>
      <c r="U374" s="164">
        <v>0</v>
      </c>
      <c r="V374" s="164">
        <v>0</v>
      </c>
      <c r="W374" s="164">
        <v>0</v>
      </c>
      <c r="X374" s="164">
        <v>0</v>
      </c>
      <c r="Y374" s="164">
        <v>0</v>
      </c>
      <c r="Z374" s="164">
        <v>0</v>
      </c>
      <c r="AA374" s="164">
        <v>0</v>
      </c>
      <c r="AB374" s="164">
        <v>0</v>
      </c>
      <c r="AC374" s="164">
        <v>0</v>
      </c>
      <c r="AD374" s="164">
        <v>0</v>
      </c>
      <c r="AE374" s="164">
        <v>0</v>
      </c>
      <c r="AF374" s="164">
        <v>0</v>
      </c>
      <c r="AG374" s="164">
        <v>0</v>
      </c>
      <c r="AH374" s="164">
        <v>0</v>
      </c>
      <c r="AI374" s="164">
        <v>0</v>
      </c>
      <c r="AJ374" s="165">
        <f t="shared" si="5"/>
        <v>0</v>
      </c>
      <c r="AM374" s="103"/>
    </row>
    <row r="375" spans="1:39" ht="20.100000000000001" hidden="1" customHeight="1" outlineLevel="2">
      <c r="A375" s="161">
        <v>1308</v>
      </c>
      <c r="B375" s="162" t="s">
        <v>1037</v>
      </c>
      <c r="C375" s="163" t="s">
        <v>1383</v>
      </c>
      <c r="D375" s="164">
        <v>0</v>
      </c>
      <c r="E375" s="164">
        <v>0</v>
      </c>
      <c r="F375" s="164">
        <v>0</v>
      </c>
      <c r="G375" s="164">
        <v>0</v>
      </c>
      <c r="H375" s="164">
        <v>0</v>
      </c>
      <c r="I375" s="164">
        <v>0</v>
      </c>
      <c r="J375" s="164">
        <v>0</v>
      </c>
      <c r="K375" s="164">
        <v>0</v>
      </c>
      <c r="L375" s="164">
        <v>0</v>
      </c>
      <c r="M375" s="164">
        <v>0</v>
      </c>
      <c r="N375" s="164">
        <v>0</v>
      </c>
      <c r="O375" s="164">
        <v>0</v>
      </c>
      <c r="P375" s="164">
        <v>0</v>
      </c>
      <c r="Q375" s="164">
        <v>0</v>
      </c>
      <c r="R375" s="164">
        <v>0</v>
      </c>
      <c r="S375" s="164">
        <v>0</v>
      </c>
      <c r="T375" s="164">
        <v>0</v>
      </c>
      <c r="U375" s="164">
        <v>0</v>
      </c>
      <c r="V375" s="164">
        <v>0</v>
      </c>
      <c r="W375" s="164">
        <v>0</v>
      </c>
      <c r="X375" s="164">
        <v>0</v>
      </c>
      <c r="Y375" s="164">
        <v>0</v>
      </c>
      <c r="Z375" s="164">
        <v>0</v>
      </c>
      <c r="AA375" s="164">
        <v>0</v>
      </c>
      <c r="AB375" s="164">
        <v>0</v>
      </c>
      <c r="AC375" s="164">
        <v>0</v>
      </c>
      <c r="AD375" s="164">
        <v>0</v>
      </c>
      <c r="AE375" s="164">
        <v>0</v>
      </c>
      <c r="AF375" s="164">
        <v>0</v>
      </c>
      <c r="AG375" s="164">
        <v>0</v>
      </c>
      <c r="AH375" s="164">
        <v>0</v>
      </c>
      <c r="AI375" s="164">
        <v>0</v>
      </c>
      <c r="AJ375" s="165">
        <f t="shared" si="5"/>
        <v>0</v>
      </c>
      <c r="AM375" s="103"/>
    </row>
    <row r="376" spans="1:39" ht="20.100000000000001" hidden="1" customHeight="1" outlineLevel="2">
      <c r="A376" s="161">
        <v>1309</v>
      </c>
      <c r="B376" s="162" t="s">
        <v>1038</v>
      </c>
      <c r="C376" s="163" t="s">
        <v>1383</v>
      </c>
      <c r="D376" s="164">
        <v>0</v>
      </c>
      <c r="E376" s="164">
        <v>0</v>
      </c>
      <c r="F376" s="164">
        <v>0</v>
      </c>
      <c r="G376" s="164">
        <v>0</v>
      </c>
      <c r="H376" s="164">
        <v>0</v>
      </c>
      <c r="I376" s="164">
        <v>0</v>
      </c>
      <c r="J376" s="164">
        <v>0</v>
      </c>
      <c r="K376" s="164">
        <v>0</v>
      </c>
      <c r="L376" s="164">
        <v>0</v>
      </c>
      <c r="M376" s="164">
        <v>0</v>
      </c>
      <c r="N376" s="164">
        <v>0</v>
      </c>
      <c r="O376" s="164">
        <v>0</v>
      </c>
      <c r="P376" s="164">
        <v>0</v>
      </c>
      <c r="Q376" s="164">
        <v>0</v>
      </c>
      <c r="R376" s="164">
        <v>0</v>
      </c>
      <c r="S376" s="164">
        <v>0</v>
      </c>
      <c r="T376" s="164">
        <v>0</v>
      </c>
      <c r="U376" s="164">
        <v>0</v>
      </c>
      <c r="V376" s="164">
        <v>0</v>
      </c>
      <c r="W376" s="164">
        <v>0</v>
      </c>
      <c r="X376" s="164">
        <v>0</v>
      </c>
      <c r="Y376" s="164">
        <v>0</v>
      </c>
      <c r="Z376" s="164">
        <v>0</v>
      </c>
      <c r="AA376" s="164">
        <v>0</v>
      </c>
      <c r="AB376" s="164">
        <v>0</v>
      </c>
      <c r="AC376" s="164">
        <v>0</v>
      </c>
      <c r="AD376" s="164">
        <v>0</v>
      </c>
      <c r="AE376" s="164">
        <v>0</v>
      </c>
      <c r="AF376" s="164">
        <v>0</v>
      </c>
      <c r="AG376" s="164">
        <v>0</v>
      </c>
      <c r="AH376" s="164">
        <v>0</v>
      </c>
      <c r="AI376" s="164">
        <v>0</v>
      </c>
      <c r="AJ376" s="165">
        <f t="shared" si="5"/>
        <v>0</v>
      </c>
      <c r="AM376" s="103"/>
    </row>
    <row r="377" spans="1:39" ht="20.100000000000001" hidden="1" customHeight="1" outlineLevel="2">
      <c r="A377" s="161">
        <v>1310</v>
      </c>
      <c r="B377" s="162" t="s">
        <v>1039</v>
      </c>
      <c r="C377" s="163" t="s">
        <v>1383</v>
      </c>
      <c r="D377" s="164">
        <v>0</v>
      </c>
      <c r="E377" s="164">
        <v>0</v>
      </c>
      <c r="F377" s="164">
        <v>0</v>
      </c>
      <c r="G377" s="164">
        <v>0</v>
      </c>
      <c r="H377" s="164">
        <v>0</v>
      </c>
      <c r="I377" s="164">
        <v>0</v>
      </c>
      <c r="J377" s="164">
        <v>0</v>
      </c>
      <c r="K377" s="164">
        <v>0</v>
      </c>
      <c r="L377" s="164">
        <v>0</v>
      </c>
      <c r="M377" s="164">
        <v>0</v>
      </c>
      <c r="N377" s="164">
        <v>0</v>
      </c>
      <c r="O377" s="164">
        <v>0</v>
      </c>
      <c r="P377" s="164">
        <v>0</v>
      </c>
      <c r="Q377" s="164">
        <v>0</v>
      </c>
      <c r="R377" s="164">
        <v>0</v>
      </c>
      <c r="S377" s="164">
        <v>0</v>
      </c>
      <c r="T377" s="164">
        <v>0</v>
      </c>
      <c r="U377" s="164">
        <v>0</v>
      </c>
      <c r="V377" s="164">
        <v>0</v>
      </c>
      <c r="W377" s="164">
        <v>0</v>
      </c>
      <c r="X377" s="164">
        <v>0</v>
      </c>
      <c r="Y377" s="164">
        <v>0</v>
      </c>
      <c r="Z377" s="164">
        <v>0</v>
      </c>
      <c r="AA377" s="164">
        <v>0</v>
      </c>
      <c r="AB377" s="164">
        <v>0</v>
      </c>
      <c r="AC377" s="164">
        <v>0</v>
      </c>
      <c r="AD377" s="164">
        <v>0</v>
      </c>
      <c r="AE377" s="164">
        <v>0</v>
      </c>
      <c r="AF377" s="164">
        <v>0</v>
      </c>
      <c r="AG377" s="164">
        <v>0</v>
      </c>
      <c r="AH377" s="164">
        <v>0</v>
      </c>
      <c r="AI377" s="164">
        <v>0</v>
      </c>
      <c r="AJ377" s="165">
        <f t="shared" si="5"/>
        <v>0</v>
      </c>
      <c r="AM377" s="103"/>
    </row>
    <row r="378" spans="1:39" ht="20.100000000000001" hidden="1" customHeight="1" outlineLevel="2">
      <c r="A378" s="161">
        <v>1311</v>
      </c>
      <c r="B378" s="162" t="s">
        <v>1040</v>
      </c>
      <c r="C378" s="163" t="s">
        <v>1383</v>
      </c>
      <c r="D378" s="164">
        <v>0</v>
      </c>
      <c r="E378" s="164">
        <v>0</v>
      </c>
      <c r="F378" s="164">
        <v>0</v>
      </c>
      <c r="G378" s="164">
        <v>0</v>
      </c>
      <c r="H378" s="164">
        <v>0</v>
      </c>
      <c r="I378" s="164">
        <v>0</v>
      </c>
      <c r="J378" s="164">
        <v>0</v>
      </c>
      <c r="K378" s="164">
        <v>0</v>
      </c>
      <c r="L378" s="164">
        <v>0</v>
      </c>
      <c r="M378" s="164">
        <v>0</v>
      </c>
      <c r="N378" s="164">
        <v>0</v>
      </c>
      <c r="O378" s="164">
        <v>0</v>
      </c>
      <c r="P378" s="164">
        <v>0</v>
      </c>
      <c r="Q378" s="164">
        <v>0</v>
      </c>
      <c r="R378" s="164">
        <v>0</v>
      </c>
      <c r="S378" s="164">
        <v>0</v>
      </c>
      <c r="T378" s="164">
        <v>0</v>
      </c>
      <c r="U378" s="164">
        <v>0</v>
      </c>
      <c r="V378" s="164">
        <v>0</v>
      </c>
      <c r="W378" s="164">
        <v>0</v>
      </c>
      <c r="X378" s="164">
        <v>0</v>
      </c>
      <c r="Y378" s="164">
        <v>0</v>
      </c>
      <c r="Z378" s="164">
        <v>0</v>
      </c>
      <c r="AA378" s="164">
        <v>0</v>
      </c>
      <c r="AB378" s="164">
        <v>0</v>
      </c>
      <c r="AC378" s="164">
        <v>0</v>
      </c>
      <c r="AD378" s="164">
        <v>0</v>
      </c>
      <c r="AE378" s="164">
        <v>0</v>
      </c>
      <c r="AF378" s="164">
        <v>0</v>
      </c>
      <c r="AG378" s="164">
        <v>0</v>
      </c>
      <c r="AH378" s="164">
        <v>0</v>
      </c>
      <c r="AI378" s="164">
        <v>0</v>
      </c>
      <c r="AJ378" s="165">
        <f t="shared" si="5"/>
        <v>0</v>
      </c>
      <c r="AM378" s="103"/>
    </row>
    <row r="379" spans="1:39" ht="20.100000000000001" hidden="1" customHeight="1" outlineLevel="2">
      <c r="A379" s="161">
        <v>1312</v>
      </c>
      <c r="B379" s="162" t="s">
        <v>1041</v>
      </c>
      <c r="C379" s="163" t="s">
        <v>1383</v>
      </c>
      <c r="D379" s="164">
        <v>0</v>
      </c>
      <c r="E379" s="164">
        <v>0</v>
      </c>
      <c r="F379" s="164">
        <v>0</v>
      </c>
      <c r="G379" s="164">
        <v>0</v>
      </c>
      <c r="H379" s="164">
        <v>0</v>
      </c>
      <c r="I379" s="164">
        <v>0</v>
      </c>
      <c r="J379" s="164">
        <v>0</v>
      </c>
      <c r="K379" s="164">
        <v>0</v>
      </c>
      <c r="L379" s="164">
        <v>0</v>
      </c>
      <c r="M379" s="164">
        <v>0</v>
      </c>
      <c r="N379" s="164">
        <v>0</v>
      </c>
      <c r="O379" s="164">
        <v>0</v>
      </c>
      <c r="P379" s="164">
        <v>0</v>
      </c>
      <c r="Q379" s="164">
        <v>0</v>
      </c>
      <c r="R379" s="164">
        <v>0</v>
      </c>
      <c r="S379" s="164">
        <v>0</v>
      </c>
      <c r="T379" s="164">
        <v>0</v>
      </c>
      <c r="U379" s="164">
        <v>0</v>
      </c>
      <c r="V379" s="164">
        <v>0</v>
      </c>
      <c r="W379" s="164">
        <v>0</v>
      </c>
      <c r="X379" s="164">
        <v>0</v>
      </c>
      <c r="Y379" s="164">
        <v>0</v>
      </c>
      <c r="Z379" s="164">
        <v>0</v>
      </c>
      <c r="AA379" s="164">
        <v>0</v>
      </c>
      <c r="AB379" s="164">
        <v>0</v>
      </c>
      <c r="AC379" s="164">
        <v>0</v>
      </c>
      <c r="AD379" s="164">
        <v>0</v>
      </c>
      <c r="AE379" s="164">
        <v>0</v>
      </c>
      <c r="AF379" s="164">
        <v>0</v>
      </c>
      <c r="AG379" s="164">
        <v>0</v>
      </c>
      <c r="AH379" s="164">
        <v>0</v>
      </c>
      <c r="AI379" s="164">
        <v>0</v>
      </c>
      <c r="AJ379" s="165">
        <f t="shared" si="5"/>
        <v>0</v>
      </c>
      <c r="AM379" s="103"/>
    </row>
    <row r="380" spans="1:39" ht="20.100000000000001" hidden="1" customHeight="1" outlineLevel="2">
      <c r="A380" s="161">
        <v>1313</v>
      </c>
      <c r="B380" s="162" t="s">
        <v>1042</v>
      </c>
      <c r="C380" s="163" t="s">
        <v>1383</v>
      </c>
      <c r="D380" s="164">
        <v>0</v>
      </c>
      <c r="E380" s="164">
        <v>0</v>
      </c>
      <c r="F380" s="164">
        <v>0</v>
      </c>
      <c r="G380" s="164">
        <v>0</v>
      </c>
      <c r="H380" s="164">
        <v>0</v>
      </c>
      <c r="I380" s="164">
        <v>0</v>
      </c>
      <c r="J380" s="164">
        <v>0</v>
      </c>
      <c r="K380" s="164">
        <v>0</v>
      </c>
      <c r="L380" s="164">
        <v>0</v>
      </c>
      <c r="M380" s="164">
        <v>0</v>
      </c>
      <c r="N380" s="164">
        <v>0</v>
      </c>
      <c r="O380" s="164">
        <v>0</v>
      </c>
      <c r="P380" s="164">
        <v>0</v>
      </c>
      <c r="Q380" s="164">
        <v>0</v>
      </c>
      <c r="R380" s="164">
        <v>0</v>
      </c>
      <c r="S380" s="164">
        <v>0</v>
      </c>
      <c r="T380" s="164">
        <v>0</v>
      </c>
      <c r="U380" s="164">
        <v>0</v>
      </c>
      <c r="V380" s="164">
        <v>0</v>
      </c>
      <c r="W380" s="164">
        <v>0</v>
      </c>
      <c r="X380" s="164">
        <v>0</v>
      </c>
      <c r="Y380" s="164">
        <v>0</v>
      </c>
      <c r="Z380" s="164">
        <v>0</v>
      </c>
      <c r="AA380" s="164">
        <v>0</v>
      </c>
      <c r="AB380" s="164">
        <v>0</v>
      </c>
      <c r="AC380" s="164">
        <v>0</v>
      </c>
      <c r="AD380" s="164">
        <v>0</v>
      </c>
      <c r="AE380" s="164">
        <v>0</v>
      </c>
      <c r="AF380" s="164">
        <v>0</v>
      </c>
      <c r="AG380" s="164">
        <v>0</v>
      </c>
      <c r="AH380" s="164">
        <v>0</v>
      </c>
      <c r="AI380" s="164">
        <v>0</v>
      </c>
      <c r="AJ380" s="165">
        <f t="shared" si="5"/>
        <v>0</v>
      </c>
      <c r="AM380" s="103"/>
    </row>
    <row r="381" spans="1:39" ht="20.100000000000001" hidden="1" customHeight="1" outlineLevel="2">
      <c r="A381" s="161">
        <v>1314</v>
      </c>
      <c r="B381" s="162" t="s">
        <v>1043</v>
      </c>
      <c r="C381" s="163" t="s">
        <v>1383</v>
      </c>
      <c r="D381" s="164">
        <v>0</v>
      </c>
      <c r="E381" s="164">
        <v>0</v>
      </c>
      <c r="F381" s="164">
        <v>0</v>
      </c>
      <c r="G381" s="164">
        <v>0</v>
      </c>
      <c r="H381" s="164">
        <v>0</v>
      </c>
      <c r="I381" s="164">
        <v>0</v>
      </c>
      <c r="J381" s="164">
        <v>0</v>
      </c>
      <c r="K381" s="164">
        <v>0</v>
      </c>
      <c r="L381" s="164">
        <v>0</v>
      </c>
      <c r="M381" s="164">
        <v>0</v>
      </c>
      <c r="N381" s="164">
        <v>0</v>
      </c>
      <c r="O381" s="164">
        <v>0</v>
      </c>
      <c r="P381" s="164">
        <v>0</v>
      </c>
      <c r="Q381" s="164">
        <v>0</v>
      </c>
      <c r="R381" s="164">
        <v>0</v>
      </c>
      <c r="S381" s="164">
        <v>0</v>
      </c>
      <c r="T381" s="164">
        <v>0</v>
      </c>
      <c r="U381" s="164">
        <v>0</v>
      </c>
      <c r="V381" s="164">
        <v>0</v>
      </c>
      <c r="W381" s="164">
        <v>0</v>
      </c>
      <c r="X381" s="164">
        <v>0</v>
      </c>
      <c r="Y381" s="164">
        <v>0</v>
      </c>
      <c r="Z381" s="164">
        <v>0</v>
      </c>
      <c r="AA381" s="164">
        <v>0</v>
      </c>
      <c r="AB381" s="164">
        <v>0</v>
      </c>
      <c r="AC381" s="164">
        <v>0</v>
      </c>
      <c r="AD381" s="164">
        <v>0</v>
      </c>
      <c r="AE381" s="164">
        <v>0</v>
      </c>
      <c r="AF381" s="164">
        <v>0</v>
      </c>
      <c r="AG381" s="164">
        <v>0</v>
      </c>
      <c r="AH381" s="164">
        <v>0</v>
      </c>
      <c r="AI381" s="164">
        <v>0</v>
      </c>
      <c r="AJ381" s="165">
        <f t="shared" si="5"/>
        <v>0</v>
      </c>
      <c r="AM381" s="103"/>
    </row>
    <row r="382" spans="1:39" ht="20.100000000000001" hidden="1" customHeight="1" outlineLevel="2">
      <c r="A382" s="161">
        <v>1315</v>
      </c>
      <c r="B382" s="162" t="s">
        <v>1044</v>
      </c>
      <c r="C382" s="163" t="s">
        <v>1383</v>
      </c>
      <c r="D382" s="164">
        <v>0</v>
      </c>
      <c r="E382" s="164">
        <v>0</v>
      </c>
      <c r="F382" s="164">
        <v>0</v>
      </c>
      <c r="G382" s="164">
        <v>0</v>
      </c>
      <c r="H382" s="164">
        <v>0</v>
      </c>
      <c r="I382" s="164">
        <v>0</v>
      </c>
      <c r="J382" s="164">
        <v>0</v>
      </c>
      <c r="K382" s="164">
        <v>0</v>
      </c>
      <c r="L382" s="164">
        <v>0</v>
      </c>
      <c r="M382" s="164">
        <v>0</v>
      </c>
      <c r="N382" s="164">
        <v>0</v>
      </c>
      <c r="O382" s="164">
        <v>0</v>
      </c>
      <c r="P382" s="164">
        <v>0</v>
      </c>
      <c r="Q382" s="164">
        <v>0</v>
      </c>
      <c r="R382" s="164">
        <v>0</v>
      </c>
      <c r="S382" s="164">
        <v>0</v>
      </c>
      <c r="T382" s="164">
        <v>0</v>
      </c>
      <c r="U382" s="164">
        <v>0</v>
      </c>
      <c r="V382" s="164">
        <v>0</v>
      </c>
      <c r="W382" s="164">
        <v>0</v>
      </c>
      <c r="X382" s="164">
        <v>0</v>
      </c>
      <c r="Y382" s="164">
        <v>0</v>
      </c>
      <c r="Z382" s="164">
        <v>0</v>
      </c>
      <c r="AA382" s="164">
        <v>0</v>
      </c>
      <c r="AB382" s="164">
        <v>0</v>
      </c>
      <c r="AC382" s="164">
        <v>0</v>
      </c>
      <c r="AD382" s="164">
        <v>0</v>
      </c>
      <c r="AE382" s="164">
        <v>0</v>
      </c>
      <c r="AF382" s="164">
        <v>0</v>
      </c>
      <c r="AG382" s="164">
        <v>0</v>
      </c>
      <c r="AH382" s="164">
        <v>0</v>
      </c>
      <c r="AI382" s="164">
        <v>0</v>
      </c>
      <c r="AJ382" s="165">
        <f t="shared" si="5"/>
        <v>0</v>
      </c>
      <c r="AM382" s="103"/>
    </row>
    <row r="383" spans="1:39" ht="20.100000000000001" hidden="1" customHeight="1" outlineLevel="2">
      <c r="A383" s="161">
        <v>1316</v>
      </c>
      <c r="B383" s="162" t="s">
        <v>1045</v>
      </c>
      <c r="C383" s="163" t="s">
        <v>1383</v>
      </c>
      <c r="D383" s="164">
        <v>0</v>
      </c>
      <c r="E383" s="164">
        <v>0</v>
      </c>
      <c r="F383" s="164">
        <v>0</v>
      </c>
      <c r="G383" s="164">
        <v>0</v>
      </c>
      <c r="H383" s="164">
        <v>0</v>
      </c>
      <c r="I383" s="164">
        <v>0</v>
      </c>
      <c r="J383" s="164">
        <v>0</v>
      </c>
      <c r="K383" s="164">
        <v>0</v>
      </c>
      <c r="L383" s="164">
        <v>0</v>
      </c>
      <c r="M383" s="164">
        <v>0</v>
      </c>
      <c r="N383" s="164">
        <v>0</v>
      </c>
      <c r="O383" s="164">
        <v>0</v>
      </c>
      <c r="P383" s="164">
        <v>0</v>
      </c>
      <c r="Q383" s="164">
        <v>0</v>
      </c>
      <c r="R383" s="164">
        <v>0</v>
      </c>
      <c r="S383" s="164">
        <v>0</v>
      </c>
      <c r="T383" s="164">
        <v>0</v>
      </c>
      <c r="U383" s="164">
        <v>0</v>
      </c>
      <c r="V383" s="164">
        <v>0</v>
      </c>
      <c r="W383" s="164">
        <v>0</v>
      </c>
      <c r="X383" s="164">
        <v>0</v>
      </c>
      <c r="Y383" s="164">
        <v>0</v>
      </c>
      <c r="Z383" s="164">
        <v>0</v>
      </c>
      <c r="AA383" s="164">
        <v>0</v>
      </c>
      <c r="AB383" s="164">
        <v>0</v>
      </c>
      <c r="AC383" s="164">
        <v>0</v>
      </c>
      <c r="AD383" s="164">
        <v>0</v>
      </c>
      <c r="AE383" s="164">
        <v>0</v>
      </c>
      <c r="AF383" s="164">
        <v>0</v>
      </c>
      <c r="AG383" s="164">
        <v>0</v>
      </c>
      <c r="AH383" s="164">
        <v>0</v>
      </c>
      <c r="AI383" s="164">
        <v>0</v>
      </c>
      <c r="AJ383" s="165">
        <f t="shared" si="5"/>
        <v>0</v>
      </c>
      <c r="AM383" s="103"/>
    </row>
    <row r="384" spans="1:39" ht="20.100000000000001" hidden="1" customHeight="1" outlineLevel="2">
      <c r="A384" s="161">
        <v>1317</v>
      </c>
      <c r="B384" s="162" t="s">
        <v>1046</v>
      </c>
      <c r="C384" s="163" t="s">
        <v>1383</v>
      </c>
      <c r="D384" s="164">
        <v>0</v>
      </c>
      <c r="E384" s="164">
        <v>0</v>
      </c>
      <c r="F384" s="164">
        <v>0</v>
      </c>
      <c r="G384" s="164">
        <v>0</v>
      </c>
      <c r="H384" s="164">
        <v>0</v>
      </c>
      <c r="I384" s="164">
        <v>0</v>
      </c>
      <c r="J384" s="164">
        <v>0</v>
      </c>
      <c r="K384" s="164">
        <v>0</v>
      </c>
      <c r="L384" s="164">
        <v>0</v>
      </c>
      <c r="M384" s="164">
        <v>0</v>
      </c>
      <c r="N384" s="164">
        <v>0</v>
      </c>
      <c r="O384" s="164">
        <v>0</v>
      </c>
      <c r="P384" s="164">
        <v>0</v>
      </c>
      <c r="Q384" s="164">
        <v>0</v>
      </c>
      <c r="R384" s="164">
        <v>0</v>
      </c>
      <c r="S384" s="164">
        <v>0</v>
      </c>
      <c r="T384" s="164">
        <v>0</v>
      </c>
      <c r="U384" s="164">
        <v>0</v>
      </c>
      <c r="V384" s="164">
        <v>0</v>
      </c>
      <c r="W384" s="164">
        <v>0</v>
      </c>
      <c r="X384" s="164">
        <v>0</v>
      </c>
      <c r="Y384" s="164">
        <v>0</v>
      </c>
      <c r="Z384" s="164">
        <v>0</v>
      </c>
      <c r="AA384" s="164">
        <v>0</v>
      </c>
      <c r="AB384" s="164">
        <v>0</v>
      </c>
      <c r="AC384" s="164">
        <v>0</v>
      </c>
      <c r="AD384" s="164">
        <v>0</v>
      </c>
      <c r="AE384" s="164">
        <v>0</v>
      </c>
      <c r="AF384" s="164">
        <v>0</v>
      </c>
      <c r="AG384" s="164">
        <v>0</v>
      </c>
      <c r="AH384" s="164">
        <v>0</v>
      </c>
      <c r="AI384" s="164">
        <v>0</v>
      </c>
      <c r="AJ384" s="165">
        <f t="shared" si="5"/>
        <v>0</v>
      </c>
      <c r="AM384" s="103"/>
    </row>
    <row r="385" spans="1:39" ht="20.100000000000001" hidden="1" customHeight="1" outlineLevel="2">
      <c r="A385" s="161">
        <v>1318</v>
      </c>
      <c r="B385" s="162" t="s">
        <v>1047</v>
      </c>
      <c r="C385" s="163" t="s">
        <v>1383</v>
      </c>
      <c r="D385" s="164">
        <v>0</v>
      </c>
      <c r="E385" s="164">
        <v>0</v>
      </c>
      <c r="F385" s="164">
        <v>0</v>
      </c>
      <c r="G385" s="164">
        <v>0</v>
      </c>
      <c r="H385" s="164">
        <v>0</v>
      </c>
      <c r="I385" s="164">
        <v>0</v>
      </c>
      <c r="J385" s="164">
        <v>0</v>
      </c>
      <c r="K385" s="164">
        <v>0</v>
      </c>
      <c r="L385" s="164">
        <v>0</v>
      </c>
      <c r="M385" s="164">
        <v>0</v>
      </c>
      <c r="N385" s="164">
        <v>0</v>
      </c>
      <c r="O385" s="164">
        <v>0</v>
      </c>
      <c r="P385" s="164">
        <v>0</v>
      </c>
      <c r="Q385" s="164">
        <v>0</v>
      </c>
      <c r="R385" s="164">
        <v>0</v>
      </c>
      <c r="S385" s="164">
        <v>0</v>
      </c>
      <c r="T385" s="164">
        <v>0</v>
      </c>
      <c r="U385" s="164">
        <v>0</v>
      </c>
      <c r="V385" s="164">
        <v>0</v>
      </c>
      <c r="W385" s="164">
        <v>0</v>
      </c>
      <c r="X385" s="164">
        <v>0</v>
      </c>
      <c r="Y385" s="164">
        <v>0</v>
      </c>
      <c r="Z385" s="164">
        <v>0</v>
      </c>
      <c r="AA385" s="164">
        <v>0</v>
      </c>
      <c r="AB385" s="164">
        <v>0</v>
      </c>
      <c r="AC385" s="164">
        <v>0</v>
      </c>
      <c r="AD385" s="164">
        <v>0</v>
      </c>
      <c r="AE385" s="164">
        <v>0</v>
      </c>
      <c r="AF385" s="164">
        <v>0</v>
      </c>
      <c r="AG385" s="164">
        <v>0</v>
      </c>
      <c r="AH385" s="164">
        <v>0</v>
      </c>
      <c r="AI385" s="164">
        <v>0</v>
      </c>
      <c r="AJ385" s="165">
        <f t="shared" si="5"/>
        <v>0</v>
      </c>
      <c r="AM385" s="103"/>
    </row>
    <row r="386" spans="1:39" ht="20.100000000000001" hidden="1" customHeight="1" outlineLevel="2">
      <c r="A386" s="161">
        <v>1319</v>
      </c>
      <c r="B386" s="162" t="s">
        <v>406</v>
      </c>
      <c r="C386" s="163" t="s">
        <v>1383</v>
      </c>
      <c r="D386" s="164">
        <v>0</v>
      </c>
      <c r="E386" s="164">
        <v>0</v>
      </c>
      <c r="F386" s="164">
        <v>0</v>
      </c>
      <c r="G386" s="164">
        <v>0</v>
      </c>
      <c r="H386" s="164">
        <v>0</v>
      </c>
      <c r="I386" s="164">
        <v>0</v>
      </c>
      <c r="J386" s="164">
        <v>0</v>
      </c>
      <c r="K386" s="164">
        <v>0</v>
      </c>
      <c r="L386" s="164">
        <v>0</v>
      </c>
      <c r="M386" s="164">
        <v>0</v>
      </c>
      <c r="N386" s="164">
        <v>0</v>
      </c>
      <c r="O386" s="164">
        <v>0</v>
      </c>
      <c r="P386" s="164">
        <v>0</v>
      </c>
      <c r="Q386" s="164">
        <v>0</v>
      </c>
      <c r="R386" s="164">
        <v>0</v>
      </c>
      <c r="S386" s="164">
        <v>0</v>
      </c>
      <c r="T386" s="164">
        <v>0</v>
      </c>
      <c r="U386" s="164">
        <v>0</v>
      </c>
      <c r="V386" s="164">
        <v>0</v>
      </c>
      <c r="W386" s="164">
        <v>0</v>
      </c>
      <c r="X386" s="164">
        <v>0</v>
      </c>
      <c r="Y386" s="164">
        <v>0</v>
      </c>
      <c r="Z386" s="164">
        <v>0</v>
      </c>
      <c r="AA386" s="164">
        <v>0</v>
      </c>
      <c r="AB386" s="164">
        <v>0</v>
      </c>
      <c r="AC386" s="164">
        <v>0</v>
      </c>
      <c r="AD386" s="164">
        <v>0</v>
      </c>
      <c r="AE386" s="164">
        <v>0</v>
      </c>
      <c r="AF386" s="164">
        <v>0</v>
      </c>
      <c r="AG386" s="164">
        <v>0</v>
      </c>
      <c r="AH386" s="164">
        <v>0</v>
      </c>
      <c r="AI386" s="164">
        <v>0</v>
      </c>
      <c r="AJ386" s="165">
        <f t="shared" si="5"/>
        <v>0</v>
      </c>
      <c r="AM386" s="103"/>
    </row>
    <row r="387" spans="1:39" ht="20.100000000000001" hidden="1" customHeight="1" outlineLevel="2">
      <c r="A387" s="161">
        <v>1320</v>
      </c>
      <c r="B387" s="162" t="s">
        <v>1048</v>
      </c>
      <c r="C387" s="163" t="s">
        <v>1383</v>
      </c>
      <c r="D387" s="164">
        <v>0</v>
      </c>
      <c r="E387" s="164">
        <v>0</v>
      </c>
      <c r="F387" s="164">
        <v>0</v>
      </c>
      <c r="G387" s="164">
        <v>0</v>
      </c>
      <c r="H387" s="164">
        <v>0</v>
      </c>
      <c r="I387" s="164">
        <v>50</v>
      </c>
      <c r="J387" s="164">
        <v>0</v>
      </c>
      <c r="K387" s="164">
        <v>0</v>
      </c>
      <c r="L387" s="164">
        <v>0</v>
      </c>
      <c r="M387" s="164">
        <v>0</v>
      </c>
      <c r="N387" s="164">
        <v>348</v>
      </c>
      <c r="O387" s="164">
        <v>0</v>
      </c>
      <c r="P387" s="164">
        <v>0</v>
      </c>
      <c r="Q387" s="164">
        <v>0</v>
      </c>
      <c r="R387" s="164">
        <v>0</v>
      </c>
      <c r="S387" s="164">
        <v>0</v>
      </c>
      <c r="T387" s="164">
        <v>0</v>
      </c>
      <c r="U387" s="164">
        <v>0</v>
      </c>
      <c r="V387" s="164">
        <v>0</v>
      </c>
      <c r="W387" s="164">
        <v>0</v>
      </c>
      <c r="X387" s="164">
        <v>0</v>
      </c>
      <c r="Y387" s="164">
        <v>0</v>
      </c>
      <c r="Z387" s="164">
        <v>0</v>
      </c>
      <c r="AA387" s="164">
        <v>0</v>
      </c>
      <c r="AB387" s="164">
        <v>0</v>
      </c>
      <c r="AC387" s="164">
        <v>0</v>
      </c>
      <c r="AD387" s="164">
        <v>0</v>
      </c>
      <c r="AE387" s="164">
        <v>0</v>
      </c>
      <c r="AF387" s="164">
        <v>0</v>
      </c>
      <c r="AG387" s="164">
        <v>0</v>
      </c>
      <c r="AH387" s="164">
        <v>0</v>
      </c>
      <c r="AI387" s="164">
        <v>0</v>
      </c>
      <c r="AJ387" s="165">
        <f t="shared" si="5"/>
        <v>398</v>
      </c>
      <c r="AM387" s="103"/>
    </row>
    <row r="388" spans="1:39" ht="20.100000000000001" hidden="1" customHeight="1" outlineLevel="2">
      <c r="A388" s="161">
        <v>1321</v>
      </c>
      <c r="B388" s="162" t="s">
        <v>1049</v>
      </c>
      <c r="C388" s="163" t="s">
        <v>1383</v>
      </c>
      <c r="D388" s="164">
        <v>0</v>
      </c>
      <c r="E388" s="164">
        <v>0</v>
      </c>
      <c r="F388" s="164">
        <v>0</v>
      </c>
      <c r="G388" s="164">
        <v>0</v>
      </c>
      <c r="H388" s="164">
        <v>0</v>
      </c>
      <c r="I388" s="164">
        <v>0</v>
      </c>
      <c r="J388" s="164">
        <v>0</v>
      </c>
      <c r="K388" s="164">
        <v>0</v>
      </c>
      <c r="L388" s="164">
        <v>0</v>
      </c>
      <c r="M388" s="164">
        <v>0</v>
      </c>
      <c r="N388" s="164">
        <v>0</v>
      </c>
      <c r="O388" s="164">
        <v>0</v>
      </c>
      <c r="P388" s="164">
        <v>0</v>
      </c>
      <c r="Q388" s="164">
        <v>0</v>
      </c>
      <c r="R388" s="164">
        <v>0</v>
      </c>
      <c r="S388" s="164">
        <v>0</v>
      </c>
      <c r="T388" s="164">
        <v>0</v>
      </c>
      <c r="U388" s="164">
        <v>0</v>
      </c>
      <c r="V388" s="164">
        <v>0</v>
      </c>
      <c r="W388" s="164">
        <v>0</v>
      </c>
      <c r="X388" s="164">
        <v>0</v>
      </c>
      <c r="Y388" s="164">
        <v>0</v>
      </c>
      <c r="Z388" s="164">
        <v>0</v>
      </c>
      <c r="AA388" s="164">
        <v>0</v>
      </c>
      <c r="AB388" s="164">
        <v>0</v>
      </c>
      <c r="AC388" s="164">
        <v>0</v>
      </c>
      <c r="AD388" s="164">
        <v>0</v>
      </c>
      <c r="AE388" s="164">
        <v>0</v>
      </c>
      <c r="AF388" s="164">
        <v>0</v>
      </c>
      <c r="AG388" s="164">
        <v>0</v>
      </c>
      <c r="AH388" s="164">
        <v>0</v>
      </c>
      <c r="AI388" s="164">
        <v>0</v>
      </c>
      <c r="AJ388" s="165">
        <f t="shared" si="5"/>
        <v>0</v>
      </c>
      <c r="AM388" s="103"/>
    </row>
    <row r="389" spans="1:39" ht="20.100000000000001" hidden="1" customHeight="1" outlineLevel="2">
      <c r="A389" s="161">
        <v>1322</v>
      </c>
      <c r="B389" s="162" t="s">
        <v>1050</v>
      </c>
      <c r="C389" s="163" t="s">
        <v>1383</v>
      </c>
      <c r="D389" s="164">
        <v>0</v>
      </c>
      <c r="E389" s="164">
        <v>0</v>
      </c>
      <c r="F389" s="164">
        <v>0</v>
      </c>
      <c r="G389" s="164">
        <v>0</v>
      </c>
      <c r="H389" s="164">
        <v>0</v>
      </c>
      <c r="I389" s="164">
        <v>0</v>
      </c>
      <c r="J389" s="164">
        <v>0</v>
      </c>
      <c r="K389" s="164">
        <v>0</v>
      </c>
      <c r="L389" s="164">
        <v>0</v>
      </c>
      <c r="M389" s="164">
        <v>0</v>
      </c>
      <c r="N389" s="164">
        <v>0</v>
      </c>
      <c r="O389" s="164">
        <v>0</v>
      </c>
      <c r="P389" s="164">
        <v>0</v>
      </c>
      <c r="Q389" s="164">
        <v>0</v>
      </c>
      <c r="R389" s="164">
        <v>0</v>
      </c>
      <c r="S389" s="164">
        <v>0</v>
      </c>
      <c r="T389" s="164">
        <v>0</v>
      </c>
      <c r="U389" s="164">
        <v>0</v>
      </c>
      <c r="V389" s="164">
        <v>0</v>
      </c>
      <c r="W389" s="164">
        <v>0</v>
      </c>
      <c r="X389" s="164">
        <v>0</v>
      </c>
      <c r="Y389" s="164">
        <v>0</v>
      </c>
      <c r="Z389" s="164">
        <v>0</v>
      </c>
      <c r="AA389" s="164">
        <v>0</v>
      </c>
      <c r="AB389" s="164">
        <v>0</v>
      </c>
      <c r="AC389" s="164">
        <v>0</v>
      </c>
      <c r="AD389" s="164">
        <v>0</v>
      </c>
      <c r="AE389" s="164">
        <v>0</v>
      </c>
      <c r="AF389" s="164">
        <v>0</v>
      </c>
      <c r="AG389" s="164">
        <v>0</v>
      </c>
      <c r="AH389" s="164">
        <v>0</v>
      </c>
      <c r="AI389" s="164">
        <v>0</v>
      </c>
      <c r="AJ389" s="165">
        <f t="shared" si="5"/>
        <v>0</v>
      </c>
      <c r="AM389" s="103"/>
    </row>
    <row r="390" spans="1:39" ht="20.100000000000001" hidden="1" customHeight="1" outlineLevel="2">
      <c r="A390" s="161">
        <v>1323</v>
      </c>
      <c r="B390" s="162" t="s">
        <v>1051</v>
      </c>
      <c r="C390" s="163" t="s">
        <v>1383</v>
      </c>
      <c r="D390" s="164">
        <v>0</v>
      </c>
      <c r="E390" s="164">
        <v>0</v>
      </c>
      <c r="F390" s="164">
        <v>0</v>
      </c>
      <c r="G390" s="164">
        <v>0</v>
      </c>
      <c r="H390" s="164">
        <v>0</v>
      </c>
      <c r="I390" s="164">
        <v>0</v>
      </c>
      <c r="J390" s="164">
        <v>0</v>
      </c>
      <c r="K390" s="164">
        <v>0</v>
      </c>
      <c r="L390" s="164">
        <v>0</v>
      </c>
      <c r="M390" s="164">
        <v>0</v>
      </c>
      <c r="N390" s="164">
        <v>0</v>
      </c>
      <c r="O390" s="164">
        <v>0</v>
      </c>
      <c r="P390" s="164">
        <v>0</v>
      </c>
      <c r="Q390" s="164">
        <v>0</v>
      </c>
      <c r="R390" s="164">
        <v>0</v>
      </c>
      <c r="S390" s="164">
        <v>0</v>
      </c>
      <c r="T390" s="164">
        <v>0</v>
      </c>
      <c r="U390" s="164">
        <v>0</v>
      </c>
      <c r="V390" s="164">
        <v>0</v>
      </c>
      <c r="W390" s="164">
        <v>0</v>
      </c>
      <c r="X390" s="164">
        <v>0</v>
      </c>
      <c r="Y390" s="164">
        <v>0</v>
      </c>
      <c r="Z390" s="164">
        <v>0</v>
      </c>
      <c r="AA390" s="164">
        <v>0</v>
      </c>
      <c r="AB390" s="164">
        <v>0</v>
      </c>
      <c r="AC390" s="164">
        <v>0</v>
      </c>
      <c r="AD390" s="164">
        <v>0</v>
      </c>
      <c r="AE390" s="164">
        <v>0</v>
      </c>
      <c r="AF390" s="164">
        <v>0</v>
      </c>
      <c r="AG390" s="164">
        <v>0</v>
      </c>
      <c r="AH390" s="164">
        <v>0</v>
      </c>
      <c r="AI390" s="164">
        <v>0</v>
      </c>
      <c r="AJ390" s="165">
        <f t="shared" si="5"/>
        <v>0</v>
      </c>
      <c r="AM390" s="103"/>
    </row>
    <row r="391" spans="1:39" ht="20.100000000000001" hidden="1" customHeight="1" outlineLevel="2">
      <c r="A391" s="161">
        <v>1324</v>
      </c>
      <c r="B391" s="162" t="s">
        <v>1052</v>
      </c>
      <c r="C391" s="163" t="s">
        <v>1383</v>
      </c>
      <c r="D391" s="164">
        <v>0</v>
      </c>
      <c r="E391" s="164">
        <v>0</v>
      </c>
      <c r="F391" s="164">
        <v>0</v>
      </c>
      <c r="G391" s="164">
        <v>0</v>
      </c>
      <c r="H391" s="164">
        <v>0</v>
      </c>
      <c r="I391" s="164">
        <v>0</v>
      </c>
      <c r="J391" s="164">
        <v>0</v>
      </c>
      <c r="K391" s="164">
        <v>0</v>
      </c>
      <c r="L391" s="164">
        <v>0</v>
      </c>
      <c r="M391" s="164">
        <v>0</v>
      </c>
      <c r="N391" s="164">
        <v>0</v>
      </c>
      <c r="O391" s="164">
        <v>0</v>
      </c>
      <c r="P391" s="164">
        <v>0</v>
      </c>
      <c r="Q391" s="164">
        <v>0</v>
      </c>
      <c r="R391" s="164">
        <v>0</v>
      </c>
      <c r="S391" s="164">
        <v>0</v>
      </c>
      <c r="T391" s="164">
        <v>0</v>
      </c>
      <c r="U391" s="164">
        <v>0</v>
      </c>
      <c r="V391" s="164">
        <v>0</v>
      </c>
      <c r="W391" s="164">
        <v>0</v>
      </c>
      <c r="X391" s="164">
        <v>0</v>
      </c>
      <c r="Y391" s="164">
        <v>0</v>
      </c>
      <c r="Z391" s="164">
        <v>0</v>
      </c>
      <c r="AA391" s="164">
        <v>0</v>
      </c>
      <c r="AB391" s="164">
        <v>0</v>
      </c>
      <c r="AC391" s="164">
        <v>0</v>
      </c>
      <c r="AD391" s="164">
        <v>0</v>
      </c>
      <c r="AE391" s="164">
        <v>0</v>
      </c>
      <c r="AF391" s="164">
        <v>0</v>
      </c>
      <c r="AG391" s="164">
        <v>0</v>
      </c>
      <c r="AH391" s="164">
        <v>0</v>
      </c>
      <c r="AI391" s="164">
        <v>0</v>
      </c>
      <c r="AJ391" s="165">
        <f t="shared" si="5"/>
        <v>0</v>
      </c>
      <c r="AM391" s="103"/>
    </row>
    <row r="392" spans="1:39" ht="20.100000000000001" hidden="1" customHeight="1" outlineLevel="2">
      <c r="A392" s="161">
        <v>1325</v>
      </c>
      <c r="B392" s="162" t="s">
        <v>1053</v>
      </c>
      <c r="C392" s="163" t="s">
        <v>1383</v>
      </c>
      <c r="D392" s="164">
        <v>0</v>
      </c>
      <c r="E392" s="164">
        <v>0</v>
      </c>
      <c r="F392" s="164">
        <v>0</v>
      </c>
      <c r="G392" s="164">
        <v>0</v>
      </c>
      <c r="H392" s="164">
        <v>0</v>
      </c>
      <c r="I392" s="164">
        <v>0</v>
      </c>
      <c r="J392" s="164">
        <v>0</v>
      </c>
      <c r="K392" s="164">
        <v>0</v>
      </c>
      <c r="L392" s="164">
        <v>0</v>
      </c>
      <c r="M392" s="164">
        <v>0</v>
      </c>
      <c r="N392" s="164">
        <v>0</v>
      </c>
      <c r="O392" s="164">
        <v>0</v>
      </c>
      <c r="P392" s="164">
        <v>0</v>
      </c>
      <c r="Q392" s="164">
        <v>0</v>
      </c>
      <c r="R392" s="164">
        <v>0</v>
      </c>
      <c r="S392" s="164">
        <v>0</v>
      </c>
      <c r="T392" s="164">
        <v>0</v>
      </c>
      <c r="U392" s="164">
        <v>0</v>
      </c>
      <c r="V392" s="164">
        <v>0</v>
      </c>
      <c r="W392" s="164">
        <v>0</v>
      </c>
      <c r="X392" s="164">
        <v>0</v>
      </c>
      <c r="Y392" s="164">
        <v>0</v>
      </c>
      <c r="Z392" s="164">
        <v>0</v>
      </c>
      <c r="AA392" s="164">
        <v>0</v>
      </c>
      <c r="AB392" s="164">
        <v>0</v>
      </c>
      <c r="AC392" s="164">
        <v>0</v>
      </c>
      <c r="AD392" s="164">
        <v>0</v>
      </c>
      <c r="AE392" s="164">
        <v>0</v>
      </c>
      <c r="AF392" s="164">
        <v>0</v>
      </c>
      <c r="AG392" s="164">
        <v>0</v>
      </c>
      <c r="AH392" s="164">
        <v>0</v>
      </c>
      <c r="AI392" s="164">
        <v>0</v>
      </c>
      <c r="AJ392" s="165">
        <f t="shared" si="5"/>
        <v>0</v>
      </c>
      <c r="AM392" s="103"/>
    </row>
    <row r="393" spans="1:39" ht="20.100000000000001" hidden="1" customHeight="1" outlineLevel="2">
      <c r="A393" s="161">
        <v>1326</v>
      </c>
      <c r="B393" s="162" t="s">
        <v>1054</v>
      </c>
      <c r="C393" s="163" t="s">
        <v>1383</v>
      </c>
      <c r="D393" s="164">
        <v>0</v>
      </c>
      <c r="E393" s="164">
        <v>0</v>
      </c>
      <c r="F393" s="164">
        <v>0</v>
      </c>
      <c r="G393" s="164">
        <v>0</v>
      </c>
      <c r="H393" s="164">
        <v>0</v>
      </c>
      <c r="I393" s="164">
        <v>0</v>
      </c>
      <c r="J393" s="164">
        <v>0</v>
      </c>
      <c r="K393" s="164">
        <v>0</v>
      </c>
      <c r="L393" s="164">
        <v>0</v>
      </c>
      <c r="M393" s="164">
        <v>0</v>
      </c>
      <c r="N393" s="164">
        <v>0</v>
      </c>
      <c r="O393" s="164">
        <v>0</v>
      </c>
      <c r="P393" s="164">
        <v>0</v>
      </c>
      <c r="Q393" s="164">
        <v>0</v>
      </c>
      <c r="R393" s="164">
        <v>0</v>
      </c>
      <c r="S393" s="164">
        <v>0</v>
      </c>
      <c r="T393" s="164">
        <v>0</v>
      </c>
      <c r="U393" s="164">
        <v>0</v>
      </c>
      <c r="V393" s="164">
        <v>0</v>
      </c>
      <c r="W393" s="164">
        <v>0</v>
      </c>
      <c r="X393" s="164">
        <v>0</v>
      </c>
      <c r="Y393" s="164">
        <v>0</v>
      </c>
      <c r="Z393" s="164">
        <v>0</v>
      </c>
      <c r="AA393" s="164">
        <v>0</v>
      </c>
      <c r="AB393" s="164">
        <v>0</v>
      </c>
      <c r="AC393" s="164">
        <v>0</v>
      </c>
      <c r="AD393" s="164">
        <v>0</v>
      </c>
      <c r="AE393" s="164">
        <v>0</v>
      </c>
      <c r="AF393" s="164">
        <v>0</v>
      </c>
      <c r="AG393" s="164">
        <v>0</v>
      </c>
      <c r="AH393" s="164">
        <v>0</v>
      </c>
      <c r="AI393" s="164">
        <v>0</v>
      </c>
      <c r="AJ393" s="165">
        <f t="shared" si="5"/>
        <v>0</v>
      </c>
      <c r="AM393" s="103"/>
    </row>
    <row r="394" spans="1:39" ht="20.100000000000001" hidden="1" customHeight="1" outlineLevel="2">
      <c r="A394" s="161">
        <v>1327</v>
      </c>
      <c r="B394" s="162" t="s">
        <v>1055</v>
      </c>
      <c r="C394" s="163" t="s">
        <v>1383</v>
      </c>
      <c r="D394" s="164">
        <v>0</v>
      </c>
      <c r="E394" s="164">
        <v>0</v>
      </c>
      <c r="F394" s="164">
        <v>0</v>
      </c>
      <c r="G394" s="164">
        <v>0</v>
      </c>
      <c r="H394" s="164">
        <v>0</v>
      </c>
      <c r="I394" s="164">
        <v>0</v>
      </c>
      <c r="J394" s="164">
        <v>0</v>
      </c>
      <c r="K394" s="164">
        <v>0</v>
      </c>
      <c r="L394" s="164">
        <v>0</v>
      </c>
      <c r="M394" s="164">
        <v>0</v>
      </c>
      <c r="N394" s="164">
        <v>0</v>
      </c>
      <c r="O394" s="164">
        <v>0</v>
      </c>
      <c r="P394" s="164">
        <v>0</v>
      </c>
      <c r="Q394" s="164">
        <v>0</v>
      </c>
      <c r="R394" s="164">
        <v>0</v>
      </c>
      <c r="S394" s="164">
        <v>0</v>
      </c>
      <c r="T394" s="164">
        <v>0</v>
      </c>
      <c r="U394" s="164">
        <v>0</v>
      </c>
      <c r="V394" s="164">
        <v>0</v>
      </c>
      <c r="W394" s="164">
        <v>0</v>
      </c>
      <c r="X394" s="164">
        <v>0</v>
      </c>
      <c r="Y394" s="164">
        <v>0</v>
      </c>
      <c r="Z394" s="164">
        <v>0</v>
      </c>
      <c r="AA394" s="164">
        <v>0</v>
      </c>
      <c r="AB394" s="164">
        <v>0</v>
      </c>
      <c r="AC394" s="164">
        <v>0</v>
      </c>
      <c r="AD394" s="164">
        <v>0</v>
      </c>
      <c r="AE394" s="164">
        <v>0</v>
      </c>
      <c r="AF394" s="164">
        <v>0</v>
      </c>
      <c r="AG394" s="164">
        <v>0</v>
      </c>
      <c r="AH394" s="164">
        <v>0</v>
      </c>
      <c r="AI394" s="164">
        <v>0</v>
      </c>
      <c r="AJ394" s="165">
        <f t="shared" si="5"/>
        <v>0</v>
      </c>
      <c r="AM394" s="103"/>
    </row>
    <row r="395" spans="1:39" ht="20.100000000000001" hidden="1" customHeight="1" outlineLevel="2">
      <c r="A395" s="161">
        <v>1328</v>
      </c>
      <c r="B395" s="162" t="s">
        <v>1056</v>
      </c>
      <c r="C395" s="163" t="s">
        <v>1383</v>
      </c>
      <c r="D395" s="164">
        <v>0</v>
      </c>
      <c r="E395" s="164">
        <v>0</v>
      </c>
      <c r="F395" s="164">
        <v>0</v>
      </c>
      <c r="G395" s="164">
        <v>0</v>
      </c>
      <c r="H395" s="164">
        <v>0</v>
      </c>
      <c r="I395" s="164">
        <v>0</v>
      </c>
      <c r="J395" s="164">
        <v>0</v>
      </c>
      <c r="K395" s="164">
        <v>0</v>
      </c>
      <c r="L395" s="164">
        <v>0</v>
      </c>
      <c r="M395" s="164">
        <v>0</v>
      </c>
      <c r="N395" s="164">
        <v>0</v>
      </c>
      <c r="O395" s="164">
        <v>0</v>
      </c>
      <c r="P395" s="164">
        <v>0</v>
      </c>
      <c r="Q395" s="164">
        <v>0</v>
      </c>
      <c r="R395" s="164">
        <v>0</v>
      </c>
      <c r="S395" s="164">
        <v>0</v>
      </c>
      <c r="T395" s="164">
        <v>0</v>
      </c>
      <c r="U395" s="164">
        <v>0</v>
      </c>
      <c r="V395" s="164">
        <v>0</v>
      </c>
      <c r="W395" s="164">
        <v>0</v>
      </c>
      <c r="X395" s="164">
        <v>0</v>
      </c>
      <c r="Y395" s="164">
        <v>0</v>
      </c>
      <c r="Z395" s="164">
        <v>0</v>
      </c>
      <c r="AA395" s="164">
        <v>0</v>
      </c>
      <c r="AB395" s="164">
        <v>0</v>
      </c>
      <c r="AC395" s="164">
        <v>0</v>
      </c>
      <c r="AD395" s="164">
        <v>0</v>
      </c>
      <c r="AE395" s="164">
        <v>0</v>
      </c>
      <c r="AF395" s="164">
        <v>0</v>
      </c>
      <c r="AG395" s="164">
        <v>0</v>
      </c>
      <c r="AH395" s="164">
        <v>0</v>
      </c>
      <c r="AI395" s="164">
        <v>0</v>
      </c>
      <c r="AJ395" s="165">
        <f t="shared" si="5"/>
        <v>0</v>
      </c>
      <c r="AM395" s="103"/>
    </row>
    <row r="396" spans="1:39" ht="20.100000000000001" hidden="1" customHeight="1" outlineLevel="2">
      <c r="A396" s="161">
        <v>1329</v>
      </c>
      <c r="B396" s="162" t="s">
        <v>1057</v>
      </c>
      <c r="C396" s="163" t="s">
        <v>1383</v>
      </c>
      <c r="D396" s="164">
        <v>0</v>
      </c>
      <c r="E396" s="164">
        <v>0</v>
      </c>
      <c r="F396" s="164">
        <v>0</v>
      </c>
      <c r="G396" s="164">
        <v>0</v>
      </c>
      <c r="H396" s="164">
        <v>0</v>
      </c>
      <c r="I396" s="164">
        <v>0</v>
      </c>
      <c r="J396" s="164">
        <v>0</v>
      </c>
      <c r="K396" s="164">
        <v>0</v>
      </c>
      <c r="L396" s="164">
        <v>0</v>
      </c>
      <c r="M396" s="164">
        <v>0</v>
      </c>
      <c r="N396" s="164">
        <v>0</v>
      </c>
      <c r="O396" s="164">
        <v>0</v>
      </c>
      <c r="P396" s="164">
        <v>0</v>
      </c>
      <c r="Q396" s="164">
        <v>0</v>
      </c>
      <c r="R396" s="164">
        <v>0</v>
      </c>
      <c r="S396" s="164">
        <v>0</v>
      </c>
      <c r="T396" s="164">
        <v>0</v>
      </c>
      <c r="U396" s="164">
        <v>0</v>
      </c>
      <c r="V396" s="164">
        <v>0</v>
      </c>
      <c r="W396" s="164">
        <v>0</v>
      </c>
      <c r="X396" s="164">
        <v>0</v>
      </c>
      <c r="Y396" s="164">
        <v>0</v>
      </c>
      <c r="Z396" s="164">
        <v>0</v>
      </c>
      <c r="AA396" s="164">
        <v>0</v>
      </c>
      <c r="AB396" s="164">
        <v>0</v>
      </c>
      <c r="AC396" s="164">
        <v>0</v>
      </c>
      <c r="AD396" s="164">
        <v>0</v>
      </c>
      <c r="AE396" s="164">
        <v>0</v>
      </c>
      <c r="AF396" s="164">
        <v>0</v>
      </c>
      <c r="AG396" s="164">
        <v>0</v>
      </c>
      <c r="AH396" s="164">
        <v>0</v>
      </c>
      <c r="AI396" s="164">
        <v>0</v>
      </c>
      <c r="AJ396" s="165">
        <f t="shared" si="5"/>
        <v>0</v>
      </c>
      <c r="AM396" s="103"/>
    </row>
    <row r="397" spans="1:39" ht="20.100000000000001" hidden="1" customHeight="1" outlineLevel="2">
      <c r="A397" s="161">
        <v>1330</v>
      </c>
      <c r="B397" s="162" t="s">
        <v>1058</v>
      </c>
      <c r="C397" s="163" t="s">
        <v>1383</v>
      </c>
      <c r="D397" s="164">
        <v>0</v>
      </c>
      <c r="E397" s="164">
        <v>0</v>
      </c>
      <c r="F397" s="164">
        <v>0</v>
      </c>
      <c r="G397" s="164">
        <v>0</v>
      </c>
      <c r="H397" s="164">
        <v>0</v>
      </c>
      <c r="I397" s="164">
        <v>0</v>
      </c>
      <c r="J397" s="164">
        <v>0</v>
      </c>
      <c r="K397" s="164">
        <v>0</v>
      </c>
      <c r="L397" s="164">
        <v>0</v>
      </c>
      <c r="M397" s="164">
        <v>0</v>
      </c>
      <c r="N397" s="164">
        <v>0</v>
      </c>
      <c r="O397" s="164">
        <v>0</v>
      </c>
      <c r="P397" s="164">
        <v>0</v>
      </c>
      <c r="Q397" s="164">
        <v>0</v>
      </c>
      <c r="R397" s="164">
        <v>0</v>
      </c>
      <c r="S397" s="164">
        <v>0</v>
      </c>
      <c r="T397" s="164">
        <v>0</v>
      </c>
      <c r="U397" s="164">
        <v>0</v>
      </c>
      <c r="V397" s="164">
        <v>0</v>
      </c>
      <c r="W397" s="164">
        <v>0</v>
      </c>
      <c r="X397" s="164">
        <v>0</v>
      </c>
      <c r="Y397" s="164">
        <v>0</v>
      </c>
      <c r="Z397" s="164">
        <v>0</v>
      </c>
      <c r="AA397" s="164">
        <v>0</v>
      </c>
      <c r="AB397" s="164">
        <v>0</v>
      </c>
      <c r="AC397" s="164">
        <v>0</v>
      </c>
      <c r="AD397" s="164">
        <v>0</v>
      </c>
      <c r="AE397" s="164">
        <v>0</v>
      </c>
      <c r="AF397" s="164">
        <v>0</v>
      </c>
      <c r="AG397" s="164">
        <v>0</v>
      </c>
      <c r="AH397" s="164">
        <v>0</v>
      </c>
      <c r="AI397" s="164">
        <v>0</v>
      </c>
      <c r="AJ397" s="165">
        <f t="shared" si="5"/>
        <v>0</v>
      </c>
      <c r="AM397" s="103"/>
    </row>
    <row r="398" spans="1:39" ht="20.100000000000001" hidden="1" customHeight="1" outlineLevel="2">
      <c r="A398" s="161">
        <v>1331</v>
      </c>
      <c r="B398" s="162" t="s">
        <v>1059</v>
      </c>
      <c r="C398" s="163" t="s">
        <v>1383</v>
      </c>
      <c r="D398" s="164">
        <v>0</v>
      </c>
      <c r="E398" s="164">
        <v>0</v>
      </c>
      <c r="F398" s="164">
        <v>0</v>
      </c>
      <c r="G398" s="164">
        <v>0</v>
      </c>
      <c r="H398" s="164">
        <v>0</v>
      </c>
      <c r="I398" s="164">
        <v>0</v>
      </c>
      <c r="J398" s="164">
        <v>0</v>
      </c>
      <c r="K398" s="164">
        <v>0</v>
      </c>
      <c r="L398" s="164">
        <v>0</v>
      </c>
      <c r="M398" s="164">
        <v>0</v>
      </c>
      <c r="N398" s="164">
        <v>0</v>
      </c>
      <c r="O398" s="164">
        <v>0</v>
      </c>
      <c r="P398" s="164">
        <v>0</v>
      </c>
      <c r="Q398" s="164">
        <v>0</v>
      </c>
      <c r="R398" s="164">
        <v>0</v>
      </c>
      <c r="S398" s="164">
        <v>0</v>
      </c>
      <c r="T398" s="164">
        <v>0</v>
      </c>
      <c r="U398" s="164">
        <v>0</v>
      </c>
      <c r="V398" s="164">
        <v>0</v>
      </c>
      <c r="W398" s="164">
        <v>0</v>
      </c>
      <c r="X398" s="164">
        <v>0</v>
      </c>
      <c r="Y398" s="164">
        <v>0</v>
      </c>
      <c r="Z398" s="164">
        <v>0</v>
      </c>
      <c r="AA398" s="164">
        <v>0</v>
      </c>
      <c r="AB398" s="164">
        <v>0</v>
      </c>
      <c r="AC398" s="164">
        <v>0</v>
      </c>
      <c r="AD398" s="164">
        <v>0</v>
      </c>
      <c r="AE398" s="164">
        <v>0</v>
      </c>
      <c r="AF398" s="164">
        <v>0</v>
      </c>
      <c r="AG398" s="164">
        <v>0</v>
      </c>
      <c r="AH398" s="164">
        <v>0</v>
      </c>
      <c r="AI398" s="164">
        <v>0</v>
      </c>
      <c r="AJ398" s="165">
        <f t="shared" ref="AJ398:AJ461" si="6">SUM(D398:AI398)</f>
        <v>0</v>
      </c>
      <c r="AM398" s="103"/>
    </row>
    <row r="399" spans="1:39" ht="20.100000000000001" hidden="1" customHeight="1" outlineLevel="2">
      <c r="A399" s="161">
        <v>1332</v>
      </c>
      <c r="B399" s="162" t="s">
        <v>1060</v>
      </c>
      <c r="C399" s="163" t="s">
        <v>1383</v>
      </c>
      <c r="D399" s="164">
        <v>0</v>
      </c>
      <c r="E399" s="164">
        <v>0</v>
      </c>
      <c r="F399" s="164">
        <v>0</v>
      </c>
      <c r="G399" s="164">
        <v>0</v>
      </c>
      <c r="H399" s="164">
        <v>0</v>
      </c>
      <c r="I399" s="164">
        <v>0</v>
      </c>
      <c r="J399" s="164">
        <v>0</v>
      </c>
      <c r="K399" s="164">
        <v>0</v>
      </c>
      <c r="L399" s="164">
        <v>0</v>
      </c>
      <c r="M399" s="164">
        <v>0</v>
      </c>
      <c r="N399" s="164">
        <v>0</v>
      </c>
      <c r="O399" s="164">
        <v>0</v>
      </c>
      <c r="P399" s="164">
        <v>0</v>
      </c>
      <c r="Q399" s="164">
        <v>0</v>
      </c>
      <c r="R399" s="164">
        <v>0</v>
      </c>
      <c r="S399" s="164">
        <v>0</v>
      </c>
      <c r="T399" s="164">
        <v>0</v>
      </c>
      <c r="U399" s="164">
        <v>0</v>
      </c>
      <c r="V399" s="164">
        <v>0</v>
      </c>
      <c r="W399" s="164">
        <v>0</v>
      </c>
      <c r="X399" s="164">
        <v>0</v>
      </c>
      <c r="Y399" s="164">
        <v>0</v>
      </c>
      <c r="Z399" s="164">
        <v>0</v>
      </c>
      <c r="AA399" s="164">
        <v>0</v>
      </c>
      <c r="AB399" s="164">
        <v>0</v>
      </c>
      <c r="AC399" s="164">
        <v>0</v>
      </c>
      <c r="AD399" s="164">
        <v>0</v>
      </c>
      <c r="AE399" s="164">
        <v>0</v>
      </c>
      <c r="AF399" s="164">
        <v>0</v>
      </c>
      <c r="AG399" s="164">
        <v>0</v>
      </c>
      <c r="AH399" s="164">
        <v>0</v>
      </c>
      <c r="AI399" s="164">
        <v>0</v>
      </c>
      <c r="AJ399" s="165">
        <f t="shared" si="6"/>
        <v>0</v>
      </c>
      <c r="AM399" s="103"/>
    </row>
    <row r="400" spans="1:39" ht="20.100000000000001" hidden="1" customHeight="1" outlineLevel="2">
      <c r="A400" s="161">
        <v>1333</v>
      </c>
      <c r="B400" s="162" t="s">
        <v>1061</v>
      </c>
      <c r="C400" s="163" t="s">
        <v>1383</v>
      </c>
      <c r="D400" s="164">
        <v>0</v>
      </c>
      <c r="E400" s="164">
        <v>0</v>
      </c>
      <c r="F400" s="164">
        <v>0</v>
      </c>
      <c r="G400" s="164">
        <v>0</v>
      </c>
      <c r="H400" s="164">
        <v>0</v>
      </c>
      <c r="I400" s="164">
        <v>0</v>
      </c>
      <c r="J400" s="164">
        <v>0</v>
      </c>
      <c r="K400" s="164">
        <v>0</v>
      </c>
      <c r="L400" s="164">
        <v>0</v>
      </c>
      <c r="M400" s="164">
        <v>0</v>
      </c>
      <c r="N400" s="164">
        <v>0</v>
      </c>
      <c r="O400" s="164">
        <v>0</v>
      </c>
      <c r="P400" s="164">
        <v>0</v>
      </c>
      <c r="Q400" s="164">
        <v>0</v>
      </c>
      <c r="R400" s="164">
        <v>0</v>
      </c>
      <c r="S400" s="164">
        <v>0</v>
      </c>
      <c r="T400" s="164">
        <v>0</v>
      </c>
      <c r="U400" s="164">
        <v>0</v>
      </c>
      <c r="V400" s="164">
        <v>0</v>
      </c>
      <c r="W400" s="164">
        <v>0</v>
      </c>
      <c r="X400" s="164">
        <v>0</v>
      </c>
      <c r="Y400" s="164">
        <v>0</v>
      </c>
      <c r="Z400" s="164">
        <v>0</v>
      </c>
      <c r="AA400" s="164">
        <v>0</v>
      </c>
      <c r="AB400" s="164">
        <v>0</v>
      </c>
      <c r="AC400" s="164">
        <v>0</v>
      </c>
      <c r="AD400" s="164">
        <v>0</v>
      </c>
      <c r="AE400" s="164">
        <v>0</v>
      </c>
      <c r="AF400" s="164">
        <v>0</v>
      </c>
      <c r="AG400" s="164">
        <v>0</v>
      </c>
      <c r="AH400" s="164">
        <v>0</v>
      </c>
      <c r="AI400" s="164">
        <v>0</v>
      </c>
      <c r="AJ400" s="165">
        <f t="shared" si="6"/>
        <v>0</v>
      </c>
      <c r="AM400" s="103"/>
    </row>
    <row r="401" spans="1:39" ht="20.100000000000001" hidden="1" customHeight="1" outlineLevel="2">
      <c r="A401" s="161">
        <v>1334</v>
      </c>
      <c r="B401" s="162" t="s">
        <v>1062</v>
      </c>
      <c r="C401" s="163" t="s">
        <v>1383</v>
      </c>
      <c r="D401" s="164">
        <v>0</v>
      </c>
      <c r="E401" s="164">
        <v>0</v>
      </c>
      <c r="F401" s="164">
        <v>0</v>
      </c>
      <c r="G401" s="164">
        <v>441870.36</v>
      </c>
      <c r="H401" s="164">
        <v>0</v>
      </c>
      <c r="I401" s="164">
        <v>0</v>
      </c>
      <c r="J401" s="164">
        <v>0</v>
      </c>
      <c r="K401" s="164">
        <v>0</v>
      </c>
      <c r="L401" s="164">
        <v>0</v>
      </c>
      <c r="M401" s="164">
        <v>0</v>
      </c>
      <c r="N401" s="164">
        <v>0</v>
      </c>
      <c r="O401" s="164">
        <v>0</v>
      </c>
      <c r="P401" s="164">
        <v>0</v>
      </c>
      <c r="Q401" s="164">
        <v>0</v>
      </c>
      <c r="R401" s="164">
        <v>0</v>
      </c>
      <c r="S401" s="164">
        <v>0</v>
      </c>
      <c r="T401" s="164">
        <v>0</v>
      </c>
      <c r="U401" s="164">
        <v>0</v>
      </c>
      <c r="V401" s="164">
        <v>0</v>
      </c>
      <c r="W401" s="164">
        <v>0</v>
      </c>
      <c r="X401" s="164">
        <v>0</v>
      </c>
      <c r="Y401" s="164">
        <v>0</v>
      </c>
      <c r="Z401" s="164">
        <v>0</v>
      </c>
      <c r="AA401" s="164">
        <v>0</v>
      </c>
      <c r="AB401" s="164">
        <v>0</v>
      </c>
      <c r="AC401" s="164">
        <v>0</v>
      </c>
      <c r="AD401" s="164">
        <v>0</v>
      </c>
      <c r="AE401" s="164">
        <v>0</v>
      </c>
      <c r="AF401" s="164">
        <v>0</v>
      </c>
      <c r="AG401" s="164">
        <v>0</v>
      </c>
      <c r="AH401" s="164">
        <v>0</v>
      </c>
      <c r="AI401" s="164">
        <v>0</v>
      </c>
      <c r="AJ401" s="165">
        <f t="shared" si="6"/>
        <v>441870.36</v>
      </c>
      <c r="AM401" s="103"/>
    </row>
    <row r="402" spans="1:39" ht="20.100000000000001" hidden="1" customHeight="1" outlineLevel="2">
      <c r="A402" s="161">
        <v>1335</v>
      </c>
      <c r="B402" s="162" t="s">
        <v>1063</v>
      </c>
      <c r="C402" s="163" t="s">
        <v>1383</v>
      </c>
      <c r="D402" s="164">
        <v>0</v>
      </c>
      <c r="E402" s="164">
        <v>0</v>
      </c>
      <c r="F402" s="164">
        <v>0</v>
      </c>
      <c r="G402" s="164">
        <v>0</v>
      </c>
      <c r="H402" s="164">
        <v>0</v>
      </c>
      <c r="I402" s="164">
        <v>0</v>
      </c>
      <c r="J402" s="164">
        <v>0</v>
      </c>
      <c r="K402" s="164">
        <v>0</v>
      </c>
      <c r="L402" s="164">
        <v>0</v>
      </c>
      <c r="M402" s="164">
        <v>0</v>
      </c>
      <c r="N402" s="164">
        <v>0</v>
      </c>
      <c r="O402" s="164">
        <v>0</v>
      </c>
      <c r="P402" s="164">
        <v>0</v>
      </c>
      <c r="Q402" s="164">
        <v>0</v>
      </c>
      <c r="R402" s="164">
        <v>0</v>
      </c>
      <c r="S402" s="164">
        <v>0</v>
      </c>
      <c r="T402" s="164">
        <v>0</v>
      </c>
      <c r="U402" s="164">
        <v>0</v>
      </c>
      <c r="V402" s="164">
        <v>0</v>
      </c>
      <c r="W402" s="164">
        <v>0</v>
      </c>
      <c r="X402" s="164">
        <v>0</v>
      </c>
      <c r="Y402" s="164">
        <v>0</v>
      </c>
      <c r="Z402" s="164">
        <v>0</v>
      </c>
      <c r="AA402" s="164">
        <v>0</v>
      </c>
      <c r="AB402" s="164">
        <v>0</v>
      </c>
      <c r="AC402" s="164">
        <v>0</v>
      </c>
      <c r="AD402" s="164">
        <v>0</v>
      </c>
      <c r="AE402" s="164">
        <v>0</v>
      </c>
      <c r="AF402" s="164">
        <v>0</v>
      </c>
      <c r="AG402" s="164">
        <v>0</v>
      </c>
      <c r="AH402" s="164">
        <v>0</v>
      </c>
      <c r="AI402" s="164">
        <v>0</v>
      </c>
      <c r="AJ402" s="165">
        <f t="shared" si="6"/>
        <v>0</v>
      </c>
      <c r="AM402" s="103"/>
    </row>
    <row r="403" spans="1:39" ht="20.100000000000001" hidden="1" customHeight="1" outlineLevel="2">
      <c r="A403" s="161">
        <v>1336</v>
      </c>
      <c r="B403" s="162" t="s">
        <v>1064</v>
      </c>
      <c r="C403" s="163" t="s">
        <v>1383</v>
      </c>
      <c r="D403" s="164">
        <v>0</v>
      </c>
      <c r="E403" s="164">
        <v>0</v>
      </c>
      <c r="F403" s="164">
        <v>0</v>
      </c>
      <c r="G403" s="164">
        <v>0</v>
      </c>
      <c r="H403" s="164">
        <v>0</v>
      </c>
      <c r="I403" s="164">
        <v>0</v>
      </c>
      <c r="J403" s="164">
        <v>0</v>
      </c>
      <c r="K403" s="164">
        <v>0</v>
      </c>
      <c r="L403" s="164">
        <v>0</v>
      </c>
      <c r="M403" s="164">
        <v>0</v>
      </c>
      <c r="N403" s="164">
        <v>0</v>
      </c>
      <c r="O403" s="164">
        <v>0</v>
      </c>
      <c r="P403" s="164">
        <v>0</v>
      </c>
      <c r="Q403" s="164">
        <v>0</v>
      </c>
      <c r="R403" s="164">
        <v>0</v>
      </c>
      <c r="S403" s="164">
        <v>0</v>
      </c>
      <c r="T403" s="164">
        <v>0</v>
      </c>
      <c r="U403" s="164">
        <v>0</v>
      </c>
      <c r="V403" s="164">
        <v>0</v>
      </c>
      <c r="W403" s="164">
        <v>0</v>
      </c>
      <c r="X403" s="164">
        <v>0</v>
      </c>
      <c r="Y403" s="164">
        <v>0</v>
      </c>
      <c r="Z403" s="164">
        <v>0</v>
      </c>
      <c r="AA403" s="164">
        <v>0</v>
      </c>
      <c r="AB403" s="164">
        <v>0</v>
      </c>
      <c r="AC403" s="164">
        <v>0</v>
      </c>
      <c r="AD403" s="164">
        <v>0</v>
      </c>
      <c r="AE403" s="164">
        <v>0</v>
      </c>
      <c r="AF403" s="164">
        <v>0</v>
      </c>
      <c r="AG403" s="164">
        <v>0</v>
      </c>
      <c r="AH403" s="164">
        <v>0</v>
      </c>
      <c r="AI403" s="164">
        <v>0</v>
      </c>
      <c r="AJ403" s="165">
        <f t="shared" si="6"/>
        <v>0</v>
      </c>
      <c r="AM403" s="103"/>
    </row>
    <row r="404" spans="1:39" ht="20.100000000000001" hidden="1" customHeight="1" outlineLevel="2">
      <c r="A404" s="161">
        <v>1337</v>
      </c>
      <c r="B404" s="162" t="s">
        <v>1065</v>
      </c>
      <c r="C404" s="163" t="s">
        <v>1383</v>
      </c>
      <c r="D404" s="164">
        <v>0</v>
      </c>
      <c r="E404" s="164">
        <v>0</v>
      </c>
      <c r="F404" s="164">
        <v>0</v>
      </c>
      <c r="G404" s="164">
        <v>0</v>
      </c>
      <c r="H404" s="164">
        <v>0</v>
      </c>
      <c r="I404" s="164">
        <v>0</v>
      </c>
      <c r="J404" s="164">
        <v>0</v>
      </c>
      <c r="K404" s="164">
        <v>0</v>
      </c>
      <c r="L404" s="164">
        <v>0</v>
      </c>
      <c r="M404" s="164">
        <v>0</v>
      </c>
      <c r="N404" s="164">
        <v>0</v>
      </c>
      <c r="O404" s="164">
        <v>0</v>
      </c>
      <c r="P404" s="164">
        <v>0</v>
      </c>
      <c r="Q404" s="164">
        <v>0</v>
      </c>
      <c r="R404" s="164">
        <v>0</v>
      </c>
      <c r="S404" s="164">
        <v>0</v>
      </c>
      <c r="T404" s="164">
        <v>0</v>
      </c>
      <c r="U404" s="164">
        <v>0</v>
      </c>
      <c r="V404" s="164">
        <v>0</v>
      </c>
      <c r="W404" s="164">
        <v>0</v>
      </c>
      <c r="X404" s="164">
        <v>0</v>
      </c>
      <c r="Y404" s="164">
        <v>0</v>
      </c>
      <c r="Z404" s="164">
        <v>0</v>
      </c>
      <c r="AA404" s="164">
        <v>0</v>
      </c>
      <c r="AB404" s="164">
        <v>0</v>
      </c>
      <c r="AC404" s="164">
        <v>0</v>
      </c>
      <c r="AD404" s="164">
        <v>0</v>
      </c>
      <c r="AE404" s="164">
        <v>0</v>
      </c>
      <c r="AF404" s="164">
        <v>0</v>
      </c>
      <c r="AG404" s="164">
        <v>0</v>
      </c>
      <c r="AH404" s="164">
        <v>0</v>
      </c>
      <c r="AI404" s="164">
        <v>0</v>
      </c>
      <c r="AJ404" s="165">
        <f t="shared" si="6"/>
        <v>0</v>
      </c>
      <c r="AM404" s="103"/>
    </row>
    <row r="405" spans="1:39" ht="20.100000000000001" hidden="1" customHeight="1" outlineLevel="2">
      <c r="A405" s="161">
        <v>1338</v>
      </c>
      <c r="B405" s="162" t="s">
        <v>1066</v>
      </c>
      <c r="C405" s="163" t="s">
        <v>1383</v>
      </c>
      <c r="D405" s="164">
        <v>0</v>
      </c>
      <c r="E405" s="164">
        <v>0</v>
      </c>
      <c r="F405" s="164">
        <v>0</v>
      </c>
      <c r="G405" s="164">
        <v>0</v>
      </c>
      <c r="H405" s="164">
        <v>0</v>
      </c>
      <c r="I405" s="164">
        <v>0</v>
      </c>
      <c r="J405" s="164">
        <v>0</v>
      </c>
      <c r="K405" s="164">
        <v>0</v>
      </c>
      <c r="L405" s="164">
        <v>0</v>
      </c>
      <c r="M405" s="164">
        <v>0</v>
      </c>
      <c r="N405" s="164">
        <v>0</v>
      </c>
      <c r="O405" s="164">
        <v>0</v>
      </c>
      <c r="P405" s="164">
        <v>0</v>
      </c>
      <c r="Q405" s="164">
        <v>0</v>
      </c>
      <c r="R405" s="164">
        <v>0</v>
      </c>
      <c r="S405" s="164">
        <v>0</v>
      </c>
      <c r="T405" s="164">
        <v>0</v>
      </c>
      <c r="U405" s="164">
        <v>0</v>
      </c>
      <c r="V405" s="164">
        <v>0</v>
      </c>
      <c r="W405" s="164">
        <v>0</v>
      </c>
      <c r="X405" s="164">
        <v>0</v>
      </c>
      <c r="Y405" s="164">
        <v>0</v>
      </c>
      <c r="Z405" s="164">
        <v>0</v>
      </c>
      <c r="AA405" s="164">
        <v>0</v>
      </c>
      <c r="AB405" s="164">
        <v>0</v>
      </c>
      <c r="AC405" s="164">
        <v>0</v>
      </c>
      <c r="AD405" s="164">
        <v>0</v>
      </c>
      <c r="AE405" s="164">
        <v>0</v>
      </c>
      <c r="AF405" s="164">
        <v>0</v>
      </c>
      <c r="AG405" s="164">
        <v>0</v>
      </c>
      <c r="AH405" s="164">
        <v>0</v>
      </c>
      <c r="AI405" s="164">
        <v>0</v>
      </c>
      <c r="AJ405" s="165">
        <f t="shared" si="6"/>
        <v>0</v>
      </c>
      <c r="AM405" s="103"/>
    </row>
    <row r="406" spans="1:39" ht="20.100000000000001" hidden="1" customHeight="1" outlineLevel="2">
      <c r="A406" s="161">
        <v>1339</v>
      </c>
      <c r="B406" s="162" t="s">
        <v>1067</v>
      </c>
      <c r="C406" s="163" t="s">
        <v>1383</v>
      </c>
      <c r="D406" s="164">
        <v>0</v>
      </c>
      <c r="E406" s="164">
        <v>0</v>
      </c>
      <c r="F406" s="164">
        <v>0</v>
      </c>
      <c r="G406" s="164">
        <v>0</v>
      </c>
      <c r="H406" s="164">
        <v>0</v>
      </c>
      <c r="I406" s="164">
        <v>0</v>
      </c>
      <c r="J406" s="164">
        <v>0</v>
      </c>
      <c r="K406" s="164">
        <v>0</v>
      </c>
      <c r="L406" s="164">
        <v>0</v>
      </c>
      <c r="M406" s="164">
        <v>0</v>
      </c>
      <c r="N406" s="164">
        <v>0</v>
      </c>
      <c r="O406" s="164">
        <v>0</v>
      </c>
      <c r="P406" s="164">
        <v>0</v>
      </c>
      <c r="Q406" s="164">
        <v>0</v>
      </c>
      <c r="R406" s="164">
        <v>0</v>
      </c>
      <c r="S406" s="164">
        <v>0</v>
      </c>
      <c r="T406" s="164">
        <v>0</v>
      </c>
      <c r="U406" s="164">
        <v>0</v>
      </c>
      <c r="V406" s="164">
        <v>0</v>
      </c>
      <c r="W406" s="164">
        <v>0</v>
      </c>
      <c r="X406" s="164">
        <v>0</v>
      </c>
      <c r="Y406" s="164">
        <v>0</v>
      </c>
      <c r="Z406" s="164">
        <v>0</v>
      </c>
      <c r="AA406" s="164">
        <v>0</v>
      </c>
      <c r="AB406" s="164">
        <v>0</v>
      </c>
      <c r="AC406" s="164">
        <v>0</v>
      </c>
      <c r="AD406" s="164">
        <v>0</v>
      </c>
      <c r="AE406" s="164">
        <v>0</v>
      </c>
      <c r="AF406" s="164">
        <v>0</v>
      </c>
      <c r="AG406" s="164">
        <v>0</v>
      </c>
      <c r="AH406" s="164">
        <v>0</v>
      </c>
      <c r="AI406" s="164">
        <v>0</v>
      </c>
      <c r="AJ406" s="165">
        <f t="shared" si="6"/>
        <v>0</v>
      </c>
      <c r="AM406" s="103"/>
    </row>
    <row r="407" spans="1:39" ht="20.100000000000001" hidden="1" customHeight="1" outlineLevel="2">
      <c r="A407" s="161">
        <v>1340</v>
      </c>
      <c r="B407" s="162" t="s">
        <v>1068</v>
      </c>
      <c r="C407" s="163" t="s">
        <v>1383</v>
      </c>
      <c r="D407" s="164">
        <v>0</v>
      </c>
      <c r="E407" s="164">
        <v>0</v>
      </c>
      <c r="F407" s="164">
        <v>0</v>
      </c>
      <c r="G407" s="164">
        <v>0</v>
      </c>
      <c r="H407" s="164">
        <v>0</v>
      </c>
      <c r="I407" s="164">
        <v>0</v>
      </c>
      <c r="J407" s="164">
        <v>0</v>
      </c>
      <c r="K407" s="164">
        <v>0</v>
      </c>
      <c r="L407" s="164">
        <v>0</v>
      </c>
      <c r="M407" s="164">
        <v>0</v>
      </c>
      <c r="N407" s="164">
        <v>0</v>
      </c>
      <c r="O407" s="164">
        <v>0</v>
      </c>
      <c r="P407" s="164">
        <v>0</v>
      </c>
      <c r="Q407" s="164">
        <v>0</v>
      </c>
      <c r="R407" s="164">
        <v>0</v>
      </c>
      <c r="S407" s="164">
        <v>0</v>
      </c>
      <c r="T407" s="164">
        <v>0</v>
      </c>
      <c r="U407" s="164">
        <v>0</v>
      </c>
      <c r="V407" s="164">
        <v>0</v>
      </c>
      <c r="W407" s="164">
        <v>0</v>
      </c>
      <c r="X407" s="164">
        <v>0</v>
      </c>
      <c r="Y407" s="164">
        <v>0</v>
      </c>
      <c r="Z407" s="164">
        <v>0</v>
      </c>
      <c r="AA407" s="164">
        <v>0</v>
      </c>
      <c r="AB407" s="164">
        <v>0</v>
      </c>
      <c r="AC407" s="164">
        <v>0</v>
      </c>
      <c r="AD407" s="164">
        <v>0</v>
      </c>
      <c r="AE407" s="164">
        <v>0</v>
      </c>
      <c r="AF407" s="164">
        <v>0</v>
      </c>
      <c r="AG407" s="164">
        <v>0</v>
      </c>
      <c r="AH407" s="164">
        <v>0</v>
      </c>
      <c r="AI407" s="164">
        <v>0</v>
      </c>
      <c r="AJ407" s="165">
        <f t="shared" si="6"/>
        <v>0</v>
      </c>
      <c r="AM407" s="103"/>
    </row>
    <row r="408" spans="1:39" ht="20.100000000000001" hidden="1" customHeight="1" outlineLevel="2">
      <c r="A408" s="161">
        <v>1341</v>
      </c>
      <c r="B408" s="162" t="s">
        <v>1069</v>
      </c>
      <c r="C408" s="163" t="s">
        <v>1383</v>
      </c>
      <c r="D408" s="164">
        <v>0</v>
      </c>
      <c r="E408" s="164">
        <v>0</v>
      </c>
      <c r="F408" s="164">
        <v>0</v>
      </c>
      <c r="G408" s="164">
        <v>0</v>
      </c>
      <c r="H408" s="164">
        <v>0</v>
      </c>
      <c r="I408" s="164">
        <v>0</v>
      </c>
      <c r="J408" s="164">
        <v>0</v>
      </c>
      <c r="K408" s="164">
        <v>0</v>
      </c>
      <c r="L408" s="164">
        <v>0</v>
      </c>
      <c r="M408" s="164">
        <v>0</v>
      </c>
      <c r="N408" s="164">
        <v>0</v>
      </c>
      <c r="O408" s="164">
        <v>0</v>
      </c>
      <c r="P408" s="164">
        <v>0</v>
      </c>
      <c r="Q408" s="164">
        <v>0</v>
      </c>
      <c r="R408" s="164">
        <v>0</v>
      </c>
      <c r="S408" s="164">
        <v>0</v>
      </c>
      <c r="T408" s="164">
        <v>0</v>
      </c>
      <c r="U408" s="164">
        <v>0</v>
      </c>
      <c r="V408" s="164">
        <v>0</v>
      </c>
      <c r="W408" s="164">
        <v>0</v>
      </c>
      <c r="X408" s="164">
        <v>0</v>
      </c>
      <c r="Y408" s="164">
        <v>0</v>
      </c>
      <c r="Z408" s="164">
        <v>0</v>
      </c>
      <c r="AA408" s="164">
        <v>0</v>
      </c>
      <c r="AB408" s="164">
        <v>0</v>
      </c>
      <c r="AC408" s="164">
        <v>0</v>
      </c>
      <c r="AD408" s="164">
        <v>0</v>
      </c>
      <c r="AE408" s="164">
        <v>0</v>
      </c>
      <c r="AF408" s="164">
        <v>0</v>
      </c>
      <c r="AG408" s="164">
        <v>0</v>
      </c>
      <c r="AH408" s="164">
        <v>0</v>
      </c>
      <c r="AI408" s="164">
        <v>0</v>
      </c>
      <c r="AJ408" s="165">
        <f t="shared" si="6"/>
        <v>0</v>
      </c>
      <c r="AM408" s="103"/>
    </row>
    <row r="409" spans="1:39" ht="20.100000000000001" hidden="1" customHeight="1" outlineLevel="2">
      <c r="A409" s="161">
        <v>1342</v>
      </c>
      <c r="B409" s="162" t="s">
        <v>1070</v>
      </c>
      <c r="C409" s="163" t="s">
        <v>1383</v>
      </c>
      <c r="D409" s="164">
        <v>0</v>
      </c>
      <c r="E409" s="164">
        <v>0</v>
      </c>
      <c r="F409" s="164">
        <v>0</v>
      </c>
      <c r="G409" s="164">
        <v>0</v>
      </c>
      <c r="H409" s="164">
        <v>0</v>
      </c>
      <c r="I409" s="164">
        <v>0</v>
      </c>
      <c r="J409" s="164">
        <v>0</v>
      </c>
      <c r="K409" s="164">
        <v>0</v>
      </c>
      <c r="L409" s="164">
        <v>0</v>
      </c>
      <c r="M409" s="164">
        <v>0</v>
      </c>
      <c r="N409" s="164">
        <v>0</v>
      </c>
      <c r="O409" s="164">
        <v>0</v>
      </c>
      <c r="P409" s="164">
        <v>0</v>
      </c>
      <c r="Q409" s="164">
        <v>0</v>
      </c>
      <c r="R409" s="164">
        <v>0</v>
      </c>
      <c r="S409" s="164">
        <v>0</v>
      </c>
      <c r="T409" s="164">
        <v>0</v>
      </c>
      <c r="U409" s="164">
        <v>0</v>
      </c>
      <c r="V409" s="164">
        <v>0</v>
      </c>
      <c r="W409" s="164">
        <v>0</v>
      </c>
      <c r="X409" s="164">
        <v>0</v>
      </c>
      <c r="Y409" s="164">
        <v>0</v>
      </c>
      <c r="Z409" s="164">
        <v>0</v>
      </c>
      <c r="AA409" s="164">
        <v>0</v>
      </c>
      <c r="AB409" s="164">
        <v>0</v>
      </c>
      <c r="AC409" s="164">
        <v>0</v>
      </c>
      <c r="AD409" s="164">
        <v>0</v>
      </c>
      <c r="AE409" s="164">
        <v>0</v>
      </c>
      <c r="AF409" s="164">
        <v>0</v>
      </c>
      <c r="AG409" s="164">
        <v>0</v>
      </c>
      <c r="AH409" s="164">
        <v>0</v>
      </c>
      <c r="AI409" s="164">
        <v>0</v>
      </c>
      <c r="AJ409" s="165">
        <f t="shared" si="6"/>
        <v>0</v>
      </c>
      <c r="AM409" s="103"/>
    </row>
    <row r="410" spans="1:39" ht="20.100000000000001" hidden="1" customHeight="1" outlineLevel="2">
      <c r="A410" s="161">
        <v>1343</v>
      </c>
      <c r="B410" s="162" t="s">
        <v>1071</v>
      </c>
      <c r="C410" s="163" t="s">
        <v>1383</v>
      </c>
      <c r="D410" s="164">
        <v>0</v>
      </c>
      <c r="E410" s="164">
        <v>0</v>
      </c>
      <c r="F410" s="164">
        <v>0</v>
      </c>
      <c r="G410" s="164">
        <v>0</v>
      </c>
      <c r="H410" s="164">
        <v>0</v>
      </c>
      <c r="I410" s="164">
        <v>0</v>
      </c>
      <c r="J410" s="164">
        <v>0</v>
      </c>
      <c r="K410" s="164">
        <v>0</v>
      </c>
      <c r="L410" s="164">
        <v>0</v>
      </c>
      <c r="M410" s="164">
        <v>0</v>
      </c>
      <c r="N410" s="164">
        <v>0</v>
      </c>
      <c r="O410" s="164">
        <v>0</v>
      </c>
      <c r="P410" s="164">
        <v>0</v>
      </c>
      <c r="Q410" s="164">
        <v>0</v>
      </c>
      <c r="R410" s="164">
        <v>0</v>
      </c>
      <c r="S410" s="164">
        <v>0</v>
      </c>
      <c r="T410" s="164">
        <v>0</v>
      </c>
      <c r="U410" s="164">
        <v>0</v>
      </c>
      <c r="V410" s="164">
        <v>0</v>
      </c>
      <c r="W410" s="164">
        <v>0</v>
      </c>
      <c r="X410" s="164">
        <v>0</v>
      </c>
      <c r="Y410" s="164">
        <v>0</v>
      </c>
      <c r="Z410" s="164">
        <v>0</v>
      </c>
      <c r="AA410" s="164">
        <v>0</v>
      </c>
      <c r="AB410" s="164">
        <v>0</v>
      </c>
      <c r="AC410" s="164">
        <v>0</v>
      </c>
      <c r="AD410" s="164">
        <v>0</v>
      </c>
      <c r="AE410" s="164">
        <v>0</v>
      </c>
      <c r="AF410" s="164">
        <v>0</v>
      </c>
      <c r="AG410" s="164">
        <v>0</v>
      </c>
      <c r="AH410" s="164">
        <v>0</v>
      </c>
      <c r="AI410" s="164">
        <v>0</v>
      </c>
      <c r="AJ410" s="165">
        <f t="shared" si="6"/>
        <v>0</v>
      </c>
      <c r="AM410" s="103"/>
    </row>
    <row r="411" spans="1:39" ht="20.100000000000001" hidden="1" customHeight="1" outlineLevel="2">
      <c r="A411" s="161">
        <v>1344</v>
      </c>
      <c r="B411" s="162" t="s">
        <v>1072</v>
      </c>
      <c r="C411" s="163" t="s">
        <v>1383</v>
      </c>
      <c r="D411" s="164">
        <v>0</v>
      </c>
      <c r="E411" s="164">
        <v>0</v>
      </c>
      <c r="F411" s="164">
        <v>0</v>
      </c>
      <c r="G411" s="164">
        <v>0</v>
      </c>
      <c r="H411" s="164">
        <v>0</v>
      </c>
      <c r="I411" s="164">
        <v>0</v>
      </c>
      <c r="J411" s="164">
        <v>0</v>
      </c>
      <c r="K411" s="164">
        <v>0</v>
      </c>
      <c r="L411" s="164">
        <v>0</v>
      </c>
      <c r="M411" s="164">
        <v>0</v>
      </c>
      <c r="N411" s="164">
        <v>0</v>
      </c>
      <c r="O411" s="164">
        <v>0</v>
      </c>
      <c r="P411" s="164">
        <v>0</v>
      </c>
      <c r="Q411" s="164">
        <v>0</v>
      </c>
      <c r="R411" s="164">
        <v>0</v>
      </c>
      <c r="S411" s="164">
        <v>0</v>
      </c>
      <c r="T411" s="164">
        <v>0</v>
      </c>
      <c r="U411" s="164">
        <v>0</v>
      </c>
      <c r="V411" s="164">
        <v>0</v>
      </c>
      <c r="W411" s="164">
        <v>0</v>
      </c>
      <c r="X411" s="164">
        <v>0</v>
      </c>
      <c r="Y411" s="164">
        <v>0</v>
      </c>
      <c r="Z411" s="164">
        <v>0</v>
      </c>
      <c r="AA411" s="164">
        <v>0</v>
      </c>
      <c r="AB411" s="164">
        <v>0</v>
      </c>
      <c r="AC411" s="164">
        <v>0</v>
      </c>
      <c r="AD411" s="164">
        <v>0</v>
      </c>
      <c r="AE411" s="164">
        <v>0</v>
      </c>
      <c r="AF411" s="164">
        <v>0</v>
      </c>
      <c r="AG411" s="164">
        <v>0</v>
      </c>
      <c r="AH411" s="164">
        <v>0</v>
      </c>
      <c r="AI411" s="164">
        <v>0</v>
      </c>
      <c r="AJ411" s="165">
        <f t="shared" si="6"/>
        <v>0</v>
      </c>
      <c r="AM411" s="103"/>
    </row>
    <row r="412" spans="1:39" ht="20.100000000000001" hidden="1" customHeight="1" outlineLevel="2">
      <c r="A412" s="161">
        <v>1345</v>
      </c>
      <c r="B412" s="162" t="s">
        <v>1073</v>
      </c>
      <c r="C412" s="163" t="s">
        <v>1383</v>
      </c>
      <c r="D412" s="164">
        <v>0</v>
      </c>
      <c r="E412" s="164">
        <v>0</v>
      </c>
      <c r="F412" s="164">
        <v>0</v>
      </c>
      <c r="G412" s="164">
        <v>0</v>
      </c>
      <c r="H412" s="164">
        <v>0</v>
      </c>
      <c r="I412" s="164">
        <v>0</v>
      </c>
      <c r="J412" s="164">
        <v>0</v>
      </c>
      <c r="K412" s="164">
        <v>0</v>
      </c>
      <c r="L412" s="164">
        <v>0</v>
      </c>
      <c r="M412" s="164">
        <v>0</v>
      </c>
      <c r="N412" s="164">
        <v>0</v>
      </c>
      <c r="O412" s="164">
        <v>0</v>
      </c>
      <c r="P412" s="164">
        <v>0</v>
      </c>
      <c r="Q412" s="164">
        <v>0</v>
      </c>
      <c r="R412" s="164">
        <v>0</v>
      </c>
      <c r="S412" s="164">
        <v>0</v>
      </c>
      <c r="T412" s="164">
        <v>0</v>
      </c>
      <c r="U412" s="164">
        <v>0</v>
      </c>
      <c r="V412" s="164">
        <v>0</v>
      </c>
      <c r="W412" s="164">
        <v>0</v>
      </c>
      <c r="X412" s="164">
        <v>0</v>
      </c>
      <c r="Y412" s="164">
        <v>0</v>
      </c>
      <c r="Z412" s="164">
        <v>0</v>
      </c>
      <c r="AA412" s="164">
        <v>0</v>
      </c>
      <c r="AB412" s="164">
        <v>0</v>
      </c>
      <c r="AC412" s="164">
        <v>0</v>
      </c>
      <c r="AD412" s="164">
        <v>0</v>
      </c>
      <c r="AE412" s="164">
        <v>0</v>
      </c>
      <c r="AF412" s="164">
        <v>0</v>
      </c>
      <c r="AG412" s="164">
        <v>0</v>
      </c>
      <c r="AH412" s="164">
        <v>0</v>
      </c>
      <c r="AI412" s="164">
        <v>0</v>
      </c>
      <c r="AJ412" s="165">
        <f t="shared" si="6"/>
        <v>0</v>
      </c>
      <c r="AM412" s="103"/>
    </row>
    <row r="413" spans="1:39" ht="20.100000000000001" hidden="1" customHeight="1" outlineLevel="2">
      <c r="A413" s="161">
        <v>1346</v>
      </c>
      <c r="B413" s="162" t="s">
        <v>1074</v>
      </c>
      <c r="C413" s="163" t="s">
        <v>1383</v>
      </c>
      <c r="D413" s="164">
        <v>0</v>
      </c>
      <c r="E413" s="164">
        <v>0</v>
      </c>
      <c r="F413" s="164">
        <v>0</v>
      </c>
      <c r="G413" s="164">
        <v>0</v>
      </c>
      <c r="H413" s="164">
        <v>0</v>
      </c>
      <c r="I413" s="164">
        <v>0</v>
      </c>
      <c r="J413" s="164">
        <v>0</v>
      </c>
      <c r="K413" s="164">
        <v>0</v>
      </c>
      <c r="L413" s="164">
        <v>0</v>
      </c>
      <c r="M413" s="164">
        <v>0</v>
      </c>
      <c r="N413" s="164">
        <v>0</v>
      </c>
      <c r="O413" s="164">
        <v>0</v>
      </c>
      <c r="P413" s="164">
        <v>0</v>
      </c>
      <c r="Q413" s="164">
        <v>0</v>
      </c>
      <c r="R413" s="164">
        <v>0</v>
      </c>
      <c r="S413" s="164">
        <v>0</v>
      </c>
      <c r="T413" s="164">
        <v>0</v>
      </c>
      <c r="U413" s="164">
        <v>0</v>
      </c>
      <c r="V413" s="164">
        <v>0</v>
      </c>
      <c r="W413" s="164">
        <v>0</v>
      </c>
      <c r="X413" s="164">
        <v>0</v>
      </c>
      <c r="Y413" s="164">
        <v>0</v>
      </c>
      <c r="Z413" s="164">
        <v>0</v>
      </c>
      <c r="AA413" s="164">
        <v>0</v>
      </c>
      <c r="AB413" s="164">
        <v>0</v>
      </c>
      <c r="AC413" s="164">
        <v>0</v>
      </c>
      <c r="AD413" s="164">
        <v>0</v>
      </c>
      <c r="AE413" s="164">
        <v>0</v>
      </c>
      <c r="AF413" s="164">
        <v>0</v>
      </c>
      <c r="AG413" s="164">
        <v>0</v>
      </c>
      <c r="AH413" s="164">
        <v>0</v>
      </c>
      <c r="AI413" s="164">
        <v>0</v>
      </c>
      <c r="AJ413" s="165">
        <f t="shared" si="6"/>
        <v>0</v>
      </c>
      <c r="AM413" s="103"/>
    </row>
    <row r="414" spans="1:39" ht="20.100000000000001" hidden="1" customHeight="1" outlineLevel="2">
      <c r="A414" s="161">
        <v>1347</v>
      </c>
      <c r="B414" s="162" t="s">
        <v>1075</v>
      </c>
      <c r="C414" s="163" t="s">
        <v>1383</v>
      </c>
      <c r="D414" s="164">
        <v>0</v>
      </c>
      <c r="E414" s="164">
        <v>0</v>
      </c>
      <c r="F414" s="164">
        <v>0</v>
      </c>
      <c r="G414" s="164">
        <v>28059.75</v>
      </c>
      <c r="H414" s="164">
        <v>0</v>
      </c>
      <c r="I414" s="164">
        <v>0</v>
      </c>
      <c r="J414" s="164">
        <v>0</v>
      </c>
      <c r="K414" s="164">
        <v>0</v>
      </c>
      <c r="L414" s="164">
        <v>0</v>
      </c>
      <c r="M414" s="164">
        <v>0</v>
      </c>
      <c r="N414" s="164">
        <v>0</v>
      </c>
      <c r="O414" s="164">
        <v>0</v>
      </c>
      <c r="P414" s="164">
        <v>0</v>
      </c>
      <c r="Q414" s="164">
        <v>0</v>
      </c>
      <c r="R414" s="164">
        <v>0</v>
      </c>
      <c r="S414" s="164">
        <v>0</v>
      </c>
      <c r="T414" s="164">
        <v>0</v>
      </c>
      <c r="U414" s="164">
        <v>0</v>
      </c>
      <c r="V414" s="164">
        <v>0</v>
      </c>
      <c r="W414" s="164">
        <v>0</v>
      </c>
      <c r="X414" s="164">
        <v>0</v>
      </c>
      <c r="Y414" s="164">
        <v>0</v>
      </c>
      <c r="Z414" s="164">
        <v>0</v>
      </c>
      <c r="AA414" s="164">
        <v>0</v>
      </c>
      <c r="AB414" s="164">
        <v>0</v>
      </c>
      <c r="AC414" s="164">
        <v>0</v>
      </c>
      <c r="AD414" s="164">
        <v>0</v>
      </c>
      <c r="AE414" s="164">
        <v>0</v>
      </c>
      <c r="AF414" s="164">
        <v>0</v>
      </c>
      <c r="AG414" s="164">
        <v>0</v>
      </c>
      <c r="AH414" s="164">
        <v>0</v>
      </c>
      <c r="AI414" s="164">
        <v>0</v>
      </c>
      <c r="AJ414" s="165">
        <f t="shared" si="6"/>
        <v>28059.75</v>
      </c>
      <c r="AM414" s="103"/>
    </row>
    <row r="415" spans="1:39" ht="20.100000000000001" hidden="1" customHeight="1" outlineLevel="2">
      <c r="A415" s="161">
        <v>1401</v>
      </c>
      <c r="B415" s="162" t="s">
        <v>1076</v>
      </c>
      <c r="C415" s="163" t="s">
        <v>1383</v>
      </c>
      <c r="D415" s="164">
        <v>0</v>
      </c>
      <c r="E415" s="164">
        <v>0</v>
      </c>
      <c r="F415" s="164">
        <v>0</v>
      </c>
      <c r="G415" s="164">
        <v>0</v>
      </c>
      <c r="H415" s="164">
        <v>0</v>
      </c>
      <c r="I415" s="164">
        <v>0</v>
      </c>
      <c r="J415" s="164">
        <v>0</v>
      </c>
      <c r="K415" s="164">
        <v>0</v>
      </c>
      <c r="L415" s="164">
        <v>0</v>
      </c>
      <c r="M415" s="164">
        <v>0</v>
      </c>
      <c r="N415" s="164">
        <v>0</v>
      </c>
      <c r="O415" s="164">
        <v>0</v>
      </c>
      <c r="P415" s="164">
        <v>0</v>
      </c>
      <c r="Q415" s="164">
        <v>0</v>
      </c>
      <c r="R415" s="164">
        <v>0</v>
      </c>
      <c r="S415" s="164">
        <v>0</v>
      </c>
      <c r="T415" s="164">
        <v>0</v>
      </c>
      <c r="U415" s="164">
        <v>0</v>
      </c>
      <c r="V415" s="164">
        <v>0</v>
      </c>
      <c r="W415" s="164">
        <v>0</v>
      </c>
      <c r="X415" s="164">
        <v>0</v>
      </c>
      <c r="Y415" s="164">
        <v>0</v>
      </c>
      <c r="Z415" s="164">
        <v>0</v>
      </c>
      <c r="AA415" s="164">
        <v>0</v>
      </c>
      <c r="AB415" s="164">
        <v>0</v>
      </c>
      <c r="AC415" s="164">
        <v>0</v>
      </c>
      <c r="AD415" s="164">
        <v>0</v>
      </c>
      <c r="AE415" s="164">
        <v>0</v>
      </c>
      <c r="AF415" s="164">
        <v>0</v>
      </c>
      <c r="AG415" s="164">
        <v>0</v>
      </c>
      <c r="AH415" s="164">
        <v>0</v>
      </c>
      <c r="AI415" s="164">
        <v>0</v>
      </c>
      <c r="AJ415" s="165">
        <f t="shared" si="6"/>
        <v>0</v>
      </c>
      <c r="AM415" s="103"/>
    </row>
    <row r="416" spans="1:39" ht="20.100000000000001" hidden="1" customHeight="1" outlineLevel="2">
      <c r="A416" s="161">
        <v>1402</v>
      </c>
      <c r="B416" s="162" t="s">
        <v>1077</v>
      </c>
      <c r="C416" s="163" t="s">
        <v>1383</v>
      </c>
      <c r="D416" s="164">
        <v>0</v>
      </c>
      <c r="E416" s="164">
        <v>0</v>
      </c>
      <c r="F416" s="164">
        <v>0</v>
      </c>
      <c r="G416" s="164">
        <v>0</v>
      </c>
      <c r="H416" s="164">
        <v>0</v>
      </c>
      <c r="I416" s="164">
        <v>0</v>
      </c>
      <c r="J416" s="164">
        <v>0</v>
      </c>
      <c r="K416" s="164">
        <v>0</v>
      </c>
      <c r="L416" s="164">
        <v>0</v>
      </c>
      <c r="M416" s="164">
        <v>0</v>
      </c>
      <c r="N416" s="164">
        <v>0</v>
      </c>
      <c r="O416" s="164">
        <v>0</v>
      </c>
      <c r="P416" s="164">
        <v>0</v>
      </c>
      <c r="Q416" s="164">
        <v>0</v>
      </c>
      <c r="R416" s="164">
        <v>0</v>
      </c>
      <c r="S416" s="164">
        <v>0</v>
      </c>
      <c r="T416" s="164">
        <v>0</v>
      </c>
      <c r="U416" s="164">
        <v>0</v>
      </c>
      <c r="V416" s="164">
        <v>0</v>
      </c>
      <c r="W416" s="164">
        <v>0</v>
      </c>
      <c r="X416" s="164">
        <v>0</v>
      </c>
      <c r="Y416" s="164">
        <v>0</v>
      </c>
      <c r="Z416" s="164">
        <v>0</v>
      </c>
      <c r="AA416" s="164">
        <v>0</v>
      </c>
      <c r="AB416" s="164">
        <v>0</v>
      </c>
      <c r="AC416" s="164">
        <v>0</v>
      </c>
      <c r="AD416" s="164">
        <v>0</v>
      </c>
      <c r="AE416" s="164">
        <v>0</v>
      </c>
      <c r="AF416" s="164">
        <v>0</v>
      </c>
      <c r="AG416" s="164">
        <v>0</v>
      </c>
      <c r="AH416" s="164">
        <v>0</v>
      </c>
      <c r="AI416" s="164">
        <v>0</v>
      </c>
      <c r="AJ416" s="165">
        <f t="shared" si="6"/>
        <v>0</v>
      </c>
      <c r="AM416" s="103"/>
    </row>
    <row r="417" spans="1:39" ht="20.100000000000001" hidden="1" customHeight="1" outlineLevel="2">
      <c r="A417" s="161">
        <v>1403</v>
      </c>
      <c r="B417" s="162" t="s">
        <v>1078</v>
      </c>
      <c r="C417" s="163" t="s">
        <v>1383</v>
      </c>
      <c r="D417" s="164">
        <v>0</v>
      </c>
      <c r="E417" s="164">
        <v>0</v>
      </c>
      <c r="F417" s="164">
        <v>0</v>
      </c>
      <c r="G417" s="164">
        <v>0</v>
      </c>
      <c r="H417" s="164">
        <v>0</v>
      </c>
      <c r="I417" s="164">
        <v>0</v>
      </c>
      <c r="J417" s="164">
        <v>0</v>
      </c>
      <c r="K417" s="164">
        <v>0</v>
      </c>
      <c r="L417" s="164">
        <v>0</v>
      </c>
      <c r="M417" s="164">
        <v>0</v>
      </c>
      <c r="N417" s="164">
        <v>0</v>
      </c>
      <c r="O417" s="164">
        <v>0</v>
      </c>
      <c r="P417" s="164">
        <v>0</v>
      </c>
      <c r="Q417" s="164">
        <v>0</v>
      </c>
      <c r="R417" s="164">
        <v>0</v>
      </c>
      <c r="S417" s="164">
        <v>0</v>
      </c>
      <c r="T417" s="164">
        <v>0</v>
      </c>
      <c r="U417" s="164">
        <v>0</v>
      </c>
      <c r="V417" s="164">
        <v>0</v>
      </c>
      <c r="W417" s="164">
        <v>0</v>
      </c>
      <c r="X417" s="164">
        <v>0</v>
      </c>
      <c r="Y417" s="164">
        <v>0</v>
      </c>
      <c r="Z417" s="164">
        <v>0</v>
      </c>
      <c r="AA417" s="164">
        <v>0</v>
      </c>
      <c r="AB417" s="164">
        <v>0</v>
      </c>
      <c r="AC417" s="164">
        <v>0</v>
      </c>
      <c r="AD417" s="164">
        <v>0</v>
      </c>
      <c r="AE417" s="164">
        <v>0</v>
      </c>
      <c r="AF417" s="164">
        <v>0</v>
      </c>
      <c r="AG417" s="164">
        <v>0</v>
      </c>
      <c r="AH417" s="164">
        <v>0</v>
      </c>
      <c r="AI417" s="164">
        <v>0</v>
      </c>
      <c r="AJ417" s="165">
        <f t="shared" si="6"/>
        <v>0</v>
      </c>
      <c r="AM417" s="103"/>
    </row>
    <row r="418" spans="1:39" ht="20.100000000000001" hidden="1" customHeight="1" outlineLevel="2">
      <c r="A418" s="161">
        <v>1404</v>
      </c>
      <c r="B418" s="162" t="s">
        <v>1079</v>
      </c>
      <c r="C418" s="163" t="s">
        <v>1383</v>
      </c>
      <c r="D418" s="164">
        <v>0</v>
      </c>
      <c r="E418" s="164">
        <v>0</v>
      </c>
      <c r="F418" s="164">
        <v>0</v>
      </c>
      <c r="G418" s="164">
        <v>0</v>
      </c>
      <c r="H418" s="164">
        <v>0</v>
      </c>
      <c r="I418" s="164">
        <v>0</v>
      </c>
      <c r="J418" s="164">
        <v>0</v>
      </c>
      <c r="K418" s="164">
        <v>0</v>
      </c>
      <c r="L418" s="164">
        <v>0</v>
      </c>
      <c r="M418" s="164">
        <v>0</v>
      </c>
      <c r="N418" s="164">
        <v>0</v>
      </c>
      <c r="O418" s="164">
        <v>0</v>
      </c>
      <c r="P418" s="164">
        <v>0</v>
      </c>
      <c r="Q418" s="164">
        <v>0</v>
      </c>
      <c r="R418" s="164">
        <v>0</v>
      </c>
      <c r="S418" s="164">
        <v>0</v>
      </c>
      <c r="T418" s="164">
        <v>0</v>
      </c>
      <c r="U418" s="164">
        <v>0</v>
      </c>
      <c r="V418" s="164">
        <v>0</v>
      </c>
      <c r="W418" s="164">
        <v>0</v>
      </c>
      <c r="X418" s="164">
        <v>0</v>
      </c>
      <c r="Y418" s="164">
        <v>0</v>
      </c>
      <c r="Z418" s="164">
        <v>0</v>
      </c>
      <c r="AA418" s="164">
        <v>0</v>
      </c>
      <c r="AB418" s="164">
        <v>0</v>
      </c>
      <c r="AC418" s="164">
        <v>0</v>
      </c>
      <c r="AD418" s="164">
        <v>0</v>
      </c>
      <c r="AE418" s="164">
        <v>0</v>
      </c>
      <c r="AF418" s="164">
        <v>0</v>
      </c>
      <c r="AG418" s="164">
        <v>0</v>
      </c>
      <c r="AH418" s="164">
        <v>0</v>
      </c>
      <c r="AI418" s="164">
        <v>0</v>
      </c>
      <c r="AJ418" s="165">
        <f t="shared" si="6"/>
        <v>0</v>
      </c>
      <c r="AM418" s="103"/>
    </row>
    <row r="419" spans="1:39" ht="20.100000000000001" hidden="1" customHeight="1" outlineLevel="2">
      <c r="A419" s="161">
        <v>1405</v>
      </c>
      <c r="B419" s="162" t="s">
        <v>1080</v>
      </c>
      <c r="C419" s="163" t="s">
        <v>1383</v>
      </c>
      <c r="D419" s="164">
        <v>0</v>
      </c>
      <c r="E419" s="164">
        <v>0</v>
      </c>
      <c r="F419" s="164">
        <v>0</v>
      </c>
      <c r="G419" s="164">
        <v>0</v>
      </c>
      <c r="H419" s="164">
        <v>0</v>
      </c>
      <c r="I419" s="164">
        <v>0</v>
      </c>
      <c r="J419" s="164">
        <v>0</v>
      </c>
      <c r="K419" s="164">
        <v>0</v>
      </c>
      <c r="L419" s="164">
        <v>0</v>
      </c>
      <c r="M419" s="164">
        <v>0</v>
      </c>
      <c r="N419" s="164">
        <v>0</v>
      </c>
      <c r="O419" s="164">
        <v>0</v>
      </c>
      <c r="P419" s="164">
        <v>0</v>
      </c>
      <c r="Q419" s="164">
        <v>0</v>
      </c>
      <c r="R419" s="164">
        <v>0</v>
      </c>
      <c r="S419" s="164">
        <v>0</v>
      </c>
      <c r="T419" s="164">
        <v>0</v>
      </c>
      <c r="U419" s="164">
        <v>0</v>
      </c>
      <c r="V419" s="164">
        <v>0</v>
      </c>
      <c r="W419" s="164">
        <v>0</v>
      </c>
      <c r="X419" s="164">
        <v>0</v>
      </c>
      <c r="Y419" s="164">
        <v>0</v>
      </c>
      <c r="Z419" s="164">
        <v>0</v>
      </c>
      <c r="AA419" s="164">
        <v>0</v>
      </c>
      <c r="AB419" s="164">
        <v>0</v>
      </c>
      <c r="AC419" s="164">
        <v>0</v>
      </c>
      <c r="AD419" s="164">
        <v>0</v>
      </c>
      <c r="AE419" s="164">
        <v>0</v>
      </c>
      <c r="AF419" s="164">
        <v>0</v>
      </c>
      <c r="AG419" s="164">
        <v>0</v>
      </c>
      <c r="AH419" s="164">
        <v>0</v>
      </c>
      <c r="AI419" s="164">
        <v>0</v>
      </c>
      <c r="AJ419" s="165">
        <f t="shared" si="6"/>
        <v>0</v>
      </c>
      <c r="AM419" s="103"/>
    </row>
    <row r="420" spans="1:39" ht="20.100000000000001" hidden="1" customHeight="1" outlineLevel="2">
      <c r="A420" s="161">
        <v>1406</v>
      </c>
      <c r="B420" s="162" t="s">
        <v>1081</v>
      </c>
      <c r="C420" s="163" t="s">
        <v>1383</v>
      </c>
      <c r="D420" s="164">
        <v>0</v>
      </c>
      <c r="E420" s="164">
        <v>0</v>
      </c>
      <c r="F420" s="164">
        <v>0</v>
      </c>
      <c r="G420" s="164">
        <v>0</v>
      </c>
      <c r="H420" s="164">
        <v>0</v>
      </c>
      <c r="I420" s="164">
        <v>0</v>
      </c>
      <c r="J420" s="164">
        <v>0</v>
      </c>
      <c r="K420" s="164">
        <v>0</v>
      </c>
      <c r="L420" s="164">
        <v>0</v>
      </c>
      <c r="M420" s="164">
        <v>0</v>
      </c>
      <c r="N420" s="164">
        <v>0</v>
      </c>
      <c r="O420" s="164">
        <v>0</v>
      </c>
      <c r="P420" s="164">
        <v>0</v>
      </c>
      <c r="Q420" s="164">
        <v>0</v>
      </c>
      <c r="R420" s="164">
        <v>0</v>
      </c>
      <c r="S420" s="164">
        <v>0</v>
      </c>
      <c r="T420" s="164">
        <v>0</v>
      </c>
      <c r="U420" s="164">
        <v>0</v>
      </c>
      <c r="V420" s="164">
        <v>0</v>
      </c>
      <c r="W420" s="164">
        <v>0</v>
      </c>
      <c r="X420" s="164">
        <v>0</v>
      </c>
      <c r="Y420" s="164">
        <v>0</v>
      </c>
      <c r="Z420" s="164">
        <v>0</v>
      </c>
      <c r="AA420" s="164">
        <v>0</v>
      </c>
      <c r="AB420" s="164">
        <v>0</v>
      </c>
      <c r="AC420" s="164">
        <v>0</v>
      </c>
      <c r="AD420" s="164">
        <v>0</v>
      </c>
      <c r="AE420" s="164">
        <v>0</v>
      </c>
      <c r="AF420" s="164">
        <v>0</v>
      </c>
      <c r="AG420" s="164">
        <v>0</v>
      </c>
      <c r="AH420" s="164">
        <v>0</v>
      </c>
      <c r="AI420" s="164">
        <v>0</v>
      </c>
      <c r="AJ420" s="165">
        <f t="shared" si="6"/>
        <v>0</v>
      </c>
      <c r="AM420" s="103"/>
    </row>
    <row r="421" spans="1:39" ht="20.100000000000001" hidden="1" customHeight="1" outlineLevel="2">
      <c r="A421" s="161">
        <v>1407</v>
      </c>
      <c r="B421" s="162" t="s">
        <v>1082</v>
      </c>
      <c r="C421" s="163" t="s">
        <v>1383</v>
      </c>
      <c r="D421" s="164">
        <v>0</v>
      </c>
      <c r="E421" s="164">
        <v>0</v>
      </c>
      <c r="F421" s="164">
        <v>0</v>
      </c>
      <c r="G421" s="164">
        <v>0</v>
      </c>
      <c r="H421" s="164">
        <v>0</v>
      </c>
      <c r="I421" s="164">
        <v>0</v>
      </c>
      <c r="J421" s="164">
        <v>0</v>
      </c>
      <c r="K421" s="164">
        <v>0</v>
      </c>
      <c r="L421" s="164">
        <v>0</v>
      </c>
      <c r="M421" s="164">
        <v>0</v>
      </c>
      <c r="N421" s="164">
        <v>0</v>
      </c>
      <c r="O421" s="164">
        <v>0</v>
      </c>
      <c r="P421" s="164">
        <v>0</v>
      </c>
      <c r="Q421" s="164">
        <v>0</v>
      </c>
      <c r="R421" s="164">
        <v>0</v>
      </c>
      <c r="S421" s="164">
        <v>0</v>
      </c>
      <c r="T421" s="164">
        <v>0</v>
      </c>
      <c r="U421" s="164">
        <v>0</v>
      </c>
      <c r="V421" s="164">
        <v>0</v>
      </c>
      <c r="W421" s="164">
        <v>0</v>
      </c>
      <c r="X421" s="164">
        <v>0</v>
      </c>
      <c r="Y421" s="164">
        <v>0</v>
      </c>
      <c r="Z421" s="164">
        <v>0</v>
      </c>
      <c r="AA421" s="164">
        <v>0</v>
      </c>
      <c r="AB421" s="164">
        <v>0</v>
      </c>
      <c r="AC421" s="164">
        <v>0</v>
      </c>
      <c r="AD421" s="164">
        <v>0</v>
      </c>
      <c r="AE421" s="164">
        <v>0</v>
      </c>
      <c r="AF421" s="164">
        <v>0</v>
      </c>
      <c r="AG421" s="164">
        <v>0</v>
      </c>
      <c r="AH421" s="164">
        <v>0</v>
      </c>
      <c r="AI421" s="164">
        <v>0</v>
      </c>
      <c r="AJ421" s="165">
        <f t="shared" si="6"/>
        <v>0</v>
      </c>
      <c r="AM421" s="103"/>
    </row>
    <row r="422" spans="1:39" ht="20.100000000000001" hidden="1" customHeight="1" outlineLevel="2">
      <c r="A422" s="161">
        <v>1408</v>
      </c>
      <c r="B422" s="162" t="s">
        <v>1083</v>
      </c>
      <c r="C422" s="163" t="s">
        <v>1383</v>
      </c>
      <c r="D422" s="164">
        <v>0</v>
      </c>
      <c r="E422" s="164">
        <v>0</v>
      </c>
      <c r="F422" s="164">
        <v>0</v>
      </c>
      <c r="G422" s="164">
        <v>0</v>
      </c>
      <c r="H422" s="164">
        <v>0</v>
      </c>
      <c r="I422" s="164">
        <v>0</v>
      </c>
      <c r="J422" s="164">
        <v>0</v>
      </c>
      <c r="K422" s="164">
        <v>0</v>
      </c>
      <c r="L422" s="164">
        <v>0</v>
      </c>
      <c r="M422" s="164">
        <v>0</v>
      </c>
      <c r="N422" s="164">
        <v>0</v>
      </c>
      <c r="O422" s="164">
        <v>0</v>
      </c>
      <c r="P422" s="164">
        <v>0</v>
      </c>
      <c r="Q422" s="164">
        <v>0</v>
      </c>
      <c r="R422" s="164">
        <v>0</v>
      </c>
      <c r="S422" s="164">
        <v>0</v>
      </c>
      <c r="T422" s="164">
        <v>0</v>
      </c>
      <c r="U422" s="164">
        <v>0</v>
      </c>
      <c r="V422" s="164">
        <v>0</v>
      </c>
      <c r="W422" s="164">
        <v>0</v>
      </c>
      <c r="X422" s="164">
        <v>0</v>
      </c>
      <c r="Y422" s="164">
        <v>0</v>
      </c>
      <c r="Z422" s="164">
        <v>0</v>
      </c>
      <c r="AA422" s="164">
        <v>0</v>
      </c>
      <c r="AB422" s="164">
        <v>0</v>
      </c>
      <c r="AC422" s="164">
        <v>0</v>
      </c>
      <c r="AD422" s="164">
        <v>0</v>
      </c>
      <c r="AE422" s="164">
        <v>0</v>
      </c>
      <c r="AF422" s="164">
        <v>0</v>
      </c>
      <c r="AG422" s="164">
        <v>0</v>
      </c>
      <c r="AH422" s="164">
        <v>0</v>
      </c>
      <c r="AI422" s="164">
        <v>0</v>
      </c>
      <c r="AJ422" s="165">
        <f t="shared" si="6"/>
        <v>0</v>
      </c>
      <c r="AM422" s="103"/>
    </row>
    <row r="423" spans="1:39" ht="20.100000000000001" hidden="1" customHeight="1" outlineLevel="2">
      <c r="A423" s="161">
        <v>1409</v>
      </c>
      <c r="B423" s="162" t="s">
        <v>1084</v>
      </c>
      <c r="C423" s="163" t="s">
        <v>1383</v>
      </c>
      <c r="D423" s="164">
        <v>0</v>
      </c>
      <c r="E423" s="164">
        <v>0</v>
      </c>
      <c r="F423" s="164">
        <v>0</v>
      </c>
      <c r="G423" s="164">
        <v>0</v>
      </c>
      <c r="H423" s="164">
        <v>0</v>
      </c>
      <c r="I423" s="164">
        <v>0</v>
      </c>
      <c r="J423" s="164">
        <v>0</v>
      </c>
      <c r="K423" s="164">
        <v>0</v>
      </c>
      <c r="L423" s="164">
        <v>0</v>
      </c>
      <c r="M423" s="164">
        <v>0</v>
      </c>
      <c r="N423" s="164">
        <v>0</v>
      </c>
      <c r="O423" s="164">
        <v>0</v>
      </c>
      <c r="P423" s="164">
        <v>0</v>
      </c>
      <c r="Q423" s="164">
        <v>0</v>
      </c>
      <c r="R423" s="164">
        <v>0</v>
      </c>
      <c r="S423" s="164">
        <v>0</v>
      </c>
      <c r="T423" s="164">
        <v>0</v>
      </c>
      <c r="U423" s="164">
        <v>0</v>
      </c>
      <c r="V423" s="164">
        <v>0</v>
      </c>
      <c r="W423" s="164">
        <v>0</v>
      </c>
      <c r="X423" s="164">
        <v>0</v>
      </c>
      <c r="Y423" s="164">
        <v>0</v>
      </c>
      <c r="Z423" s="164">
        <v>0</v>
      </c>
      <c r="AA423" s="164">
        <v>0</v>
      </c>
      <c r="AB423" s="164">
        <v>0</v>
      </c>
      <c r="AC423" s="164">
        <v>0</v>
      </c>
      <c r="AD423" s="164">
        <v>0</v>
      </c>
      <c r="AE423" s="164">
        <v>0</v>
      </c>
      <c r="AF423" s="164">
        <v>0</v>
      </c>
      <c r="AG423" s="164">
        <v>0</v>
      </c>
      <c r="AH423" s="164">
        <v>0</v>
      </c>
      <c r="AI423" s="164">
        <v>0</v>
      </c>
      <c r="AJ423" s="165">
        <f t="shared" si="6"/>
        <v>0</v>
      </c>
      <c r="AM423" s="103"/>
    </row>
    <row r="424" spans="1:39" ht="20.100000000000001" hidden="1" customHeight="1" outlineLevel="2">
      <c r="A424" s="161">
        <v>1410</v>
      </c>
      <c r="B424" s="162" t="s">
        <v>1085</v>
      </c>
      <c r="C424" s="163" t="s">
        <v>1383</v>
      </c>
      <c r="D424" s="164">
        <v>0</v>
      </c>
      <c r="E424" s="164">
        <v>0</v>
      </c>
      <c r="F424" s="164">
        <v>0</v>
      </c>
      <c r="G424" s="164">
        <v>0</v>
      </c>
      <c r="H424" s="164">
        <v>0</v>
      </c>
      <c r="I424" s="164">
        <v>0</v>
      </c>
      <c r="J424" s="164">
        <v>0</v>
      </c>
      <c r="K424" s="164">
        <v>0</v>
      </c>
      <c r="L424" s="164">
        <v>0</v>
      </c>
      <c r="M424" s="164">
        <v>0</v>
      </c>
      <c r="N424" s="164">
        <v>0</v>
      </c>
      <c r="O424" s="164">
        <v>0</v>
      </c>
      <c r="P424" s="164">
        <v>0</v>
      </c>
      <c r="Q424" s="164">
        <v>0</v>
      </c>
      <c r="R424" s="164">
        <v>0</v>
      </c>
      <c r="S424" s="164">
        <v>0</v>
      </c>
      <c r="T424" s="164">
        <v>0</v>
      </c>
      <c r="U424" s="164">
        <v>0</v>
      </c>
      <c r="V424" s="164">
        <v>0</v>
      </c>
      <c r="W424" s="164">
        <v>0</v>
      </c>
      <c r="X424" s="164">
        <v>0</v>
      </c>
      <c r="Y424" s="164">
        <v>0</v>
      </c>
      <c r="Z424" s="164">
        <v>0</v>
      </c>
      <c r="AA424" s="164">
        <v>0</v>
      </c>
      <c r="AB424" s="164">
        <v>0</v>
      </c>
      <c r="AC424" s="164">
        <v>0</v>
      </c>
      <c r="AD424" s="164">
        <v>0</v>
      </c>
      <c r="AE424" s="164">
        <v>0</v>
      </c>
      <c r="AF424" s="164">
        <v>0</v>
      </c>
      <c r="AG424" s="164">
        <v>0</v>
      </c>
      <c r="AH424" s="164">
        <v>0</v>
      </c>
      <c r="AI424" s="164">
        <v>0</v>
      </c>
      <c r="AJ424" s="165">
        <f t="shared" si="6"/>
        <v>0</v>
      </c>
      <c r="AM424" s="103"/>
    </row>
    <row r="425" spans="1:39" ht="20.100000000000001" hidden="1" customHeight="1" outlineLevel="2">
      <c r="A425" s="161">
        <v>1411</v>
      </c>
      <c r="B425" s="162" t="s">
        <v>1086</v>
      </c>
      <c r="C425" s="163" t="s">
        <v>1383</v>
      </c>
      <c r="D425" s="164">
        <v>0</v>
      </c>
      <c r="E425" s="164">
        <v>0</v>
      </c>
      <c r="F425" s="164">
        <v>0</v>
      </c>
      <c r="G425" s="164">
        <v>0</v>
      </c>
      <c r="H425" s="164">
        <v>0</v>
      </c>
      <c r="I425" s="164">
        <v>0</v>
      </c>
      <c r="J425" s="164">
        <v>0</v>
      </c>
      <c r="K425" s="164">
        <v>0</v>
      </c>
      <c r="L425" s="164">
        <v>0</v>
      </c>
      <c r="M425" s="164">
        <v>0</v>
      </c>
      <c r="N425" s="164">
        <v>0</v>
      </c>
      <c r="O425" s="164">
        <v>0</v>
      </c>
      <c r="P425" s="164">
        <v>0</v>
      </c>
      <c r="Q425" s="164">
        <v>0</v>
      </c>
      <c r="R425" s="164">
        <v>0</v>
      </c>
      <c r="S425" s="164">
        <v>0</v>
      </c>
      <c r="T425" s="164">
        <v>0</v>
      </c>
      <c r="U425" s="164">
        <v>0</v>
      </c>
      <c r="V425" s="164">
        <v>0</v>
      </c>
      <c r="W425" s="164">
        <v>0</v>
      </c>
      <c r="X425" s="164">
        <v>0</v>
      </c>
      <c r="Y425" s="164">
        <v>0</v>
      </c>
      <c r="Z425" s="164">
        <v>0</v>
      </c>
      <c r="AA425" s="164">
        <v>0</v>
      </c>
      <c r="AB425" s="164">
        <v>0</v>
      </c>
      <c r="AC425" s="164">
        <v>0</v>
      </c>
      <c r="AD425" s="164">
        <v>0</v>
      </c>
      <c r="AE425" s="164">
        <v>0</v>
      </c>
      <c r="AF425" s="164">
        <v>0</v>
      </c>
      <c r="AG425" s="164">
        <v>0</v>
      </c>
      <c r="AH425" s="164">
        <v>0</v>
      </c>
      <c r="AI425" s="164">
        <v>0</v>
      </c>
      <c r="AJ425" s="165">
        <f t="shared" si="6"/>
        <v>0</v>
      </c>
      <c r="AM425" s="103"/>
    </row>
    <row r="426" spans="1:39" ht="20.100000000000001" hidden="1" customHeight="1" outlineLevel="2">
      <c r="A426" s="161">
        <v>1412</v>
      </c>
      <c r="B426" s="162" t="s">
        <v>1087</v>
      </c>
      <c r="C426" s="163" t="s">
        <v>1383</v>
      </c>
      <c r="D426" s="164">
        <v>0</v>
      </c>
      <c r="E426" s="164">
        <v>0</v>
      </c>
      <c r="F426" s="164">
        <v>0</v>
      </c>
      <c r="G426" s="164">
        <v>0</v>
      </c>
      <c r="H426" s="164">
        <v>0</v>
      </c>
      <c r="I426" s="164">
        <v>0</v>
      </c>
      <c r="J426" s="164">
        <v>0</v>
      </c>
      <c r="K426" s="164">
        <v>0</v>
      </c>
      <c r="L426" s="164">
        <v>0</v>
      </c>
      <c r="M426" s="164">
        <v>0</v>
      </c>
      <c r="N426" s="164">
        <v>0</v>
      </c>
      <c r="O426" s="164">
        <v>0</v>
      </c>
      <c r="P426" s="164">
        <v>0</v>
      </c>
      <c r="Q426" s="164">
        <v>0</v>
      </c>
      <c r="R426" s="164">
        <v>0</v>
      </c>
      <c r="S426" s="164">
        <v>0</v>
      </c>
      <c r="T426" s="164">
        <v>0</v>
      </c>
      <c r="U426" s="164">
        <v>0</v>
      </c>
      <c r="V426" s="164">
        <v>0</v>
      </c>
      <c r="W426" s="164">
        <v>0</v>
      </c>
      <c r="X426" s="164">
        <v>0</v>
      </c>
      <c r="Y426" s="164">
        <v>0</v>
      </c>
      <c r="Z426" s="164">
        <v>0</v>
      </c>
      <c r="AA426" s="164">
        <v>0</v>
      </c>
      <c r="AB426" s="164">
        <v>0</v>
      </c>
      <c r="AC426" s="164">
        <v>0</v>
      </c>
      <c r="AD426" s="164">
        <v>0</v>
      </c>
      <c r="AE426" s="164">
        <v>0</v>
      </c>
      <c r="AF426" s="164">
        <v>0</v>
      </c>
      <c r="AG426" s="164">
        <v>0</v>
      </c>
      <c r="AH426" s="164">
        <v>0</v>
      </c>
      <c r="AI426" s="164">
        <v>0</v>
      </c>
      <c r="AJ426" s="165">
        <f t="shared" si="6"/>
        <v>0</v>
      </c>
      <c r="AM426" s="103"/>
    </row>
    <row r="427" spans="1:39" ht="20.100000000000001" hidden="1" customHeight="1" outlineLevel="2">
      <c r="A427" s="161">
        <v>1413</v>
      </c>
      <c r="B427" s="162" t="s">
        <v>1059</v>
      </c>
      <c r="C427" s="163" t="s">
        <v>1383</v>
      </c>
      <c r="D427" s="164">
        <v>0</v>
      </c>
      <c r="E427" s="164">
        <v>0</v>
      </c>
      <c r="F427" s="164">
        <v>0</v>
      </c>
      <c r="G427" s="164">
        <v>0</v>
      </c>
      <c r="H427" s="164">
        <v>0</v>
      </c>
      <c r="I427" s="164">
        <v>0</v>
      </c>
      <c r="J427" s="164">
        <v>0</v>
      </c>
      <c r="K427" s="164">
        <v>0</v>
      </c>
      <c r="L427" s="164">
        <v>0</v>
      </c>
      <c r="M427" s="164">
        <v>0</v>
      </c>
      <c r="N427" s="164">
        <v>0</v>
      </c>
      <c r="O427" s="164">
        <v>0</v>
      </c>
      <c r="P427" s="164">
        <v>0</v>
      </c>
      <c r="Q427" s="164">
        <v>0</v>
      </c>
      <c r="R427" s="164">
        <v>0</v>
      </c>
      <c r="S427" s="164">
        <v>0</v>
      </c>
      <c r="T427" s="164">
        <v>0</v>
      </c>
      <c r="U427" s="164">
        <v>0</v>
      </c>
      <c r="V427" s="164">
        <v>0</v>
      </c>
      <c r="W427" s="164">
        <v>0</v>
      </c>
      <c r="X427" s="164">
        <v>0</v>
      </c>
      <c r="Y427" s="164">
        <v>0</v>
      </c>
      <c r="Z427" s="164">
        <v>0</v>
      </c>
      <c r="AA427" s="164">
        <v>0</v>
      </c>
      <c r="AB427" s="164">
        <v>0</v>
      </c>
      <c r="AC427" s="164">
        <v>0</v>
      </c>
      <c r="AD427" s="164">
        <v>0</v>
      </c>
      <c r="AE427" s="164">
        <v>0</v>
      </c>
      <c r="AF427" s="164">
        <v>0</v>
      </c>
      <c r="AG427" s="164">
        <v>0</v>
      </c>
      <c r="AH427" s="164">
        <v>0</v>
      </c>
      <c r="AI427" s="164">
        <v>0</v>
      </c>
      <c r="AJ427" s="165">
        <f t="shared" si="6"/>
        <v>0</v>
      </c>
      <c r="AM427" s="103"/>
    </row>
    <row r="428" spans="1:39" ht="20.100000000000001" hidden="1" customHeight="1" outlineLevel="2">
      <c r="A428" s="161">
        <v>1414</v>
      </c>
      <c r="B428" s="162" t="s">
        <v>1088</v>
      </c>
      <c r="C428" s="163" t="s">
        <v>1383</v>
      </c>
      <c r="D428" s="164">
        <v>0</v>
      </c>
      <c r="E428" s="164">
        <v>0</v>
      </c>
      <c r="F428" s="164">
        <v>0</v>
      </c>
      <c r="G428" s="164">
        <v>0</v>
      </c>
      <c r="H428" s="164">
        <v>0</v>
      </c>
      <c r="I428" s="164">
        <v>0</v>
      </c>
      <c r="J428" s="164">
        <v>0</v>
      </c>
      <c r="K428" s="164">
        <v>0</v>
      </c>
      <c r="L428" s="164">
        <v>0</v>
      </c>
      <c r="M428" s="164">
        <v>0</v>
      </c>
      <c r="N428" s="164">
        <v>0</v>
      </c>
      <c r="O428" s="164">
        <v>0</v>
      </c>
      <c r="P428" s="164">
        <v>0</v>
      </c>
      <c r="Q428" s="164">
        <v>0</v>
      </c>
      <c r="R428" s="164">
        <v>0</v>
      </c>
      <c r="S428" s="164">
        <v>0</v>
      </c>
      <c r="T428" s="164">
        <v>0</v>
      </c>
      <c r="U428" s="164">
        <v>0</v>
      </c>
      <c r="V428" s="164">
        <v>0</v>
      </c>
      <c r="W428" s="164">
        <v>0</v>
      </c>
      <c r="X428" s="164">
        <v>0</v>
      </c>
      <c r="Y428" s="164">
        <v>0</v>
      </c>
      <c r="Z428" s="164">
        <v>0</v>
      </c>
      <c r="AA428" s="164">
        <v>0</v>
      </c>
      <c r="AB428" s="164">
        <v>0</v>
      </c>
      <c r="AC428" s="164">
        <v>0</v>
      </c>
      <c r="AD428" s="164">
        <v>0</v>
      </c>
      <c r="AE428" s="164">
        <v>0</v>
      </c>
      <c r="AF428" s="164">
        <v>0</v>
      </c>
      <c r="AG428" s="164">
        <v>0</v>
      </c>
      <c r="AH428" s="164">
        <v>0</v>
      </c>
      <c r="AI428" s="164">
        <v>0</v>
      </c>
      <c r="AJ428" s="165">
        <f t="shared" si="6"/>
        <v>0</v>
      </c>
      <c r="AM428" s="103"/>
    </row>
    <row r="429" spans="1:39" ht="20.100000000000001" hidden="1" customHeight="1" outlineLevel="2">
      <c r="A429" s="161">
        <v>1415</v>
      </c>
      <c r="B429" s="162" t="s">
        <v>1089</v>
      </c>
      <c r="C429" s="163" t="s">
        <v>1383</v>
      </c>
      <c r="D429" s="164">
        <v>0</v>
      </c>
      <c r="E429" s="164">
        <v>0</v>
      </c>
      <c r="F429" s="164">
        <v>0</v>
      </c>
      <c r="G429" s="164">
        <v>0</v>
      </c>
      <c r="H429" s="164">
        <v>0</v>
      </c>
      <c r="I429" s="164">
        <v>0</v>
      </c>
      <c r="J429" s="164">
        <v>0</v>
      </c>
      <c r="K429" s="164">
        <v>0</v>
      </c>
      <c r="L429" s="164">
        <v>0</v>
      </c>
      <c r="M429" s="164">
        <v>0</v>
      </c>
      <c r="N429" s="164">
        <v>0</v>
      </c>
      <c r="O429" s="164">
        <v>0</v>
      </c>
      <c r="P429" s="164">
        <v>0</v>
      </c>
      <c r="Q429" s="164">
        <v>0</v>
      </c>
      <c r="R429" s="164">
        <v>0</v>
      </c>
      <c r="S429" s="164">
        <v>0</v>
      </c>
      <c r="T429" s="164">
        <v>0</v>
      </c>
      <c r="U429" s="164">
        <v>0</v>
      </c>
      <c r="V429" s="164">
        <v>0</v>
      </c>
      <c r="W429" s="164">
        <v>0</v>
      </c>
      <c r="X429" s="164">
        <v>0</v>
      </c>
      <c r="Y429" s="164">
        <v>0</v>
      </c>
      <c r="Z429" s="164">
        <v>0</v>
      </c>
      <c r="AA429" s="164">
        <v>0</v>
      </c>
      <c r="AB429" s="164">
        <v>0</v>
      </c>
      <c r="AC429" s="164">
        <v>0</v>
      </c>
      <c r="AD429" s="164">
        <v>0</v>
      </c>
      <c r="AE429" s="164">
        <v>0</v>
      </c>
      <c r="AF429" s="164">
        <v>0</v>
      </c>
      <c r="AG429" s="164">
        <v>0</v>
      </c>
      <c r="AH429" s="164">
        <v>0</v>
      </c>
      <c r="AI429" s="164">
        <v>0</v>
      </c>
      <c r="AJ429" s="165">
        <f t="shared" si="6"/>
        <v>0</v>
      </c>
      <c r="AM429" s="103"/>
    </row>
    <row r="430" spans="1:39" ht="20.100000000000001" hidden="1" customHeight="1" outlineLevel="2">
      <c r="A430" s="161">
        <v>1416</v>
      </c>
      <c r="B430" s="162" t="s">
        <v>1090</v>
      </c>
      <c r="C430" s="163" t="s">
        <v>1383</v>
      </c>
      <c r="D430" s="164">
        <v>0</v>
      </c>
      <c r="E430" s="164">
        <v>0</v>
      </c>
      <c r="F430" s="164">
        <v>0</v>
      </c>
      <c r="G430" s="164">
        <v>0</v>
      </c>
      <c r="H430" s="164">
        <v>0</v>
      </c>
      <c r="I430" s="164">
        <v>0</v>
      </c>
      <c r="J430" s="164">
        <v>0</v>
      </c>
      <c r="K430" s="164">
        <v>0</v>
      </c>
      <c r="L430" s="164">
        <v>0</v>
      </c>
      <c r="M430" s="164">
        <v>0</v>
      </c>
      <c r="N430" s="164">
        <v>0</v>
      </c>
      <c r="O430" s="164">
        <v>0</v>
      </c>
      <c r="P430" s="164">
        <v>0</v>
      </c>
      <c r="Q430" s="164">
        <v>0</v>
      </c>
      <c r="R430" s="164">
        <v>0</v>
      </c>
      <c r="S430" s="164">
        <v>0</v>
      </c>
      <c r="T430" s="164">
        <v>0</v>
      </c>
      <c r="U430" s="164">
        <v>0</v>
      </c>
      <c r="V430" s="164">
        <v>0</v>
      </c>
      <c r="W430" s="164">
        <v>0</v>
      </c>
      <c r="X430" s="164">
        <v>0</v>
      </c>
      <c r="Y430" s="164">
        <v>0</v>
      </c>
      <c r="Z430" s="164">
        <v>0</v>
      </c>
      <c r="AA430" s="164">
        <v>0</v>
      </c>
      <c r="AB430" s="164">
        <v>0</v>
      </c>
      <c r="AC430" s="164">
        <v>0</v>
      </c>
      <c r="AD430" s="164">
        <v>0</v>
      </c>
      <c r="AE430" s="164">
        <v>0</v>
      </c>
      <c r="AF430" s="164">
        <v>0</v>
      </c>
      <c r="AG430" s="164">
        <v>0</v>
      </c>
      <c r="AH430" s="164">
        <v>0</v>
      </c>
      <c r="AI430" s="164">
        <v>0</v>
      </c>
      <c r="AJ430" s="165">
        <f t="shared" si="6"/>
        <v>0</v>
      </c>
      <c r="AM430" s="103"/>
    </row>
    <row r="431" spans="1:39" ht="20.100000000000001" hidden="1" customHeight="1" outlineLevel="2">
      <c r="A431" s="161">
        <v>1417</v>
      </c>
      <c r="B431" s="162" t="s">
        <v>1091</v>
      </c>
      <c r="C431" s="163" t="s">
        <v>1383</v>
      </c>
      <c r="D431" s="164">
        <v>0</v>
      </c>
      <c r="E431" s="164">
        <v>0</v>
      </c>
      <c r="F431" s="164">
        <v>0</v>
      </c>
      <c r="G431" s="164">
        <v>0</v>
      </c>
      <c r="H431" s="164">
        <v>0</v>
      </c>
      <c r="I431" s="164">
        <v>0</v>
      </c>
      <c r="J431" s="164">
        <v>0</v>
      </c>
      <c r="K431" s="164">
        <v>0</v>
      </c>
      <c r="L431" s="164">
        <v>0</v>
      </c>
      <c r="M431" s="164">
        <v>0</v>
      </c>
      <c r="N431" s="164">
        <v>0</v>
      </c>
      <c r="O431" s="164">
        <v>0</v>
      </c>
      <c r="P431" s="164">
        <v>0</v>
      </c>
      <c r="Q431" s="164">
        <v>0</v>
      </c>
      <c r="R431" s="164">
        <v>0</v>
      </c>
      <c r="S431" s="164">
        <v>0</v>
      </c>
      <c r="T431" s="164">
        <v>0</v>
      </c>
      <c r="U431" s="164">
        <v>0</v>
      </c>
      <c r="V431" s="164">
        <v>0</v>
      </c>
      <c r="W431" s="164">
        <v>0</v>
      </c>
      <c r="X431" s="164">
        <v>0</v>
      </c>
      <c r="Y431" s="164">
        <v>0</v>
      </c>
      <c r="Z431" s="164">
        <v>0</v>
      </c>
      <c r="AA431" s="164">
        <v>0</v>
      </c>
      <c r="AB431" s="164">
        <v>0</v>
      </c>
      <c r="AC431" s="164">
        <v>0</v>
      </c>
      <c r="AD431" s="164">
        <v>0</v>
      </c>
      <c r="AE431" s="164">
        <v>0</v>
      </c>
      <c r="AF431" s="164">
        <v>0</v>
      </c>
      <c r="AG431" s="164">
        <v>0</v>
      </c>
      <c r="AH431" s="164">
        <v>0</v>
      </c>
      <c r="AI431" s="164">
        <v>0</v>
      </c>
      <c r="AJ431" s="165">
        <f t="shared" si="6"/>
        <v>0</v>
      </c>
      <c r="AM431" s="103"/>
    </row>
    <row r="432" spans="1:39" ht="20.100000000000001" hidden="1" customHeight="1" outlineLevel="2">
      <c r="A432" s="161">
        <v>1418</v>
      </c>
      <c r="B432" s="162" t="s">
        <v>1092</v>
      </c>
      <c r="C432" s="163" t="s">
        <v>1383</v>
      </c>
      <c r="D432" s="164">
        <v>0</v>
      </c>
      <c r="E432" s="164">
        <v>0</v>
      </c>
      <c r="F432" s="164">
        <v>0</v>
      </c>
      <c r="G432" s="164">
        <v>0</v>
      </c>
      <c r="H432" s="164">
        <v>0</v>
      </c>
      <c r="I432" s="164">
        <v>0</v>
      </c>
      <c r="J432" s="164">
        <v>0</v>
      </c>
      <c r="K432" s="164">
        <v>0</v>
      </c>
      <c r="L432" s="164">
        <v>0</v>
      </c>
      <c r="M432" s="164">
        <v>0</v>
      </c>
      <c r="N432" s="164">
        <v>0</v>
      </c>
      <c r="O432" s="164">
        <v>0</v>
      </c>
      <c r="P432" s="164">
        <v>0</v>
      </c>
      <c r="Q432" s="164">
        <v>0</v>
      </c>
      <c r="R432" s="164">
        <v>0</v>
      </c>
      <c r="S432" s="164">
        <v>0</v>
      </c>
      <c r="T432" s="164">
        <v>0</v>
      </c>
      <c r="U432" s="164">
        <v>0</v>
      </c>
      <c r="V432" s="164">
        <v>0</v>
      </c>
      <c r="W432" s="164">
        <v>0</v>
      </c>
      <c r="X432" s="164">
        <v>0</v>
      </c>
      <c r="Y432" s="164">
        <v>0</v>
      </c>
      <c r="Z432" s="164">
        <v>0</v>
      </c>
      <c r="AA432" s="164">
        <v>0</v>
      </c>
      <c r="AB432" s="164">
        <v>0</v>
      </c>
      <c r="AC432" s="164">
        <v>0</v>
      </c>
      <c r="AD432" s="164">
        <v>0</v>
      </c>
      <c r="AE432" s="164">
        <v>0</v>
      </c>
      <c r="AF432" s="164">
        <v>0</v>
      </c>
      <c r="AG432" s="164">
        <v>0</v>
      </c>
      <c r="AH432" s="164">
        <v>0</v>
      </c>
      <c r="AI432" s="164">
        <v>0</v>
      </c>
      <c r="AJ432" s="165">
        <f t="shared" si="6"/>
        <v>0</v>
      </c>
      <c r="AM432" s="103"/>
    </row>
    <row r="433" spans="1:39" ht="20.100000000000001" hidden="1" customHeight="1" outlineLevel="2">
      <c r="A433" s="161">
        <v>1419</v>
      </c>
      <c r="B433" s="162" t="s">
        <v>1093</v>
      </c>
      <c r="C433" s="163" t="s">
        <v>1383</v>
      </c>
      <c r="D433" s="164">
        <v>0</v>
      </c>
      <c r="E433" s="164">
        <v>0</v>
      </c>
      <c r="F433" s="164">
        <v>0</v>
      </c>
      <c r="G433" s="164">
        <v>0</v>
      </c>
      <c r="H433" s="164">
        <v>0</v>
      </c>
      <c r="I433" s="164">
        <v>0</v>
      </c>
      <c r="J433" s="164">
        <v>0</v>
      </c>
      <c r="K433" s="164">
        <v>0</v>
      </c>
      <c r="L433" s="164">
        <v>0</v>
      </c>
      <c r="M433" s="164">
        <v>0</v>
      </c>
      <c r="N433" s="164">
        <v>0</v>
      </c>
      <c r="O433" s="164">
        <v>0</v>
      </c>
      <c r="P433" s="164">
        <v>0</v>
      </c>
      <c r="Q433" s="164">
        <v>0</v>
      </c>
      <c r="R433" s="164">
        <v>0</v>
      </c>
      <c r="S433" s="164">
        <v>0</v>
      </c>
      <c r="T433" s="164">
        <v>0</v>
      </c>
      <c r="U433" s="164">
        <v>0</v>
      </c>
      <c r="V433" s="164">
        <v>0</v>
      </c>
      <c r="W433" s="164">
        <v>0</v>
      </c>
      <c r="X433" s="164">
        <v>0</v>
      </c>
      <c r="Y433" s="164">
        <v>0</v>
      </c>
      <c r="Z433" s="164">
        <v>0</v>
      </c>
      <c r="AA433" s="164">
        <v>0</v>
      </c>
      <c r="AB433" s="164">
        <v>0</v>
      </c>
      <c r="AC433" s="164">
        <v>0</v>
      </c>
      <c r="AD433" s="164">
        <v>0</v>
      </c>
      <c r="AE433" s="164">
        <v>0</v>
      </c>
      <c r="AF433" s="164">
        <v>0</v>
      </c>
      <c r="AG433" s="164">
        <v>0</v>
      </c>
      <c r="AH433" s="164">
        <v>0</v>
      </c>
      <c r="AI433" s="164">
        <v>0</v>
      </c>
      <c r="AJ433" s="165">
        <f t="shared" si="6"/>
        <v>0</v>
      </c>
      <c r="AM433" s="103"/>
    </row>
    <row r="434" spans="1:39" ht="20.100000000000001" hidden="1" customHeight="1" outlineLevel="2">
      <c r="A434" s="161">
        <v>1420</v>
      </c>
      <c r="B434" s="162" t="s">
        <v>1094</v>
      </c>
      <c r="C434" s="163" t="s">
        <v>1383</v>
      </c>
      <c r="D434" s="164">
        <v>0</v>
      </c>
      <c r="E434" s="164">
        <v>0</v>
      </c>
      <c r="F434" s="164">
        <v>0</v>
      </c>
      <c r="G434" s="164">
        <v>0</v>
      </c>
      <c r="H434" s="164">
        <v>0</v>
      </c>
      <c r="I434" s="164">
        <v>0</v>
      </c>
      <c r="J434" s="164">
        <v>0</v>
      </c>
      <c r="K434" s="164">
        <v>0</v>
      </c>
      <c r="L434" s="164">
        <v>0</v>
      </c>
      <c r="M434" s="164">
        <v>0</v>
      </c>
      <c r="N434" s="164">
        <v>0</v>
      </c>
      <c r="O434" s="164">
        <v>0</v>
      </c>
      <c r="P434" s="164">
        <v>0</v>
      </c>
      <c r="Q434" s="164">
        <v>0</v>
      </c>
      <c r="R434" s="164">
        <v>0</v>
      </c>
      <c r="S434" s="164">
        <v>0</v>
      </c>
      <c r="T434" s="164">
        <v>0</v>
      </c>
      <c r="U434" s="164">
        <v>0</v>
      </c>
      <c r="V434" s="164">
        <v>0</v>
      </c>
      <c r="W434" s="164">
        <v>0</v>
      </c>
      <c r="X434" s="164">
        <v>0</v>
      </c>
      <c r="Y434" s="164">
        <v>0</v>
      </c>
      <c r="Z434" s="164">
        <v>0</v>
      </c>
      <c r="AA434" s="164">
        <v>0</v>
      </c>
      <c r="AB434" s="164">
        <v>0</v>
      </c>
      <c r="AC434" s="164">
        <v>0</v>
      </c>
      <c r="AD434" s="164">
        <v>0</v>
      </c>
      <c r="AE434" s="164">
        <v>0</v>
      </c>
      <c r="AF434" s="164">
        <v>0</v>
      </c>
      <c r="AG434" s="164">
        <v>0</v>
      </c>
      <c r="AH434" s="164">
        <v>0</v>
      </c>
      <c r="AI434" s="164">
        <v>0</v>
      </c>
      <c r="AJ434" s="165">
        <f t="shared" si="6"/>
        <v>0</v>
      </c>
      <c r="AM434" s="103"/>
    </row>
    <row r="435" spans="1:39" ht="20.100000000000001" hidden="1" customHeight="1" outlineLevel="2">
      <c r="A435" s="161">
        <v>1421</v>
      </c>
      <c r="B435" s="162" t="s">
        <v>1095</v>
      </c>
      <c r="C435" s="163" t="s">
        <v>1383</v>
      </c>
      <c r="D435" s="164">
        <v>0</v>
      </c>
      <c r="E435" s="164">
        <v>0</v>
      </c>
      <c r="F435" s="164">
        <v>0</v>
      </c>
      <c r="G435" s="164">
        <v>0</v>
      </c>
      <c r="H435" s="164">
        <v>0</v>
      </c>
      <c r="I435" s="164">
        <v>0</v>
      </c>
      <c r="J435" s="164">
        <v>0</v>
      </c>
      <c r="K435" s="164">
        <v>0</v>
      </c>
      <c r="L435" s="164">
        <v>0</v>
      </c>
      <c r="M435" s="164">
        <v>0</v>
      </c>
      <c r="N435" s="164">
        <v>0</v>
      </c>
      <c r="O435" s="164">
        <v>0</v>
      </c>
      <c r="P435" s="164">
        <v>0</v>
      </c>
      <c r="Q435" s="164">
        <v>0</v>
      </c>
      <c r="R435" s="164">
        <v>0</v>
      </c>
      <c r="S435" s="164">
        <v>0</v>
      </c>
      <c r="T435" s="164">
        <v>0</v>
      </c>
      <c r="U435" s="164">
        <v>0</v>
      </c>
      <c r="V435" s="164">
        <v>0</v>
      </c>
      <c r="W435" s="164">
        <v>0</v>
      </c>
      <c r="X435" s="164">
        <v>0</v>
      </c>
      <c r="Y435" s="164">
        <v>0</v>
      </c>
      <c r="Z435" s="164">
        <v>0</v>
      </c>
      <c r="AA435" s="164">
        <v>0</v>
      </c>
      <c r="AB435" s="164">
        <v>0</v>
      </c>
      <c r="AC435" s="164">
        <v>0</v>
      </c>
      <c r="AD435" s="164">
        <v>0</v>
      </c>
      <c r="AE435" s="164">
        <v>0</v>
      </c>
      <c r="AF435" s="164">
        <v>0</v>
      </c>
      <c r="AG435" s="164">
        <v>0</v>
      </c>
      <c r="AH435" s="164">
        <v>0</v>
      </c>
      <c r="AI435" s="164">
        <v>0</v>
      </c>
      <c r="AJ435" s="165">
        <f t="shared" si="6"/>
        <v>0</v>
      </c>
      <c r="AM435" s="103"/>
    </row>
    <row r="436" spans="1:39" ht="20.100000000000001" hidden="1" customHeight="1" outlineLevel="2">
      <c r="A436" s="161">
        <v>1422</v>
      </c>
      <c r="B436" s="162" t="s">
        <v>1096</v>
      </c>
      <c r="C436" s="163" t="s">
        <v>1383</v>
      </c>
      <c r="D436" s="164">
        <v>0</v>
      </c>
      <c r="E436" s="164">
        <v>0</v>
      </c>
      <c r="F436" s="164">
        <v>0</v>
      </c>
      <c r="G436" s="164">
        <v>0</v>
      </c>
      <c r="H436" s="164">
        <v>0</v>
      </c>
      <c r="I436" s="164">
        <v>0</v>
      </c>
      <c r="J436" s="164">
        <v>0</v>
      </c>
      <c r="K436" s="164">
        <v>0</v>
      </c>
      <c r="L436" s="164">
        <v>0</v>
      </c>
      <c r="M436" s="164">
        <v>0</v>
      </c>
      <c r="N436" s="164">
        <v>0</v>
      </c>
      <c r="O436" s="164">
        <v>0</v>
      </c>
      <c r="P436" s="164">
        <v>0</v>
      </c>
      <c r="Q436" s="164">
        <v>0</v>
      </c>
      <c r="R436" s="164">
        <v>0</v>
      </c>
      <c r="S436" s="164">
        <v>0</v>
      </c>
      <c r="T436" s="164">
        <v>0</v>
      </c>
      <c r="U436" s="164">
        <v>0</v>
      </c>
      <c r="V436" s="164">
        <v>0</v>
      </c>
      <c r="W436" s="164">
        <v>0</v>
      </c>
      <c r="X436" s="164">
        <v>0</v>
      </c>
      <c r="Y436" s="164">
        <v>0</v>
      </c>
      <c r="Z436" s="164">
        <v>0</v>
      </c>
      <c r="AA436" s="164">
        <v>0</v>
      </c>
      <c r="AB436" s="164">
        <v>0</v>
      </c>
      <c r="AC436" s="164">
        <v>0</v>
      </c>
      <c r="AD436" s="164">
        <v>0</v>
      </c>
      <c r="AE436" s="164">
        <v>0</v>
      </c>
      <c r="AF436" s="164">
        <v>0</v>
      </c>
      <c r="AG436" s="164">
        <v>0</v>
      </c>
      <c r="AH436" s="164">
        <v>0</v>
      </c>
      <c r="AI436" s="164">
        <v>0</v>
      </c>
      <c r="AJ436" s="165">
        <f t="shared" si="6"/>
        <v>0</v>
      </c>
      <c r="AM436" s="103"/>
    </row>
    <row r="437" spans="1:39" ht="20.100000000000001" hidden="1" customHeight="1" outlineLevel="2">
      <c r="A437" s="161">
        <v>1423</v>
      </c>
      <c r="B437" s="162" t="s">
        <v>1097</v>
      </c>
      <c r="C437" s="163" t="s">
        <v>1383</v>
      </c>
      <c r="D437" s="164">
        <v>0</v>
      </c>
      <c r="E437" s="164">
        <v>0</v>
      </c>
      <c r="F437" s="164">
        <v>0</v>
      </c>
      <c r="G437" s="164">
        <v>0</v>
      </c>
      <c r="H437" s="164">
        <v>0</v>
      </c>
      <c r="I437" s="164">
        <v>0</v>
      </c>
      <c r="J437" s="164">
        <v>0</v>
      </c>
      <c r="K437" s="164">
        <v>0</v>
      </c>
      <c r="L437" s="164">
        <v>0</v>
      </c>
      <c r="M437" s="164">
        <v>0</v>
      </c>
      <c r="N437" s="164">
        <v>0</v>
      </c>
      <c r="O437" s="164">
        <v>0</v>
      </c>
      <c r="P437" s="164">
        <v>0</v>
      </c>
      <c r="Q437" s="164">
        <v>0</v>
      </c>
      <c r="R437" s="164">
        <v>0</v>
      </c>
      <c r="S437" s="164">
        <v>0</v>
      </c>
      <c r="T437" s="164">
        <v>0</v>
      </c>
      <c r="U437" s="164">
        <v>0</v>
      </c>
      <c r="V437" s="164">
        <v>0</v>
      </c>
      <c r="W437" s="164">
        <v>0</v>
      </c>
      <c r="X437" s="164">
        <v>0</v>
      </c>
      <c r="Y437" s="164">
        <v>0</v>
      </c>
      <c r="Z437" s="164">
        <v>0</v>
      </c>
      <c r="AA437" s="164">
        <v>0</v>
      </c>
      <c r="AB437" s="164">
        <v>0</v>
      </c>
      <c r="AC437" s="164">
        <v>0</v>
      </c>
      <c r="AD437" s="164">
        <v>0</v>
      </c>
      <c r="AE437" s="164">
        <v>0</v>
      </c>
      <c r="AF437" s="164">
        <v>0</v>
      </c>
      <c r="AG437" s="164">
        <v>0</v>
      </c>
      <c r="AH437" s="164">
        <v>0</v>
      </c>
      <c r="AI437" s="164">
        <v>0</v>
      </c>
      <c r="AJ437" s="165">
        <f t="shared" si="6"/>
        <v>0</v>
      </c>
      <c r="AM437" s="103"/>
    </row>
    <row r="438" spans="1:39" ht="20.100000000000001" hidden="1" customHeight="1" outlineLevel="2">
      <c r="A438" s="161">
        <v>1424</v>
      </c>
      <c r="B438" s="162" t="s">
        <v>1098</v>
      </c>
      <c r="C438" s="163" t="s">
        <v>1383</v>
      </c>
      <c r="D438" s="164">
        <v>0</v>
      </c>
      <c r="E438" s="164">
        <v>0</v>
      </c>
      <c r="F438" s="164">
        <v>0</v>
      </c>
      <c r="G438" s="164">
        <v>0</v>
      </c>
      <c r="H438" s="164">
        <v>0</v>
      </c>
      <c r="I438" s="164">
        <v>0</v>
      </c>
      <c r="J438" s="164">
        <v>0</v>
      </c>
      <c r="K438" s="164">
        <v>0</v>
      </c>
      <c r="L438" s="164">
        <v>0</v>
      </c>
      <c r="M438" s="164">
        <v>0</v>
      </c>
      <c r="N438" s="164">
        <v>0</v>
      </c>
      <c r="O438" s="164">
        <v>0</v>
      </c>
      <c r="P438" s="164">
        <v>0</v>
      </c>
      <c r="Q438" s="164">
        <v>0</v>
      </c>
      <c r="R438" s="164">
        <v>0</v>
      </c>
      <c r="S438" s="164">
        <v>0</v>
      </c>
      <c r="T438" s="164">
        <v>0</v>
      </c>
      <c r="U438" s="164">
        <v>0</v>
      </c>
      <c r="V438" s="164">
        <v>0</v>
      </c>
      <c r="W438" s="164">
        <v>0</v>
      </c>
      <c r="X438" s="164">
        <v>0</v>
      </c>
      <c r="Y438" s="164">
        <v>0</v>
      </c>
      <c r="Z438" s="164">
        <v>0</v>
      </c>
      <c r="AA438" s="164">
        <v>0</v>
      </c>
      <c r="AB438" s="164">
        <v>0</v>
      </c>
      <c r="AC438" s="164">
        <v>0</v>
      </c>
      <c r="AD438" s="164">
        <v>0</v>
      </c>
      <c r="AE438" s="164">
        <v>0</v>
      </c>
      <c r="AF438" s="164">
        <v>0</v>
      </c>
      <c r="AG438" s="164">
        <v>0</v>
      </c>
      <c r="AH438" s="164">
        <v>0</v>
      </c>
      <c r="AI438" s="164">
        <v>0</v>
      </c>
      <c r="AJ438" s="165">
        <f t="shared" si="6"/>
        <v>0</v>
      </c>
      <c r="AM438" s="103"/>
    </row>
    <row r="439" spans="1:39" ht="20.100000000000001" hidden="1" customHeight="1" outlineLevel="2">
      <c r="A439" s="161">
        <v>1425</v>
      </c>
      <c r="B439" s="162" t="s">
        <v>1099</v>
      </c>
      <c r="C439" s="163" t="s">
        <v>1383</v>
      </c>
      <c r="D439" s="164">
        <v>0</v>
      </c>
      <c r="E439" s="164">
        <v>0</v>
      </c>
      <c r="F439" s="164">
        <v>0</v>
      </c>
      <c r="G439" s="164">
        <v>0</v>
      </c>
      <c r="H439" s="164">
        <v>0</v>
      </c>
      <c r="I439" s="164">
        <v>0</v>
      </c>
      <c r="J439" s="164">
        <v>0</v>
      </c>
      <c r="K439" s="164">
        <v>0</v>
      </c>
      <c r="L439" s="164">
        <v>0</v>
      </c>
      <c r="M439" s="164">
        <v>0</v>
      </c>
      <c r="N439" s="164">
        <v>0</v>
      </c>
      <c r="O439" s="164">
        <v>0</v>
      </c>
      <c r="P439" s="164">
        <v>0</v>
      </c>
      <c r="Q439" s="164">
        <v>0</v>
      </c>
      <c r="R439" s="164">
        <v>0</v>
      </c>
      <c r="S439" s="164">
        <v>0</v>
      </c>
      <c r="T439" s="164">
        <v>0</v>
      </c>
      <c r="U439" s="164">
        <v>0</v>
      </c>
      <c r="V439" s="164">
        <v>0</v>
      </c>
      <c r="W439" s="164">
        <v>0</v>
      </c>
      <c r="X439" s="164">
        <v>0</v>
      </c>
      <c r="Y439" s="164">
        <v>0</v>
      </c>
      <c r="Z439" s="164">
        <v>0</v>
      </c>
      <c r="AA439" s="164">
        <v>0</v>
      </c>
      <c r="AB439" s="164">
        <v>0</v>
      </c>
      <c r="AC439" s="164">
        <v>0</v>
      </c>
      <c r="AD439" s="164">
        <v>0</v>
      </c>
      <c r="AE439" s="164">
        <v>0</v>
      </c>
      <c r="AF439" s="164">
        <v>0</v>
      </c>
      <c r="AG439" s="164">
        <v>0</v>
      </c>
      <c r="AH439" s="164">
        <v>0</v>
      </c>
      <c r="AI439" s="164">
        <v>0</v>
      </c>
      <c r="AJ439" s="165">
        <f t="shared" si="6"/>
        <v>0</v>
      </c>
      <c r="AM439" s="103"/>
    </row>
    <row r="440" spans="1:39" ht="20.100000000000001" hidden="1" customHeight="1" outlineLevel="2">
      <c r="A440" s="161">
        <v>1426</v>
      </c>
      <c r="B440" s="162" t="s">
        <v>1100</v>
      </c>
      <c r="C440" s="163" t="s">
        <v>1383</v>
      </c>
      <c r="D440" s="164">
        <v>0</v>
      </c>
      <c r="E440" s="164">
        <v>0</v>
      </c>
      <c r="F440" s="164">
        <v>0</v>
      </c>
      <c r="G440" s="164">
        <v>0</v>
      </c>
      <c r="H440" s="164">
        <v>0</v>
      </c>
      <c r="I440" s="164">
        <v>0</v>
      </c>
      <c r="J440" s="164">
        <v>0</v>
      </c>
      <c r="K440" s="164">
        <v>0</v>
      </c>
      <c r="L440" s="164">
        <v>0</v>
      </c>
      <c r="M440" s="164">
        <v>0</v>
      </c>
      <c r="N440" s="164">
        <v>0</v>
      </c>
      <c r="O440" s="164">
        <v>0</v>
      </c>
      <c r="P440" s="164">
        <v>0</v>
      </c>
      <c r="Q440" s="164">
        <v>0</v>
      </c>
      <c r="R440" s="164">
        <v>0</v>
      </c>
      <c r="S440" s="164">
        <v>0</v>
      </c>
      <c r="T440" s="164">
        <v>0</v>
      </c>
      <c r="U440" s="164">
        <v>0</v>
      </c>
      <c r="V440" s="164">
        <v>0</v>
      </c>
      <c r="W440" s="164">
        <v>0</v>
      </c>
      <c r="X440" s="164">
        <v>0</v>
      </c>
      <c r="Y440" s="164">
        <v>0</v>
      </c>
      <c r="Z440" s="164">
        <v>0</v>
      </c>
      <c r="AA440" s="164">
        <v>0</v>
      </c>
      <c r="AB440" s="164">
        <v>0</v>
      </c>
      <c r="AC440" s="164">
        <v>0</v>
      </c>
      <c r="AD440" s="164">
        <v>0</v>
      </c>
      <c r="AE440" s="164">
        <v>0</v>
      </c>
      <c r="AF440" s="164">
        <v>0</v>
      </c>
      <c r="AG440" s="164">
        <v>0</v>
      </c>
      <c r="AH440" s="164">
        <v>0</v>
      </c>
      <c r="AI440" s="164">
        <v>0</v>
      </c>
      <c r="AJ440" s="165">
        <f t="shared" si="6"/>
        <v>0</v>
      </c>
      <c r="AM440" s="103"/>
    </row>
    <row r="441" spans="1:39" ht="20.100000000000001" hidden="1" customHeight="1" outlineLevel="2">
      <c r="A441" s="161">
        <v>1427</v>
      </c>
      <c r="B441" s="162" t="s">
        <v>1101</v>
      </c>
      <c r="C441" s="163" t="s">
        <v>1383</v>
      </c>
      <c r="D441" s="164">
        <v>0</v>
      </c>
      <c r="E441" s="164">
        <v>0</v>
      </c>
      <c r="F441" s="164">
        <v>0</v>
      </c>
      <c r="G441" s="164">
        <v>0</v>
      </c>
      <c r="H441" s="164">
        <v>0</v>
      </c>
      <c r="I441" s="164">
        <v>0</v>
      </c>
      <c r="J441" s="164">
        <v>0</v>
      </c>
      <c r="K441" s="164">
        <v>0</v>
      </c>
      <c r="L441" s="164">
        <v>0</v>
      </c>
      <c r="M441" s="164">
        <v>0</v>
      </c>
      <c r="N441" s="164">
        <v>0</v>
      </c>
      <c r="O441" s="164">
        <v>0</v>
      </c>
      <c r="P441" s="164">
        <v>0</v>
      </c>
      <c r="Q441" s="164">
        <v>0</v>
      </c>
      <c r="R441" s="164">
        <v>0</v>
      </c>
      <c r="S441" s="164">
        <v>0</v>
      </c>
      <c r="T441" s="164">
        <v>0</v>
      </c>
      <c r="U441" s="164">
        <v>0</v>
      </c>
      <c r="V441" s="164">
        <v>0</v>
      </c>
      <c r="W441" s="164">
        <v>0</v>
      </c>
      <c r="X441" s="164">
        <v>0</v>
      </c>
      <c r="Y441" s="164">
        <v>0</v>
      </c>
      <c r="Z441" s="164">
        <v>0</v>
      </c>
      <c r="AA441" s="164">
        <v>0</v>
      </c>
      <c r="AB441" s="164">
        <v>0</v>
      </c>
      <c r="AC441" s="164">
        <v>0</v>
      </c>
      <c r="AD441" s="164">
        <v>0</v>
      </c>
      <c r="AE441" s="164">
        <v>0</v>
      </c>
      <c r="AF441" s="164">
        <v>0</v>
      </c>
      <c r="AG441" s="164">
        <v>0</v>
      </c>
      <c r="AH441" s="164">
        <v>0</v>
      </c>
      <c r="AI441" s="164">
        <v>0</v>
      </c>
      <c r="AJ441" s="165">
        <f t="shared" si="6"/>
        <v>0</v>
      </c>
      <c r="AM441" s="103"/>
    </row>
    <row r="442" spans="1:39" ht="20.100000000000001" hidden="1" customHeight="1" outlineLevel="2">
      <c r="A442" s="161">
        <v>1428</v>
      </c>
      <c r="B442" s="162" t="s">
        <v>1102</v>
      </c>
      <c r="C442" s="163" t="s">
        <v>1383</v>
      </c>
      <c r="D442" s="164">
        <v>0</v>
      </c>
      <c r="E442" s="164">
        <v>0</v>
      </c>
      <c r="F442" s="164">
        <v>0</v>
      </c>
      <c r="G442" s="164">
        <v>0</v>
      </c>
      <c r="H442" s="164">
        <v>0</v>
      </c>
      <c r="I442" s="164">
        <v>0</v>
      </c>
      <c r="J442" s="164">
        <v>0</v>
      </c>
      <c r="K442" s="164">
        <v>0</v>
      </c>
      <c r="L442" s="164">
        <v>0</v>
      </c>
      <c r="M442" s="164">
        <v>0</v>
      </c>
      <c r="N442" s="164">
        <v>0</v>
      </c>
      <c r="O442" s="164">
        <v>0</v>
      </c>
      <c r="P442" s="164">
        <v>0</v>
      </c>
      <c r="Q442" s="164">
        <v>0</v>
      </c>
      <c r="R442" s="164">
        <v>0</v>
      </c>
      <c r="S442" s="164">
        <v>0</v>
      </c>
      <c r="T442" s="164">
        <v>0</v>
      </c>
      <c r="U442" s="164">
        <v>0</v>
      </c>
      <c r="V442" s="164">
        <v>0</v>
      </c>
      <c r="W442" s="164">
        <v>0</v>
      </c>
      <c r="X442" s="164">
        <v>0</v>
      </c>
      <c r="Y442" s="164">
        <v>0</v>
      </c>
      <c r="Z442" s="164">
        <v>0</v>
      </c>
      <c r="AA442" s="164">
        <v>0</v>
      </c>
      <c r="AB442" s="164">
        <v>0</v>
      </c>
      <c r="AC442" s="164">
        <v>0</v>
      </c>
      <c r="AD442" s="164">
        <v>0</v>
      </c>
      <c r="AE442" s="164">
        <v>0</v>
      </c>
      <c r="AF442" s="164">
        <v>0</v>
      </c>
      <c r="AG442" s="164">
        <v>0</v>
      </c>
      <c r="AH442" s="164">
        <v>0</v>
      </c>
      <c r="AI442" s="164">
        <v>0</v>
      </c>
      <c r="AJ442" s="165">
        <f t="shared" si="6"/>
        <v>0</v>
      </c>
      <c r="AM442" s="103"/>
    </row>
    <row r="443" spans="1:39" ht="20.100000000000001" hidden="1" customHeight="1" outlineLevel="2">
      <c r="A443" s="161">
        <v>1429</v>
      </c>
      <c r="B443" s="162" t="s">
        <v>1103</v>
      </c>
      <c r="C443" s="163" t="s">
        <v>1383</v>
      </c>
      <c r="D443" s="164">
        <v>0</v>
      </c>
      <c r="E443" s="164">
        <v>0</v>
      </c>
      <c r="F443" s="164">
        <v>0</v>
      </c>
      <c r="G443" s="164">
        <v>0</v>
      </c>
      <c r="H443" s="164">
        <v>0</v>
      </c>
      <c r="I443" s="164">
        <v>0</v>
      </c>
      <c r="J443" s="164">
        <v>0</v>
      </c>
      <c r="K443" s="164">
        <v>0</v>
      </c>
      <c r="L443" s="164">
        <v>0</v>
      </c>
      <c r="M443" s="164">
        <v>0</v>
      </c>
      <c r="N443" s="164">
        <v>0</v>
      </c>
      <c r="O443" s="164">
        <v>0</v>
      </c>
      <c r="P443" s="164">
        <v>0</v>
      </c>
      <c r="Q443" s="164">
        <v>0</v>
      </c>
      <c r="R443" s="164">
        <v>0</v>
      </c>
      <c r="S443" s="164">
        <v>0</v>
      </c>
      <c r="T443" s="164">
        <v>0</v>
      </c>
      <c r="U443" s="164">
        <v>0</v>
      </c>
      <c r="V443" s="164">
        <v>0</v>
      </c>
      <c r="W443" s="164">
        <v>0</v>
      </c>
      <c r="X443" s="164">
        <v>0</v>
      </c>
      <c r="Y443" s="164">
        <v>0</v>
      </c>
      <c r="Z443" s="164">
        <v>0</v>
      </c>
      <c r="AA443" s="164">
        <v>0</v>
      </c>
      <c r="AB443" s="164">
        <v>0</v>
      </c>
      <c r="AC443" s="164">
        <v>0</v>
      </c>
      <c r="AD443" s="164">
        <v>0</v>
      </c>
      <c r="AE443" s="164">
        <v>0</v>
      </c>
      <c r="AF443" s="164">
        <v>0</v>
      </c>
      <c r="AG443" s="164">
        <v>0</v>
      </c>
      <c r="AH443" s="164">
        <v>0</v>
      </c>
      <c r="AI443" s="164">
        <v>0</v>
      </c>
      <c r="AJ443" s="165">
        <f t="shared" si="6"/>
        <v>0</v>
      </c>
      <c r="AM443" s="103"/>
    </row>
    <row r="444" spans="1:39" ht="20.100000000000001" hidden="1" customHeight="1" outlineLevel="2">
      <c r="A444" s="161">
        <v>1430</v>
      </c>
      <c r="B444" s="162" t="s">
        <v>1104</v>
      </c>
      <c r="C444" s="163" t="s">
        <v>1383</v>
      </c>
      <c r="D444" s="164">
        <v>0</v>
      </c>
      <c r="E444" s="164">
        <v>0</v>
      </c>
      <c r="F444" s="164">
        <v>0</v>
      </c>
      <c r="G444" s="164">
        <v>0</v>
      </c>
      <c r="H444" s="164">
        <v>0</v>
      </c>
      <c r="I444" s="164">
        <v>0</v>
      </c>
      <c r="J444" s="164">
        <v>0</v>
      </c>
      <c r="K444" s="164">
        <v>0</v>
      </c>
      <c r="L444" s="164">
        <v>0</v>
      </c>
      <c r="M444" s="164">
        <v>0</v>
      </c>
      <c r="N444" s="164">
        <v>0</v>
      </c>
      <c r="O444" s="164">
        <v>0</v>
      </c>
      <c r="P444" s="164">
        <v>0</v>
      </c>
      <c r="Q444" s="164">
        <v>0</v>
      </c>
      <c r="R444" s="164">
        <v>0</v>
      </c>
      <c r="S444" s="164">
        <v>0</v>
      </c>
      <c r="T444" s="164">
        <v>0</v>
      </c>
      <c r="U444" s="164">
        <v>0</v>
      </c>
      <c r="V444" s="164">
        <v>0</v>
      </c>
      <c r="W444" s="164">
        <v>0</v>
      </c>
      <c r="X444" s="164">
        <v>0</v>
      </c>
      <c r="Y444" s="164">
        <v>0</v>
      </c>
      <c r="Z444" s="164">
        <v>0</v>
      </c>
      <c r="AA444" s="164">
        <v>0</v>
      </c>
      <c r="AB444" s="164">
        <v>0</v>
      </c>
      <c r="AC444" s="164">
        <v>0</v>
      </c>
      <c r="AD444" s="164">
        <v>0</v>
      </c>
      <c r="AE444" s="164">
        <v>0</v>
      </c>
      <c r="AF444" s="164">
        <v>0</v>
      </c>
      <c r="AG444" s="164">
        <v>0</v>
      </c>
      <c r="AH444" s="164">
        <v>0</v>
      </c>
      <c r="AI444" s="164">
        <v>0</v>
      </c>
      <c r="AJ444" s="165">
        <f t="shared" si="6"/>
        <v>0</v>
      </c>
      <c r="AM444" s="103"/>
    </row>
    <row r="445" spans="1:39" ht="20.100000000000001" hidden="1" customHeight="1" outlineLevel="2">
      <c r="A445" s="161">
        <v>1431</v>
      </c>
      <c r="B445" s="162" t="s">
        <v>1105</v>
      </c>
      <c r="C445" s="163" t="s">
        <v>1383</v>
      </c>
      <c r="D445" s="164">
        <v>0</v>
      </c>
      <c r="E445" s="164">
        <v>0</v>
      </c>
      <c r="F445" s="164">
        <v>0</v>
      </c>
      <c r="G445" s="164">
        <v>0</v>
      </c>
      <c r="H445" s="164">
        <v>0</v>
      </c>
      <c r="I445" s="164">
        <v>0</v>
      </c>
      <c r="J445" s="164">
        <v>0</v>
      </c>
      <c r="K445" s="164">
        <v>0</v>
      </c>
      <c r="L445" s="164">
        <v>0</v>
      </c>
      <c r="M445" s="164">
        <v>0</v>
      </c>
      <c r="N445" s="164">
        <v>0</v>
      </c>
      <c r="O445" s="164">
        <v>0</v>
      </c>
      <c r="P445" s="164">
        <v>0</v>
      </c>
      <c r="Q445" s="164">
        <v>0</v>
      </c>
      <c r="R445" s="164">
        <v>0</v>
      </c>
      <c r="S445" s="164">
        <v>0</v>
      </c>
      <c r="T445" s="164">
        <v>0</v>
      </c>
      <c r="U445" s="164">
        <v>0</v>
      </c>
      <c r="V445" s="164">
        <v>0</v>
      </c>
      <c r="W445" s="164">
        <v>0</v>
      </c>
      <c r="X445" s="164">
        <v>0</v>
      </c>
      <c r="Y445" s="164">
        <v>0</v>
      </c>
      <c r="Z445" s="164">
        <v>0</v>
      </c>
      <c r="AA445" s="164">
        <v>0</v>
      </c>
      <c r="AB445" s="164">
        <v>0</v>
      </c>
      <c r="AC445" s="164">
        <v>0</v>
      </c>
      <c r="AD445" s="164">
        <v>0</v>
      </c>
      <c r="AE445" s="164">
        <v>0</v>
      </c>
      <c r="AF445" s="164">
        <v>0</v>
      </c>
      <c r="AG445" s="164">
        <v>0</v>
      </c>
      <c r="AH445" s="164">
        <v>0</v>
      </c>
      <c r="AI445" s="164">
        <v>0</v>
      </c>
      <c r="AJ445" s="165">
        <f t="shared" si="6"/>
        <v>0</v>
      </c>
      <c r="AM445" s="103"/>
    </row>
    <row r="446" spans="1:39" ht="20.100000000000001" hidden="1" customHeight="1" outlineLevel="2">
      <c r="A446" s="161">
        <v>1432</v>
      </c>
      <c r="B446" s="162" t="s">
        <v>1106</v>
      </c>
      <c r="C446" s="163" t="s">
        <v>1383</v>
      </c>
      <c r="D446" s="164">
        <v>0</v>
      </c>
      <c r="E446" s="164">
        <v>0</v>
      </c>
      <c r="F446" s="164">
        <v>0</v>
      </c>
      <c r="G446" s="164">
        <v>0</v>
      </c>
      <c r="H446" s="164">
        <v>0</v>
      </c>
      <c r="I446" s="164">
        <v>0</v>
      </c>
      <c r="J446" s="164">
        <v>0</v>
      </c>
      <c r="K446" s="164">
        <v>0</v>
      </c>
      <c r="L446" s="164">
        <v>0</v>
      </c>
      <c r="M446" s="164">
        <v>0</v>
      </c>
      <c r="N446" s="164">
        <v>0</v>
      </c>
      <c r="O446" s="164">
        <v>0</v>
      </c>
      <c r="P446" s="164">
        <v>0</v>
      </c>
      <c r="Q446" s="164">
        <v>0</v>
      </c>
      <c r="R446" s="164">
        <v>0</v>
      </c>
      <c r="S446" s="164">
        <v>0</v>
      </c>
      <c r="T446" s="164">
        <v>0</v>
      </c>
      <c r="U446" s="164">
        <v>0</v>
      </c>
      <c r="V446" s="164">
        <v>0</v>
      </c>
      <c r="W446" s="164">
        <v>0</v>
      </c>
      <c r="X446" s="164">
        <v>0</v>
      </c>
      <c r="Y446" s="164">
        <v>0</v>
      </c>
      <c r="Z446" s="164">
        <v>0</v>
      </c>
      <c r="AA446" s="164">
        <v>0</v>
      </c>
      <c r="AB446" s="164">
        <v>0</v>
      </c>
      <c r="AC446" s="164">
        <v>0</v>
      </c>
      <c r="AD446" s="164">
        <v>0</v>
      </c>
      <c r="AE446" s="164">
        <v>0</v>
      </c>
      <c r="AF446" s="164">
        <v>0</v>
      </c>
      <c r="AG446" s="164">
        <v>0</v>
      </c>
      <c r="AH446" s="164">
        <v>0</v>
      </c>
      <c r="AI446" s="164">
        <v>0</v>
      </c>
      <c r="AJ446" s="165">
        <f t="shared" si="6"/>
        <v>0</v>
      </c>
      <c r="AM446" s="103"/>
    </row>
    <row r="447" spans="1:39" ht="20.100000000000001" hidden="1" customHeight="1" outlineLevel="2">
      <c r="A447" s="161">
        <v>1433</v>
      </c>
      <c r="B447" s="162" t="s">
        <v>1107</v>
      </c>
      <c r="C447" s="163" t="s">
        <v>1383</v>
      </c>
      <c r="D447" s="164">
        <v>0</v>
      </c>
      <c r="E447" s="164">
        <v>0</v>
      </c>
      <c r="F447" s="164">
        <v>0</v>
      </c>
      <c r="G447" s="164">
        <v>0</v>
      </c>
      <c r="H447" s="164">
        <v>0</v>
      </c>
      <c r="I447" s="164">
        <v>0</v>
      </c>
      <c r="J447" s="164">
        <v>0</v>
      </c>
      <c r="K447" s="164">
        <v>0</v>
      </c>
      <c r="L447" s="164">
        <v>0</v>
      </c>
      <c r="M447" s="164">
        <v>0</v>
      </c>
      <c r="N447" s="164">
        <v>0</v>
      </c>
      <c r="O447" s="164">
        <v>0</v>
      </c>
      <c r="P447" s="164">
        <v>0</v>
      </c>
      <c r="Q447" s="164">
        <v>0</v>
      </c>
      <c r="R447" s="164">
        <v>0</v>
      </c>
      <c r="S447" s="164">
        <v>0</v>
      </c>
      <c r="T447" s="164">
        <v>0</v>
      </c>
      <c r="U447" s="164">
        <v>0</v>
      </c>
      <c r="V447" s="164">
        <v>0</v>
      </c>
      <c r="W447" s="164">
        <v>0</v>
      </c>
      <c r="X447" s="164">
        <v>0</v>
      </c>
      <c r="Y447" s="164">
        <v>0</v>
      </c>
      <c r="Z447" s="164">
        <v>0</v>
      </c>
      <c r="AA447" s="164">
        <v>0</v>
      </c>
      <c r="AB447" s="164">
        <v>0</v>
      </c>
      <c r="AC447" s="164">
        <v>0</v>
      </c>
      <c r="AD447" s="164">
        <v>0</v>
      </c>
      <c r="AE447" s="164">
        <v>0</v>
      </c>
      <c r="AF447" s="164">
        <v>0</v>
      </c>
      <c r="AG447" s="164">
        <v>0</v>
      </c>
      <c r="AH447" s="164">
        <v>0</v>
      </c>
      <c r="AI447" s="164">
        <v>0</v>
      </c>
      <c r="AJ447" s="165">
        <f t="shared" si="6"/>
        <v>0</v>
      </c>
      <c r="AM447" s="103"/>
    </row>
    <row r="448" spans="1:39" ht="20.100000000000001" hidden="1" customHeight="1" outlineLevel="2">
      <c r="A448" s="161">
        <v>1434</v>
      </c>
      <c r="B448" s="162" t="s">
        <v>1108</v>
      </c>
      <c r="C448" s="163" t="s">
        <v>1383</v>
      </c>
      <c r="D448" s="164">
        <v>0</v>
      </c>
      <c r="E448" s="164">
        <v>0</v>
      </c>
      <c r="F448" s="164">
        <v>0</v>
      </c>
      <c r="G448" s="164">
        <v>0</v>
      </c>
      <c r="H448" s="164">
        <v>0</v>
      </c>
      <c r="I448" s="164">
        <v>0</v>
      </c>
      <c r="J448" s="164">
        <v>0</v>
      </c>
      <c r="K448" s="164">
        <v>0</v>
      </c>
      <c r="L448" s="164">
        <v>0</v>
      </c>
      <c r="M448" s="164">
        <v>0</v>
      </c>
      <c r="N448" s="164">
        <v>0</v>
      </c>
      <c r="O448" s="164">
        <v>0</v>
      </c>
      <c r="P448" s="164">
        <v>0</v>
      </c>
      <c r="Q448" s="164">
        <v>0</v>
      </c>
      <c r="R448" s="164">
        <v>0</v>
      </c>
      <c r="S448" s="164">
        <v>0</v>
      </c>
      <c r="T448" s="164">
        <v>0</v>
      </c>
      <c r="U448" s="164">
        <v>0</v>
      </c>
      <c r="V448" s="164">
        <v>0</v>
      </c>
      <c r="W448" s="164">
        <v>0</v>
      </c>
      <c r="X448" s="164">
        <v>0</v>
      </c>
      <c r="Y448" s="164">
        <v>0</v>
      </c>
      <c r="Z448" s="164">
        <v>0</v>
      </c>
      <c r="AA448" s="164">
        <v>0</v>
      </c>
      <c r="AB448" s="164">
        <v>0</v>
      </c>
      <c r="AC448" s="164">
        <v>0</v>
      </c>
      <c r="AD448" s="164">
        <v>0</v>
      </c>
      <c r="AE448" s="164">
        <v>0</v>
      </c>
      <c r="AF448" s="164">
        <v>0</v>
      </c>
      <c r="AG448" s="164">
        <v>0</v>
      </c>
      <c r="AH448" s="164">
        <v>0</v>
      </c>
      <c r="AI448" s="164">
        <v>0</v>
      </c>
      <c r="AJ448" s="165">
        <f t="shared" si="6"/>
        <v>0</v>
      </c>
      <c r="AM448" s="103"/>
    </row>
    <row r="449" spans="1:39" ht="20.100000000000001" hidden="1" customHeight="1" outlineLevel="2">
      <c r="A449" s="161">
        <v>1435</v>
      </c>
      <c r="B449" s="162" t="s">
        <v>1109</v>
      </c>
      <c r="C449" s="163" t="s">
        <v>1383</v>
      </c>
      <c r="D449" s="164">
        <v>0</v>
      </c>
      <c r="E449" s="164">
        <v>0</v>
      </c>
      <c r="F449" s="164">
        <v>0</v>
      </c>
      <c r="G449" s="164">
        <v>0</v>
      </c>
      <c r="H449" s="164">
        <v>0</v>
      </c>
      <c r="I449" s="164">
        <v>0</v>
      </c>
      <c r="J449" s="164">
        <v>0</v>
      </c>
      <c r="K449" s="164">
        <v>0</v>
      </c>
      <c r="L449" s="164">
        <v>0</v>
      </c>
      <c r="M449" s="164">
        <v>0</v>
      </c>
      <c r="N449" s="164">
        <v>0</v>
      </c>
      <c r="O449" s="164">
        <v>0</v>
      </c>
      <c r="P449" s="164">
        <v>0</v>
      </c>
      <c r="Q449" s="164">
        <v>0</v>
      </c>
      <c r="R449" s="164">
        <v>0</v>
      </c>
      <c r="S449" s="164">
        <v>0</v>
      </c>
      <c r="T449" s="164">
        <v>0</v>
      </c>
      <c r="U449" s="164">
        <v>0</v>
      </c>
      <c r="V449" s="164">
        <v>0</v>
      </c>
      <c r="W449" s="164">
        <v>0</v>
      </c>
      <c r="X449" s="164">
        <v>0</v>
      </c>
      <c r="Y449" s="164">
        <v>0</v>
      </c>
      <c r="Z449" s="164">
        <v>0</v>
      </c>
      <c r="AA449" s="164">
        <v>0</v>
      </c>
      <c r="AB449" s="164">
        <v>0</v>
      </c>
      <c r="AC449" s="164">
        <v>0</v>
      </c>
      <c r="AD449" s="164">
        <v>0</v>
      </c>
      <c r="AE449" s="164">
        <v>0</v>
      </c>
      <c r="AF449" s="164">
        <v>0</v>
      </c>
      <c r="AG449" s="164">
        <v>0</v>
      </c>
      <c r="AH449" s="164">
        <v>0</v>
      </c>
      <c r="AI449" s="164">
        <v>0</v>
      </c>
      <c r="AJ449" s="165">
        <f t="shared" si="6"/>
        <v>0</v>
      </c>
      <c r="AM449" s="103"/>
    </row>
    <row r="450" spans="1:39" ht="20.100000000000001" hidden="1" customHeight="1" outlineLevel="2">
      <c r="A450" s="161">
        <v>1501</v>
      </c>
      <c r="B450" s="162" t="s">
        <v>1110</v>
      </c>
      <c r="C450" s="163" t="s">
        <v>1383</v>
      </c>
      <c r="D450" s="164">
        <v>0</v>
      </c>
      <c r="E450" s="164">
        <v>0</v>
      </c>
      <c r="F450" s="164">
        <v>0</v>
      </c>
      <c r="G450" s="164">
        <v>0</v>
      </c>
      <c r="H450" s="164">
        <v>0</v>
      </c>
      <c r="I450" s="164">
        <v>0</v>
      </c>
      <c r="J450" s="164">
        <v>0</v>
      </c>
      <c r="K450" s="164">
        <v>0</v>
      </c>
      <c r="L450" s="164">
        <v>0</v>
      </c>
      <c r="M450" s="164">
        <v>0</v>
      </c>
      <c r="N450" s="164">
        <v>0</v>
      </c>
      <c r="O450" s="164">
        <v>0</v>
      </c>
      <c r="P450" s="164">
        <v>0</v>
      </c>
      <c r="Q450" s="164">
        <v>0</v>
      </c>
      <c r="R450" s="164">
        <v>0</v>
      </c>
      <c r="S450" s="164">
        <v>0</v>
      </c>
      <c r="T450" s="164">
        <v>0</v>
      </c>
      <c r="U450" s="164">
        <v>0</v>
      </c>
      <c r="V450" s="164">
        <v>0</v>
      </c>
      <c r="W450" s="164">
        <v>0</v>
      </c>
      <c r="X450" s="164">
        <v>0</v>
      </c>
      <c r="Y450" s="164">
        <v>0</v>
      </c>
      <c r="Z450" s="164">
        <v>0</v>
      </c>
      <c r="AA450" s="164">
        <v>0</v>
      </c>
      <c r="AB450" s="164">
        <v>0</v>
      </c>
      <c r="AC450" s="164">
        <v>0</v>
      </c>
      <c r="AD450" s="164">
        <v>0</v>
      </c>
      <c r="AE450" s="164">
        <v>0</v>
      </c>
      <c r="AF450" s="164">
        <v>0</v>
      </c>
      <c r="AG450" s="164">
        <v>0</v>
      </c>
      <c r="AH450" s="164">
        <v>0</v>
      </c>
      <c r="AI450" s="164">
        <v>0</v>
      </c>
      <c r="AJ450" s="165">
        <f t="shared" si="6"/>
        <v>0</v>
      </c>
      <c r="AM450" s="103"/>
    </row>
    <row r="451" spans="1:39" ht="20.100000000000001" hidden="1" customHeight="1" outlineLevel="2">
      <c r="A451" s="161">
        <v>1502</v>
      </c>
      <c r="B451" s="162" t="s">
        <v>1111</v>
      </c>
      <c r="C451" s="163" t="s">
        <v>1383</v>
      </c>
      <c r="D451" s="164">
        <v>0</v>
      </c>
      <c r="E451" s="164">
        <v>0</v>
      </c>
      <c r="F451" s="164">
        <v>0</v>
      </c>
      <c r="G451" s="164">
        <v>0</v>
      </c>
      <c r="H451" s="164">
        <v>0</v>
      </c>
      <c r="I451" s="164">
        <v>0</v>
      </c>
      <c r="J451" s="164">
        <v>0</v>
      </c>
      <c r="K451" s="164">
        <v>0</v>
      </c>
      <c r="L451" s="164">
        <v>0</v>
      </c>
      <c r="M451" s="164">
        <v>0</v>
      </c>
      <c r="N451" s="164">
        <v>0</v>
      </c>
      <c r="O451" s="164">
        <v>0</v>
      </c>
      <c r="P451" s="164">
        <v>0</v>
      </c>
      <c r="Q451" s="164">
        <v>0</v>
      </c>
      <c r="R451" s="164">
        <v>0</v>
      </c>
      <c r="S451" s="164">
        <v>0</v>
      </c>
      <c r="T451" s="164">
        <v>0</v>
      </c>
      <c r="U451" s="164">
        <v>0</v>
      </c>
      <c r="V451" s="164">
        <v>0</v>
      </c>
      <c r="W451" s="164">
        <v>0</v>
      </c>
      <c r="X451" s="164">
        <v>0</v>
      </c>
      <c r="Y451" s="164">
        <v>0</v>
      </c>
      <c r="Z451" s="164">
        <v>0</v>
      </c>
      <c r="AA451" s="164">
        <v>0</v>
      </c>
      <c r="AB451" s="164">
        <v>0</v>
      </c>
      <c r="AC451" s="164">
        <v>0</v>
      </c>
      <c r="AD451" s="164">
        <v>0</v>
      </c>
      <c r="AE451" s="164">
        <v>0</v>
      </c>
      <c r="AF451" s="164">
        <v>0</v>
      </c>
      <c r="AG451" s="164">
        <v>0</v>
      </c>
      <c r="AH451" s="164">
        <v>0</v>
      </c>
      <c r="AI451" s="164">
        <v>0</v>
      </c>
      <c r="AJ451" s="165">
        <f t="shared" si="6"/>
        <v>0</v>
      </c>
      <c r="AM451" s="103"/>
    </row>
    <row r="452" spans="1:39" ht="20.100000000000001" hidden="1" customHeight="1" outlineLevel="2">
      <c r="A452" s="161">
        <v>1503</v>
      </c>
      <c r="B452" s="162" t="s">
        <v>1112</v>
      </c>
      <c r="C452" s="163" t="s">
        <v>1383</v>
      </c>
      <c r="D452" s="164">
        <v>0</v>
      </c>
      <c r="E452" s="164">
        <v>0</v>
      </c>
      <c r="F452" s="164">
        <v>0</v>
      </c>
      <c r="G452" s="164">
        <v>0</v>
      </c>
      <c r="H452" s="164">
        <v>0</v>
      </c>
      <c r="I452" s="164">
        <v>0</v>
      </c>
      <c r="J452" s="164">
        <v>0</v>
      </c>
      <c r="K452" s="164">
        <v>0</v>
      </c>
      <c r="L452" s="164">
        <v>0</v>
      </c>
      <c r="M452" s="164">
        <v>0</v>
      </c>
      <c r="N452" s="164">
        <v>0</v>
      </c>
      <c r="O452" s="164">
        <v>0</v>
      </c>
      <c r="P452" s="164">
        <v>0</v>
      </c>
      <c r="Q452" s="164">
        <v>0</v>
      </c>
      <c r="R452" s="164">
        <v>0</v>
      </c>
      <c r="S452" s="164">
        <v>0</v>
      </c>
      <c r="T452" s="164">
        <v>0</v>
      </c>
      <c r="U452" s="164">
        <v>0</v>
      </c>
      <c r="V452" s="164">
        <v>0</v>
      </c>
      <c r="W452" s="164">
        <v>0</v>
      </c>
      <c r="X452" s="164">
        <v>0</v>
      </c>
      <c r="Y452" s="164">
        <v>0</v>
      </c>
      <c r="Z452" s="164">
        <v>0</v>
      </c>
      <c r="AA452" s="164">
        <v>0</v>
      </c>
      <c r="AB452" s="164">
        <v>0</v>
      </c>
      <c r="AC452" s="164">
        <v>0</v>
      </c>
      <c r="AD452" s="164">
        <v>0</v>
      </c>
      <c r="AE452" s="164">
        <v>0</v>
      </c>
      <c r="AF452" s="164">
        <v>0</v>
      </c>
      <c r="AG452" s="164">
        <v>0</v>
      </c>
      <c r="AH452" s="164">
        <v>0</v>
      </c>
      <c r="AI452" s="164">
        <v>0</v>
      </c>
      <c r="AJ452" s="165">
        <f t="shared" si="6"/>
        <v>0</v>
      </c>
      <c r="AM452" s="103"/>
    </row>
    <row r="453" spans="1:39" ht="20.100000000000001" hidden="1" customHeight="1" outlineLevel="2">
      <c r="A453" s="161">
        <v>1504</v>
      </c>
      <c r="B453" s="162" t="s">
        <v>1113</v>
      </c>
      <c r="C453" s="163" t="s">
        <v>1383</v>
      </c>
      <c r="D453" s="164">
        <v>0</v>
      </c>
      <c r="E453" s="164">
        <v>0</v>
      </c>
      <c r="F453" s="164">
        <v>0</v>
      </c>
      <c r="G453" s="164">
        <v>0</v>
      </c>
      <c r="H453" s="164">
        <v>0</v>
      </c>
      <c r="I453" s="164">
        <v>0</v>
      </c>
      <c r="J453" s="164">
        <v>0</v>
      </c>
      <c r="K453" s="164">
        <v>0</v>
      </c>
      <c r="L453" s="164">
        <v>0</v>
      </c>
      <c r="M453" s="164">
        <v>0</v>
      </c>
      <c r="N453" s="164">
        <v>0</v>
      </c>
      <c r="O453" s="164">
        <v>0</v>
      </c>
      <c r="P453" s="164">
        <v>0</v>
      </c>
      <c r="Q453" s="164">
        <v>0</v>
      </c>
      <c r="R453" s="164">
        <v>0</v>
      </c>
      <c r="S453" s="164">
        <v>0</v>
      </c>
      <c r="T453" s="164">
        <v>0</v>
      </c>
      <c r="U453" s="164">
        <v>0</v>
      </c>
      <c r="V453" s="164">
        <v>0</v>
      </c>
      <c r="W453" s="164">
        <v>0</v>
      </c>
      <c r="X453" s="164">
        <v>0</v>
      </c>
      <c r="Y453" s="164">
        <v>0</v>
      </c>
      <c r="Z453" s="164">
        <v>0</v>
      </c>
      <c r="AA453" s="164">
        <v>0</v>
      </c>
      <c r="AB453" s="164">
        <v>0</v>
      </c>
      <c r="AC453" s="164">
        <v>0</v>
      </c>
      <c r="AD453" s="164">
        <v>0</v>
      </c>
      <c r="AE453" s="164">
        <v>0</v>
      </c>
      <c r="AF453" s="164">
        <v>0</v>
      </c>
      <c r="AG453" s="164">
        <v>0</v>
      </c>
      <c r="AH453" s="164">
        <v>0</v>
      </c>
      <c r="AI453" s="164">
        <v>0</v>
      </c>
      <c r="AJ453" s="165">
        <f t="shared" si="6"/>
        <v>0</v>
      </c>
      <c r="AM453" s="103"/>
    </row>
    <row r="454" spans="1:39" ht="20.100000000000001" hidden="1" customHeight="1" outlineLevel="2">
      <c r="A454" s="161">
        <v>1505</v>
      </c>
      <c r="B454" s="162" t="s">
        <v>1114</v>
      </c>
      <c r="C454" s="163" t="s">
        <v>1383</v>
      </c>
      <c r="D454" s="164">
        <v>0</v>
      </c>
      <c r="E454" s="164">
        <v>0</v>
      </c>
      <c r="F454" s="164">
        <v>0</v>
      </c>
      <c r="G454" s="164">
        <v>0</v>
      </c>
      <c r="H454" s="164">
        <v>0</v>
      </c>
      <c r="I454" s="164">
        <v>0</v>
      </c>
      <c r="J454" s="164">
        <v>0</v>
      </c>
      <c r="K454" s="164">
        <v>0</v>
      </c>
      <c r="L454" s="164">
        <v>0</v>
      </c>
      <c r="M454" s="164">
        <v>0</v>
      </c>
      <c r="N454" s="164">
        <v>0</v>
      </c>
      <c r="O454" s="164">
        <v>0</v>
      </c>
      <c r="P454" s="164">
        <v>0</v>
      </c>
      <c r="Q454" s="164">
        <v>0</v>
      </c>
      <c r="R454" s="164">
        <v>0</v>
      </c>
      <c r="S454" s="164">
        <v>0</v>
      </c>
      <c r="T454" s="164">
        <v>0</v>
      </c>
      <c r="U454" s="164">
        <v>0</v>
      </c>
      <c r="V454" s="164">
        <v>0</v>
      </c>
      <c r="W454" s="164">
        <v>0</v>
      </c>
      <c r="X454" s="164">
        <v>0</v>
      </c>
      <c r="Y454" s="164">
        <v>0</v>
      </c>
      <c r="Z454" s="164">
        <v>0</v>
      </c>
      <c r="AA454" s="164">
        <v>0</v>
      </c>
      <c r="AB454" s="164">
        <v>0</v>
      </c>
      <c r="AC454" s="164">
        <v>0</v>
      </c>
      <c r="AD454" s="164">
        <v>0</v>
      </c>
      <c r="AE454" s="164">
        <v>0</v>
      </c>
      <c r="AF454" s="164">
        <v>0</v>
      </c>
      <c r="AG454" s="164">
        <v>0</v>
      </c>
      <c r="AH454" s="164">
        <v>0</v>
      </c>
      <c r="AI454" s="164">
        <v>0</v>
      </c>
      <c r="AJ454" s="165">
        <f t="shared" si="6"/>
        <v>0</v>
      </c>
      <c r="AM454" s="103"/>
    </row>
    <row r="455" spans="1:39" ht="20.100000000000001" hidden="1" customHeight="1" outlineLevel="2">
      <c r="A455" s="161">
        <v>1506</v>
      </c>
      <c r="B455" s="162" t="s">
        <v>1115</v>
      </c>
      <c r="C455" s="163" t="s">
        <v>1383</v>
      </c>
      <c r="D455" s="164">
        <v>0</v>
      </c>
      <c r="E455" s="164">
        <v>0</v>
      </c>
      <c r="F455" s="164">
        <v>0</v>
      </c>
      <c r="G455" s="164">
        <v>0</v>
      </c>
      <c r="H455" s="164">
        <v>0</v>
      </c>
      <c r="I455" s="164">
        <v>0</v>
      </c>
      <c r="J455" s="164">
        <v>0</v>
      </c>
      <c r="K455" s="164">
        <v>0</v>
      </c>
      <c r="L455" s="164">
        <v>0</v>
      </c>
      <c r="M455" s="164">
        <v>0</v>
      </c>
      <c r="N455" s="164">
        <v>0</v>
      </c>
      <c r="O455" s="164">
        <v>0</v>
      </c>
      <c r="P455" s="164">
        <v>0</v>
      </c>
      <c r="Q455" s="164">
        <v>0</v>
      </c>
      <c r="R455" s="164">
        <v>0</v>
      </c>
      <c r="S455" s="164">
        <v>0</v>
      </c>
      <c r="T455" s="164">
        <v>0</v>
      </c>
      <c r="U455" s="164">
        <v>0</v>
      </c>
      <c r="V455" s="164">
        <v>0</v>
      </c>
      <c r="W455" s="164">
        <v>0</v>
      </c>
      <c r="X455" s="164">
        <v>0</v>
      </c>
      <c r="Y455" s="164">
        <v>0</v>
      </c>
      <c r="Z455" s="164">
        <v>0</v>
      </c>
      <c r="AA455" s="164">
        <v>0</v>
      </c>
      <c r="AB455" s="164">
        <v>0</v>
      </c>
      <c r="AC455" s="164">
        <v>0</v>
      </c>
      <c r="AD455" s="164">
        <v>0</v>
      </c>
      <c r="AE455" s="164">
        <v>0</v>
      </c>
      <c r="AF455" s="164">
        <v>0</v>
      </c>
      <c r="AG455" s="164">
        <v>0</v>
      </c>
      <c r="AH455" s="164">
        <v>0</v>
      </c>
      <c r="AI455" s="164">
        <v>0</v>
      </c>
      <c r="AJ455" s="165">
        <f t="shared" si="6"/>
        <v>0</v>
      </c>
      <c r="AM455" s="103"/>
    </row>
    <row r="456" spans="1:39" ht="20.100000000000001" hidden="1" customHeight="1" outlineLevel="2">
      <c r="A456" s="161">
        <v>1507</v>
      </c>
      <c r="B456" s="162" t="s">
        <v>1116</v>
      </c>
      <c r="C456" s="163" t="s">
        <v>1383</v>
      </c>
      <c r="D456" s="164">
        <v>0</v>
      </c>
      <c r="E456" s="164">
        <v>0</v>
      </c>
      <c r="F456" s="164">
        <v>0</v>
      </c>
      <c r="G456" s="164">
        <v>0</v>
      </c>
      <c r="H456" s="164">
        <v>0</v>
      </c>
      <c r="I456" s="164">
        <v>0</v>
      </c>
      <c r="J456" s="164">
        <v>0</v>
      </c>
      <c r="K456" s="164">
        <v>0</v>
      </c>
      <c r="L456" s="164">
        <v>0</v>
      </c>
      <c r="M456" s="164">
        <v>0</v>
      </c>
      <c r="N456" s="164">
        <v>0</v>
      </c>
      <c r="O456" s="164">
        <v>0</v>
      </c>
      <c r="P456" s="164">
        <v>0</v>
      </c>
      <c r="Q456" s="164">
        <v>0</v>
      </c>
      <c r="R456" s="164">
        <v>0</v>
      </c>
      <c r="S456" s="164">
        <v>0</v>
      </c>
      <c r="T456" s="164">
        <v>0</v>
      </c>
      <c r="U456" s="164">
        <v>0</v>
      </c>
      <c r="V456" s="164">
        <v>0</v>
      </c>
      <c r="W456" s="164">
        <v>0</v>
      </c>
      <c r="X456" s="164">
        <v>0</v>
      </c>
      <c r="Y456" s="164">
        <v>0</v>
      </c>
      <c r="Z456" s="164">
        <v>0</v>
      </c>
      <c r="AA456" s="164">
        <v>0</v>
      </c>
      <c r="AB456" s="164">
        <v>0</v>
      </c>
      <c r="AC456" s="164">
        <v>0</v>
      </c>
      <c r="AD456" s="164">
        <v>0</v>
      </c>
      <c r="AE456" s="164">
        <v>0</v>
      </c>
      <c r="AF456" s="164">
        <v>0</v>
      </c>
      <c r="AG456" s="164">
        <v>0</v>
      </c>
      <c r="AH456" s="164">
        <v>0</v>
      </c>
      <c r="AI456" s="164">
        <v>0</v>
      </c>
      <c r="AJ456" s="165">
        <f t="shared" si="6"/>
        <v>0</v>
      </c>
      <c r="AM456" s="103"/>
    </row>
    <row r="457" spans="1:39" ht="20.100000000000001" hidden="1" customHeight="1" outlineLevel="2">
      <c r="A457" s="161">
        <v>1508</v>
      </c>
      <c r="B457" s="162" t="s">
        <v>1117</v>
      </c>
      <c r="C457" s="163" t="s">
        <v>1383</v>
      </c>
      <c r="D457" s="164">
        <v>0</v>
      </c>
      <c r="E457" s="164">
        <v>0</v>
      </c>
      <c r="F457" s="164">
        <v>0</v>
      </c>
      <c r="G457" s="164">
        <v>0</v>
      </c>
      <c r="H457" s="164">
        <v>0</v>
      </c>
      <c r="I457" s="164">
        <v>0</v>
      </c>
      <c r="J457" s="164">
        <v>0</v>
      </c>
      <c r="K457" s="164">
        <v>0</v>
      </c>
      <c r="L457" s="164">
        <v>0</v>
      </c>
      <c r="M457" s="164">
        <v>0</v>
      </c>
      <c r="N457" s="164">
        <v>0</v>
      </c>
      <c r="O457" s="164">
        <v>0</v>
      </c>
      <c r="P457" s="164">
        <v>0</v>
      </c>
      <c r="Q457" s="164">
        <v>0</v>
      </c>
      <c r="R457" s="164">
        <v>0</v>
      </c>
      <c r="S457" s="164">
        <v>0</v>
      </c>
      <c r="T457" s="164">
        <v>0</v>
      </c>
      <c r="U457" s="164">
        <v>0</v>
      </c>
      <c r="V457" s="164">
        <v>0</v>
      </c>
      <c r="W457" s="164">
        <v>0</v>
      </c>
      <c r="X457" s="164">
        <v>0</v>
      </c>
      <c r="Y457" s="164">
        <v>0</v>
      </c>
      <c r="Z457" s="164">
        <v>0</v>
      </c>
      <c r="AA457" s="164">
        <v>0</v>
      </c>
      <c r="AB457" s="164">
        <v>0</v>
      </c>
      <c r="AC457" s="164">
        <v>0</v>
      </c>
      <c r="AD457" s="164">
        <v>0</v>
      </c>
      <c r="AE457" s="164">
        <v>0</v>
      </c>
      <c r="AF457" s="164">
        <v>0</v>
      </c>
      <c r="AG457" s="164">
        <v>0</v>
      </c>
      <c r="AH457" s="164">
        <v>0</v>
      </c>
      <c r="AI457" s="164">
        <v>0</v>
      </c>
      <c r="AJ457" s="165">
        <f t="shared" si="6"/>
        <v>0</v>
      </c>
      <c r="AM457" s="103"/>
    </row>
    <row r="458" spans="1:39" ht="20.100000000000001" hidden="1" customHeight="1" outlineLevel="2">
      <c r="A458" s="161">
        <v>1509</v>
      </c>
      <c r="B458" s="162" t="s">
        <v>1118</v>
      </c>
      <c r="C458" s="163" t="s">
        <v>1383</v>
      </c>
      <c r="D458" s="164">
        <v>0</v>
      </c>
      <c r="E458" s="164">
        <v>0</v>
      </c>
      <c r="F458" s="164">
        <v>0</v>
      </c>
      <c r="G458" s="164">
        <v>0</v>
      </c>
      <c r="H458" s="164">
        <v>0</v>
      </c>
      <c r="I458" s="164">
        <v>0</v>
      </c>
      <c r="J458" s="164">
        <v>0</v>
      </c>
      <c r="K458" s="164">
        <v>0</v>
      </c>
      <c r="L458" s="164">
        <v>0</v>
      </c>
      <c r="M458" s="164">
        <v>0</v>
      </c>
      <c r="N458" s="164">
        <v>0</v>
      </c>
      <c r="O458" s="164">
        <v>0</v>
      </c>
      <c r="P458" s="164">
        <v>0</v>
      </c>
      <c r="Q458" s="164">
        <v>0</v>
      </c>
      <c r="R458" s="164">
        <v>0</v>
      </c>
      <c r="S458" s="164">
        <v>0</v>
      </c>
      <c r="T458" s="164">
        <v>0</v>
      </c>
      <c r="U458" s="164">
        <v>0</v>
      </c>
      <c r="V458" s="164">
        <v>0</v>
      </c>
      <c r="W458" s="164">
        <v>0</v>
      </c>
      <c r="X458" s="164">
        <v>0</v>
      </c>
      <c r="Y458" s="164">
        <v>0</v>
      </c>
      <c r="Z458" s="164">
        <v>0</v>
      </c>
      <c r="AA458" s="164">
        <v>0</v>
      </c>
      <c r="AB458" s="164">
        <v>0</v>
      </c>
      <c r="AC458" s="164">
        <v>0</v>
      </c>
      <c r="AD458" s="164">
        <v>0</v>
      </c>
      <c r="AE458" s="164">
        <v>0</v>
      </c>
      <c r="AF458" s="164">
        <v>0</v>
      </c>
      <c r="AG458" s="164">
        <v>0</v>
      </c>
      <c r="AH458" s="164">
        <v>0</v>
      </c>
      <c r="AI458" s="164">
        <v>0</v>
      </c>
      <c r="AJ458" s="165">
        <f t="shared" si="6"/>
        <v>0</v>
      </c>
      <c r="AM458" s="103"/>
    </row>
    <row r="459" spans="1:39" ht="20.100000000000001" hidden="1" customHeight="1" outlineLevel="2">
      <c r="A459" s="161">
        <v>1510</v>
      </c>
      <c r="B459" s="162" t="s">
        <v>1119</v>
      </c>
      <c r="C459" s="163" t="s">
        <v>1383</v>
      </c>
      <c r="D459" s="164">
        <v>0</v>
      </c>
      <c r="E459" s="164">
        <v>0</v>
      </c>
      <c r="F459" s="164">
        <v>0</v>
      </c>
      <c r="G459" s="164">
        <v>0</v>
      </c>
      <c r="H459" s="164">
        <v>0</v>
      </c>
      <c r="I459" s="164">
        <v>0</v>
      </c>
      <c r="J459" s="164">
        <v>0</v>
      </c>
      <c r="K459" s="164">
        <v>0</v>
      </c>
      <c r="L459" s="164">
        <v>0</v>
      </c>
      <c r="M459" s="164">
        <v>0</v>
      </c>
      <c r="N459" s="164">
        <v>0</v>
      </c>
      <c r="O459" s="164">
        <v>0</v>
      </c>
      <c r="P459" s="164">
        <v>0</v>
      </c>
      <c r="Q459" s="164">
        <v>0</v>
      </c>
      <c r="R459" s="164">
        <v>0</v>
      </c>
      <c r="S459" s="164">
        <v>0</v>
      </c>
      <c r="T459" s="164">
        <v>0</v>
      </c>
      <c r="U459" s="164">
        <v>0</v>
      </c>
      <c r="V459" s="164">
        <v>0</v>
      </c>
      <c r="W459" s="164">
        <v>0</v>
      </c>
      <c r="X459" s="164">
        <v>0</v>
      </c>
      <c r="Y459" s="164">
        <v>0</v>
      </c>
      <c r="Z459" s="164">
        <v>0</v>
      </c>
      <c r="AA459" s="164">
        <v>0</v>
      </c>
      <c r="AB459" s="164">
        <v>0</v>
      </c>
      <c r="AC459" s="164">
        <v>0</v>
      </c>
      <c r="AD459" s="164">
        <v>0</v>
      </c>
      <c r="AE459" s="164">
        <v>0</v>
      </c>
      <c r="AF459" s="164">
        <v>0</v>
      </c>
      <c r="AG459" s="164">
        <v>0</v>
      </c>
      <c r="AH459" s="164">
        <v>0</v>
      </c>
      <c r="AI459" s="164">
        <v>0</v>
      </c>
      <c r="AJ459" s="165">
        <f t="shared" si="6"/>
        <v>0</v>
      </c>
      <c r="AM459" s="103"/>
    </row>
    <row r="460" spans="1:39" ht="20.100000000000001" hidden="1" customHeight="1" outlineLevel="2">
      <c r="A460" s="161">
        <v>1511</v>
      </c>
      <c r="B460" s="162" t="s">
        <v>1120</v>
      </c>
      <c r="C460" s="163" t="s">
        <v>1383</v>
      </c>
      <c r="D460" s="164">
        <v>0</v>
      </c>
      <c r="E460" s="164">
        <v>0</v>
      </c>
      <c r="F460" s="164">
        <v>0</v>
      </c>
      <c r="G460" s="164">
        <v>0</v>
      </c>
      <c r="H460" s="164">
        <v>0</v>
      </c>
      <c r="I460" s="164">
        <v>0</v>
      </c>
      <c r="J460" s="164">
        <v>0</v>
      </c>
      <c r="K460" s="164">
        <v>0</v>
      </c>
      <c r="L460" s="164">
        <v>0</v>
      </c>
      <c r="M460" s="164">
        <v>0</v>
      </c>
      <c r="N460" s="164">
        <v>0</v>
      </c>
      <c r="O460" s="164">
        <v>0</v>
      </c>
      <c r="P460" s="164">
        <v>0</v>
      </c>
      <c r="Q460" s="164">
        <v>0</v>
      </c>
      <c r="R460" s="164">
        <v>0</v>
      </c>
      <c r="S460" s="164">
        <v>0</v>
      </c>
      <c r="T460" s="164">
        <v>0</v>
      </c>
      <c r="U460" s="164">
        <v>0</v>
      </c>
      <c r="V460" s="164">
        <v>0</v>
      </c>
      <c r="W460" s="164">
        <v>0</v>
      </c>
      <c r="X460" s="164">
        <v>0</v>
      </c>
      <c r="Y460" s="164">
        <v>0</v>
      </c>
      <c r="Z460" s="164">
        <v>0</v>
      </c>
      <c r="AA460" s="164">
        <v>0</v>
      </c>
      <c r="AB460" s="164">
        <v>0</v>
      </c>
      <c r="AC460" s="164">
        <v>0</v>
      </c>
      <c r="AD460" s="164">
        <v>0</v>
      </c>
      <c r="AE460" s="164">
        <v>0</v>
      </c>
      <c r="AF460" s="164">
        <v>0</v>
      </c>
      <c r="AG460" s="164">
        <v>0</v>
      </c>
      <c r="AH460" s="164">
        <v>0</v>
      </c>
      <c r="AI460" s="164">
        <v>0</v>
      </c>
      <c r="AJ460" s="165">
        <f t="shared" si="6"/>
        <v>0</v>
      </c>
      <c r="AM460" s="103"/>
    </row>
    <row r="461" spans="1:39" ht="20.100000000000001" hidden="1" customHeight="1" outlineLevel="2">
      <c r="A461" s="161">
        <v>1512</v>
      </c>
      <c r="B461" s="162" t="s">
        <v>1121</v>
      </c>
      <c r="C461" s="163" t="s">
        <v>1383</v>
      </c>
      <c r="D461" s="164">
        <v>0</v>
      </c>
      <c r="E461" s="164">
        <v>0</v>
      </c>
      <c r="F461" s="164">
        <v>0</v>
      </c>
      <c r="G461" s="164">
        <v>0</v>
      </c>
      <c r="H461" s="164">
        <v>0</v>
      </c>
      <c r="I461" s="164">
        <v>0</v>
      </c>
      <c r="J461" s="164">
        <v>0</v>
      </c>
      <c r="K461" s="164">
        <v>0</v>
      </c>
      <c r="L461" s="164">
        <v>0</v>
      </c>
      <c r="M461" s="164">
        <v>0</v>
      </c>
      <c r="N461" s="164">
        <v>0</v>
      </c>
      <c r="O461" s="164">
        <v>0</v>
      </c>
      <c r="P461" s="164">
        <v>0</v>
      </c>
      <c r="Q461" s="164">
        <v>0</v>
      </c>
      <c r="R461" s="164">
        <v>0</v>
      </c>
      <c r="S461" s="164">
        <v>0</v>
      </c>
      <c r="T461" s="164">
        <v>0</v>
      </c>
      <c r="U461" s="164">
        <v>0</v>
      </c>
      <c r="V461" s="164">
        <v>0</v>
      </c>
      <c r="W461" s="164">
        <v>0</v>
      </c>
      <c r="X461" s="164">
        <v>0</v>
      </c>
      <c r="Y461" s="164">
        <v>0</v>
      </c>
      <c r="Z461" s="164">
        <v>0</v>
      </c>
      <c r="AA461" s="164">
        <v>0</v>
      </c>
      <c r="AB461" s="164">
        <v>0</v>
      </c>
      <c r="AC461" s="164">
        <v>0</v>
      </c>
      <c r="AD461" s="164">
        <v>0</v>
      </c>
      <c r="AE461" s="164">
        <v>0</v>
      </c>
      <c r="AF461" s="164">
        <v>0</v>
      </c>
      <c r="AG461" s="164">
        <v>0</v>
      </c>
      <c r="AH461" s="164">
        <v>0</v>
      </c>
      <c r="AI461" s="164">
        <v>0</v>
      </c>
      <c r="AJ461" s="165">
        <f t="shared" si="6"/>
        <v>0</v>
      </c>
      <c r="AM461" s="103"/>
    </row>
    <row r="462" spans="1:39" ht="20.100000000000001" hidden="1" customHeight="1" outlineLevel="2">
      <c r="A462" s="161">
        <v>1513</v>
      </c>
      <c r="B462" s="162" t="s">
        <v>1122</v>
      </c>
      <c r="C462" s="163" t="s">
        <v>1383</v>
      </c>
      <c r="D462" s="164">
        <v>0</v>
      </c>
      <c r="E462" s="164">
        <v>0</v>
      </c>
      <c r="F462" s="164">
        <v>0</v>
      </c>
      <c r="G462" s="164">
        <v>0</v>
      </c>
      <c r="H462" s="164">
        <v>0</v>
      </c>
      <c r="I462" s="164">
        <v>0</v>
      </c>
      <c r="J462" s="164">
        <v>0</v>
      </c>
      <c r="K462" s="164">
        <v>0</v>
      </c>
      <c r="L462" s="164">
        <v>0</v>
      </c>
      <c r="M462" s="164">
        <v>0</v>
      </c>
      <c r="N462" s="164">
        <v>0</v>
      </c>
      <c r="O462" s="164">
        <v>0</v>
      </c>
      <c r="P462" s="164">
        <v>0</v>
      </c>
      <c r="Q462" s="164">
        <v>0</v>
      </c>
      <c r="R462" s="164">
        <v>0</v>
      </c>
      <c r="S462" s="164">
        <v>0</v>
      </c>
      <c r="T462" s="164">
        <v>0</v>
      </c>
      <c r="U462" s="164">
        <v>0</v>
      </c>
      <c r="V462" s="164">
        <v>0</v>
      </c>
      <c r="W462" s="164">
        <v>0</v>
      </c>
      <c r="X462" s="164">
        <v>0</v>
      </c>
      <c r="Y462" s="164">
        <v>0</v>
      </c>
      <c r="Z462" s="164">
        <v>0</v>
      </c>
      <c r="AA462" s="164">
        <v>0</v>
      </c>
      <c r="AB462" s="164">
        <v>0</v>
      </c>
      <c r="AC462" s="164">
        <v>0</v>
      </c>
      <c r="AD462" s="164">
        <v>0</v>
      </c>
      <c r="AE462" s="164">
        <v>0</v>
      </c>
      <c r="AF462" s="164">
        <v>0</v>
      </c>
      <c r="AG462" s="164">
        <v>0</v>
      </c>
      <c r="AH462" s="164">
        <v>0</v>
      </c>
      <c r="AI462" s="164">
        <v>0</v>
      </c>
      <c r="AJ462" s="165">
        <f t="shared" ref="AJ462:AJ525" si="7">SUM(D462:AI462)</f>
        <v>0</v>
      </c>
      <c r="AM462" s="103"/>
    </row>
    <row r="463" spans="1:39" ht="20.100000000000001" hidden="1" customHeight="1" outlineLevel="2">
      <c r="A463" s="161">
        <v>1514</v>
      </c>
      <c r="B463" s="162" t="s">
        <v>1123</v>
      </c>
      <c r="C463" s="163" t="s">
        <v>1383</v>
      </c>
      <c r="D463" s="164">
        <v>0</v>
      </c>
      <c r="E463" s="164">
        <v>0</v>
      </c>
      <c r="F463" s="164">
        <v>0</v>
      </c>
      <c r="G463" s="164">
        <v>0</v>
      </c>
      <c r="H463" s="164">
        <v>0</v>
      </c>
      <c r="I463" s="164">
        <v>0</v>
      </c>
      <c r="J463" s="164">
        <v>0</v>
      </c>
      <c r="K463" s="164">
        <v>0</v>
      </c>
      <c r="L463" s="164">
        <v>0</v>
      </c>
      <c r="M463" s="164">
        <v>0</v>
      </c>
      <c r="N463" s="164">
        <v>0</v>
      </c>
      <c r="O463" s="164">
        <v>0</v>
      </c>
      <c r="P463" s="164">
        <v>0</v>
      </c>
      <c r="Q463" s="164">
        <v>0</v>
      </c>
      <c r="R463" s="164">
        <v>0</v>
      </c>
      <c r="S463" s="164">
        <v>0</v>
      </c>
      <c r="T463" s="164">
        <v>0</v>
      </c>
      <c r="U463" s="164">
        <v>0</v>
      </c>
      <c r="V463" s="164">
        <v>0</v>
      </c>
      <c r="W463" s="164">
        <v>0</v>
      </c>
      <c r="X463" s="164">
        <v>0</v>
      </c>
      <c r="Y463" s="164">
        <v>0</v>
      </c>
      <c r="Z463" s="164">
        <v>0</v>
      </c>
      <c r="AA463" s="164">
        <v>0</v>
      </c>
      <c r="AB463" s="164">
        <v>0</v>
      </c>
      <c r="AC463" s="164">
        <v>0</v>
      </c>
      <c r="AD463" s="164">
        <v>0</v>
      </c>
      <c r="AE463" s="164">
        <v>0</v>
      </c>
      <c r="AF463" s="164">
        <v>0</v>
      </c>
      <c r="AG463" s="164">
        <v>0</v>
      </c>
      <c r="AH463" s="164">
        <v>0</v>
      </c>
      <c r="AI463" s="164">
        <v>0</v>
      </c>
      <c r="AJ463" s="165">
        <f t="shared" si="7"/>
        <v>0</v>
      </c>
      <c r="AM463" s="103"/>
    </row>
    <row r="464" spans="1:39" ht="20.100000000000001" hidden="1" customHeight="1" outlineLevel="2">
      <c r="A464" s="161">
        <v>1515</v>
      </c>
      <c r="B464" s="162" t="s">
        <v>1124</v>
      </c>
      <c r="C464" s="163" t="s">
        <v>1383</v>
      </c>
      <c r="D464" s="164">
        <v>0</v>
      </c>
      <c r="E464" s="164">
        <v>0</v>
      </c>
      <c r="F464" s="164">
        <v>0</v>
      </c>
      <c r="G464" s="164">
        <v>0</v>
      </c>
      <c r="H464" s="164">
        <v>0</v>
      </c>
      <c r="I464" s="164">
        <v>0</v>
      </c>
      <c r="J464" s="164">
        <v>0</v>
      </c>
      <c r="K464" s="164">
        <v>0</v>
      </c>
      <c r="L464" s="164">
        <v>0</v>
      </c>
      <c r="M464" s="164">
        <v>0</v>
      </c>
      <c r="N464" s="164">
        <v>0</v>
      </c>
      <c r="O464" s="164">
        <v>0</v>
      </c>
      <c r="P464" s="164">
        <v>0</v>
      </c>
      <c r="Q464" s="164">
        <v>0</v>
      </c>
      <c r="R464" s="164">
        <v>0</v>
      </c>
      <c r="S464" s="164">
        <v>0</v>
      </c>
      <c r="T464" s="164">
        <v>0</v>
      </c>
      <c r="U464" s="164">
        <v>0</v>
      </c>
      <c r="V464" s="164">
        <v>0</v>
      </c>
      <c r="W464" s="164">
        <v>0</v>
      </c>
      <c r="X464" s="164">
        <v>0</v>
      </c>
      <c r="Y464" s="164">
        <v>0</v>
      </c>
      <c r="Z464" s="164">
        <v>0</v>
      </c>
      <c r="AA464" s="164">
        <v>0</v>
      </c>
      <c r="AB464" s="164">
        <v>0</v>
      </c>
      <c r="AC464" s="164">
        <v>0</v>
      </c>
      <c r="AD464" s="164">
        <v>0</v>
      </c>
      <c r="AE464" s="164">
        <v>0</v>
      </c>
      <c r="AF464" s="164">
        <v>0</v>
      </c>
      <c r="AG464" s="164">
        <v>0</v>
      </c>
      <c r="AH464" s="164">
        <v>0</v>
      </c>
      <c r="AI464" s="164">
        <v>0</v>
      </c>
      <c r="AJ464" s="165">
        <f t="shared" si="7"/>
        <v>0</v>
      </c>
      <c r="AM464" s="103"/>
    </row>
    <row r="465" spans="1:39" ht="20.100000000000001" hidden="1" customHeight="1" outlineLevel="2">
      <c r="A465" s="161">
        <v>1516</v>
      </c>
      <c r="B465" s="162" t="s">
        <v>1125</v>
      </c>
      <c r="C465" s="163" t="s">
        <v>1383</v>
      </c>
      <c r="D465" s="164">
        <v>0</v>
      </c>
      <c r="E465" s="164">
        <v>0</v>
      </c>
      <c r="F465" s="164">
        <v>0</v>
      </c>
      <c r="G465" s="164">
        <v>0</v>
      </c>
      <c r="H465" s="164">
        <v>0</v>
      </c>
      <c r="I465" s="164">
        <v>0</v>
      </c>
      <c r="J465" s="164">
        <v>0</v>
      </c>
      <c r="K465" s="164">
        <v>0</v>
      </c>
      <c r="L465" s="164">
        <v>0</v>
      </c>
      <c r="M465" s="164">
        <v>0</v>
      </c>
      <c r="N465" s="164">
        <v>0</v>
      </c>
      <c r="O465" s="164">
        <v>0</v>
      </c>
      <c r="P465" s="164">
        <v>0</v>
      </c>
      <c r="Q465" s="164">
        <v>0</v>
      </c>
      <c r="R465" s="164">
        <v>0</v>
      </c>
      <c r="S465" s="164">
        <v>0</v>
      </c>
      <c r="T465" s="164">
        <v>0</v>
      </c>
      <c r="U465" s="164">
        <v>0</v>
      </c>
      <c r="V465" s="164">
        <v>0</v>
      </c>
      <c r="W465" s="164">
        <v>0</v>
      </c>
      <c r="X465" s="164">
        <v>0</v>
      </c>
      <c r="Y465" s="164">
        <v>0</v>
      </c>
      <c r="Z465" s="164">
        <v>0</v>
      </c>
      <c r="AA465" s="164">
        <v>0</v>
      </c>
      <c r="AB465" s="164">
        <v>0</v>
      </c>
      <c r="AC465" s="164">
        <v>0</v>
      </c>
      <c r="AD465" s="164">
        <v>0</v>
      </c>
      <c r="AE465" s="164">
        <v>0</v>
      </c>
      <c r="AF465" s="164">
        <v>0</v>
      </c>
      <c r="AG465" s="164">
        <v>0</v>
      </c>
      <c r="AH465" s="164">
        <v>0</v>
      </c>
      <c r="AI465" s="164">
        <v>0</v>
      </c>
      <c r="AJ465" s="165">
        <f t="shared" si="7"/>
        <v>0</v>
      </c>
      <c r="AM465" s="103"/>
    </row>
    <row r="466" spans="1:39" ht="20.100000000000001" hidden="1" customHeight="1" outlineLevel="2">
      <c r="A466" s="161">
        <v>1517</v>
      </c>
      <c r="B466" s="162" t="s">
        <v>1126</v>
      </c>
      <c r="C466" s="163" t="s">
        <v>1383</v>
      </c>
      <c r="D466" s="164">
        <v>0</v>
      </c>
      <c r="E466" s="164">
        <v>0</v>
      </c>
      <c r="F466" s="164">
        <v>0</v>
      </c>
      <c r="G466" s="164">
        <v>0</v>
      </c>
      <c r="H466" s="164">
        <v>0</v>
      </c>
      <c r="I466" s="164">
        <v>0</v>
      </c>
      <c r="J466" s="164">
        <v>0</v>
      </c>
      <c r="K466" s="164">
        <v>0</v>
      </c>
      <c r="L466" s="164">
        <v>0</v>
      </c>
      <c r="M466" s="164">
        <v>0</v>
      </c>
      <c r="N466" s="164">
        <v>0</v>
      </c>
      <c r="O466" s="164">
        <v>0</v>
      </c>
      <c r="P466" s="164">
        <v>0</v>
      </c>
      <c r="Q466" s="164">
        <v>0</v>
      </c>
      <c r="R466" s="164">
        <v>0</v>
      </c>
      <c r="S466" s="164">
        <v>0</v>
      </c>
      <c r="T466" s="164">
        <v>0</v>
      </c>
      <c r="U466" s="164">
        <v>0</v>
      </c>
      <c r="V466" s="164">
        <v>0</v>
      </c>
      <c r="W466" s="164">
        <v>0</v>
      </c>
      <c r="X466" s="164">
        <v>0</v>
      </c>
      <c r="Y466" s="164">
        <v>0</v>
      </c>
      <c r="Z466" s="164">
        <v>0</v>
      </c>
      <c r="AA466" s="164">
        <v>0</v>
      </c>
      <c r="AB466" s="164">
        <v>0</v>
      </c>
      <c r="AC466" s="164">
        <v>0</v>
      </c>
      <c r="AD466" s="164">
        <v>0</v>
      </c>
      <c r="AE466" s="164">
        <v>0</v>
      </c>
      <c r="AF466" s="164">
        <v>0</v>
      </c>
      <c r="AG466" s="164">
        <v>0</v>
      </c>
      <c r="AH466" s="164">
        <v>0</v>
      </c>
      <c r="AI466" s="164">
        <v>0</v>
      </c>
      <c r="AJ466" s="165">
        <f t="shared" si="7"/>
        <v>0</v>
      </c>
      <c r="AM466" s="103"/>
    </row>
    <row r="467" spans="1:39" ht="20.100000000000001" hidden="1" customHeight="1" outlineLevel="2">
      <c r="A467" s="161">
        <v>1518</v>
      </c>
      <c r="B467" s="162" t="s">
        <v>1127</v>
      </c>
      <c r="C467" s="163" t="s">
        <v>1383</v>
      </c>
      <c r="D467" s="164">
        <v>0</v>
      </c>
      <c r="E467" s="164">
        <v>0</v>
      </c>
      <c r="F467" s="164">
        <v>0</v>
      </c>
      <c r="G467" s="164">
        <v>0</v>
      </c>
      <c r="H467" s="164">
        <v>0</v>
      </c>
      <c r="I467" s="164">
        <v>0</v>
      </c>
      <c r="J467" s="164">
        <v>0</v>
      </c>
      <c r="K467" s="164">
        <v>0</v>
      </c>
      <c r="L467" s="164">
        <v>0</v>
      </c>
      <c r="M467" s="164">
        <v>0</v>
      </c>
      <c r="N467" s="164">
        <v>0</v>
      </c>
      <c r="O467" s="164">
        <v>0</v>
      </c>
      <c r="P467" s="164">
        <v>0</v>
      </c>
      <c r="Q467" s="164">
        <v>0</v>
      </c>
      <c r="R467" s="164">
        <v>0</v>
      </c>
      <c r="S467" s="164">
        <v>0</v>
      </c>
      <c r="T467" s="164">
        <v>0</v>
      </c>
      <c r="U467" s="164">
        <v>0</v>
      </c>
      <c r="V467" s="164">
        <v>0</v>
      </c>
      <c r="W467" s="164">
        <v>0</v>
      </c>
      <c r="X467" s="164">
        <v>0</v>
      </c>
      <c r="Y467" s="164">
        <v>0</v>
      </c>
      <c r="Z467" s="164">
        <v>0</v>
      </c>
      <c r="AA467" s="164">
        <v>0</v>
      </c>
      <c r="AB467" s="164">
        <v>0</v>
      </c>
      <c r="AC467" s="164">
        <v>0</v>
      </c>
      <c r="AD467" s="164">
        <v>0</v>
      </c>
      <c r="AE467" s="164">
        <v>0</v>
      </c>
      <c r="AF467" s="164">
        <v>0</v>
      </c>
      <c r="AG467" s="164">
        <v>0</v>
      </c>
      <c r="AH467" s="164">
        <v>0</v>
      </c>
      <c r="AI467" s="164">
        <v>0</v>
      </c>
      <c r="AJ467" s="165">
        <f t="shared" si="7"/>
        <v>0</v>
      </c>
      <c r="AM467" s="103"/>
    </row>
    <row r="468" spans="1:39" ht="20.100000000000001" hidden="1" customHeight="1" outlineLevel="2">
      <c r="A468" s="161">
        <v>1519</v>
      </c>
      <c r="B468" s="162" t="s">
        <v>1128</v>
      </c>
      <c r="C468" s="163" t="s">
        <v>1383</v>
      </c>
      <c r="D468" s="164">
        <v>0</v>
      </c>
      <c r="E468" s="164">
        <v>0</v>
      </c>
      <c r="F468" s="164">
        <v>0</v>
      </c>
      <c r="G468" s="164">
        <v>0</v>
      </c>
      <c r="H468" s="164">
        <v>0</v>
      </c>
      <c r="I468" s="164">
        <v>0</v>
      </c>
      <c r="J468" s="164">
        <v>0</v>
      </c>
      <c r="K468" s="164">
        <v>0</v>
      </c>
      <c r="L468" s="164">
        <v>0</v>
      </c>
      <c r="M468" s="164">
        <v>0</v>
      </c>
      <c r="N468" s="164">
        <v>0</v>
      </c>
      <c r="O468" s="164">
        <v>0</v>
      </c>
      <c r="P468" s="164">
        <v>0</v>
      </c>
      <c r="Q468" s="164">
        <v>0</v>
      </c>
      <c r="R468" s="164">
        <v>0</v>
      </c>
      <c r="S468" s="164">
        <v>0</v>
      </c>
      <c r="T468" s="164">
        <v>0</v>
      </c>
      <c r="U468" s="164">
        <v>0</v>
      </c>
      <c r="V468" s="164">
        <v>0</v>
      </c>
      <c r="W468" s="164">
        <v>0</v>
      </c>
      <c r="X468" s="164">
        <v>0</v>
      </c>
      <c r="Y468" s="164">
        <v>0</v>
      </c>
      <c r="Z468" s="164">
        <v>0</v>
      </c>
      <c r="AA468" s="164">
        <v>0</v>
      </c>
      <c r="AB468" s="164">
        <v>0</v>
      </c>
      <c r="AC468" s="164">
        <v>0</v>
      </c>
      <c r="AD468" s="164">
        <v>0</v>
      </c>
      <c r="AE468" s="164">
        <v>0</v>
      </c>
      <c r="AF468" s="164">
        <v>0</v>
      </c>
      <c r="AG468" s="164">
        <v>0</v>
      </c>
      <c r="AH468" s="164">
        <v>0</v>
      </c>
      <c r="AI468" s="164">
        <v>0</v>
      </c>
      <c r="AJ468" s="165">
        <f t="shared" si="7"/>
        <v>0</v>
      </c>
      <c r="AM468" s="103"/>
    </row>
    <row r="469" spans="1:39" ht="20.100000000000001" hidden="1" customHeight="1" outlineLevel="2">
      <c r="A469" s="161">
        <v>1520</v>
      </c>
      <c r="B469" s="162" t="s">
        <v>1129</v>
      </c>
      <c r="C469" s="163" t="s">
        <v>1383</v>
      </c>
      <c r="D469" s="164">
        <v>0</v>
      </c>
      <c r="E469" s="164">
        <v>0</v>
      </c>
      <c r="F469" s="164">
        <v>0</v>
      </c>
      <c r="G469" s="164">
        <v>0</v>
      </c>
      <c r="H469" s="164">
        <v>0</v>
      </c>
      <c r="I469" s="164">
        <v>0</v>
      </c>
      <c r="J469" s="164">
        <v>0</v>
      </c>
      <c r="K469" s="164">
        <v>0</v>
      </c>
      <c r="L469" s="164">
        <v>0</v>
      </c>
      <c r="M469" s="164">
        <v>0</v>
      </c>
      <c r="N469" s="164">
        <v>0</v>
      </c>
      <c r="O469" s="164">
        <v>0</v>
      </c>
      <c r="P469" s="164">
        <v>0</v>
      </c>
      <c r="Q469" s="164">
        <v>0</v>
      </c>
      <c r="R469" s="164">
        <v>0</v>
      </c>
      <c r="S469" s="164">
        <v>0</v>
      </c>
      <c r="T469" s="164">
        <v>0</v>
      </c>
      <c r="U469" s="164">
        <v>0</v>
      </c>
      <c r="V469" s="164">
        <v>0</v>
      </c>
      <c r="W469" s="164">
        <v>0</v>
      </c>
      <c r="X469" s="164">
        <v>0</v>
      </c>
      <c r="Y469" s="164">
        <v>0</v>
      </c>
      <c r="Z469" s="164">
        <v>0</v>
      </c>
      <c r="AA469" s="164">
        <v>0</v>
      </c>
      <c r="AB469" s="164">
        <v>0</v>
      </c>
      <c r="AC469" s="164">
        <v>0</v>
      </c>
      <c r="AD469" s="164">
        <v>0</v>
      </c>
      <c r="AE469" s="164">
        <v>0</v>
      </c>
      <c r="AF469" s="164">
        <v>0</v>
      </c>
      <c r="AG469" s="164">
        <v>0</v>
      </c>
      <c r="AH469" s="164">
        <v>0</v>
      </c>
      <c r="AI469" s="164">
        <v>0</v>
      </c>
      <c r="AJ469" s="165">
        <f t="shared" si="7"/>
        <v>0</v>
      </c>
      <c r="AM469" s="103"/>
    </row>
    <row r="470" spans="1:39" ht="20.100000000000001" hidden="1" customHeight="1" outlineLevel="2">
      <c r="A470" s="161">
        <v>1521</v>
      </c>
      <c r="B470" s="162" t="s">
        <v>1130</v>
      </c>
      <c r="C470" s="163" t="s">
        <v>1383</v>
      </c>
      <c r="D470" s="164">
        <v>0</v>
      </c>
      <c r="E470" s="164">
        <v>0</v>
      </c>
      <c r="F470" s="164">
        <v>0</v>
      </c>
      <c r="G470" s="164">
        <v>0</v>
      </c>
      <c r="H470" s="164">
        <v>0</v>
      </c>
      <c r="I470" s="164">
        <v>0</v>
      </c>
      <c r="J470" s="164">
        <v>0</v>
      </c>
      <c r="K470" s="164">
        <v>0</v>
      </c>
      <c r="L470" s="164">
        <v>0</v>
      </c>
      <c r="M470" s="164">
        <v>0</v>
      </c>
      <c r="N470" s="164">
        <v>0</v>
      </c>
      <c r="O470" s="164">
        <v>0</v>
      </c>
      <c r="P470" s="164">
        <v>0</v>
      </c>
      <c r="Q470" s="164">
        <v>0</v>
      </c>
      <c r="R470" s="164">
        <v>0</v>
      </c>
      <c r="S470" s="164">
        <v>0</v>
      </c>
      <c r="T470" s="164">
        <v>0</v>
      </c>
      <c r="U470" s="164">
        <v>0</v>
      </c>
      <c r="V470" s="164">
        <v>0</v>
      </c>
      <c r="W470" s="164">
        <v>0</v>
      </c>
      <c r="X470" s="164">
        <v>0</v>
      </c>
      <c r="Y470" s="164">
        <v>0</v>
      </c>
      <c r="Z470" s="164">
        <v>0</v>
      </c>
      <c r="AA470" s="164">
        <v>0</v>
      </c>
      <c r="AB470" s="164">
        <v>0</v>
      </c>
      <c r="AC470" s="164">
        <v>0</v>
      </c>
      <c r="AD470" s="164">
        <v>0</v>
      </c>
      <c r="AE470" s="164">
        <v>0</v>
      </c>
      <c r="AF470" s="164">
        <v>0</v>
      </c>
      <c r="AG470" s="164">
        <v>0</v>
      </c>
      <c r="AH470" s="164">
        <v>0</v>
      </c>
      <c r="AI470" s="164">
        <v>0</v>
      </c>
      <c r="AJ470" s="165">
        <f t="shared" si="7"/>
        <v>0</v>
      </c>
      <c r="AM470" s="103"/>
    </row>
    <row r="471" spans="1:39" ht="20.100000000000001" hidden="1" customHeight="1" outlineLevel="2">
      <c r="A471" s="161">
        <v>1522</v>
      </c>
      <c r="B471" s="162" t="s">
        <v>1131</v>
      </c>
      <c r="C471" s="163" t="s">
        <v>1383</v>
      </c>
      <c r="D471" s="164">
        <v>0</v>
      </c>
      <c r="E471" s="164">
        <v>0</v>
      </c>
      <c r="F471" s="164">
        <v>0</v>
      </c>
      <c r="G471" s="164">
        <v>0</v>
      </c>
      <c r="H471" s="164">
        <v>0</v>
      </c>
      <c r="I471" s="164">
        <v>0</v>
      </c>
      <c r="J471" s="164">
        <v>0</v>
      </c>
      <c r="K471" s="164">
        <v>0</v>
      </c>
      <c r="L471" s="164">
        <v>0</v>
      </c>
      <c r="M471" s="164">
        <v>0</v>
      </c>
      <c r="N471" s="164">
        <v>0</v>
      </c>
      <c r="O471" s="164">
        <v>0</v>
      </c>
      <c r="P471" s="164">
        <v>0</v>
      </c>
      <c r="Q471" s="164">
        <v>0</v>
      </c>
      <c r="R471" s="164">
        <v>0</v>
      </c>
      <c r="S471" s="164">
        <v>0</v>
      </c>
      <c r="T471" s="164">
        <v>0</v>
      </c>
      <c r="U471" s="164">
        <v>0</v>
      </c>
      <c r="V471" s="164">
        <v>0</v>
      </c>
      <c r="W471" s="164">
        <v>0</v>
      </c>
      <c r="X471" s="164">
        <v>0</v>
      </c>
      <c r="Y471" s="164">
        <v>0</v>
      </c>
      <c r="Z471" s="164">
        <v>0</v>
      </c>
      <c r="AA471" s="164">
        <v>0</v>
      </c>
      <c r="AB471" s="164">
        <v>0</v>
      </c>
      <c r="AC471" s="164">
        <v>0</v>
      </c>
      <c r="AD471" s="164">
        <v>0</v>
      </c>
      <c r="AE471" s="164">
        <v>0</v>
      </c>
      <c r="AF471" s="164">
        <v>0</v>
      </c>
      <c r="AG471" s="164">
        <v>0</v>
      </c>
      <c r="AH471" s="164">
        <v>0</v>
      </c>
      <c r="AI471" s="164">
        <v>0</v>
      </c>
      <c r="AJ471" s="165">
        <f t="shared" si="7"/>
        <v>0</v>
      </c>
      <c r="AM471" s="103"/>
    </row>
    <row r="472" spans="1:39" ht="20.100000000000001" hidden="1" customHeight="1" outlineLevel="2">
      <c r="A472" s="161">
        <v>1523</v>
      </c>
      <c r="B472" s="162" t="s">
        <v>1132</v>
      </c>
      <c r="C472" s="163" t="s">
        <v>1383</v>
      </c>
      <c r="D472" s="164">
        <v>0</v>
      </c>
      <c r="E472" s="164">
        <v>0</v>
      </c>
      <c r="F472" s="164">
        <v>0</v>
      </c>
      <c r="G472" s="164">
        <v>0</v>
      </c>
      <c r="H472" s="164">
        <v>0</v>
      </c>
      <c r="I472" s="164">
        <v>0</v>
      </c>
      <c r="J472" s="164">
        <v>0</v>
      </c>
      <c r="K472" s="164">
        <v>0</v>
      </c>
      <c r="L472" s="164">
        <v>0</v>
      </c>
      <c r="M472" s="164">
        <v>0</v>
      </c>
      <c r="N472" s="164">
        <v>0</v>
      </c>
      <c r="O472" s="164">
        <v>0</v>
      </c>
      <c r="P472" s="164">
        <v>0</v>
      </c>
      <c r="Q472" s="164">
        <v>0</v>
      </c>
      <c r="R472" s="164">
        <v>0</v>
      </c>
      <c r="S472" s="164">
        <v>0</v>
      </c>
      <c r="T472" s="164">
        <v>0</v>
      </c>
      <c r="U472" s="164">
        <v>0</v>
      </c>
      <c r="V472" s="164">
        <v>0</v>
      </c>
      <c r="W472" s="164">
        <v>0</v>
      </c>
      <c r="X472" s="164">
        <v>0</v>
      </c>
      <c r="Y472" s="164">
        <v>0</v>
      </c>
      <c r="Z472" s="164">
        <v>0</v>
      </c>
      <c r="AA472" s="164">
        <v>0</v>
      </c>
      <c r="AB472" s="164">
        <v>0</v>
      </c>
      <c r="AC472" s="164">
        <v>0</v>
      </c>
      <c r="AD472" s="164">
        <v>0</v>
      </c>
      <c r="AE472" s="164">
        <v>0</v>
      </c>
      <c r="AF472" s="164">
        <v>0</v>
      </c>
      <c r="AG472" s="164">
        <v>0</v>
      </c>
      <c r="AH472" s="164">
        <v>0</v>
      </c>
      <c r="AI472" s="164">
        <v>0</v>
      </c>
      <c r="AJ472" s="165">
        <f t="shared" si="7"/>
        <v>0</v>
      </c>
      <c r="AM472" s="103"/>
    </row>
    <row r="473" spans="1:39" ht="20.100000000000001" hidden="1" customHeight="1" outlineLevel="2">
      <c r="A473" s="161">
        <v>1524</v>
      </c>
      <c r="B473" s="162" t="s">
        <v>1133</v>
      </c>
      <c r="C473" s="163" t="s">
        <v>1383</v>
      </c>
      <c r="D473" s="164">
        <v>0</v>
      </c>
      <c r="E473" s="164">
        <v>0</v>
      </c>
      <c r="F473" s="164">
        <v>0</v>
      </c>
      <c r="G473" s="164">
        <v>0</v>
      </c>
      <c r="H473" s="164">
        <v>0</v>
      </c>
      <c r="I473" s="164">
        <v>0</v>
      </c>
      <c r="J473" s="164">
        <v>0</v>
      </c>
      <c r="K473" s="164">
        <v>0</v>
      </c>
      <c r="L473" s="164">
        <v>0</v>
      </c>
      <c r="M473" s="164">
        <v>0</v>
      </c>
      <c r="N473" s="164">
        <v>0</v>
      </c>
      <c r="O473" s="164">
        <v>0</v>
      </c>
      <c r="P473" s="164">
        <v>0</v>
      </c>
      <c r="Q473" s="164">
        <v>0</v>
      </c>
      <c r="R473" s="164">
        <v>0</v>
      </c>
      <c r="S473" s="164">
        <v>0</v>
      </c>
      <c r="T473" s="164">
        <v>0</v>
      </c>
      <c r="U473" s="164">
        <v>0</v>
      </c>
      <c r="V473" s="164">
        <v>0</v>
      </c>
      <c r="W473" s="164">
        <v>0</v>
      </c>
      <c r="X473" s="164">
        <v>0</v>
      </c>
      <c r="Y473" s="164">
        <v>0</v>
      </c>
      <c r="Z473" s="164">
        <v>0</v>
      </c>
      <c r="AA473" s="164">
        <v>0</v>
      </c>
      <c r="AB473" s="164">
        <v>0</v>
      </c>
      <c r="AC473" s="164">
        <v>0</v>
      </c>
      <c r="AD473" s="164">
        <v>0</v>
      </c>
      <c r="AE473" s="164">
        <v>0</v>
      </c>
      <c r="AF473" s="164">
        <v>0</v>
      </c>
      <c r="AG473" s="164">
        <v>0</v>
      </c>
      <c r="AH473" s="164">
        <v>0</v>
      </c>
      <c r="AI473" s="164">
        <v>0</v>
      </c>
      <c r="AJ473" s="165">
        <f t="shared" si="7"/>
        <v>0</v>
      </c>
      <c r="AM473" s="103"/>
    </row>
    <row r="474" spans="1:39" ht="20.100000000000001" hidden="1" customHeight="1" outlineLevel="2">
      <c r="A474" s="161">
        <v>1525</v>
      </c>
      <c r="B474" s="162" t="s">
        <v>1134</v>
      </c>
      <c r="C474" s="163" t="s">
        <v>1383</v>
      </c>
      <c r="D474" s="164">
        <v>0</v>
      </c>
      <c r="E474" s="164">
        <v>0</v>
      </c>
      <c r="F474" s="164">
        <v>0</v>
      </c>
      <c r="G474" s="164">
        <v>0</v>
      </c>
      <c r="H474" s="164">
        <v>0</v>
      </c>
      <c r="I474" s="164">
        <v>0</v>
      </c>
      <c r="J474" s="164">
        <v>0</v>
      </c>
      <c r="K474" s="164">
        <v>0</v>
      </c>
      <c r="L474" s="164">
        <v>0</v>
      </c>
      <c r="M474" s="164">
        <v>0</v>
      </c>
      <c r="N474" s="164">
        <v>0</v>
      </c>
      <c r="O474" s="164">
        <v>0</v>
      </c>
      <c r="P474" s="164">
        <v>0</v>
      </c>
      <c r="Q474" s="164">
        <v>0</v>
      </c>
      <c r="R474" s="164">
        <v>0</v>
      </c>
      <c r="S474" s="164">
        <v>0</v>
      </c>
      <c r="T474" s="164">
        <v>0</v>
      </c>
      <c r="U474" s="164">
        <v>0</v>
      </c>
      <c r="V474" s="164">
        <v>0</v>
      </c>
      <c r="W474" s="164">
        <v>0</v>
      </c>
      <c r="X474" s="164">
        <v>0</v>
      </c>
      <c r="Y474" s="164">
        <v>0</v>
      </c>
      <c r="Z474" s="164">
        <v>0</v>
      </c>
      <c r="AA474" s="164">
        <v>0</v>
      </c>
      <c r="AB474" s="164">
        <v>0</v>
      </c>
      <c r="AC474" s="164">
        <v>0</v>
      </c>
      <c r="AD474" s="164">
        <v>0</v>
      </c>
      <c r="AE474" s="164">
        <v>0</v>
      </c>
      <c r="AF474" s="164">
        <v>0</v>
      </c>
      <c r="AG474" s="164">
        <v>0</v>
      </c>
      <c r="AH474" s="164">
        <v>0</v>
      </c>
      <c r="AI474" s="164">
        <v>0</v>
      </c>
      <c r="AJ474" s="165">
        <f t="shared" si="7"/>
        <v>0</v>
      </c>
      <c r="AM474" s="103"/>
    </row>
    <row r="475" spans="1:39" ht="20.100000000000001" hidden="1" customHeight="1" outlineLevel="2">
      <c r="A475" s="161">
        <v>1526</v>
      </c>
      <c r="B475" s="162" t="s">
        <v>1135</v>
      </c>
      <c r="C475" s="163" t="s">
        <v>1383</v>
      </c>
      <c r="D475" s="164">
        <v>0</v>
      </c>
      <c r="E475" s="164">
        <v>0</v>
      </c>
      <c r="F475" s="164">
        <v>0</v>
      </c>
      <c r="G475" s="164">
        <v>0</v>
      </c>
      <c r="H475" s="164">
        <v>0</v>
      </c>
      <c r="I475" s="164">
        <v>0</v>
      </c>
      <c r="J475" s="164">
        <v>0</v>
      </c>
      <c r="K475" s="164">
        <v>0</v>
      </c>
      <c r="L475" s="164">
        <v>0</v>
      </c>
      <c r="M475" s="164">
        <v>0</v>
      </c>
      <c r="N475" s="164">
        <v>0</v>
      </c>
      <c r="O475" s="164">
        <v>0</v>
      </c>
      <c r="P475" s="164">
        <v>0</v>
      </c>
      <c r="Q475" s="164">
        <v>0</v>
      </c>
      <c r="R475" s="164">
        <v>0</v>
      </c>
      <c r="S475" s="164">
        <v>0</v>
      </c>
      <c r="T475" s="164">
        <v>0</v>
      </c>
      <c r="U475" s="164">
        <v>0</v>
      </c>
      <c r="V475" s="164">
        <v>0</v>
      </c>
      <c r="W475" s="164">
        <v>0</v>
      </c>
      <c r="X475" s="164">
        <v>0</v>
      </c>
      <c r="Y475" s="164">
        <v>0</v>
      </c>
      <c r="Z475" s="164">
        <v>0</v>
      </c>
      <c r="AA475" s="164">
        <v>0</v>
      </c>
      <c r="AB475" s="164">
        <v>0</v>
      </c>
      <c r="AC475" s="164">
        <v>0</v>
      </c>
      <c r="AD475" s="164">
        <v>0</v>
      </c>
      <c r="AE475" s="164">
        <v>0</v>
      </c>
      <c r="AF475" s="164">
        <v>0</v>
      </c>
      <c r="AG475" s="164">
        <v>0</v>
      </c>
      <c r="AH475" s="164">
        <v>0</v>
      </c>
      <c r="AI475" s="164">
        <v>0</v>
      </c>
      <c r="AJ475" s="165">
        <f t="shared" si="7"/>
        <v>0</v>
      </c>
      <c r="AM475" s="103"/>
    </row>
    <row r="476" spans="1:39" ht="20.100000000000001" hidden="1" customHeight="1" outlineLevel="2">
      <c r="A476" s="161">
        <v>1527</v>
      </c>
      <c r="B476" s="162" t="s">
        <v>1136</v>
      </c>
      <c r="C476" s="163" t="s">
        <v>1383</v>
      </c>
      <c r="D476" s="164">
        <v>0</v>
      </c>
      <c r="E476" s="164">
        <v>0</v>
      </c>
      <c r="F476" s="164">
        <v>0</v>
      </c>
      <c r="G476" s="164">
        <v>0</v>
      </c>
      <c r="H476" s="164">
        <v>0</v>
      </c>
      <c r="I476" s="164">
        <v>0</v>
      </c>
      <c r="J476" s="164">
        <v>0</v>
      </c>
      <c r="K476" s="164">
        <v>0</v>
      </c>
      <c r="L476" s="164">
        <v>0</v>
      </c>
      <c r="M476" s="164">
        <v>0</v>
      </c>
      <c r="N476" s="164">
        <v>0</v>
      </c>
      <c r="O476" s="164">
        <v>0</v>
      </c>
      <c r="P476" s="164">
        <v>0</v>
      </c>
      <c r="Q476" s="164">
        <v>0</v>
      </c>
      <c r="R476" s="164">
        <v>0</v>
      </c>
      <c r="S476" s="164">
        <v>0</v>
      </c>
      <c r="T476" s="164">
        <v>0</v>
      </c>
      <c r="U476" s="164">
        <v>0</v>
      </c>
      <c r="V476" s="164">
        <v>0</v>
      </c>
      <c r="W476" s="164">
        <v>0</v>
      </c>
      <c r="X476" s="164">
        <v>0</v>
      </c>
      <c r="Y476" s="164">
        <v>0</v>
      </c>
      <c r="Z476" s="164">
        <v>0</v>
      </c>
      <c r="AA476" s="164">
        <v>0</v>
      </c>
      <c r="AB476" s="164">
        <v>0</v>
      </c>
      <c r="AC476" s="164">
        <v>0</v>
      </c>
      <c r="AD476" s="164">
        <v>0</v>
      </c>
      <c r="AE476" s="164">
        <v>0</v>
      </c>
      <c r="AF476" s="164">
        <v>0</v>
      </c>
      <c r="AG476" s="164">
        <v>0</v>
      </c>
      <c r="AH476" s="164">
        <v>0</v>
      </c>
      <c r="AI476" s="164">
        <v>0</v>
      </c>
      <c r="AJ476" s="165">
        <f t="shared" si="7"/>
        <v>0</v>
      </c>
      <c r="AM476" s="103"/>
    </row>
    <row r="477" spans="1:39" ht="20.100000000000001" hidden="1" customHeight="1" outlineLevel="2">
      <c r="A477" s="161">
        <v>1528</v>
      </c>
      <c r="B477" s="162" t="s">
        <v>1137</v>
      </c>
      <c r="C477" s="163" t="s">
        <v>1383</v>
      </c>
      <c r="D477" s="164">
        <v>0</v>
      </c>
      <c r="E477" s="164">
        <v>0</v>
      </c>
      <c r="F477" s="164">
        <v>0</v>
      </c>
      <c r="G477" s="164">
        <v>0</v>
      </c>
      <c r="H477" s="164">
        <v>0</v>
      </c>
      <c r="I477" s="164">
        <v>0</v>
      </c>
      <c r="J477" s="164">
        <v>0</v>
      </c>
      <c r="K477" s="164">
        <v>0</v>
      </c>
      <c r="L477" s="164">
        <v>0</v>
      </c>
      <c r="M477" s="164">
        <v>0</v>
      </c>
      <c r="N477" s="164">
        <v>0</v>
      </c>
      <c r="O477" s="164">
        <v>0</v>
      </c>
      <c r="P477" s="164">
        <v>0</v>
      </c>
      <c r="Q477" s="164">
        <v>0</v>
      </c>
      <c r="R477" s="164">
        <v>0</v>
      </c>
      <c r="S477" s="164">
        <v>0</v>
      </c>
      <c r="T477" s="164">
        <v>0</v>
      </c>
      <c r="U477" s="164">
        <v>0</v>
      </c>
      <c r="V477" s="164">
        <v>0</v>
      </c>
      <c r="W477" s="164">
        <v>0</v>
      </c>
      <c r="X477" s="164">
        <v>0</v>
      </c>
      <c r="Y477" s="164">
        <v>0</v>
      </c>
      <c r="Z477" s="164">
        <v>0</v>
      </c>
      <c r="AA477" s="164">
        <v>0</v>
      </c>
      <c r="AB477" s="164">
        <v>0</v>
      </c>
      <c r="AC477" s="164">
        <v>0</v>
      </c>
      <c r="AD477" s="164">
        <v>0</v>
      </c>
      <c r="AE477" s="164">
        <v>0</v>
      </c>
      <c r="AF477" s="164">
        <v>0</v>
      </c>
      <c r="AG477" s="164">
        <v>0</v>
      </c>
      <c r="AH477" s="164">
        <v>0</v>
      </c>
      <c r="AI477" s="164">
        <v>0</v>
      </c>
      <c r="AJ477" s="165">
        <f t="shared" si="7"/>
        <v>0</v>
      </c>
      <c r="AM477" s="103"/>
    </row>
    <row r="478" spans="1:39" ht="20.100000000000001" hidden="1" customHeight="1" outlineLevel="2">
      <c r="A478" s="161">
        <v>1529</v>
      </c>
      <c r="B478" s="162" t="s">
        <v>1138</v>
      </c>
      <c r="C478" s="163" t="s">
        <v>1383</v>
      </c>
      <c r="D478" s="164">
        <v>0</v>
      </c>
      <c r="E478" s="164">
        <v>0</v>
      </c>
      <c r="F478" s="164">
        <v>0</v>
      </c>
      <c r="G478" s="164">
        <v>0</v>
      </c>
      <c r="H478" s="164">
        <v>0</v>
      </c>
      <c r="I478" s="164">
        <v>0</v>
      </c>
      <c r="J478" s="164">
        <v>0</v>
      </c>
      <c r="K478" s="164">
        <v>0</v>
      </c>
      <c r="L478" s="164">
        <v>0</v>
      </c>
      <c r="M478" s="164">
        <v>0</v>
      </c>
      <c r="N478" s="164">
        <v>0</v>
      </c>
      <c r="O478" s="164">
        <v>0</v>
      </c>
      <c r="P478" s="164">
        <v>0</v>
      </c>
      <c r="Q478" s="164">
        <v>0</v>
      </c>
      <c r="R478" s="164">
        <v>0</v>
      </c>
      <c r="S478" s="164">
        <v>0</v>
      </c>
      <c r="T478" s="164">
        <v>0</v>
      </c>
      <c r="U478" s="164">
        <v>0</v>
      </c>
      <c r="V478" s="164">
        <v>0</v>
      </c>
      <c r="W478" s="164">
        <v>0</v>
      </c>
      <c r="X478" s="164">
        <v>0</v>
      </c>
      <c r="Y478" s="164">
        <v>0</v>
      </c>
      <c r="Z478" s="164">
        <v>0</v>
      </c>
      <c r="AA478" s="164">
        <v>0</v>
      </c>
      <c r="AB478" s="164">
        <v>0</v>
      </c>
      <c r="AC478" s="164">
        <v>0</v>
      </c>
      <c r="AD478" s="164">
        <v>0</v>
      </c>
      <c r="AE478" s="164">
        <v>0</v>
      </c>
      <c r="AF478" s="164">
        <v>0</v>
      </c>
      <c r="AG478" s="164">
        <v>0</v>
      </c>
      <c r="AH478" s="164">
        <v>0</v>
      </c>
      <c r="AI478" s="164">
        <v>0</v>
      </c>
      <c r="AJ478" s="165">
        <f t="shared" si="7"/>
        <v>0</v>
      </c>
      <c r="AM478" s="103"/>
    </row>
    <row r="479" spans="1:39" ht="20.100000000000001" hidden="1" customHeight="1" outlineLevel="2">
      <c r="A479" s="161">
        <v>1530</v>
      </c>
      <c r="B479" s="162" t="s">
        <v>1139</v>
      </c>
      <c r="C479" s="163" t="s">
        <v>1383</v>
      </c>
      <c r="D479" s="164">
        <v>0</v>
      </c>
      <c r="E479" s="164">
        <v>0</v>
      </c>
      <c r="F479" s="164">
        <v>0</v>
      </c>
      <c r="G479" s="164">
        <v>0</v>
      </c>
      <c r="H479" s="164">
        <v>0</v>
      </c>
      <c r="I479" s="164">
        <v>0</v>
      </c>
      <c r="J479" s="164">
        <v>0</v>
      </c>
      <c r="K479" s="164">
        <v>0</v>
      </c>
      <c r="L479" s="164">
        <v>0</v>
      </c>
      <c r="M479" s="164">
        <v>0</v>
      </c>
      <c r="N479" s="164">
        <v>0</v>
      </c>
      <c r="O479" s="164">
        <v>0</v>
      </c>
      <c r="P479" s="164">
        <v>0</v>
      </c>
      <c r="Q479" s="164">
        <v>0</v>
      </c>
      <c r="R479" s="164">
        <v>0</v>
      </c>
      <c r="S479" s="164">
        <v>0</v>
      </c>
      <c r="T479" s="164">
        <v>0</v>
      </c>
      <c r="U479" s="164">
        <v>0</v>
      </c>
      <c r="V479" s="164">
        <v>0</v>
      </c>
      <c r="W479" s="164">
        <v>0</v>
      </c>
      <c r="X479" s="164">
        <v>0</v>
      </c>
      <c r="Y479" s="164">
        <v>0</v>
      </c>
      <c r="Z479" s="164">
        <v>0</v>
      </c>
      <c r="AA479" s="164">
        <v>0</v>
      </c>
      <c r="AB479" s="164">
        <v>0</v>
      </c>
      <c r="AC479" s="164">
        <v>0</v>
      </c>
      <c r="AD479" s="164">
        <v>0</v>
      </c>
      <c r="AE479" s="164">
        <v>0</v>
      </c>
      <c r="AF479" s="164">
        <v>0</v>
      </c>
      <c r="AG479" s="164">
        <v>0</v>
      </c>
      <c r="AH479" s="164">
        <v>0</v>
      </c>
      <c r="AI479" s="164">
        <v>0</v>
      </c>
      <c r="AJ479" s="165">
        <f t="shared" si="7"/>
        <v>0</v>
      </c>
      <c r="AM479" s="103"/>
    </row>
    <row r="480" spans="1:39" ht="20.100000000000001" hidden="1" customHeight="1" outlineLevel="2">
      <c r="A480" s="161">
        <v>1531</v>
      </c>
      <c r="B480" s="162" t="s">
        <v>1140</v>
      </c>
      <c r="C480" s="163" t="s">
        <v>1383</v>
      </c>
      <c r="D480" s="164">
        <v>0</v>
      </c>
      <c r="E480" s="164">
        <v>0</v>
      </c>
      <c r="F480" s="164">
        <v>0</v>
      </c>
      <c r="G480" s="164">
        <v>0</v>
      </c>
      <c r="H480" s="164">
        <v>0</v>
      </c>
      <c r="I480" s="164">
        <v>0</v>
      </c>
      <c r="J480" s="164">
        <v>0</v>
      </c>
      <c r="K480" s="164">
        <v>0</v>
      </c>
      <c r="L480" s="164">
        <v>0</v>
      </c>
      <c r="M480" s="164">
        <v>0</v>
      </c>
      <c r="N480" s="164">
        <v>0</v>
      </c>
      <c r="O480" s="164">
        <v>0</v>
      </c>
      <c r="P480" s="164">
        <v>0</v>
      </c>
      <c r="Q480" s="164">
        <v>0</v>
      </c>
      <c r="R480" s="164">
        <v>0</v>
      </c>
      <c r="S480" s="164">
        <v>0</v>
      </c>
      <c r="T480" s="164">
        <v>0</v>
      </c>
      <c r="U480" s="164">
        <v>0</v>
      </c>
      <c r="V480" s="164">
        <v>0</v>
      </c>
      <c r="W480" s="164">
        <v>0</v>
      </c>
      <c r="X480" s="164">
        <v>0</v>
      </c>
      <c r="Y480" s="164">
        <v>0</v>
      </c>
      <c r="Z480" s="164">
        <v>0</v>
      </c>
      <c r="AA480" s="164">
        <v>0</v>
      </c>
      <c r="AB480" s="164">
        <v>0</v>
      </c>
      <c r="AC480" s="164">
        <v>0</v>
      </c>
      <c r="AD480" s="164">
        <v>0</v>
      </c>
      <c r="AE480" s="164">
        <v>0</v>
      </c>
      <c r="AF480" s="164">
        <v>0</v>
      </c>
      <c r="AG480" s="164">
        <v>0</v>
      </c>
      <c r="AH480" s="164">
        <v>0</v>
      </c>
      <c r="AI480" s="164">
        <v>0</v>
      </c>
      <c r="AJ480" s="165">
        <f t="shared" si="7"/>
        <v>0</v>
      </c>
      <c r="AM480" s="103"/>
    </row>
    <row r="481" spans="1:39" ht="20.100000000000001" hidden="1" customHeight="1" outlineLevel="2">
      <c r="A481" s="161">
        <v>1532</v>
      </c>
      <c r="B481" s="162" t="s">
        <v>1141</v>
      </c>
      <c r="C481" s="163" t="s">
        <v>1383</v>
      </c>
      <c r="D481" s="164">
        <v>0</v>
      </c>
      <c r="E481" s="164">
        <v>0</v>
      </c>
      <c r="F481" s="164">
        <v>0</v>
      </c>
      <c r="G481" s="164">
        <v>0</v>
      </c>
      <c r="H481" s="164">
        <v>0</v>
      </c>
      <c r="I481" s="164">
        <v>0</v>
      </c>
      <c r="J481" s="164">
        <v>0</v>
      </c>
      <c r="K481" s="164">
        <v>0</v>
      </c>
      <c r="L481" s="164">
        <v>0</v>
      </c>
      <c r="M481" s="164">
        <v>0</v>
      </c>
      <c r="N481" s="164">
        <v>0</v>
      </c>
      <c r="O481" s="164">
        <v>0</v>
      </c>
      <c r="P481" s="164">
        <v>0</v>
      </c>
      <c r="Q481" s="164">
        <v>0</v>
      </c>
      <c r="R481" s="164">
        <v>0</v>
      </c>
      <c r="S481" s="164">
        <v>0</v>
      </c>
      <c r="T481" s="164">
        <v>0</v>
      </c>
      <c r="U481" s="164">
        <v>0</v>
      </c>
      <c r="V481" s="164">
        <v>0</v>
      </c>
      <c r="W481" s="164">
        <v>0</v>
      </c>
      <c r="X481" s="164">
        <v>0</v>
      </c>
      <c r="Y481" s="164">
        <v>0</v>
      </c>
      <c r="Z481" s="164">
        <v>0</v>
      </c>
      <c r="AA481" s="164">
        <v>0</v>
      </c>
      <c r="AB481" s="164">
        <v>0</v>
      </c>
      <c r="AC481" s="164">
        <v>0</v>
      </c>
      <c r="AD481" s="164">
        <v>0</v>
      </c>
      <c r="AE481" s="164">
        <v>0</v>
      </c>
      <c r="AF481" s="164">
        <v>0</v>
      </c>
      <c r="AG481" s="164">
        <v>0</v>
      </c>
      <c r="AH481" s="164">
        <v>0</v>
      </c>
      <c r="AI481" s="164">
        <v>0</v>
      </c>
      <c r="AJ481" s="165">
        <f t="shared" si="7"/>
        <v>0</v>
      </c>
      <c r="AM481" s="103"/>
    </row>
    <row r="482" spans="1:39" ht="20.100000000000001" hidden="1" customHeight="1" outlineLevel="2">
      <c r="A482" s="161">
        <v>1533</v>
      </c>
      <c r="B482" s="162" t="s">
        <v>1142</v>
      </c>
      <c r="C482" s="163" t="s">
        <v>1383</v>
      </c>
      <c r="D482" s="164">
        <v>0</v>
      </c>
      <c r="E482" s="164">
        <v>0</v>
      </c>
      <c r="F482" s="164">
        <v>0</v>
      </c>
      <c r="G482" s="164">
        <v>0</v>
      </c>
      <c r="H482" s="164">
        <v>0</v>
      </c>
      <c r="I482" s="164">
        <v>0</v>
      </c>
      <c r="J482" s="164">
        <v>0</v>
      </c>
      <c r="K482" s="164">
        <v>0</v>
      </c>
      <c r="L482" s="164">
        <v>0</v>
      </c>
      <c r="M482" s="164">
        <v>0</v>
      </c>
      <c r="N482" s="164">
        <v>0</v>
      </c>
      <c r="O482" s="164">
        <v>0</v>
      </c>
      <c r="P482" s="164">
        <v>0</v>
      </c>
      <c r="Q482" s="164">
        <v>0</v>
      </c>
      <c r="R482" s="164">
        <v>0</v>
      </c>
      <c r="S482" s="164">
        <v>0</v>
      </c>
      <c r="T482" s="164">
        <v>0</v>
      </c>
      <c r="U482" s="164">
        <v>0</v>
      </c>
      <c r="V482" s="164">
        <v>0</v>
      </c>
      <c r="W482" s="164">
        <v>0</v>
      </c>
      <c r="X482" s="164">
        <v>0</v>
      </c>
      <c r="Y482" s="164">
        <v>0</v>
      </c>
      <c r="Z482" s="164">
        <v>0</v>
      </c>
      <c r="AA482" s="164">
        <v>0</v>
      </c>
      <c r="AB482" s="164">
        <v>0</v>
      </c>
      <c r="AC482" s="164">
        <v>0</v>
      </c>
      <c r="AD482" s="164">
        <v>0</v>
      </c>
      <c r="AE482" s="164">
        <v>0</v>
      </c>
      <c r="AF482" s="164">
        <v>0</v>
      </c>
      <c r="AG482" s="164">
        <v>0</v>
      </c>
      <c r="AH482" s="164">
        <v>0</v>
      </c>
      <c r="AI482" s="164">
        <v>0</v>
      </c>
      <c r="AJ482" s="165">
        <f t="shared" si="7"/>
        <v>0</v>
      </c>
      <c r="AM482" s="103"/>
    </row>
    <row r="483" spans="1:39" ht="20.100000000000001" hidden="1" customHeight="1" outlineLevel="2">
      <c r="A483" s="161">
        <v>1534</v>
      </c>
      <c r="B483" s="162" t="s">
        <v>1143</v>
      </c>
      <c r="C483" s="163" t="s">
        <v>1383</v>
      </c>
      <c r="D483" s="164">
        <v>0</v>
      </c>
      <c r="E483" s="164">
        <v>0</v>
      </c>
      <c r="F483" s="164">
        <v>0</v>
      </c>
      <c r="G483" s="164">
        <v>0</v>
      </c>
      <c r="H483" s="164">
        <v>0</v>
      </c>
      <c r="I483" s="164">
        <v>0</v>
      </c>
      <c r="J483" s="164">
        <v>0</v>
      </c>
      <c r="K483" s="164">
        <v>0</v>
      </c>
      <c r="L483" s="164">
        <v>0</v>
      </c>
      <c r="M483" s="164">
        <v>0</v>
      </c>
      <c r="N483" s="164">
        <v>0</v>
      </c>
      <c r="O483" s="164">
        <v>0</v>
      </c>
      <c r="P483" s="164">
        <v>0</v>
      </c>
      <c r="Q483" s="164">
        <v>0</v>
      </c>
      <c r="R483" s="164">
        <v>0</v>
      </c>
      <c r="S483" s="164">
        <v>0</v>
      </c>
      <c r="T483" s="164">
        <v>0</v>
      </c>
      <c r="U483" s="164">
        <v>0</v>
      </c>
      <c r="V483" s="164">
        <v>0</v>
      </c>
      <c r="W483" s="164">
        <v>0</v>
      </c>
      <c r="X483" s="164">
        <v>0</v>
      </c>
      <c r="Y483" s="164">
        <v>0</v>
      </c>
      <c r="Z483" s="164">
        <v>0</v>
      </c>
      <c r="AA483" s="164">
        <v>0</v>
      </c>
      <c r="AB483" s="164">
        <v>0</v>
      </c>
      <c r="AC483" s="164">
        <v>0</v>
      </c>
      <c r="AD483" s="164">
        <v>0</v>
      </c>
      <c r="AE483" s="164">
        <v>0</v>
      </c>
      <c r="AF483" s="164">
        <v>0</v>
      </c>
      <c r="AG483" s="164">
        <v>0</v>
      </c>
      <c r="AH483" s="164">
        <v>0</v>
      </c>
      <c r="AI483" s="164">
        <v>0</v>
      </c>
      <c r="AJ483" s="165">
        <f t="shared" si="7"/>
        <v>0</v>
      </c>
      <c r="AM483" s="103"/>
    </row>
    <row r="484" spans="1:39" ht="20.100000000000001" hidden="1" customHeight="1" outlineLevel="2">
      <c r="A484" s="161">
        <v>1535</v>
      </c>
      <c r="B484" s="162" t="s">
        <v>1144</v>
      </c>
      <c r="C484" s="163" t="s">
        <v>1383</v>
      </c>
      <c r="D484" s="164">
        <v>0</v>
      </c>
      <c r="E484" s="164">
        <v>0</v>
      </c>
      <c r="F484" s="164">
        <v>0</v>
      </c>
      <c r="G484" s="164">
        <v>0</v>
      </c>
      <c r="H484" s="164">
        <v>0</v>
      </c>
      <c r="I484" s="164">
        <v>0</v>
      </c>
      <c r="J484" s="164">
        <v>0</v>
      </c>
      <c r="K484" s="164">
        <v>0</v>
      </c>
      <c r="L484" s="164">
        <v>0</v>
      </c>
      <c r="M484" s="164">
        <v>0</v>
      </c>
      <c r="N484" s="164">
        <v>0</v>
      </c>
      <c r="O484" s="164">
        <v>0</v>
      </c>
      <c r="P484" s="164">
        <v>0</v>
      </c>
      <c r="Q484" s="164">
        <v>0</v>
      </c>
      <c r="R484" s="164">
        <v>0</v>
      </c>
      <c r="S484" s="164">
        <v>0</v>
      </c>
      <c r="T484" s="164">
        <v>0</v>
      </c>
      <c r="U484" s="164">
        <v>0</v>
      </c>
      <c r="V484" s="164">
        <v>0</v>
      </c>
      <c r="W484" s="164">
        <v>0</v>
      </c>
      <c r="X484" s="164">
        <v>0</v>
      </c>
      <c r="Y484" s="164">
        <v>0</v>
      </c>
      <c r="Z484" s="164">
        <v>0</v>
      </c>
      <c r="AA484" s="164">
        <v>0</v>
      </c>
      <c r="AB484" s="164">
        <v>0</v>
      </c>
      <c r="AC484" s="164">
        <v>0</v>
      </c>
      <c r="AD484" s="164">
        <v>0</v>
      </c>
      <c r="AE484" s="164">
        <v>0</v>
      </c>
      <c r="AF484" s="164">
        <v>0</v>
      </c>
      <c r="AG484" s="164">
        <v>0</v>
      </c>
      <c r="AH484" s="164">
        <v>0</v>
      </c>
      <c r="AI484" s="164">
        <v>0</v>
      </c>
      <c r="AJ484" s="165">
        <f t="shared" si="7"/>
        <v>0</v>
      </c>
      <c r="AM484" s="103"/>
    </row>
    <row r="485" spans="1:39" ht="20.100000000000001" hidden="1" customHeight="1" outlineLevel="2">
      <c r="A485" s="161">
        <v>1536</v>
      </c>
      <c r="B485" s="162" t="s">
        <v>1145</v>
      </c>
      <c r="C485" s="163" t="s">
        <v>1383</v>
      </c>
      <c r="D485" s="164">
        <v>0</v>
      </c>
      <c r="E485" s="164">
        <v>0</v>
      </c>
      <c r="F485" s="164">
        <v>0</v>
      </c>
      <c r="G485" s="164">
        <v>0</v>
      </c>
      <c r="H485" s="164">
        <v>0</v>
      </c>
      <c r="I485" s="164">
        <v>0</v>
      </c>
      <c r="J485" s="164">
        <v>0</v>
      </c>
      <c r="K485" s="164">
        <v>0</v>
      </c>
      <c r="L485" s="164">
        <v>0</v>
      </c>
      <c r="M485" s="164">
        <v>0</v>
      </c>
      <c r="N485" s="164">
        <v>0</v>
      </c>
      <c r="O485" s="164">
        <v>0</v>
      </c>
      <c r="P485" s="164">
        <v>0</v>
      </c>
      <c r="Q485" s="164">
        <v>0</v>
      </c>
      <c r="R485" s="164">
        <v>0</v>
      </c>
      <c r="S485" s="164">
        <v>0</v>
      </c>
      <c r="T485" s="164">
        <v>0</v>
      </c>
      <c r="U485" s="164">
        <v>0</v>
      </c>
      <c r="V485" s="164">
        <v>0</v>
      </c>
      <c r="W485" s="164">
        <v>0</v>
      </c>
      <c r="X485" s="164">
        <v>0</v>
      </c>
      <c r="Y485" s="164">
        <v>0</v>
      </c>
      <c r="Z485" s="164">
        <v>0</v>
      </c>
      <c r="AA485" s="164">
        <v>0</v>
      </c>
      <c r="AB485" s="164">
        <v>0</v>
      </c>
      <c r="AC485" s="164">
        <v>0</v>
      </c>
      <c r="AD485" s="164">
        <v>0</v>
      </c>
      <c r="AE485" s="164">
        <v>0</v>
      </c>
      <c r="AF485" s="164">
        <v>0</v>
      </c>
      <c r="AG485" s="164">
        <v>0</v>
      </c>
      <c r="AH485" s="164">
        <v>0</v>
      </c>
      <c r="AI485" s="164">
        <v>0</v>
      </c>
      <c r="AJ485" s="165">
        <f t="shared" si="7"/>
        <v>0</v>
      </c>
      <c r="AM485" s="103"/>
    </row>
    <row r="486" spans="1:39" ht="20.100000000000001" hidden="1" customHeight="1" outlineLevel="2">
      <c r="A486" s="161">
        <v>1537</v>
      </c>
      <c r="B486" s="162" t="s">
        <v>1146</v>
      </c>
      <c r="C486" s="163" t="s">
        <v>1383</v>
      </c>
      <c r="D486" s="164">
        <v>0</v>
      </c>
      <c r="E486" s="164">
        <v>0</v>
      </c>
      <c r="F486" s="164">
        <v>0</v>
      </c>
      <c r="G486" s="164">
        <v>0</v>
      </c>
      <c r="H486" s="164">
        <v>0</v>
      </c>
      <c r="I486" s="164">
        <v>0</v>
      </c>
      <c r="J486" s="164">
        <v>0</v>
      </c>
      <c r="K486" s="164">
        <v>0</v>
      </c>
      <c r="L486" s="164">
        <v>0</v>
      </c>
      <c r="M486" s="164">
        <v>0</v>
      </c>
      <c r="N486" s="164">
        <v>0</v>
      </c>
      <c r="O486" s="164">
        <v>0</v>
      </c>
      <c r="P486" s="164">
        <v>0</v>
      </c>
      <c r="Q486" s="164">
        <v>0</v>
      </c>
      <c r="R486" s="164">
        <v>0</v>
      </c>
      <c r="S486" s="164">
        <v>0</v>
      </c>
      <c r="T486" s="164">
        <v>0</v>
      </c>
      <c r="U486" s="164">
        <v>0</v>
      </c>
      <c r="V486" s="164">
        <v>0</v>
      </c>
      <c r="W486" s="164">
        <v>0</v>
      </c>
      <c r="X486" s="164">
        <v>0</v>
      </c>
      <c r="Y486" s="164">
        <v>0</v>
      </c>
      <c r="Z486" s="164">
        <v>0</v>
      </c>
      <c r="AA486" s="164">
        <v>0</v>
      </c>
      <c r="AB486" s="164">
        <v>0</v>
      </c>
      <c r="AC486" s="164">
        <v>0</v>
      </c>
      <c r="AD486" s="164">
        <v>0</v>
      </c>
      <c r="AE486" s="164">
        <v>0</v>
      </c>
      <c r="AF486" s="164">
        <v>0</v>
      </c>
      <c r="AG486" s="164">
        <v>0</v>
      </c>
      <c r="AH486" s="164">
        <v>0</v>
      </c>
      <c r="AI486" s="164">
        <v>0</v>
      </c>
      <c r="AJ486" s="165">
        <f t="shared" si="7"/>
        <v>0</v>
      </c>
      <c r="AM486" s="103"/>
    </row>
    <row r="487" spans="1:39" ht="20.100000000000001" hidden="1" customHeight="1" outlineLevel="2">
      <c r="A487" s="161">
        <v>1538</v>
      </c>
      <c r="B487" s="162" t="s">
        <v>1147</v>
      </c>
      <c r="C487" s="163" t="s">
        <v>1383</v>
      </c>
      <c r="D487" s="164">
        <v>0</v>
      </c>
      <c r="E487" s="164">
        <v>0</v>
      </c>
      <c r="F487" s="164">
        <v>0</v>
      </c>
      <c r="G487" s="164">
        <v>0</v>
      </c>
      <c r="H487" s="164">
        <v>0</v>
      </c>
      <c r="I487" s="164">
        <v>0</v>
      </c>
      <c r="J487" s="164">
        <v>0</v>
      </c>
      <c r="K487" s="164">
        <v>0</v>
      </c>
      <c r="L487" s="164">
        <v>0</v>
      </c>
      <c r="M487" s="164">
        <v>0</v>
      </c>
      <c r="N487" s="164">
        <v>0</v>
      </c>
      <c r="O487" s="164">
        <v>0</v>
      </c>
      <c r="P487" s="164">
        <v>0</v>
      </c>
      <c r="Q487" s="164">
        <v>0</v>
      </c>
      <c r="R487" s="164">
        <v>0</v>
      </c>
      <c r="S487" s="164">
        <v>0</v>
      </c>
      <c r="T487" s="164">
        <v>0</v>
      </c>
      <c r="U487" s="164">
        <v>0</v>
      </c>
      <c r="V487" s="164">
        <v>0</v>
      </c>
      <c r="W487" s="164">
        <v>0</v>
      </c>
      <c r="X487" s="164">
        <v>0</v>
      </c>
      <c r="Y487" s="164">
        <v>0</v>
      </c>
      <c r="Z487" s="164">
        <v>0</v>
      </c>
      <c r="AA487" s="164">
        <v>0</v>
      </c>
      <c r="AB487" s="164">
        <v>0</v>
      </c>
      <c r="AC487" s="164">
        <v>0</v>
      </c>
      <c r="AD487" s="164">
        <v>0</v>
      </c>
      <c r="AE487" s="164">
        <v>0</v>
      </c>
      <c r="AF487" s="164">
        <v>0</v>
      </c>
      <c r="AG487" s="164">
        <v>0</v>
      </c>
      <c r="AH487" s="164">
        <v>0</v>
      </c>
      <c r="AI487" s="164">
        <v>0</v>
      </c>
      <c r="AJ487" s="165">
        <f t="shared" si="7"/>
        <v>0</v>
      </c>
      <c r="AM487" s="103"/>
    </row>
    <row r="488" spans="1:39" ht="20.100000000000001" hidden="1" customHeight="1" outlineLevel="2">
      <c r="A488" s="161">
        <v>1539</v>
      </c>
      <c r="B488" s="162" t="s">
        <v>1148</v>
      </c>
      <c r="C488" s="163" t="s">
        <v>1383</v>
      </c>
      <c r="D488" s="164">
        <v>0</v>
      </c>
      <c r="E488" s="164">
        <v>0</v>
      </c>
      <c r="F488" s="164">
        <v>0</v>
      </c>
      <c r="G488" s="164">
        <v>0</v>
      </c>
      <c r="H488" s="164">
        <v>0</v>
      </c>
      <c r="I488" s="164">
        <v>0</v>
      </c>
      <c r="J488" s="164">
        <v>0</v>
      </c>
      <c r="K488" s="164">
        <v>0</v>
      </c>
      <c r="L488" s="164">
        <v>0</v>
      </c>
      <c r="M488" s="164">
        <v>0</v>
      </c>
      <c r="N488" s="164">
        <v>0</v>
      </c>
      <c r="O488" s="164">
        <v>0</v>
      </c>
      <c r="P488" s="164">
        <v>0</v>
      </c>
      <c r="Q488" s="164">
        <v>0</v>
      </c>
      <c r="R488" s="164">
        <v>0</v>
      </c>
      <c r="S488" s="164">
        <v>0</v>
      </c>
      <c r="T488" s="164">
        <v>0</v>
      </c>
      <c r="U488" s="164">
        <v>0</v>
      </c>
      <c r="V488" s="164">
        <v>0</v>
      </c>
      <c r="W488" s="164">
        <v>0</v>
      </c>
      <c r="X488" s="164">
        <v>0</v>
      </c>
      <c r="Y488" s="164">
        <v>0</v>
      </c>
      <c r="Z488" s="164">
        <v>0</v>
      </c>
      <c r="AA488" s="164">
        <v>0</v>
      </c>
      <c r="AB488" s="164">
        <v>0</v>
      </c>
      <c r="AC488" s="164">
        <v>0</v>
      </c>
      <c r="AD488" s="164">
        <v>0</v>
      </c>
      <c r="AE488" s="164">
        <v>0</v>
      </c>
      <c r="AF488" s="164">
        <v>0</v>
      </c>
      <c r="AG488" s="164">
        <v>0</v>
      </c>
      <c r="AH488" s="164">
        <v>0</v>
      </c>
      <c r="AI488" s="164">
        <v>0</v>
      </c>
      <c r="AJ488" s="165">
        <f t="shared" si="7"/>
        <v>0</v>
      </c>
      <c r="AM488" s="103"/>
    </row>
    <row r="489" spans="1:39" ht="20.100000000000001" hidden="1" customHeight="1" outlineLevel="2">
      <c r="A489" s="161">
        <v>1540</v>
      </c>
      <c r="B489" s="162" t="s">
        <v>1149</v>
      </c>
      <c r="C489" s="163" t="s">
        <v>1383</v>
      </c>
      <c r="D489" s="164">
        <v>0</v>
      </c>
      <c r="E489" s="164">
        <v>0</v>
      </c>
      <c r="F489" s="164">
        <v>0</v>
      </c>
      <c r="G489" s="164">
        <v>0</v>
      </c>
      <c r="H489" s="164">
        <v>0</v>
      </c>
      <c r="I489" s="164">
        <v>0</v>
      </c>
      <c r="J489" s="164">
        <v>0</v>
      </c>
      <c r="K489" s="164">
        <v>0</v>
      </c>
      <c r="L489" s="164">
        <v>0</v>
      </c>
      <c r="M489" s="164">
        <v>0</v>
      </c>
      <c r="N489" s="164">
        <v>0</v>
      </c>
      <c r="O489" s="164">
        <v>0</v>
      </c>
      <c r="P489" s="164">
        <v>0</v>
      </c>
      <c r="Q489" s="164">
        <v>0</v>
      </c>
      <c r="R489" s="164">
        <v>0</v>
      </c>
      <c r="S489" s="164">
        <v>0</v>
      </c>
      <c r="T489" s="164">
        <v>0</v>
      </c>
      <c r="U489" s="164">
        <v>0</v>
      </c>
      <c r="V489" s="164">
        <v>0</v>
      </c>
      <c r="W489" s="164">
        <v>0</v>
      </c>
      <c r="X489" s="164">
        <v>0</v>
      </c>
      <c r="Y489" s="164">
        <v>0</v>
      </c>
      <c r="Z489" s="164">
        <v>0</v>
      </c>
      <c r="AA489" s="164">
        <v>0</v>
      </c>
      <c r="AB489" s="164">
        <v>0</v>
      </c>
      <c r="AC489" s="164">
        <v>0</v>
      </c>
      <c r="AD489" s="164">
        <v>0</v>
      </c>
      <c r="AE489" s="164">
        <v>0</v>
      </c>
      <c r="AF489" s="164">
        <v>0</v>
      </c>
      <c r="AG489" s="164">
        <v>0</v>
      </c>
      <c r="AH489" s="164">
        <v>0</v>
      </c>
      <c r="AI489" s="164">
        <v>0</v>
      </c>
      <c r="AJ489" s="165">
        <f t="shared" si="7"/>
        <v>0</v>
      </c>
      <c r="AM489" s="103"/>
    </row>
    <row r="490" spans="1:39" ht="20.100000000000001" hidden="1" customHeight="1" outlineLevel="2">
      <c r="A490" s="161">
        <v>1601</v>
      </c>
      <c r="B490" s="162" t="s">
        <v>1150</v>
      </c>
      <c r="C490" s="163" t="s">
        <v>1383</v>
      </c>
      <c r="D490" s="164">
        <v>0</v>
      </c>
      <c r="E490" s="164">
        <v>0</v>
      </c>
      <c r="F490" s="164">
        <v>0</v>
      </c>
      <c r="G490" s="164">
        <v>0</v>
      </c>
      <c r="H490" s="164">
        <v>0</v>
      </c>
      <c r="I490" s="164">
        <v>0</v>
      </c>
      <c r="J490" s="164">
        <v>0</v>
      </c>
      <c r="K490" s="164">
        <v>0</v>
      </c>
      <c r="L490" s="164">
        <v>0</v>
      </c>
      <c r="M490" s="164">
        <v>0</v>
      </c>
      <c r="N490" s="164">
        <v>0</v>
      </c>
      <c r="O490" s="164">
        <v>0</v>
      </c>
      <c r="P490" s="164">
        <v>0</v>
      </c>
      <c r="Q490" s="164">
        <v>0</v>
      </c>
      <c r="R490" s="164">
        <v>0</v>
      </c>
      <c r="S490" s="164">
        <v>0</v>
      </c>
      <c r="T490" s="164">
        <v>0</v>
      </c>
      <c r="U490" s="164">
        <v>0</v>
      </c>
      <c r="V490" s="164">
        <v>0</v>
      </c>
      <c r="W490" s="164">
        <v>0</v>
      </c>
      <c r="X490" s="164">
        <v>0</v>
      </c>
      <c r="Y490" s="164">
        <v>0</v>
      </c>
      <c r="Z490" s="164">
        <v>0</v>
      </c>
      <c r="AA490" s="164">
        <v>0</v>
      </c>
      <c r="AB490" s="164">
        <v>0</v>
      </c>
      <c r="AC490" s="164">
        <v>0</v>
      </c>
      <c r="AD490" s="164">
        <v>0</v>
      </c>
      <c r="AE490" s="164">
        <v>0</v>
      </c>
      <c r="AF490" s="164">
        <v>0</v>
      </c>
      <c r="AG490" s="164">
        <v>0</v>
      </c>
      <c r="AH490" s="164">
        <v>0</v>
      </c>
      <c r="AI490" s="164">
        <v>0</v>
      </c>
      <c r="AJ490" s="165">
        <f t="shared" si="7"/>
        <v>0</v>
      </c>
      <c r="AM490" s="103"/>
    </row>
    <row r="491" spans="1:39" ht="20.100000000000001" hidden="1" customHeight="1" outlineLevel="2">
      <c r="A491" s="161">
        <v>1602</v>
      </c>
      <c r="B491" s="162" t="s">
        <v>1151</v>
      </c>
      <c r="C491" s="163" t="s">
        <v>1383</v>
      </c>
      <c r="D491" s="164">
        <v>0</v>
      </c>
      <c r="E491" s="164">
        <v>0</v>
      </c>
      <c r="F491" s="164">
        <v>0</v>
      </c>
      <c r="G491" s="164">
        <v>0</v>
      </c>
      <c r="H491" s="164">
        <v>0</v>
      </c>
      <c r="I491" s="164">
        <v>0</v>
      </c>
      <c r="J491" s="164">
        <v>0</v>
      </c>
      <c r="K491" s="164">
        <v>0</v>
      </c>
      <c r="L491" s="164">
        <v>0</v>
      </c>
      <c r="M491" s="164">
        <v>0</v>
      </c>
      <c r="N491" s="164">
        <v>0</v>
      </c>
      <c r="O491" s="164">
        <v>0</v>
      </c>
      <c r="P491" s="164">
        <v>0</v>
      </c>
      <c r="Q491" s="164">
        <v>0</v>
      </c>
      <c r="R491" s="164">
        <v>0</v>
      </c>
      <c r="S491" s="164">
        <v>0</v>
      </c>
      <c r="T491" s="164">
        <v>0</v>
      </c>
      <c r="U491" s="164">
        <v>0</v>
      </c>
      <c r="V491" s="164">
        <v>0</v>
      </c>
      <c r="W491" s="164">
        <v>0</v>
      </c>
      <c r="X491" s="164">
        <v>0</v>
      </c>
      <c r="Y491" s="164">
        <v>0</v>
      </c>
      <c r="Z491" s="164">
        <v>0</v>
      </c>
      <c r="AA491" s="164">
        <v>0</v>
      </c>
      <c r="AB491" s="164">
        <v>0</v>
      </c>
      <c r="AC491" s="164">
        <v>0</v>
      </c>
      <c r="AD491" s="164">
        <v>0</v>
      </c>
      <c r="AE491" s="164">
        <v>0</v>
      </c>
      <c r="AF491" s="164">
        <v>0</v>
      </c>
      <c r="AG491" s="164">
        <v>0</v>
      </c>
      <c r="AH491" s="164">
        <v>0</v>
      </c>
      <c r="AI491" s="164">
        <v>0</v>
      </c>
      <c r="AJ491" s="165">
        <f t="shared" si="7"/>
        <v>0</v>
      </c>
      <c r="AM491" s="103"/>
    </row>
    <row r="492" spans="1:39" ht="20.100000000000001" hidden="1" customHeight="1" outlineLevel="2">
      <c r="A492" s="161">
        <v>1603</v>
      </c>
      <c r="B492" s="162" t="s">
        <v>1152</v>
      </c>
      <c r="C492" s="163" t="s">
        <v>1383</v>
      </c>
      <c r="D492" s="164">
        <v>0</v>
      </c>
      <c r="E492" s="164">
        <v>0</v>
      </c>
      <c r="F492" s="164">
        <v>0</v>
      </c>
      <c r="G492" s="164">
        <v>0</v>
      </c>
      <c r="H492" s="164">
        <v>0</v>
      </c>
      <c r="I492" s="164">
        <v>0</v>
      </c>
      <c r="J492" s="164">
        <v>0</v>
      </c>
      <c r="K492" s="164">
        <v>0</v>
      </c>
      <c r="L492" s="164">
        <v>0</v>
      </c>
      <c r="M492" s="164">
        <v>0</v>
      </c>
      <c r="N492" s="164">
        <v>0</v>
      </c>
      <c r="O492" s="164">
        <v>0</v>
      </c>
      <c r="P492" s="164">
        <v>0</v>
      </c>
      <c r="Q492" s="164">
        <v>0</v>
      </c>
      <c r="R492" s="164">
        <v>0</v>
      </c>
      <c r="S492" s="164">
        <v>0</v>
      </c>
      <c r="T492" s="164">
        <v>0</v>
      </c>
      <c r="U492" s="164">
        <v>0</v>
      </c>
      <c r="V492" s="164">
        <v>0</v>
      </c>
      <c r="W492" s="164">
        <v>0</v>
      </c>
      <c r="X492" s="164">
        <v>0</v>
      </c>
      <c r="Y492" s="164">
        <v>0</v>
      </c>
      <c r="Z492" s="164">
        <v>0</v>
      </c>
      <c r="AA492" s="164">
        <v>0</v>
      </c>
      <c r="AB492" s="164">
        <v>0</v>
      </c>
      <c r="AC492" s="164">
        <v>0</v>
      </c>
      <c r="AD492" s="164">
        <v>0</v>
      </c>
      <c r="AE492" s="164">
        <v>0</v>
      </c>
      <c r="AF492" s="164">
        <v>0</v>
      </c>
      <c r="AG492" s="164">
        <v>0</v>
      </c>
      <c r="AH492" s="164">
        <v>0</v>
      </c>
      <c r="AI492" s="164">
        <v>0</v>
      </c>
      <c r="AJ492" s="165">
        <f t="shared" si="7"/>
        <v>0</v>
      </c>
      <c r="AM492" s="103"/>
    </row>
    <row r="493" spans="1:39" ht="20.100000000000001" hidden="1" customHeight="1" outlineLevel="2">
      <c r="A493" s="161">
        <v>1604</v>
      </c>
      <c r="B493" s="162" t="s">
        <v>1153</v>
      </c>
      <c r="C493" s="163" t="s">
        <v>1383</v>
      </c>
      <c r="D493" s="164">
        <v>0</v>
      </c>
      <c r="E493" s="164">
        <v>0</v>
      </c>
      <c r="F493" s="164">
        <v>0</v>
      </c>
      <c r="G493" s="164">
        <v>0</v>
      </c>
      <c r="H493" s="164">
        <v>0</v>
      </c>
      <c r="I493" s="164">
        <v>0</v>
      </c>
      <c r="J493" s="164">
        <v>0</v>
      </c>
      <c r="K493" s="164">
        <v>0</v>
      </c>
      <c r="L493" s="164">
        <v>0</v>
      </c>
      <c r="M493" s="164">
        <v>0</v>
      </c>
      <c r="N493" s="164">
        <v>0</v>
      </c>
      <c r="O493" s="164">
        <v>0</v>
      </c>
      <c r="P493" s="164">
        <v>0</v>
      </c>
      <c r="Q493" s="164">
        <v>0</v>
      </c>
      <c r="R493" s="164">
        <v>0</v>
      </c>
      <c r="S493" s="164">
        <v>0</v>
      </c>
      <c r="T493" s="164">
        <v>0</v>
      </c>
      <c r="U493" s="164">
        <v>0</v>
      </c>
      <c r="V493" s="164">
        <v>0</v>
      </c>
      <c r="W493" s="164">
        <v>0</v>
      </c>
      <c r="X493" s="164">
        <v>0</v>
      </c>
      <c r="Y493" s="164">
        <v>0</v>
      </c>
      <c r="Z493" s="164">
        <v>0</v>
      </c>
      <c r="AA493" s="164">
        <v>0</v>
      </c>
      <c r="AB493" s="164">
        <v>0</v>
      </c>
      <c r="AC493" s="164">
        <v>0</v>
      </c>
      <c r="AD493" s="164">
        <v>0</v>
      </c>
      <c r="AE493" s="164">
        <v>0</v>
      </c>
      <c r="AF493" s="164">
        <v>0</v>
      </c>
      <c r="AG493" s="164">
        <v>0</v>
      </c>
      <c r="AH493" s="164">
        <v>0</v>
      </c>
      <c r="AI493" s="164">
        <v>0</v>
      </c>
      <c r="AJ493" s="165">
        <f t="shared" si="7"/>
        <v>0</v>
      </c>
      <c r="AM493" s="103"/>
    </row>
    <row r="494" spans="1:39" ht="20.100000000000001" hidden="1" customHeight="1" outlineLevel="2">
      <c r="A494" s="161">
        <v>1605</v>
      </c>
      <c r="B494" s="162" t="s">
        <v>1154</v>
      </c>
      <c r="C494" s="163" t="s">
        <v>1383</v>
      </c>
      <c r="D494" s="164">
        <v>0</v>
      </c>
      <c r="E494" s="164">
        <v>0</v>
      </c>
      <c r="F494" s="164">
        <v>0</v>
      </c>
      <c r="G494" s="164">
        <v>0</v>
      </c>
      <c r="H494" s="164">
        <v>0</v>
      </c>
      <c r="I494" s="164">
        <v>0</v>
      </c>
      <c r="J494" s="164">
        <v>0</v>
      </c>
      <c r="K494" s="164">
        <v>0</v>
      </c>
      <c r="L494" s="164">
        <v>0</v>
      </c>
      <c r="M494" s="164">
        <v>0</v>
      </c>
      <c r="N494" s="164">
        <v>0</v>
      </c>
      <c r="O494" s="164">
        <v>0</v>
      </c>
      <c r="P494" s="164">
        <v>0</v>
      </c>
      <c r="Q494" s="164">
        <v>0</v>
      </c>
      <c r="R494" s="164">
        <v>0</v>
      </c>
      <c r="S494" s="164">
        <v>0</v>
      </c>
      <c r="T494" s="164">
        <v>0</v>
      </c>
      <c r="U494" s="164">
        <v>0</v>
      </c>
      <c r="V494" s="164">
        <v>0</v>
      </c>
      <c r="W494" s="164">
        <v>0</v>
      </c>
      <c r="X494" s="164">
        <v>0</v>
      </c>
      <c r="Y494" s="164">
        <v>0</v>
      </c>
      <c r="Z494" s="164">
        <v>0</v>
      </c>
      <c r="AA494" s="164">
        <v>0</v>
      </c>
      <c r="AB494" s="164">
        <v>0</v>
      </c>
      <c r="AC494" s="164">
        <v>0</v>
      </c>
      <c r="AD494" s="164">
        <v>0</v>
      </c>
      <c r="AE494" s="164">
        <v>0</v>
      </c>
      <c r="AF494" s="164">
        <v>0</v>
      </c>
      <c r="AG494" s="164">
        <v>0</v>
      </c>
      <c r="AH494" s="164">
        <v>0</v>
      </c>
      <c r="AI494" s="164">
        <v>0</v>
      </c>
      <c r="AJ494" s="165">
        <f t="shared" si="7"/>
        <v>0</v>
      </c>
      <c r="AM494" s="103"/>
    </row>
    <row r="495" spans="1:39" ht="20.100000000000001" hidden="1" customHeight="1" outlineLevel="2">
      <c r="A495" s="161">
        <v>1606</v>
      </c>
      <c r="B495" s="162" t="s">
        <v>1155</v>
      </c>
      <c r="C495" s="163" t="s">
        <v>1383</v>
      </c>
      <c r="D495" s="164">
        <v>0</v>
      </c>
      <c r="E495" s="164">
        <v>0</v>
      </c>
      <c r="F495" s="164">
        <v>0</v>
      </c>
      <c r="G495" s="164">
        <v>0</v>
      </c>
      <c r="H495" s="164">
        <v>0</v>
      </c>
      <c r="I495" s="164">
        <v>0</v>
      </c>
      <c r="J495" s="164">
        <v>0</v>
      </c>
      <c r="K495" s="164">
        <v>0</v>
      </c>
      <c r="L495" s="164">
        <v>0</v>
      </c>
      <c r="M495" s="164">
        <v>0</v>
      </c>
      <c r="N495" s="164">
        <v>0</v>
      </c>
      <c r="O495" s="164">
        <v>0</v>
      </c>
      <c r="P495" s="164">
        <v>0</v>
      </c>
      <c r="Q495" s="164">
        <v>0</v>
      </c>
      <c r="R495" s="164">
        <v>0</v>
      </c>
      <c r="S495" s="164">
        <v>0</v>
      </c>
      <c r="T495" s="164">
        <v>0</v>
      </c>
      <c r="U495" s="164">
        <v>0</v>
      </c>
      <c r="V495" s="164">
        <v>0</v>
      </c>
      <c r="W495" s="164">
        <v>0</v>
      </c>
      <c r="X495" s="164">
        <v>0</v>
      </c>
      <c r="Y495" s="164">
        <v>0</v>
      </c>
      <c r="Z495" s="164">
        <v>0</v>
      </c>
      <c r="AA495" s="164">
        <v>0</v>
      </c>
      <c r="AB495" s="164">
        <v>0</v>
      </c>
      <c r="AC495" s="164">
        <v>0</v>
      </c>
      <c r="AD495" s="164">
        <v>0</v>
      </c>
      <c r="AE495" s="164">
        <v>0</v>
      </c>
      <c r="AF495" s="164">
        <v>0</v>
      </c>
      <c r="AG495" s="164">
        <v>0</v>
      </c>
      <c r="AH495" s="164">
        <v>0</v>
      </c>
      <c r="AI495" s="164">
        <v>0</v>
      </c>
      <c r="AJ495" s="165">
        <f t="shared" si="7"/>
        <v>0</v>
      </c>
      <c r="AM495" s="103"/>
    </row>
    <row r="496" spans="1:39" ht="20.100000000000001" hidden="1" customHeight="1" outlineLevel="2">
      <c r="A496" s="161">
        <v>1607</v>
      </c>
      <c r="B496" s="162" t="s">
        <v>1156</v>
      </c>
      <c r="C496" s="163" t="s">
        <v>1383</v>
      </c>
      <c r="D496" s="164">
        <v>0</v>
      </c>
      <c r="E496" s="164">
        <v>0</v>
      </c>
      <c r="F496" s="164">
        <v>0</v>
      </c>
      <c r="G496" s="164">
        <v>0</v>
      </c>
      <c r="H496" s="164">
        <v>0</v>
      </c>
      <c r="I496" s="164">
        <v>0</v>
      </c>
      <c r="J496" s="164">
        <v>0</v>
      </c>
      <c r="K496" s="164">
        <v>0</v>
      </c>
      <c r="L496" s="164">
        <v>0</v>
      </c>
      <c r="M496" s="164">
        <v>0</v>
      </c>
      <c r="N496" s="164">
        <v>0</v>
      </c>
      <c r="O496" s="164">
        <v>0</v>
      </c>
      <c r="P496" s="164">
        <v>0</v>
      </c>
      <c r="Q496" s="164">
        <v>0</v>
      </c>
      <c r="R496" s="164">
        <v>0</v>
      </c>
      <c r="S496" s="164">
        <v>0</v>
      </c>
      <c r="T496" s="164">
        <v>0</v>
      </c>
      <c r="U496" s="164">
        <v>0</v>
      </c>
      <c r="V496" s="164">
        <v>0</v>
      </c>
      <c r="W496" s="164">
        <v>0</v>
      </c>
      <c r="X496" s="164">
        <v>0</v>
      </c>
      <c r="Y496" s="164">
        <v>0</v>
      </c>
      <c r="Z496" s="164">
        <v>0</v>
      </c>
      <c r="AA496" s="164">
        <v>0</v>
      </c>
      <c r="AB496" s="164">
        <v>0</v>
      </c>
      <c r="AC496" s="164">
        <v>0</v>
      </c>
      <c r="AD496" s="164">
        <v>0</v>
      </c>
      <c r="AE496" s="164">
        <v>0</v>
      </c>
      <c r="AF496" s="164">
        <v>0</v>
      </c>
      <c r="AG496" s="164">
        <v>0</v>
      </c>
      <c r="AH496" s="164">
        <v>0</v>
      </c>
      <c r="AI496" s="164">
        <v>0</v>
      </c>
      <c r="AJ496" s="165">
        <f t="shared" si="7"/>
        <v>0</v>
      </c>
      <c r="AM496" s="103"/>
    </row>
    <row r="497" spans="1:39" ht="20.100000000000001" hidden="1" customHeight="1" outlineLevel="2">
      <c r="A497" s="161">
        <v>1608</v>
      </c>
      <c r="B497" s="162" t="s">
        <v>1157</v>
      </c>
      <c r="C497" s="163" t="s">
        <v>1383</v>
      </c>
      <c r="D497" s="164">
        <v>0</v>
      </c>
      <c r="E497" s="164">
        <v>0</v>
      </c>
      <c r="F497" s="164">
        <v>0</v>
      </c>
      <c r="G497" s="164">
        <v>0</v>
      </c>
      <c r="H497" s="164">
        <v>0</v>
      </c>
      <c r="I497" s="164">
        <v>0</v>
      </c>
      <c r="J497" s="164">
        <v>0</v>
      </c>
      <c r="K497" s="164">
        <v>0</v>
      </c>
      <c r="L497" s="164">
        <v>0</v>
      </c>
      <c r="M497" s="164">
        <v>0</v>
      </c>
      <c r="N497" s="164">
        <v>0</v>
      </c>
      <c r="O497" s="164">
        <v>0</v>
      </c>
      <c r="P497" s="164">
        <v>0</v>
      </c>
      <c r="Q497" s="164">
        <v>0</v>
      </c>
      <c r="R497" s="164">
        <v>0</v>
      </c>
      <c r="S497" s="164">
        <v>0</v>
      </c>
      <c r="T497" s="164">
        <v>0</v>
      </c>
      <c r="U497" s="164">
        <v>0</v>
      </c>
      <c r="V497" s="164">
        <v>0</v>
      </c>
      <c r="W497" s="164">
        <v>0</v>
      </c>
      <c r="X497" s="164">
        <v>0</v>
      </c>
      <c r="Y497" s="164">
        <v>0</v>
      </c>
      <c r="Z497" s="164">
        <v>0</v>
      </c>
      <c r="AA497" s="164">
        <v>0</v>
      </c>
      <c r="AB497" s="164">
        <v>0</v>
      </c>
      <c r="AC497" s="164">
        <v>0</v>
      </c>
      <c r="AD497" s="164">
        <v>0</v>
      </c>
      <c r="AE497" s="164">
        <v>0</v>
      </c>
      <c r="AF497" s="164">
        <v>0</v>
      </c>
      <c r="AG497" s="164">
        <v>0</v>
      </c>
      <c r="AH497" s="164">
        <v>0</v>
      </c>
      <c r="AI497" s="164">
        <v>0</v>
      </c>
      <c r="AJ497" s="165">
        <f t="shared" si="7"/>
        <v>0</v>
      </c>
      <c r="AM497" s="103"/>
    </row>
    <row r="498" spans="1:39" ht="20.100000000000001" hidden="1" customHeight="1" outlineLevel="2">
      <c r="A498" s="161">
        <v>1609</v>
      </c>
      <c r="B498" s="162" t="s">
        <v>1158</v>
      </c>
      <c r="C498" s="163" t="s">
        <v>1383</v>
      </c>
      <c r="D498" s="164">
        <v>0</v>
      </c>
      <c r="E498" s="164">
        <v>0</v>
      </c>
      <c r="F498" s="164">
        <v>0</v>
      </c>
      <c r="G498" s="164">
        <v>0</v>
      </c>
      <c r="H498" s="164">
        <v>0</v>
      </c>
      <c r="I498" s="164">
        <v>0</v>
      </c>
      <c r="J498" s="164">
        <v>0</v>
      </c>
      <c r="K498" s="164">
        <v>0</v>
      </c>
      <c r="L498" s="164">
        <v>0</v>
      </c>
      <c r="M498" s="164">
        <v>0</v>
      </c>
      <c r="N498" s="164">
        <v>0</v>
      </c>
      <c r="O498" s="164">
        <v>0</v>
      </c>
      <c r="P498" s="164">
        <v>0</v>
      </c>
      <c r="Q498" s="164">
        <v>0</v>
      </c>
      <c r="R498" s="164">
        <v>0</v>
      </c>
      <c r="S498" s="164">
        <v>0</v>
      </c>
      <c r="T498" s="164">
        <v>0</v>
      </c>
      <c r="U498" s="164">
        <v>0</v>
      </c>
      <c r="V498" s="164">
        <v>0</v>
      </c>
      <c r="W498" s="164">
        <v>0</v>
      </c>
      <c r="X498" s="164">
        <v>0</v>
      </c>
      <c r="Y498" s="164">
        <v>0</v>
      </c>
      <c r="Z498" s="164">
        <v>0</v>
      </c>
      <c r="AA498" s="164">
        <v>0</v>
      </c>
      <c r="AB498" s="164">
        <v>0</v>
      </c>
      <c r="AC498" s="164">
        <v>0</v>
      </c>
      <c r="AD498" s="164">
        <v>0</v>
      </c>
      <c r="AE498" s="164">
        <v>0</v>
      </c>
      <c r="AF498" s="164">
        <v>0</v>
      </c>
      <c r="AG498" s="164">
        <v>0</v>
      </c>
      <c r="AH498" s="164">
        <v>0</v>
      </c>
      <c r="AI498" s="164">
        <v>0</v>
      </c>
      <c r="AJ498" s="165">
        <f t="shared" si="7"/>
        <v>0</v>
      </c>
      <c r="AM498" s="103"/>
    </row>
    <row r="499" spans="1:39" ht="20.100000000000001" hidden="1" customHeight="1" outlineLevel="2">
      <c r="A499" s="161">
        <v>1610</v>
      </c>
      <c r="B499" s="162" t="s">
        <v>1159</v>
      </c>
      <c r="C499" s="163" t="s">
        <v>1383</v>
      </c>
      <c r="D499" s="164">
        <v>0</v>
      </c>
      <c r="E499" s="164">
        <v>0</v>
      </c>
      <c r="F499" s="164">
        <v>0</v>
      </c>
      <c r="G499" s="164">
        <v>0</v>
      </c>
      <c r="H499" s="164">
        <v>0</v>
      </c>
      <c r="I499" s="164">
        <v>0</v>
      </c>
      <c r="J499" s="164">
        <v>0</v>
      </c>
      <c r="K499" s="164">
        <v>0</v>
      </c>
      <c r="L499" s="164">
        <v>0</v>
      </c>
      <c r="M499" s="164">
        <v>0</v>
      </c>
      <c r="N499" s="164">
        <v>0</v>
      </c>
      <c r="O499" s="164">
        <v>0</v>
      </c>
      <c r="P499" s="164">
        <v>0</v>
      </c>
      <c r="Q499" s="164">
        <v>0</v>
      </c>
      <c r="R499" s="164">
        <v>0</v>
      </c>
      <c r="S499" s="164">
        <v>0</v>
      </c>
      <c r="T499" s="164">
        <v>0</v>
      </c>
      <c r="U499" s="164">
        <v>0</v>
      </c>
      <c r="V499" s="164">
        <v>0</v>
      </c>
      <c r="W499" s="164">
        <v>0</v>
      </c>
      <c r="X499" s="164">
        <v>0</v>
      </c>
      <c r="Y499" s="164">
        <v>0</v>
      </c>
      <c r="Z499" s="164">
        <v>0</v>
      </c>
      <c r="AA499" s="164">
        <v>0</v>
      </c>
      <c r="AB499" s="164">
        <v>0</v>
      </c>
      <c r="AC499" s="164">
        <v>0</v>
      </c>
      <c r="AD499" s="164">
        <v>0</v>
      </c>
      <c r="AE499" s="164">
        <v>0</v>
      </c>
      <c r="AF499" s="164">
        <v>0</v>
      </c>
      <c r="AG499" s="164">
        <v>0</v>
      </c>
      <c r="AH499" s="164">
        <v>0</v>
      </c>
      <c r="AI499" s="164">
        <v>0</v>
      </c>
      <c r="AJ499" s="165">
        <f t="shared" si="7"/>
        <v>0</v>
      </c>
      <c r="AM499" s="103"/>
    </row>
    <row r="500" spans="1:39" ht="20.100000000000001" hidden="1" customHeight="1" outlineLevel="2">
      <c r="A500" s="161">
        <v>1611</v>
      </c>
      <c r="B500" s="162" t="s">
        <v>1160</v>
      </c>
      <c r="C500" s="163" t="s">
        <v>1383</v>
      </c>
      <c r="D500" s="164">
        <v>0</v>
      </c>
      <c r="E500" s="164">
        <v>0</v>
      </c>
      <c r="F500" s="164">
        <v>0</v>
      </c>
      <c r="G500" s="164">
        <v>0</v>
      </c>
      <c r="H500" s="164">
        <v>0</v>
      </c>
      <c r="I500" s="164">
        <v>0</v>
      </c>
      <c r="J500" s="164">
        <v>0</v>
      </c>
      <c r="K500" s="164">
        <v>0</v>
      </c>
      <c r="L500" s="164">
        <v>0</v>
      </c>
      <c r="M500" s="164">
        <v>0</v>
      </c>
      <c r="N500" s="164">
        <v>0</v>
      </c>
      <c r="O500" s="164">
        <v>0</v>
      </c>
      <c r="P500" s="164">
        <v>0</v>
      </c>
      <c r="Q500" s="164">
        <v>0</v>
      </c>
      <c r="R500" s="164">
        <v>0</v>
      </c>
      <c r="S500" s="164">
        <v>0</v>
      </c>
      <c r="T500" s="164">
        <v>0</v>
      </c>
      <c r="U500" s="164">
        <v>0</v>
      </c>
      <c r="V500" s="164">
        <v>0</v>
      </c>
      <c r="W500" s="164">
        <v>0</v>
      </c>
      <c r="X500" s="164">
        <v>0</v>
      </c>
      <c r="Y500" s="164">
        <v>0</v>
      </c>
      <c r="Z500" s="164">
        <v>0</v>
      </c>
      <c r="AA500" s="164">
        <v>0</v>
      </c>
      <c r="AB500" s="164">
        <v>0</v>
      </c>
      <c r="AC500" s="164">
        <v>0</v>
      </c>
      <c r="AD500" s="164">
        <v>0</v>
      </c>
      <c r="AE500" s="164">
        <v>0</v>
      </c>
      <c r="AF500" s="164">
        <v>0</v>
      </c>
      <c r="AG500" s="164">
        <v>0</v>
      </c>
      <c r="AH500" s="164">
        <v>0</v>
      </c>
      <c r="AI500" s="164">
        <v>0</v>
      </c>
      <c r="AJ500" s="165">
        <f t="shared" si="7"/>
        <v>0</v>
      </c>
      <c r="AM500" s="103"/>
    </row>
    <row r="501" spans="1:39" ht="20.100000000000001" hidden="1" customHeight="1" outlineLevel="2">
      <c r="A501" s="161">
        <v>1701</v>
      </c>
      <c r="B501" s="162" t="s">
        <v>1161</v>
      </c>
      <c r="C501" s="163" t="s">
        <v>1383</v>
      </c>
      <c r="D501" s="164">
        <v>0</v>
      </c>
      <c r="E501" s="164">
        <v>0</v>
      </c>
      <c r="F501" s="164">
        <v>0</v>
      </c>
      <c r="G501" s="164">
        <v>0</v>
      </c>
      <c r="H501" s="164">
        <v>0</v>
      </c>
      <c r="I501" s="164">
        <v>0</v>
      </c>
      <c r="J501" s="164">
        <v>0</v>
      </c>
      <c r="K501" s="164">
        <v>0</v>
      </c>
      <c r="L501" s="164">
        <v>0</v>
      </c>
      <c r="M501" s="164">
        <v>0</v>
      </c>
      <c r="N501" s="164">
        <v>0</v>
      </c>
      <c r="O501" s="164">
        <v>0</v>
      </c>
      <c r="P501" s="164">
        <v>0</v>
      </c>
      <c r="Q501" s="164">
        <v>0</v>
      </c>
      <c r="R501" s="164">
        <v>0</v>
      </c>
      <c r="S501" s="164">
        <v>0</v>
      </c>
      <c r="T501" s="164">
        <v>0</v>
      </c>
      <c r="U501" s="164">
        <v>0</v>
      </c>
      <c r="V501" s="164">
        <v>0</v>
      </c>
      <c r="W501" s="164">
        <v>0</v>
      </c>
      <c r="X501" s="164">
        <v>0</v>
      </c>
      <c r="Y501" s="164">
        <v>0</v>
      </c>
      <c r="Z501" s="164">
        <v>0</v>
      </c>
      <c r="AA501" s="164">
        <v>0</v>
      </c>
      <c r="AB501" s="164">
        <v>0</v>
      </c>
      <c r="AC501" s="164">
        <v>0</v>
      </c>
      <c r="AD501" s="164">
        <v>0</v>
      </c>
      <c r="AE501" s="164">
        <v>0</v>
      </c>
      <c r="AF501" s="164">
        <v>0</v>
      </c>
      <c r="AG501" s="164">
        <v>0</v>
      </c>
      <c r="AH501" s="164">
        <v>0</v>
      </c>
      <c r="AI501" s="164">
        <v>0</v>
      </c>
      <c r="AJ501" s="165">
        <f t="shared" si="7"/>
        <v>0</v>
      </c>
      <c r="AM501" s="103"/>
    </row>
    <row r="502" spans="1:39" ht="20.100000000000001" hidden="1" customHeight="1" outlineLevel="2">
      <c r="A502" s="161">
        <v>1702</v>
      </c>
      <c r="B502" s="162" t="s">
        <v>1162</v>
      </c>
      <c r="C502" s="163" t="s">
        <v>1383</v>
      </c>
      <c r="D502" s="164">
        <v>0</v>
      </c>
      <c r="E502" s="164">
        <v>0</v>
      </c>
      <c r="F502" s="164">
        <v>0</v>
      </c>
      <c r="G502" s="164">
        <v>0</v>
      </c>
      <c r="H502" s="164">
        <v>0</v>
      </c>
      <c r="I502" s="164">
        <v>0</v>
      </c>
      <c r="J502" s="164">
        <v>0</v>
      </c>
      <c r="K502" s="164">
        <v>0</v>
      </c>
      <c r="L502" s="164">
        <v>0</v>
      </c>
      <c r="M502" s="164">
        <v>0</v>
      </c>
      <c r="N502" s="164">
        <v>0</v>
      </c>
      <c r="O502" s="164">
        <v>0</v>
      </c>
      <c r="P502" s="164">
        <v>0</v>
      </c>
      <c r="Q502" s="164">
        <v>0</v>
      </c>
      <c r="R502" s="164">
        <v>0</v>
      </c>
      <c r="S502" s="164">
        <v>0</v>
      </c>
      <c r="T502" s="164">
        <v>0</v>
      </c>
      <c r="U502" s="164">
        <v>0</v>
      </c>
      <c r="V502" s="164">
        <v>0</v>
      </c>
      <c r="W502" s="164">
        <v>0</v>
      </c>
      <c r="X502" s="164">
        <v>0</v>
      </c>
      <c r="Y502" s="164">
        <v>0</v>
      </c>
      <c r="Z502" s="164">
        <v>0</v>
      </c>
      <c r="AA502" s="164">
        <v>0</v>
      </c>
      <c r="AB502" s="164">
        <v>0</v>
      </c>
      <c r="AC502" s="164">
        <v>0</v>
      </c>
      <c r="AD502" s="164">
        <v>0</v>
      </c>
      <c r="AE502" s="164">
        <v>0</v>
      </c>
      <c r="AF502" s="164">
        <v>0</v>
      </c>
      <c r="AG502" s="164">
        <v>0</v>
      </c>
      <c r="AH502" s="164">
        <v>0</v>
      </c>
      <c r="AI502" s="164">
        <v>0</v>
      </c>
      <c r="AJ502" s="165">
        <f t="shared" si="7"/>
        <v>0</v>
      </c>
      <c r="AM502" s="103"/>
    </row>
    <row r="503" spans="1:39" ht="20.100000000000001" hidden="1" customHeight="1" outlineLevel="2">
      <c r="A503" s="161">
        <v>1703</v>
      </c>
      <c r="B503" s="162" t="s">
        <v>1163</v>
      </c>
      <c r="C503" s="163" t="s">
        <v>1383</v>
      </c>
      <c r="D503" s="164">
        <v>0</v>
      </c>
      <c r="E503" s="164">
        <v>0</v>
      </c>
      <c r="F503" s="164">
        <v>0</v>
      </c>
      <c r="G503" s="164">
        <v>0</v>
      </c>
      <c r="H503" s="164">
        <v>0</v>
      </c>
      <c r="I503" s="164">
        <v>0</v>
      </c>
      <c r="J503" s="164">
        <v>0</v>
      </c>
      <c r="K503" s="164">
        <v>0</v>
      </c>
      <c r="L503" s="164">
        <v>0</v>
      </c>
      <c r="M503" s="164">
        <v>0</v>
      </c>
      <c r="N503" s="164">
        <v>0</v>
      </c>
      <c r="O503" s="164">
        <v>0</v>
      </c>
      <c r="P503" s="164">
        <v>0</v>
      </c>
      <c r="Q503" s="164">
        <v>0</v>
      </c>
      <c r="R503" s="164">
        <v>0</v>
      </c>
      <c r="S503" s="164">
        <v>0</v>
      </c>
      <c r="T503" s="164">
        <v>0</v>
      </c>
      <c r="U503" s="164">
        <v>0</v>
      </c>
      <c r="V503" s="164">
        <v>0</v>
      </c>
      <c r="W503" s="164">
        <v>0</v>
      </c>
      <c r="X503" s="164">
        <v>0</v>
      </c>
      <c r="Y503" s="164">
        <v>0</v>
      </c>
      <c r="Z503" s="164">
        <v>0</v>
      </c>
      <c r="AA503" s="164">
        <v>0</v>
      </c>
      <c r="AB503" s="164">
        <v>0</v>
      </c>
      <c r="AC503" s="164">
        <v>0</v>
      </c>
      <c r="AD503" s="164">
        <v>0</v>
      </c>
      <c r="AE503" s="164">
        <v>0</v>
      </c>
      <c r="AF503" s="164">
        <v>0</v>
      </c>
      <c r="AG503" s="164">
        <v>0</v>
      </c>
      <c r="AH503" s="164">
        <v>0</v>
      </c>
      <c r="AI503" s="164">
        <v>0</v>
      </c>
      <c r="AJ503" s="165">
        <f t="shared" si="7"/>
        <v>0</v>
      </c>
      <c r="AM503" s="103"/>
    </row>
    <row r="504" spans="1:39" ht="20.100000000000001" hidden="1" customHeight="1" outlineLevel="2">
      <c r="A504" s="161">
        <v>1704</v>
      </c>
      <c r="B504" s="162" t="s">
        <v>1164</v>
      </c>
      <c r="C504" s="163" t="s">
        <v>1383</v>
      </c>
      <c r="D504" s="164">
        <v>0</v>
      </c>
      <c r="E504" s="164">
        <v>0</v>
      </c>
      <c r="F504" s="164">
        <v>0</v>
      </c>
      <c r="G504" s="164">
        <v>0</v>
      </c>
      <c r="H504" s="164">
        <v>0</v>
      </c>
      <c r="I504" s="164">
        <v>0</v>
      </c>
      <c r="J504" s="164">
        <v>0</v>
      </c>
      <c r="K504" s="164">
        <v>0</v>
      </c>
      <c r="L504" s="164">
        <v>0</v>
      </c>
      <c r="M504" s="164">
        <v>0</v>
      </c>
      <c r="N504" s="164">
        <v>0</v>
      </c>
      <c r="O504" s="164">
        <v>0</v>
      </c>
      <c r="P504" s="164">
        <v>0</v>
      </c>
      <c r="Q504" s="164">
        <v>0</v>
      </c>
      <c r="R504" s="164">
        <v>0</v>
      </c>
      <c r="S504" s="164">
        <v>0</v>
      </c>
      <c r="T504" s="164">
        <v>0</v>
      </c>
      <c r="U504" s="164">
        <v>0</v>
      </c>
      <c r="V504" s="164">
        <v>0</v>
      </c>
      <c r="W504" s="164">
        <v>0</v>
      </c>
      <c r="X504" s="164">
        <v>0</v>
      </c>
      <c r="Y504" s="164">
        <v>0</v>
      </c>
      <c r="Z504" s="164">
        <v>0</v>
      </c>
      <c r="AA504" s="164">
        <v>0</v>
      </c>
      <c r="AB504" s="164">
        <v>0</v>
      </c>
      <c r="AC504" s="164">
        <v>0</v>
      </c>
      <c r="AD504" s="164">
        <v>0</v>
      </c>
      <c r="AE504" s="164">
        <v>0</v>
      </c>
      <c r="AF504" s="164">
        <v>0</v>
      </c>
      <c r="AG504" s="164">
        <v>0</v>
      </c>
      <c r="AH504" s="164">
        <v>0</v>
      </c>
      <c r="AI504" s="164">
        <v>0</v>
      </c>
      <c r="AJ504" s="165">
        <f t="shared" si="7"/>
        <v>0</v>
      </c>
      <c r="AM504" s="103"/>
    </row>
    <row r="505" spans="1:39" ht="20.100000000000001" hidden="1" customHeight="1" outlineLevel="2">
      <c r="A505" s="161">
        <v>1705</v>
      </c>
      <c r="B505" s="162" t="s">
        <v>1165</v>
      </c>
      <c r="C505" s="163" t="s">
        <v>1383</v>
      </c>
      <c r="D505" s="164">
        <v>0</v>
      </c>
      <c r="E505" s="164">
        <v>0</v>
      </c>
      <c r="F505" s="164">
        <v>0</v>
      </c>
      <c r="G505" s="164">
        <v>0</v>
      </c>
      <c r="H505" s="164">
        <v>0</v>
      </c>
      <c r="I505" s="164">
        <v>0</v>
      </c>
      <c r="J505" s="164">
        <v>0</v>
      </c>
      <c r="K505" s="164">
        <v>0</v>
      </c>
      <c r="L505" s="164">
        <v>0</v>
      </c>
      <c r="M505" s="164">
        <v>0</v>
      </c>
      <c r="N505" s="164">
        <v>0</v>
      </c>
      <c r="O505" s="164">
        <v>0</v>
      </c>
      <c r="P505" s="164">
        <v>0</v>
      </c>
      <c r="Q505" s="164">
        <v>0</v>
      </c>
      <c r="R505" s="164">
        <v>0</v>
      </c>
      <c r="S505" s="164">
        <v>0</v>
      </c>
      <c r="T505" s="164">
        <v>0</v>
      </c>
      <c r="U505" s="164">
        <v>0</v>
      </c>
      <c r="V505" s="164">
        <v>0</v>
      </c>
      <c r="W505" s="164">
        <v>0</v>
      </c>
      <c r="X505" s="164">
        <v>0</v>
      </c>
      <c r="Y505" s="164">
        <v>0</v>
      </c>
      <c r="Z505" s="164">
        <v>0</v>
      </c>
      <c r="AA505" s="164">
        <v>0</v>
      </c>
      <c r="AB505" s="164">
        <v>0</v>
      </c>
      <c r="AC505" s="164">
        <v>0</v>
      </c>
      <c r="AD505" s="164">
        <v>0</v>
      </c>
      <c r="AE505" s="164">
        <v>0</v>
      </c>
      <c r="AF505" s="164">
        <v>0</v>
      </c>
      <c r="AG505" s="164">
        <v>0</v>
      </c>
      <c r="AH505" s="164">
        <v>0</v>
      </c>
      <c r="AI505" s="164">
        <v>0</v>
      </c>
      <c r="AJ505" s="165">
        <f t="shared" si="7"/>
        <v>0</v>
      </c>
      <c r="AM505" s="103"/>
    </row>
    <row r="506" spans="1:39" ht="20.100000000000001" hidden="1" customHeight="1" outlineLevel="2">
      <c r="A506" s="161">
        <v>1706</v>
      </c>
      <c r="B506" s="162" t="s">
        <v>1166</v>
      </c>
      <c r="C506" s="163" t="s">
        <v>1383</v>
      </c>
      <c r="D506" s="164">
        <v>0</v>
      </c>
      <c r="E506" s="164">
        <v>0</v>
      </c>
      <c r="F506" s="164">
        <v>0</v>
      </c>
      <c r="G506" s="164">
        <v>0</v>
      </c>
      <c r="H506" s="164">
        <v>0</v>
      </c>
      <c r="I506" s="164">
        <v>0</v>
      </c>
      <c r="J506" s="164">
        <v>0</v>
      </c>
      <c r="K506" s="164">
        <v>0</v>
      </c>
      <c r="L506" s="164">
        <v>0</v>
      </c>
      <c r="M506" s="164">
        <v>0</v>
      </c>
      <c r="N506" s="164">
        <v>0</v>
      </c>
      <c r="O506" s="164">
        <v>0</v>
      </c>
      <c r="P506" s="164">
        <v>0</v>
      </c>
      <c r="Q506" s="164">
        <v>0</v>
      </c>
      <c r="R506" s="164">
        <v>0</v>
      </c>
      <c r="S506" s="164">
        <v>0</v>
      </c>
      <c r="T506" s="164">
        <v>0</v>
      </c>
      <c r="U506" s="164">
        <v>0</v>
      </c>
      <c r="V506" s="164">
        <v>0</v>
      </c>
      <c r="W506" s="164">
        <v>0</v>
      </c>
      <c r="X506" s="164">
        <v>0</v>
      </c>
      <c r="Y506" s="164">
        <v>0</v>
      </c>
      <c r="Z506" s="164">
        <v>0</v>
      </c>
      <c r="AA506" s="164">
        <v>0</v>
      </c>
      <c r="AB506" s="164">
        <v>0</v>
      </c>
      <c r="AC506" s="164">
        <v>0</v>
      </c>
      <c r="AD506" s="164">
        <v>0</v>
      </c>
      <c r="AE506" s="164">
        <v>0</v>
      </c>
      <c r="AF506" s="164">
        <v>0</v>
      </c>
      <c r="AG506" s="164">
        <v>0</v>
      </c>
      <c r="AH506" s="164">
        <v>0</v>
      </c>
      <c r="AI506" s="164">
        <v>0</v>
      </c>
      <c r="AJ506" s="165">
        <f t="shared" si="7"/>
        <v>0</v>
      </c>
      <c r="AM506" s="103"/>
    </row>
    <row r="507" spans="1:39" ht="20.100000000000001" hidden="1" customHeight="1" outlineLevel="2">
      <c r="A507" s="161">
        <v>1707</v>
      </c>
      <c r="B507" s="162" t="s">
        <v>1167</v>
      </c>
      <c r="C507" s="163" t="s">
        <v>1383</v>
      </c>
      <c r="D507" s="164">
        <v>0</v>
      </c>
      <c r="E507" s="164">
        <v>0</v>
      </c>
      <c r="F507" s="164">
        <v>0</v>
      </c>
      <c r="G507" s="164">
        <v>0</v>
      </c>
      <c r="H507" s="164">
        <v>0</v>
      </c>
      <c r="I507" s="164">
        <v>0</v>
      </c>
      <c r="J507" s="164">
        <v>0</v>
      </c>
      <c r="K507" s="164">
        <v>0</v>
      </c>
      <c r="L507" s="164">
        <v>0</v>
      </c>
      <c r="M507" s="164">
        <v>0</v>
      </c>
      <c r="N507" s="164">
        <v>0</v>
      </c>
      <c r="O507" s="164">
        <v>0</v>
      </c>
      <c r="P507" s="164">
        <v>0</v>
      </c>
      <c r="Q507" s="164">
        <v>0</v>
      </c>
      <c r="R507" s="164">
        <v>0</v>
      </c>
      <c r="S507" s="164">
        <v>0</v>
      </c>
      <c r="T507" s="164">
        <v>0</v>
      </c>
      <c r="U507" s="164">
        <v>0</v>
      </c>
      <c r="V507" s="164">
        <v>0</v>
      </c>
      <c r="W507" s="164">
        <v>0</v>
      </c>
      <c r="X507" s="164">
        <v>0</v>
      </c>
      <c r="Y507" s="164">
        <v>0</v>
      </c>
      <c r="Z507" s="164">
        <v>0</v>
      </c>
      <c r="AA507" s="164">
        <v>0</v>
      </c>
      <c r="AB507" s="164">
        <v>0</v>
      </c>
      <c r="AC507" s="164">
        <v>0</v>
      </c>
      <c r="AD507" s="164">
        <v>0</v>
      </c>
      <c r="AE507" s="164">
        <v>0</v>
      </c>
      <c r="AF507" s="164">
        <v>0</v>
      </c>
      <c r="AG507" s="164">
        <v>0</v>
      </c>
      <c r="AH507" s="164">
        <v>0</v>
      </c>
      <c r="AI507" s="164">
        <v>0</v>
      </c>
      <c r="AJ507" s="165">
        <f t="shared" si="7"/>
        <v>0</v>
      </c>
      <c r="AM507" s="103"/>
    </row>
    <row r="508" spans="1:39" ht="20.100000000000001" hidden="1" customHeight="1" outlineLevel="2">
      <c r="A508" s="161">
        <v>1708</v>
      </c>
      <c r="B508" s="162" t="s">
        <v>1168</v>
      </c>
      <c r="C508" s="163" t="s">
        <v>1383</v>
      </c>
      <c r="D508" s="164">
        <v>0</v>
      </c>
      <c r="E508" s="164">
        <v>0</v>
      </c>
      <c r="F508" s="164">
        <v>0</v>
      </c>
      <c r="G508" s="164">
        <v>0</v>
      </c>
      <c r="H508" s="164">
        <v>0</v>
      </c>
      <c r="I508" s="164">
        <v>0</v>
      </c>
      <c r="J508" s="164">
        <v>0</v>
      </c>
      <c r="K508" s="164">
        <v>0</v>
      </c>
      <c r="L508" s="164">
        <v>0</v>
      </c>
      <c r="M508" s="164">
        <v>0</v>
      </c>
      <c r="N508" s="164">
        <v>0</v>
      </c>
      <c r="O508" s="164">
        <v>0</v>
      </c>
      <c r="P508" s="164">
        <v>0</v>
      </c>
      <c r="Q508" s="164">
        <v>0</v>
      </c>
      <c r="R508" s="164">
        <v>0</v>
      </c>
      <c r="S508" s="164">
        <v>0</v>
      </c>
      <c r="T508" s="164">
        <v>0</v>
      </c>
      <c r="U508" s="164">
        <v>0</v>
      </c>
      <c r="V508" s="164">
        <v>0</v>
      </c>
      <c r="W508" s="164">
        <v>0</v>
      </c>
      <c r="X508" s="164">
        <v>0</v>
      </c>
      <c r="Y508" s="164">
        <v>0</v>
      </c>
      <c r="Z508" s="164">
        <v>0</v>
      </c>
      <c r="AA508" s="164">
        <v>0</v>
      </c>
      <c r="AB508" s="164">
        <v>0</v>
      </c>
      <c r="AC508" s="164">
        <v>0</v>
      </c>
      <c r="AD508" s="164">
        <v>0</v>
      </c>
      <c r="AE508" s="164">
        <v>0</v>
      </c>
      <c r="AF508" s="164">
        <v>0</v>
      </c>
      <c r="AG508" s="164">
        <v>0</v>
      </c>
      <c r="AH508" s="164">
        <v>0</v>
      </c>
      <c r="AI508" s="164">
        <v>0</v>
      </c>
      <c r="AJ508" s="165">
        <f t="shared" si="7"/>
        <v>0</v>
      </c>
      <c r="AM508" s="103"/>
    </row>
    <row r="509" spans="1:39" ht="20.100000000000001" hidden="1" customHeight="1" outlineLevel="2">
      <c r="A509" s="161">
        <v>1709</v>
      </c>
      <c r="B509" s="162" t="s">
        <v>1169</v>
      </c>
      <c r="C509" s="163" t="s">
        <v>1383</v>
      </c>
      <c r="D509" s="164">
        <v>0</v>
      </c>
      <c r="E509" s="164">
        <v>0</v>
      </c>
      <c r="F509" s="164">
        <v>0</v>
      </c>
      <c r="G509" s="164">
        <v>0</v>
      </c>
      <c r="H509" s="164">
        <v>0</v>
      </c>
      <c r="I509" s="164">
        <v>0</v>
      </c>
      <c r="J509" s="164">
        <v>0</v>
      </c>
      <c r="K509" s="164">
        <v>0</v>
      </c>
      <c r="L509" s="164">
        <v>0</v>
      </c>
      <c r="M509" s="164">
        <v>0</v>
      </c>
      <c r="N509" s="164">
        <v>0</v>
      </c>
      <c r="O509" s="164">
        <v>0</v>
      </c>
      <c r="P509" s="164">
        <v>0</v>
      </c>
      <c r="Q509" s="164">
        <v>0</v>
      </c>
      <c r="R509" s="164">
        <v>0</v>
      </c>
      <c r="S509" s="164">
        <v>0</v>
      </c>
      <c r="T509" s="164">
        <v>0</v>
      </c>
      <c r="U509" s="164">
        <v>0</v>
      </c>
      <c r="V509" s="164">
        <v>0</v>
      </c>
      <c r="W509" s="164">
        <v>0</v>
      </c>
      <c r="X509" s="164">
        <v>0</v>
      </c>
      <c r="Y509" s="164">
        <v>0</v>
      </c>
      <c r="Z509" s="164">
        <v>0</v>
      </c>
      <c r="AA509" s="164">
        <v>0</v>
      </c>
      <c r="AB509" s="164">
        <v>0</v>
      </c>
      <c r="AC509" s="164">
        <v>0</v>
      </c>
      <c r="AD509" s="164">
        <v>0</v>
      </c>
      <c r="AE509" s="164">
        <v>0</v>
      </c>
      <c r="AF509" s="164">
        <v>0</v>
      </c>
      <c r="AG509" s="164">
        <v>0</v>
      </c>
      <c r="AH509" s="164">
        <v>0</v>
      </c>
      <c r="AI509" s="164">
        <v>0</v>
      </c>
      <c r="AJ509" s="165">
        <f t="shared" si="7"/>
        <v>0</v>
      </c>
      <c r="AM509" s="103"/>
    </row>
    <row r="510" spans="1:39" ht="20.100000000000001" hidden="1" customHeight="1" outlineLevel="2">
      <c r="A510" s="161">
        <v>1710</v>
      </c>
      <c r="B510" s="162" t="s">
        <v>1170</v>
      </c>
      <c r="C510" s="163" t="s">
        <v>1383</v>
      </c>
      <c r="D510" s="164">
        <v>0</v>
      </c>
      <c r="E510" s="164">
        <v>0</v>
      </c>
      <c r="F510" s="164">
        <v>0</v>
      </c>
      <c r="G510" s="164">
        <v>0</v>
      </c>
      <c r="H510" s="164">
        <v>0</v>
      </c>
      <c r="I510" s="164">
        <v>0</v>
      </c>
      <c r="J510" s="164">
        <v>0</v>
      </c>
      <c r="K510" s="164">
        <v>0</v>
      </c>
      <c r="L510" s="164">
        <v>0</v>
      </c>
      <c r="M510" s="164">
        <v>0</v>
      </c>
      <c r="N510" s="164">
        <v>0</v>
      </c>
      <c r="O510" s="164">
        <v>0</v>
      </c>
      <c r="P510" s="164">
        <v>0</v>
      </c>
      <c r="Q510" s="164">
        <v>0</v>
      </c>
      <c r="R510" s="164">
        <v>0</v>
      </c>
      <c r="S510" s="164">
        <v>0</v>
      </c>
      <c r="T510" s="164">
        <v>0</v>
      </c>
      <c r="U510" s="164">
        <v>0</v>
      </c>
      <c r="V510" s="164">
        <v>0</v>
      </c>
      <c r="W510" s="164">
        <v>0</v>
      </c>
      <c r="X510" s="164">
        <v>0</v>
      </c>
      <c r="Y510" s="164">
        <v>0</v>
      </c>
      <c r="Z510" s="164">
        <v>0</v>
      </c>
      <c r="AA510" s="164">
        <v>0</v>
      </c>
      <c r="AB510" s="164">
        <v>0</v>
      </c>
      <c r="AC510" s="164">
        <v>0</v>
      </c>
      <c r="AD510" s="164">
        <v>0</v>
      </c>
      <c r="AE510" s="164">
        <v>0</v>
      </c>
      <c r="AF510" s="164">
        <v>0</v>
      </c>
      <c r="AG510" s="164">
        <v>0</v>
      </c>
      <c r="AH510" s="164">
        <v>0</v>
      </c>
      <c r="AI510" s="164">
        <v>0</v>
      </c>
      <c r="AJ510" s="165">
        <f t="shared" si="7"/>
        <v>0</v>
      </c>
      <c r="AM510" s="103"/>
    </row>
    <row r="511" spans="1:39" ht="20.100000000000001" hidden="1" customHeight="1" outlineLevel="2">
      <c r="A511" s="161">
        <v>1711</v>
      </c>
      <c r="B511" s="162" t="s">
        <v>1171</v>
      </c>
      <c r="C511" s="163" t="s">
        <v>1383</v>
      </c>
      <c r="D511" s="164">
        <v>0</v>
      </c>
      <c r="E511" s="164">
        <v>0</v>
      </c>
      <c r="F511" s="164">
        <v>0</v>
      </c>
      <c r="G511" s="164">
        <v>0</v>
      </c>
      <c r="H511" s="164">
        <v>0</v>
      </c>
      <c r="I511" s="164">
        <v>0</v>
      </c>
      <c r="J511" s="164">
        <v>0</v>
      </c>
      <c r="K511" s="164">
        <v>0</v>
      </c>
      <c r="L511" s="164">
        <v>0</v>
      </c>
      <c r="M511" s="164">
        <v>0</v>
      </c>
      <c r="N511" s="164">
        <v>0</v>
      </c>
      <c r="O511" s="164">
        <v>0</v>
      </c>
      <c r="P511" s="164">
        <v>0</v>
      </c>
      <c r="Q511" s="164">
        <v>0</v>
      </c>
      <c r="R511" s="164">
        <v>0</v>
      </c>
      <c r="S511" s="164">
        <v>0</v>
      </c>
      <c r="T511" s="164">
        <v>0</v>
      </c>
      <c r="U511" s="164">
        <v>0</v>
      </c>
      <c r="V511" s="164">
        <v>0</v>
      </c>
      <c r="W511" s="164">
        <v>0</v>
      </c>
      <c r="X511" s="164">
        <v>0</v>
      </c>
      <c r="Y511" s="164">
        <v>0</v>
      </c>
      <c r="Z511" s="164">
        <v>0</v>
      </c>
      <c r="AA511" s="164">
        <v>0</v>
      </c>
      <c r="AB511" s="164">
        <v>0</v>
      </c>
      <c r="AC511" s="164">
        <v>0</v>
      </c>
      <c r="AD511" s="164">
        <v>0</v>
      </c>
      <c r="AE511" s="164">
        <v>0</v>
      </c>
      <c r="AF511" s="164">
        <v>0</v>
      </c>
      <c r="AG511" s="164">
        <v>0</v>
      </c>
      <c r="AH511" s="164">
        <v>0</v>
      </c>
      <c r="AI511" s="164">
        <v>0</v>
      </c>
      <c r="AJ511" s="165">
        <f t="shared" si="7"/>
        <v>0</v>
      </c>
      <c r="AM511" s="103"/>
    </row>
    <row r="512" spans="1:39" ht="20.100000000000001" hidden="1" customHeight="1" outlineLevel="2">
      <c r="A512" s="161">
        <v>1712</v>
      </c>
      <c r="B512" s="162" t="s">
        <v>1172</v>
      </c>
      <c r="C512" s="163" t="s">
        <v>1383</v>
      </c>
      <c r="D512" s="164">
        <v>0</v>
      </c>
      <c r="E512" s="164">
        <v>0</v>
      </c>
      <c r="F512" s="164">
        <v>0</v>
      </c>
      <c r="G512" s="164">
        <v>0</v>
      </c>
      <c r="H512" s="164">
        <v>0</v>
      </c>
      <c r="I512" s="164">
        <v>0</v>
      </c>
      <c r="J512" s="164">
        <v>0</v>
      </c>
      <c r="K512" s="164">
        <v>0</v>
      </c>
      <c r="L512" s="164">
        <v>0</v>
      </c>
      <c r="M512" s="164">
        <v>0</v>
      </c>
      <c r="N512" s="164">
        <v>0</v>
      </c>
      <c r="O512" s="164">
        <v>0</v>
      </c>
      <c r="P512" s="164">
        <v>0</v>
      </c>
      <c r="Q512" s="164">
        <v>0</v>
      </c>
      <c r="R512" s="164">
        <v>0</v>
      </c>
      <c r="S512" s="164">
        <v>0</v>
      </c>
      <c r="T512" s="164">
        <v>0</v>
      </c>
      <c r="U512" s="164">
        <v>0</v>
      </c>
      <c r="V512" s="164">
        <v>0</v>
      </c>
      <c r="W512" s="164">
        <v>0</v>
      </c>
      <c r="X512" s="164">
        <v>0</v>
      </c>
      <c r="Y512" s="164">
        <v>0</v>
      </c>
      <c r="Z512" s="164">
        <v>0</v>
      </c>
      <c r="AA512" s="164">
        <v>0</v>
      </c>
      <c r="AB512" s="164">
        <v>0</v>
      </c>
      <c r="AC512" s="164">
        <v>0</v>
      </c>
      <c r="AD512" s="164">
        <v>0</v>
      </c>
      <c r="AE512" s="164">
        <v>0</v>
      </c>
      <c r="AF512" s="164">
        <v>0</v>
      </c>
      <c r="AG512" s="164">
        <v>0</v>
      </c>
      <c r="AH512" s="164">
        <v>0</v>
      </c>
      <c r="AI512" s="164">
        <v>0</v>
      </c>
      <c r="AJ512" s="165">
        <f t="shared" si="7"/>
        <v>0</v>
      </c>
      <c r="AM512" s="103"/>
    </row>
    <row r="513" spans="1:39" ht="20.100000000000001" hidden="1" customHeight="1" outlineLevel="2">
      <c r="A513" s="161">
        <v>1713</v>
      </c>
      <c r="B513" s="162" t="s">
        <v>1173</v>
      </c>
      <c r="C513" s="163" t="s">
        <v>1383</v>
      </c>
      <c r="D513" s="164">
        <v>0</v>
      </c>
      <c r="E513" s="164">
        <v>0</v>
      </c>
      <c r="F513" s="164">
        <v>0</v>
      </c>
      <c r="G513" s="164">
        <v>0</v>
      </c>
      <c r="H513" s="164">
        <v>0</v>
      </c>
      <c r="I513" s="164">
        <v>0</v>
      </c>
      <c r="J513" s="164">
        <v>0</v>
      </c>
      <c r="K513" s="164">
        <v>0</v>
      </c>
      <c r="L513" s="164">
        <v>0</v>
      </c>
      <c r="M513" s="164">
        <v>0</v>
      </c>
      <c r="N513" s="164">
        <v>0</v>
      </c>
      <c r="O513" s="164">
        <v>0</v>
      </c>
      <c r="P513" s="164">
        <v>0</v>
      </c>
      <c r="Q513" s="164">
        <v>0</v>
      </c>
      <c r="R513" s="164">
        <v>0</v>
      </c>
      <c r="S513" s="164">
        <v>0</v>
      </c>
      <c r="T513" s="164">
        <v>0</v>
      </c>
      <c r="U513" s="164">
        <v>0</v>
      </c>
      <c r="V513" s="164">
        <v>0</v>
      </c>
      <c r="W513" s="164">
        <v>0</v>
      </c>
      <c r="X513" s="164">
        <v>0</v>
      </c>
      <c r="Y513" s="164">
        <v>0</v>
      </c>
      <c r="Z513" s="164">
        <v>0</v>
      </c>
      <c r="AA513" s="164">
        <v>0</v>
      </c>
      <c r="AB513" s="164">
        <v>0</v>
      </c>
      <c r="AC513" s="164">
        <v>0</v>
      </c>
      <c r="AD513" s="164">
        <v>0</v>
      </c>
      <c r="AE513" s="164">
        <v>0</v>
      </c>
      <c r="AF513" s="164">
        <v>0</v>
      </c>
      <c r="AG513" s="164">
        <v>0</v>
      </c>
      <c r="AH513" s="164">
        <v>0</v>
      </c>
      <c r="AI513" s="164">
        <v>0</v>
      </c>
      <c r="AJ513" s="165">
        <f t="shared" si="7"/>
        <v>0</v>
      </c>
      <c r="AM513" s="103"/>
    </row>
    <row r="514" spans="1:39" ht="20.100000000000001" hidden="1" customHeight="1" outlineLevel="2">
      <c r="A514" s="161">
        <v>1714</v>
      </c>
      <c r="B514" s="162" t="s">
        <v>1174</v>
      </c>
      <c r="C514" s="163" t="s">
        <v>1383</v>
      </c>
      <c r="D514" s="164">
        <v>0</v>
      </c>
      <c r="E514" s="164">
        <v>0</v>
      </c>
      <c r="F514" s="164">
        <v>0</v>
      </c>
      <c r="G514" s="164">
        <v>0</v>
      </c>
      <c r="H514" s="164">
        <v>0</v>
      </c>
      <c r="I514" s="164">
        <v>0</v>
      </c>
      <c r="J514" s="164">
        <v>0</v>
      </c>
      <c r="K514" s="164">
        <v>0</v>
      </c>
      <c r="L514" s="164">
        <v>0</v>
      </c>
      <c r="M514" s="164">
        <v>0</v>
      </c>
      <c r="N514" s="164">
        <v>0</v>
      </c>
      <c r="O514" s="164">
        <v>0</v>
      </c>
      <c r="P514" s="164">
        <v>0</v>
      </c>
      <c r="Q514" s="164">
        <v>0</v>
      </c>
      <c r="R514" s="164">
        <v>0</v>
      </c>
      <c r="S514" s="164">
        <v>0</v>
      </c>
      <c r="T514" s="164">
        <v>0</v>
      </c>
      <c r="U514" s="164">
        <v>0</v>
      </c>
      <c r="V514" s="164">
        <v>0</v>
      </c>
      <c r="W514" s="164">
        <v>0</v>
      </c>
      <c r="X514" s="164">
        <v>0</v>
      </c>
      <c r="Y514" s="164">
        <v>0</v>
      </c>
      <c r="Z514" s="164">
        <v>0</v>
      </c>
      <c r="AA514" s="164">
        <v>0</v>
      </c>
      <c r="AB514" s="164">
        <v>0</v>
      </c>
      <c r="AC514" s="164">
        <v>0</v>
      </c>
      <c r="AD514" s="164">
        <v>0</v>
      </c>
      <c r="AE514" s="164">
        <v>0</v>
      </c>
      <c r="AF514" s="164">
        <v>0</v>
      </c>
      <c r="AG514" s="164">
        <v>0</v>
      </c>
      <c r="AH514" s="164">
        <v>0</v>
      </c>
      <c r="AI514" s="164">
        <v>0</v>
      </c>
      <c r="AJ514" s="165">
        <f t="shared" si="7"/>
        <v>0</v>
      </c>
      <c r="AM514" s="103"/>
    </row>
    <row r="515" spans="1:39" ht="20.100000000000001" hidden="1" customHeight="1" outlineLevel="2">
      <c r="A515" s="161">
        <v>1715</v>
      </c>
      <c r="B515" s="162" t="s">
        <v>1175</v>
      </c>
      <c r="C515" s="163" t="s">
        <v>1383</v>
      </c>
      <c r="D515" s="164">
        <v>0</v>
      </c>
      <c r="E515" s="164">
        <v>0</v>
      </c>
      <c r="F515" s="164">
        <v>0</v>
      </c>
      <c r="G515" s="164">
        <v>0</v>
      </c>
      <c r="H515" s="164">
        <v>0</v>
      </c>
      <c r="I515" s="164">
        <v>0</v>
      </c>
      <c r="J515" s="164">
        <v>0</v>
      </c>
      <c r="K515" s="164">
        <v>0</v>
      </c>
      <c r="L515" s="164">
        <v>0</v>
      </c>
      <c r="M515" s="164">
        <v>0</v>
      </c>
      <c r="N515" s="164">
        <v>0</v>
      </c>
      <c r="O515" s="164">
        <v>0</v>
      </c>
      <c r="P515" s="164">
        <v>0</v>
      </c>
      <c r="Q515" s="164">
        <v>0</v>
      </c>
      <c r="R515" s="164">
        <v>0</v>
      </c>
      <c r="S515" s="164">
        <v>0</v>
      </c>
      <c r="T515" s="164">
        <v>0</v>
      </c>
      <c r="U515" s="164">
        <v>0</v>
      </c>
      <c r="V515" s="164">
        <v>0</v>
      </c>
      <c r="W515" s="164">
        <v>0</v>
      </c>
      <c r="X515" s="164">
        <v>0</v>
      </c>
      <c r="Y515" s="164">
        <v>0</v>
      </c>
      <c r="Z515" s="164">
        <v>0</v>
      </c>
      <c r="AA515" s="164">
        <v>0</v>
      </c>
      <c r="AB515" s="164">
        <v>0</v>
      </c>
      <c r="AC515" s="164">
        <v>0</v>
      </c>
      <c r="AD515" s="164">
        <v>0</v>
      </c>
      <c r="AE515" s="164">
        <v>0</v>
      </c>
      <c r="AF515" s="164">
        <v>0</v>
      </c>
      <c r="AG515" s="164">
        <v>0</v>
      </c>
      <c r="AH515" s="164">
        <v>0</v>
      </c>
      <c r="AI515" s="164">
        <v>0</v>
      </c>
      <c r="AJ515" s="165">
        <f t="shared" si="7"/>
        <v>0</v>
      </c>
      <c r="AM515" s="103"/>
    </row>
    <row r="516" spans="1:39" ht="20.100000000000001" hidden="1" customHeight="1" outlineLevel="2">
      <c r="A516" s="161">
        <v>1716</v>
      </c>
      <c r="B516" s="162" t="s">
        <v>1176</v>
      </c>
      <c r="C516" s="163" t="s">
        <v>1383</v>
      </c>
      <c r="D516" s="164">
        <v>0</v>
      </c>
      <c r="E516" s="164">
        <v>0</v>
      </c>
      <c r="F516" s="164">
        <v>0</v>
      </c>
      <c r="G516" s="164">
        <v>0</v>
      </c>
      <c r="H516" s="164">
        <v>0</v>
      </c>
      <c r="I516" s="164">
        <v>0</v>
      </c>
      <c r="J516" s="164">
        <v>0</v>
      </c>
      <c r="K516" s="164">
        <v>0</v>
      </c>
      <c r="L516" s="164">
        <v>0</v>
      </c>
      <c r="M516" s="164">
        <v>0</v>
      </c>
      <c r="N516" s="164">
        <v>0</v>
      </c>
      <c r="O516" s="164">
        <v>0</v>
      </c>
      <c r="P516" s="164">
        <v>0</v>
      </c>
      <c r="Q516" s="164">
        <v>0</v>
      </c>
      <c r="R516" s="164">
        <v>0</v>
      </c>
      <c r="S516" s="164">
        <v>0</v>
      </c>
      <c r="T516" s="164">
        <v>0</v>
      </c>
      <c r="U516" s="164">
        <v>0</v>
      </c>
      <c r="V516" s="164">
        <v>0</v>
      </c>
      <c r="W516" s="164">
        <v>0</v>
      </c>
      <c r="X516" s="164">
        <v>0</v>
      </c>
      <c r="Y516" s="164">
        <v>0</v>
      </c>
      <c r="Z516" s="164">
        <v>0</v>
      </c>
      <c r="AA516" s="164">
        <v>0</v>
      </c>
      <c r="AB516" s="164">
        <v>0</v>
      </c>
      <c r="AC516" s="164">
        <v>0</v>
      </c>
      <c r="AD516" s="164">
        <v>0</v>
      </c>
      <c r="AE516" s="164">
        <v>0</v>
      </c>
      <c r="AF516" s="164">
        <v>0</v>
      </c>
      <c r="AG516" s="164">
        <v>0</v>
      </c>
      <c r="AH516" s="164">
        <v>0</v>
      </c>
      <c r="AI516" s="164">
        <v>0</v>
      </c>
      <c r="AJ516" s="165">
        <f t="shared" si="7"/>
        <v>0</v>
      </c>
      <c r="AM516" s="103"/>
    </row>
    <row r="517" spans="1:39" ht="20.100000000000001" hidden="1" customHeight="1" outlineLevel="2">
      <c r="A517" s="161">
        <v>1717</v>
      </c>
      <c r="B517" s="162" t="s">
        <v>1177</v>
      </c>
      <c r="C517" s="163" t="s">
        <v>1383</v>
      </c>
      <c r="D517" s="164">
        <v>0</v>
      </c>
      <c r="E517" s="164">
        <v>0</v>
      </c>
      <c r="F517" s="164">
        <v>0</v>
      </c>
      <c r="G517" s="164">
        <v>0</v>
      </c>
      <c r="H517" s="164">
        <v>0</v>
      </c>
      <c r="I517" s="164">
        <v>0</v>
      </c>
      <c r="J517" s="164">
        <v>0</v>
      </c>
      <c r="K517" s="164">
        <v>0</v>
      </c>
      <c r="L517" s="164">
        <v>0</v>
      </c>
      <c r="M517" s="164">
        <v>0</v>
      </c>
      <c r="N517" s="164">
        <v>0</v>
      </c>
      <c r="O517" s="164">
        <v>0</v>
      </c>
      <c r="P517" s="164">
        <v>0</v>
      </c>
      <c r="Q517" s="164">
        <v>0</v>
      </c>
      <c r="R517" s="164">
        <v>0</v>
      </c>
      <c r="S517" s="164">
        <v>0</v>
      </c>
      <c r="T517" s="164">
        <v>0</v>
      </c>
      <c r="U517" s="164">
        <v>0</v>
      </c>
      <c r="V517" s="164">
        <v>0</v>
      </c>
      <c r="W517" s="164">
        <v>0</v>
      </c>
      <c r="X517" s="164">
        <v>0</v>
      </c>
      <c r="Y517" s="164">
        <v>0</v>
      </c>
      <c r="Z517" s="164">
        <v>0</v>
      </c>
      <c r="AA517" s="164">
        <v>0</v>
      </c>
      <c r="AB517" s="164">
        <v>0</v>
      </c>
      <c r="AC517" s="164">
        <v>0</v>
      </c>
      <c r="AD517" s="164">
        <v>0</v>
      </c>
      <c r="AE517" s="164">
        <v>0</v>
      </c>
      <c r="AF517" s="164">
        <v>0</v>
      </c>
      <c r="AG517" s="164">
        <v>0</v>
      </c>
      <c r="AH517" s="164">
        <v>0</v>
      </c>
      <c r="AI517" s="164">
        <v>0</v>
      </c>
      <c r="AJ517" s="165">
        <f t="shared" si="7"/>
        <v>0</v>
      </c>
      <c r="AM517" s="103"/>
    </row>
    <row r="518" spans="1:39" ht="20.100000000000001" hidden="1" customHeight="1" outlineLevel="2">
      <c r="A518" s="161">
        <v>1718</v>
      </c>
      <c r="B518" s="162" t="s">
        <v>1178</v>
      </c>
      <c r="C518" s="163" t="s">
        <v>1383</v>
      </c>
      <c r="D518" s="164">
        <v>0</v>
      </c>
      <c r="E518" s="164">
        <v>0</v>
      </c>
      <c r="F518" s="164">
        <v>0</v>
      </c>
      <c r="G518" s="164">
        <v>0</v>
      </c>
      <c r="H518" s="164">
        <v>0</v>
      </c>
      <c r="I518" s="164">
        <v>0</v>
      </c>
      <c r="J518" s="164">
        <v>0</v>
      </c>
      <c r="K518" s="164">
        <v>0</v>
      </c>
      <c r="L518" s="164">
        <v>0</v>
      </c>
      <c r="M518" s="164">
        <v>0</v>
      </c>
      <c r="N518" s="164">
        <v>0</v>
      </c>
      <c r="O518" s="164">
        <v>0</v>
      </c>
      <c r="P518" s="164">
        <v>0</v>
      </c>
      <c r="Q518" s="164">
        <v>0</v>
      </c>
      <c r="R518" s="164">
        <v>0</v>
      </c>
      <c r="S518" s="164">
        <v>0</v>
      </c>
      <c r="T518" s="164">
        <v>0</v>
      </c>
      <c r="U518" s="164">
        <v>0</v>
      </c>
      <c r="V518" s="164">
        <v>0</v>
      </c>
      <c r="W518" s="164">
        <v>0</v>
      </c>
      <c r="X518" s="164">
        <v>0</v>
      </c>
      <c r="Y518" s="164">
        <v>0</v>
      </c>
      <c r="Z518" s="164">
        <v>0</v>
      </c>
      <c r="AA518" s="164">
        <v>0</v>
      </c>
      <c r="AB518" s="164">
        <v>0</v>
      </c>
      <c r="AC518" s="164">
        <v>0</v>
      </c>
      <c r="AD518" s="164">
        <v>0</v>
      </c>
      <c r="AE518" s="164">
        <v>0</v>
      </c>
      <c r="AF518" s="164">
        <v>0</v>
      </c>
      <c r="AG518" s="164">
        <v>0</v>
      </c>
      <c r="AH518" s="164">
        <v>0</v>
      </c>
      <c r="AI518" s="164">
        <v>0</v>
      </c>
      <c r="AJ518" s="165">
        <f t="shared" si="7"/>
        <v>0</v>
      </c>
      <c r="AM518" s="103"/>
    </row>
    <row r="519" spans="1:39" ht="20.100000000000001" hidden="1" customHeight="1" outlineLevel="2">
      <c r="A519" s="161">
        <v>1719</v>
      </c>
      <c r="B519" s="162" t="s">
        <v>1179</v>
      </c>
      <c r="C519" s="163" t="s">
        <v>1383</v>
      </c>
      <c r="D519" s="164">
        <v>0</v>
      </c>
      <c r="E519" s="164">
        <v>0</v>
      </c>
      <c r="F519" s="164">
        <v>0</v>
      </c>
      <c r="G519" s="164">
        <v>0</v>
      </c>
      <c r="H519" s="164">
        <v>0</v>
      </c>
      <c r="I519" s="164">
        <v>0</v>
      </c>
      <c r="J519" s="164">
        <v>0</v>
      </c>
      <c r="K519" s="164">
        <v>0</v>
      </c>
      <c r="L519" s="164">
        <v>0</v>
      </c>
      <c r="M519" s="164">
        <v>0</v>
      </c>
      <c r="N519" s="164">
        <v>0</v>
      </c>
      <c r="O519" s="164">
        <v>0</v>
      </c>
      <c r="P519" s="164">
        <v>0</v>
      </c>
      <c r="Q519" s="164">
        <v>0</v>
      </c>
      <c r="R519" s="164">
        <v>0</v>
      </c>
      <c r="S519" s="164">
        <v>0</v>
      </c>
      <c r="T519" s="164">
        <v>0</v>
      </c>
      <c r="U519" s="164">
        <v>0</v>
      </c>
      <c r="V519" s="164">
        <v>0</v>
      </c>
      <c r="W519" s="164">
        <v>0</v>
      </c>
      <c r="X519" s="164">
        <v>0</v>
      </c>
      <c r="Y519" s="164">
        <v>0</v>
      </c>
      <c r="Z519" s="164">
        <v>0</v>
      </c>
      <c r="AA519" s="164">
        <v>0</v>
      </c>
      <c r="AB519" s="164">
        <v>0</v>
      </c>
      <c r="AC519" s="164">
        <v>0</v>
      </c>
      <c r="AD519" s="164">
        <v>0</v>
      </c>
      <c r="AE519" s="164">
        <v>0</v>
      </c>
      <c r="AF519" s="164">
        <v>0</v>
      </c>
      <c r="AG519" s="164">
        <v>0</v>
      </c>
      <c r="AH519" s="164">
        <v>0</v>
      </c>
      <c r="AI519" s="164">
        <v>0</v>
      </c>
      <c r="AJ519" s="165">
        <f t="shared" si="7"/>
        <v>0</v>
      </c>
      <c r="AM519" s="103"/>
    </row>
    <row r="520" spans="1:39" ht="20.100000000000001" hidden="1" customHeight="1" outlineLevel="2">
      <c r="A520" s="161">
        <v>1720</v>
      </c>
      <c r="B520" s="162" t="s">
        <v>1180</v>
      </c>
      <c r="C520" s="163" t="s">
        <v>1383</v>
      </c>
      <c r="D520" s="164">
        <v>0</v>
      </c>
      <c r="E520" s="164">
        <v>0</v>
      </c>
      <c r="F520" s="164">
        <v>0</v>
      </c>
      <c r="G520" s="164">
        <v>0</v>
      </c>
      <c r="H520" s="164">
        <v>0</v>
      </c>
      <c r="I520" s="164">
        <v>0</v>
      </c>
      <c r="J520" s="164">
        <v>0</v>
      </c>
      <c r="K520" s="164">
        <v>0</v>
      </c>
      <c r="L520" s="164">
        <v>0</v>
      </c>
      <c r="M520" s="164">
        <v>0</v>
      </c>
      <c r="N520" s="164">
        <v>0</v>
      </c>
      <c r="O520" s="164">
        <v>0</v>
      </c>
      <c r="P520" s="164">
        <v>0</v>
      </c>
      <c r="Q520" s="164">
        <v>0</v>
      </c>
      <c r="R520" s="164">
        <v>0</v>
      </c>
      <c r="S520" s="164">
        <v>0</v>
      </c>
      <c r="T520" s="164">
        <v>0</v>
      </c>
      <c r="U520" s="164">
        <v>0</v>
      </c>
      <c r="V520" s="164">
        <v>0</v>
      </c>
      <c r="W520" s="164">
        <v>0</v>
      </c>
      <c r="X520" s="164">
        <v>0</v>
      </c>
      <c r="Y520" s="164">
        <v>0</v>
      </c>
      <c r="Z520" s="164">
        <v>0</v>
      </c>
      <c r="AA520" s="164">
        <v>0</v>
      </c>
      <c r="AB520" s="164">
        <v>0</v>
      </c>
      <c r="AC520" s="164">
        <v>0</v>
      </c>
      <c r="AD520" s="164">
        <v>0</v>
      </c>
      <c r="AE520" s="164">
        <v>0</v>
      </c>
      <c r="AF520" s="164">
        <v>0</v>
      </c>
      <c r="AG520" s="164">
        <v>0</v>
      </c>
      <c r="AH520" s="164">
        <v>0</v>
      </c>
      <c r="AI520" s="164">
        <v>0</v>
      </c>
      <c r="AJ520" s="165">
        <f t="shared" si="7"/>
        <v>0</v>
      </c>
      <c r="AM520" s="103"/>
    </row>
    <row r="521" spans="1:39" ht="20.100000000000001" hidden="1" customHeight="1" outlineLevel="2">
      <c r="A521" s="161">
        <v>1721</v>
      </c>
      <c r="B521" s="162" t="s">
        <v>1181</v>
      </c>
      <c r="C521" s="163" t="s">
        <v>1383</v>
      </c>
      <c r="D521" s="164">
        <v>0</v>
      </c>
      <c r="E521" s="164">
        <v>0</v>
      </c>
      <c r="F521" s="164">
        <v>0</v>
      </c>
      <c r="G521" s="164">
        <v>0</v>
      </c>
      <c r="H521" s="164">
        <v>0</v>
      </c>
      <c r="I521" s="164">
        <v>0</v>
      </c>
      <c r="J521" s="164">
        <v>0</v>
      </c>
      <c r="K521" s="164">
        <v>0</v>
      </c>
      <c r="L521" s="164">
        <v>0</v>
      </c>
      <c r="M521" s="164">
        <v>0</v>
      </c>
      <c r="N521" s="164">
        <v>0</v>
      </c>
      <c r="O521" s="164">
        <v>0</v>
      </c>
      <c r="P521" s="164">
        <v>0</v>
      </c>
      <c r="Q521" s="164">
        <v>0</v>
      </c>
      <c r="R521" s="164">
        <v>0</v>
      </c>
      <c r="S521" s="164">
        <v>0</v>
      </c>
      <c r="T521" s="164">
        <v>0</v>
      </c>
      <c r="U521" s="164">
        <v>0</v>
      </c>
      <c r="V521" s="164">
        <v>0</v>
      </c>
      <c r="W521" s="164">
        <v>0</v>
      </c>
      <c r="X521" s="164">
        <v>0</v>
      </c>
      <c r="Y521" s="164">
        <v>0</v>
      </c>
      <c r="Z521" s="164">
        <v>0</v>
      </c>
      <c r="AA521" s="164">
        <v>0</v>
      </c>
      <c r="AB521" s="164">
        <v>0</v>
      </c>
      <c r="AC521" s="164">
        <v>0</v>
      </c>
      <c r="AD521" s="164">
        <v>0</v>
      </c>
      <c r="AE521" s="164">
        <v>0</v>
      </c>
      <c r="AF521" s="164">
        <v>0</v>
      </c>
      <c r="AG521" s="164">
        <v>0</v>
      </c>
      <c r="AH521" s="164">
        <v>0</v>
      </c>
      <c r="AI521" s="164">
        <v>0</v>
      </c>
      <c r="AJ521" s="165">
        <f t="shared" si="7"/>
        <v>0</v>
      </c>
      <c r="AM521" s="103"/>
    </row>
    <row r="522" spans="1:39" ht="20.100000000000001" hidden="1" customHeight="1" outlineLevel="2">
      <c r="A522" s="161">
        <v>1722</v>
      </c>
      <c r="B522" s="162" t="s">
        <v>1182</v>
      </c>
      <c r="C522" s="163" t="s">
        <v>1383</v>
      </c>
      <c r="D522" s="164">
        <v>0</v>
      </c>
      <c r="E522" s="164">
        <v>0</v>
      </c>
      <c r="F522" s="164">
        <v>0</v>
      </c>
      <c r="G522" s="164">
        <v>0</v>
      </c>
      <c r="H522" s="164">
        <v>0</v>
      </c>
      <c r="I522" s="164">
        <v>0</v>
      </c>
      <c r="J522" s="164">
        <v>0</v>
      </c>
      <c r="K522" s="164">
        <v>0</v>
      </c>
      <c r="L522" s="164">
        <v>0</v>
      </c>
      <c r="M522" s="164">
        <v>0</v>
      </c>
      <c r="N522" s="164">
        <v>0</v>
      </c>
      <c r="O522" s="164">
        <v>0</v>
      </c>
      <c r="P522" s="164">
        <v>0</v>
      </c>
      <c r="Q522" s="164">
        <v>0</v>
      </c>
      <c r="R522" s="164">
        <v>0</v>
      </c>
      <c r="S522" s="164">
        <v>0</v>
      </c>
      <c r="T522" s="164">
        <v>0</v>
      </c>
      <c r="U522" s="164">
        <v>0</v>
      </c>
      <c r="V522" s="164">
        <v>0</v>
      </c>
      <c r="W522" s="164">
        <v>0</v>
      </c>
      <c r="X522" s="164">
        <v>0</v>
      </c>
      <c r="Y522" s="164">
        <v>0</v>
      </c>
      <c r="Z522" s="164">
        <v>0</v>
      </c>
      <c r="AA522" s="164">
        <v>0</v>
      </c>
      <c r="AB522" s="164">
        <v>0</v>
      </c>
      <c r="AC522" s="164">
        <v>0</v>
      </c>
      <c r="AD522" s="164">
        <v>0</v>
      </c>
      <c r="AE522" s="164">
        <v>0</v>
      </c>
      <c r="AF522" s="164">
        <v>0</v>
      </c>
      <c r="AG522" s="164">
        <v>0</v>
      </c>
      <c r="AH522" s="164">
        <v>0</v>
      </c>
      <c r="AI522" s="164">
        <v>0</v>
      </c>
      <c r="AJ522" s="165">
        <f t="shared" si="7"/>
        <v>0</v>
      </c>
      <c r="AM522" s="103"/>
    </row>
    <row r="523" spans="1:39" ht="20.100000000000001" hidden="1" customHeight="1" outlineLevel="2">
      <c r="A523" s="161">
        <v>1723</v>
      </c>
      <c r="B523" s="162" t="s">
        <v>1183</v>
      </c>
      <c r="C523" s="163" t="s">
        <v>1383</v>
      </c>
      <c r="D523" s="164">
        <v>0</v>
      </c>
      <c r="E523" s="164">
        <v>0</v>
      </c>
      <c r="F523" s="164">
        <v>0</v>
      </c>
      <c r="G523" s="164">
        <v>0</v>
      </c>
      <c r="H523" s="164">
        <v>0</v>
      </c>
      <c r="I523" s="164">
        <v>0</v>
      </c>
      <c r="J523" s="164">
        <v>0</v>
      </c>
      <c r="K523" s="164">
        <v>0</v>
      </c>
      <c r="L523" s="164">
        <v>0</v>
      </c>
      <c r="M523" s="164">
        <v>0</v>
      </c>
      <c r="N523" s="164">
        <v>0</v>
      </c>
      <c r="O523" s="164">
        <v>0</v>
      </c>
      <c r="P523" s="164">
        <v>0</v>
      </c>
      <c r="Q523" s="164">
        <v>0</v>
      </c>
      <c r="R523" s="164">
        <v>0</v>
      </c>
      <c r="S523" s="164">
        <v>0</v>
      </c>
      <c r="T523" s="164">
        <v>0</v>
      </c>
      <c r="U523" s="164">
        <v>0</v>
      </c>
      <c r="V523" s="164">
        <v>0</v>
      </c>
      <c r="W523" s="164">
        <v>0</v>
      </c>
      <c r="X523" s="164">
        <v>0</v>
      </c>
      <c r="Y523" s="164">
        <v>0</v>
      </c>
      <c r="Z523" s="164">
        <v>0</v>
      </c>
      <c r="AA523" s="164">
        <v>0</v>
      </c>
      <c r="AB523" s="164">
        <v>0</v>
      </c>
      <c r="AC523" s="164">
        <v>0</v>
      </c>
      <c r="AD523" s="164">
        <v>0</v>
      </c>
      <c r="AE523" s="164">
        <v>0</v>
      </c>
      <c r="AF523" s="164">
        <v>0</v>
      </c>
      <c r="AG523" s="164">
        <v>0</v>
      </c>
      <c r="AH523" s="164">
        <v>0</v>
      </c>
      <c r="AI523" s="164">
        <v>0</v>
      </c>
      <c r="AJ523" s="165">
        <f t="shared" si="7"/>
        <v>0</v>
      </c>
      <c r="AM523" s="103"/>
    </row>
    <row r="524" spans="1:39" ht="20.100000000000001" hidden="1" customHeight="1" outlineLevel="2">
      <c r="A524" s="161">
        <v>1724</v>
      </c>
      <c r="B524" s="162" t="s">
        <v>1184</v>
      </c>
      <c r="C524" s="163" t="s">
        <v>1383</v>
      </c>
      <c r="D524" s="164">
        <v>0</v>
      </c>
      <c r="E524" s="164">
        <v>0</v>
      </c>
      <c r="F524" s="164">
        <v>0</v>
      </c>
      <c r="G524" s="164">
        <v>0</v>
      </c>
      <c r="H524" s="164">
        <v>0</v>
      </c>
      <c r="I524" s="164">
        <v>0</v>
      </c>
      <c r="J524" s="164">
        <v>0</v>
      </c>
      <c r="K524" s="164">
        <v>0</v>
      </c>
      <c r="L524" s="164">
        <v>0</v>
      </c>
      <c r="M524" s="164">
        <v>0</v>
      </c>
      <c r="N524" s="164">
        <v>0</v>
      </c>
      <c r="O524" s="164">
        <v>0</v>
      </c>
      <c r="P524" s="164">
        <v>0</v>
      </c>
      <c r="Q524" s="164">
        <v>0</v>
      </c>
      <c r="R524" s="164">
        <v>0</v>
      </c>
      <c r="S524" s="164">
        <v>0</v>
      </c>
      <c r="T524" s="164">
        <v>0</v>
      </c>
      <c r="U524" s="164">
        <v>0</v>
      </c>
      <c r="V524" s="164">
        <v>0</v>
      </c>
      <c r="W524" s="164">
        <v>0</v>
      </c>
      <c r="X524" s="164">
        <v>0</v>
      </c>
      <c r="Y524" s="164">
        <v>0</v>
      </c>
      <c r="Z524" s="164">
        <v>0</v>
      </c>
      <c r="AA524" s="164">
        <v>0</v>
      </c>
      <c r="AB524" s="164">
        <v>0</v>
      </c>
      <c r="AC524" s="164">
        <v>0</v>
      </c>
      <c r="AD524" s="164">
        <v>0</v>
      </c>
      <c r="AE524" s="164">
        <v>0</v>
      </c>
      <c r="AF524" s="164">
        <v>0</v>
      </c>
      <c r="AG524" s="164">
        <v>0</v>
      </c>
      <c r="AH524" s="164">
        <v>0</v>
      </c>
      <c r="AI524" s="164">
        <v>0</v>
      </c>
      <c r="AJ524" s="165">
        <f t="shared" si="7"/>
        <v>0</v>
      </c>
      <c r="AM524" s="103"/>
    </row>
    <row r="525" spans="1:39" ht="20.100000000000001" hidden="1" customHeight="1" outlineLevel="2">
      <c r="A525" s="161">
        <v>1725</v>
      </c>
      <c r="B525" s="162" t="s">
        <v>1185</v>
      </c>
      <c r="C525" s="163" t="s">
        <v>1383</v>
      </c>
      <c r="D525" s="164">
        <v>0</v>
      </c>
      <c r="E525" s="164">
        <v>0</v>
      </c>
      <c r="F525" s="164">
        <v>0</v>
      </c>
      <c r="G525" s="164">
        <v>0</v>
      </c>
      <c r="H525" s="164">
        <v>0</v>
      </c>
      <c r="I525" s="164">
        <v>0</v>
      </c>
      <c r="J525" s="164">
        <v>0</v>
      </c>
      <c r="K525" s="164">
        <v>0</v>
      </c>
      <c r="L525" s="164">
        <v>0</v>
      </c>
      <c r="M525" s="164">
        <v>0</v>
      </c>
      <c r="N525" s="164">
        <v>0</v>
      </c>
      <c r="O525" s="164">
        <v>0</v>
      </c>
      <c r="P525" s="164">
        <v>0</v>
      </c>
      <c r="Q525" s="164">
        <v>0</v>
      </c>
      <c r="R525" s="164">
        <v>0</v>
      </c>
      <c r="S525" s="164">
        <v>0</v>
      </c>
      <c r="T525" s="164">
        <v>0</v>
      </c>
      <c r="U525" s="164">
        <v>0</v>
      </c>
      <c r="V525" s="164">
        <v>0</v>
      </c>
      <c r="W525" s="164">
        <v>0</v>
      </c>
      <c r="X525" s="164">
        <v>0</v>
      </c>
      <c r="Y525" s="164">
        <v>0</v>
      </c>
      <c r="Z525" s="164">
        <v>0</v>
      </c>
      <c r="AA525" s="164">
        <v>0</v>
      </c>
      <c r="AB525" s="164">
        <v>0</v>
      </c>
      <c r="AC525" s="164">
        <v>0</v>
      </c>
      <c r="AD525" s="164">
        <v>0</v>
      </c>
      <c r="AE525" s="164">
        <v>0</v>
      </c>
      <c r="AF525" s="164">
        <v>0</v>
      </c>
      <c r="AG525" s="164">
        <v>0</v>
      </c>
      <c r="AH525" s="164">
        <v>0</v>
      </c>
      <c r="AI525" s="164">
        <v>0</v>
      </c>
      <c r="AJ525" s="165">
        <f t="shared" si="7"/>
        <v>0</v>
      </c>
      <c r="AM525" s="103"/>
    </row>
    <row r="526" spans="1:39" ht="20.100000000000001" hidden="1" customHeight="1" outlineLevel="2">
      <c r="A526" s="161">
        <v>1726</v>
      </c>
      <c r="B526" s="162" t="s">
        <v>1186</v>
      </c>
      <c r="C526" s="163" t="s">
        <v>1383</v>
      </c>
      <c r="D526" s="164">
        <v>0</v>
      </c>
      <c r="E526" s="164">
        <v>0</v>
      </c>
      <c r="F526" s="164">
        <v>0</v>
      </c>
      <c r="G526" s="164">
        <v>0</v>
      </c>
      <c r="H526" s="164">
        <v>0</v>
      </c>
      <c r="I526" s="164">
        <v>0</v>
      </c>
      <c r="J526" s="164">
        <v>0</v>
      </c>
      <c r="K526" s="164">
        <v>0</v>
      </c>
      <c r="L526" s="164">
        <v>0</v>
      </c>
      <c r="M526" s="164">
        <v>0</v>
      </c>
      <c r="N526" s="164">
        <v>0</v>
      </c>
      <c r="O526" s="164">
        <v>0</v>
      </c>
      <c r="P526" s="164">
        <v>0</v>
      </c>
      <c r="Q526" s="164">
        <v>0</v>
      </c>
      <c r="R526" s="164">
        <v>0</v>
      </c>
      <c r="S526" s="164">
        <v>0</v>
      </c>
      <c r="T526" s="164">
        <v>0</v>
      </c>
      <c r="U526" s="164">
        <v>0</v>
      </c>
      <c r="V526" s="164">
        <v>0</v>
      </c>
      <c r="W526" s="164">
        <v>0</v>
      </c>
      <c r="X526" s="164">
        <v>0</v>
      </c>
      <c r="Y526" s="164">
        <v>0</v>
      </c>
      <c r="Z526" s="164">
        <v>0</v>
      </c>
      <c r="AA526" s="164">
        <v>0</v>
      </c>
      <c r="AB526" s="164">
        <v>0</v>
      </c>
      <c r="AC526" s="164">
        <v>0</v>
      </c>
      <c r="AD526" s="164">
        <v>0</v>
      </c>
      <c r="AE526" s="164">
        <v>0</v>
      </c>
      <c r="AF526" s="164">
        <v>0</v>
      </c>
      <c r="AG526" s="164">
        <v>0</v>
      </c>
      <c r="AH526" s="164">
        <v>0</v>
      </c>
      <c r="AI526" s="164">
        <v>0</v>
      </c>
      <c r="AJ526" s="165">
        <f t="shared" ref="AJ526:AJ589" si="8">SUM(D526:AI526)</f>
        <v>0</v>
      </c>
      <c r="AM526" s="103"/>
    </row>
    <row r="527" spans="1:39" ht="20.100000000000001" hidden="1" customHeight="1" outlineLevel="2">
      <c r="A527" s="161">
        <v>1727</v>
      </c>
      <c r="B527" s="162" t="s">
        <v>1187</v>
      </c>
      <c r="C527" s="163" t="s">
        <v>1383</v>
      </c>
      <c r="D527" s="164">
        <v>0</v>
      </c>
      <c r="E527" s="164">
        <v>0</v>
      </c>
      <c r="F527" s="164">
        <v>0</v>
      </c>
      <c r="G527" s="164">
        <v>0</v>
      </c>
      <c r="H527" s="164">
        <v>0</v>
      </c>
      <c r="I527" s="164">
        <v>0</v>
      </c>
      <c r="J527" s="164">
        <v>0</v>
      </c>
      <c r="K527" s="164">
        <v>0</v>
      </c>
      <c r="L527" s="164">
        <v>0</v>
      </c>
      <c r="M527" s="164">
        <v>0</v>
      </c>
      <c r="N527" s="164">
        <v>0</v>
      </c>
      <c r="O527" s="164">
        <v>0</v>
      </c>
      <c r="P527" s="164">
        <v>0</v>
      </c>
      <c r="Q527" s="164">
        <v>0</v>
      </c>
      <c r="R527" s="164">
        <v>0</v>
      </c>
      <c r="S527" s="164">
        <v>0</v>
      </c>
      <c r="T527" s="164">
        <v>0</v>
      </c>
      <c r="U527" s="164">
        <v>0</v>
      </c>
      <c r="V527" s="164">
        <v>0</v>
      </c>
      <c r="W527" s="164">
        <v>0</v>
      </c>
      <c r="X527" s="164">
        <v>0</v>
      </c>
      <c r="Y527" s="164">
        <v>0</v>
      </c>
      <c r="Z527" s="164">
        <v>0</v>
      </c>
      <c r="AA527" s="164">
        <v>0</v>
      </c>
      <c r="AB527" s="164">
        <v>0</v>
      </c>
      <c r="AC527" s="164">
        <v>0</v>
      </c>
      <c r="AD527" s="164">
        <v>0</v>
      </c>
      <c r="AE527" s="164">
        <v>0</v>
      </c>
      <c r="AF527" s="164">
        <v>0</v>
      </c>
      <c r="AG527" s="164">
        <v>0</v>
      </c>
      <c r="AH527" s="164">
        <v>0</v>
      </c>
      <c r="AI527" s="164">
        <v>0</v>
      </c>
      <c r="AJ527" s="165">
        <f t="shared" si="8"/>
        <v>0</v>
      </c>
      <c r="AM527" s="103"/>
    </row>
    <row r="528" spans="1:39" ht="20.100000000000001" hidden="1" customHeight="1" outlineLevel="2">
      <c r="A528" s="161">
        <v>1728</v>
      </c>
      <c r="B528" s="162" t="s">
        <v>1188</v>
      </c>
      <c r="C528" s="163" t="s">
        <v>1383</v>
      </c>
      <c r="D528" s="164">
        <v>0</v>
      </c>
      <c r="E528" s="164">
        <v>0</v>
      </c>
      <c r="F528" s="164">
        <v>0</v>
      </c>
      <c r="G528" s="164">
        <v>0</v>
      </c>
      <c r="H528" s="164">
        <v>0</v>
      </c>
      <c r="I528" s="164">
        <v>0</v>
      </c>
      <c r="J528" s="164">
        <v>0</v>
      </c>
      <c r="K528" s="164">
        <v>0</v>
      </c>
      <c r="L528" s="164">
        <v>0</v>
      </c>
      <c r="M528" s="164">
        <v>0</v>
      </c>
      <c r="N528" s="164">
        <v>0</v>
      </c>
      <c r="O528" s="164">
        <v>0</v>
      </c>
      <c r="P528" s="164">
        <v>0</v>
      </c>
      <c r="Q528" s="164">
        <v>0</v>
      </c>
      <c r="R528" s="164">
        <v>0</v>
      </c>
      <c r="S528" s="164">
        <v>0</v>
      </c>
      <c r="T528" s="164">
        <v>0</v>
      </c>
      <c r="U528" s="164">
        <v>0</v>
      </c>
      <c r="V528" s="164">
        <v>0</v>
      </c>
      <c r="W528" s="164">
        <v>0</v>
      </c>
      <c r="X528" s="164">
        <v>0</v>
      </c>
      <c r="Y528" s="164">
        <v>0</v>
      </c>
      <c r="Z528" s="164">
        <v>0</v>
      </c>
      <c r="AA528" s="164">
        <v>0</v>
      </c>
      <c r="AB528" s="164">
        <v>0</v>
      </c>
      <c r="AC528" s="164">
        <v>0</v>
      </c>
      <c r="AD528" s="164">
        <v>0</v>
      </c>
      <c r="AE528" s="164">
        <v>0</v>
      </c>
      <c r="AF528" s="164">
        <v>0</v>
      </c>
      <c r="AG528" s="164">
        <v>0</v>
      </c>
      <c r="AH528" s="164">
        <v>0</v>
      </c>
      <c r="AI528" s="164">
        <v>0</v>
      </c>
      <c r="AJ528" s="165">
        <f t="shared" si="8"/>
        <v>0</v>
      </c>
      <c r="AM528" s="103"/>
    </row>
    <row r="529" spans="1:39" ht="20.100000000000001" hidden="1" customHeight="1" outlineLevel="2">
      <c r="A529" s="161">
        <v>1729</v>
      </c>
      <c r="B529" s="162" t="s">
        <v>1189</v>
      </c>
      <c r="C529" s="163" t="s">
        <v>1383</v>
      </c>
      <c r="D529" s="164">
        <v>0</v>
      </c>
      <c r="E529" s="164">
        <v>0</v>
      </c>
      <c r="F529" s="164">
        <v>0</v>
      </c>
      <c r="G529" s="164">
        <v>0</v>
      </c>
      <c r="H529" s="164">
        <v>0</v>
      </c>
      <c r="I529" s="164">
        <v>0</v>
      </c>
      <c r="J529" s="164">
        <v>0</v>
      </c>
      <c r="K529" s="164">
        <v>0</v>
      </c>
      <c r="L529" s="164">
        <v>0</v>
      </c>
      <c r="M529" s="164">
        <v>0</v>
      </c>
      <c r="N529" s="164">
        <v>0</v>
      </c>
      <c r="O529" s="164">
        <v>0</v>
      </c>
      <c r="P529" s="164">
        <v>0</v>
      </c>
      <c r="Q529" s="164">
        <v>0</v>
      </c>
      <c r="R529" s="164">
        <v>0</v>
      </c>
      <c r="S529" s="164">
        <v>0</v>
      </c>
      <c r="T529" s="164">
        <v>0</v>
      </c>
      <c r="U529" s="164">
        <v>0</v>
      </c>
      <c r="V529" s="164">
        <v>0</v>
      </c>
      <c r="W529" s="164">
        <v>0</v>
      </c>
      <c r="X529" s="164">
        <v>0</v>
      </c>
      <c r="Y529" s="164">
        <v>0</v>
      </c>
      <c r="Z529" s="164">
        <v>0</v>
      </c>
      <c r="AA529" s="164">
        <v>0</v>
      </c>
      <c r="AB529" s="164">
        <v>0</v>
      </c>
      <c r="AC529" s="164">
        <v>0</v>
      </c>
      <c r="AD529" s="164">
        <v>0</v>
      </c>
      <c r="AE529" s="164">
        <v>0</v>
      </c>
      <c r="AF529" s="164">
        <v>0</v>
      </c>
      <c r="AG529" s="164">
        <v>0</v>
      </c>
      <c r="AH529" s="164">
        <v>0</v>
      </c>
      <c r="AI529" s="164">
        <v>0</v>
      </c>
      <c r="AJ529" s="165">
        <f t="shared" si="8"/>
        <v>0</v>
      </c>
      <c r="AM529" s="103"/>
    </row>
    <row r="530" spans="1:39" ht="20.100000000000001" hidden="1" customHeight="1" outlineLevel="2">
      <c r="A530" s="161">
        <v>1730</v>
      </c>
      <c r="B530" s="162" t="s">
        <v>1190</v>
      </c>
      <c r="C530" s="163" t="s">
        <v>1383</v>
      </c>
      <c r="D530" s="164">
        <v>0</v>
      </c>
      <c r="E530" s="164">
        <v>0</v>
      </c>
      <c r="F530" s="164">
        <v>0</v>
      </c>
      <c r="G530" s="164">
        <v>0</v>
      </c>
      <c r="H530" s="164">
        <v>0</v>
      </c>
      <c r="I530" s="164">
        <v>0</v>
      </c>
      <c r="J530" s="164">
        <v>0</v>
      </c>
      <c r="K530" s="164">
        <v>0</v>
      </c>
      <c r="L530" s="164">
        <v>0</v>
      </c>
      <c r="M530" s="164">
        <v>0</v>
      </c>
      <c r="N530" s="164">
        <v>0</v>
      </c>
      <c r="O530" s="164">
        <v>0</v>
      </c>
      <c r="P530" s="164">
        <v>0</v>
      </c>
      <c r="Q530" s="164">
        <v>0</v>
      </c>
      <c r="R530" s="164">
        <v>0</v>
      </c>
      <c r="S530" s="164">
        <v>0</v>
      </c>
      <c r="T530" s="164">
        <v>0</v>
      </c>
      <c r="U530" s="164">
        <v>0</v>
      </c>
      <c r="V530" s="164">
        <v>0</v>
      </c>
      <c r="W530" s="164">
        <v>0</v>
      </c>
      <c r="X530" s="164">
        <v>0</v>
      </c>
      <c r="Y530" s="164">
        <v>0</v>
      </c>
      <c r="Z530" s="164">
        <v>0</v>
      </c>
      <c r="AA530" s="164">
        <v>0</v>
      </c>
      <c r="AB530" s="164">
        <v>0</v>
      </c>
      <c r="AC530" s="164">
        <v>0</v>
      </c>
      <c r="AD530" s="164">
        <v>0</v>
      </c>
      <c r="AE530" s="164">
        <v>0</v>
      </c>
      <c r="AF530" s="164">
        <v>0</v>
      </c>
      <c r="AG530" s="164">
        <v>0</v>
      </c>
      <c r="AH530" s="164">
        <v>0</v>
      </c>
      <c r="AI530" s="164">
        <v>0</v>
      </c>
      <c r="AJ530" s="165">
        <f t="shared" si="8"/>
        <v>0</v>
      </c>
      <c r="AM530" s="103"/>
    </row>
    <row r="531" spans="1:39" ht="20.100000000000001" hidden="1" customHeight="1" outlineLevel="2">
      <c r="A531" s="161">
        <v>1731</v>
      </c>
      <c r="B531" s="162" t="s">
        <v>1191</v>
      </c>
      <c r="C531" s="163" t="s">
        <v>1383</v>
      </c>
      <c r="D531" s="164">
        <v>0</v>
      </c>
      <c r="E531" s="164">
        <v>0</v>
      </c>
      <c r="F531" s="164">
        <v>0</v>
      </c>
      <c r="G531" s="164">
        <v>0</v>
      </c>
      <c r="H531" s="164">
        <v>0</v>
      </c>
      <c r="I531" s="164">
        <v>0</v>
      </c>
      <c r="J531" s="164">
        <v>0</v>
      </c>
      <c r="K531" s="164">
        <v>0</v>
      </c>
      <c r="L531" s="164">
        <v>0</v>
      </c>
      <c r="M531" s="164">
        <v>0</v>
      </c>
      <c r="N531" s="164">
        <v>0</v>
      </c>
      <c r="O531" s="164">
        <v>0</v>
      </c>
      <c r="P531" s="164">
        <v>0</v>
      </c>
      <c r="Q531" s="164">
        <v>0</v>
      </c>
      <c r="R531" s="164">
        <v>0</v>
      </c>
      <c r="S531" s="164">
        <v>0</v>
      </c>
      <c r="T531" s="164">
        <v>0</v>
      </c>
      <c r="U531" s="164">
        <v>0</v>
      </c>
      <c r="V531" s="164">
        <v>0</v>
      </c>
      <c r="W531" s="164">
        <v>0</v>
      </c>
      <c r="X531" s="164">
        <v>0</v>
      </c>
      <c r="Y531" s="164">
        <v>0</v>
      </c>
      <c r="Z531" s="164">
        <v>0</v>
      </c>
      <c r="AA531" s="164">
        <v>0</v>
      </c>
      <c r="AB531" s="164">
        <v>0</v>
      </c>
      <c r="AC531" s="164">
        <v>0</v>
      </c>
      <c r="AD531" s="164">
        <v>0</v>
      </c>
      <c r="AE531" s="164">
        <v>0</v>
      </c>
      <c r="AF531" s="164">
        <v>0</v>
      </c>
      <c r="AG531" s="164">
        <v>0</v>
      </c>
      <c r="AH531" s="164">
        <v>0</v>
      </c>
      <c r="AI531" s="164">
        <v>0</v>
      </c>
      <c r="AJ531" s="165">
        <f t="shared" si="8"/>
        <v>0</v>
      </c>
      <c r="AM531" s="103"/>
    </row>
    <row r="532" spans="1:39" ht="20.100000000000001" hidden="1" customHeight="1" outlineLevel="2">
      <c r="A532" s="161">
        <v>1732</v>
      </c>
      <c r="B532" s="162" t="s">
        <v>1192</v>
      </c>
      <c r="C532" s="163" t="s">
        <v>1383</v>
      </c>
      <c r="D532" s="164">
        <v>0</v>
      </c>
      <c r="E532" s="164">
        <v>0</v>
      </c>
      <c r="F532" s="164">
        <v>0</v>
      </c>
      <c r="G532" s="164">
        <v>0</v>
      </c>
      <c r="H532" s="164">
        <v>0</v>
      </c>
      <c r="I532" s="164">
        <v>0</v>
      </c>
      <c r="J532" s="164">
        <v>0</v>
      </c>
      <c r="K532" s="164">
        <v>0</v>
      </c>
      <c r="L532" s="164">
        <v>0</v>
      </c>
      <c r="M532" s="164">
        <v>0</v>
      </c>
      <c r="N532" s="164">
        <v>0</v>
      </c>
      <c r="O532" s="164">
        <v>0</v>
      </c>
      <c r="P532" s="164">
        <v>0</v>
      </c>
      <c r="Q532" s="164">
        <v>0</v>
      </c>
      <c r="R532" s="164">
        <v>0</v>
      </c>
      <c r="S532" s="164">
        <v>0</v>
      </c>
      <c r="T532" s="164">
        <v>0</v>
      </c>
      <c r="U532" s="164">
        <v>0</v>
      </c>
      <c r="V532" s="164">
        <v>0</v>
      </c>
      <c r="W532" s="164">
        <v>0</v>
      </c>
      <c r="X532" s="164">
        <v>0</v>
      </c>
      <c r="Y532" s="164">
        <v>0</v>
      </c>
      <c r="Z532" s="164">
        <v>0</v>
      </c>
      <c r="AA532" s="164">
        <v>0</v>
      </c>
      <c r="AB532" s="164">
        <v>0</v>
      </c>
      <c r="AC532" s="164">
        <v>0</v>
      </c>
      <c r="AD532" s="164">
        <v>0</v>
      </c>
      <c r="AE532" s="164">
        <v>0</v>
      </c>
      <c r="AF532" s="164">
        <v>0</v>
      </c>
      <c r="AG532" s="164">
        <v>0</v>
      </c>
      <c r="AH532" s="164">
        <v>0</v>
      </c>
      <c r="AI532" s="164">
        <v>0</v>
      </c>
      <c r="AJ532" s="165">
        <f t="shared" si="8"/>
        <v>0</v>
      </c>
      <c r="AM532" s="103"/>
    </row>
    <row r="533" spans="1:39" ht="20.100000000000001" hidden="1" customHeight="1" outlineLevel="2">
      <c r="A533" s="161">
        <v>1733</v>
      </c>
      <c r="B533" s="162" t="s">
        <v>1193</v>
      </c>
      <c r="C533" s="163" t="s">
        <v>1383</v>
      </c>
      <c r="D533" s="164">
        <v>0</v>
      </c>
      <c r="E533" s="164">
        <v>0</v>
      </c>
      <c r="F533" s="164">
        <v>0</v>
      </c>
      <c r="G533" s="164">
        <v>0</v>
      </c>
      <c r="H533" s="164">
        <v>0</v>
      </c>
      <c r="I533" s="164">
        <v>0</v>
      </c>
      <c r="J533" s="164">
        <v>0</v>
      </c>
      <c r="K533" s="164">
        <v>0</v>
      </c>
      <c r="L533" s="164">
        <v>0</v>
      </c>
      <c r="M533" s="164">
        <v>0</v>
      </c>
      <c r="N533" s="164">
        <v>0</v>
      </c>
      <c r="O533" s="164">
        <v>0</v>
      </c>
      <c r="P533" s="164">
        <v>0</v>
      </c>
      <c r="Q533" s="164">
        <v>0</v>
      </c>
      <c r="R533" s="164">
        <v>0</v>
      </c>
      <c r="S533" s="164">
        <v>0</v>
      </c>
      <c r="T533" s="164">
        <v>0</v>
      </c>
      <c r="U533" s="164">
        <v>0</v>
      </c>
      <c r="V533" s="164">
        <v>0</v>
      </c>
      <c r="W533" s="164">
        <v>0</v>
      </c>
      <c r="X533" s="164">
        <v>0</v>
      </c>
      <c r="Y533" s="164">
        <v>0</v>
      </c>
      <c r="Z533" s="164">
        <v>0</v>
      </c>
      <c r="AA533" s="164">
        <v>0</v>
      </c>
      <c r="AB533" s="164">
        <v>0</v>
      </c>
      <c r="AC533" s="164">
        <v>0</v>
      </c>
      <c r="AD533" s="164">
        <v>0</v>
      </c>
      <c r="AE533" s="164">
        <v>0</v>
      </c>
      <c r="AF533" s="164">
        <v>0</v>
      </c>
      <c r="AG533" s="164">
        <v>0</v>
      </c>
      <c r="AH533" s="164">
        <v>0</v>
      </c>
      <c r="AI533" s="164">
        <v>0</v>
      </c>
      <c r="AJ533" s="165">
        <f t="shared" si="8"/>
        <v>0</v>
      </c>
      <c r="AM533" s="103"/>
    </row>
    <row r="534" spans="1:39" ht="20.100000000000001" hidden="1" customHeight="1" outlineLevel="2">
      <c r="A534" s="161">
        <v>1734</v>
      </c>
      <c r="B534" s="162" t="s">
        <v>1194</v>
      </c>
      <c r="C534" s="163" t="s">
        <v>1383</v>
      </c>
      <c r="D534" s="164">
        <v>0</v>
      </c>
      <c r="E534" s="164">
        <v>0</v>
      </c>
      <c r="F534" s="164">
        <v>0</v>
      </c>
      <c r="G534" s="164">
        <v>0</v>
      </c>
      <c r="H534" s="164">
        <v>0</v>
      </c>
      <c r="I534" s="164">
        <v>0</v>
      </c>
      <c r="J534" s="164">
        <v>0</v>
      </c>
      <c r="K534" s="164">
        <v>0</v>
      </c>
      <c r="L534" s="164">
        <v>0</v>
      </c>
      <c r="M534" s="164">
        <v>0</v>
      </c>
      <c r="N534" s="164">
        <v>0</v>
      </c>
      <c r="O534" s="164">
        <v>0</v>
      </c>
      <c r="P534" s="164">
        <v>0</v>
      </c>
      <c r="Q534" s="164">
        <v>0</v>
      </c>
      <c r="R534" s="164">
        <v>0</v>
      </c>
      <c r="S534" s="164">
        <v>0</v>
      </c>
      <c r="T534" s="164">
        <v>0</v>
      </c>
      <c r="U534" s="164">
        <v>0</v>
      </c>
      <c r="V534" s="164">
        <v>0</v>
      </c>
      <c r="W534" s="164">
        <v>0</v>
      </c>
      <c r="X534" s="164">
        <v>0</v>
      </c>
      <c r="Y534" s="164">
        <v>0</v>
      </c>
      <c r="Z534" s="164">
        <v>0</v>
      </c>
      <c r="AA534" s="164">
        <v>0</v>
      </c>
      <c r="AB534" s="164">
        <v>0</v>
      </c>
      <c r="AC534" s="164">
        <v>0</v>
      </c>
      <c r="AD534" s="164">
        <v>0</v>
      </c>
      <c r="AE534" s="164">
        <v>0</v>
      </c>
      <c r="AF534" s="164">
        <v>0</v>
      </c>
      <c r="AG534" s="164">
        <v>0</v>
      </c>
      <c r="AH534" s="164">
        <v>0</v>
      </c>
      <c r="AI534" s="164">
        <v>0</v>
      </c>
      <c r="AJ534" s="165">
        <f t="shared" si="8"/>
        <v>0</v>
      </c>
      <c r="AM534" s="103"/>
    </row>
    <row r="535" spans="1:39" ht="20.100000000000001" hidden="1" customHeight="1" outlineLevel="2">
      <c r="A535" s="161">
        <v>1735</v>
      </c>
      <c r="B535" s="162" t="s">
        <v>1195</v>
      </c>
      <c r="C535" s="163" t="s">
        <v>1383</v>
      </c>
      <c r="D535" s="164">
        <v>0</v>
      </c>
      <c r="E535" s="164">
        <v>0</v>
      </c>
      <c r="F535" s="164">
        <v>0</v>
      </c>
      <c r="G535" s="164">
        <v>0</v>
      </c>
      <c r="H535" s="164">
        <v>0</v>
      </c>
      <c r="I535" s="164">
        <v>0</v>
      </c>
      <c r="J535" s="164">
        <v>0</v>
      </c>
      <c r="K535" s="164">
        <v>0</v>
      </c>
      <c r="L535" s="164">
        <v>0</v>
      </c>
      <c r="M535" s="164">
        <v>0</v>
      </c>
      <c r="N535" s="164">
        <v>0</v>
      </c>
      <c r="O535" s="164">
        <v>0</v>
      </c>
      <c r="P535" s="164">
        <v>0</v>
      </c>
      <c r="Q535" s="164">
        <v>0</v>
      </c>
      <c r="R535" s="164">
        <v>0</v>
      </c>
      <c r="S535" s="164">
        <v>0</v>
      </c>
      <c r="T535" s="164">
        <v>0</v>
      </c>
      <c r="U535" s="164">
        <v>0</v>
      </c>
      <c r="V535" s="164">
        <v>0</v>
      </c>
      <c r="W535" s="164">
        <v>0</v>
      </c>
      <c r="X535" s="164">
        <v>0</v>
      </c>
      <c r="Y535" s="164">
        <v>0</v>
      </c>
      <c r="Z535" s="164">
        <v>0</v>
      </c>
      <c r="AA535" s="164">
        <v>0</v>
      </c>
      <c r="AB535" s="164">
        <v>0</v>
      </c>
      <c r="AC535" s="164">
        <v>0</v>
      </c>
      <c r="AD535" s="164">
        <v>0</v>
      </c>
      <c r="AE535" s="164">
        <v>0</v>
      </c>
      <c r="AF535" s="164">
        <v>0</v>
      </c>
      <c r="AG535" s="164">
        <v>0</v>
      </c>
      <c r="AH535" s="164">
        <v>0</v>
      </c>
      <c r="AI535" s="164">
        <v>0</v>
      </c>
      <c r="AJ535" s="165">
        <f t="shared" si="8"/>
        <v>0</v>
      </c>
      <c r="AM535" s="103"/>
    </row>
    <row r="536" spans="1:39" ht="20.100000000000001" hidden="1" customHeight="1" outlineLevel="2">
      <c r="A536" s="161">
        <v>1736</v>
      </c>
      <c r="B536" s="162" t="s">
        <v>1196</v>
      </c>
      <c r="C536" s="163" t="s">
        <v>1383</v>
      </c>
      <c r="D536" s="164">
        <v>0</v>
      </c>
      <c r="E536" s="164">
        <v>0</v>
      </c>
      <c r="F536" s="164">
        <v>0</v>
      </c>
      <c r="G536" s="164">
        <v>0</v>
      </c>
      <c r="H536" s="164">
        <v>0</v>
      </c>
      <c r="I536" s="164">
        <v>0</v>
      </c>
      <c r="J536" s="164">
        <v>0</v>
      </c>
      <c r="K536" s="164">
        <v>0</v>
      </c>
      <c r="L536" s="164">
        <v>0</v>
      </c>
      <c r="M536" s="164">
        <v>0</v>
      </c>
      <c r="N536" s="164">
        <v>0</v>
      </c>
      <c r="O536" s="164">
        <v>0</v>
      </c>
      <c r="P536" s="164">
        <v>0</v>
      </c>
      <c r="Q536" s="164">
        <v>0</v>
      </c>
      <c r="R536" s="164">
        <v>0</v>
      </c>
      <c r="S536" s="164">
        <v>0</v>
      </c>
      <c r="T536" s="164">
        <v>0</v>
      </c>
      <c r="U536" s="164">
        <v>0</v>
      </c>
      <c r="V536" s="164">
        <v>0</v>
      </c>
      <c r="W536" s="164">
        <v>0</v>
      </c>
      <c r="X536" s="164">
        <v>0</v>
      </c>
      <c r="Y536" s="164">
        <v>0</v>
      </c>
      <c r="Z536" s="164">
        <v>0</v>
      </c>
      <c r="AA536" s="164">
        <v>0</v>
      </c>
      <c r="AB536" s="164">
        <v>0</v>
      </c>
      <c r="AC536" s="164">
        <v>0</v>
      </c>
      <c r="AD536" s="164">
        <v>0</v>
      </c>
      <c r="AE536" s="164">
        <v>0</v>
      </c>
      <c r="AF536" s="164">
        <v>0</v>
      </c>
      <c r="AG536" s="164">
        <v>0</v>
      </c>
      <c r="AH536" s="164">
        <v>0</v>
      </c>
      <c r="AI536" s="164">
        <v>0</v>
      </c>
      <c r="AJ536" s="165">
        <f t="shared" si="8"/>
        <v>0</v>
      </c>
      <c r="AM536" s="103"/>
    </row>
    <row r="537" spans="1:39" ht="20.100000000000001" hidden="1" customHeight="1" outlineLevel="2">
      <c r="A537" s="161">
        <v>1737</v>
      </c>
      <c r="B537" s="162" t="s">
        <v>1197</v>
      </c>
      <c r="C537" s="163" t="s">
        <v>1383</v>
      </c>
      <c r="D537" s="164">
        <v>0</v>
      </c>
      <c r="E537" s="164">
        <v>0</v>
      </c>
      <c r="F537" s="164">
        <v>0</v>
      </c>
      <c r="G537" s="164">
        <v>0</v>
      </c>
      <c r="H537" s="164">
        <v>0</v>
      </c>
      <c r="I537" s="164">
        <v>0</v>
      </c>
      <c r="J537" s="164">
        <v>0</v>
      </c>
      <c r="K537" s="164">
        <v>0</v>
      </c>
      <c r="L537" s="164">
        <v>0</v>
      </c>
      <c r="M537" s="164">
        <v>0</v>
      </c>
      <c r="N537" s="164">
        <v>0</v>
      </c>
      <c r="O537" s="164">
        <v>0</v>
      </c>
      <c r="P537" s="164">
        <v>0</v>
      </c>
      <c r="Q537" s="164">
        <v>0</v>
      </c>
      <c r="R537" s="164">
        <v>0</v>
      </c>
      <c r="S537" s="164">
        <v>0</v>
      </c>
      <c r="T537" s="164">
        <v>0</v>
      </c>
      <c r="U537" s="164">
        <v>0</v>
      </c>
      <c r="V537" s="164">
        <v>0</v>
      </c>
      <c r="W537" s="164">
        <v>0</v>
      </c>
      <c r="X537" s="164">
        <v>0</v>
      </c>
      <c r="Y537" s="164">
        <v>0</v>
      </c>
      <c r="Z537" s="164">
        <v>0</v>
      </c>
      <c r="AA537" s="164">
        <v>0</v>
      </c>
      <c r="AB537" s="164">
        <v>0</v>
      </c>
      <c r="AC537" s="164">
        <v>0</v>
      </c>
      <c r="AD537" s="164">
        <v>0</v>
      </c>
      <c r="AE537" s="164">
        <v>0</v>
      </c>
      <c r="AF537" s="164">
        <v>0</v>
      </c>
      <c r="AG537" s="164">
        <v>0</v>
      </c>
      <c r="AH537" s="164">
        <v>0</v>
      </c>
      <c r="AI537" s="164">
        <v>0</v>
      </c>
      <c r="AJ537" s="165">
        <f t="shared" si="8"/>
        <v>0</v>
      </c>
      <c r="AM537" s="103"/>
    </row>
    <row r="538" spans="1:39" ht="20.100000000000001" hidden="1" customHeight="1" outlineLevel="2">
      <c r="A538" s="161">
        <v>1738</v>
      </c>
      <c r="B538" s="162" t="s">
        <v>1198</v>
      </c>
      <c r="C538" s="163" t="s">
        <v>1383</v>
      </c>
      <c r="D538" s="164">
        <v>0</v>
      </c>
      <c r="E538" s="164">
        <v>0</v>
      </c>
      <c r="F538" s="164">
        <v>0</v>
      </c>
      <c r="G538" s="164">
        <v>0</v>
      </c>
      <c r="H538" s="164">
        <v>0</v>
      </c>
      <c r="I538" s="164">
        <v>0</v>
      </c>
      <c r="J538" s="164">
        <v>0</v>
      </c>
      <c r="K538" s="164">
        <v>0</v>
      </c>
      <c r="L538" s="164">
        <v>0</v>
      </c>
      <c r="M538" s="164">
        <v>0</v>
      </c>
      <c r="N538" s="164">
        <v>0</v>
      </c>
      <c r="O538" s="164">
        <v>0</v>
      </c>
      <c r="P538" s="164">
        <v>0</v>
      </c>
      <c r="Q538" s="164">
        <v>0</v>
      </c>
      <c r="R538" s="164">
        <v>0</v>
      </c>
      <c r="S538" s="164">
        <v>0</v>
      </c>
      <c r="T538" s="164">
        <v>0</v>
      </c>
      <c r="U538" s="164">
        <v>0</v>
      </c>
      <c r="V538" s="164">
        <v>0</v>
      </c>
      <c r="W538" s="164">
        <v>0</v>
      </c>
      <c r="X538" s="164">
        <v>0</v>
      </c>
      <c r="Y538" s="164">
        <v>0</v>
      </c>
      <c r="Z538" s="164">
        <v>0</v>
      </c>
      <c r="AA538" s="164">
        <v>0</v>
      </c>
      <c r="AB538" s="164">
        <v>0</v>
      </c>
      <c r="AC538" s="164">
        <v>0</v>
      </c>
      <c r="AD538" s="164">
        <v>0</v>
      </c>
      <c r="AE538" s="164">
        <v>0</v>
      </c>
      <c r="AF538" s="164">
        <v>0</v>
      </c>
      <c r="AG538" s="164">
        <v>0</v>
      </c>
      <c r="AH538" s="164">
        <v>0</v>
      </c>
      <c r="AI538" s="164">
        <v>0</v>
      </c>
      <c r="AJ538" s="165">
        <f t="shared" si="8"/>
        <v>0</v>
      </c>
      <c r="AM538" s="103"/>
    </row>
    <row r="539" spans="1:39" ht="20.100000000000001" hidden="1" customHeight="1" outlineLevel="2">
      <c r="A539" s="161">
        <v>1739</v>
      </c>
      <c r="B539" s="162" t="s">
        <v>1199</v>
      </c>
      <c r="C539" s="163" t="s">
        <v>1383</v>
      </c>
      <c r="D539" s="164">
        <v>0</v>
      </c>
      <c r="E539" s="164">
        <v>0</v>
      </c>
      <c r="F539" s="164">
        <v>0</v>
      </c>
      <c r="G539" s="164">
        <v>0</v>
      </c>
      <c r="H539" s="164">
        <v>0</v>
      </c>
      <c r="I539" s="164">
        <v>0</v>
      </c>
      <c r="J539" s="164">
        <v>0</v>
      </c>
      <c r="K539" s="164">
        <v>0</v>
      </c>
      <c r="L539" s="164">
        <v>0</v>
      </c>
      <c r="M539" s="164">
        <v>0</v>
      </c>
      <c r="N539" s="164">
        <v>0</v>
      </c>
      <c r="O539" s="164">
        <v>0</v>
      </c>
      <c r="P539" s="164">
        <v>0</v>
      </c>
      <c r="Q539" s="164">
        <v>0</v>
      </c>
      <c r="R539" s="164">
        <v>0</v>
      </c>
      <c r="S539" s="164">
        <v>0</v>
      </c>
      <c r="T539" s="164">
        <v>0</v>
      </c>
      <c r="U539" s="164">
        <v>0</v>
      </c>
      <c r="V539" s="164">
        <v>0</v>
      </c>
      <c r="W539" s="164">
        <v>0</v>
      </c>
      <c r="X539" s="164">
        <v>0</v>
      </c>
      <c r="Y539" s="164">
        <v>0</v>
      </c>
      <c r="Z539" s="164">
        <v>0</v>
      </c>
      <c r="AA539" s="164">
        <v>0</v>
      </c>
      <c r="AB539" s="164">
        <v>0</v>
      </c>
      <c r="AC539" s="164">
        <v>0</v>
      </c>
      <c r="AD539" s="164">
        <v>0</v>
      </c>
      <c r="AE539" s="164">
        <v>0</v>
      </c>
      <c r="AF539" s="164">
        <v>0</v>
      </c>
      <c r="AG539" s="164">
        <v>0</v>
      </c>
      <c r="AH539" s="164">
        <v>0</v>
      </c>
      <c r="AI539" s="164">
        <v>0</v>
      </c>
      <c r="AJ539" s="165">
        <f t="shared" si="8"/>
        <v>0</v>
      </c>
      <c r="AM539" s="103"/>
    </row>
    <row r="540" spans="1:39" ht="20.100000000000001" hidden="1" customHeight="1" outlineLevel="2">
      <c r="A540" s="161">
        <v>1740</v>
      </c>
      <c r="B540" s="162" t="s">
        <v>1200</v>
      </c>
      <c r="C540" s="163" t="s">
        <v>1383</v>
      </c>
      <c r="D540" s="164">
        <v>0</v>
      </c>
      <c r="E540" s="164">
        <v>0</v>
      </c>
      <c r="F540" s="164">
        <v>0</v>
      </c>
      <c r="G540" s="164">
        <v>0</v>
      </c>
      <c r="H540" s="164">
        <v>0</v>
      </c>
      <c r="I540" s="164">
        <v>0</v>
      </c>
      <c r="J540" s="164">
        <v>0</v>
      </c>
      <c r="K540" s="164">
        <v>0</v>
      </c>
      <c r="L540" s="164">
        <v>0</v>
      </c>
      <c r="M540" s="164">
        <v>0</v>
      </c>
      <c r="N540" s="164">
        <v>0</v>
      </c>
      <c r="O540" s="164">
        <v>0</v>
      </c>
      <c r="P540" s="164">
        <v>0</v>
      </c>
      <c r="Q540" s="164">
        <v>0</v>
      </c>
      <c r="R540" s="164">
        <v>0</v>
      </c>
      <c r="S540" s="164">
        <v>0</v>
      </c>
      <c r="T540" s="164">
        <v>0</v>
      </c>
      <c r="U540" s="164">
        <v>0</v>
      </c>
      <c r="V540" s="164">
        <v>0</v>
      </c>
      <c r="W540" s="164">
        <v>0</v>
      </c>
      <c r="X540" s="164">
        <v>0</v>
      </c>
      <c r="Y540" s="164">
        <v>0</v>
      </c>
      <c r="Z540" s="164">
        <v>0</v>
      </c>
      <c r="AA540" s="164">
        <v>0</v>
      </c>
      <c r="AB540" s="164">
        <v>0</v>
      </c>
      <c r="AC540" s="164">
        <v>0</v>
      </c>
      <c r="AD540" s="164">
        <v>0</v>
      </c>
      <c r="AE540" s="164">
        <v>0</v>
      </c>
      <c r="AF540" s="164">
        <v>0</v>
      </c>
      <c r="AG540" s="164">
        <v>0</v>
      </c>
      <c r="AH540" s="164">
        <v>0</v>
      </c>
      <c r="AI540" s="164">
        <v>0</v>
      </c>
      <c r="AJ540" s="165">
        <f t="shared" si="8"/>
        <v>0</v>
      </c>
      <c r="AM540" s="103"/>
    </row>
    <row r="541" spans="1:39" ht="20.100000000000001" hidden="1" customHeight="1" outlineLevel="2">
      <c r="A541" s="161">
        <v>1741</v>
      </c>
      <c r="B541" s="162" t="s">
        <v>1201</v>
      </c>
      <c r="C541" s="163" t="s">
        <v>1383</v>
      </c>
      <c r="D541" s="164">
        <v>0</v>
      </c>
      <c r="E541" s="164">
        <v>0</v>
      </c>
      <c r="F541" s="164">
        <v>0</v>
      </c>
      <c r="G541" s="164">
        <v>0</v>
      </c>
      <c r="H541" s="164">
        <v>0</v>
      </c>
      <c r="I541" s="164">
        <v>0</v>
      </c>
      <c r="J541" s="164">
        <v>0</v>
      </c>
      <c r="K541" s="164">
        <v>0</v>
      </c>
      <c r="L541" s="164">
        <v>0</v>
      </c>
      <c r="M541" s="164">
        <v>0</v>
      </c>
      <c r="N541" s="164">
        <v>0</v>
      </c>
      <c r="O541" s="164">
        <v>0</v>
      </c>
      <c r="P541" s="164">
        <v>0</v>
      </c>
      <c r="Q541" s="164">
        <v>0</v>
      </c>
      <c r="R541" s="164">
        <v>0</v>
      </c>
      <c r="S541" s="164">
        <v>0</v>
      </c>
      <c r="T541" s="164">
        <v>0</v>
      </c>
      <c r="U541" s="164">
        <v>0</v>
      </c>
      <c r="V541" s="164">
        <v>0</v>
      </c>
      <c r="W541" s="164">
        <v>0</v>
      </c>
      <c r="X541" s="164">
        <v>0</v>
      </c>
      <c r="Y541" s="164">
        <v>0</v>
      </c>
      <c r="Z541" s="164">
        <v>0</v>
      </c>
      <c r="AA541" s="164">
        <v>0</v>
      </c>
      <c r="AB541" s="164">
        <v>0</v>
      </c>
      <c r="AC541" s="164">
        <v>0</v>
      </c>
      <c r="AD541" s="164">
        <v>0</v>
      </c>
      <c r="AE541" s="164">
        <v>0</v>
      </c>
      <c r="AF541" s="164">
        <v>0</v>
      </c>
      <c r="AG541" s="164">
        <v>0</v>
      </c>
      <c r="AH541" s="164">
        <v>0</v>
      </c>
      <c r="AI541" s="164">
        <v>0</v>
      </c>
      <c r="AJ541" s="165">
        <f t="shared" si="8"/>
        <v>0</v>
      </c>
      <c r="AM541" s="103"/>
    </row>
    <row r="542" spans="1:39" ht="20.100000000000001" hidden="1" customHeight="1" outlineLevel="2">
      <c r="A542" s="161">
        <v>1742</v>
      </c>
      <c r="B542" s="162" t="s">
        <v>1202</v>
      </c>
      <c r="C542" s="163" t="s">
        <v>1383</v>
      </c>
      <c r="D542" s="164">
        <v>0</v>
      </c>
      <c r="E542" s="164">
        <v>0</v>
      </c>
      <c r="F542" s="164">
        <v>0</v>
      </c>
      <c r="G542" s="164">
        <v>0</v>
      </c>
      <c r="H542" s="164">
        <v>0</v>
      </c>
      <c r="I542" s="164">
        <v>0</v>
      </c>
      <c r="J542" s="164">
        <v>0</v>
      </c>
      <c r="K542" s="164">
        <v>0</v>
      </c>
      <c r="L542" s="164">
        <v>0</v>
      </c>
      <c r="M542" s="164">
        <v>0</v>
      </c>
      <c r="N542" s="164">
        <v>0</v>
      </c>
      <c r="O542" s="164">
        <v>0</v>
      </c>
      <c r="P542" s="164">
        <v>0</v>
      </c>
      <c r="Q542" s="164">
        <v>0</v>
      </c>
      <c r="R542" s="164">
        <v>0</v>
      </c>
      <c r="S542" s="164">
        <v>0</v>
      </c>
      <c r="T542" s="164">
        <v>0</v>
      </c>
      <c r="U542" s="164">
        <v>0</v>
      </c>
      <c r="V542" s="164">
        <v>0</v>
      </c>
      <c r="W542" s="164">
        <v>0</v>
      </c>
      <c r="X542" s="164">
        <v>0</v>
      </c>
      <c r="Y542" s="164">
        <v>0</v>
      </c>
      <c r="Z542" s="164">
        <v>0</v>
      </c>
      <c r="AA542" s="164">
        <v>0</v>
      </c>
      <c r="AB542" s="164">
        <v>0</v>
      </c>
      <c r="AC542" s="164">
        <v>0</v>
      </c>
      <c r="AD542" s="164">
        <v>0</v>
      </c>
      <c r="AE542" s="164">
        <v>0</v>
      </c>
      <c r="AF542" s="164">
        <v>0</v>
      </c>
      <c r="AG542" s="164">
        <v>0</v>
      </c>
      <c r="AH542" s="164">
        <v>0</v>
      </c>
      <c r="AI542" s="164">
        <v>0</v>
      </c>
      <c r="AJ542" s="165">
        <f t="shared" si="8"/>
        <v>0</v>
      </c>
      <c r="AM542" s="103"/>
    </row>
    <row r="543" spans="1:39" ht="20.100000000000001" hidden="1" customHeight="1" outlineLevel="2">
      <c r="A543" s="161">
        <v>1743</v>
      </c>
      <c r="B543" s="162" t="s">
        <v>1203</v>
      </c>
      <c r="C543" s="163" t="s">
        <v>1383</v>
      </c>
      <c r="D543" s="164">
        <v>0</v>
      </c>
      <c r="E543" s="164">
        <v>0</v>
      </c>
      <c r="F543" s="164">
        <v>0</v>
      </c>
      <c r="G543" s="164">
        <v>0</v>
      </c>
      <c r="H543" s="164">
        <v>0</v>
      </c>
      <c r="I543" s="164">
        <v>0</v>
      </c>
      <c r="J543" s="164">
        <v>0</v>
      </c>
      <c r="K543" s="164">
        <v>0</v>
      </c>
      <c r="L543" s="164">
        <v>0</v>
      </c>
      <c r="M543" s="164">
        <v>0</v>
      </c>
      <c r="N543" s="164">
        <v>0</v>
      </c>
      <c r="O543" s="164">
        <v>0</v>
      </c>
      <c r="P543" s="164">
        <v>0</v>
      </c>
      <c r="Q543" s="164">
        <v>0</v>
      </c>
      <c r="R543" s="164">
        <v>0</v>
      </c>
      <c r="S543" s="164">
        <v>0</v>
      </c>
      <c r="T543" s="164">
        <v>0</v>
      </c>
      <c r="U543" s="164">
        <v>0</v>
      </c>
      <c r="V543" s="164">
        <v>0</v>
      </c>
      <c r="W543" s="164">
        <v>0</v>
      </c>
      <c r="X543" s="164">
        <v>0</v>
      </c>
      <c r="Y543" s="164">
        <v>0</v>
      </c>
      <c r="Z543" s="164">
        <v>0</v>
      </c>
      <c r="AA543" s="164">
        <v>0</v>
      </c>
      <c r="AB543" s="164">
        <v>0</v>
      </c>
      <c r="AC543" s="164">
        <v>0</v>
      </c>
      <c r="AD543" s="164">
        <v>0</v>
      </c>
      <c r="AE543" s="164">
        <v>0</v>
      </c>
      <c r="AF543" s="164">
        <v>0</v>
      </c>
      <c r="AG543" s="164">
        <v>0</v>
      </c>
      <c r="AH543" s="164">
        <v>0</v>
      </c>
      <c r="AI543" s="164">
        <v>0</v>
      </c>
      <c r="AJ543" s="165">
        <f t="shared" si="8"/>
        <v>0</v>
      </c>
      <c r="AM543" s="103"/>
    </row>
    <row r="544" spans="1:39" ht="20.100000000000001" hidden="1" customHeight="1" outlineLevel="2">
      <c r="A544" s="161">
        <v>1744</v>
      </c>
      <c r="B544" s="162" t="s">
        <v>1204</v>
      </c>
      <c r="C544" s="163" t="s">
        <v>1383</v>
      </c>
      <c r="D544" s="164">
        <v>0</v>
      </c>
      <c r="E544" s="164">
        <v>0</v>
      </c>
      <c r="F544" s="164">
        <v>0</v>
      </c>
      <c r="G544" s="164">
        <v>0</v>
      </c>
      <c r="H544" s="164">
        <v>0</v>
      </c>
      <c r="I544" s="164">
        <v>0</v>
      </c>
      <c r="J544" s="164">
        <v>0</v>
      </c>
      <c r="K544" s="164">
        <v>0</v>
      </c>
      <c r="L544" s="164">
        <v>0</v>
      </c>
      <c r="M544" s="164">
        <v>0</v>
      </c>
      <c r="N544" s="164">
        <v>0</v>
      </c>
      <c r="O544" s="164">
        <v>0</v>
      </c>
      <c r="P544" s="164">
        <v>0</v>
      </c>
      <c r="Q544" s="164">
        <v>0</v>
      </c>
      <c r="R544" s="164">
        <v>0</v>
      </c>
      <c r="S544" s="164">
        <v>0</v>
      </c>
      <c r="T544" s="164">
        <v>0</v>
      </c>
      <c r="U544" s="164">
        <v>0</v>
      </c>
      <c r="V544" s="164">
        <v>0</v>
      </c>
      <c r="W544" s="164">
        <v>0</v>
      </c>
      <c r="X544" s="164">
        <v>0</v>
      </c>
      <c r="Y544" s="164">
        <v>0</v>
      </c>
      <c r="Z544" s="164">
        <v>0</v>
      </c>
      <c r="AA544" s="164">
        <v>0</v>
      </c>
      <c r="AB544" s="164">
        <v>0</v>
      </c>
      <c r="AC544" s="164">
        <v>0</v>
      </c>
      <c r="AD544" s="164">
        <v>0</v>
      </c>
      <c r="AE544" s="164">
        <v>0</v>
      </c>
      <c r="AF544" s="164">
        <v>0</v>
      </c>
      <c r="AG544" s="164">
        <v>0</v>
      </c>
      <c r="AH544" s="164">
        <v>0</v>
      </c>
      <c r="AI544" s="164">
        <v>0</v>
      </c>
      <c r="AJ544" s="165">
        <f t="shared" si="8"/>
        <v>0</v>
      </c>
      <c r="AM544" s="103"/>
    </row>
    <row r="545" spans="1:39" ht="20.100000000000001" hidden="1" customHeight="1" outlineLevel="2">
      <c r="A545" s="161">
        <v>1745</v>
      </c>
      <c r="B545" s="162" t="s">
        <v>1205</v>
      </c>
      <c r="C545" s="163" t="s">
        <v>1383</v>
      </c>
      <c r="D545" s="164">
        <v>0</v>
      </c>
      <c r="E545" s="164">
        <v>0</v>
      </c>
      <c r="F545" s="164">
        <v>0</v>
      </c>
      <c r="G545" s="164">
        <v>0</v>
      </c>
      <c r="H545" s="164">
        <v>0</v>
      </c>
      <c r="I545" s="164">
        <v>0</v>
      </c>
      <c r="J545" s="164">
        <v>0</v>
      </c>
      <c r="K545" s="164">
        <v>0</v>
      </c>
      <c r="L545" s="164">
        <v>0</v>
      </c>
      <c r="M545" s="164">
        <v>0</v>
      </c>
      <c r="N545" s="164">
        <v>0</v>
      </c>
      <c r="O545" s="164">
        <v>0</v>
      </c>
      <c r="P545" s="164">
        <v>0</v>
      </c>
      <c r="Q545" s="164">
        <v>0</v>
      </c>
      <c r="R545" s="164">
        <v>0</v>
      </c>
      <c r="S545" s="164">
        <v>0</v>
      </c>
      <c r="T545" s="164">
        <v>0</v>
      </c>
      <c r="U545" s="164">
        <v>0</v>
      </c>
      <c r="V545" s="164">
        <v>0</v>
      </c>
      <c r="W545" s="164">
        <v>0</v>
      </c>
      <c r="X545" s="164">
        <v>0</v>
      </c>
      <c r="Y545" s="164">
        <v>0</v>
      </c>
      <c r="Z545" s="164">
        <v>0</v>
      </c>
      <c r="AA545" s="164">
        <v>0</v>
      </c>
      <c r="AB545" s="164">
        <v>0</v>
      </c>
      <c r="AC545" s="164">
        <v>0</v>
      </c>
      <c r="AD545" s="164">
        <v>0</v>
      </c>
      <c r="AE545" s="164">
        <v>0</v>
      </c>
      <c r="AF545" s="164">
        <v>0</v>
      </c>
      <c r="AG545" s="164">
        <v>0</v>
      </c>
      <c r="AH545" s="164">
        <v>0</v>
      </c>
      <c r="AI545" s="164">
        <v>0</v>
      </c>
      <c r="AJ545" s="165">
        <f t="shared" si="8"/>
        <v>0</v>
      </c>
      <c r="AM545" s="103"/>
    </row>
    <row r="546" spans="1:39" ht="20.100000000000001" hidden="1" customHeight="1" outlineLevel="2">
      <c r="A546" s="161">
        <v>1746</v>
      </c>
      <c r="B546" s="162" t="s">
        <v>1206</v>
      </c>
      <c r="C546" s="163" t="s">
        <v>1383</v>
      </c>
      <c r="D546" s="164">
        <v>0</v>
      </c>
      <c r="E546" s="164">
        <v>0</v>
      </c>
      <c r="F546" s="164">
        <v>0</v>
      </c>
      <c r="G546" s="164">
        <v>0</v>
      </c>
      <c r="H546" s="164">
        <v>0</v>
      </c>
      <c r="I546" s="164">
        <v>0</v>
      </c>
      <c r="J546" s="164">
        <v>0</v>
      </c>
      <c r="K546" s="164">
        <v>0</v>
      </c>
      <c r="L546" s="164">
        <v>0</v>
      </c>
      <c r="M546" s="164">
        <v>0</v>
      </c>
      <c r="N546" s="164">
        <v>0</v>
      </c>
      <c r="O546" s="164">
        <v>0</v>
      </c>
      <c r="P546" s="164">
        <v>0</v>
      </c>
      <c r="Q546" s="164">
        <v>0</v>
      </c>
      <c r="R546" s="164">
        <v>0</v>
      </c>
      <c r="S546" s="164">
        <v>0</v>
      </c>
      <c r="T546" s="164">
        <v>0</v>
      </c>
      <c r="U546" s="164">
        <v>0</v>
      </c>
      <c r="V546" s="164">
        <v>0</v>
      </c>
      <c r="W546" s="164">
        <v>0</v>
      </c>
      <c r="X546" s="164">
        <v>0</v>
      </c>
      <c r="Y546" s="164">
        <v>0</v>
      </c>
      <c r="Z546" s="164">
        <v>0</v>
      </c>
      <c r="AA546" s="164">
        <v>0</v>
      </c>
      <c r="AB546" s="164">
        <v>0</v>
      </c>
      <c r="AC546" s="164">
        <v>0</v>
      </c>
      <c r="AD546" s="164">
        <v>0</v>
      </c>
      <c r="AE546" s="164">
        <v>0</v>
      </c>
      <c r="AF546" s="164">
        <v>0</v>
      </c>
      <c r="AG546" s="164">
        <v>0</v>
      </c>
      <c r="AH546" s="164">
        <v>0</v>
      </c>
      <c r="AI546" s="164">
        <v>0</v>
      </c>
      <c r="AJ546" s="165">
        <f t="shared" si="8"/>
        <v>0</v>
      </c>
      <c r="AM546" s="103"/>
    </row>
    <row r="547" spans="1:39" ht="20.100000000000001" hidden="1" customHeight="1" outlineLevel="2">
      <c r="A547" s="161">
        <v>1747</v>
      </c>
      <c r="B547" s="162" t="s">
        <v>1159</v>
      </c>
      <c r="C547" s="163" t="s">
        <v>1383</v>
      </c>
      <c r="D547" s="164">
        <v>0</v>
      </c>
      <c r="E547" s="164">
        <v>0</v>
      </c>
      <c r="F547" s="164">
        <v>0</v>
      </c>
      <c r="G547" s="164">
        <v>0</v>
      </c>
      <c r="H547" s="164">
        <v>0</v>
      </c>
      <c r="I547" s="164">
        <v>0</v>
      </c>
      <c r="J547" s="164">
        <v>0</v>
      </c>
      <c r="K547" s="164">
        <v>0</v>
      </c>
      <c r="L547" s="164">
        <v>0</v>
      </c>
      <c r="M547" s="164">
        <v>0</v>
      </c>
      <c r="N547" s="164">
        <v>0</v>
      </c>
      <c r="O547" s="164">
        <v>0</v>
      </c>
      <c r="P547" s="164">
        <v>0</v>
      </c>
      <c r="Q547" s="164">
        <v>0</v>
      </c>
      <c r="R547" s="164">
        <v>0</v>
      </c>
      <c r="S547" s="164">
        <v>0</v>
      </c>
      <c r="T547" s="164">
        <v>0</v>
      </c>
      <c r="U547" s="164">
        <v>0</v>
      </c>
      <c r="V547" s="164">
        <v>0</v>
      </c>
      <c r="W547" s="164">
        <v>0</v>
      </c>
      <c r="X547" s="164">
        <v>0</v>
      </c>
      <c r="Y547" s="164">
        <v>0</v>
      </c>
      <c r="Z547" s="164">
        <v>0</v>
      </c>
      <c r="AA547" s="164">
        <v>0</v>
      </c>
      <c r="AB547" s="164">
        <v>0</v>
      </c>
      <c r="AC547" s="164">
        <v>0</v>
      </c>
      <c r="AD547" s="164">
        <v>0</v>
      </c>
      <c r="AE547" s="164">
        <v>0</v>
      </c>
      <c r="AF547" s="164">
        <v>0</v>
      </c>
      <c r="AG547" s="164">
        <v>0</v>
      </c>
      <c r="AH547" s="164">
        <v>0</v>
      </c>
      <c r="AI547" s="164">
        <v>0</v>
      </c>
      <c r="AJ547" s="165">
        <f t="shared" si="8"/>
        <v>0</v>
      </c>
      <c r="AM547" s="103"/>
    </row>
    <row r="548" spans="1:39" ht="20.100000000000001" hidden="1" customHeight="1" outlineLevel="2">
      <c r="A548" s="161">
        <v>1748</v>
      </c>
      <c r="B548" s="162" t="s">
        <v>1207</v>
      </c>
      <c r="C548" s="163" t="s">
        <v>1383</v>
      </c>
      <c r="D548" s="164">
        <v>0</v>
      </c>
      <c r="E548" s="164">
        <v>0</v>
      </c>
      <c r="F548" s="164">
        <v>0</v>
      </c>
      <c r="G548" s="164">
        <v>0</v>
      </c>
      <c r="H548" s="164">
        <v>0</v>
      </c>
      <c r="I548" s="164">
        <v>0</v>
      </c>
      <c r="J548" s="164">
        <v>0</v>
      </c>
      <c r="K548" s="164">
        <v>0</v>
      </c>
      <c r="L548" s="164">
        <v>0</v>
      </c>
      <c r="M548" s="164">
        <v>0</v>
      </c>
      <c r="N548" s="164">
        <v>0</v>
      </c>
      <c r="O548" s="164">
        <v>0</v>
      </c>
      <c r="P548" s="164">
        <v>0</v>
      </c>
      <c r="Q548" s="164">
        <v>0</v>
      </c>
      <c r="R548" s="164">
        <v>0</v>
      </c>
      <c r="S548" s="164">
        <v>0</v>
      </c>
      <c r="T548" s="164">
        <v>0</v>
      </c>
      <c r="U548" s="164">
        <v>0</v>
      </c>
      <c r="V548" s="164">
        <v>0</v>
      </c>
      <c r="W548" s="164">
        <v>0</v>
      </c>
      <c r="X548" s="164">
        <v>0</v>
      </c>
      <c r="Y548" s="164">
        <v>0</v>
      </c>
      <c r="Z548" s="164">
        <v>0</v>
      </c>
      <c r="AA548" s="164">
        <v>0</v>
      </c>
      <c r="AB548" s="164">
        <v>0</v>
      </c>
      <c r="AC548" s="164">
        <v>0</v>
      </c>
      <c r="AD548" s="164">
        <v>0</v>
      </c>
      <c r="AE548" s="164">
        <v>0</v>
      </c>
      <c r="AF548" s="164">
        <v>0</v>
      </c>
      <c r="AG548" s="164">
        <v>0</v>
      </c>
      <c r="AH548" s="164">
        <v>0</v>
      </c>
      <c r="AI548" s="164">
        <v>0</v>
      </c>
      <c r="AJ548" s="165">
        <f t="shared" si="8"/>
        <v>0</v>
      </c>
      <c r="AM548" s="103"/>
    </row>
    <row r="549" spans="1:39" ht="20.100000000000001" hidden="1" customHeight="1" outlineLevel="2">
      <c r="A549" s="161">
        <v>1749</v>
      </c>
      <c r="B549" s="162" t="s">
        <v>1208</v>
      </c>
      <c r="C549" s="163" t="s">
        <v>1383</v>
      </c>
      <c r="D549" s="164">
        <v>0</v>
      </c>
      <c r="E549" s="164">
        <v>0</v>
      </c>
      <c r="F549" s="164">
        <v>0</v>
      </c>
      <c r="G549" s="164">
        <v>0</v>
      </c>
      <c r="H549" s="164">
        <v>0</v>
      </c>
      <c r="I549" s="164">
        <v>0</v>
      </c>
      <c r="J549" s="164">
        <v>0</v>
      </c>
      <c r="K549" s="164">
        <v>0</v>
      </c>
      <c r="L549" s="164">
        <v>0</v>
      </c>
      <c r="M549" s="164">
        <v>0</v>
      </c>
      <c r="N549" s="164">
        <v>0</v>
      </c>
      <c r="O549" s="164">
        <v>0</v>
      </c>
      <c r="P549" s="164">
        <v>0</v>
      </c>
      <c r="Q549" s="164">
        <v>0</v>
      </c>
      <c r="R549" s="164">
        <v>0</v>
      </c>
      <c r="S549" s="164">
        <v>0</v>
      </c>
      <c r="T549" s="164">
        <v>0</v>
      </c>
      <c r="U549" s="164">
        <v>0</v>
      </c>
      <c r="V549" s="164">
        <v>0</v>
      </c>
      <c r="W549" s="164">
        <v>0</v>
      </c>
      <c r="X549" s="164">
        <v>0</v>
      </c>
      <c r="Y549" s="164">
        <v>0</v>
      </c>
      <c r="Z549" s="164">
        <v>0</v>
      </c>
      <c r="AA549" s="164">
        <v>0</v>
      </c>
      <c r="AB549" s="164">
        <v>0</v>
      </c>
      <c r="AC549" s="164">
        <v>0</v>
      </c>
      <c r="AD549" s="164">
        <v>0</v>
      </c>
      <c r="AE549" s="164">
        <v>0</v>
      </c>
      <c r="AF549" s="164">
        <v>0</v>
      </c>
      <c r="AG549" s="164">
        <v>0</v>
      </c>
      <c r="AH549" s="164">
        <v>0</v>
      </c>
      <c r="AI549" s="164">
        <v>0</v>
      </c>
      <c r="AJ549" s="165">
        <f t="shared" si="8"/>
        <v>0</v>
      </c>
      <c r="AM549" s="103"/>
    </row>
    <row r="550" spans="1:39" ht="20.100000000000001" hidden="1" customHeight="1" outlineLevel="2">
      <c r="A550" s="161">
        <v>1750</v>
      </c>
      <c r="B550" s="162" t="s">
        <v>1209</v>
      </c>
      <c r="C550" s="163" t="s">
        <v>1383</v>
      </c>
      <c r="D550" s="164">
        <v>0</v>
      </c>
      <c r="E550" s="164">
        <v>0</v>
      </c>
      <c r="F550" s="164">
        <v>0</v>
      </c>
      <c r="G550" s="164">
        <v>0</v>
      </c>
      <c r="H550" s="164">
        <v>0</v>
      </c>
      <c r="I550" s="164">
        <v>0</v>
      </c>
      <c r="J550" s="164">
        <v>0</v>
      </c>
      <c r="K550" s="164">
        <v>0</v>
      </c>
      <c r="L550" s="164">
        <v>0</v>
      </c>
      <c r="M550" s="164">
        <v>0</v>
      </c>
      <c r="N550" s="164">
        <v>0</v>
      </c>
      <c r="O550" s="164">
        <v>0</v>
      </c>
      <c r="P550" s="164">
        <v>0</v>
      </c>
      <c r="Q550" s="164">
        <v>0</v>
      </c>
      <c r="R550" s="164">
        <v>0</v>
      </c>
      <c r="S550" s="164">
        <v>0</v>
      </c>
      <c r="T550" s="164">
        <v>0</v>
      </c>
      <c r="U550" s="164">
        <v>0</v>
      </c>
      <c r="V550" s="164">
        <v>0</v>
      </c>
      <c r="W550" s="164">
        <v>0</v>
      </c>
      <c r="X550" s="164">
        <v>0</v>
      </c>
      <c r="Y550" s="164">
        <v>0</v>
      </c>
      <c r="Z550" s="164">
        <v>0</v>
      </c>
      <c r="AA550" s="164">
        <v>0</v>
      </c>
      <c r="AB550" s="164">
        <v>0</v>
      </c>
      <c r="AC550" s="164">
        <v>0</v>
      </c>
      <c r="AD550" s="164">
        <v>0</v>
      </c>
      <c r="AE550" s="164">
        <v>0</v>
      </c>
      <c r="AF550" s="164">
        <v>0</v>
      </c>
      <c r="AG550" s="164">
        <v>0</v>
      </c>
      <c r="AH550" s="164">
        <v>0</v>
      </c>
      <c r="AI550" s="164">
        <v>0</v>
      </c>
      <c r="AJ550" s="165">
        <f t="shared" si="8"/>
        <v>0</v>
      </c>
      <c r="AM550" s="103"/>
    </row>
    <row r="551" spans="1:39" ht="20.100000000000001" hidden="1" customHeight="1" outlineLevel="2">
      <c r="A551" s="161">
        <v>1751</v>
      </c>
      <c r="B551" s="162" t="s">
        <v>1210</v>
      </c>
      <c r="C551" s="163" t="s">
        <v>1383</v>
      </c>
      <c r="D551" s="164">
        <v>0</v>
      </c>
      <c r="E551" s="164">
        <v>0</v>
      </c>
      <c r="F551" s="164">
        <v>0</v>
      </c>
      <c r="G551" s="164">
        <v>0</v>
      </c>
      <c r="H551" s="164">
        <v>0</v>
      </c>
      <c r="I551" s="164">
        <v>0</v>
      </c>
      <c r="J551" s="164">
        <v>0</v>
      </c>
      <c r="K551" s="164">
        <v>0</v>
      </c>
      <c r="L551" s="164">
        <v>0</v>
      </c>
      <c r="M551" s="164">
        <v>0</v>
      </c>
      <c r="N551" s="164">
        <v>0</v>
      </c>
      <c r="O551" s="164">
        <v>0</v>
      </c>
      <c r="P551" s="164">
        <v>0</v>
      </c>
      <c r="Q551" s="164">
        <v>0</v>
      </c>
      <c r="R551" s="164">
        <v>0</v>
      </c>
      <c r="S551" s="164">
        <v>0</v>
      </c>
      <c r="T551" s="164">
        <v>0</v>
      </c>
      <c r="U551" s="164">
        <v>0</v>
      </c>
      <c r="V551" s="164">
        <v>0</v>
      </c>
      <c r="W551" s="164">
        <v>0</v>
      </c>
      <c r="X551" s="164">
        <v>0</v>
      </c>
      <c r="Y551" s="164">
        <v>0</v>
      </c>
      <c r="Z551" s="164">
        <v>0</v>
      </c>
      <c r="AA551" s="164">
        <v>0</v>
      </c>
      <c r="AB551" s="164">
        <v>0</v>
      </c>
      <c r="AC551" s="164">
        <v>0</v>
      </c>
      <c r="AD551" s="164">
        <v>0</v>
      </c>
      <c r="AE551" s="164">
        <v>0</v>
      </c>
      <c r="AF551" s="164">
        <v>0</v>
      </c>
      <c r="AG551" s="164">
        <v>0</v>
      </c>
      <c r="AH551" s="164">
        <v>0</v>
      </c>
      <c r="AI551" s="164">
        <v>0</v>
      </c>
      <c r="AJ551" s="165">
        <f t="shared" si="8"/>
        <v>0</v>
      </c>
      <c r="AM551" s="103"/>
    </row>
    <row r="552" spans="1:39" ht="20.100000000000001" hidden="1" customHeight="1" outlineLevel="2">
      <c r="A552" s="161">
        <v>1752</v>
      </c>
      <c r="B552" s="162" t="s">
        <v>1211</v>
      </c>
      <c r="C552" s="163" t="s">
        <v>1383</v>
      </c>
      <c r="D552" s="164">
        <v>0</v>
      </c>
      <c r="E552" s="164">
        <v>0</v>
      </c>
      <c r="F552" s="164">
        <v>0</v>
      </c>
      <c r="G552" s="164">
        <v>0</v>
      </c>
      <c r="H552" s="164">
        <v>0</v>
      </c>
      <c r="I552" s="164">
        <v>0</v>
      </c>
      <c r="J552" s="164">
        <v>0</v>
      </c>
      <c r="K552" s="164">
        <v>0</v>
      </c>
      <c r="L552" s="164">
        <v>0</v>
      </c>
      <c r="M552" s="164">
        <v>0</v>
      </c>
      <c r="N552" s="164">
        <v>0</v>
      </c>
      <c r="O552" s="164">
        <v>0</v>
      </c>
      <c r="P552" s="164">
        <v>0</v>
      </c>
      <c r="Q552" s="164">
        <v>0</v>
      </c>
      <c r="R552" s="164">
        <v>0</v>
      </c>
      <c r="S552" s="164">
        <v>0</v>
      </c>
      <c r="T552" s="164">
        <v>0</v>
      </c>
      <c r="U552" s="164">
        <v>0</v>
      </c>
      <c r="V552" s="164">
        <v>0</v>
      </c>
      <c r="W552" s="164">
        <v>0</v>
      </c>
      <c r="X552" s="164">
        <v>0</v>
      </c>
      <c r="Y552" s="164">
        <v>0</v>
      </c>
      <c r="Z552" s="164">
        <v>0</v>
      </c>
      <c r="AA552" s="164">
        <v>0</v>
      </c>
      <c r="AB552" s="164">
        <v>0</v>
      </c>
      <c r="AC552" s="164">
        <v>0</v>
      </c>
      <c r="AD552" s="164">
        <v>0</v>
      </c>
      <c r="AE552" s="164">
        <v>0</v>
      </c>
      <c r="AF552" s="164">
        <v>0</v>
      </c>
      <c r="AG552" s="164">
        <v>0</v>
      </c>
      <c r="AH552" s="164">
        <v>0</v>
      </c>
      <c r="AI552" s="164">
        <v>0</v>
      </c>
      <c r="AJ552" s="165">
        <f t="shared" si="8"/>
        <v>0</v>
      </c>
      <c r="AM552" s="103"/>
    </row>
    <row r="553" spans="1:39" ht="20.100000000000001" hidden="1" customHeight="1" outlineLevel="2">
      <c r="A553" s="161">
        <v>1753</v>
      </c>
      <c r="B553" s="162" t="s">
        <v>1212</v>
      </c>
      <c r="C553" s="163" t="s">
        <v>1383</v>
      </c>
      <c r="D553" s="164">
        <v>0</v>
      </c>
      <c r="E553" s="164">
        <v>0</v>
      </c>
      <c r="F553" s="164">
        <v>0</v>
      </c>
      <c r="G553" s="164">
        <v>0</v>
      </c>
      <c r="H553" s="164">
        <v>0</v>
      </c>
      <c r="I553" s="164">
        <v>0</v>
      </c>
      <c r="J553" s="164">
        <v>0</v>
      </c>
      <c r="K553" s="164">
        <v>0</v>
      </c>
      <c r="L553" s="164">
        <v>0</v>
      </c>
      <c r="M553" s="164">
        <v>0</v>
      </c>
      <c r="N553" s="164">
        <v>0</v>
      </c>
      <c r="O553" s="164">
        <v>0</v>
      </c>
      <c r="P553" s="164">
        <v>0</v>
      </c>
      <c r="Q553" s="164">
        <v>0</v>
      </c>
      <c r="R553" s="164">
        <v>0</v>
      </c>
      <c r="S553" s="164">
        <v>0</v>
      </c>
      <c r="T553" s="164">
        <v>0</v>
      </c>
      <c r="U553" s="164">
        <v>0</v>
      </c>
      <c r="V553" s="164">
        <v>0</v>
      </c>
      <c r="W553" s="164">
        <v>0</v>
      </c>
      <c r="X553" s="164">
        <v>0</v>
      </c>
      <c r="Y553" s="164">
        <v>0</v>
      </c>
      <c r="Z553" s="164">
        <v>0</v>
      </c>
      <c r="AA553" s="164">
        <v>0</v>
      </c>
      <c r="AB553" s="164">
        <v>0</v>
      </c>
      <c r="AC553" s="164">
        <v>0</v>
      </c>
      <c r="AD553" s="164">
        <v>0</v>
      </c>
      <c r="AE553" s="164">
        <v>0</v>
      </c>
      <c r="AF553" s="164">
        <v>0</v>
      </c>
      <c r="AG553" s="164">
        <v>0</v>
      </c>
      <c r="AH553" s="164">
        <v>0</v>
      </c>
      <c r="AI553" s="164">
        <v>0</v>
      </c>
      <c r="AJ553" s="165">
        <f t="shared" si="8"/>
        <v>0</v>
      </c>
      <c r="AM553" s="103"/>
    </row>
    <row r="554" spans="1:39" ht="20.100000000000001" hidden="1" customHeight="1" outlineLevel="2">
      <c r="A554" s="161">
        <v>1754</v>
      </c>
      <c r="B554" s="162" t="s">
        <v>1213</v>
      </c>
      <c r="C554" s="163" t="s">
        <v>1383</v>
      </c>
      <c r="D554" s="164">
        <v>0</v>
      </c>
      <c r="E554" s="164">
        <v>0</v>
      </c>
      <c r="F554" s="164">
        <v>0</v>
      </c>
      <c r="G554" s="164">
        <v>0</v>
      </c>
      <c r="H554" s="164">
        <v>0</v>
      </c>
      <c r="I554" s="164">
        <v>0</v>
      </c>
      <c r="J554" s="164">
        <v>0</v>
      </c>
      <c r="K554" s="164">
        <v>0</v>
      </c>
      <c r="L554" s="164">
        <v>0</v>
      </c>
      <c r="M554" s="164">
        <v>0</v>
      </c>
      <c r="N554" s="164">
        <v>0</v>
      </c>
      <c r="O554" s="164">
        <v>0</v>
      </c>
      <c r="P554" s="164">
        <v>0</v>
      </c>
      <c r="Q554" s="164">
        <v>0</v>
      </c>
      <c r="R554" s="164">
        <v>0</v>
      </c>
      <c r="S554" s="164">
        <v>0</v>
      </c>
      <c r="T554" s="164">
        <v>0</v>
      </c>
      <c r="U554" s="164">
        <v>0</v>
      </c>
      <c r="V554" s="164">
        <v>0</v>
      </c>
      <c r="W554" s="164">
        <v>0</v>
      </c>
      <c r="X554" s="164">
        <v>0</v>
      </c>
      <c r="Y554" s="164">
        <v>0</v>
      </c>
      <c r="Z554" s="164">
        <v>0</v>
      </c>
      <c r="AA554" s="164">
        <v>0</v>
      </c>
      <c r="AB554" s="164">
        <v>0</v>
      </c>
      <c r="AC554" s="164">
        <v>0</v>
      </c>
      <c r="AD554" s="164">
        <v>0</v>
      </c>
      <c r="AE554" s="164">
        <v>0</v>
      </c>
      <c r="AF554" s="164">
        <v>0</v>
      </c>
      <c r="AG554" s="164">
        <v>0</v>
      </c>
      <c r="AH554" s="164">
        <v>0</v>
      </c>
      <c r="AI554" s="164">
        <v>0</v>
      </c>
      <c r="AJ554" s="165">
        <f t="shared" si="8"/>
        <v>0</v>
      </c>
      <c r="AM554" s="103"/>
    </row>
    <row r="555" spans="1:39" ht="20.100000000000001" hidden="1" customHeight="1" outlineLevel="2">
      <c r="A555" s="161">
        <v>1755</v>
      </c>
      <c r="B555" s="162" t="s">
        <v>1214</v>
      </c>
      <c r="C555" s="163" t="s">
        <v>1383</v>
      </c>
      <c r="D555" s="164">
        <v>0</v>
      </c>
      <c r="E555" s="164">
        <v>0</v>
      </c>
      <c r="F555" s="164">
        <v>0</v>
      </c>
      <c r="G555" s="164">
        <v>0</v>
      </c>
      <c r="H555" s="164">
        <v>0</v>
      </c>
      <c r="I555" s="164">
        <v>0</v>
      </c>
      <c r="J555" s="164">
        <v>0</v>
      </c>
      <c r="K555" s="164">
        <v>0</v>
      </c>
      <c r="L555" s="164">
        <v>0</v>
      </c>
      <c r="M555" s="164">
        <v>0</v>
      </c>
      <c r="N555" s="164">
        <v>0</v>
      </c>
      <c r="O555" s="164">
        <v>0</v>
      </c>
      <c r="P555" s="164">
        <v>0</v>
      </c>
      <c r="Q555" s="164">
        <v>0</v>
      </c>
      <c r="R555" s="164">
        <v>0</v>
      </c>
      <c r="S555" s="164">
        <v>0</v>
      </c>
      <c r="T555" s="164">
        <v>0</v>
      </c>
      <c r="U555" s="164">
        <v>0</v>
      </c>
      <c r="V555" s="164">
        <v>0</v>
      </c>
      <c r="W555" s="164">
        <v>0</v>
      </c>
      <c r="X555" s="164">
        <v>0</v>
      </c>
      <c r="Y555" s="164">
        <v>0</v>
      </c>
      <c r="Z555" s="164">
        <v>0</v>
      </c>
      <c r="AA555" s="164">
        <v>0</v>
      </c>
      <c r="AB555" s="164">
        <v>0</v>
      </c>
      <c r="AC555" s="164">
        <v>0</v>
      </c>
      <c r="AD555" s="164">
        <v>0</v>
      </c>
      <c r="AE555" s="164">
        <v>0</v>
      </c>
      <c r="AF555" s="164">
        <v>0</v>
      </c>
      <c r="AG555" s="164">
        <v>0</v>
      </c>
      <c r="AH555" s="164">
        <v>0</v>
      </c>
      <c r="AI555" s="164">
        <v>0</v>
      </c>
      <c r="AJ555" s="165">
        <f t="shared" si="8"/>
        <v>0</v>
      </c>
      <c r="AM555" s="103"/>
    </row>
    <row r="556" spans="1:39" ht="20.100000000000001" hidden="1" customHeight="1" outlineLevel="2">
      <c r="A556" s="161">
        <v>1756</v>
      </c>
      <c r="B556" s="162" t="s">
        <v>1215</v>
      </c>
      <c r="C556" s="163" t="s">
        <v>1383</v>
      </c>
      <c r="D556" s="164">
        <v>0</v>
      </c>
      <c r="E556" s="164">
        <v>0</v>
      </c>
      <c r="F556" s="164">
        <v>0</v>
      </c>
      <c r="G556" s="164">
        <v>0</v>
      </c>
      <c r="H556" s="164">
        <v>0</v>
      </c>
      <c r="I556" s="164">
        <v>0</v>
      </c>
      <c r="J556" s="164">
        <v>0</v>
      </c>
      <c r="K556" s="164">
        <v>0</v>
      </c>
      <c r="L556" s="164">
        <v>0</v>
      </c>
      <c r="M556" s="164">
        <v>0</v>
      </c>
      <c r="N556" s="164">
        <v>0</v>
      </c>
      <c r="O556" s="164">
        <v>0</v>
      </c>
      <c r="P556" s="164">
        <v>0</v>
      </c>
      <c r="Q556" s="164">
        <v>0</v>
      </c>
      <c r="R556" s="164">
        <v>0</v>
      </c>
      <c r="S556" s="164">
        <v>0</v>
      </c>
      <c r="T556" s="164">
        <v>0</v>
      </c>
      <c r="U556" s="164">
        <v>0</v>
      </c>
      <c r="V556" s="164">
        <v>0</v>
      </c>
      <c r="W556" s="164">
        <v>0</v>
      </c>
      <c r="X556" s="164">
        <v>0</v>
      </c>
      <c r="Y556" s="164">
        <v>0</v>
      </c>
      <c r="Z556" s="164">
        <v>0</v>
      </c>
      <c r="AA556" s="164">
        <v>0</v>
      </c>
      <c r="AB556" s="164">
        <v>0</v>
      </c>
      <c r="AC556" s="164">
        <v>0</v>
      </c>
      <c r="AD556" s="164">
        <v>0</v>
      </c>
      <c r="AE556" s="164">
        <v>0</v>
      </c>
      <c r="AF556" s="164">
        <v>0</v>
      </c>
      <c r="AG556" s="164">
        <v>0</v>
      </c>
      <c r="AH556" s="164">
        <v>0</v>
      </c>
      <c r="AI556" s="164">
        <v>0</v>
      </c>
      <c r="AJ556" s="165">
        <f t="shared" si="8"/>
        <v>0</v>
      </c>
      <c r="AM556" s="103"/>
    </row>
    <row r="557" spans="1:39" ht="20.100000000000001" hidden="1" customHeight="1" outlineLevel="2">
      <c r="A557" s="161">
        <v>1801</v>
      </c>
      <c r="B557" s="162" t="s">
        <v>1216</v>
      </c>
      <c r="C557" s="163" t="s">
        <v>1383</v>
      </c>
      <c r="D557" s="164">
        <v>0</v>
      </c>
      <c r="E557" s="164">
        <v>0</v>
      </c>
      <c r="F557" s="164">
        <v>0</v>
      </c>
      <c r="G557" s="164">
        <v>0</v>
      </c>
      <c r="H557" s="164">
        <v>0</v>
      </c>
      <c r="I557" s="164">
        <v>0</v>
      </c>
      <c r="J557" s="164">
        <v>0</v>
      </c>
      <c r="K557" s="164">
        <v>0</v>
      </c>
      <c r="L557" s="164">
        <v>0</v>
      </c>
      <c r="M557" s="164">
        <v>0</v>
      </c>
      <c r="N557" s="164">
        <v>0</v>
      </c>
      <c r="O557" s="164">
        <v>0</v>
      </c>
      <c r="P557" s="164">
        <v>0</v>
      </c>
      <c r="Q557" s="164">
        <v>0</v>
      </c>
      <c r="R557" s="164">
        <v>0</v>
      </c>
      <c r="S557" s="164">
        <v>0</v>
      </c>
      <c r="T557" s="164">
        <v>0</v>
      </c>
      <c r="U557" s="164">
        <v>0</v>
      </c>
      <c r="V557" s="164">
        <v>0</v>
      </c>
      <c r="W557" s="164">
        <v>0</v>
      </c>
      <c r="X557" s="164">
        <v>0</v>
      </c>
      <c r="Y557" s="164">
        <v>0</v>
      </c>
      <c r="Z557" s="164">
        <v>0</v>
      </c>
      <c r="AA557" s="164">
        <v>0</v>
      </c>
      <c r="AB557" s="164">
        <v>0</v>
      </c>
      <c r="AC557" s="164">
        <v>0</v>
      </c>
      <c r="AD557" s="164">
        <v>0</v>
      </c>
      <c r="AE557" s="164">
        <v>0</v>
      </c>
      <c r="AF557" s="164">
        <v>0</v>
      </c>
      <c r="AG557" s="164">
        <v>0</v>
      </c>
      <c r="AH557" s="164">
        <v>0</v>
      </c>
      <c r="AI557" s="164">
        <v>0</v>
      </c>
      <c r="AJ557" s="165">
        <f t="shared" si="8"/>
        <v>0</v>
      </c>
      <c r="AM557" s="103"/>
    </row>
    <row r="558" spans="1:39" ht="20.100000000000001" hidden="1" customHeight="1" outlineLevel="2">
      <c r="A558" s="161">
        <v>1802</v>
      </c>
      <c r="B558" s="162" t="s">
        <v>1198</v>
      </c>
      <c r="C558" s="163" t="s">
        <v>1383</v>
      </c>
      <c r="D558" s="164">
        <v>0</v>
      </c>
      <c r="E558" s="164">
        <v>0</v>
      </c>
      <c r="F558" s="164">
        <v>0</v>
      </c>
      <c r="G558" s="164">
        <v>0</v>
      </c>
      <c r="H558" s="164">
        <v>0</v>
      </c>
      <c r="I558" s="164">
        <v>0</v>
      </c>
      <c r="J558" s="164">
        <v>0</v>
      </c>
      <c r="K558" s="164">
        <v>0</v>
      </c>
      <c r="L558" s="164">
        <v>0</v>
      </c>
      <c r="M558" s="164">
        <v>0</v>
      </c>
      <c r="N558" s="164">
        <v>0</v>
      </c>
      <c r="O558" s="164">
        <v>0</v>
      </c>
      <c r="P558" s="164">
        <v>0</v>
      </c>
      <c r="Q558" s="164">
        <v>0</v>
      </c>
      <c r="R558" s="164">
        <v>0</v>
      </c>
      <c r="S558" s="164">
        <v>0</v>
      </c>
      <c r="T558" s="164">
        <v>0</v>
      </c>
      <c r="U558" s="164">
        <v>0</v>
      </c>
      <c r="V558" s="164">
        <v>0</v>
      </c>
      <c r="W558" s="164">
        <v>0</v>
      </c>
      <c r="X558" s="164">
        <v>0</v>
      </c>
      <c r="Y558" s="164">
        <v>0</v>
      </c>
      <c r="Z558" s="164">
        <v>0</v>
      </c>
      <c r="AA558" s="164">
        <v>0</v>
      </c>
      <c r="AB558" s="164">
        <v>0</v>
      </c>
      <c r="AC558" s="164">
        <v>0</v>
      </c>
      <c r="AD558" s="164">
        <v>0</v>
      </c>
      <c r="AE558" s="164">
        <v>0</v>
      </c>
      <c r="AF558" s="164">
        <v>0</v>
      </c>
      <c r="AG558" s="164">
        <v>0</v>
      </c>
      <c r="AH558" s="164">
        <v>0</v>
      </c>
      <c r="AI558" s="164">
        <v>0</v>
      </c>
      <c r="AJ558" s="165">
        <f t="shared" si="8"/>
        <v>0</v>
      </c>
      <c r="AM558" s="103"/>
    </row>
    <row r="559" spans="1:39" ht="20.100000000000001" hidden="1" customHeight="1" outlineLevel="2">
      <c r="A559" s="161">
        <v>1803</v>
      </c>
      <c r="B559" s="162" t="s">
        <v>1217</v>
      </c>
      <c r="C559" s="163" t="s">
        <v>1383</v>
      </c>
      <c r="D559" s="164">
        <v>0</v>
      </c>
      <c r="E559" s="164">
        <v>0</v>
      </c>
      <c r="F559" s="164">
        <v>0</v>
      </c>
      <c r="G559" s="164">
        <v>0</v>
      </c>
      <c r="H559" s="164">
        <v>0</v>
      </c>
      <c r="I559" s="164">
        <v>0</v>
      </c>
      <c r="J559" s="164">
        <v>0</v>
      </c>
      <c r="K559" s="164">
        <v>0</v>
      </c>
      <c r="L559" s="164">
        <v>0</v>
      </c>
      <c r="M559" s="164">
        <v>0</v>
      </c>
      <c r="N559" s="164">
        <v>0</v>
      </c>
      <c r="O559" s="164">
        <v>0</v>
      </c>
      <c r="P559" s="164">
        <v>0</v>
      </c>
      <c r="Q559" s="164">
        <v>0</v>
      </c>
      <c r="R559" s="164">
        <v>0</v>
      </c>
      <c r="S559" s="164">
        <v>0</v>
      </c>
      <c r="T559" s="164">
        <v>0</v>
      </c>
      <c r="U559" s="164">
        <v>0</v>
      </c>
      <c r="V559" s="164">
        <v>0</v>
      </c>
      <c r="W559" s="164">
        <v>0</v>
      </c>
      <c r="X559" s="164">
        <v>0</v>
      </c>
      <c r="Y559" s="164">
        <v>0</v>
      </c>
      <c r="Z559" s="164">
        <v>0</v>
      </c>
      <c r="AA559" s="164">
        <v>0</v>
      </c>
      <c r="AB559" s="164">
        <v>0</v>
      </c>
      <c r="AC559" s="164">
        <v>0</v>
      </c>
      <c r="AD559" s="164">
        <v>0</v>
      </c>
      <c r="AE559" s="164">
        <v>0</v>
      </c>
      <c r="AF559" s="164">
        <v>0</v>
      </c>
      <c r="AG559" s="164">
        <v>0</v>
      </c>
      <c r="AH559" s="164">
        <v>0</v>
      </c>
      <c r="AI559" s="164">
        <v>0</v>
      </c>
      <c r="AJ559" s="165">
        <f t="shared" si="8"/>
        <v>0</v>
      </c>
      <c r="AM559" s="103"/>
    </row>
    <row r="560" spans="1:39" ht="20.100000000000001" hidden="1" customHeight="1" outlineLevel="2">
      <c r="A560" s="161">
        <v>1805</v>
      </c>
      <c r="B560" s="162" t="s">
        <v>1218</v>
      </c>
      <c r="C560" s="163" t="s">
        <v>1383</v>
      </c>
      <c r="D560" s="164">
        <v>0</v>
      </c>
      <c r="E560" s="164">
        <v>0</v>
      </c>
      <c r="F560" s="164">
        <v>0</v>
      </c>
      <c r="G560" s="164">
        <v>0</v>
      </c>
      <c r="H560" s="164">
        <v>0</v>
      </c>
      <c r="I560" s="164">
        <v>0</v>
      </c>
      <c r="J560" s="164">
        <v>0</v>
      </c>
      <c r="K560" s="164">
        <v>0</v>
      </c>
      <c r="L560" s="164">
        <v>0</v>
      </c>
      <c r="M560" s="164">
        <v>0</v>
      </c>
      <c r="N560" s="164">
        <v>0</v>
      </c>
      <c r="O560" s="164">
        <v>0</v>
      </c>
      <c r="P560" s="164">
        <v>0</v>
      </c>
      <c r="Q560" s="164">
        <v>0</v>
      </c>
      <c r="R560" s="164">
        <v>0</v>
      </c>
      <c r="S560" s="164">
        <v>0</v>
      </c>
      <c r="T560" s="164">
        <v>0</v>
      </c>
      <c r="U560" s="164">
        <v>0</v>
      </c>
      <c r="V560" s="164">
        <v>0</v>
      </c>
      <c r="W560" s="164">
        <v>0</v>
      </c>
      <c r="X560" s="164">
        <v>0</v>
      </c>
      <c r="Y560" s="164">
        <v>0</v>
      </c>
      <c r="Z560" s="164">
        <v>0</v>
      </c>
      <c r="AA560" s="164">
        <v>0</v>
      </c>
      <c r="AB560" s="164">
        <v>0</v>
      </c>
      <c r="AC560" s="164">
        <v>0</v>
      </c>
      <c r="AD560" s="164">
        <v>0</v>
      </c>
      <c r="AE560" s="164">
        <v>0</v>
      </c>
      <c r="AF560" s="164">
        <v>0</v>
      </c>
      <c r="AG560" s="164">
        <v>0</v>
      </c>
      <c r="AH560" s="164">
        <v>0</v>
      </c>
      <c r="AI560" s="164">
        <v>0</v>
      </c>
      <c r="AJ560" s="165">
        <f t="shared" si="8"/>
        <v>0</v>
      </c>
      <c r="AM560" s="103"/>
    </row>
    <row r="561" spans="1:39" ht="20.100000000000001" hidden="1" customHeight="1" outlineLevel="2">
      <c r="A561" s="161">
        <v>1806</v>
      </c>
      <c r="B561" s="162" t="s">
        <v>1219</v>
      </c>
      <c r="C561" s="163" t="s">
        <v>1383</v>
      </c>
      <c r="D561" s="164">
        <v>0</v>
      </c>
      <c r="E561" s="164">
        <v>0</v>
      </c>
      <c r="F561" s="164">
        <v>0</v>
      </c>
      <c r="G561" s="164">
        <v>0</v>
      </c>
      <c r="H561" s="164">
        <v>0</v>
      </c>
      <c r="I561" s="164">
        <v>0</v>
      </c>
      <c r="J561" s="164">
        <v>0</v>
      </c>
      <c r="K561" s="164">
        <v>0</v>
      </c>
      <c r="L561" s="164">
        <v>0</v>
      </c>
      <c r="M561" s="164">
        <v>0</v>
      </c>
      <c r="N561" s="164">
        <v>0</v>
      </c>
      <c r="O561" s="164">
        <v>0</v>
      </c>
      <c r="P561" s="164">
        <v>0</v>
      </c>
      <c r="Q561" s="164">
        <v>0</v>
      </c>
      <c r="R561" s="164">
        <v>0</v>
      </c>
      <c r="S561" s="164">
        <v>0</v>
      </c>
      <c r="T561" s="164">
        <v>0</v>
      </c>
      <c r="U561" s="164">
        <v>0</v>
      </c>
      <c r="V561" s="164">
        <v>0</v>
      </c>
      <c r="W561" s="164">
        <v>0</v>
      </c>
      <c r="X561" s="164">
        <v>0</v>
      </c>
      <c r="Y561" s="164">
        <v>0</v>
      </c>
      <c r="Z561" s="164">
        <v>0</v>
      </c>
      <c r="AA561" s="164">
        <v>0</v>
      </c>
      <c r="AB561" s="164">
        <v>0</v>
      </c>
      <c r="AC561" s="164">
        <v>0</v>
      </c>
      <c r="AD561" s="164">
        <v>0</v>
      </c>
      <c r="AE561" s="164">
        <v>0</v>
      </c>
      <c r="AF561" s="164">
        <v>0</v>
      </c>
      <c r="AG561" s="164">
        <v>0</v>
      </c>
      <c r="AH561" s="164">
        <v>0</v>
      </c>
      <c r="AI561" s="164">
        <v>0</v>
      </c>
      <c r="AJ561" s="165">
        <f t="shared" si="8"/>
        <v>0</v>
      </c>
      <c r="AM561" s="103"/>
    </row>
    <row r="562" spans="1:39" ht="20.100000000000001" hidden="1" customHeight="1" outlineLevel="2">
      <c r="A562" s="161">
        <v>1807</v>
      </c>
      <c r="B562" s="162" t="s">
        <v>1220</v>
      </c>
      <c r="C562" s="163" t="s">
        <v>1383</v>
      </c>
      <c r="D562" s="164">
        <v>0</v>
      </c>
      <c r="E562" s="164">
        <v>0</v>
      </c>
      <c r="F562" s="164">
        <v>0</v>
      </c>
      <c r="G562" s="164">
        <v>0</v>
      </c>
      <c r="H562" s="164">
        <v>0</v>
      </c>
      <c r="I562" s="164">
        <v>0</v>
      </c>
      <c r="J562" s="164">
        <v>0</v>
      </c>
      <c r="K562" s="164">
        <v>0</v>
      </c>
      <c r="L562" s="164">
        <v>0</v>
      </c>
      <c r="M562" s="164">
        <v>0</v>
      </c>
      <c r="N562" s="164">
        <v>0</v>
      </c>
      <c r="O562" s="164">
        <v>0</v>
      </c>
      <c r="P562" s="164">
        <v>0</v>
      </c>
      <c r="Q562" s="164">
        <v>0</v>
      </c>
      <c r="R562" s="164">
        <v>0</v>
      </c>
      <c r="S562" s="164">
        <v>0</v>
      </c>
      <c r="T562" s="164">
        <v>0</v>
      </c>
      <c r="U562" s="164">
        <v>0</v>
      </c>
      <c r="V562" s="164">
        <v>0</v>
      </c>
      <c r="W562" s="164">
        <v>0</v>
      </c>
      <c r="X562" s="164">
        <v>0</v>
      </c>
      <c r="Y562" s="164">
        <v>0</v>
      </c>
      <c r="Z562" s="164">
        <v>0</v>
      </c>
      <c r="AA562" s="164">
        <v>0</v>
      </c>
      <c r="AB562" s="164">
        <v>0</v>
      </c>
      <c r="AC562" s="164">
        <v>0</v>
      </c>
      <c r="AD562" s="164">
        <v>0</v>
      </c>
      <c r="AE562" s="164">
        <v>0</v>
      </c>
      <c r="AF562" s="164">
        <v>0</v>
      </c>
      <c r="AG562" s="164">
        <v>0</v>
      </c>
      <c r="AH562" s="164">
        <v>0</v>
      </c>
      <c r="AI562" s="164">
        <v>0</v>
      </c>
      <c r="AJ562" s="165">
        <f t="shared" si="8"/>
        <v>0</v>
      </c>
      <c r="AM562" s="103"/>
    </row>
    <row r="563" spans="1:39" ht="20.100000000000001" hidden="1" customHeight="1" outlineLevel="2">
      <c r="A563" s="161">
        <v>1808</v>
      </c>
      <c r="B563" s="162" t="s">
        <v>1221</v>
      </c>
      <c r="C563" s="163" t="s">
        <v>1383</v>
      </c>
      <c r="D563" s="164">
        <v>0</v>
      </c>
      <c r="E563" s="164">
        <v>0</v>
      </c>
      <c r="F563" s="164">
        <v>0</v>
      </c>
      <c r="G563" s="164">
        <v>0</v>
      </c>
      <c r="H563" s="164">
        <v>0</v>
      </c>
      <c r="I563" s="164">
        <v>0</v>
      </c>
      <c r="J563" s="164">
        <v>0</v>
      </c>
      <c r="K563" s="164">
        <v>0</v>
      </c>
      <c r="L563" s="164">
        <v>0</v>
      </c>
      <c r="M563" s="164">
        <v>0</v>
      </c>
      <c r="N563" s="164">
        <v>0</v>
      </c>
      <c r="O563" s="164">
        <v>0</v>
      </c>
      <c r="P563" s="164">
        <v>0</v>
      </c>
      <c r="Q563" s="164">
        <v>0</v>
      </c>
      <c r="R563" s="164">
        <v>0</v>
      </c>
      <c r="S563" s="164">
        <v>0</v>
      </c>
      <c r="T563" s="164">
        <v>0</v>
      </c>
      <c r="U563" s="164">
        <v>0</v>
      </c>
      <c r="V563" s="164">
        <v>0</v>
      </c>
      <c r="W563" s="164">
        <v>0</v>
      </c>
      <c r="X563" s="164">
        <v>0</v>
      </c>
      <c r="Y563" s="164">
        <v>0</v>
      </c>
      <c r="Z563" s="164">
        <v>0</v>
      </c>
      <c r="AA563" s="164">
        <v>0</v>
      </c>
      <c r="AB563" s="164">
        <v>0</v>
      </c>
      <c r="AC563" s="164">
        <v>0</v>
      </c>
      <c r="AD563" s="164">
        <v>0</v>
      </c>
      <c r="AE563" s="164">
        <v>0</v>
      </c>
      <c r="AF563" s="164">
        <v>0</v>
      </c>
      <c r="AG563" s="164">
        <v>0</v>
      </c>
      <c r="AH563" s="164">
        <v>0</v>
      </c>
      <c r="AI563" s="164">
        <v>0</v>
      </c>
      <c r="AJ563" s="165">
        <f t="shared" si="8"/>
        <v>0</v>
      </c>
      <c r="AM563" s="103"/>
    </row>
    <row r="564" spans="1:39" ht="20.100000000000001" hidden="1" customHeight="1" outlineLevel="2">
      <c r="A564" s="161">
        <v>1809</v>
      </c>
      <c r="B564" s="162" t="s">
        <v>1222</v>
      </c>
      <c r="C564" s="163" t="s">
        <v>1383</v>
      </c>
      <c r="D564" s="164">
        <v>0</v>
      </c>
      <c r="E564" s="164">
        <v>0</v>
      </c>
      <c r="F564" s="164">
        <v>0</v>
      </c>
      <c r="G564" s="164">
        <v>0</v>
      </c>
      <c r="H564" s="164">
        <v>0</v>
      </c>
      <c r="I564" s="164">
        <v>0</v>
      </c>
      <c r="J564" s="164">
        <v>0</v>
      </c>
      <c r="K564" s="164">
        <v>0</v>
      </c>
      <c r="L564" s="164">
        <v>0</v>
      </c>
      <c r="M564" s="164">
        <v>0</v>
      </c>
      <c r="N564" s="164">
        <v>0</v>
      </c>
      <c r="O564" s="164">
        <v>0</v>
      </c>
      <c r="P564" s="164">
        <v>0</v>
      </c>
      <c r="Q564" s="164">
        <v>0</v>
      </c>
      <c r="R564" s="164">
        <v>0</v>
      </c>
      <c r="S564" s="164">
        <v>0</v>
      </c>
      <c r="T564" s="164">
        <v>0</v>
      </c>
      <c r="U564" s="164">
        <v>0</v>
      </c>
      <c r="V564" s="164">
        <v>0</v>
      </c>
      <c r="W564" s="164">
        <v>0</v>
      </c>
      <c r="X564" s="164">
        <v>0</v>
      </c>
      <c r="Y564" s="164">
        <v>0</v>
      </c>
      <c r="Z564" s="164">
        <v>0</v>
      </c>
      <c r="AA564" s="164">
        <v>0</v>
      </c>
      <c r="AB564" s="164">
        <v>0</v>
      </c>
      <c r="AC564" s="164">
        <v>0</v>
      </c>
      <c r="AD564" s="164">
        <v>0</v>
      </c>
      <c r="AE564" s="164">
        <v>0</v>
      </c>
      <c r="AF564" s="164">
        <v>0</v>
      </c>
      <c r="AG564" s="164">
        <v>0</v>
      </c>
      <c r="AH564" s="164">
        <v>0</v>
      </c>
      <c r="AI564" s="164">
        <v>0</v>
      </c>
      <c r="AJ564" s="165">
        <f t="shared" si="8"/>
        <v>0</v>
      </c>
      <c r="AM564" s="103"/>
    </row>
    <row r="565" spans="1:39" ht="20.100000000000001" hidden="1" customHeight="1" outlineLevel="2">
      <c r="A565" s="161">
        <v>1810</v>
      </c>
      <c r="B565" s="162" t="s">
        <v>1223</v>
      </c>
      <c r="C565" s="163" t="s">
        <v>1383</v>
      </c>
      <c r="D565" s="164">
        <v>0</v>
      </c>
      <c r="E565" s="164">
        <v>0</v>
      </c>
      <c r="F565" s="164">
        <v>0</v>
      </c>
      <c r="G565" s="164">
        <v>0</v>
      </c>
      <c r="H565" s="164">
        <v>0</v>
      </c>
      <c r="I565" s="164">
        <v>0</v>
      </c>
      <c r="J565" s="164">
        <v>0</v>
      </c>
      <c r="K565" s="164">
        <v>0</v>
      </c>
      <c r="L565" s="164">
        <v>0</v>
      </c>
      <c r="M565" s="164">
        <v>0</v>
      </c>
      <c r="N565" s="164">
        <v>0</v>
      </c>
      <c r="O565" s="164">
        <v>0</v>
      </c>
      <c r="P565" s="164">
        <v>0</v>
      </c>
      <c r="Q565" s="164">
        <v>0</v>
      </c>
      <c r="R565" s="164">
        <v>0</v>
      </c>
      <c r="S565" s="164">
        <v>0</v>
      </c>
      <c r="T565" s="164">
        <v>0</v>
      </c>
      <c r="U565" s="164">
        <v>0</v>
      </c>
      <c r="V565" s="164">
        <v>0</v>
      </c>
      <c r="W565" s="164">
        <v>0</v>
      </c>
      <c r="X565" s="164">
        <v>0</v>
      </c>
      <c r="Y565" s="164">
        <v>0</v>
      </c>
      <c r="Z565" s="164">
        <v>0</v>
      </c>
      <c r="AA565" s="164">
        <v>0</v>
      </c>
      <c r="AB565" s="164">
        <v>0</v>
      </c>
      <c r="AC565" s="164">
        <v>0</v>
      </c>
      <c r="AD565" s="164">
        <v>0</v>
      </c>
      <c r="AE565" s="164">
        <v>0</v>
      </c>
      <c r="AF565" s="164">
        <v>0</v>
      </c>
      <c r="AG565" s="164">
        <v>0</v>
      </c>
      <c r="AH565" s="164">
        <v>0</v>
      </c>
      <c r="AI565" s="164">
        <v>0</v>
      </c>
      <c r="AJ565" s="165">
        <f t="shared" si="8"/>
        <v>0</v>
      </c>
      <c r="AM565" s="103"/>
    </row>
    <row r="566" spans="1:39" ht="20.100000000000001" hidden="1" customHeight="1" outlineLevel="2">
      <c r="A566" s="161">
        <v>1811</v>
      </c>
      <c r="B566" s="162" t="s">
        <v>1224</v>
      </c>
      <c r="C566" s="163" t="s">
        <v>1383</v>
      </c>
      <c r="D566" s="164">
        <v>0</v>
      </c>
      <c r="E566" s="164">
        <v>0</v>
      </c>
      <c r="F566" s="164">
        <v>0</v>
      </c>
      <c r="G566" s="164">
        <v>0</v>
      </c>
      <c r="H566" s="164">
        <v>0</v>
      </c>
      <c r="I566" s="164">
        <v>0</v>
      </c>
      <c r="J566" s="164">
        <v>0</v>
      </c>
      <c r="K566" s="164">
        <v>0</v>
      </c>
      <c r="L566" s="164">
        <v>0</v>
      </c>
      <c r="M566" s="164">
        <v>0</v>
      </c>
      <c r="N566" s="164">
        <v>0</v>
      </c>
      <c r="O566" s="164">
        <v>0</v>
      </c>
      <c r="P566" s="164">
        <v>0</v>
      </c>
      <c r="Q566" s="164">
        <v>0</v>
      </c>
      <c r="R566" s="164">
        <v>0</v>
      </c>
      <c r="S566" s="164">
        <v>0</v>
      </c>
      <c r="T566" s="164">
        <v>0</v>
      </c>
      <c r="U566" s="164">
        <v>0</v>
      </c>
      <c r="V566" s="164">
        <v>0</v>
      </c>
      <c r="W566" s="164">
        <v>0</v>
      </c>
      <c r="X566" s="164">
        <v>0</v>
      </c>
      <c r="Y566" s="164">
        <v>0</v>
      </c>
      <c r="Z566" s="164">
        <v>0</v>
      </c>
      <c r="AA566" s="164">
        <v>0</v>
      </c>
      <c r="AB566" s="164">
        <v>0</v>
      </c>
      <c r="AC566" s="164">
        <v>0</v>
      </c>
      <c r="AD566" s="164">
        <v>0</v>
      </c>
      <c r="AE566" s="164">
        <v>0</v>
      </c>
      <c r="AF566" s="164">
        <v>0</v>
      </c>
      <c r="AG566" s="164">
        <v>0</v>
      </c>
      <c r="AH566" s="164">
        <v>0</v>
      </c>
      <c r="AI566" s="164">
        <v>0</v>
      </c>
      <c r="AJ566" s="165">
        <f t="shared" si="8"/>
        <v>0</v>
      </c>
      <c r="AM566" s="103"/>
    </row>
    <row r="567" spans="1:39" ht="20.100000000000001" hidden="1" customHeight="1" outlineLevel="2">
      <c r="A567" s="161">
        <v>1812</v>
      </c>
      <c r="B567" s="162" t="s">
        <v>1225</v>
      </c>
      <c r="C567" s="163" t="s">
        <v>1383</v>
      </c>
      <c r="D567" s="164">
        <v>0</v>
      </c>
      <c r="E567" s="164">
        <v>0</v>
      </c>
      <c r="F567" s="164">
        <v>0</v>
      </c>
      <c r="G567" s="164">
        <v>0</v>
      </c>
      <c r="H567" s="164">
        <v>0</v>
      </c>
      <c r="I567" s="164">
        <v>0</v>
      </c>
      <c r="J567" s="164">
        <v>0</v>
      </c>
      <c r="K567" s="164">
        <v>0</v>
      </c>
      <c r="L567" s="164">
        <v>0</v>
      </c>
      <c r="M567" s="164">
        <v>0</v>
      </c>
      <c r="N567" s="164">
        <v>0</v>
      </c>
      <c r="O567" s="164">
        <v>0</v>
      </c>
      <c r="P567" s="164">
        <v>0</v>
      </c>
      <c r="Q567" s="164">
        <v>0</v>
      </c>
      <c r="R567" s="164">
        <v>0</v>
      </c>
      <c r="S567" s="164">
        <v>0</v>
      </c>
      <c r="T567" s="164">
        <v>0</v>
      </c>
      <c r="U567" s="164">
        <v>0</v>
      </c>
      <c r="V567" s="164">
        <v>0</v>
      </c>
      <c r="W567" s="164">
        <v>0</v>
      </c>
      <c r="X567" s="164">
        <v>0</v>
      </c>
      <c r="Y567" s="164">
        <v>0</v>
      </c>
      <c r="Z567" s="164">
        <v>0</v>
      </c>
      <c r="AA567" s="164">
        <v>0</v>
      </c>
      <c r="AB567" s="164">
        <v>0</v>
      </c>
      <c r="AC567" s="164">
        <v>0</v>
      </c>
      <c r="AD567" s="164">
        <v>0</v>
      </c>
      <c r="AE567" s="164">
        <v>0</v>
      </c>
      <c r="AF567" s="164">
        <v>0</v>
      </c>
      <c r="AG567" s="164">
        <v>0</v>
      </c>
      <c r="AH567" s="164">
        <v>0</v>
      </c>
      <c r="AI567" s="164">
        <v>0</v>
      </c>
      <c r="AJ567" s="165">
        <f t="shared" si="8"/>
        <v>0</v>
      </c>
      <c r="AM567" s="103"/>
    </row>
    <row r="568" spans="1:39" ht="20.100000000000001" hidden="1" customHeight="1" outlineLevel="2">
      <c r="A568" s="161">
        <v>1813</v>
      </c>
      <c r="B568" s="162" t="s">
        <v>1226</v>
      </c>
      <c r="C568" s="163" t="s">
        <v>1383</v>
      </c>
      <c r="D568" s="164">
        <v>0</v>
      </c>
      <c r="E568" s="164">
        <v>0</v>
      </c>
      <c r="F568" s="164">
        <v>0</v>
      </c>
      <c r="G568" s="164">
        <v>0</v>
      </c>
      <c r="H568" s="164">
        <v>0</v>
      </c>
      <c r="I568" s="164">
        <v>0</v>
      </c>
      <c r="J568" s="164">
        <v>0</v>
      </c>
      <c r="K568" s="164">
        <v>0</v>
      </c>
      <c r="L568" s="164">
        <v>0</v>
      </c>
      <c r="M568" s="164">
        <v>0</v>
      </c>
      <c r="N568" s="164">
        <v>0</v>
      </c>
      <c r="O568" s="164">
        <v>0</v>
      </c>
      <c r="P568" s="164">
        <v>0</v>
      </c>
      <c r="Q568" s="164">
        <v>0</v>
      </c>
      <c r="R568" s="164">
        <v>0</v>
      </c>
      <c r="S568" s="164">
        <v>0</v>
      </c>
      <c r="T568" s="164">
        <v>0</v>
      </c>
      <c r="U568" s="164">
        <v>0</v>
      </c>
      <c r="V568" s="164">
        <v>0</v>
      </c>
      <c r="W568" s="164">
        <v>0</v>
      </c>
      <c r="X568" s="164">
        <v>0</v>
      </c>
      <c r="Y568" s="164">
        <v>0</v>
      </c>
      <c r="Z568" s="164">
        <v>0</v>
      </c>
      <c r="AA568" s="164">
        <v>0</v>
      </c>
      <c r="AB568" s="164">
        <v>0</v>
      </c>
      <c r="AC568" s="164">
        <v>0</v>
      </c>
      <c r="AD568" s="164">
        <v>0</v>
      </c>
      <c r="AE568" s="164">
        <v>0</v>
      </c>
      <c r="AF568" s="164">
        <v>0</v>
      </c>
      <c r="AG568" s="164">
        <v>0</v>
      </c>
      <c r="AH568" s="164">
        <v>0</v>
      </c>
      <c r="AI568" s="164">
        <v>0</v>
      </c>
      <c r="AJ568" s="165">
        <f t="shared" si="8"/>
        <v>0</v>
      </c>
      <c r="AM568" s="103"/>
    </row>
    <row r="569" spans="1:39" ht="20.100000000000001" hidden="1" customHeight="1" outlineLevel="2">
      <c r="A569" s="161">
        <v>1814</v>
      </c>
      <c r="B569" s="162" t="s">
        <v>1227</v>
      </c>
      <c r="C569" s="163" t="s">
        <v>1383</v>
      </c>
      <c r="D569" s="164">
        <v>0</v>
      </c>
      <c r="E569" s="164">
        <v>0</v>
      </c>
      <c r="F569" s="164">
        <v>0</v>
      </c>
      <c r="G569" s="164">
        <v>0</v>
      </c>
      <c r="H569" s="164">
        <v>0</v>
      </c>
      <c r="I569" s="164">
        <v>0</v>
      </c>
      <c r="J569" s="164">
        <v>0</v>
      </c>
      <c r="K569" s="164">
        <v>0</v>
      </c>
      <c r="L569" s="164">
        <v>0</v>
      </c>
      <c r="M569" s="164">
        <v>0</v>
      </c>
      <c r="N569" s="164">
        <v>0</v>
      </c>
      <c r="O569" s="164">
        <v>0</v>
      </c>
      <c r="P569" s="164">
        <v>0</v>
      </c>
      <c r="Q569" s="164">
        <v>0</v>
      </c>
      <c r="R569" s="164">
        <v>0</v>
      </c>
      <c r="S569" s="164">
        <v>0</v>
      </c>
      <c r="T569" s="164">
        <v>0</v>
      </c>
      <c r="U569" s="164">
        <v>0</v>
      </c>
      <c r="V569" s="164">
        <v>0</v>
      </c>
      <c r="W569" s="164">
        <v>0</v>
      </c>
      <c r="X569" s="164">
        <v>0</v>
      </c>
      <c r="Y569" s="164">
        <v>0</v>
      </c>
      <c r="Z569" s="164">
        <v>0</v>
      </c>
      <c r="AA569" s="164">
        <v>0</v>
      </c>
      <c r="AB569" s="164">
        <v>0</v>
      </c>
      <c r="AC569" s="164">
        <v>0</v>
      </c>
      <c r="AD569" s="164">
        <v>0</v>
      </c>
      <c r="AE569" s="164">
        <v>0</v>
      </c>
      <c r="AF569" s="164">
        <v>0</v>
      </c>
      <c r="AG569" s="164">
        <v>0</v>
      </c>
      <c r="AH569" s="164">
        <v>0</v>
      </c>
      <c r="AI569" s="164">
        <v>0</v>
      </c>
      <c r="AJ569" s="165">
        <f t="shared" si="8"/>
        <v>0</v>
      </c>
      <c r="AM569" s="103"/>
    </row>
    <row r="570" spans="1:39" ht="20.100000000000001" hidden="1" customHeight="1" outlineLevel="2">
      <c r="A570" s="161">
        <v>1815</v>
      </c>
      <c r="B570" s="162" t="s">
        <v>1209</v>
      </c>
      <c r="C570" s="163" t="s">
        <v>1383</v>
      </c>
      <c r="D570" s="164">
        <v>0</v>
      </c>
      <c r="E570" s="164">
        <v>0</v>
      </c>
      <c r="F570" s="164">
        <v>0</v>
      </c>
      <c r="G570" s="164">
        <v>0</v>
      </c>
      <c r="H570" s="164">
        <v>0</v>
      </c>
      <c r="I570" s="164">
        <v>0</v>
      </c>
      <c r="J570" s="164">
        <v>0</v>
      </c>
      <c r="K570" s="164">
        <v>0</v>
      </c>
      <c r="L570" s="164">
        <v>0</v>
      </c>
      <c r="M570" s="164">
        <v>0</v>
      </c>
      <c r="N570" s="164">
        <v>0</v>
      </c>
      <c r="O570" s="164">
        <v>0</v>
      </c>
      <c r="P570" s="164">
        <v>0</v>
      </c>
      <c r="Q570" s="164">
        <v>0</v>
      </c>
      <c r="R570" s="164">
        <v>0</v>
      </c>
      <c r="S570" s="164">
        <v>0</v>
      </c>
      <c r="T570" s="164">
        <v>0</v>
      </c>
      <c r="U570" s="164">
        <v>0</v>
      </c>
      <c r="V570" s="164">
        <v>0</v>
      </c>
      <c r="W570" s="164">
        <v>0</v>
      </c>
      <c r="X570" s="164">
        <v>0</v>
      </c>
      <c r="Y570" s="164">
        <v>0</v>
      </c>
      <c r="Z570" s="164">
        <v>0</v>
      </c>
      <c r="AA570" s="164">
        <v>0</v>
      </c>
      <c r="AB570" s="164">
        <v>0</v>
      </c>
      <c r="AC570" s="164">
        <v>0</v>
      </c>
      <c r="AD570" s="164">
        <v>0</v>
      </c>
      <c r="AE570" s="164">
        <v>0</v>
      </c>
      <c r="AF570" s="164">
        <v>0</v>
      </c>
      <c r="AG570" s="164">
        <v>0</v>
      </c>
      <c r="AH570" s="164">
        <v>0</v>
      </c>
      <c r="AI570" s="164">
        <v>0</v>
      </c>
      <c r="AJ570" s="165">
        <f t="shared" si="8"/>
        <v>0</v>
      </c>
      <c r="AM570" s="103"/>
    </row>
    <row r="571" spans="1:39" ht="20.100000000000001" hidden="1" customHeight="1" outlineLevel="2">
      <c r="A571" s="161">
        <v>1816</v>
      </c>
      <c r="B571" s="162" t="s">
        <v>1228</v>
      </c>
      <c r="C571" s="163" t="s">
        <v>1383</v>
      </c>
      <c r="D571" s="164">
        <v>0</v>
      </c>
      <c r="E571" s="164">
        <v>0</v>
      </c>
      <c r="F571" s="164">
        <v>0</v>
      </c>
      <c r="G571" s="164">
        <v>0</v>
      </c>
      <c r="H571" s="164">
        <v>0</v>
      </c>
      <c r="I571" s="164">
        <v>0</v>
      </c>
      <c r="J571" s="164">
        <v>0</v>
      </c>
      <c r="K571" s="164">
        <v>0</v>
      </c>
      <c r="L571" s="164">
        <v>0</v>
      </c>
      <c r="M571" s="164">
        <v>0</v>
      </c>
      <c r="N571" s="164">
        <v>0</v>
      </c>
      <c r="O571" s="164">
        <v>0</v>
      </c>
      <c r="P571" s="164">
        <v>0</v>
      </c>
      <c r="Q571" s="164">
        <v>0</v>
      </c>
      <c r="R571" s="164">
        <v>0</v>
      </c>
      <c r="S571" s="164">
        <v>0</v>
      </c>
      <c r="T571" s="164">
        <v>0</v>
      </c>
      <c r="U571" s="164">
        <v>0</v>
      </c>
      <c r="V571" s="164">
        <v>0</v>
      </c>
      <c r="W571" s="164">
        <v>0</v>
      </c>
      <c r="X571" s="164">
        <v>0</v>
      </c>
      <c r="Y571" s="164">
        <v>0</v>
      </c>
      <c r="Z571" s="164">
        <v>0</v>
      </c>
      <c r="AA571" s="164">
        <v>0</v>
      </c>
      <c r="AB571" s="164">
        <v>0</v>
      </c>
      <c r="AC571" s="164">
        <v>0</v>
      </c>
      <c r="AD571" s="164">
        <v>0</v>
      </c>
      <c r="AE571" s="164">
        <v>0</v>
      </c>
      <c r="AF571" s="164">
        <v>0</v>
      </c>
      <c r="AG571" s="164">
        <v>0</v>
      </c>
      <c r="AH571" s="164">
        <v>0</v>
      </c>
      <c r="AI571" s="164">
        <v>0</v>
      </c>
      <c r="AJ571" s="165">
        <f t="shared" si="8"/>
        <v>0</v>
      </c>
      <c r="AM571" s="103"/>
    </row>
    <row r="572" spans="1:39" ht="20.100000000000001" hidden="1" customHeight="1" outlineLevel="2">
      <c r="A572" s="161">
        <v>1817</v>
      </c>
      <c r="B572" s="162" t="s">
        <v>1229</v>
      </c>
      <c r="C572" s="163" t="s">
        <v>1383</v>
      </c>
      <c r="D572" s="164">
        <v>0</v>
      </c>
      <c r="E572" s="164">
        <v>0</v>
      </c>
      <c r="F572" s="164">
        <v>0</v>
      </c>
      <c r="G572" s="164">
        <v>0</v>
      </c>
      <c r="H572" s="164">
        <v>0</v>
      </c>
      <c r="I572" s="164">
        <v>0</v>
      </c>
      <c r="J572" s="164">
        <v>0</v>
      </c>
      <c r="K572" s="164">
        <v>0</v>
      </c>
      <c r="L572" s="164">
        <v>0</v>
      </c>
      <c r="M572" s="164">
        <v>0</v>
      </c>
      <c r="N572" s="164">
        <v>0</v>
      </c>
      <c r="O572" s="164">
        <v>0</v>
      </c>
      <c r="P572" s="164">
        <v>0</v>
      </c>
      <c r="Q572" s="164">
        <v>0</v>
      </c>
      <c r="R572" s="164">
        <v>0</v>
      </c>
      <c r="S572" s="164">
        <v>0</v>
      </c>
      <c r="T572" s="164">
        <v>0</v>
      </c>
      <c r="U572" s="164">
        <v>0</v>
      </c>
      <c r="V572" s="164">
        <v>0</v>
      </c>
      <c r="W572" s="164">
        <v>0</v>
      </c>
      <c r="X572" s="164">
        <v>0</v>
      </c>
      <c r="Y572" s="164">
        <v>0</v>
      </c>
      <c r="Z572" s="164">
        <v>0</v>
      </c>
      <c r="AA572" s="164">
        <v>0</v>
      </c>
      <c r="AB572" s="164">
        <v>0</v>
      </c>
      <c r="AC572" s="164">
        <v>0</v>
      </c>
      <c r="AD572" s="164">
        <v>0</v>
      </c>
      <c r="AE572" s="164">
        <v>0</v>
      </c>
      <c r="AF572" s="164">
        <v>0</v>
      </c>
      <c r="AG572" s="164">
        <v>0</v>
      </c>
      <c r="AH572" s="164">
        <v>0</v>
      </c>
      <c r="AI572" s="164">
        <v>0</v>
      </c>
      <c r="AJ572" s="165">
        <f t="shared" si="8"/>
        <v>0</v>
      </c>
      <c r="AM572" s="103"/>
    </row>
    <row r="573" spans="1:39" ht="20.100000000000001" hidden="1" customHeight="1" outlineLevel="2">
      <c r="A573" s="161">
        <v>1818</v>
      </c>
      <c r="B573" s="162" t="s">
        <v>1230</v>
      </c>
      <c r="C573" s="163" t="s">
        <v>1383</v>
      </c>
      <c r="D573" s="164">
        <v>0</v>
      </c>
      <c r="E573" s="164">
        <v>0</v>
      </c>
      <c r="F573" s="164">
        <v>0</v>
      </c>
      <c r="G573" s="164">
        <v>0</v>
      </c>
      <c r="H573" s="164">
        <v>0</v>
      </c>
      <c r="I573" s="164">
        <v>0</v>
      </c>
      <c r="J573" s="164">
        <v>0</v>
      </c>
      <c r="K573" s="164">
        <v>0</v>
      </c>
      <c r="L573" s="164">
        <v>0</v>
      </c>
      <c r="M573" s="164">
        <v>0</v>
      </c>
      <c r="N573" s="164">
        <v>0</v>
      </c>
      <c r="O573" s="164">
        <v>0</v>
      </c>
      <c r="P573" s="164">
        <v>0</v>
      </c>
      <c r="Q573" s="164">
        <v>0</v>
      </c>
      <c r="R573" s="164">
        <v>0</v>
      </c>
      <c r="S573" s="164">
        <v>0</v>
      </c>
      <c r="T573" s="164">
        <v>0</v>
      </c>
      <c r="U573" s="164">
        <v>0</v>
      </c>
      <c r="V573" s="164">
        <v>0</v>
      </c>
      <c r="W573" s="164">
        <v>0</v>
      </c>
      <c r="X573" s="164">
        <v>0</v>
      </c>
      <c r="Y573" s="164">
        <v>0</v>
      </c>
      <c r="Z573" s="164">
        <v>0</v>
      </c>
      <c r="AA573" s="164">
        <v>0</v>
      </c>
      <c r="AB573" s="164">
        <v>0</v>
      </c>
      <c r="AC573" s="164">
        <v>0</v>
      </c>
      <c r="AD573" s="164">
        <v>0</v>
      </c>
      <c r="AE573" s="164">
        <v>0</v>
      </c>
      <c r="AF573" s="164">
        <v>0</v>
      </c>
      <c r="AG573" s="164">
        <v>0</v>
      </c>
      <c r="AH573" s="164">
        <v>0</v>
      </c>
      <c r="AI573" s="164">
        <v>0</v>
      </c>
      <c r="AJ573" s="165">
        <f t="shared" si="8"/>
        <v>0</v>
      </c>
      <c r="AM573" s="103"/>
    </row>
    <row r="574" spans="1:39" ht="20.100000000000001" hidden="1" customHeight="1" outlineLevel="2">
      <c r="A574" s="161">
        <v>1819</v>
      </c>
      <c r="B574" s="162" t="s">
        <v>1231</v>
      </c>
      <c r="C574" s="163" t="s">
        <v>1383</v>
      </c>
      <c r="D574" s="164">
        <v>0</v>
      </c>
      <c r="E574" s="164">
        <v>0</v>
      </c>
      <c r="F574" s="164">
        <v>0</v>
      </c>
      <c r="G574" s="164">
        <v>0</v>
      </c>
      <c r="H574" s="164">
        <v>0</v>
      </c>
      <c r="I574" s="164">
        <v>0</v>
      </c>
      <c r="J574" s="164">
        <v>0</v>
      </c>
      <c r="K574" s="164">
        <v>0</v>
      </c>
      <c r="L574" s="164">
        <v>0</v>
      </c>
      <c r="M574" s="164">
        <v>0</v>
      </c>
      <c r="N574" s="164">
        <v>0</v>
      </c>
      <c r="O574" s="164">
        <v>0</v>
      </c>
      <c r="P574" s="164">
        <v>0</v>
      </c>
      <c r="Q574" s="164">
        <v>0</v>
      </c>
      <c r="R574" s="164">
        <v>0</v>
      </c>
      <c r="S574" s="164">
        <v>0</v>
      </c>
      <c r="T574" s="164">
        <v>0</v>
      </c>
      <c r="U574" s="164">
        <v>0</v>
      </c>
      <c r="V574" s="164">
        <v>0</v>
      </c>
      <c r="W574" s="164">
        <v>0</v>
      </c>
      <c r="X574" s="164">
        <v>0</v>
      </c>
      <c r="Y574" s="164">
        <v>0</v>
      </c>
      <c r="Z574" s="164">
        <v>0</v>
      </c>
      <c r="AA574" s="164">
        <v>0</v>
      </c>
      <c r="AB574" s="164">
        <v>0</v>
      </c>
      <c r="AC574" s="164">
        <v>0</v>
      </c>
      <c r="AD574" s="164">
        <v>0</v>
      </c>
      <c r="AE574" s="164">
        <v>0</v>
      </c>
      <c r="AF574" s="164">
        <v>0</v>
      </c>
      <c r="AG574" s="164">
        <v>0</v>
      </c>
      <c r="AH574" s="164">
        <v>0</v>
      </c>
      <c r="AI574" s="164">
        <v>0</v>
      </c>
      <c r="AJ574" s="165">
        <f t="shared" si="8"/>
        <v>0</v>
      </c>
      <c r="AM574" s="103"/>
    </row>
    <row r="575" spans="1:39" ht="20.100000000000001" hidden="1" customHeight="1" outlineLevel="2">
      <c r="A575" s="161">
        <v>1820</v>
      </c>
      <c r="B575" s="162" t="s">
        <v>1232</v>
      </c>
      <c r="C575" s="163" t="s">
        <v>1383</v>
      </c>
      <c r="D575" s="164">
        <v>0</v>
      </c>
      <c r="E575" s="164">
        <v>0</v>
      </c>
      <c r="F575" s="164">
        <v>0</v>
      </c>
      <c r="G575" s="164">
        <v>0</v>
      </c>
      <c r="H575" s="164">
        <v>0</v>
      </c>
      <c r="I575" s="164">
        <v>0</v>
      </c>
      <c r="J575" s="164">
        <v>0</v>
      </c>
      <c r="K575" s="164">
        <v>0</v>
      </c>
      <c r="L575" s="164">
        <v>0</v>
      </c>
      <c r="M575" s="164">
        <v>0</v>
      </c>
      <c r="N575" s="164">
        <v>0</v>
      </c>
      <c r="O575" s="164">
        <v>0</v>
      </c>
      <c r="P575" s="164">
        <v>0</v>
      </c>
      <c r="Q575" s="164">
        <v>0</v>
      </c>
      <c r="R575" s="164">
        <v>0</v>
      </c>
      <c r="S575" s="164">
        <v>0</v>
      </c>
      <c r="T575" s="164">
        <v>0</v>
      </c>
      <c r="U575" s="164">
        <v>0</v>
      </c>
      <c r="V575" s="164">
        <v>0</v>
      </c>
      <c r="W575" s="164">
        <v>0</v>
      </c>
      <c r="X575" s="164">
        <v>0</v>
      </c>
      <c r="Y575" s="164">
        <v>0</v>
      </c>
      <c r="Z575" s="164">
        <v>0</v>
      </c>
      <c r="AA575" s="164">
        <v>0</v>
      </c>
      <c r="AB575" s="164">
        <v>0</v>
      </c>
      <c r="AC575" s="164">
        <v>0</v>
      </c>
      <c r="AD575" s="164">
        <v>0</v>
      </c>
      <c r="AE575" s="164">
        <v>0</v>
      </c>
      <c r="AF575" s="164">
        <v>0</v>
      </c>
      <c r="AG575" s="164">
        <v>0</v>
      </c>
      <c r="AH575" s="164">
        <v>0</v>
      </c>
      <c r="AI575" s="164">
        <v>0</v>
      </c>
      <c r="AJ575" s="165">
        <f t="shared" si="8"/>
        <v>0</v>
      </c>
      <c r="AM575" s="103"/>
    </row>
    <row r="576" spans="1:39" ht="20.100000000000001" hidden="1" customHeight="1" outlineLevel="2">
      <c r="A576" s="161">
        <v>1901</v>
      </c>
      <c r="B576" s="162" t="s">
        <v>1233</v>
      </c>
      <c r="C576" s="163" t="s">
        <v>1383</v>
      </c>
      <c r="D576" s="164">
        <v>0</v>
      </c>
      <c r="E576" s="164">
        <v>0</v>
      </c>
      <c r="F576" s="164">
        <v>0</v>
      </c>
      <c r="G576" s="164">
        <v>0</v>
      </c>
      <c r="H576" s="164">
        <v>0</v>
      </c>
      <c r="I576" s="164">
        <v>0</v>
      </c>
      <c r="J576" s="164">
        <v>0</v>
      </c>
      <c r="K576" s="164">
        <v>0</v>
      </c>
      <c r="L576" s="164">
        <v>0</v>
      </c>
      <c r="M576" s="164">
        <v>0</v>
      </c>
      <c r="N576" s="164">
        <v>0</v>
      </c>
      <c r="O576" s="164">
        <v>0</v>
      </c>
      <c r="P576" s="164">
        <v>0</v>
      </c>
      <c r="Q576" s="164">
        <v>0</v>
      </c>
      <c r="R576" s="164">
        <v>0</v>
      </c>
      <c r="S576" s="164">
        <v>0</v>
      </c>
      <c r="T576" s="164">
        <v>0</v>
      </c>
      <c r="U576" s="164">
        <v>0</v>
      </c>
      <c r="V576" s="164">
        <v>0</v>
      </c>
      <c r="W576" s="164">
        <v>0</v>
      </c>
      <c r="X576" s="164">
        <v>0</v>
      </c>
      <c r="Y576" s="164">
        <v>0</v>
      </c>
      <c r="Z576" s="164">
        <v>0</v>
      </c>
      <c r="AA576" s="164">
        <v>0</v>
      </c>
      <c r="AB576" s="164">
        <v>0</v>
      </c>
      <c r="AC576" s="164">
        <v>0</v>
      </c>
      <c r="AD576" s="164">
        <v>0</v>
      </c>
      <c r="AE576" s="164">
        <v>0</v>
      </c>
      <c r="AF576" s="164">
        <v>0</v>
      </c>
      <c r="AG576" s="164">
        <v>0</v>
      </c>
      <c r="AH576" s="164">
        <v>0</v>
      </c>
      <c r="AI576" s="164">
        <v>0</v>
      </c>
      <c r="AJ576" s="165">
        <f t="shared" si="8"/>
        <v>0</v>
      </c>
      <c r="AM576" s="103"/>
    </row>
    <row r="577" spans="1:39" ht="20.100000000000001" hidden="1" customHeight="1" outlineLevel="2">
      <c r="A577" s="161">
        <v>1902</v>
      </c>
      <c r="B577" s="162" t="s">
        <v>1234</v>
      </c>
      <c r="C577" s="163" t="s">
        <v>1383</v>
      </c>
      <c r="D577" s="164">
        <v>0</v>
      </c>
      <c r="E577" s="164">
        <v>0</v>
      </c>
      <c r="F577" s="164">
        <v>0</v>
      </c>
      <c r="G577" s="164">
        <v>0</v>
      </c>
      <c r="H577" s="164">
        <v>0</v>
      </c>
      <c r="I577" s="164">
        <v>0</v>
      </c>
      <c r="J577" s="164">
        <v>0</v>
      </c>
      <c r="K577" s="164">
        <v>0</v>
      </c>
      <c r="L577" s="164">
        <v>0</v>
      </c>
      <c r="M577" s="164">
        <v>0</v>
      </c>
      <c r="N577" s="164">
        <v>0</v>
      </c>
      <c r="O577" s="164">
        <v>0</v>
      </c>
      <c r="P577" s="164">
        <v>0</v>
      </c>
      <c r="Q577" s="164">
        <v>0</v>
      </c>
      <c r="R577" s="164">
        <v>0</v>
      </c>
      <c r="S577" s="164">
        <v>0</v>
      </c>
      <c r="T577" s="164">
        <v>0</v>
      </c>
      <c r="U577" s="164">
        <v>0</v>
      </c>
      <c r="V577" s="164">
        <v>0</v>
      </c>
      <c r="W577" s="164">
        <v>0</v>
      </c>
      <c r="X577" s="164">
        <v>0</v>
      </c>
      <c r="Y577" s="164">
        <v>0</v>
      </c>
      <c r="Z577" s="164">
        <v>0</v>
      </c>
      <c r="AA577" s="164">
        <v>0</v>
      </c>
      <c r="AB577" s="164">
        <v>0</v>
      </c>
      <c r="AC577" s="164">
        <v>0</v>
      </c>
      <c r="AD577" s="164">
        <v>0</v>
      </c>
      <c r="AE577" s="164">
        <v>0</v>
      </c>
      <c r="AF577" s="164">
        <v>0</v>
      </c>
      <c r="AG577" s="164">
        <v>0</v>
      </c>
      <c r="AH577" s="164">
        <v>0</v>
      </c>
      <c r="AI577" s="164">
        <v>0</v>
      </c>
      <c r="AJ577" s="165">
        <f t="shared" si="8"/>
        <v>0</v>
      </c>
      <c r="AM577" s="103"/>
    </row>
    <row r="578" spans="1:39" ht="20.100000000000001" hidden="1" customHeight="1" outlineLevel="2">
      <c r="A578" s="161">
        <v>1903</v>
      </c>
      <c r="B578" s="162" t="s">
        <v>1235</v>
      </c>
      <c r="C578" s="163" t="s">
        <v>1383</v>
      </c>
      <c r="D578" s="164">
        <v>0</v>
      </c>
      <c r="E578" s="164">
        <v>0</v>
      </c>
      <c r="F578" s="164">
        <v>0</v>
      </c>
      <c r="G578" s="164">
        <v>0</v>
      </c>
      <c r="H578" s="164">
        <v>0</v>
      </c>
      <c r="I578" s="164">
        <v>0</v>
      </c>
      <c r="J578" s="164">
        <v>0</v>
      </c>
      <c r="K578" s="164">
        <v>0</v>
      </c>
      <c r="L578" s="164">
        <v>0</v>
      </c>
      <c r="M578" s="164">
        <v>0</v>
      </c>
      <c r="N578" s="164">
        <v>0</v>
      </c>
      <c r="O578" s="164">
        <v>0</v>
      </c>
      <c r="P578" s="164">
        <v>0</v>
      </c>
      <c r="Q578" s="164">
        <v>0</v>
      </c>
      <c r="R578" s="164">
        <v>0</v>
      </c>
      <c r="S578" s="164">
        <v>0</v>
      </c>
      <c r="T578" s="164">
        <v>0</v>
      </c>
      <c r="U578" s="164">
        <v>0</v>
      </c>
      <c r="V578" s="164">
        <v>0</v>
      </c>
      <c r="W578" s="164">
        <v>0</v>
      </c>
      <c r="X578" s="164">
        <v>0</v>
      </c>
      <c r="Y578" s="164">
        <v>0</v>
      </c>
      <c r="Z578" s="164">
        <v>0</v>
      </c>
      <c r="AA578" s="164">
        <v>0</v>
      </c>
      <c r="AB578" s="164">
        <v>0</v>
      </c>
      <c r="AC578" s="164">
        <v>0</v>
      </c>
      <c r="AD578" s="164">
        <v>0</v>
      </c>
      <c r="AE578" s="164">
        <v>0</v>
      </c>
      <c r="AF578" s="164">
        <v>0</v>
      </c>
      <c r="AG578" s="164">
        <v>0</v>
      </c>
      <c r="AH578" s="164">
        <v>0</v>
      </c>
      <c r="AI578" s="164">
        <v>0</v>
      </c>
      <c r="AJ578" s="165">
        <f t="shared" si="8"/>
        <v>0</v>
      </c>
      <c r="AM578" s="103"/>
    </row>
    <row r="579" spans="1:39" ht="20.100000000000001" hidden="1" customHeight="1" outlineLevel="2">
      <c r="A579" s="161">
        <v>1904</v>
      </c>
      <c r="B579" s="162" t="s">
        <v>1236</v>
      </c>
      <c r="C579" s="163" t="s">
        <v>1383</v>
      </c>
      <c r="D579" s="164">
        <v>0</v>
      </c>
      <c r="E579" s="164">
        <v>0</v>
      </c>
      <c r="F579" s="164">
        <v>0</v>
      </c>
      <c r="G579" s="164">
        <v>0</v>
      </c>
      <c r="H579" s="164">
        <v>0</v>
      </c>
      <c r="I579" s="164">
        <v>0</v>
      </c>
      <c r="J579" s="164">
        <v>0</v>
      </c>
      <c r="K579" s="164">
        <v>0</v>
      </c>
      <c r="L579" s="164">
        <v>0</v>
      </c>
      <c r="M579" s="164">
        <v>0</v>
      </c>
      <c r="N579" s="164">
        <v>0</v>
      </c>
      <c r="O579" s="164">
        <v>0</v>
      </c>
      <c r="P579" s="164">
        <v>0</v>
      </c>
      <c r="Q579" s="164">
        <v>0</v>
      </c>
      <c r="R579" s="164">
        <v>0</v>
      </c>
      <c r="S579" s="164">
        <v>0</v>
      </c>
      <c r="T579" s="164">
        <v>0</v>
      </c>
      <c r="U579" s="164">
        <v>0</v>
      </c>
      <c r="V579" s="164">
        <v>0</v>
      </c>
      <c r="W579" s="164">
        <v>0</v>
      </c>
      <c r="X579" s="164">
        <v>0</v>
      </c>
      <c r="Y579" s="164">
        <v>0</v>
      </c>
      <c r="Z579" s="164">
        <v>0</v>
      </c>
      <c r="AA579" s="164">
        <v>0</v>
      </c>
      <c r="AB579" s="164">
        <v>0</v>
      </c>
      <c r="AC579" s="164">
        <v>0</v>
      </c>
      <c r="AD579" s="164">
        <v>0</v>
      </c>
      <c r="AE579" s="164">
        <v>0</v>
      </c>
      <c r="AF579" s="164">
        <v>0</v>
      </c>
      <c r="AG579" s="164">
        <v>0</v>
      </c>
      <c r="AH579" s="164">
        <v>0</v>
      </c>
      <c r="AI579" s="164">
        <v>0</v>
      </c>
      <c r="AJ579" s="165">
        <f t="shared" si="8"/>
        <v>0</v>
      </c>
      <c r="AM579" s="103"/>
    </row>
    <row r="580" spans="1:39" ht="20.100000000000001" hidden="1" customHeight="1" outlineLevel="2">
      <c r="A580" s="161">
        <v>1905</v>
      </c>
      <c r="B580" s="162" t="s">
        <v>1237</v>
      </c>
      <c r="C580" s="163" t="s">
        <v>1383</v>
      </c>
      <c r="D580" s="164">
        <v>0</v>
      </c>
      <c r="E580" s="164">
        <v>0</v>
      </c>
      <c r="F580" s="164">
        <v>0</v>
      </c>
      <c r="G580" s="164">
        <v>0</v>
      </c>
      <c r="H580" s="164">
        <v>0</v>
      </c>
      <c r="I580" s="164">
        <v>0</v>
      </c>
      <c r="J580" s="164">
        <v>0</v>
      </c>
      <c r="K580" s="164">
        <v>0</v>
      </c>
      <c r="L580" s="164">
        <v>0</v>
      </c>
      <c r="M580" s="164">
        <v>0</v>
      </c>
      <c r="N580" s="164">
        <v>0</v>
      </c>
      <c r="O580" s="164">
        <v>0</v>
      </c>
      <c r="P580" s="164">
        <v>0</v>
      </c>
      <c r="Q580" s="164">
        <v>0</v>
      </c>
      <c r="R580" s="164">
        <v>0</v>
      </c>
      <c r="S580" s="164">
        <v>0</v>
      </c>
      <c r="T580" s="164">
        <v>0</v>
      </c>
      <c r="U580" s="164">
        <v>0</v>
      </c>
      <c r="V580" s="164">
        <v>0</v>
      </c>
      <c r="W580" s="164">
        <v>0</v>
      </c>
      <c r="X580" s="164">
        <v>0</v>
      </c>
      <c r="Y580" s="164">
        <v>0</v>
      </c>
      <c r="Z580" s="164">
        <v>0</v>
      </c>
      <c r="AA580" s="164">
        <v>0</v>
      </c>
      <c r="AB580" s="164">
        <v>0</v>
      </c>
      <c r="AC580" s="164">
        <v>0</v>
      </c>
      <c r="AD580" s="164">
        <v>0</v>
      </c>
      <c r="AE580" s="164">
        <v>0</v>
      </c>
      <c r="AF580" s="164">
        <v>0</v>
      </c>
      <c r="AG580" s="164">
        <v>0</v>
      </c>
      <c r="AH580" s="164">
        <v>0</v>
      </c>
      <c r="AI580" s="164">
        <v>0</v>
      </c>
      <c r="AJ580" s="165">
        <f t="shared" si="8"/>
        <v>0</v>
      </c>
      <c r="AM580" s="103"/>
    </row>
    <row r="581" spans="1:39" ht="20.100000000000001" hidden="1" customHeight="1" outlineLevel="2">
      <c r="A581" s="161">
        <v>1906</v>
      </c>
      <c r="B581" s="162" t="s">
        <v>1213</v>
      </c>
      <c r="C581" s="163" t="s">
        <v>1383</v>
      </c>
      <c r="D581" s="164">
        <v>0</v>
      </c>
      <c r="E581" s="164">
        <v>0</v>
      </c>
      <c r="F581" s="164">
        <v>0</v>
      </c>
      <c r="G581" s="164">
        <v>0</v>
      </c>
      <c r="H581" s="164">
        <v>0</v>
      </c>
      <c r="I581" s="164">
        <v>0</v>
      </c>
      <c r="J581" s="164">
        <v>0</v>
      </c>
      <c r="K581" s="164">
        <v>0</v>
      </c>
      <c r="L581" s="164">
        <v>0</v>
      </c>
      <c r="M581" s="164">
        <v>0</v>
      </c>
      <c r="N581" s="164">
        <v>0</v>
      </c>
      <c r="O581" s="164">
        <v>0</v>
      </c>
      <c r="P581" s="164">
        <v>0</v>
      </c>
      <c r="Q581" s="164">
        <v>0</v>
      </c>
      <c r="R581" s="164">
        <v>0</v>
      </c>
      <c r="S581" s="164">
        <v>0</v>
      </c>
      <c r="T581" s="164">
        <v>0</v>
      </c>
      <c r="U581" s="164">
        <v>0</v>
      </c>
      <c r="V581" s="164">
        <v>0</v>
      </c>
      <c r="W581" s="164">
        <v>0</v>
      </c>
      <c r="X581" s="164">
        <v>0</v>
      </c>
      <c r="Y581" s="164">
        <v>0</v>
      </c>
      <c r="Z581" s="164">
        <v>0</v>
      </c>
      <c r="AA581" s="164">
        <v>0</v>
      </c>
      <c r="AB581" s="164">
        <v>0</v>
      </c>
      <c r="AC581" s="164">
        <v>0</v>
      </c>
      <c r="AD581" s="164">
        <v>0</v>
      </c>
      <c r="AE581" s="164">
        <v>0</v>
      </c>
      <c r="AF581" s="164">
        <v>0</v>
      </c>
      <c r="AG581" s="164">
        <v>0</v>
      </c>
      <c r="AH581" s="164">
        <v>0</v>
      </c>
      <c r="AI581" s="164">
        <v>0</v>
      </c>
      <c r="AJ581" s="165">
        <f t="shared" si="8"/>
        <v>0</v>
      </c>
      <c r="AM581" s="103"/>
    </row>
    <row r="582" spans="1:39" ht="20.100000000000001" hidden="1" customHeight="1" outlineLevel="2">
      <c r="A582" s="161">
        <v>1907</v>
      </c>
      <c r="B582" s="162" t="s">
        <v>1238</v>
      </c>
      <c r="C582" s="163" t="s">
        <v>1383</v>
      </c>
      <c r="D582" s="164">
        <v>0</v>
      </c>
      <c r="E582" s="164">
        <v>0</v>
      </c>
      <c r="F582" s="164">
        <v>0</v>
      </c>
      <c r="G582" s="164">
        <v>0</v>
      </c>
      <c r="H582" s="164">
        <v>0</v>
      </c>
      <c r="I582" s="164">
        <v>0</v>
      </c>
      <c r="J582" s="164">
        <v>0</v>
      </c>
      <c r="K582" s="164">
        <v>0</v>
      </c>
      <c r="L582" s="164">
        <v>0</v>
      </c>
      <c r="M582" s="164">
        <v>0</v>
      </c>
      <c r="N582" s="164">
        <v>0</v>
      </c>
      <c r="O582" s="164">
        <v>0</v>
      </c>
      <c r="P582" s="164">
        <v>0</v>
      </c>
      <c r="Q582" s="164">
        <v>0</v>
      </c>
      <c r="R582" s="164">
        <v>0</v>
      </c>
      <c r="S582" s="164">
        <v>0</v>
      </c>
      <c r="T582" s="164">
        <v>0</v>
      </c>
      <c r="U582" s="164">
        <v>0</v>
      </c>
      <c r="V582" s="164">
        <v>0</v>
      </c>
      <c r="W582" s="164">
        <v>0</v>
      </c>
      <c r="X582" s="164">
        <v>0</v>
      </c>
      <c r="Y582" s="164">
        <v>0</v>
      </c>
      <c r="Z582" s="164">
        <v>0</v>
      </c>
      <c r="AA582" s="164">
        <v>0</v>
      </c>
      <c r="AB582" s="164">
        <v>0</v>
      </c>
      <c r="AC582" s="164">
        <v>0</v>
      </c>
      <c r="AD582" s="164">
        <v>0</v>
      </c>
      <c r="AE582" s="164">
        <v>0</v>
      </c>
      <c r="AF582" s="164">
        <v>0</v>
      </c>
      <c r="AG582" s="164">
        <v>0</v>
      </c>
      <c r="AH582" s="164">
        <v>0</v>
      </c>
      <c r="AI582" s="164">
        <v>0</v>
      </c>
      <c r="AJ582" s="165">
        <f t="shared" si="8"/>
        <v>0</v>
      </c>
      <c r="AM582" s="103"/>
    </row>
    <row r="583" spans="1:39" ht="20.100000000000001" hidden="1" customHeight="1" outlineLevel="2">
      <c r="A583" s="161">
        <v>1908</v>
      </c>
      <c r="B583" s="162" t="s">
        <v>1239</v>
      </c>
      <c r="C583" s="163" t="s">
        <v>1383</v>
      </c>
      <c r="D583" s="164">
        <v>0</v>
      </c>
      <c r="E583" s="164">
        <v>0</v>
      </c>
      <c r="F583" s="164">
        <v>0</v>
      </c>
      <c r="G583" s="164">
        <v>0</v>
      </c>
      <c r="H583" s="164">
        <v>0</v>
      </c>
      <c r="I583" s="164">
        <v>0</v>
      </c>
      <c r="J583" s="164">
        <v>0</v>
      </c>
      <c r="K583" s="164">
        <v>0</v>
      </c>
      <c r="L583" s="164">
        <v>0</v>
      </c>
      <c r="M583" s="164">
        <v>0</v>
      </c>
      <c r="N583" s="164">
        <v>0</v>
      </c>
      <c r="O583" s="164">
        <v>0</v>
      </c>
      <c r="P583" s="164">
        <v>0</v>
      </c>
      <c r="Q583" s="164">
        <v>0</v>
      </c>
      <c r="R583" s="164">
        <v>0</v>
      </c>
      <c r="S583" s="164">
        <v>0</v>
      </c>
      <c r="T583" s="164">
        <v>0</v>
      </c>
      <c r="U583" s="164">
        <v>0</v>
      </c>
      <c r="V583" s="164">
        <v>0</v>
      </c>
      <c r="W583" s="164">
        <v>0</v>
      </c>
      <c r="X583" s="164">
        <v>0</v>
      </c>
      <c r="Y583" s="164">
        <v>0</v>
      </c>
      <c r="Z583" s="164">
        <v>0</v>
      </c>
      <c r="AA583" s="164">
        <v>0</v>
      </c>
      <c r="AB583" s="164">
        <v>0</v>
      </c>
      <c r="AC583" s="164">
        <v>0</v>
      </c>
      <c r="AD583" s="164">
        <v>0</v>
      </c>
      <c r="AE583" s="164">
        <v>0</v>
      </c>
      <c r="AF583" s="164">
        <v>0</v>
      </c>
      <c r="AG583" s="164">
        <v>0</v>
      </c>
      <c r="AH583" s="164">
        <v>0</v>
      </c>
      <c r="AI583" s="164">
        <v>0</v>
      </c>
      <c r="AJ583" s="165">
        <f t="shared" si="8"/>
        <v>0</v>
      </c>
      <c r="AM583" s="103"/>
    </row>
    <row r="584" spans="1:39" ht="20.100000000000001" hidden="1" customHeight="1" outlineLevel="2">
      <c r="A584" s="161">
        <v>1909</v>
      </c>
      <c r="B584" s="162" t="s">
        <v>1158</v>
      </c>
      <c r="C584" s="163" t="s">
        <v>1383</v>
      </c>
      <c r="D584" s="164">
        <v>0</v>
      </c>
      <c r="E584" s="164">
        <v>0</v>
      </c>
      <c r="F584" s="164">
        <v>0</v>
      </c>
      <c r="G584" s="164">
        <v>0</v>
      </c>
      <c r="H584" s="164">
        <v>0</v>
      </c>
      <c r="I584" s="164">
        <v>0</v>
      </c>
      <c r="J584" s="164">
        <v>0</v>
      </c>
      <c r="K584" s="164">
        <v>0</v>
      </c>
      <c r="L584" s="164">
        <v>0</v>
      </c>
      <c r="M584" s="164">
        <v>0</v>
      </c>
      <c r="N584" s="164">
        <v>0</v>
      </c>
      <c r="O584" s="164">
        <v>0</v>
      </c>
      <c r="P584" s="164">
        <v>0</v>
      </c>
      <c r="Q584" s="164">
        <v>0</v>
      </c>
      <c r="R584" s="164">
        <v>0</v>
      </c>
      <c r="S584" s="164">
        <v>0</v>
      </c>
      <c r="T584" s="164">
        <v>0</v>
      </c>
      <c r="U584" s="164">
        <v>0</v>
      </c>
      <c r="V584" s="164">
        <v>0</v>
      </c>
      <c r="W584" s="164">
        <v>0</v>
      </c>
      <c r="X584" s="164">
        <v>0</v>
      </c>
      <c r="Y584" s="164">
        <v>0</v>
      </c>
      <c r="Z584" s="164">
        <v>0</v>
      </c>
      <c r="AA584" s="164">
        <v>0</v>
      </c>
      <c r="AB584" s="164">
        <v>0</v>
      </c>
      <c r="AC584" s="164">
        <v>0</v>
      </c>
      <c r="AD584" s="164">
        <v>0</v>
      </c>
      <c r="AE584" s="164">
        <v>0</v>
      </c>
      <c r="AF584" s="164">
        <v>0</v>
      </c>
      <c r="AG584" s="164">
        <v>0</v>
      </c>
      <c r="AH584" s="164">
        <v>0</v>
      </c>
      <c r="AI584" s="164">
        <v>0</v>
      </c>
      <c r="AJ584" s="165">
        <f t="shared" si="8"/>
        <v>0</v>
      </c>
      <c r="AM584" s="103"/>
    </row>
    <row r="585" spans="1:39" ht="20.100000000000001" hidden="1" customHeight="1" outlineLevel="2">
      <c r="A585" s="161">
        <v>1910</v>
      </c>
      <c r="B585" s="162" t="s">
        <v>1240</v>
      </c>
      <c r="C585" s="163" t="s">
        <v>1383</v>
      </c>
      <c r="D585" s="164">
        <v>0</v>
      </c>
      <c r="E585" s="164">
        <v>0</v>
      </c>
      <c r="F585" s="164">
        <v>0</v>
      </c>
      <c r="G585" s="164">
        <v>0</v>
      </c>
      <c r="H585" s="164">
        <v>0</v>
      </c>
      <c r="I585" s="164">
        <v>0</v>
      </c>
      <c r="J585" s="164">
        <v>0</v>
      </c>
      <c r="K585" s="164">
        <v>0</v>
      </c>
      <c r="L585" s="164">
        <v>0</v>
      </c>
      <c r="M585" s="164">
        <v>0</v>
      </c>
      <c r="N585" s="164">
        <v>0</v>
      </c>
      <c r="O585" s="164">
        <v>0</v>
      </c>
      <c r="P585" s="164">
        <v>0</v>
      </c>
      <c r="Q585" s="164">
        <v>0</v>
      </c>
      <c r="R585" s="164">
        <v>0</v>
      </c>
      <c r="S585" s="164">
        <v>0</v>
      </c>
      <c r="T585" s="164">
        <v>0</v>
      </c>
      <c r="U585" s="164">
        <v>0</v>
      </c>
      <c r="V585" s="164">
        <v>0</v>
      </c>
      <c r="W585" s="164">
        <v>0</v>
      </c>
      <c r="X585" s="164">
        <v>0</v>
      </c>
      <c r="Y585" s="164">
        <v>0</v>
      </c>
      <c r="Z585" s="164">
        <v>0</v>
      </c>
      <c r="AA585" s="164">
        <v>0</v>
      </c>
      <c r="AB585" s="164">
        <v>0</v>
      </c>
      <c r="AC585" s="164">
        <v>0</v>
      </c>
      <c r="AD585" s="164">
        <v>0</v>
      </c>
      <c r="AE585" s="164">
        <v>0</v>
      </c>
      <c r="AF585" s="164">
        <v>0</v>
      </c>
      <c r="AG585" s="164">
        <v>0</v>
      </c>
      <c r="AH585" s="164">
        <v>0</v>
      </c>
      <c r="AI585" s="164">
        <v>0</v>
      </c>
      <c r="AJ585" s="165">
        <f t="shared" si="8"/>
        <v>0</v>
      </c>
      <c r="AM585" s="103"/>
    </row>
    <row r="586" spans="1:39" ht="20.100000000000001" hidden="1" customHeight="1" outlineLevel="2">
      <c r="A586" s="161">
        <v>1911</v>
      </c>
      <c r="B586" s="162" t="s">
        <v>1241</v>
      </c>
      <c r="C586" s="163" t="s">
        <v>1383</v>
      </c>
      <c r="D586" s="164">
        <v>0</v>
      </c>
      <c r="E586" s="164">
        <v>0</v>
      </c>
      <c r="F586" s="164">
        <v>0</v>
      </c>
      <c r="G586" s="164">
        <v>0</v>
      </c>
      <c r="H586" s="164">
        <v>0</v>
      </c>
      <c r="I586" s="164">
        <v>0</v>
      </c>
      <c r="J586" s="164">
        <v>0</v>
      </c>
      <c r="K586" s="164">
        <v>0</v>
      </c>
      <c r="L586" s="164">
        <v>0</v>
      </c>
      <c r="M586" s="164">
        <v>0</v>
      </c>
      <c r="N586" s="164">
        <v>0</v>
      </c>
      <c r="O586" s="164">
        <v>0</v>
      </c>
      <c r="P586" s="164">
        <v>0</v>
      </c>
      <c r="Q586" s="164">
        <v>0</v>
      </c>
      <c r="R586" s="164">
        <v>0</v>
      </c>
      <c r="S586" s="164">
        <v>0</v>
      </c>
      <c r="T586" s="164">
        <v>0</v>
      </c>
      <c r="U586" s="164">
        <v>0</v>
      </c>
      <c r="V586" s="164">
        <v>0</v>
      </c>
      <c r="W586" s="164">
        <v>0</v>
      </c>
      <c r="X586" s="164">
        <v>0</v>
      </c>
      <c r="Y586" s="164">
        <v>0</v>
      </c>
      <c r="Z586" s="164">
        <v>0</v>
      </c>
      <c r="AA586" s="164">
        <v>0</v>
      </c>
      <c r="AB586" s="164">
        <v>0</v>
      </c>
      <c r="AC586" s="164">
        <v>0</v>
      </c>
      <c r="AD586" s="164">
        <v>0</v>
      </c>
      <c r="AE586" s="164">
        <v>0</v>
      </c>
      <c r="AF586" s="164">
        <v>0</v>
      </c>
      <c r="AG586" s="164">
        <v>0</v>
      </c>
      <c r="AH586" s="164">
        <v>0</v>
      </c>
      <c r="AI586" s="164">
        <v>0</v>
      </c>
      <c r="AJ586" s="165">
        <f t="shared" si="8"/>
        <v>0</v>
      </c>
      <c r="AM586" s="103"/>
    </row>
    <row r="587" spans="1:39" ht="20.100000000000001" hidden="1" customHeight="1" outlineLevel="2">
      <c r="A587" s="161">
        <v>1912</v>
      </c>
      <c r="B587" s="162" t="s">
        <v>1242</v>
      </c>
      <c r="C587" s="163" t="s">
        <v>1383</v>
      </c>
      <c r="D587" s="164">
        <v>0</v>
      </c>
      <c r="E587" s="164">
        <v>0</v>
      </c>
      <c r="F587" s="164">
        <v>0</v>
      </c>
      <c r="G587" s="164">
        <v>0</v>
      </c>
      <c r="H587" s="164">
        <v>0</v>
      </c>
      <c r="I587" s="164">
        <v>0</v>
      </c>
      <c r="J587" s="164">
        <v>0</v>
      </c>
      <c r="K587" s="164">
        <v>0</v>
      </c>
      <c r="L587" s="164">
        <v>0</v>
      </c>
      <c r="M587" s="164">
        <v>0</v>
      </c>
      <c r="N587" s="164">
        <v>0</v>
      </c>
      <c r="O587" s="164">
        <v>0</v>
      </c>
      <c r="P587" s="164">
        <v>0</v>
      </c>
      <c r="Q587" s="164">
        <v>0</v>
      </c>
      <c r="R587" s="164">
        <v>0</v>
      </c>
      <c r="S587" s="164">
        <v>0</v>
      </c>
      <c r="T587" s="164">
        <v>0</v>
      </c>
      <c r="U587" s="164">
        <v>0</v>
      </c>
      <c r="V587" s="164">
        <v>0</v>
      </c>
      <c r="W587" s="164">
        <v>0</v>
      </c>
      <c r="X587" s="164">
        <v>0</v>
      </c>
      <c r="Y587" s="164">
        <v>0</v>
      </c>
      <c r="Z587" s="164">
        <v>0</v>
      </c>
      <c r="AA587" s="164">
        <v>0</v>
      </c>
      <c r="AB587" s="164">
        <v>0</v>
      </c>
      <c r="AC587" s="164">
        <v>0</v>
      </c>
      <c r="AD587" s="164">
        <v>0</v>
      </c>
      <c r="AE587" s="164">
        <v>0</v>
      </c>
      <c r="AF587" s="164">
        <v>0</v>
      </c>
      <c r="AG587" s="164">
        <v>0</v>
      </c>
      <c r="AH587" s="164">
        <v>0</v>
      </c>
      <c r="AI587" s="164">
        <v>0</v>
      </c>
      <c r="AJ587" s="165">
        <f t="shared" si="8"/>
        <v>0</v>
      </c>
      <c r="AM587" s="103"/>
    </row>
    <row r="588" spans="1:39" ht="20.100000000000001" hidden="1" customHeight="1" outlineLevel="2">
      <c r="A588" s="161">
        <v>1913</v>
      </c>
      <c r="B588" s="162" t="s">
        <v>1243</v>
      </c>
      <c r="C588" s="163" t="s">
        <v>1383</v>
      </c>
      <c r="D588" s="164">
        <v>0</v>
      </c>
      <c r="E588" s="164">
        <v>0</v>
      </c>
      <c r="F588" s="164">
        <v>0</v>
      </c>
      <c r="G588" s="164">
        <v>0</v>
      </c>
      <c r="H588" s="164">
        <v>0</v>
      </c>
      <c r="I588" s="164">
        <v>0</v>
      </c>
      <c r="J588" s="164">
        <v>0</v>
      </c>
      <c r="K588" s="164">
        <v>0</v>
      </c>
      <c r="L588" s="164">
        <v>0</v>
      </c>
      <c r="M588" s="164">
        <v>0</v>
      </c>
      <c r="N588" s="164">
        <v>0</v>
      </c>
      <c r="O588" s="164">
        <v>0</v>
      </c>
      <c r="P588" s="164">
        <v>0</v>
      </c>
      <c r="Q588" s="164">
        <v>0</v>
      </c>
      <c r="R588" s="164">
        <v>0</v>
      </c>
      <c r="S588" s="164">
        <v>0</v>
      </c>
      <c r="T588" s="164">
        <v>0</v>
      </c>
      <c r="U588" s="164">
        <v>0</v>
      </c>
      <c r="V588" s="164">
        <v>0</v>
      </c>
      <c r="W588" s="164">
        <v>0</v>
      </c>
      <c r="X588" s="164">
        <v>0</v>
      </c>
      <c r="Y588" s="164">
        <v>0</v>
      </c>
      <c r="Z588" s="164">
        <v>0</v>
      </c>
      <c r="AA588" s="164">
        <v>0</v>
      </c>
      <c r="AB588" s="164">
        <v>0</v>
      </c>
      <c r="AC588" s="164">
        <v>0</v>
      </c>
      <c r="AD588" s="164">
        <v>0</v>
      </c>
      <c r="AE588" s="164">
        <v>0</v>
      </c>
      <c r="AF588" s="164">
        <v>0</v>
      </c>
      <c r="AG588" s="164">
        <v>0</v>
      </c>
      <c r="AH588" s="164">
        <v>0</v>
      </c>
      <c r="AI588" s="164">
        <v>0</v>
      </c>
      <c r="AJ588" s="165">
        <f t="shared" si="8"/>
        <v>0</v>
      </c>
      <c r="AM588" s="103"/>
    </row>
    <row r="589" spans="1:39" ht="20.100000000000001" hidden="1" customHeight="1" outlineLevel="2">
      <c r="A589" s="161">
        <v>1914</v>
      </c>
      <c r="B589" s="162" t="s">
        <v>1244</v>
      </c>
      <c r="C589" s="163" t="s">
        <v>1383</v>
      </c>
      <c r="D589" s="164">
        <v>0</v>
      </c>
      <c r="E589" s="164">
        <v>0</v>
      </c>
      <c r="F589" s="164">
        <v>0</v>
      </c>
      <c r="G589" s="164">
        <v>0</v>
      </c>
      <c r="H589" s="164">
        <v>0</v>
      </c>
      <c r="I589" s="164">
        <v>0</v>
      </c>
      <c r="J589" s="164">
        <v>0</v>
      </c>
      <c r="K589" s="164">
        <v>0</v>
      </c>
      <c r="L589" s="164">
        <v>0</v>
      </c>
      <c r="M589" s="164">
        <v>0</v>
      </c>
      <c r="N589" s="164">
        <v>0</v>
      </c>
      <c r="O589" s="164">
        <v>0</v>
      </c>
      <c r="P589" s="164">
        <v>0</v>
      </c>
      <c r="Q589" s="164">
        <v>0</v>
      </c>
      <c r="R589" s="164">
        <v>0</v>
      </c>
      <c r="S589" s="164">
        <v>0</v>
      </c>
      <c r="T589" s="164">
        <v>0</v>
      </c>
      <c r="U589" s="164">
        <v>0</v>
      </c>
      <c r="V589" s="164">
        <v>0</v>
      </c>
      <c r="W589" s="164">
        <v>0</v>
      </c>
      <c r="X589" s="164">
        <v>0</v>
      </c>
      <c r="Y589" s="164">
        <v>0</v>
      </c>
      <c r="Z589" s="164">
        <v>0</v>
      </c>
      <c r="AA589" s="164">
        <v>0</v>
      </c>
      <c r="AB589" s="164">
        <v>0</v>
      </c>
      <c r="AC589" s="164">
        <v>0</v>
      </c>
      <c r="AD589" s="164">
        <v>0</v>
      </c>
      <c r="AE589" s="164">
        <v>0</v>
      </c>
      <c r="AF589" s="164">
        <v>0</v>
      </c>
      <c r="AG589" s="164">
        <v>0</v>
      </c>
      <c r="AH589" s="164">
        <v>0</v>
      </c>
      <c r="AI589" s="164">
        <v>0</v>
      </c>
      <c r="AJ589" s="165">
        <f t="shared" si="8"/>
        <v>0</v>
      </c>
      <c r="AM589" s="103"/>
    </row>
    <row r="590" spans="1:39" ht="20.100000000000001" hidden="1" customHeight="1" outlineLevel="2">
      <c r="A590" s="161">
        <v>1915</v>
      </c>
      <c r="B590" s="162" t="s">
        <v>1245</v>
      </c>
      <c r="C590" s="163" t="s">
        <v>1383</v>
      </c>
      <c r="D590" s="164">
        <v>0</v>
      </c>
      <c r="E590" s="164">
        <v>0</v>
      </c>
      <c r="F590" s="164">
        <v>0</v>
      </c>
      <c r="G590" s="164">
        <v>0</v>
      </c>
      <c r="H590" s="164">
        <v>0</v>
      </c>
      <c r="I590" s="164">
        <v>0</v>
      </c>
      <c r="J590" s="164">
        <v>0</v>
      </c>
      <c r="K590" s="164">
        <v>0</v>
      </c>
      <c r="L590" s="164">
        <v>0</v>
      </c>
      <c r="M590" s="164">
        <v>0</v>
      </c>
      <c r="N590" s="164">
        <v>0</v>
      </c>
      <c r="O590" s="164">
        <v>0</v>
      </c>
      <c r="P590" s="164">
        <v>0</v>
      </c>
      <c r="Q590" s="164">
        <v>0</v>
      </c>
      <c r="R590" s="164">
        <v>0</v>
      </c>
      <c r="S590" s="164">
        <v>0</v>
      </c>
      <c r="T590" s="164">
        <v>0</v>
      </c>
      <c r="U590" s="164">
        <v>0</v>
      </c>
      <c r="V590" s="164">
        <v>0</v>
      </c>
      <c r="W590" s="164">
        <v>0</v>
      </c>
      <c r="X590" s="164">
        <v>0</v>
      </c>
      <c r="Y590" s="164">
        <v>0</v>
      </c>
      <c r="Z590" s="164">
        <v>0</v>
      </c>
      <c r="AA590" s="164">
        <v>0</v>
      </c>
      <c r="AB590" s="164">
        <v>0</v>
      </c>
      <c r="AC590" s="164">
        <v>0</v>
      </c>
      <c r="AD590" s="164">
        <v>0</v>
      </c>
      <c r="AE590" s="164">
        <v>0</v>
      </c>
      <c r="AF590" s="164">
        <v>0</v>
      </c>
      <c r="AG590" s="164">
        <v>0</v>
      </c>
      <c r="AH590" s="164">
        <v>0</v>
      </c>
      <c r="AI590" s="164">
        <v>0</v>
      </c>
      <c r="AJ590" s="165">
        <f t="shared" ref="AJ590:AJ614" si="9">SUM(D590:AI590)</f>
        <v>0</v>
      </c>
      <c r="AM590" s="103"/>
    </row>
    <row r="591" spans="1:39" ht="20.100000000000001" customHeight="1" collapsed="1">
      <c r="A591" s="92">
        <v>2301</v>
      </c>
      <c r="B591" s="93" t="s">
        <v>1246</v>
      </c>
      <c r="C591" s="94" t="s">
        <v>1383</v>
      </c>
      <c r="D591" s="95">
        <v>0</v>
      </c>
      <c r="E591" s="95">
        <v>0</v>
      </c>
      <c r="F591" s="95">
        <v>0</v>
      </c>
      <c r="G591" s="95">
        <v>0</v>
      </c>
      <c r="H591" s="95">
        <v>0</v>
      </c>
      <c r="I591" s="95">
        <v>0</v>
      </c>
      <c r="J591" s="95">
        <v>0</v>
      </c>
      <c r="K591" s="95">
        <v>0</v>
      </c>
      <c r="L591" s="95">
        <v>0</v>
      </c>
      <c r="M591" s="95">
        <v>0</v>
      </c>
      <c r="N591" s="95">
        <v>0</v>
      </c>
      <c r="O591" s="95">
        <v>0</v>
      </c>
      <c r="P591" s="95">
        <v>0</v>
      </c>
      <c r="Q591" s="95">
        <v>0</v>
      </c>
      <c r="R591" s="95">
        <v>0</v>
      </c>
      <c r="S591" s="95">
        <v>0</v>
      </c>
      <c r="T591" s="95">
        <v>0</v>
      </c>
      <c r="U591" s="95">
        <v>0</v>
      </c>
      <c r="V591" s="95">
        <v>0</v>
      </c>
      <c r="W591" s="95">
        <v>0</v>
      </c>
      <c r="X591" s="95">
        <v>0</v>
      </c>
      <c r="Y591" s="95">
        <v>0</v>
      </c>
      <c r="Z591" s="95">
        <v>0</v>
      </c>
      <c r="AA591" s="95">
        <v>0</v>
      </c>
      <c r="AB591" s="95">
        <v>0</v>
      </c>
      <c r="AC591" s="95">
        <v>0</v>
      </c>
      <c r="AD591" s="95">
        <v>0</v>
      </c>
      <c r="AE591" s="95">
        <v>0</v>
      </c>
      <c r="AF591" s="95">
        <v>0</v>
      </c>
      <c r="AG591" s="95">
        <v>0</v>
      </c>
      <c r="AH591" s="95">
        <v>0</v>
      </c>
      <c r="AI591" s="95">
        <v>0</v>
      </c>
      <c r="AJ591" s="96">
        <f t="shared" si="9"/>
        <v>0</v>
      </c>
      <c r="AM591" s="103"/>
    </row>
    <row r="592" spans="1:39" ht="20.100000000000001" customHeight="1">
      <c r="A592" s="92">
        <v>2302</v>
      </c>
      <c r="B592" s="93" t="s">
        <v>1247</v>
      </c>
      <c r="C592" s="94" t="s">
        <v>1383</v>
      </c>
      <c r="D592" s="95">
        <v>0</v>
      </c>
      <c r="E592" s="95">
        <v>0</v>
      </c>
      <c r="F592" s="95">
        <v>0</v>
      </c>
      <c r="G592" s="95">
        <v>0</v>
      </c>
      <c r="H592" s="95">
        <v>0</v>
      </c>
      <c r="I592" s="95">
        <v>0</v>
      </c>
      <c r="J592" s="95">
        <v>0</v>
      </c>
      <c r="K592" s="95">
        <v>0</v>
      </c>
      <c r="L592" s="95">
        <v>0</v>
      </c>
      <c r="M592" s="95">
        <v>0</v>
      </c>
      <c r="N592" s="95">
        <v>0</v>
      </c>
      <c r="O592" s="95">
        <v>0</v>
      </c>
      <c r="P592" s="95">
        <v>0</v>
      </c>
      <c r="Q592" s="95">
        <v>0</v>
      </c>
      <c r="R592" s="95">
        <v>0</v>
      </c>
      <c r="S592" s="95">
        <v>0</v>
      </c>
      <c r="T592" s="95">
        <v>0</v>
      </c>
      <c r="U592" s="95">
        <v>0</v>
      </c>
      <c r="V592" s="95">
        <v>0</v>
      </c>
      <c r="W592" s="95">
        <v>0</v>
      </c>
      <c r="X592" s="95">
        <v>0</v>
      </c>
      <c r="Y592" s="95">
        <v>0</v>
      </c>
      <c r="Z592" s="95">
        <v>0</v>
      </c>
      <c r="AA592" s="95">
        <v>0</v>
      </c>
      <c r="AB592" s="95">
        <v>0</v>
      </c>
      <c r="AC592" s="95">
        <v>0</v>
      </c>
      <c r="AD592" s="95">
        <v>0</v>
      </c>
      <c r="AE592" s="95">
        <v>0</v>
      </c>
      <c r="AF592" s="95">
        <v>0</v>
      </c>
      <c r="AG592" s="95">
        <v>0</v>
      </c>
      <c r="AH592" s="95">
        <v>0</v>
      </c>
      <c r="AI592" s="95">
        <v>0</v>
      </c>
      <c r="AJ592" s="96">
        <f t="shared" si="9"/>
        <v>0</v>
      </c>
      <c r="AM592" s="103"/>
    </row>
    <row r="593" spans="1:39" ht="20.100000000000001" customHeight="1">
      <c r="A593" s="92">
        <v>2303</v>
      </c>
      <c r="B593" s="93" t="s">
        <v>1248</v>
      </c>
      <c r="C593" s="94" t="s">
        <v>1383</v>
      </c>
      <c r="D593" s="95">
        <v>0</v>
      </c>
      <c r="E593" s="95">
        <v>0</v>
      </c>
      <c r="F593" s="95">
        <v>0</v>
      </c>
      <c r="G593" s="95">
        <v>0</v>
      </c>
      <c r="H593" s="95">
        <v>0</v>
      </c>
      <c r="I593" s="95">
        <v>0</v>
      </c>
      <c r="J593" s="95">
        <v>0</v>
      </c>
      <c r="K593" s="95">
        <v>0</v>
      </c>
      <c r="L593" s="95">
        <v>0</v>
      </c>
      <c r="M593" s="95">
        <v>0</v>
      </c>
      <c r="N593" s="95">
        <v>0</v>
      </c>
      <c r="O593" s="95">
        <v>0</v>
      </c>
      <c r="P593" s="95">
        <v>0</v>
      </c>
      <c r="Q593" s="95">
        <v>0</v>
      </c>
      <c r="R593" s="95">
        <v>0</v>
      </c>
      <c r="S593" s="95">
        <v>0</v>
      </c>
      <c r="T593" s="95">
        <v>0</v>
      </c>
      <c r="U593" s="95">
        <v>0</v>
      </c>
      <c r="V593" s="95">
        <v>0</v>
      </c>
      <c r="W593" s="95">
        <v>0</v>
      </c>
      <c r="X593" s="95">
        <v>0</v>
      </c>
      <c r="Y593" s="95">
        <v>0</v>
      </c>
      <c r="Z593" s="95">
        <v>0</v>
      </c>
      <c r="AA593" s="95">
        <v>0</v>
      </c>
      <c r="AB593" s="95">
        <v>0</v>
      </c>
      <c r="AC593" s="95">
        <v>0</v>
      </c>
      <c r="AD593" s="95">
        <v>0</v>
      </c>
      <c r="AE593" s="95">
        <v>0</v>
      </c>
      <c r="AF593" s="95">
        <v>0</v>
      </c>
      <c r="AG593" s="95">
        <v>0</v>
      </c>
      <c r="AH593" s="95">
        <v>0</v>
      </c>
      <c r="AI593" s="95">
        <v>0</v>
      </c>
      <c r="AJ593" s="96">
        <f t="shared" si="9"/>
        <v>0</v>
      </c>
      <c r="AM593" s="103"/>
    </row>
    <row r="594" spans="1:39" ht="20.100000000000001" customHeight="1">
      <c r="A594" s="92">
        <v>2311</v>
      </c>
      <c r="B594" s="93" t="s">
        <v>1249</v>
      </c>
      <c r="C594" s="94" t="s">
        <v>1383</v>
      </c>
      <c r="D594" s="95">
        <v>0</v>
      </c>
      <c r="E594" s="95">
        <v>0</v>
      </c>
      <c r="F594" s="95">
        <v>0</v>
      </c>
      <c r="G594" s="95">
        <v>0</v>
      </c>
      <c r="H594" s="95">
        <v>0</v>
      </c>
      <c r="I594" s="95">
        <v>0</v>
      </c>
      <c r="J594" s="95">
        <v>0</v>
      </c>
      <c r="K594" s="95">
        <v>0</v>
      </c>
      <c r="L594" s="95">
        <v>0</v>
      </c>
      <c r="M594" s="95">
        <v>0</v>
      </c>
      <c r="N594" s="95">
        <v>0</v>
      </c>
      <c r="O594" s="95">
        <v>0</v>
      </c>
      <c r="P594" s="95">
        <v>0</v>
      </c>
      <c r="Q594" s="95">
        <v>0</v>
      </c>
      <c r="R594" s="95">
        <v>0</v>
      </c>
      <c r="S594" s="95">
        <v>0</v>
      </c>
      <c r="T594" s="95">
        <v>0</v>
      </c>
      <c r="U594" s="95">
        <v>0</v>
      </c>
      <c r="V594" s="95">
        <v>0</v>
      </c>
      <c r="W594" s="95">
        <v>0</v>
      </c>
      <c r="X594" s="95">
        <v>0</v>
      </c>
      <c r="Y594" s="95">
        <v>0</v>
      </c>
      <c r="Z594" s="95">
        <v>0</v>
      </c>
      <c r="AA594" s="95">
        <v>0</v>
      </c>
      <c r="AB594" s="95">
        <v>0</v>
      </c>
      <c r="AC594" s="95">
        <v>0</v>
      </c>
      <c r="AD594" s="95">
        <v>0</v>
      </c>
      <c r="AE594" s="95">
        <v>0</v>
      </c>
      <c r="AF594" s="95">
        <v>0</v>
      </c>
      <c r="AG594" s="95">
        <v>0</v>
      </c>
      <c r="AH594" s="95">
        <v>0</v>
      </c>
      <c r="AI594" s="95">
        <v>0</v>
      </c>
      <c r="AJ594" s="96">
        <f t="shared" si="9"/>
        <v>0</v>
      </c>
      <c r="AM594" s="103"/>
    </row>
    <row r="595" spans="1:39" ht="20.100000000000001" customHeight="1">
      <c r="A595" s="92">
        <v>2312</v>
      </c>
      <c r="B595" s="93" t="s">
        <v>1250</v>
      </c>
      <c r="C595" s="94" t="s">
        <v>1383</v>
      </c>
      <c r="D595" s="95">
        <v>0</v>
      </c>
      <c r="E595" s="95">
        <v>0</v>
      </c>
      <c r="F595" s="95">
        <v>0</v>
      </c>
      <c r="G595" s="95">
        <v>0</v>
      </c>
      <c r="H595" s="95">
        <v>0</v>
      </c>
      <c r="I595" s="95">
        <v>0</v>
      </c>
      <c r="J595" s="95">
        <v>0</v>
      </c>
      <c r="K595" s="95">
        <v>0</v>
      </c>
      <c r="L595" s="95">
        <v>0</v>
      </c>
      <c r="M595" s="95">
        <v>0</v>
      </c>
      <c r="N595" s="95">
        <v>0</v>
      </c>
      <c r="O595" s="95">
        <v>0</v>
      </c>
      <c r="P595" s="95">
        <v>0</v>
      </c>
      <c r="Q595" s="95">
        <v>0</v>
      </c>
      <c r="R595" s="95">
        <v>0</v>
      </c>
      <c r="S595" s="95">
        <v>0</v>
      </c>
      <c r="T595" s="95">
        <v>0</v>
      </c>
      <c r="U595" s="95">
        <v>0</v>
      </c>
      <c r="V595" s="95">
        <v>0</v>
      </c>
      <c r="W595" s="95">
        <v>0</v>
      </c>
      <c r="X595" s="95">
        <v>0</v>
      </c>
      <c r="Y595" s="95">
        <v>0</v>
      </c>
      <c r="Z595" s="95">
        <v>0</v>
      </c>
      <c r="AA595" s="95">
        <v>0</v>
      </c>
      <c r="AB595" s="95">
        <v>0</v>
      </c>
      <c r="AC595" s="95">
        <v>0</v>
      </c>
      <c r="AD595" s="95">
        <v>0</v>
      </c>
      <c r="AE595" s="95">
        <v>0</v>
      </c>
      <c r="AF595" s="95">
        <v>0</v>
      </c>
      <c r="AG595" s="95">
        <v>0</v>
      </c>
      <c r="AH595" s="95">
        <v>0</v>
      </c>
      <c r="AI595" s="95">
        <v>0</v>
      </c>
      <c r="AJ595" s="96">
        <f t="shared" si="9"/>
        <v>0</v>
      </c>
      <c r="AM595" s="103"/>
    </row>
    <row r="596" spans="1:39" ht="20.100000000000001" customHeight="1">
      <c r="A596" s="92">
        <v>2313</v>
      </c>
      <c r="B596" s="93" t="s">
        <v>1251</v>
      </c>
      <c r="C596" s="94" t="s">
        <v>1383</v>
      </c>
      <c r="D596" s="95">
        <v>0</v>
      </c>
      <c r="E596" s="95">
        <v>0</v>
      </c>
      <c r="F596" s="95">
        <v>0</v>
      </c>
      <c r="G596" s="95">
        <v>0</v>
      </c>
      <c r="H596" s="95">
        <v>0</v>
      </c>
      <c r="I596" s="95">
        <v>0</v>
      </c>
      <c r="J596" s="95">
        <v>0</v>
      </c>
      <c r="K596" s="95">
        <v>0</v>
      </c>
      <c r="L596" s="95">
        <v>0</v>
      </c>
      <c r="M596" s="95">
        <v>0</v>
      </c>
      <c r="N596" s="95">
        <v>0</v>
      </c>
      <c r="O596" s="95">
        <v>0</v>
      </c>
      <c r="P596" s="95">
        <v>0</v>
      </c>
      <c r="Q596" s="95">
        <v>0</v>
      </c>
      <c r="R596" s="95">
        <v>0</v>
      </c>
      <c r="S596" s="95">
        <v>0</v>
      </c>
      <c r="T596" s="95">
        <v>0</v>
      </c>
      <c r="U596" s="95">
        <v>0</v>
      </c>
      <c r="V596" s="95">
        <v>0</v>
      </c>
      <c r="W596" s="95">
        <v>0</v>
      </c>
      <c r="X596" s="95">
        <v>0</v>
      </c>
      <c r="Y596" s="95">
        <v>0</v>
      </c>
      <c r="Z596" s="95">
        <v>0</v>
      </c>
      <c r="AA596" s="95">
        <v>0</v>
      </c>
      <c r="AB596" s="95">
        <v>0</v>
      </c>
      <c r="AC596" s="95">
        <v>0</v>
      </c>
      <c r="AD596" s="95">
        <v>0</v>
      </c>
      <c r="AE596" s="95">
        <v>0</v>
      </c>
      <c r="AF596" s="95">
        <v>0</v>
      </c>
      <c r="AG596" s="95">
        <v>0</v>
      </c>
      <c r="AH596" s="95">
        <v>0</v>
      </c>
      <c r="AI596" s="95">
        <v>0</v>
      </c>
      <c r="AJ596" s="96">
        <f t="shared" si="9"/>
        <v>0</v>
      </c>
      <c r="AM596" s="103"/>
    </row>
    <row r="597" spans="1:39" ht="20.100000000000001" customHeight="1">
      <c r="A597" s="92">
        <v>2314</v>
      </c>
      <c r="B597" s="93" t="s">
        <v>1252</v>
      </c>
      <c r="C597" s="94" t="s">
        <v>1383</v>
      </c>
      <c r="D597" s="95">
        <v>0</v>
      </c>
      <c r="E597" s="95">
        <v>0</v>
      </c>
      <c r="F597" s="95">
        <v>0</v>
      </c>
      <c r="G597" s="95">
        <v>0</v>
      </c>
      <c r="H597" s="95">
        <v>0</v>
      </c>
      <c r="I597" s="95">
        <v>0</v>
      </c>
      <c r="J597" s="95">
        <v>0</v>
      </c>
      <c r="K597" s="95">
        <v>0</v>
      </c>
      <c r="L597" s="95">
        <v>0</v>
      </c>
      <c r="M597" s="95">
        <v>0</v>
      </c>
      <c r="N597" s="95">
        <v>0</v>
      </c>
      <c r="O597" s="95">
        <v>0</v>
      </c>
      <c r="P597" s="95">
        <v>0</v>
      </c>
      <c r="Q597" s="95">
        <v>0</v>
      </c>
      <c r="R597" s="95">
        <v>0</v>
      </c>
      <c r="S597" s="95">
        <v>0</v>
      </c>
      <c r="T597" s="95">
        <v>0</v>
      </c>
      <c r="U597" s="95">
        <v>0</v>
      </c>
      <c r="V597" s="95">
        <v>0</v>
      </c>
      <c r="W597" s="95">
        <v>0</v>
      </c>
      <c r="X597" s="95">
        <v>0</v>
      </c>
      <c r="Y597" s="95">
        <v>0</v>
      </c>
      <c r="Z597" s="95">
        <v>0</v>
      </c>
      <c r="AA597" s="95">
        <v>0</v>
      </c>
      <c r="AB597" s="95">
        <v>0</v>
      </c>
      <c r="AC597" s="95">
        <v>0</v>
      </c>
      <c r="AD597" s="95">
        <v>0</v>
      </c>
      <c r="AE597" s="95">
        <v>0</v>
      </c>
      <c r="AF597" s="95">
        <v>0</v>
      </c>
      <c r="AG597" s="95">
        <v>0</v>
      </c>
      <c r="AH597" s="95">
        <v>0</v>
      </c>
      <c r="AI597" s="95">
        <v>0</v>
      </c>
      <c r="AJ597" s="96">
        <f t="shared" si="9"/>
        <v>0</v>
      </c>
      <c r="AM597" s="103"/>
    </row>
    <row r="598" spans="1:39" ht="20.100000000000001" customHeight="1">
      <c r="A598" s="92">
        <v>2315</v>
      </c>
      <c r="B598" s="93" t="s">
        <v>1253</v>
      </c>
      <c r="C598" s="94" t="s">
        <v>1383</v>
      </c>
      <c r="D598" s="95">
        <v>0</v>
      </c>
      <c r="E598" s="95">
        <v>0</v>
      </c>
      <c r="F598" s="95">
        <v>0</v>
      </c>
      <c r="G598" s="95">
        <v>0</v>
      </c>
      <c r="H598" s="95">
        <v>0</v>
      </c>
      <c r="I598" s="95">
        <v>0</v>
      </c>
      <c r="J598" s="95">
        <v>0</v>
      </c>
      <c r="K598" s="95">
        <v>0</v>
      </c>
      <c r="L598" s="95">
        <v>0</v>
      </c>
      <c r="M598" s="95">
        <v>0</v>
      </c>
      <c r="N598" s="95">
        <v>0</v>
      </c>
      <c r="O598" s="95">
        <v>0</v>
      </c>
      <c r="P598" s="95">
        <v>0</v>
      </c>
      <c r="Q598" s="95">
        <v>0</v>
      </c>
      <c r="R598" s="95">
        <v>0</v>
      </c>
      <c r="S598" s="95">
        <v>0</v>
      </c>
      <c r="T598" s="95">
        <v>0</v>
      </c>
      <c r="U598" s="95">
        <v>0</v>
      </c>
      <c r="V598" s="95">
        <v>0</v>
      </c>
      <c r="W598" s="95">
        <v>0</v>
      </c>
      <c r="X598" s="95">
        <v>0</v>
      </c>
      <c r="Y598" s="95">
        <v>0</v>
      </c>
      <c r="Z598" s="95">
        <v>0</v>
      </c>
      <c r="AA598" s="95">
        <v>0</v>
      </c>
      <c r="AB598" s="95">
        <v>0</v>
      </c>
      <c r="AC598" s="95">
        <v>0</v>
      </c>
      <c r="AD598" s="95">
        <v>0</v>
      </c>
      <c r="AE598" s="95">
        <v>0</v>
      </c>
      <c r="AF598" s="95">
        <v>0</v>
      </c>
      <c r="AG598" s="95">
        <v>0</v>
      </c>
      <c r="AH598" s="95">
        <v>0</v>
      </c>
      <c r="AI598" s="95">
        <v>0</v>
      </c>
      <c r="AJ598" s="96">
        <f t="shared" si="9"/>
        <v>0</v>
      </c>
      <c r="AM598" s="103"/>
    </row>
    <row r="599" spans="1:39" ht="20.100000000000001" customHeight="1">
      <c r="A599" s="92">
        <v>2316</v>
      </c>
      <c r="B599" s="93" t="s">
        <v>1254</v>
      </c>
      <c r="C599" s="94" t="s">
        <v>1383</v>
      </c>
      <c r="D599" s="95">
        <v>0</v>
      </c>
      <c r="E599" s="95">
        <v>0</v>
      </c>
      <c r="F599" s="95">
        <v>0</v>
      </c>
      <c r="G599" s="95">
        <v>0</v>
      </c>
      <c r="H599" s="95">
        <v>0</v>
      </c>
      <c r="I599" s="95">
        <v>0</v>
      </c>
      <c r="J599" s="95">
        <v>0</v>
      </c>
      <c r="K599" s="95">
        <v>0</v>
      </c>
      <c r="L599" s="95">
        <v>0</v>
      </c>
      <c r="M599" s="95">
        <v>0</v>
      </c>
      <c r="N599" s="95">
        <v>0</v>
      </c>
      <c r="O599" s="95">
        <v>0</v>
      </c>
      <c r="P599" s="95">
        <v>0</v>
      </c>
      <c r="Q599" s="95">
        <v>0</v>
      </c>
      <c r="R599" s="95">
        <v>0</v>
      </c>
      <c r="S599" s="95">
        <v>0</v>
      </c>
      <c r="T599" s="95">
        <v>0</v>
      </c>
      <c r="U599" s="95">
        <v>0</v>
      </c>
      <c r="V599" s="95">
        <v>0</v>
      </c>
      <c r="W599" s="95">
        <v>0</v>
      </c>
      <c r="X599" s="95">
        <v>0</v>
      </c>
      <c r="Y599" s="95">
        <v>0</v>
      </c>
      <c r="Z599" s="95">
        <v>0</v>
      </c>
      <c r="AA599" s="95">
        <v>0</v>
      </c>
      <c r="AB599" s="95">
        <v>0</v>
      </c>
      <c r="AC599" s="95">
        <v>0</v>
      </c>
      <c r="AD599" s="95">
        <v>0</v>
      </c>
      <c r="AE599" s="95">
        <v>0</v>
      </c>
      <c r="AF599" s="95">
        <v>0</v>
      </c>
      <c r="AG599" s="95">
        <v>0</v>
      </c>
      <c r="AH599" s="95">
        <v>0</v>
      </c>
      <c r="AI599" s="95">
        <v>0</v>
      </c>
      <c r="AJ599" s="96">
        <f t="shared" si="9"/>
        <v>0</v>
      </c>
      <c r="AM599" s="103"/>
    </row>
    <row r="600" spans="1:39" ht="20.100000000000001" customHeight="1">
      <c r="A600" s="92">
        <v>2317</v>
      </c>
      <c r="B600" s="93" t="s">
        <v>1255</v>
      </c>
      <c r="C600" s="94" t="s">
        <v>1383</v>
      </c>
      <c r="D600" s="95">
        <v>0</v>
      </c>
      <c r="E600" s="95">
        <v>0</v>
      </c>
      <c r="F600" s="95">
        <v>0</v>
      </c>
      <c r="G600" s="95">
        <v>0</v>
      </c>
      <c r="H600" s="95">
        <v>0</v>
      </c>
      <c r="I600" s="95">
        <v>0</v>
      </c>
      <c r="J600" s="95">
        <v>0</v>
      </c>
      <c r="K600" s="95">
        <v>0</v>
      </c>
      <c r="L600" s="95">
        <v>0</v>
      </c>
      <c r="M600" s="95">
        <v>0</v>
      </c>
      <c r="N600" s="95">
        <v>0</v>
      </c>
      <c r="O600" s="95">
        <v>0</v>
      </c>
      <c r="P600" s="95">
        <v>0</v>
      </c>
      <c r="Q600" s="95">
        <v>0</v>
      </c>
      <c r="R600" s="95">
        <v>0</v>
      </c>
      <c r="S600" s="95">
        <v>0</v>
      </c>
      <c r="T600" s="95">
        <v>0</v>
      </c>
      <c r="U600" s="95">
        <v>0</v>
      </c>
      <c r="V600" s="95">
        <v>0</v>
      </c>
      <c r="W600" s="95">
        <v>0</v>
      </c>
      <c r="X600" s="95">
        <v>0</v>
      </c>
      <c r="Y600" s="95">
        <v>0</v>
      </c>
      <c r="Z600" s="95">
        <v>0</v>
      </c>
      <c r="AA600" s="95">
        <v>0</v>
      </c>
      <c r="AB600" s="95">
        <v>0</v>
      </c>
      <c r="AC600" s="95">
        <v>0</v>
      </c>
      <c r="AD600" s="95">
        <v>0</v>
      </c>
      <c r="AE600" s="95">
        <v>0</v>
      </c>
      <c r="AF600" s="95">
        <v>0</v>
      </c>
      <c r="AG600" s="95">
        <v>0</v>
      </c>
      <c r="AH600" s="95">
        <v>0</v>
      </c>
      <c r="AI600" s="95">
        <v>0</v>
      </c>
      <c r="AJ600" s="96">
        <f t="shared" si="9"/>
        <v>0</v>
      </c>
      <c r="AM600" s="103"/>
    </row>
    <row r="601" spans="1:39" ht="20.100000000000001" customHeight="1">
      <c r="A601" s="92">
        <v>2318</v>
      </c>
      <c r="B601" s="93" t="s">
        <v>1256</v>
      </c>
      <c r="C601" s="94" t="s">
        <v>1383</v>
      </c>
      <c r="D601" s="95">
        <v>0</v>
      </c>
      <c r="E601" s="95">
        <v>0</v>
      </c>
      <c r="F601" s="95">
        <v>0</v>
      </c>
      <c r="G601" s="95">
        <v>0</v>
      </c>
      <c r="H601" s="95">
        <v>0</v>
      </c>
      <c r="I601" s="95">
        <v>0</v>
      </c>
      <c r="J601" s="95">
        <v>0</v>
      </c>
      <c r="K601" s="95">
        <v>0</v>
      </c>
      <c r="L601" s="95">
        <v>0</v>
      </c>
      <c r="M601" s="95">
        <v>0</v>
      </c>
      <c r="N601" s="95">
        <v>0</v>
      </c>
      <c r="O601" s="95">
        <v>0</v>
      </c>
      <c r="P601" s="95">
        <v>0</v>
      </c>
      <c r="Q601" s="95">
        <v>0</v>
      </c>
      <c r="R601" s="95">
        <v>0</v>
      </c>
      <c r="S601" s="95">
        <v>0</v>
      </c>
      <c r="T601" s="95">
        <v>0</v>
      </c>
      <c r="U601" s="95">
        <v>0</v>
      </c>
      <c r="V601" s="95">
        <v>0</v>
      </c>
      <c r="W601" s="95">
        <v>0</v>
      </c>
      <c r="X601" s="95">
        <v>0</v>
      </c>
      <c r="Y601" s="95">
        <v>0</v>
      </c>
      <c r="Z601" s="95">
        <v>0</v>
      </c>
      <c r="AA601" s="95">
        <v>0</v>
      </c>
      <c r="AB601" s="95">
        <v>0</v>
      </c>
      <c r="AC601" s="95">
        <v>0</v>
      </c>
      <c r="AD601" s="95">
        <v>0</v>
      </c>
      <c r="AE601" s="95">
        <v>0</v>
      </c>
      <c r="AF601" s="95">
        <v>0</v>
      </c>
      <c r="AG601" s="95">
        <v>0</v>
      </c>
      <c r="AH601" s="95">
        <v>0</v>
      </c>
      <c r="AI601" s="95">
        <v>0</v>
      </c>
      <c r="AJ601" s="96">
        <f t="shared" si="9"/>
        <v>0</v>
      </c>
      <c r="AM601" s="103"/>
    </row>
    <row r="602" spans="1:39" ht="20.100000000000001" customHeight="1">
      <c r="A602" s="92">
        <v>2319</v>
      </c>
      <c r="B602" s="93" t="s">
        <v>1257</v>
      </c>
      <c r="C602" s="94" t="s">
        <v>1383</v>
      </c>
      <c r="D602" s="95">
        <v>0</v>
      </c>
      <c r="E602" s="95">
        <v>0</v>
      </c>
      <c r="F602" s="95">
        <v>0</v>
      </c>
      <c r="G602" s="95">
        <v>0</v>
      </c>
      <c r="H602" s="95">
        <v>0</v>
      </c>
      <c r="I602" s="95">
        <v>0</v>
      </c>
      <c r="J602" s="95">
        <v>0</v>
      </c>
      <c r="K602" s="95">
        <v>0</v>
      </c>
      <c r="L602" s="95">
        <v>0</v>
      </c>
      <c r="M602" s="95">
        <v>0</v>
      </c>
      <c r="N602" s="95">
        <v>0</v>
      </c>
      <c r="O602" s="95">
        <v>0</v>
      </c>
      <c r="P602" s="95">
        <v>0</v>
      </c>
      <c r="Q602" s="95">
        <v>0</v>
      </c>
      <c r="R602" s="95">
        <v>0</v>
      </c>
      <c r="S602" s="95">
        <v>0</v>
      </c>
      <c r="T602" s="95">
        <v>0</v>
      </c>
      <c r="U602" s="95">
        <v>0</v>
      </c>
      <c r="V602" s="95">
        <v>0</v>
      </c>
      <c r="W602" s="95">
        <v>0</v>
      </c>
      <c r="X602" s="95">
        <v>0</v>
      </c>
      <c r="Y602" s="95">
        <v>0</v>
      </c>
      <c r="Z602" s="95">
        <v>0</v>
      </c>
      <c r="AA602" s="95">
        <v>0</v>
      </c>
      <c r="AB602" s="95">
        <v>0</v>
      </c>
      <c r="AC602" s="95">
        <v>0</v>
      </c>
      <c r="AD602" s="95">
        <v>0</v>
      </c>
      <c r="AE602" s="95">
        <v>0</v>
      </c>
      <c r="AF602" s="95">
        <v>0</v>
      </c>
      <c r="AG602" s="95">
        <v>0</v>
      </c>
      <c r="AH602" s="95">
        <v>0</v>
      </c>
      <c r="AI602" s="95">
        <v>0</v>
      </c>
      <c r="AJ602" s="96">
        <f t="shared" si="9"/>
        <v>0</v>
      </c>
      <c r="AM602" s="103"/>
    </row>
    <row r="603" spans="1:39" ht="20.100000000000001" customHeight="1">
      <c r="A603" s="92">
        <v>2320</v>
      </c>
      <c r="B603" s="93" t="s">
        <v>1258</v>
      </c>
      <c r="C603" s="94" t="s">
        <v>1383</v>
      </c>
      <c r="D603" s="95">
        <v>0</v>
      </c>
      <c r="E603" s="95">
        <v>0</v>
      </c>
      <c r="F603" s="95">
        <v>0</v>
      </c>
      <c r="G603" s="95">
        <v>0</v>
      </c>
      <c r="H603" s="95">
        <v>0</v>
      </c>
      <c r="I603" s="95">
        <v>0</v>
      </c>
      <c r="J603" s="95">
        <v>0</v>
      </c>
      <c r="K603" s="95">
        <v>0</v>
      </c>
      <c r="L603" s="95">
        <v>0</v>
      </c>
      <c r="M603" s="95">
        <v>0</v>
      </c>
      <c r="N603" s="95">
        <v>0</v>
      </c>
      <c r="O603" s="95">
        <v>0</v>
      </c>
      <c r="P603" s="95">
        <v>0</v>
      </c>
      <c r="Q603" s="95">
        <v>0</v>
      </c>
      <c r="R603" s="95">
        <v>0</v>
      </c>
      <c r="S603" s="95">
        <v>0</v>
      </c>
      <c r="T603" s="95">
        <v>0</v>
      </c>
      <c r="U603" s="95">
        <v>0</v>
      </c>
      <c r="V603" s="95">
        <v>0</v>
      </c>
      <c r="W603" s="95">
        <v>0</v>
      </c>
      <c r="X603" s="95">
        <v>0</v>
      </c>
      <c r="Y603" s="95">
        <v>0</v>
      </c>
      <c r="Z603" s="95">
        <v>0</v>
      </c>
      <c r="AA603" s="95">
        <v>0</v>
      </c>
      <c r="AB603" s="95">
        <v>0</v>
      </c>
      <c r="AC603" s="95">
        <v>0</v>
      </c>
      <c r="AD603" s="95">
        <v>0</v>
      </c>
      <c r="AE603" s="95">
        <v>0</v>
      </c>
      <c r="AF603" s="95">
        <v>0</v>
      </c>
      <c r="AG603" s="95">
        <v>0</v>
      </c>
      <c r="AH603" s="95">
        <v>0</v>
      </c>
      <c r="AI603" s="95">
        <v>0</v>
      </c>
      <c r="AJ603" s="96">
        <f t="shared" si="9"/>
        <v>0</v>
      </c>
      <c r="AM603" s="103"/>
    </row>
    <row r="604" spans="1:39" ht="20.100000000000001" customHeight="1">
      <c r="A604" s="92">
        <v>2321</v>
      </c>
      <c r="B604" s="93" t="s">
        <v>618</v>
      </c>
      <c r="C604" s="94" t="s">
        <v>1383</v>
      </c>
      <c r="D604" s="95">
        <v>0</v>
      </c>
      <c r="E604" s="95">
        <v>0</v>
      </c>
      <c r="F604" s="95">
        <v>0</v>
      </c>
      <c r="G604" s="95">
        <v>0</v>
      </c>
      <c r="H604" s="95">
        <v>0</v>
      </c>
      <c r="I604" s="95">
        <v>0</v>
      </c>
      <c r="J604" s="95">
        <v>0</v>
      </c>
      <c r="K604" s="95">
        <v>0</v>
      </c>
      <c r="L604" s="95">
        <v>0</v>
      </c>
      <c r="M604" s="95">
        <v>0</v>
      </c>
      <c r="N604" s="95">
        <v>0</v>
      </c>
      <c r="O604" s="95">
        <v>0</v>
      </c>
      <c r="P604" s="95">
        <v>0</v>
      </c>
      <c r="Q604" s="95">
        <v>0</v>
      </c>
      <c r="R604" s="95">
        <v>0</v>
      </c>
      <c r="S604" s="95">
        <v>0</v>
      </c>
      <c r="T604" s="95">
        <v>0</v>
      </c>
      <c r="U604" s="95">
        <v>0</v>
      </c>
      <c r="V604" s="95">
        <v>0</v>
      </c>
      <c r="W604" s="95">
        <v>0</v>
      </c>
      <c r="X604" s="95">
        <v>0</v>
      </c>
      <c r="Y604" s="95">
        <v>0</v>
      </c>
      <c r="Z604" s="95">
        <v>0</v>
      </c>
      <c r="AA604" s="95">
        <v>0</v>
      </c>
      <c r="AB604" s="95">
        <v>0</v>
      </c>
      <c r="AC604" s="95">
        <v>0</v>
      </c>
      <c r="AD604" s="95">
        <v>0</v>
      </c>
      <c r="AE604" s="95">
        <v>0</v>
      </c>
      <c r="AF604" s="95">
        <v>0</v>
      </c>
      <c r="AG604" s="95">
        <v>0</v>
      </c>
      <c r="AH604" s="95">
        <v>0</v>
      </c>
      <c r="AI604" s="95">
        <v>0</v>
      </c>
      <c r="AJ604" s="96">
        <f t="shared" si="9"/>
        <v>0</v>
      </c>
      <c r="AM604" s="103"/>
    </row>
    <row r="605" spans="1:39" ht="20.100000000000001" customHeight="1">
      <c r="A605" s="92">
        <v>2322</v>
      </c>
      <c r="B605" s="93" t="s">
        <v>619</v>
      </c>
      <c r="C605" s="94" t="s">
        <v>1383</v>
      </c>
      <c r="D605" s="95">
        <v>0</v>
      </c>
      <c r="E605" s="95">
        <v>0</v>
      </c>
      <c r="F605" s="95">
        <v>0</v>
      </c>
      <c r="G605" s="95">
        <v>0</v>
      </c>
      <c r="H605" s="95">
        <v>0</v>
      </c>
      <c r="I605" s="95">
        <v>0</v>
      </c>
      <c r="J605" s="95">
        <v>0</v>
      </c>
      <c r="K605" s="95">
        <v>0</v>
      </c>
      <c r="L605" s="95">
        <v>0</v>
      </c>
      <c r="M605" s="95">
        <v>0</v>
      </c>
      <c r="N605" s="95">
        <v>0</v>
      </c>
      <c r="O605" s="95">
        <v>0</v>
      </c>
      <c r="P605" s="95">
        <v>0</v>
      </c>
      <c r="Q605" s="95">
        <v>0</v>
      </c>
      <c r="R605" s="95">
        <v>0</v>
      </c>
      <c r="S605" s="95">
        <v>0</v>
      </c>
      <c r="T605" s="95">
        <v>0</v>
      </c>
      <c r="U605" s="95">
        <v>0</v>
      </c>
      <c r="V605" s="95">
        <v>0</v>
      </c>
      <c r="W605" s="95">
        <v>0</v>
      </c>
      <c r="X605" s="95">
        <v>0</v>
      </c>
      <c r="Y605" s="95">
        <v>0</v>
      </c>
      <c r="Z605" s="95">
        <v>0</v>
      </c>
      <c r="AA605" s="95">
        <v>0</v>
      </c>
      <c r="AB605" s="95">
        <v>0</v>
      </c>
      <c r="AC605" s="95">
        <v>0</v>
      </c>
      <c r="AD605" s="95">
        <v>0</v>
      </c>
      <c r="AE605" s="95">
        <v>0</v>
      </c>
      <c r="AF605" s="95">
        <v>0</v>
      </c>
      <c r="AG605" s="95">
        <v>0</v>
      </c>
      <c r="AH605" s="95">
        <v>0</v>
      </c>
      <c r="AI605" s="95">
        <v>0</v>
      </c>
      <c r="AJ605" s="96">
        <f t="shared" si="9"/>
        <v>0</v>
      </c>
      <c r="AM605" s="103"/>
    </row>
    <row r="606" spans="1:39" ht="20.100000000000001" customHeight="1">
      <c r="A606" s="92">
        <v>2323</v>
      </c>
      <c r="B606" s="93" t="s">
        <v>620</v>
      </c>
      <c r="C606" s="94" t="s">
        <v>1383</v>
      </c>
      <c r="D606" s="95">
        <v>0</v>
      </c>
      <c r="E606" s="95">
        <v>0</v>
      </c>
      <c r="F606" s="95">
        <v>0</v>
      </c>
      <c r="G606" s="95">
        <v>0</v>
      </c>
      <c r="H606" s="95">
        <v>0</v>
      </c>
      <c r="I606" s="95">
        <v>0</v>
      </c>
      <c r="J606" s="95">
        <v>0</v>
      </c>
      <c r="K606" s="95">
        <v>0</v>
      </c>
      <c r="L606" s="95">
        <v>0</v>
      </c>
      <c r="M606" s="95">
        <v>0</v>
      </c>
      <c r="N606" s="95">
        <v>0</v>
      </c>
      <c r="O606" s="95">
        <v>0</v>
      </c>
      <c r="P606" s="95">
        <v>0</v>
      </c>
      <c r="Q606" s="95">
        <v>0</v>
      </c>
      <c r="R606" s="95">
        <v>0</v>
      </c>
      <c r="S606" s="95">
        <v>0</v>
      </c>
      <c r="T606" s="95">
        <v>0</v>
      </c>
      <c r="U606" s="95">
        <v>0</v>
      </c>
      <c r="V606" s="95">
        <v>0</v>
      </c>
      <c r="W606" s="95">
        <v>0</v>
      </c>
      <c r="X606" s="95">
        <v>0</v>
      </c>
      <c r="Y606" s="95">
        <v>0</v>
      </c>
      <c r="Z606" s="95">
        <v>0</v>
      </c>
      <c r="AA606" s="95">
        <v>0</v>
      </c>
      <c r="AB606" s="95">
        <v>0</v>
      </c>
      <c r="AC606" s="95">
        <v>0</v>
      </c>
      <c r="AD606" s="95">
        <v>0</v>
      </c>
      <c r="AE606" s="95">
        <v>0</v>
      </c>
      <c r="AF606" s="95">
        <v>0</v>
      </c>
      <c r="AG606" s="95">
        <v>0</v>
      </c>
      <c r="AH606" s="95">
        <v>0</v>
      </c>
      <c r="AI606" s="95">
        <v>0</v>
      </c>
      <c r="AJ606" s="96">
        <f t="shared" si="9"/>
        <v>0</v>
      </c>
      <c r="AM606" s="103"/>
    </row>
    <row r="607" spans="1:39" ht="20.100000000000001" customHeight="1">
      <c r="A607" s="92">
        <v>2324</v>
      </c>
      <c r="B607" s="93" t="s">
        <v>621</v>
      </c>
      <c r="C607" s="94" t="s">
        <v>1383</v>
      </c>
      <c r="D607" s="95">
        <v>0</v>
      </c>
      <c r="E607" s="95">
        <v>0</v>
      </c>
      <c r="F607" s="95">
        <v>0</v>
      </c>
      <c r="G607" s="95">
        <v>0</v>
      </c>
      <c r="H607" s="95">
        <v>0</v>
      </c>
      <c r="I607" s="95">
        <v>0</v>
      </c>
      <c r="J607" s="95">
        <v>0</v>
      </c>
      <c r="K607" s="95">
        <v>0</v>
      </c>
      <c r="L607" s="95">
        <v>0</v>
      </c>
      <c r="M607" s="95">
        <v>0</v>
      </c>
      <c r="N607" s="95">
        <v>0</v>
      </c>
      <c r="O607" s="95">
        <v>0</v>
      </c>
      <c r="P607" s="95">
        <v>0</v>
      </c>
      <c r="Q607" s="95">
        <v>0</v>
      </c>
      <c r="R607" s="95">
        <v>0</v>
      </c>
      <c r="S607" s="95">
        <v>0</v>
      </c>
      <c r="T607" s="95">
        <v>0</v>
      </c>
      <c r="U607" s="95">
        <v>0</v>
      </c>
      <c r="V607" s="95">
        <v>0</v>
      </c>
      <c r="W607" s="95">
        <v>0</v>
      </c>
      <c r="X607" s="95">
        <v>0</v>
      </c>
      <c r="Y607" s="95">
        <v>0</v>
      </c>
      <c r="Z607" s="95">
        <v>0</v>
      </c>
      <c r="AA607" s="95">
        <v>0</v>
      </c>
      <c r="AB607" s="95">
        <v>0</v>
      </c>
      <c r="AC607" s="95">
        <v>0</v>
      </c>
      <c r="AD607" s="95">
        <v>0</v>
      </c>
      <c r="AE607" s="95">
        <v>0</v>
      </c>
      <c r="AF607" s="95">
        <v>0</v>
      </c>
      <c r="AG607" s="95">
        <v>0</v>
      </c>
      <c r="AH607" s="95">
        <v>0</v>
      </c>
      <c r="AI607" s="95">
        <v>0</v>
      </c>
      <c r="AJ607" s="96">
        <f t="shared" si="9"/>
        <v>0</v>
      </c>
      <c r="AM607" s="103"/>
    </row>
    <row r="608" spans="1:39" ht="20.100000000000001" customHeight="1">
      <c r="A608" s="92">
        <v>2325</v>
      </c>
      <c r="B608" s="93" t="s">
        <v>622</v>
      </c>
      <c r="C608" s="94" t="s">
        <v>1383</v>
      </c>
      <c r="D608" s="95">
        <v>0</v>
      </c>
      <c r="E608" s="95">
        <v>0</v>
      </c>
      <c r="F608" s="95">
        <v>0</v>
      </c>
      <c r="G608" s="95">
        <v>0</v>
      </c>
      <c r="H608" s="95">
        <v>0</v>
      </c>
      <c r="I608" s="95">
        <v>0</v>
      </c>
      <c r="J608" s="95">
        <v>0</v>
      </c>
      <c r="K608" s="95">
        <v>0</v>
      </c>
      <c r="L608" s="95">
        <v>0</v>
      </c>
      <c r="M608" s="95">
        <v>0</v>
      </c>
      <c r="N608" s="95">
        <v>0</v>
      </c>
      <c r="O608" s="95">
        <v>0</v>
      </c>
      <c r="P608" s="95">
        <v>0</v>
      </c>
      <c r="Q608" s="95">
        <v>0</v>
      </c>
      <c r="R608" s="95">
        <v>0</v>
      </c>
      <c r="S608" s="95">
        <v>0</v>
      </c>
      <c r="T608" s="95">
        <v>0</v>
      </c>
      <c r="U608" s="95">
        <v>0</v>
      </c>
      <c r="V608" s="95">
        <v>0</v>
      </c>
      <c r="W608" s="95">
        <v>0</v>
      </c>
      <c r="X608" s="95">
        <v>0</v>
      </c>
      <c r="Y608" s="95">
        <v>0</v>
      </c>
      <c r="Z608" s="95">
        <v>0</v>
      </c>
      <c r="AA608" s="95">
        <v>0</v>
      </c>
      <c r="AB608" s="95">
        <v>0</v>
      </c>
      <c r="AC608" s="95">
        <v>0</v>
      </c>
      <c r="AD608" s="95">
        <v>0</v>
      </c>
      <c r="AE608" s="95">
        <v>0</v>
      </c>
      <c r="AF608" s="95">
        <v>0</v>
      </c>
      <c r="AG608" s="95">
        <v>0</v>
      </c>
      <c r="AH608" s="95">
        <v>0</v>
      </c>
      <c r="AI608" s="95">
        <v>0</v>
      </c>
      <c r="AJ608" s="96">
        <f t="shared" si="9"/>
        <v>0</v>
      </c>
      <c r="AM608" s="103"/>
    </row>
    <row r="609" spans="1:39" ht="20.100000000000001" customHeight="1">
      <c r="A609" s="92">
        <v>2326</v>
      </c>
      <c r="B609" s="93" t="s">
        <v>623</v>
      </c>
      <c r="C609" s="94" t="s">
        <v>1383</v>
      </c>
      <c r="D609" s="95">
        <v>0</v>
      </c>
      <c r="E609" s="95">
        <v>0</v>
      </c>
      <c r="F609" s="95">
        <v>0</v>
      </c>
      <c r="G609" s="95">
        <v>0</v>
      </c>
      <c r="H609" s="95">
        <v>0</v>
      </c>
      <c r="I609" s="95">
        <v>0</v>
      </c>
      <c r="J609" s="95">
        <v>0</v>
      </c>
      <c r="K609" s="95">
        <v>0</v>
      </c>
      <c r="L609" s="95">
        <v>0</v>
      </c>
      <c r="M609" s="95">
        <v>0</v>
      </c>
      <c r="N609" s="95">
        <v>0</v>
      </c>
      <c r="O609" s="95">
        <v>0</v>
      </c>
      <c r="P609" s="95">
        <v>0</v>
      </c>
      <c r="Q609" s="95">
        <v>0</v>
      </c>
      <c r="R609" s="95">
        <v>0</v>
      </c>
      <c r="S609" s="95">
        <v>0</v>
      </c>
      <c r="T609" s="95">
        <v>0</v>
      </c>
      <c r="U609" s="95">
        <v>0</v>
      </c>
      <c r="V609" s="95">
        <v>0</v>
      </c>
      <c r="W609" s="95">
        <v>0</v>
      </c>
      <c r="X609" s="95">
        <v>0</v>
      </c>
      <c r="Y609" s="95">
        <v>0</v>
      </c>
      <c r="Z609" s="95">
        <v>0</v>
      </c>
      <c r="AA609" s="95">
        <v>0</v>
      </c>
      <c r="AB609" s="95">
        <v>0</v>
      </c>
      <c r="AC609" s="95">
        <v>0</v>
      </c>
      <c r="AD609" s="95">
        <v>0</v>
      </c>
      <c r="AE609" s="95">
        <v>0</v>
      </c>
      <c r="AF609" s="95">
        <v>0</v>
      </c>
      <c r="AG609" s="95">
        <v>0</v>
      </c>
      <c r="AH609" s="95">
        <v>0</v>
      </c>
      <c r="AI609" s="95">
        <v>0</v>
      </c>
      <c r="AJ609" s="96">
        <f t="shared" si="9"/>
        <v>0</v>
      </c>
      <c r="AM609" s="103"/>
    </row>
    <row r="610" spans="1:39" ht="20.100000000000001" customHeight="1">
      <c r="A610" s="92">
        <v>2327</v>
      </c>
      <c r="B610" s="93" t="s">
        <v>624</v>
      </c>
      <c r="C610" s="94" t="s">
        <v>1383</v>
      </c>
      <c r="D610" s="95">
        <v>0</v>
      </c>
      <c r="E610" s="95">
        <v>0</v>
      </c>
      <c r="F610" s="95">
        <v>0</v>
      </c>
      <c r="G610" s="95">
        <v>0</v>
      </c>
      <c r="H610" s="95">
        <v>0</v>
      </c>
      <c r="I610" s="95">
        <v>0</v>
      </c>
      <c r="J610" s="95">
        <v>0</v>
      </c>
      <c r="K610" s="95">
        <v>0</v>
      </c>
      <c r="L610" s="95">
        <v>0</v>
      </c>
      <c r="M610" s="95">
        <v>0</v>
      </c>
      <c r="N610" s="95">
        <v>0</v>
      </c>
      <c r="O610" s="95">
        <v>0</v>
      </c>
      <c r="P610" s="95">
        <v>0</v>
      </c>
      <c r="Q610" s="95">
        <v>0</v>
      </c>
      <c r="R610" s="95">
        <v>0</v>
      </c>
      <c r="S610" s="95">
        <v>0</v>
      </c>
      <c r="T610" s="95">
        <v>0</v>
      </c>
      <c r="U610" s="95">
        <v>0</v>
      </c>
      <c r="V610" s="95">
        <v>0</v>
      </c>
      <c r="W610" s="95">
        <v>0</v>
      </c>
      <c r="X610" s="95">
        <v>0</v>
      </c>
      <c r="Y610" s="95">
        <v>0</v>
      </c>
      <c r="Z610" s="95">
        <v>0</v>
      </c>
      <c r="AA610" s="95">
        <v>0</v>
      </c>
      <c r="AB610" s="95">
        <v>0</v>
      </c>
      <c r="AC610" s="95">
        <v>0</v>
      </c>
      <c r="AD610" s="95">
        <v>0</v>
      </c>
      <c r="AE610" s="95">
        <v>0</v>
      </c>
      <c r="AF610" s="95">
        <v>0</v>
      </c>
      <c r="AG610" s="95">
        <v>0</v>
      </c>
      <c r="AH610" s="95">
        <v>0</v>
      </c>
      <c r="AI610" s="95">
        <v>0</v>
      </c>
      <c r="AJ610" s="96">
        <f t="shared" si="9"/>
        <v>0</v>
      </c>
      <c r="AM610" s="103"/>
    </row>
    <row r="611" spans="1:39" ht="20.100000000000001" customHeight="1">
      <c r="A611" s="92">
        <v>2328</v>
      </c>
      <c r="B611" s="93" t="s">
        <v>1309</v>
      </c>
      <c r="C611" s="94" t="s">
        <v>1383</v>
      </c>
      <c r="D611" s="95">
        <v>0</v>
      </c>
      <c r="E611" s="95">
        <v>0</v>
      </c>
      <c r="F611" s="95">
        <v>0</v>
      </c>
      <c r="G611" s="95">
        <v>0</v>
      </c>
      <c r="H611" s="95">
        <v>0</v>
      </c>
      <c r="I611" s="95">
        <v>0</v>
      </c>
      <c r="J611" s="95">
        <v>0</v>
      </c>
      <c r="K611" s="95">
        <v>0</v>
      </c>
      <c r="L611" s="95">
        <v>0</v>
      </c>
      <c r="M611" s="95">
        <v>0</v>
      </c>
      <c r="N611" s="95">
        <v>0</v>
      </c>
      <c r="O611" s="95">
        <v>0</v>
      </c>
      <c r="P611" s="95">
        <v>0</v>
      </c>
      <c r="Q611" s="95">
        <v>0</v>
      </c>
      <c r="R611" s="95">
        <v>0</v>
      </c>
      <c r="S611" s="95">
        <v>0</v>
      </c>
      <c r="T611" s="95">
        <v>0</v>
      </c>
      <c r="U611" s="95">
        <v>0</v>
      </c>
      <c r="V611" s="95">
        <v>0</v>
      </c>
      <c r="W611" s="95">
        <v>0</v>
      </c>
      <c r="X611" s="95">
        <v>0</v>
      </c>
      <c r="Y611" s="95">
        <v>0</v>
      </c>
      <c r="Z611" s="95">
        <v>0</v>
      </c>
      <c r="AA611" s="95">
        <v>0</v>
      </c>
      <c r="AB611" s="95">
        <v>0</v>
      </c>
      <c r="AC611" s="95">
        <v>0</v>
      </c>
      <c r="AD611" s="95">
        <v>0</v>
      </c>
      <c r="AE611" s="95">
        <v>0</v>
      </c>
      <c r="AF611" s="95">
        <v>0</v>
      </c>
      <c r="AG611" s="95">
        <v>0</v>
      </c>
      <c r="AH611" s="95">
        <v>0</v>
      </c>
      <c r="AI611" s="95">
        <v>0</v>
      </c>
      <c r="AJ611" s="96">
        <f t="shared" si="9"/>
        <v>0</v>
      </c>
      <c r="AM611" s="103"/>
    </row>
    <row r="612" spans="1:39" ht="20.100000000000001" customHeight="1">
      <c r="A612" s="92" t="s">
        <v>635</v>
      </c>
      <c r="B612" s="93" t="s">
        <v>1259</v>
      </c>
      <c r="C612" s="94" t="s">
        <v>1266</v>
      </c>
      <c r="D612" s="95">
        <v>0</v>
      </c>
      <c r="E612" s="95">
        <v>0</v>
      </c>
      <c r="F612" s="95">
        <v>0</v>
      </c>
      <c r="G612" s="95">
        <v>3323377.6600000006</v>
      </c>
      <c r="H612" s="95">
        <v>0</v>
      </c>
      <c r="I612" s="95">
        <v>0</v>
      </c>
      <c r="J612" s="95">
        <v>521380.27</v>
      </c>
      <c r="K612" s="95">
        <v>0</v>
      </c>
      <c r="L612" s="95">
        <v>0</v>
      </c>
      <c r="M612" s="95">
        <v>0</v>
      </c>
      <c r="N612" s="95">
        <v>0</v>
      </c>
      <c r="O612" s="95">
        <v>0</v>
      </c>
      <c r="P612" s="95">
        <v>55371.839999999997</v>
      </c>
      <c r="Q612" s="95">
        <v>0</v>
      </c>
      <c r="R612" s="95">
        <v>0</v>
      </c>
      <c r="S612" s="95">
        <v>0</v>
      </c>
      <c r="T612" s="95">
        <v>0</v>
      </c>
      <c r="U612" s="95">
        <v>0</v>
      </c>
      <c r="V612" s="95">
        <v>0</v>
      </c>
      <c r="W612" s="95">
        <v>0</v>
      </c>
      <c r="X612" s="95">
        <v>0</v>
      </c>
      <c r="Y612" s="95">
        <v>0</v>
      </c>
      <c r="Z612" s="95">
        <v>0</v>
      </c>
      <c r="AA612" s="95">
        <v>0</v>
      </c>
      <c r="AB612" s="95">
        <v>0</v>
      </c>
      <c r="AC612" s="95">
        <v>0</v>
      </c>
      <c r="AD612" s="95">
        <v>0</v>
      </c>
      <c r="AE612" s="95">
        <v>0</v>
      </c>
      <c r="AF612" s="95">
        <v>0</v>
      </c>
      <c r="AG612" s="95">
        <v>0</v>
      </c>
      <c r="AH612" s="95">
        <v>0</v>
      </c>
      <c r="AI612" s="95">
        <v>0</v>
      </c>
      <c r="AJ612" s="96">
        <f t="shared" si="9"/>
        <v>3900129.7700000005</v>
      </c>
      <c r="AM612" s="103"/>
    </row>
    <row r="613" spans="1:39" ht="20.100000000000001" customHeight="1">
      <c r="A613" s="92" t="s">
        <v>637</v>
      </c>
      <c r="B613" s="93" t="s">
        <v>1260</v>
      </c>
      <c r="C613" s="94" t="e">
        <v>#N/A</v>
      </c>
      <c r="D613" s="95">
        <v>0</v>
      </c>
      <c r="E613" s="95">
        <v>0</v>
      </c>
      <c r="F613" s="95">
        <v>0</v>
      </c>
      <c r="G613" s="95">
        <v>0</v>
      </c>
      <c r="H613" s="95">
        <v>0</v>
      </c>
      <c r="I613" s="95">
        <v>0</v>
      </c>
      <c r="J613" s="95">
        <v>0</v>
      </c>
      <c r="K613" s="95">
        <v>0</v>
      </c>
      <c r="L613" s="95">
        <v>0</v>
      </c>
      <c r="M613" s="95">
        <v>0</v>
      </c>
      <c r="N613" s="95">
        <v>0</v>
      </c>
      <c r="O613" s="95">
        <v>0</v>
      </c>
      <c r="P613" s="95">
        <v>0</v>
      </c>
      <c r="Q613" s="95">
        <v>0</v>
      </c>
      <c r="R613" s="95">
        <v>0</v>
      </c>
      <c r="S613" s="95">
        <v>0</v>
      </c>
      <c r="T613" s="95">
        <v>0</v>
      </c>
      <c r="U613" s="95">
        <v>0</v>
      </c>
      <c r="V613" s="95">
        <v>0</v>
      </c>
      <c r="W613" s="95">
        <v>0</v>
      </c>
      <c r="X613" s="95">
        <v>0</v>
      </c>
      <c r="Y613" s="95">
        <v>0</v>
      </c>
      <c r="Z613" s="95">
        <v>0</v>
      </c>
      <c r="AA613" s="95">
        <v>0</v>
      </c>
      <c r="AB613" s="95">
        <v>0</v>
      </c>
      <c r="AC613" s="95">
        <v>0</v>
      </c>
      <c r="AD613" s="95">
        <v>0</v>
      </c>
      <c r="AE613" s="95">
        <v>0</v>
      </c>
      <c r="AF613" s="95">
        <v>0</v>
      </c>
      <c r="AG613" s="95">
        <v>0</v>
      </c>
      <c r="AH613" s="95">
        <v>0</v>
      </c>
      <c r="AI613" s="95">
        <v>0</v>
      </c>
      <c r="AJ613" s="96">
        <f t="shared" si="9"/>
        <v>0</v>
      </c>
      <c r="AM613" s="103"/>
    </row>
    <row r="614" spans="1:39" ht="20.100000000000001" customHeight="1">
      <c r="A614" s="92" t="s">
        <v>639</v>
      </c>
      <c r="B614" s="93" t="s">
        <v>1261</v>
      </c>
      <c r="C614" s="94" t="e">
        <v>#N/A</v>
      </c>
      <c r="D614" s="95">
        <v>0</v>
      </c>
      <c r="E614" s="95">
        <v>0</v>
      </c>
      <c r="F614" s="95">
        <v>0</v>
      </c>
      <c r="G614" s="95">
        <v>2469539.8899999987</v>
      </c>
      <c r="H614" s="95">
        <v>0</v>
      </c>
      <c r="I614" s="95">
        <v>0</v>
      </c>
      <c r="J614" s="95">
        <v>0</v>
      </c>
      <c r="K614" s="95">
        <v>0</v>
      </c>
      <c r="L614" s="95">
        <v>0</v>
      </c>
      <c r="M614" s="95">
        <v>0</v>
      </c>
      <c r="N614" s="95">
        <v>0</v>
      </c>
      <c r="O614" s="95">
        <v>0</v>
      </c>
      <c r="P614" s="95">
        <v>0</v>
      </c>
      <c r="Q614" s="95">
        <v>0</v>
      </c>
      <c r="R614" s="95">
        <v>0</v>
      </c>
      <c r="S614" s="95">
        <v>0</v>
      </c>
      <c r="T614" s="95">
        <v>1684866.9399999997</v>
      </c>
      <c r="U614" s="95">
        <v>2332400</v>
      </c>
      <c r="V614" s="95">
        <v>0</v>
      </c>
      <c r="W614" s="95">
        <v>0</v>
      </c>
      <c r="X614" s="95">
        <v>0</v>
      </c>
      <c r="Y614" s="95">
        <v>0</v>
      </c>
      <c r="Z614" s="95">
        <v>0</v>
      </c>
      <c r="AA614" s="95">
        <v>6860000</v>
      </c>
      <c r="AB614" s="95">
        <v>0</v>
      </c>
      <c r="AC614" s="95">
        <v>0</v>
      </c>
      <c r="AD614" s="95">
        <v>0</v>
      </c>
      <c r="AE614" s="95">
        <v>0</v>
      </c>
      <c r="AF614" s="95">
        <v>0</v>
      </c>
      <c r="AG614" s="95">
        <v>0</v>
      </c>
      <c r="AH614" s="95">
        <v>0</v>
      </c>
      <c r="AI614" s="95">
        <v>0</v>
      </c>
      <c r="AJ614" s="96">
        <f t="shared" si="9"/>
        <v>13346806.829999998</v>
      </c>
      <c r="AM614" s="103"/>
    </row>
    <row r="615" spans="1:39" ht="4.5" customHeight="1">
      <c r="A615" s="92"/>
      <c r="B615" s="93"/>
      <c r="C615" s="94"/>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9"/>
      <c r="AM615" s="43"/>
    </row>
    <row r="616" spans="1:39" ht="18.95" customHeight="1" thickBot="1">
      <c r="A616" s="92"/>
      <c r="B616" s="100" t="s">
        <v>653</v>
      </c>
      <c r="C616" s="101"/>
      <c r="D616" s="102">
        <f>SUBTOTAL(9,D13:D614)</f>
        <v>105137903.60999997</v>
      </c>
      <c r="E616" s="102">
        <f t="shared" ref="E616:AJ616" si="10">SUBTOTAL(9,E13:E614)</f>
        <v>59879934.00999999</v>
      </c>
      <c r="F616" s="102">
        <f t="shared" si="10"/>
        <v>3427589180.0800009</v>
      </c>
      <c r="G616" s="102">
        <f t="shared" si="10"/>
        <v>443859064.56999999</v>
      </c>
      <c r="H616" s="102">
        <f t="shared" si="10"/>
        <v>21880656</v>
      </c>
      <c r="I616" s="102">
        <f t="shared" si="10"/>
        <v>3319019.1099999994</v>
      </c>
      <c r="J616" s="102">
        <f t="shared" si="10"/>
        <v>2059160819.4999995</v>
      </c>
      <c r="K616" s="102">
        <f t="shared" si="10"/>
        <v>2302705.6300000004</v>
      </c>
      <c r="L616" s="102">
        <f t="shared" si="10"/>
        <v>36824180.620000005</v>
      </c>
      <c r="M616" s="102">
        <f t="shared" si="10"/>
        <v>17847.87</v>
      </c>
      <c r="N616" s="102">
        <f t="shared" si="10"/>
        <v>1832041223.3399997</v>
      </c>
      <c r="O616" s="102">
        <f t="shared" si="10"/>
        <v>205191.13999999996</v>
      </c>
      <c r="P616" s="102">
        <f t="shared" si="10"/>
        <v>275378847.81</v>
      </c>
      <c r="Q616" s="102">
        <f t="shared" si="10"/>
        <v>746128249.17999995</v>
      </c>
      <c r="R616" s="102">
        <f t="shared" si="10"/>
        <v>711294533.3499999</v>
      </c>
      <c r="S616" s="102">
        <f t="shared" si="10"/>
        <v>5693528.6500000004</v>
      </c>
      <c r="T616" s="102">
        <f t="shared" si="10"/>
        <v>514632203.20000011</v>
      </c>
      <c r="U616" s="102">
        <f t="shared" si="10"/>
        <v>5198346.68</v>
      </c>
      <c r="V616" s="102">
        <f t="shared" si="10"/>
        <v>37730</v>
      </c>
      <c r="W616" s="102">
        <f t="shared" si="10"/>
        <v>38450.300000000003</v>
      </c>
      <c r="X616" s="102">
        <f t="shared" si="10"/>
        <v>1154961.6736000001</v>
      </c>
      <c r="Y616" s="102">
        <f t="shared" si="10"/>
        <v>29.017800000000005</v>
      </c>
      <c r="Z616" s="102">
        <f t="shared" si="10"/>
        <v>2950.5545999999999</v>
      </c>
      <c r="AA616" s="102">
        <f t="shared" si="10"/>
        <v>3025535815.8354001</v>
      </c>
      <c r="AB616" s="102">
        <f t="shared" si="10"/>
        <v>2375.9610000000002</v>
      </c>
      <c r="AC616" s="102">
        <f t="shared" si="10"/>
        <v>345161261.17899984</v>
      </c>
      <c r="AD616" s="102">
        <f t="shared" si="10"/>
        <v>3783394.9580000006</v>
      </c>
      <c r="AE616" s="102">
        <f t="shared" si="10"/>
        <v>2025846461.620801</v>
      </c>
      <c r="AF616" s="102">
        <f t="shared" si="10"/>
        <v>2816.9903999999997</v>
      </c>
      <c r="AG616" s="102">
        <f t="shared" si="10"/>
        <v>0.21</v>
      </c>
      <c r="AH616" s="102">
        <f t="shared" si="10"/>
        <v>5196900.0159999998</v>
      </c>
      <c r="AI616" s="102">
        <f t="shared" si="10"/>
        <v>2240172.0334000001</v>
      </c>
      <c r="AJ616" s="102">
        <f t="shared" si="10"/>
        <v>15659546754.700008</v>
      </c>
    </row>
    <row r="617" spans="1:39" ht="15.75" thickTop="1">
      <c r="A617" s="48"/>
      <c r="B617" s="49"/>
      <c r="C617" s="50"/>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2"/>
    </row>
    <row r="620" spans="1:39" s="44" customFormat="1" hidden="1"/>
    <row r="621" spans="1:39" hidden="1">
      <c r="E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row>
    <row r="622" spans="1:39" hidden="1">
      <c r="D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row>
    <row r="623" spans="1:39" hidden="1">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row>
    <row r="624" spans="1:39" hidden="1"/>
    <row r="625" spans="3:36" ht="15.75" hidden="1" thickBot="1">
      <c r="C625" s="46"/>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5"/>
    </row>
    <row r="626" spans="3:36" hidden="1">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row>
    <row r="627" spans="3:36">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45"/>
    </row>
    <row r="628" spans="3:36">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5"/>
      <c r="AE628" s="55"/>
      <c r="AF628" s="55"/>
      <c r="AG628" s="55"/>
      <c r="AH628" s="55"/>
      <c r="AI628" s="55"/>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70" customWidth="1"/>
    <col min="2" max="2" width="105.7109375" style="70" customWidth="1"/>
    <col min="3" max="3" width="2.5703125" style="70" customWidth="1"/>
    <col min="4" max="16384" width="11.42578125" style="70"/>
  </cols>
  <sheetData>
    <row r="1" spans="1:2" ht="15.75">
      <c r="A1" s="71"/>
      <c r="B1" s="72" t="s">
        <v>670</v>
      </c>
    </row>
    <row r="2" spans="1:2" ht="3.75" customHeight="1">
      <c r="A2" s="71"/>
      <c r="B2" s="72"/>
    </row>
    <row r="3" spans="1:2" ht="91.5" customHeight="1">
      <c r="A3" s="71"/>
      <c r="B3" s="73" t="s">
        <v>671</v>
      </c>
    </row>
    <row r="4" spans="1:2" ht="65.25" customHeight="1">
      <c r="A4" s="71"/>
      <c r="B4" s="73" t="s">
        <v>672</v>
      </c>
    </row>
    <row r="5" spans="1:2" ht="27" customHeight="1">
      <c r="A5" s="71"/>
      <c r="B5" s="73" t="s">
        <v>673</v>
      </c>
    </row>
    <row r="6" spans="1:2" ht="15.75" thickBot="1">
      <c r="A6" s="71"/>
      <c r="B6" s="73" t="s">
        <v>674</v>
      </c>
    </row>
    <row r="7" spans="1:2" ht="13.5" customHeight="1">
      <c r="A7" s="71"/>
      <c r="B7" s="74" t="s">
        <v>675</v>
      </c>
    </row>
    <row r="8" spans="1:2" ht="22.5">
      <c r="A8" s="71"/>
      <c r="B8" s="75" t="s">
        <v>676</v>
      </c>
    </row>
    <row r="9" spans="1:2" ht="23.25" thickBot="1">
      <c r="A9" s="71"/>
      <c r="B9" s="76" t="s">
        <v>677</v>
      </c>
    </row>
    <row r="10" spans="1:2" ht="12.75" customHeight="1">
      <c r="A10" s="71"/>
      <c r="B10" s="77" t="s">
        <v>678</v>
      </c>
    </row>
    <row r="11" spans="1:2">
      <c r="A11" s="71"/>
      <c r="B11" s="75" t="s">
        <v>679</v>
      </c>
    </row>
    <row r="12" spans="1:2" ht="57" thickBot="1">
      <c r="A12" s="71"/>
      <c r="B12" s="76" t="s">
        <v>680</v>
      </c>
    </row>
    <row r="13" spans="1:2" ht="13.5" customHeight="1">
      <c r="A13" s="71"/>
      <c r="B13" s="77" t="s">
        <v>681</v>
      </c>
    </row>
    <row r="14" spans="1:2">
      <c r="A14" s="71"/>
      <c r="B14" s="75" t="s">
        <v>682</v>
      </c>
    </row>
    <row r="15" spans="1:2" ht="15.75" thickBot="1">
      <c r="A15" s="71"/>
      <c r="B15" s="76" t="s">
        <v>683</v>
      </c>
    </row>
    <row r="16" spans="1:2" ht="12.75" customHeight="1">
      <c r="A16" s="71"/>
      <c r="B16" s="77" t="s">
        <v>684</v>
      </c>
    </row>
    <row r="17" spans="1:2">
      <c r="A17" s="71"/>
      <c r="B17" s="75" t="s">
        <v>685</v>
      </c>
    </row>
    <row r="18" spans="1:2" ht="23.25" thickBot="1">
      <c r="A18" s="71"/>
      <c r="B18" s="76" t="s">
        <v>686</v>
      </c>
    </row>
    <row r="19" spans="1:2" ht="12.75" customHeight="1">
      <c r="A19" s="71"/>
      <c r="B19" s="77" t="s">
        <v>687</v>
      </c>
    </row>
    <row r="20" spans="1:2">
      <c r="A20" s="71"/>
      <c r="B20" s="75" t="s">
        <v>688</v>
      </c>
    </row>
    <row r="21" spans="1:2" ht="23.25" thickBot="1">
      <c r="A21" s="71"/>
      <c r="B21" s="76" t="s">
        <v>689</v>
      </c>
    </row>
    <row r="22" spans="1:2" ht="12" customHeight="1">
      <c r="A22" s="71"/>
      <c r="B22" s="77" t="s">
        <v>690</v>
      </c>
    </row>
    <row r="23" spans="1:2">
      <c r="A23" s="71"/>
      <c r="B23" s="75" t="s">
        <v>691</v>
      </c>
    </row>
    <row r="24" spans="1:2" ht="15.75" thickBot="1">
      <c r="A24" s="71"/>
      <c r="B24" s="76" t="s">
        <v>692</v>
      </c>
    </row>
    <row r="25" spans="1:2" ht="13.5" customHeight="1">
      <c r="A25" s="71"/>
      <c r="B25" s="77" t="s">
        <v>693</v>
      </c>
    </row>
    <row r="26" spans="1:2">
      <c r="A26" s="71"/>
      <c r="B26" s="75" t="s">
        <v>694</v>
      </c>
    </row>
    <row r="27" spans="1:2" ht="15.75" thickBot="1">
      <c r="A27" s="71"/>
      <c r="B27" s="76" t="s">
        <v>695</v>
      </c>
    </row>
    <row r="28" spans="1:2" ht="12.75" customHeight="1">
      <c r="A28" s="71"/>
      <c r="B28" s="77" t="s">
        <v>696</v>
      </c>
    </row>
    <row r="29" spans="1:2">
      <c r="A29" s="71"/>
      <c r="B29" s="75" t="s">
        <v>697</v>
      </c>
    </row>
    <row r="30" spans="1:2" ht="15.75" thickBot="1">
      <c r="A30" s="71"/>
      <c r="B30" s="76" t="s">
        <v>698</v>
      </c>
    </row>
    <row r="31" spans="1:2" ht="13.5" customHeight="1">
      <c r="A31" s="71"/>
      <c r="B31" s="77" t="s">
        <v>699</v>
      </c>
    </row>
    <row r="32" spans="1:2">
      <c r="A32" s="71"/>
      <c r="B32" s="75" t="s">
        <v>700</v>
      </c>
    </row>
    <row r="33" spans="1:2" ht="15.75" thickBot="1">
      <c r="A33" s="71"/>
      <c r="B33" s="76" t="s">
        <v>698</v>
      </c>
    </row>
    <row r="34" spans="1:2" ht="13.5" customHeight="1">
      <c r="A34" s="71"/>
      <c r="B34" s="77" t="s">
        <v>701</v>
      </c>
    </row>
    <row r="35" spans="1:2" ht="22.5">
      <c r="A35" s="71"/>
      <c r="B35" s="75" t="s">
        <v>702</v>
      </c>
    </row>
    <row r="36" spans="1:2" ht="23.25" thickBot="1">
      <c r="A36" s="71"/>
      <c r="B36" s="76" t="s">
        <v>703</v>
      </c>
    </row>
    <row r="37" spans="1:2" ht="13.5" customHeight="1">
      <c r="A37" s="71"/>
      <c r="B37" s="77" t="s">
        <v>704</v>
      </c>
    </row>
    <row r="38" spans="1:2" ht="22.5">
      <c r="A38" s="71"/>
      <c r="B38" s="75" t="s">
        <v>705</v>
      </c>
    </row>
    <row r="39" spans="1:2">
      <c r="A39" s="71"/>
      <c r="B39" s="75" t="s">
        <v>706</v>
      </c>
    </row>
    <row r="40" spans="1:2" ht="23.25" thickBot="1">
      <c r="A40" s="71"/>
      <c r="B40" s="76" t="s">
        <v>707</v>
      </c>
    </row>
    <row r="41" spans="1:2" ht="13.5" customHeight="1">
      <c r="A41" s="71"/>
      <c r="B41" s="77" t="s">
        <v>708</v>
      </c>
    </row>
    <row r="42" spans="1:2">
      <c r="A42" s="71"/>
      <c r="B42" s="75" t="s">
        <v>709</v>
      </c>
    </row>
    <row r="43" spans="1:2">
      <c r="A43" s="71"/>
      <c r="B43" s="75" t="s">
        <v>710</v>
      </c>
    </row>
    <row r="44" spans="1:2" ht="13.5" customHeight="1">
      <c r="A44" s="71"/>
      <c r="B44" s="75" t="s">
        <v>711</v>
      </c>
    </row>
    <row r="45" spans="1:2" ht="19.5" customHeight="1" thickBot="1">
      <c r="A45" s="71"/>
      <c r="B45" s="76" t="s">
        <v>712</v>
      </c>
    </row>
    <row r="46" spans="1:2">
      <c r="A46" s="71"/>
      <c r="B46" s="78" t="s">
        <v>713</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6"/>
  <sheetViews>
    <sheetView topLeftCell="A134" workbookViewId="0">
      <selection activeCell="B156" sqref="B156"/>
    </sheetView>
  </sheetViews>
  <sheetFormatPr baseColWidth="10" defaultRowHeight="15"/>
  <cols>
    <col min="1" max="1" width="11.42578125" style="70"/>
    <col min="2" max="2" width="76.7109375" style="70" bestFit="1" customWidth="1"/>
    <col min="3" max="3" width="73" style="70" bestFit="1" customWidth="1"/>
    <col min="4" max="16384" width="11.42578125" style="70"/>
  </cols>
  <sheetData>
    <row r="1" spans="1:3" ht="15" customHeight="1"/>
    <row r="2" spans="1:3" ht="21">
      <c r="A2" s="8" t="s">
        <v>40</v>
      </c>
      <c r="B2" s="9" t="str">
        <f>UPPER(C2)</f>
        <v>DESCRIPCIÓN</v>
      </c>
      <c r="C2" s="9" t="s">
        <v>2</v>
      </c>
    </row>
    <row r="3" spans="1:3">
      <c r="A3" s="1">
        <v>0</v>
      </c>
      <c r="B3" s="2" t="str">
        <f t="shared" ref="B3:B67" si="0">UPPER(C3)</f>
        <v>SIN  NOMBRE</v>
      </c>
      <c r="C3" s="2" t="s">
        <v>650</v>
      </c>
    </row>
    <row r="4" spans="1:3">
      <c r="A4" s="3">
        <v>6</v>
      </c>
      <c r="B4" s="4" t="str">
        <f t="shared" si="0"/>
        <v>VICEPRESIDENCIA DEL ESTADO PLURINACIONAL</v>
      </c>
      <c r="C4" s="4" t="s">
        <v>49</v>
      </c>
    </row>
    <row r="5" spans="1:3">
      <c r="A5" s="3">
        <v>10</v>
      </c>
      <c r="B5" s="4" t="str">
        <f t="shared" si="0"/>
        <v>MINISTERIO DE RELACIONES EXTERIORES</v>
      </c>
      <c r="C5" s="4" t="s">
        <v>50</v>
      </c>
    </row>
    <row r="6" spans="1:3">
      <c r="A6" s="3">
        <v>15</v>
      </c>
      <c r="B6" s="4" t="str">
        <f t="shared" si="0"/>
        <v>MINISTERIO DE GOBIERNO</v>
      </c>
      <c r="C6" s="4" t="s">
        <v>51</v>
      </c>
    </row>
    <row r="7" spans="1:3">
      <c r="A7" s="3">
        <v>16</v>
      </c>
      <c r="B7" s="4" t="str">
        <f t="shared" si="0"/>
        <v>MINISTERIO DE EDUCACIÓN</v>
      </c>
      <c r="C7" s="4" t="s">
        <v>52</v>
      </c>
    </row>
    <row r="8" spans="1:3">
      <c r="A8" s="3">
        <v>20</v>
      </c>
      <c r="B8" s="4" t="str">
        <f t="shared" si="0"/>
        <v>MINISTERIO DE DEFENSA</v>
      </c>
      <c r="C8" s="4" t="s">
        <v>53</v>
      </c>
    </row>
    <row r="9" spans="1:3">
      <c r="A9" s="3">
        <v>25</v>
      </c>
      <c r="B9" s="4" t="str">
        <f t="shared" si="0"/>
        <v>MINISTERIO DE LA PRESIDENCIA</v>
      </c>
      <c r="C9" s="4" t="s">
        <v>54</v>
      </c>
    </row>
    <row r="10" spans="1:3">
      <c r="A10" s="3">
        <v>30</v>
      </c>
      <c r="B10" s="4" t="str">
        <f t="shared" si="0"/>
        <v>MINISTERIO DE JUSTICIA</v>
      </c>
      <c r="C10" s="4" t="s">
        <v>55</v>
      </c>
    </row>
    <row r="11" spans="1:3">
      <c r="A11" s="3">
        <v>35</v>
      </c>
      <c r="B11" s="4" t="str">
        <f t="shared" si="0"/>
        <v>MINISTERIO DE ECONOMÍA Y FINANZAS PÚBLICAS</v>
      </c>
      <c r="C11" s="4" t="s">
        <v>56</v>
      </c>
    </row>
    <row r="12" spans="1:3">
      <c r="A12" s="3">
        <v>41</v>
      </c>
      <c r="B12" s="4" t="str">
        <f t="shared" si="0"/>
        <v>MINISTERIO DE DESARROLLO PRODUCTIVO Y ECONOMÍA PLURAL</v>
      </c>
      <c r="C12" s="4" t="s">
        <v>57</v>
      </c>
    </row>
    <row r="13" spans="1:3">
      <c r="A13" s="3">
        <v>46</v>
      </c>
      <c r="B13" s="4" t="str">
        <f t="shared" si="0"/>
        <v>MINISTERIO DE SALUD</v>
      </c>
      <c r="C13" s="4" t="s">
        <v>58</v>
      </c>
    </row>
    <row r="14" spans="1:3">
      <c r="A14" s="3">
        <v>47</v>
      </c>
      <c r="B14" s="4" t="str">
        <f t="shared" si="0"/>
        <v>MINISTERIO DE DESARROLLO RURAL Y TIERRAS</v>
      </c>
      <c r="C14" s="4" t="s">
        <v>59</v>
      </c>
    </row>
    <row r="15" spans="1:3">
      <c r="A15" s="5">
        <v>48</v>
      </c>
      <c r="B15" s="6" t="str">
        <f t="shared" si="0"/>
        <v>MINISTERIO DE DEPORTES</v>
      </c>
      <c r="C15" s="6" t="s">
        <v>60</v>
      </c>
    </row>
    <row r="16" spans="1:3">
      <c r="A16" s="3">
        <v>50</v>
      </c>
      <c r="B16" s="4" t="str">
        <f t="shared" si="0"/>
        <v>MIN DE TRANSPARENCIA INST. Y LUCHA CONTRA LA CORRUPCIÓN</v>
      </c>
      <c r="C16" s="4" t="s">
        <v>61</v>
      </c>
    </row>
    <row r="17" spans="1:3">
      <c r="A17" s="3">
        <v>51</v>
      </c>
      <c r="B17" s="4" t="str">
        <f t="shared" si="0"/>
        <v>MINISTERIO DE AUTONOMIAS</v>
      </c>
      <c r="C17" s="4" t="s">
        <v>62</v>
      </c>
    </row>
    <row r="18" spans="1:3">
      <c r="A18" s="3">
        <v>52</v>
      </c>
      <c r="B18" s="4" t="str">
        <f t="shared" si="0"/>
        <v>MINISTERIO DE CULTURAS Y TURISMO</v>
      </c>
      <c r="C18" s="4" t="s">
        <v>63</v>
      </c>
    </row>
    <row r="19" spans="1:3">
      <c r="A19" s="3">
        <v>66</v>
      </c>
      <c r="B19" s="4" t="str">
        <f t="shared" si="0"/>
        <v>MINISTERIO DE PLANIFICACIÓN DEL DESARROLLO</v>
      </c>
      <c r="C19" s="4" t="s">
        <v>64</v>
      </c>
    </row>
    <row r="20" spans="1:3">
      <c r="A20" s="3">
        <v>70</v>
      </c>
      <c r="B20" s="4" t="str">
        <f t="shared" si="0"/>
        <v>MINISTERIO DE TRABAJO, EMPLEO Y PREVISIÓN SOCIAL</v>
      </c>
      <c r="C20" s="4" t="s">
        <v>65</v>
      </c>
    </row>
    <row r="21" spans="1:3">
      <c r="A21" s="3">
        <v>76</v>
      </c>
      <c r="B21" s="4" t="str">
        <f t="shared" si="0"/>
        <v>MINISTERIO DE MINERÍA Y METALURGIA</v>
      </c>
      <c r="C21" s="4" t="s">
        <v>66</v>
      </c>
    </row>
    <row r="22" spans="1:3">
      <c r="A22" s="3">
        <v>78</v>
      </c>
      <c r="B22" s="4" t="str">
        <f t="shared" si="0"/>
        <v>MINISTERIO DE HIDROCARBUROS</v>
      </c>
      <c r="C22" s="4" t="s">
        <v>8190</v>
      </c>
    </row>
    <row r="23" spans="1:3">
      <c r="A23" s="3">
        <v>80</v>
      </c>
      <c r="B23" s="4" t="str">
        <f t="shared" si="0"/>
        <v>MINISTERIO DE DEFENSA LEGAL DEL ESTADO</v>
      </c>
      <c r="C23" s="4" t="s">
        <v>67</v>
      </c>
    </row>
    <row r="24" spans="1:3">
      <c r="A24" s="3">
        <v>81</v>
      </c>
      <c r="B24" s="4" t="str">
        <f t="shared" si="0"/>
        <v>MINISTERIO DE OBRAS PÚBLICAS, SERVICIOS Y VIVIENDA</v>
      </c>
      <c r="C24" s="4" t="s">
        <v>68</v>
      </c>
    </row>
    <row r="25" spans="1:3">
      <c r="A25" s="3">
        <v>86</v>
      </c>
      <c r="B25" s="4" t="str">
        <f t="shared" si="0"/>
        <v>MINISTERIO DE MEDIO AMBIENTE Y AGUA</v>
      </c>
      <c r="C25" s="4" t="s">
        <v>69</v>
      </c>
    </row>
    <row r="26" spans="1:3">
      <c r="A26" s="3">
        <v>85</v>
      </c>
      <c r="B26" s="4" t="str">
        <f t="shared" si="0"/>
        <v>MINISTERIO DE ENERGÍAS</v>
      </c>
      <c r="C26" s="4" t="s">
        <v>10448</v>
      </c>
    </row>
    <row r="27" spans="1:3">
      <c r="A27" s="3">
        <v>87</v>
      </c>
      <c r="B27" s="4" t="str">
        <f t="shared" si="0"/>
        <v>MINISTERIO DE COMUNICACIÓN</v>
      </c>
      <c r="C27" s="4" t="s">
        <v>70</v>
      </c>
    </row>
    <row r="28" spans="1:3">
      <c r="A28" s="5">
        <v>95</v>
      </c>
      <c r="B28" s="6" t="str">
        <f t="shared" si="0"/>
        <v>CONSEJO SUPREMO DE DEFENSA PLURINACIONAL</v>
      </c>
      <c r="C28" s="6" t="s">
        <v>71</v>
      </c>
    </row>
    <row r="29" spans="1:3">
      <c r="A29" s="3">
        <v>99</v>
      </c>
      <c r="B29" s="4" t="str">
        <f t="shared" si="0"/>
        <v>TESORO GENERAL DE LA NACIÓN</v>
      </c>
      <c r="C29" s="4" t="s">
        <v>72</v>
      </c>
    </row>
    <row r="30" spans="1:3">
      <c r="A30" s="3">
        <v>108</v>
      </c>
      <c r="B30" s="4" t="str">
        <f t="shared" si="0"/>
        <v>ORQUESTA SINFÓNICA NACIONAL</v>
      </c>
      <c r="C30" s="4" t="s">
        <v>73</v>
      </c>
    </row>
    <row r="31" spans="1:3">
      <c r="A31" s="3">
        <v>109</v>
      </c>
      <c r="B31" s="6" t="str">
        <f t="shared" si="0"/>
        <v>CONSERVATORIO PLURINACIONAL DE MÚSICA</v>
      </c>
      <c r="C31" s="6" t="s">
        <v>74</v>
      </c>
    </row>
    <row r="32" spans="1:3">
      <c r="A32" s="3">
        <v>111</v>
      </c>
      <c r="B32" s="4" t="str">
        <f t="shared" si="0"/>
        <v>INSTITUTO BOLIVIANO DE LA CEGUERA</v>
      </c>
      <c r="C32" s="4" t="s">
        <v>75</v>
      </c>
    </row>
    <row r="33" spans="1:3">
      <c r="A33" s="3">
        <v>112</v>
      </c>
      <c r="B33" s="4" t="str">
        <f t="shared" si="0"/>
        <v>COMITÉ NACIONAL DE LA PERSONA CON DISCAPACIDAD</v>
      </c>
      <c r="C33" s="4" t="s">
        <v>76</v>
      </c>
    </row>
    <row r="34" spans="1:3">
      <c r="A34" s="3">
        <v>113</v>
      </c>
      <c r="B34" s="4" t="str">
        <f t="shared" si="0"/>
        <v>FONDO DE INVERSIÓN PARA EL DEPORTE</v>
      </c>
      <c r="C34" s="4" t="s">
        <v>77</v>
      </c>
    </row>
    <row r="35" spans="1:3">
      <c r="A35" s="3">
        <v>115</v>
      </c>
      <c r="B35" s="4" t="str">
        <f t="shared" si="0"/>
        <v>INST. BOLIVIANO DEL DEP. LA EDUC. FÍSICA Y LA RECREACIÓN</v>
      </c>
      <c r="C35" s="4" t="s">
        <v>78</v>
      </c>
    </row>
    <row r="36" spans="1:3">
      <c r="A36" s="3">
        <v>117</v>
      </c>
      <c r="B36" s="4" t="str">
        <f t="shared" si="0"/>
        <v>DIRECCIÓN GENERAL DE AERONÁUTICA CIVIL</v>
      </c>
      <c r="C36" s="4" t="s">
        <v>79</v>
      </c>
    </row>
    <row r="37" spans="1:3">
      <c r="A37" s="3">
        <v>119</v>
      </c>
      <c r="B37" s="4" t="str">
        <f t="shared" si="0"/>
        <v>AGENCIA PARA EL DES. DE LA SOC. DE LA INFORMACIÓN EN BOLIVIA</v>
      </c>
      <c r="C37" s="4" t="s">
        <v>80</v>
      </c>
    </row>
    <row r="38" spans="1:3">
      <c r="A38" s="3">
        <v>121</v>
      </c>
      <c r="B38" s="4" t="str">
        <f t="shared" si="0"/>
        <v>INSTITUTO BOLIVIANO DE CIENCIA Y TECNOLOGÍA NUCLEAR</v>
      </c>
      <c r="C38" s="4" t="s">
        <v>81</v>
      </c>
    </row>
    <row r="39" spans="1:3">
      <c r="A39" s="3">
        <v>124</v>
      </c>
      <c r="B39" s="4" t="str">
        <f t="shared" si="0"/>
        <v>ACADEMIA NACIONAL DE CIENCIAS</v>
      </c>
      <c r="C39" s="4" t="s">
        <v>82</v>
      </c>
    </row>
    <row r="40" spans="1:3">
      <c r="A40" s="3">
        <v>129</v>
      </c>
      <c r="B40" s="4" t="str">
        <f t="shared" si="0"/>
        <v>ESCUELA DE GESTIÓN PÚBLICA PLURINACIONAL</v>
      </c>
      <c r="C40" s="4" t="s">
        <v>83</v>
      </c>
    </row>
    <row r="41" spans="1:3">
      <c r="A41" s="3">
        <v>130</v>
      </c>
      <c r="B41" s="4" t="str">
        <f t="shared" si="0"/>
        <v>FONDO DE FINANCIAMIENTO PARA LA MINERÍA</v>
      </c>
      <c r="C41" s="4" t="s">
        <v>84</v>
      </c>
    </row>
    <row r="42" spans="1:3">
      <c r="A42" s="3">
        <v>132</v>
      </c>
      <c r="B42" s="4" t="str">
        <f t="shared" si="0"/>
        <v>SERVICIO DE DESARROLLO DE LAS EMPRESAS PÚB. PRODUCTIVAS</v>
      </c>
      <c r="C42" s="4" t="s">
        <v>85</v>
      </c>
    </row>
    <row r="43" spans="1:3">
      <c r="A43" s="3">
        <v>133</v>
      </c>
      <c r="B43" s="4" t="str">
        <f t="shared" si="0"/>
        <v>LOTERÍA NACIONAL DE BENEFICENCIA Y SALUBRIDAD</v>
      </c>
      <c r="C43" s="4" t="s">
        <v>86</v>
      </c>
    </row>
    <row r="44" spans="1:3">
      <c r="A44" s="5">
        <v>134</v>
      </c>
      <c r="B44" s="6" t="str">
        <f t="shared" si="0"/>
        <v>CONSEJO NACIONAL DE VIVIENDA POLICIAL</v>
      </c>
      <c r="C44" s="6" t="s">
        <v>87</v>
      </c>
    </row>
    <row r="45" spans="1:3">
      <c r="A45" s="3">
        <v>137</v>
      </c>
      <c r="B45" s="4" t="str">
        <f t="shared" si="0"/>
        <v>COMITÉ EJECUTIVO DE LA UNIVERSIDAD BOLIVIANA</v>
      </c>
      <c r="C45" s="4" t="s">
        <v>88</v>
      </c>
    </row>
    <row r="46" spans="1:3">
      <c r="A46" s="3">
        <v>138</v>
      </c>
      <c r="B46" s="4" t="str">
        <f t="shared" si="0"/>
        <v>UNIVERSIDAD MAYOR REAL Y PONTIFICIA DE SAN FRANCISCO XAVIER</v>
      </c>
      <c r="C46" s="4" t="s">
        <v>89</v>
      </c>
    </row>
    <row r="47" spans="1:3">
      <c r="A47" s="3">
        <v>139</v>
      </c>
      <c r="B47" s="4" t="str">
        <f t="shared" si="0"/>
        <v>UNIVERSIDAD MAYOR DE SAN ANDRÉS</v>
      </c>
      <c r="C47" s="4" t="s">
        <v>90</v>
      </c>
    </row>
    <row r="48" spans="1:3">
      <c r="A48" s="3">
        <v>140</v>
      </c>
      <c r="B48" s="4" t="str">
        <f t="shared" si="0"/>
        <v>UNIVERSIDAD PÚBLICA DE EL ALTO</v>
      </c>
      <c r="C48" s="4" t="s">
        <v>91</v>
      </c>
    </row>
    <row r="49" spans="1:3">
      <c r="A49" s="3">
        <v>141</v>
      </c>
      <c r="B49" s="4" t="str">
        <f t="shared" si="0"/>
        <v>UNIVERSIDAD MAYOR DE SAN SIMÓN</v>
      </c>
      <c r="C49" s="4" t="s">
        <v>92</v>
      </c>
    </row>
    <row r="50" spans="1:3">
      <c r="A50" s="3">
        <v>142</v>
      </c>
      <c r="B50" s="4" t="str">
        <f t="shared" si="0"/>
        <v>UNIVERSIDAD TÉCNICA DE ORURO</v>
      </c>
      <c r="C50" s="4" t="s">
        <v>93</v>
      </c>
    </row>
    <row r="51" spans="1:3">
      <c r="A51" s="5">
        <v>143</v>
      </c>
      <c r="B51" s="6" t="str">
        <f t="shared" si="0"/>
        <v>UNIVERSIDAD AUTÓNOMA TOMÁS FRÍAS</v>
      </c>
      <c r="C51" s="6" t="s">
        <v>94</v>
      </c>
    </row>
    <row r="52" spans="1:3">
      <c r="A52" s="3">
        <v>144</v>
      </c>
      <c r="B52" s="4" t="str">
        <f t="shared" si="0"/>
        <v>UNIVERSIDAD NACIONAL SIGLO XX</v>
      </c>
      <c r="C52" s="4" t="s">
        <v>95</v>
      </c>
    </row>
    <row r="53" spans="1:3">
      <c r="A53" s="3">
        <v>145</v>
      </c>
      <c r="B53" s="4" t="str">
        <f t="shared" si="0"/>
        <v>UNIVERSIDAD AUTÓNOMA JUAN MISAEL SARACHO</v>
      </c>
      <c r="C53" s="4" t="s">
        <v>96</v>
      </c>
    </row>
    <row r="54" spans="1:3">
      <c r="A54" s="3">
        <v>146</v>
      </c>
      <c r="B54" s="4" t="str">
        <f t="shared" si="0"/>
        <v>UNIVERSIDAD AUTÓNOMA GABRIEL RENÉ MORENO</v>
      </c>
      <c r="C54" s="4" t="s">
        <v>97</v>
      </c>
    </row>
    <row r="55" spans="1:3">
      <c r="A55" s="3">
        <v>147</v>
      </c>
      <c r="B55" s="4" t="str">
        <f t="shared" si="0"/>
        <v>UNIVERSIDAD AUTÓNOMA DEL BENI JOSÉ  BALLIVIÁN</v>
      </c>
      <c r="C55" s="4" t="s">
        <v>98</v>
      </c>
    </row>
    <row r="56" spans="1:3">
      <c r="A56" s="3">
        <v>148</v>
      </c>
      <c r="B56" s="4" t="str">
        <f t="shared" si="0"/>
        <v>UNIVERSIDAD AMAZÓNICA DE PANDO</v>
      </c>
      <c r="C56" s="4" t="s">
        <v>99</v>
      </c>
    </row>
    <row r="57" spans="1:3">
      <c r="A57" s="3">
        <v>149</v>
      </c>
      <c r="B57" s="4" t="str">
        <f t="shared" si="0"/>
        <v>CONSEJO NACIONAL DEL CINE</v>
      </c>
      <c r="C57" s="4" t="s">
        <v>100</v>
      </c>
    </row>
    <row r="58" spans="1:3">
      <c r="A58" s="3">
        <v>150</v>
      </c>
      <c r="B58" s="4" t="str">
        <f t="shared" si="0"/>
        <v>PROYECTO SUCRE CIUDAD UNIVERSITARIA</v>
      </c>
      <c r="C58" s="4" t="s">
        <v>101</v>
      </c>
    </row>
    <row r="59" spans="1:3">
      <c r="A59" s="3">
        <v>152</v>
      </c>
      <c r="B59" s="4" t="str">
        <f t="shared" si="0"/>
        <v>SERVICIO PLURINACIONAL DE DEFENSA PÚBLICA</v>
      </c>
      <c r="C59" s="4" t="s">
        <v>102</v>
      </c>
    </row>
    <row r="60" spans="1:3">
      <c r="A60" s="3">
        <v>153</v>
      </c>
      <c r="B60" s="4" t="str">
        <f t="shared" si="0"/>
        <v>OBSERVATORIO PLURINACIONAL DE LA CALIDAD  EDUCATIVA</v>
      </c>
      <c r="C60" s="4" t="s">
        <v>103</v>
      </c>
    </row>
    <row r="61" spans="1:3">
      <c r="A61" s="3">
        <v>154</v>
      </c>
      <c r="B61" s="4" t="str">
        <f t="shared" si="0"/>
        <v>MUSEO NACIONAL DE HISTORIA NATURAL</v>
      </c>
      <c r="C61" s="4" t="s">
        <v>104</v>
      </c>
    </row>
    <row r="62" spans="1:3">
      <c r="A62" s="3">
        <v>155</v>
      </c>
      <c r="B62" s="4" t="str">
        <f t="shared" si="0"/>
        <v>DIRECCIÓN DEL NOTARIADO PLURINACIONAL</v>
      </c>
      <c r="C62" s="4" t="s">
        <v>105</v>
      </c>
    </row>
    <row r="63" spans="1:3">
      <c r="A63" s="3">
        <v>156</v>
      </c>
      <c r="B63" s="4" t="str">
        <f t="shared" si="0"/>
        <v>SERVICIO PLURINACIONAL DE ASISTENCIA A LA VÍCTIMA</v>
      </c>
      <c r="C63" s="4" t="s">
        <v>106</v>
      </c>
    </row>
    <row r="64" spans="1:3">
      <c r="A64" s="3">
        <v>157</v>
      </c>
      <c r="B64" s="4" t="str">
        <f t="shared" si="0"/>
        <v>SERVICIO PARA LA PREVENCIÓN DE LA TORTURA</v>
      </c>
      <c r="C64" s="4" t="s">
        <v>107</v>
      </c>
    </row>
    <row r="65" spans="1:3">
      <c r="A65" s="3">
        <v>159</v>
      </c>
      <c r="B65" s="4" t="str">
        <f t="shared" si="0"/>
        <v>OFICINATÉCNICA PARA EL FORTALECIMIENTO DE LA EMPRESA PÚBLICA</v>
      </c>
      <c r="C65" s="4" t="s">
        <v>108</v>
      </c>
    </row>
    <row r="66" spans="1:3">
      <c r="A66" s="3">
        <v>163</v>
      </c>
      <c r="B66" s="4" t="str">
        <f t="shared" si="0"/>
        <v>AGENCIA NACIONAL DE HIDROCARBUROS</v>
      </c>
      <c r="C66" s="4" t="s">
        <v>109</v>
      </c>
    </row>
    <row r="67" spans="1:3">
      <c r="A67" s="3">
        <v>169</v>
      </c>
      <c r="B67" s="4" t="str">
        <f t="shared" si="0"/>
        <v>AUTORIDAD GENERAL DE IMPUGNACIÓN TRIBUTARIA</v>
      </c>
      <c r="C67" s="4" t="s">
        <v>110</v>
      </c>
    </row>
    <row r="68" spans="1:3">
      <c r="A68" s="3">
        <v>170</v>
      </c>
      <c r="B68" s="4" t="str">
        <f t="shared" ref="B68:B131" si="1">UPPER(C68)</f>
        <v>ESCUELA MILITAR DE INGENIERÍA</v>
      </c>
      <c r="C68" s="4" t="s">
        <v>111</v>
      </c>
    </row>
    <row r="69" spans="1:3">
      <c r="A69" s="3">
        <v>171</v>
      </c>
      <c r="B69" s="4" t="str">
        <f t="shared" si="1"/>
        <v>CENTRO DE INVESTIGACIÓN AGRÍCOLA TROPICAL</v>
      </c>
      <c r="C69" s="4" t="s">
        <v>112</v>
      </c>
    </row>
    <row r="70" spans="1:3">
      <c r="A70" s="3">
        <v>188</v>
      </c>
      <c r="B70" s="4" t="str">
        <f t="shared" si="1"/>
        <v>COMPLEJO INDUS. DE LOS REC.EVAPORÍTICOS DEL SALAR DE UYUNI</v>
      </c>
      <c r="C70" s="4" t="s">
        <v>113</v>
      </c>
    </row>
    <row r="71" spans="1:3">
      <c r="A71" s="3">
        <v>190</v>
      </c>
      <c r="B71" s="4" t="str">
        <f t="shared" si="1"/>
        <v>AUTORIDAD JURISDICCIONAL ADMINISTRATIVA MINERA</v>
      </c>
      <c r="C71" s="4" t="s">
        <v>114</v>
      </c>
    </row>
    <row r="72" spans="1:3">
      <c r="A72" s="3">
        <v>192</v>
      </c>
      <c r="B72" s="4" t="str">
        <f t="shared" si="1"/>
        <v>SERVICIO AL MEJORAMIENTO DE LA NAVEGACIÓN AMAZÓNICA</v>
      </c>
      <c r="C72" s="4" t="s">
        <v>115</v>
      </c>
    </row>
    <row r="73" spans="1:3">
      <c r="A73" s="3">
        <v>197</v>
      </c>
      <c r="B73" s="4" t="str">
        <f t="shared" si="1"/>
        <v>DIRECCIÓN ESTRATÉGICA DE REIVINDICACIÓN MARÍTIMA</v>
      </c>
      <c r="C73" s="4" t="s">
        <v>116</v>
      </c>
    </row>
    <row r="74" spans="1:3">
      <c r="A74" s="3">
        <v>200</v>
      </c>
      <c r="B74" s="4" t="str">
        <f t="shared" si="1"/>
        <v>REGISTRO ÚNICO PARA LA ADMINISTRACIÓN TRIBUTARIA MUNICIPAL</v>
      </c>
      <c r="C74" s="4" t="s">
        <v>117</v>
      </c>
    </row>
    <row r="75" spans="1:3">
      <c r="A75" s="3">
        <v>201</v>
      </c>
      <c r="B75" s="4" t="str">
        <f t="shared" si="1"/>
        <v>AGENCIA PARA EL DES. DE LAS MACROREG. Y ZONAS FRONTERIZAS</v>
      </c>
      <c r="C75" s="4" t="s">
        <v>118</v>
      </c>
    </row>
    <row r="76" spans="1:3">
      <c r="A76" s="3">
        <v>203</v>
      </c>
      <c r="B76" s="4" t="str">
        <f t="shared" si="1"/>
        <v>AUTORIDAD DE SUPERVISIÓN DEL SISTEMA FINANCIERO</v>
      </c>
      <c r="C76" s="4" t="s">
        <v>119</v>
      </c>
    </row>
    <row r="77" spans="1:3">
      <c r="A77" s="3">
        <v>206</v>
      </c>
      <c r="B77" s="4" t="str">
        <f t="shared" si="1"/>
        <v>INSTITUTO NACIONAL DE ESTADÍSTICA</v>
      </c>
      <c r="C77" s="4" t="s">
        <v>120</v>
      </c>
    </row>
    <row r="78" spans="1:3">
      <c r="A78" s="5">
        <v>209</v>
      </c>
      <c r="B78" s="6" t="str">
        <f t="shared" si="1"/>
        <v>ADMINISTRACIÓN DE SERVICIOS PORTUARIOS - BOLIVIA</v>
      </c>
      <c r="C78" s="6" t="s">
        <v>121</v>
      </c>
    </row>
    <row r="79" spans="1:3">
      <c r="A79" s="3">
        <v>210</v>
      </c>
      <c r="B79" s="4" t="str">
        <f t="shared" si="1"/>
        <v>UNIDAD DE ANÁLISIS DE POLÍTICAS SOCIALES Y ECONÓMICAS</v>
      </c>
      <c r="C79" s="4" t="s">
        <v>122</v>
      </c>
    </row>
    <row r="80" spans="1:3">
      <c r="A80" s="3">
        <v>212</v>
      </c>
      <c r="B80" s="4" t="str">
        <f t="shared" si="1"/>
        <v>INSTITUTO NACIONAL DE REFORMA AGRARIA</v>
      </c>
      <c r="C80" s="4" t="s">
        <v>123</v>
      </c>
    </row>
    <row r="81" spans="1:3">
      <c r="A81" s="3">
        <v>213</v>
      </c>
      <c r="B81" s="4" t="str">
        <f t="shared" si="1"/>
        <v>SERVICIO NACIONAL DE METEOROLOGÍA E HIDROLOGÍA</v>
      </c>
      <c r="C81" s="4" t="s">
        <v>124</v>
      </c>
    </row>
    <row r="82" spans="1:3">
      <c r="A82" s="3">
        <v>221</v>
      </c>
      <c r="B82" s="4" t="str">
        <f t="shared" si="1"/>
        <v>SERV. NAL. DE REG. Y CONTROL DE LA COMER. DE MINERALES Y METALES</v>
      </c>
      <c r="C82" s="4" t="s">
        <v>125</v>
      </c>
    </row>
    <row r="83" spans="1:3">
      <c r="A83" s="3">
        <v>222</v>
      </c>
      <c r="B83" s="4" t="str">
        <f t="shared" si="1"/>
        <v>INSTITUTO NACIONAL DE INNOVACIÓN AGROPECUARIA Y FORESTAL</v>
      </c>
      <c r="C83" s="4" t="s">
        <v>126</v>
      </c>
    </row>
    <row r="84" spans="1:3">
      <c r="A84" s="3">
        <v>223</v>
      </c>
      <c r="B84" s="4" t="str">
        <f t="shared" si="1"/>
        <v>FONDO NACIONAL DE DESARROLLO FORESTAL</v>
      </c>
      <c r="C84" s="4" t="s">
        <v>127</v>
      </c>
    </row>
    <row r="85" spans="1:3">
      <c r="A85" s="3">
        <v>224</v>
      </c>
      <c r="B85" s="4" t="str">
        <f t="shared" si="1"/>
        <v>INSUMOS BOLIVIA</v>
      </c>
      <c r="C85" s="4" t="s">
        <v>128</v>
      </c>
    </row>
    <row r="86" spans="1:3">
      <c r="A86" s="3">
        <v>225</v>
      </c>
      <c r="B86" s="4" t="str">
        <f t="shared" si="1"/>
        <v>SERV. NAL. PARA LA SOSTENIBILIDAD EN SANEAMIENTO BÁSICO</v>
      </c>
      <c r="C86" s="4" t="s">
        <v>129</v>
      </c>
    </row>
    <row r="87" spans="1:3">
      <c r="A87" s="3">
        <v>226</v>
      </c>
      <c r="B87" s="4" t="str">
        <f t="shared" si="1"/>
        <v>SERVICIO ESTATAL DE AUTONOMÍAS</v>
      </c>
      <c r="C87" s="4" t="s">
        <v>130</v>
      </c>
    </row>
    <row r="88" spans="1:3">
      <c r="A88" s="3">
        <v>227</v>
      </c>
      <c r="B88" s="4" t="str">
        <f t="shared" si="1"/>
        <v>ZONA FRANCA COMERCIAL E INDUSTRIAL DE COBIJA</v>
      </c>
      <c r="C88" s="4" t="s">
        <v>131</v>
      </c>
    </row>
    <row r="89" spans="1:3">
      <c r="A89" s="3">
        <v>234</v>
      </c>
      <c r="B89" s="4" t="str">
        <f t="shared" si="1"/>
        <v>SERVICIO GEOLÓGICO MINERO</v>
      </c>
      <c r="C89" s="4" t="s">
        <v>132</v>
      </c>
    </row>
    <row r="90" spans="1:3">
      <c r="A90" s="3">
        <v>242</v>
      </c>
      <c r="B90" s="4" t="str">
        <f t="shared" si="1"/>
        <v>COMANDO DE INGENIERÍA DEL EJÉRCITO</v>
      </c>
      <c r="C90" s="4" t="s">
        <v>133</v>
      </c>
    </row>
    <row r="91" spans="1:3">
      <c r="A91" s="3">
        <v>243</v>
      </c>
      <c r="B91" s="4" t="str">
        <f t="shared" si="1"/>
        <v>SERVICIO NACIONAL DE HIDROGRAFÍA NAVAL</v>
      </c>
      <c r="C91" s="4" t="s">
        <v>134</v>
      </c>
    </row>
    <row r="92" spans="1:3">
      <c r="A92" s="3">
        <v>244</v>
      </c>
      <c r="B92" s="4" t="str">
        <f t="shared" si="1"/>
        <v>SERVICIO NACIONAL DE AEROFOTOGRAMETRÍA</v>
      </c>
      <c r="C92" s="4" t="s">
        <v>135</v>
      </c>
    </row>
    <row r="93" spans="1:3">
      <c r="A93" s="3">
        <v>245</v>
      </c>
      <c r="B93" s="4" t="str">
        <f t="shared" si="1"/>
        <v>SERVICIO GEODÉSICO DE MAPAS</v>
      </c>
      <c r="C93" s="4" t="s">
        <v>136</v>
      </c>
    </row>
    <row r="94" spans="1:3">
      <c r="A94" s="3">
        <v>247</v>
      </c>
      <c r="B94" s="4" t="str">
        <f t="shared" si="1"/>
        <v>CORPORACIÓN GESTORA DEL PROYECTO ABAPO - IZOZOG</v>
      </c>
      <c r="C94" s="4" t="s">
        <v>137</v>
      </c>
    </row>
    <row r="95" spans="1:3">
      <c r="A95" s="3">
        <v>248</v>
      </c>
      <c r="B95" s="4" t="str">
        <f t="shared" si="1"/>
        <v>CENTRO DE INVESTIGACIÓN Y DESARROLLO ACUÍCOLA BOLIVIANO</v>
      </c>
      <c r="C95" s="4" t="s">
        <v>138</v>
      </c>
    </row>
    <row r="96" spans="1:3">
      <c r="A96" s="3">
        <v>249</v>
      </c>
      <c r="B96" s="4" t="str">
        <f t="shared" si="1"/>
        <v>CENTRAL DE ABASTECIMIENTO Y SUMINISTROS DE SALUD</v>
      </c>
      <c r="C96" s="4" t="s">
        <v>139</v>
      </c>
    </row>
    <row r="97" spans="1:3">
      <c r="A97" s="3">
        <v>250</v>
      </c>
      <c r="B97" s="4" t="str">
        <f t="shared" si="1"/>
        <v>FONDO DE DES. PARA LOS PUEBLOS INDÍGENAS, ORIG. Y COM. CAMP.</v>
      </c>
      <c r="C97" s="4" t="s">
        <v>140</v>
      </c>
    </row>
    <row r="98" spans="1:3">
      <c r="A98" s="3">
        <v>251</v>
      </c>
      <c r="B98" s="4" t="str">
        <f t="shared" si="1"/>
        <v>INSTITUTO NACIONAL DE SALUD OCUPACIONAL</v>
      </c>
      <c r="C98" s="4" t="s">
        <v>141</v>
      </c>
    </row>
    <row r="99" spans="1:3">
      <c r="A99" s="3">
        <v>253</v>
      </c>
      <c r="B99" s="4" t="str">
        <f t="shared" si="1"/>
        <v>ENTIDAD EJECUTORA DE MEDIO AMBIENTE Y AGUA</v>
      </c>
      <c r="C99" s="4" t="s">
        <v>142</v>
      </c>
    </row>
    <row r="100" spans="1:3">
      <c r="A100" s="5">
        <v>254</v>
      </c>
      <c r="B100" s="6" t="str">
        <f t="shared" si="1"/>
        <v>INSTITUTO DEL SEGURO AGRARIO</v>
      </c>
      <c r="C100" s="6" t="s">
        <v>143</v>
      </c>
    </row>
    <row r="101" spans="1:3">
      <c r="A101" s="1">
        <v>265</v>
      </c>
      <c r="B101" s="2" t="str">
        <f t="shared" si="1"/>
        <v>DIREC. DPTAL. DE EDUCACIÓN  CHUQUISACA</v>
      </c>
      <c r="C101" s="2" t="s">
        <v>144</v>
      </c>
    </row>
    <row r="102" spans="1:3">
      <c r="A102" s="3">
        <v>266</v>
      </c>
      <c r="B102" s="4" t="str">
        <f t="shared" si="1"/>
        <v>DIREC. DPTAL. DE EDUCACIÓN LA PAZ</v>
      </c>
      <c r="C102" s="4" t="s">
        <v>145</v>
      </c>
    </row>
    <row r="103" spans="1:3">
      <c r="A103" s="3">
        <v>267</v>
      </c>
      <c r="B103" s="4" t="str">
        <f t="shared" si="1"/>
        <v>DIREC. DPTAL. DE EDUCACIÓN COCHABAMBA</v>
      </c>
      <c r="C103" s="4" t="s">
        <v>146</v>
      </c>
    </row>
    <row r="104" spans="1:3">
      <c r="A104" s="3">
        <v>268</v>
      </c>
      <c r="B104" s="4" t="str">
        <f t="shared" si="1"/>
        <v>DIREC. DPTAL. DE EDUCACIÓN ORURO</v>
      </c>
      <c r="C104" s="4" t="s">
        <v>147</v>
      </c>
    </row>
    <row r="105" spans="1:3">
      <c r="A105" s="3">
        <v>269</v>
      </c>
      <c r="B105" s="4" t="str">
        <f t="shared" si="1"/>
        <v>DIREC. DPTAL. DE EDUCACIÓN POTOSÍ</v>
      </c>
      <c r="C105" s="4" t="s">
        <v>148</v>
      </c>
    </row>
    <row r="106" spans="1:3">
      <c r="A106" s="3">
        <v>270</v>
      </c>
      <c r="B106" s="4" t="str">
        <f t="shared" si="1"/>
        <v>DIREC. DPTAL. DE EDUCACIÓN TARIJA</v>
      </c>
      <c r="C106" s="4" t="s">
        <v>149</v>
      </c>
    </row>
    <row r="107" spans="1:3">
      <c r="A107" s="3">
        <v>271</v>
      </c>
      <c r="B107" s="4" t="str">
        <f t="shared" si="1"/>
        <v>DIREC. DPTAL. DE EDUCACIÓN SANTA CRUZ</v>
      </c>
      <c r="C107" s="4" t="s">
        <v>150</v>
      </c>
    </row>
    <row r="108" spans="1:3">
      <c r="A108" s="3">
        <v>272</v>
      </c>
      <c r="B108" s="4" t="str">
        <f t="shared" si="1"/>
        <v>DIREC. DPTAL. DE EDUCACIÓN BENI</v>
      </c>
      <c r="C108" s="4" t="s">
        <v>151</v>
      </c>
    </row>
    <row r="109" spans="1:3">
      <c r="A109" s="3">
        <v>273</v>
      </c>
      <c r="B109" s="4" t="str">
        <f t="shared" si="1"/>
        <v>DIREC. DPTAL. DE EDUCACIÓN PANDO</v>
      </c>
      <c r="C109" s="4" t="s">
        <v>152</v>
      </c>
    </row>
    <row r="110" spans="1:3">
      <c r="A110" s="3">
        <v>281</v>
      </c>
      <c r="B110" s="4" t="str">
        <f t="shared" si="1"/>
        <v>OFICINA TÉCNICA NACIONAL DE LOS RÍOS PILCOMAYO Y BERMEJO</v>
      </c>
      <c r="C110" s="4" t="s">
        <v>153</v>
      </c>
    </row>
    <row r="111" spans="1:3">
      <c r="A111" s="3">
        <v>283</v>
      </c>
      <c r="B111" s="4" t="str">
        <f t="shared" si="1"/>
        <v>ADUANA NACIONAL</v>
      </c>
      <c r="C111" s="4" t="s">
        <v>154</v>
      </c>
    </row>
    <row r="112" spans="1:3">
      <c r="A112" s="3">
        <v>287</v>
      </c>
      <c r="B112" s="4" t="str">
        <f t="shared" si="1"/>
        <v>FONDO NACIONAL DE INVERSIÓN PRODUCTIVA Y SOCIAL</v>
      </c>
      <c r="C112" s="4" t="s">
        <v>155</v>
      </c>
    </row>
    <row r="113" spans="1:3">
      <c r="A113" s="3">
        <v>288</v>
      </c>
      <c r="B113" s="4" t="str">
        <f t="shared" si="1"/>
        <v>SERVICIO NACIONAL DE RIEGO</v>
      </c>
      <c r="C113" s="4" t="s">
        <v>156</v>
      </c>
    </row>
    <row r="114" spans="1:3">
      <c r="A114" s="3">
        <v>289</v>
      </c>
      <c r="B114" s="4" t="str">
        <f t="shared" si="1"/>
        <v>MUTUAL DE SEGUROS DEL POLICÍA</v>
      </c>
      <c r="C114" s="4" t="s">
        <v>157</v>
      </c>
    </row>
    <row r="115" spans="1:3">
      <c r="A115" s="3">
        <v>290</v>
      </c>
      <c r="B115" s="4" t="str">
        <f t="shared" si="1"/>
        <v>SERVICIO DE IMPUESTOS NACIONALES</v>
      </c>
      <c r="C115" s="4" t="s">
        <v>158</v>
      </c>
    </row>
    <row r="116" spans="1:3">
      <c r="A116" s="3">
        <v>291</v>
      </c>
      <c r="B116" s="4" t="str">
        <f t="shared" si="1"/>
        <v>ADMINISTRADORA BOLIVIANA DE CARRETERAS</v>
      </c>
      <c r="C116" s="4" t="s">
        <v>159</v>
      </c>
    </row>
    <row r="117" spans="1:3">
      <c r="A117" s="3">
        <v>292</v>
      </c>
      <c r="B117" s="4" t="str">
        <f t="shared" si="1"/>
        <v>VÍAS BOLIVIA</v>
      </c>
      <c r="C117" s="4" t="s">
        <v>160</v>
      </c>
    </row>
    <row r="118" spans="1:3">
      <c r="A118" s="3">
        <v>293</v>
      </c>
      <c r="B118" s="4" t="str">
        <f t="shared" si="1"/>
        <v>FUNDACIÓN CULTURAL DEL BANCO CENTRAL DE BOLIVIA</v>
      </c>
      <c r="C118" s="4" t="s">
        <v>161</v>
      </c>
    </row>
    <row r="119" spans="1:3">
      <c r="A119" s="3">
        <v>294</v>
      </c>
      <c r="B119" s="4" t="str">
        <f t="shared" si="1"/>
        <v>UNIV. INDÍGENA BOL. COMUN. INTERCULTL PROD. TUPAK KATARI</v>
      </c>
      <c r="C119" s="4" t="s">
        <v>162</v>
      </c>
    </row>
    <row r="120" spans="1:3">
      <c r="A120" s="3">
        <v>295</v>
      </c>
      <c r="B120" s="4" t="str">
        <f t="shared" si="1"/>
        <v>UNIV. INDÍGENA BOL. COMUN. INTERCULT PROD. CASIMIRO HUANCA</v>
      </c>
      <c r="C120" s="4" t="s">
        <v>163</v>
      </c>
    </row>
    <row r="121" spans="1:3">
      <c r="A121" s="3">
        <v>296</v>
      </c>
      <c r="B121" s="4" t="str">
        <f t="shared" si="1"/>
        <v>UNIV. INDÍGENA BOL. COMUN. INTERCULT PROD. APIAGUAIKI TUPA</v>
      </c>
      <c r="C121" s="4" t="s">
        <v>164</v>
      </c>
    </row>
    <row r="122" spans="1:3">
      <c r="A122" s="3">
        <v>297</v>
      </c>
      <c r="B122" s="4" t="str">
        <f t="shared" si="1"/>
        <v>SERVICIO NACIONAL DE CAMINOS RESIDUAL</v>
      </c>
      <c r="C122" s="4" t="s">
        <v>165</v>
      </c>
    </row>
    <row r="123" spans="1:3">
      <c r="A123" s="3">
        <v>298</v>
      </c>
      <c r="B123" s="4" t="str">
        <f t="shared" si="1"/>
        <v>SERVICIO DEPARTAMENTAL DE RIEGO - CHUQUISACA</v>
      </c>
      <c r="C123" s="4" t="s">
        <v>166</v>
      </c>
    </row>
    <row r="124" spans="1:3">
      <c r="A124" s="3">
        <v>299</v>
      </c>
      <c r="B124" s="4" t="str">
        <f t="shared" si="1"/>
        <v>SERVICIO DEPARTAMENTAL DE RIEGO - LA PAZ</v>
      </c>
      <c r="C124" s="4" t="s">
        <v>167</v>
      </c>
    </row>
    <row r="125" spans="1:3">
      <c r="A125" s="3">
        <v>300</v>
      </c>
      <c r="B125" s="4" t="str">
        <f t="shared" si="1"/>
        <v>SERVICIO DEPARTAMENTAL DE RIEGO - COCHABAMBA</v>
      </c>
      <c r="C125" s="4" t="s">
        <v>168</v>
      </c>
    </row>
    <row r="126" spans="1:3">
      <c r="A126" s="3">
        <v>301</v>
      </c>
      <c r="B126" s="4" t="str">
        <f t="shared" si="1"/>
        <v>SERVICIO DEPARTAMENTAL DE RIEGO - ORURO</v>
      </c>
      <c r="C126" s="4" t="s">
        <v>169</v>
      </c>
    </row>
    <row r="127" spans="1:3">
      <c r="A127" s="3">
        <v>302</v>
      </c>
      <c r="B127" s="4" t="str">
        <f t="shared" si="1"/>
        <v>SERVICIO DEPARTAMENTAL DE RIEGO - POTOSÍ</v>
      </c>
      <c r="C127" s="4" t="s">
        <v>170</v>
      </c>
    </row>
    <row r="128" spans="1:3">
      <c r="A128" s="3">
        <v>303</v>
      </c>
      <c r="B128" s="4" t="str">
        <f t="shared" si="1"/>
        <v>SERVICIO DEPARTAMENTAL DE RIEGO - TARIJA</v>
      </c>
      <c r="C128" s="4" t="s">
        <v>171</v>
      </c>
    </row>
    <row r="129" spans="1:3">
      <c r="A129" s="5">
        <v>304</v>
      </c>
      <c r="B129" s="6" t="str">
        <f t="shared" si="1"/>
        <v>SERVICIO DEPARTAMENTAL DE RIEGO - SANTA CRUZ</v>
      </c>
      <c r="C129" s="6" t="s">
        <v>172</v>
      </c>
    </row>
    <row r="130" spans="1:3">
      <c r="A130" s="3">
        <v>305</v>
      </c>
      <c r="B130" s="4" t="str">
        <f t="shared" si="1"/>
        <v>SERVICIO DEPARTAMENTAL DE RIEGO - BENI</v>
      </c>
      <c r="C130" s="4" t="s">
        <v>173</v>
      </c>
    </row>
    <row r="131" spans="1:3">
      <c r="A131" s="3">
        <v>306</v>
      </c>
      <c r="B131" s="4" t="str">
        <f t="shared" si="1"/>
        <v>SERVICIO DEPARTAMENTAL DE RIEGO - PANDO</v>
      </c>
      <c r="C131" s="4" t="s">
        <v>174</v>
      </c>
    </row>
    <row r="132" spans="1:3">
      <c r="A132" s="3">
        <v>309</v>
      </c>
      <c r="B132" s="4" t="str">
        <f t="shared" ref="B132:B201" si="2">UPPER(C132)</f>
        <v>AUTORIDAD DE FISCALIZACIÓN Y CONTROL SOCIAL DEL JUEGO</v>
      </c>
      <c r="C132" s="4" t="s">
        <v>175</v>
      </c>
    </row>
    <row r="133" spans="1:3">
      <c r="A133" s="3">
        <v>310</v>
      </c>
      <c r="B133" s="4" t="str">
        <f t="shared" si="2"/>
        <v>AUTORIDAD DE REGULACIÓN Y FISCALIZACIÓN DE TELECOMUNICACIONES Y TRANSPORTES</v>
      </c>
      <c r="C133" s="4" t="s">
        <v>176</v>
      </c>
    </row>
    <row r="134" spans="1:3">
      <c r="A134" s="5">
        <v>311</v>
      </c>
      <c r="B134" s="6" t="str">
        <f t="shared" si="2"/>
        <v>AUTORIDAD DE FISC Y CTROL SOC DE AGUA POTABLE SANEAM.BÁSICO</v>
      </c>
      <c r="C134" s="6" t="s">
        <v>177</v>
      </c>
    </row>
    <row r="135" spans="1:3">
      <c r="A135" s="3">
        <v>312</v>
      </c>
      <c r="B135" s="4" t="str">
        <f t="shared" si="2"/>
        <v>AUTORIDAD DE FISCALIZAC. Y CONTROL SOC DE BOSQUES Y TIERRAS</v>
      </c>
      <c r="C135" s="4" t="s">
        <v>178</v>
      </c>
    </row>
    <row r="136" spans="1:3">
      <c r="A136" s="3">
        <v>313</v>
      </c>
      <c r="B136" s="4" t="str">
        <f t="shared" si="2"/>
        <v>AUTORIDAD DE FISCALIZACIÓN Y CONTROL DE PENSIONES Y SEGUROS - APS</v>
      </c>
      <c r="C136" s="4" t="s">
        <v>179</v>
      </c>
    </row>
    <row r="137" spans="1:3">
      <c r="A137" s="3">
        <v>314</v>
      </c>
      <c r="B137" s="4" t="str">
        <f t="shared" si="2"/>
        <v>AUTORIDAD DE FISCALIZACIÓN Y CONTROL SOCIAL DE ELECTRICIDAD</v>
      </c>
      <c r="C137" s="4" t="s">
        <v>180</v>
      </c>
    </row>
    <row r="138" spans="1:3">
      <c r="A138" s="3">
        <v>315</v>
      </c>
      <c r="B138" s="4" t="str">
        <f t="shared" si="2"/>
        <v>AUTORIDAD DE FISCALIZACIÓN Y CONTROL SOCIAL DE EMPRESAS</v>
      </c>
      <c r="C138" s="4" t="s">
        <v>181</v>
      </c>
    </row>
    <row r="139" spans="1:3">
      <c r="A139" s="3">
        <v>324</v>
      </c>
      <c r="B139" s="4" t="str">
        <f t="shared" si="2"/>
        <v>ESCUELA BOLIVIANA INTERCULTURAL DE MÚSICA</v>
      </c>
      <c r="C139" s="4" t="s">
        <v>182</v>
      </c>
    </row>
    <row r="140" spans="1:3">
      <c r="A140" s="3">
        <v>340</v>
      </c>
      <c r="B140" s="4" t="str">
        <f t="shared" si="2"/>
        <v>SERVICIO GENERAL DE IDENTIFICACIÓN PERSONAL</v>
      </c>
      <c r="C140" s="4" t="s">
        <v>183</v>
      </c>
    </row>
    <row r="141" spans="1:3">
      <c r="A141" s="3">
        <v>341</v>
      </c>
      <c r="B141" s="4" t="str">
        <f t="shared" si="2"/>
        <v>SERVICIO GENERAL DE LICENCIAS DE CONDUCIR</v>
      </c>
      <c r="C141" s="4" t="s">
        <v>184</v>
      </c>
    </row>
    <row r="142" spans="1:3">
      <c r="A142" s="3">
        <v>342</v>
      </c>
      <c r="B142" s="4" t="str">
        <f t="shared" si="2"/>
        <v>AGENCIA ESTATAL DE VIVIENDA</v>
      </c>
      <c r="C142" s="4" t="s">
        <v>185</v>
      </c>
    </row>
    <row r="143" spans="1:3">
      <c r="A143" s="3">
        <v>343</v>
      </c>
      <c r="B143" s="4" t="str">
        <f t="shared" si="2"/>
        <v>ESCUELA DE JUECES DEL ESTADO</v>
      </c>
      <c r="C143" s="4" t="s">
        <v>186</v>
      </c>
    </row>
    <row r="144" spans="1:3">
      <c r="A144" s="3">
        <v>344</v>
      </c>
      <c r="B144" s="4" t="str">
        <f t="shared" si="2"/>
        <v>INSTITUTO PLURINACIONAL DE ESTUDIO DE LENGUAS Y CULTURAS</v>
      </c>
      <c r="C144" s="4" t="s">
        <v>187</v>
      </c>
    </row>
    <row r="145" spans="1:3">
      <c r="A145" s="3">
        <v>345</v>
      </c>
      <c r="B145" s="4" t="str">
        <f t="shared" si="2"/>
        <v>MUTUAL DE SERVICIOS AL POLICÍA</v>
      </c>
      <c r="C145" s="4" t="s">
        <v>188</v>
      </c>
    </row>
    <row r="146" spans="1:3">
      <c r="A146" s="3">
        <v>346</v>
      </c>
      <c r="B146" s="4" t="str">
        <f t="shared" si="2"/>
        <v>UNIDAD DE INVESTIGACIONES FINANCIERAS</v>
      </c>
      <c r="C146" s="4" t="s">
        <v>189</v>
      </c>
    </row>
    <row r="147" spans="1:3">
      <c r="A147" s="3">
        <v>347</v>
      </c>
      <c r="B147" s="4" t="str">
        <f t="shared" si="2"/>
        <v>AUTORIDAD DE FISCALIZACIÓN Y CONTROL DE COOPERATIVAS</v>
      </c>
      <c r="C147" s="4" t="s">
        <v>190</v>
      </c>
    </row>
    <row r="148" spans="1:3">
      <c r="A148" s="3">
        <v>348</v>
      </c>
      <c r="B148" s="4" t="str">
        <f t="shared" si="2"/>
        <v>AUTORIDAD PLURINACIONAL DE LA MADRE TIERRA</v>
      </c>
      <c r="C148" s="4" t="s">
        <v>191</v>
      </c>
    </row>
    <row r="149" spans="1:3">
      <c r="A149" s="3">
        <v>349</v>
      </c>
      <c r="B149" s="4" t="str">
        <f t="shared" si="2"/>
        <v>CENTRO DE INV.ARQUEOLÓGICAS,ANTROPOLÓGICAS Y ADM.DE TIWANAKU</v>
      </c>
      <c r="C149" s="4" t="s">
        <v>192</v>
      </c>
    </row>
    <row r="150" spans="1:3">
      <c r="A150" s="3">
        <v>371</v>
      </c>
      <c r="B150" s="4" t="str">
        <f t="shared" si="2"/>
        <v>CENTRO INTERNACIONAL DE LA QUINUA</v>
      </c>
      <c r="C150" s="4" t="s">
        <v>193</v>
      </c>
    </row>
    <row r="151" spans="1:3">
      <c r="A151" s="3">
        <v>372</v>
      </c>
      <c r="B151" s="4" t="str">
        <f t="shared" si="2"/>
        <v>UNIDAD DE LIQUIDACIÓN FONDO DES. PUEBLOS INDÍGENAS, ORIGINARIOS Y COM.CAMPESINAS</v>
      </c>
      <c r="C151" s="4" t="s">
        <v>1287</v>
      </c>
    </row>
    <row r="152" spans="1:3">
      <c r="A152" s="3">
        <v>373</v>
      </c>
      <c r="B152" s="4" t="str">
        <f t="shared" si="2"/>
        <v>FONDO DE DESARROLLO INDIGENA</v>
      </c>
      <c r="C152" s="4" t="s">
        <v>1280</v>
      </c>
    </row>
    <row r="153" spans="1:3">
      <c r="A153" s="3">
        <v>374</v>
      </c>
      <c r="B153" s="4" t="str">
        <f t="shared" si="2"/>
        <v>AGENCIA DE GOBIERNO ELECTRONICO Y TEC. DE INF. Y COMUNICACIÓN</v>
      </c>
      <c r="C153" s="4" t="s">
        <v>1442</v>
      </c>
    </row>
    <row r="154" spans="1:3">
      <c r="A154" s="3">
        <v>376</v>
      </c>
      <c r="B154" s="4" t="str">
        <f t="shared" si="2"/>
        <v>AGENCIA BOLIVIANA DE ENERGIA NUCLEAR</v>
      </c>
      <c r="C154" s="4" t="s">
        <v>10449</v>
      </c>
    </row>
    <row r="155" spans="1:3">
      <c r="A155" s="3">
        <v>377</v>
      </c>
      <c r="B155" s="4" t="str">
        <f t="shared" si="2"/>
        <v>DIR. ESTRG. DE DEFENSA DE LOS MANANTIALES DEL SILALA Y TODOS LOS REC. HÍDRICOS EN FRONTERA CON LA REP.DE CHILE</v>
      </c>
      <c r="C155" s="4" t="s">
        <v>1306</v>
      </c>
    </row>
    <row r="156" spans="1:3">
      <c r="A156" s="3">
        <v>378</v>
      </c>
      <c r="B156" s="4" t="str">
        <f t="shared" si="2"/>
        <v>SERVICIO NACIONAL TEXTIL</v>
      </c>
      <c r="C156" s="4" t="s">
        <v>1307</v>
      </c>
    </row>
    <row r="157" spans="1:3">
      <c r="A157" s="3">
        <v>411</v>
      </c>
      <c r="B157" s="4" t="str">
        <f t="shared" si="2"/>
        <v>CORPORACIÓN DEL SEGURO SOCIAL MILITAR</v>
      </c>
      <c r="C157" s="4" t="s">
        <v>194</v>
      </c>
    </row>
    <row r="158" spans="1:3">
      <c r="A158" s="5">
        <v>417</v>
      </c>
      <c r="B158" s="6" t="str">
        <f t="shared" si="2"/>
        <v>CAJA NACIONAL DE SALUD</v>
      </c>
      <c r="C158" s="6" t="s">
        <v>195</v>
      </c>
    </row>
    <row r="159" spans="1:3">
      <c r="A159" s="5">
        <v>418</v>
      </c>
      <c r="B159" s="6" t="str">
        <f t="shared" si="2"/>
        <v>CAJA PETROLERA DE SALUD</v>
      </c>
      <c r="C159" s="6" t="s">
        <v>196</v>
      </c>
    </row>
    <row r="160" spans="1:3">
      <c r="A160" s="3">
        <v>422</v>
      </c>
      <c r="B160" s="4" t="str">
        <f t="shared" si="2"/>
        <v>CAJA BANCARIA ESTATAL DE SALUD</v>
      </c>
      <c r="C160" s="4" t="s">
        <v>197</v>
      </c>
    </row>
    <row r="161" spans="1:3">
      <c r="A161" s="3">
        <v>423</v>
      </c>
      <c r="B161" s="4" t="str">
        <f t="shared" si="2"/>
        <v>CAJA DE SALUD DEL SERVICIO NAL. DE CAMINOS Y RAMAS ANEXAS</v>
      </c>
      <c r="C161" s="4" t="s">
        <v>198</v>
      </c>
    </row>
    <row r="162" spans="1:3">
      <c r="A162" s="3">
        <v>424</v>
      </c>
      <c r="B162" s="4" t="str">
        <f t="shared" si="2"/>
        <v>CAJA DE SALUD CORDES</v>
      </c>
      <c r="C162" s="4" t="s">
        <v>199</v>
      </c>
    </row>
    <row r="163" spans="1:3">
      <c r="A163" s="3">
        <v>425</v>
      </c>
      <c r="B163" s="4" t="str">
        <f t="shared" si="2"/>
        <v>SEGURO SOCIAL UNIVERSITARIO DE COCHABAMBA</v>
      </c>
      <c r="C163" s="4" t="s">
        <v>200</v>
      </c>
    </row>
    <row r="164" spans="1:3">
      <c r="A164" s="3">
        <v>426</v>
      </c>
      <c r="B164" s="4" t="str">
        <f t="shared" si="2"/>
        <v>SEGURO SOCIAL UNIVERSITARIO DE ORURO</v>
      </c>
      <c r="C164" s="4" t="s">
        <v>201</v>
      </c>
    </row>
    <row r="165" spans="1:3">
      <c r="A165" s="3">
        <v>427</v>
      </c>
      <c r="B165" s="4" t="str">
        <f t="shared" si="2"/>
        <v>SEGURO SOCIAL UNIVERSITARIO DE SANTA CRUZ</v>
      </c>
      <c r="C165" s="4" t="s">
        <v>202</v>
      </c>
    </row>
    <row r="166" spans="1:3">
      <c r="A166" s="3">
        <v>428</v>
      </c>
      <c r="B166" s="4" t="str">
        <f t="shared" si="2"/>
        <v>SEGURO SOCIAL UNIVERSITARIO DE SUCRE</v>
      </c>
      <c r="C166" s="4" t="s">
        <v>203</v>
      </c>
    </row>
    <row r="167" spans="1:3">
      <c r="A167" s="3">
        <v>429</v>
      </c>
      <c r="B167" s="4" t="str">
        <f t="shared" si="2"/>
        <v>SEGURO SOCIAL UNIVERSITARIO DE LA PAZ</v>
      </c>
      <c r="C167" s="4" t="s">
        <v>204</v>
      </c>
    </row>
    <row r="168" spans="1:3">
      <c r="A168" s="3">
        <v>432</v>
      </c>
      <c r="B168" s="4" t="str">
        <f t="shared" si="2"/>
        <v>SEGURO SOCIAL UNIVERSITARIO DE TARIJA</v>
      </c>
      <c r="C168" s="4" t="s">
        <v>205</v>
      </c>
    </row>
    <row r="169" spans="1:3">
      <c r="A169" s="3">
        <v>433</v>
      </c>
      <c r="B169" s="4" t="str">
        <f t="shared" si="2"/>
        <v>SEGURO SOCIAL UNIVERSITARIO DE POTOSÍ</v>
      </c>
      <c r="C169" s="4" t="s">
        <v>206</v>
      </c>
    </row>
    <row r="170" spans="1:3">
      <c r="A170" s="3">
        <v>434</v>
      </c>
      <c r="B170" s="4" t="str">
        <f t="shared" si="2"/>
        <v>SEGURO SOCIAL UNIVERSITARIO DE BENI</v>
      </c>
      <c r="C170" s="4" t="s">
        <v>207</v>
      </c>
    </row>
    <row r="171" spans="1:3">
      <c r="A171" s="5">
        <v>435</v>
      </c>
      <c r="B171" s="6" t="str">
        <f t="shared" si="2"/>
        <v>SEGURO INTEGRAL DE SALUD</v>
      </c>
      <c r="C171" s="6" t="s">
        <v>208</v>
      </c>
    </row>
    <row r="172" spans="1:3">
      <c r="A172" s="3">
        <v>512</v>
      </c>
      <c r="B172" s="4" t="str">
        <f t="shared" si="2"/>
        <v>ADM. DE AEROPUERTOS Y SERVICIOS AUXILIARES A LA NAVEG. AÉREA</v>
      </c>
      <c r="C172" s="4" t="s">
        <v>1274</v>
      </c>
    </row>
    <row r="173" spans="1:3">
      <c r="A173" s="3">
        <v>513</v>
      </c>
      <c r="B173" s="4" t="str">
        <f t="shared" si="2"/>
        <v>YACIMIENTOS PETROLÍFEROS FISCALES BOLIVIANOS</v>
      </c>
      <c r="C173" s="4" t="s">
        <v>209</v>
      </c>
    </row>
    <row r="174" spans="1:3">
      <c r="A174" s="3">
        <v>514</v>
      </c>
      <c r="B174" s="4" t="str">
        <f t="shared" si="2"/>
        <v>EMPRESA NACIONAL DE ELECTRICIDAD</v>
      </c>
      <c r="C174" s="4" t="s">
        <v>210</v>
      </c>
    </row>
    <row r="175" spans="1:3">
      <c r="A175" s="3">
        <v>517</v>
      </c>
      <c r="B175" s="4" t="str">
        <f t="shared" si="2"/>
        <v>CORPORACIÓN MINERA DE BOLIVIA</v>
      </c>
      <c r="C175" s="4" t="s">
        <v>211</v>
      </c>
    </row>
    <row r="176" spans="1:3">
      <c r="A176" s="3">
        <v>520</v>
      </c>
      <c r="B176" s="4" t="str">
        <f t="shared" si="2"/>
        <v>EMPRESA METALÚRGICA VINTO - NACIONALIZADA</v>
      </c>
      <c r="C176" s="4" t="s">
        <v>212</v>
      </c>
    </row>
    <row r="177" spans="1:3">
      <c r="A177" s="3">
        <v>522</v>
      </c>
      <c r="B177" s="4" t="str">
        <f t="shared" si="2"/>
        <v>EMPRESA NACIONAL DE FERROCARRILES - RESIDUAL</v>
      </c>
      <c r="C177" s="4" t="s">
        <v>213</v>
      </c>
    </row>
    <row r="178" spans="1:3">
      <c r="A178" s="3">
        <v>523</v>
      </c>
      <c r="B178" s="4" t="str">
        <f t="shared" si="2"/>
        <v>EMPRESA DE CORREOS DE BOLIVIA</v>
      </c>
      <c r="C178" s="4" t="s">
        <v>214</v>
      </c>
    </row>
    <row r="179" spans="1:3">
      <c r="A179" s="3">
        <v>525</v>
      </c>
      <c r="B179" s="4" t="str">
        <f t="shared" si="2"/>
        <v>TRANSPORTES AÉREOS BOLIVIANOS</v>
      </c>
      <c r="C179" s="4" t="s">
        <v>215</v>
      </c>
    </row>
    <row r="180" spans="1:3">
      <c r="A180" s="3">
        <v>526</v>
      </c>
      <c r="B180" s="4" t="str">
        <f t="shared" si="2"/>
        <v>BOLIVIA TV</v>
      </c>
      <c r="C180" s="4" t="s">
        <v>216</v>
      </c>
    </row>
    <row r="181" spans="1:3">
      <c r="A181" s="3">
        <v>548</v>
      </c>
      <c r="B181" s="4" t="str">
        <f t="shared" si="2"/>
        <v>CORPORACIÓN DE LAS FUERZAS ARMADAS P/ EL DES. NACIONAL</v>
      </c>
      <c r="C181" s="4" t="s">
        <v>217</v>
      </c>
    </row>
    <row r="182" spans="1:3">
      <c r="A182" s="3">
        <v>551</v>
      </c>
      <c r="B182" s="4" t="str">
        <f t="shared" si="2"/>
        <v>EMPRESA NAVIERA BOLIVIANA</v>
      </c>
      <c r="C182" s="4" t="s">
        <v>218</v>
      </c>
    </row>
    <row r="183" spans="1:3">
      <c r="A183" s="5">
        <v>572</v>
      </c>
      <c r="B183" s="6" t="str">
        <f t="shared" si="2"/>
        <v>EMPRESA DE APOYO A LA PRODUCCIÓN DE ALIMENTOS</v>
      </c>
      <c r="C183" s="6" t="s">
        <v>219</v>
      </c>
    </row>
    <row r="184" spans="1:3">
      <c r="A184" s="3">
        <v>573</v>
      </c>
      <c r="B184" s="4" t="str">
        <f t="shared" si="2"/>
        <v>EMPRESA SIDERÚRGICA DEL MUTÚN</v>
      </c>
      <c r="C184" s="4" t="s">
        <v>220</v>
      </c>
    </row>
    <row r="185" spans="1:3">
      <c r="A185" s="3">
        <v>574</v>
      </c>
      <c r="B185" s="4" t="str">
        <f t="shared" si="2"/>
        <v>LÁCTEOS DE BOLIVIA</v>
      </c>
      <c r="C185" s="4" t="s">
        <v>221</v>
      </c>
    </row>
    <row r="186" spans="1:3">
      <c r="A186" s="3">
        <v>575</v>
      </c>
      <c r="B186" s="4" t="str">
        <f t="shared" si="2"/>
        <v>PAPELES DE BOLIVIA</v>
      </c>
      <c r="C186" s="4" t="s">
        <v>222</v>
      </c>
    </row>
    <row r="187" spans="1:3">
      <c r="A187" s="3">
        <v>576</v>
      </c>
      <c r="B187" s="4" t="str">
        <f t="shared" si="2"/>
        <v>CARTONES DE BOLIVIA</v>
      </c>
      <c r="C187" s="4" t="s">
        <v>223</v>
      </c>
    </row>
    <row r="188" spans="1:3">
      <c r="A188" s="3">
        <v>578</v>
      </c>
      <c r="B188" s="4" t="str">
        <f t="shared" si="2"/>
        <v>BOLIVIANA DE AVIACIÓN</v>
      </c>
      <c r="C188" s="4" t="s">
        <v>224</v>
      </c>
    </row>
    <row r="189" spans="1:3">
      <c r="A189" s="3">
        <v>579</v>
      </c>
      <c r="B189" s="4" t="str">
        <f t="shared" si="2"/>
        <v>EMPRESA PÚB. NAL. ESTRATÉGICA CEMENTOS DE BOLIVIA</v>
      </c>
      <c r="C189" s="4" t="s">
        <v>225</v>
      </c>
    </row>
    <row r="190" spans="1:3">
      <c r="A190" s="3">
        <v>580</v>
      </c>
      <c r="B190" s="4" t="str">
        <f t="shared" si="2"/>
        <v>DEPÓSITOS ADUANEROS BOLIVIANOS</v>
      </c>
      <c r="C190" s="4" t="s">
        <v>226</v>
      </c>
    </row>
    <row r="191" spans="1:3">
      <c r="A191" s="3">
        <v>581</v>
      </c>
      <c r="B191" s="4" t="str">
        <f t="shared" si="2"/>
        <v>EMPRESA PÚB. NAL. ESTRATÉGICA AZÚCAR DE BOLIVIA - BERMEJO</v>
      </c>
      <c r="C191" s="4" t="s">
        <v>227</v>
      </c>
    </row>
    <row r="192" spans="1:3">
      <c r="A192" s="3">
        <v>582</v>
      </c>
      <c r="B192" s="4" t="str">
        <f t="shared" si="2"/>
        <v>EMPRESA BOLIVIANA DE ALMENDRAS Y DERIVADOS</v>
      </c>
      <c r="C192" s="4" t="s">
        <v>228</v>
      </c>
    </row>
    <row r="193" spans="1:3">
      <c r="A193" s="5">
        <v>584</v>
      </c>
      <c r="B193" s="6" t="str">
        <f t="shared" si="2"/>
        <v>EMPRESA BOLIVIANA DE INDUSTRIALIZACION DE HIDROCARBUROS</v>
      </c>
      <c r="C193" s="6" t="s">
        <v>229</v>
      </c>
    </row>
    <row r="194" spans="1:3">
      <c r="A194" s="5">
        <v>585</v>
      </c>
      <c r="B194" s="6" t="str">
        <f t="shared" si="2"/>
        <v>AGENCIA BOLIVIANA ESPACIAL</v>
      </c>
      <c r="C194" s="6" t="s">
        <v>230</v>
      </c>
    </row>
    <row r="195" spans="1:3">
      <c r="A195" s="5">
        <v>586</v>
      </c>
      <c r="B195" s="6" t="str">
        <f t="shared" si="2"/>
        <v>EMPRESA AZUCARERA SAN BUENAVENTURA</v>
      </c>
      <c r="C195" s="6" t="s">
        <v>231</v>
      </c>
    </row>
    <row r="196" spans="1:3">
      <c r="A196" s="3">
        <v>587</v>
      </c>
      <c r="B196" s="7" t="str">
        <f t="shared" si="2"/>
        <v>EMPRESA ESTRATÉGICA BOLIVIANA CONSTRUCCIÓN Y CONSERV. INFRAESTRUCTURA CIVIL</v>
      </c>
      <c r="C196" s="7" t="s">
        <v>1262</v>
      </c>
    </row>
    <row r="197" spans="1:3">
      <c r="A197" s="3">
        <v>588</v>
      </c>
      <c r="B197" s="4" t="str">
        <f t="shared" si="2"/>
        <v>EMPRESA PÚBLICA NACIONAL TEXTIL</v>
      </c>
      <c r="C197" s="4" t="s">
        <v>232</v>
      </c>
    </row>
    <row r="198" spans="1:3">
      <c r="A198" s="3">
        <v>589</v>
      </c>
      <c r="B198" s="4" t="str">
        <f t="shared" si="2"/>
        <v>EMPRESA DE CONSTRUCCIONES DEL EJÉRCITO</v>
      </c>
      <c r="C198" s="4" t="s">
        <v>233</v>
      </c>
    </row>
    <row r="199" spans="1:3">
      <c r="A199" s="3">
        <v>590</v>
      </c>
      <c r="B199" s="4" t="str">
        <f t="shared" si="2"/>
        <v>EMPRESA PÚBLICA "QUIPUS"</v>
      </c>
      <c r="C199" s="4" t="s">
        <v>234</v>
      </c>
    </row>
    <row r="200" spans="1:3">
      <c r="A200" s="3">
        <v>591</v>
      </c>
      <c r="B200" s="4" t="str">
        <f t="shared" si="2"/>
        <v>EMPRESA ESTATAL DE TRANSPORTE POR CABLE MI TELEFÉRICO</v>
      </c>
      <c r="C200" s="4" t="s">
        <v>235</v>
      </c>
    </row>
    <row r="201" spans="1:3">
      <c r="A201" s="3">
        <v>592</v>
      </c>
      <c r="B201" s="4" t="str">
        <f t="shared" si="2"/>
        <v>EMPRESA ESTATAL BOLIVIANA DE TURISMO</v>
      </c>
      <c r="C201" s="4" t="s">
        <v>236</v>
      </c>
    </row>
    <row r="202" spans="1:3">
      <c r="A202" s="3">
        <v>593</v>
      </c>
      <c r="B202" s="4" t="str">
        <f t="shared" ref="B202:B267" si="3">UPPER(C202)</f>
        <v>EMPRESA PÚBLICA YACANA</v>
      </c>
      <c r="C202" s="4" t="s">
        <v>237</v>
      </c>
    </row>
    <row r="203" spans="1:3">
      <c r="A203" s="3">
        <v>594</v>
      </c>
      <c r="B203" s="4" t="str">
        <f t="shared" si="3"/>
        <v>ADMINISTRACIÓN DE SERVICIOS PORTUARIOS - BOLIVIA</v>
      </c>
      <c r="C203" s="4" t="s">
        <v>784</v>
      </c>
    </row>
    <row r="204" spans="1:3">
      <c r="A204" s="3">
        <v>595</v>
      </c>
      <c r="B204" s="4" t="s">
        <v>1385</v>
      </c>
      <c r="C204" s="4" t="s">
        <v>1308</v>
      </c>
    </row>
    <row r="205" spans="1:3">
      <c r="A205" s="3">
        <v>620</v>
      </c>
      <c r="B205" s="4" t="str">
        <f t="shared" si="3"/>
        <v>COMPLEJO AGROINDUSTRIAL DE SAN BUENA AVENTURA</v>
      </c>
      <c r="C205" s="4" t="s">
        <v>238</v>
      </c>
    </row>
    <row r="206" spans="1:3">
      <c r="A206" s="3">
        <v>633</v>
      </c>
      <c r="B206" s="4" t="str">
        <f t="shared" si="3"/>
        <v>EMPRESA MISICUNI</v>
      </c>
      <c r="C206" s="4" t="s">
        <v>239</v>
      </c>
    </row>
    <row r="207" spans="1:3">
      <c r="A207" s="3">
        <v>634</v>
      </c>
      <c r="B207" s="4" t="str">
        <f t="shared" si="3"/>
        <v>EMPRESA PÚB. DEPTAL. HOTEL TERMINAL-TERMINAL DE BUSES ORURO</v>
      </c>
      <c r="C207" s="4" t="s">
        <v>240</v>
      </c>
    </row>
    <row r="208" spans="1:3">
      <c r="A208" s="3">
        <v>650</v>
      </c>
      <c r="B208" s="4" t="str">
        <f t="shared" si="3"/>
        <v>ASAMBLEA LEGISLATIVA PLURINACIONAL</v>
      </c>
      <c r="C208" s="4" t="s">
        <v>241</v>
      </c>
    </row>
    <row r="209" spans="1:3">
      <c r="A209" s="3">
        <v>660</v>
      </c>
      <c r="B209" s="4" t="str">
        <f t="shared" si="3"/>
        <v>ÓRGANO JUDICIAL</v>
      </c>
      <c r="C209" s="4" t="s">
        <v>242</v>
      </c>
    </row>
    <row r="210" spans="1:3">
      <c r="A210" s="3">
        <v>661</v>
      </c>
      <c r="B210" s="4" t="str">
        <f t="shared" si="3"/>
        <v>TRIBUNAL CONSTITUCIONAL PLURINACIONAL</v>
      </c>
      <c r="C210" s="4" t="s">
        <v>243</v>
      </c>
    </row>
    <row r="211" spans="1:3">
      <c r="A211" s="3">
        <v>670</v>
      </c>
      <c r="B211" s="4" t="str">
        <f t="shared" si="3"/>
        <v>ÓRGANO ELECTORAL PLURINACIONAL</v>
      </c>
      <c r="C211" s="4" t="s">
        <v>244</v>
      </c>
    </row>
    <row r="212" spans="1:3">
      <c r="A212" s="3">
        <v>680</v>
      </c>
      <c r="B212" s="4" t="str">
        <f t="shared" si="3"/>
        <v>CONTRALORIA GENERAL DEL ESTADO</v>
      </c>
      <c r="C212" s="4" t="s">
        <v>245</v>
      </c>
    </row>
    <row r="213" spans="1:3">
      <c r="A213" s="3">
        <v>681</v>
      </c>
      <c r="B213" s="4" t="str">
        <f t="shared" si="3"/>
        <v>MINISTERIO PÚBLICO</v>
      </c>
      <c r="C213" s="4" t="s">
        <v>246</v>
      </c>
    </row>
    <row r="214" spans="1:3">
      <c r="A214" s="3">
        <v>682</v>
      </c>
      <c r="B214" s="4" t="str">
        <f t="shared" si="3"/>
        <v>DEFENSORÍA DEL PUEBLO</v>
      </c>
      <c r="C214" s="4" t="s">
        <v>247</v>
      </c>
    </row>
    <row r="215" spans="1:3">
      <c r="A215" s="3">
        <v>683</v>
      </c>
      <c r="B215" s="4" t="str">
        <f t="shared" si="3"/>
        <v>PROCURADURÍA GENERAL DEL ESTADO</v>
      </c>
      <c r="C215" s="4" t="s">
        <v>248</v>
      </c>
    </row>
    <row r="216" spans="1:3">
      <c r="A216" s="3">
        <v>716</v>
      </c>
      <c r="B216" s="4" t="str">
        <f t="shared" si="3"/>
        <v>EMPRESA TARIJEÑA DEL GAS</v>
      </c>
      <c r="C216" s="4" t="s">
        <v>249</v>
      </c>
    </row>
    <row r="217" spans="1:3">
      <c r="A217" s="3">
        <v>718</v>
      </c>
      <c r="B217" s="4" t="str">
        <f t="shared" si="3"/>
        <v>COMPLEJO AGROINDUSTRIAL BUENA VISTA</v>
      </c>
      <c r="C217" s="4" t="s">
        <v>250</v>
      </c>
    </row>
    <row r="218" spans="1:3">
      <c r="A218" s="3">
        <v>761</v>
      </c>
      <c r="B218" s="4" t="str">
        <f t="shared" si="3"/>
        <v>SERVICIO AUTÓNOMO MUNICIPAL DE AGUA POTABLE Y ALCANTARILLADO</v>
      </c>
      <c r="C218" s="4" t="s">
        <v>251</v>
      </c>
    </row>
    <row r="219" spans="1:3">
      <c r="A219" s="3">
        <v>781</v>
      </c>
      <c r="B219" s="4" t="str">
        <f t="shared" si="3"/>
        <v>SERVICIO MUNICIPAL DE AGUA POTABLE Y ALCANTARILLADO</v>
      </c>
      <c r="C219" s="4" t="s">
        <v>252</v>
      </c>
    </row>
    <row r="220" spans="1:3">
      <c r="A220" s="3">
        <v>802</v>
      </c>
      <c r="B220" s="4" t="str">
        <f t="shared" si="3"/>
        <v>EMPRESA LOCAL DE AGUA POTABLE Y ALCANTARILLADO SUCRE</v>
      </c>
      <c r="C220" s="4" t="s">
        <v>253</v>
      </c>
    </row>
    <row r="221" spans="1:3">
      <c r="A221" s="3">
        <v>821</v>
      </c>
      <c r="B221" s="4" t="str">
        <f t="shared" si="3"/>
        <v>ADMINISTRACIÓN AUTÓNOMA PARA OBRAS SANITARIAS - POTOSÍ</v>
      </c>
      <c r="C221" s="4" t="s">
        <v>254</v>
      </c>
    </row>
    <row r="222" spans="1:3">
      <c r="A222" s="3">
        <v>831</v>
      </c>
      <c r="B222" s="4" t="str">
        <f t="shared" si="3"/>
        <v>SERVICIO LOCAL DE ACUEDUCTOS Y ALCANTARILLADO - ORURO</v>
      </c>
      <c r="C222" s="4" t="s">
        <v>255</v>
      </c>
    </row>
    <row r="223" spans="1:3">
      <c r="A223" s="3">
        <v>862</v>
      </c>
      <c r="B223" s="4" t="str">
        <f t="shared" si="3"/>
        <v>FONDO NACIONAL DE DESARROLLO REGIONAL</v>
      </c>
      <c r="C223" s="4" t="s">
        <v>256</v>
      </c>
    </row>
    <row r="224" spans="1:3">
      <c r="A224" s="3">
        <v>865</v>
      </c>
      <c r="B224" s="4" t="str">
        <f t="shared" si="3"/>
        <v>FONDO DE DESARROLLO DEL SIST.FIN. Y APOYO AL SEC.PRODUCTIVO</v>
      </c>
      <c r="C224" s="4" t="s">
        <v>257</v>
      </c>
    </row>
    <row r="225" spans="1:3">
      <c r="A225" s="3">
        <v>866</v>
      </c>
      <c r="B225" s="4" t="str">
        <f t="shared" si="3"/>
        <v>DIRECTORIO UNICO DE FONDOS</v>
      </c>
      <c r="C225" s="4" t="s">
        <v>258</v>
      </c>
    </row>
    <row r="226" spans="1:3">
      <c r="A226" s="3">
        <v>867</v>
      </c>
      <c r="B226" s="4" t="str">
        <f t="shared" si="3"/>
        <v>FONDO ROTATORIO DE FOMENTO PRODUCTIVO REGIONAL</v>
      </c>
      <c r="C226" s="4" t="s">
        <v>259</v>
      </c>
    </row>
    <row r="227" spans="1:3">
      <c r="A227" s="3">
        <v>901</v>
      </c>
      <c r="B227" s="4" t="str">
        <f t="shared" si="3"/>
        <v>GOBIERNO AUTÓNOMO DEPARTAMENTAL DE CHUQUISACA</v>
      </c>
      <c r="C227" s="4" t="s">
        <v>260</v>
      </c>
    </row>
    <row r="228" spans="1:3">
      <c r="A228" s="3">
        <v>902</v>
      </c>
      <c r="B228" s="4" t="str">
        <f t="shared" si="3"/>
        <v>GOBIERNO AUTÓNOMO DEPARTAMENTAL DE LA PAZ</v>
      </c>
      <c r="C228" s="4" t="s">
        <v>261</v>
      </c>
    </row>
    <row r="229" spans="1:3">
      <c r="A229" s="3">
        <v>903</v>
      </c>
      <c r="B229" s="4" t="str">
        <f t="shared" si="3"/>
        <v>GOBIERNO AUTÓNOMO DEPARTAMENTAL DE COCHABAMBA</v>
      </c>
      <c r="C229" s="4" t="s">
        <v>262</v>
      </c>
    </row>
    <row r="230" spans="1:3">
      <c r="A230" s="3">
        <v>904</v>
      </c>
      <c r="B230" s="4" t="str">
        <f t="shared" si="3"/>
        <v>GOBIERNO AUTÓNOMO DEPARTAMENTAL DE ORURO</v>
      </c>
      <c r="C230" s="4" t="s">
        <v>263</v>
      </c>
    </row>
    <row r="231" spans="1:3">
      <c r="A231" s="3">
        <v>905</v>
      </c>
      <c r="B231" s="4" t="str">
        <f t="shared" si="3"/>
        <v>GOBIERNO AUTÓNOMO DEPARTAMENTAL DE POTOSÍ</v>
      </c>
      <c r="C231" s="4" t="s">
        <v>264</v>
      </c>
    </row>
    <row r="232" spans="1:3">
      <c r="A232" s="3">
        <v>906</v>
      </c>
      <c r="B232" s="4" t="str">
        <f t="shared" si="3"/>
        <v>GOBIERNO AUTÓNOMO DEPARTAMENTAL DE TARIJA</v>
      </c>
      <c r="C232" s="4" t="s">
        <v>265</v>
      </c>
    </row>
    <row r="233" spans="1:3">
      <c r="A233" s="3">
        <v>907</v>
      </c>
      <c r="B233" s="4" t="str">
        <f t="shared" si="3"/>
        <v>GOBIERNO AUTÓNOMO DEPARTAMENTAL DE SANTA CRUZ</v>
      </c>
      <c r="C233" s="4" t="s">
        <v>266</v>
      </c>
    </row>
    <row r="234" spans="1:3">
      <c r="A234" s="3">
        <v>908</v>
      </c>
      <c r="B234" s="4" t="str">
        <f t="shared" si="3"/>
        <v>GOBIERNO AUTÓNOMO DEPARTAMENTAL DEL BENI</v>
      </c>
      <c r="C234" s="4" t="s">
        <v>267</v>
      </c>
    </row>
    <row r="235" spans="1:3">
      <c r="A235" s="3">
        <v>909</v>
      </c>
      <c r="B235" s="4" t="str">
        <f t="shared" si="3"/>
        <v>GOBIERNO AUTÓNOMO DEPARTAMENTAL DE PANDO</v>
      </c>
      <c r="C235" s="4" t="s">
        <v>268</v>
      </c>
    </row>
    <row r="236" spans="1:3">
      <c r="A236" s="3">
        <v>950</v>
      </c>
      <c r="B236" s="4" t="str">
        <f t="shared" si="3"/>
        <v>BANCO VIVIENDA</v>
      </c>
      <c r="C236" s="4" t="s">
        <v>269</v>
      </c>
    </row>
    <row r="237" spans="1:3">
      <c r="A237" s="3">
        <v>951</v>
      </c>
      <c r="B237" s="4" t="str">
        <f t="shared" si="3"/>
        <v>BANCO CENTRAL DE BOLIVIA</v>
      </c>
      <c r="C237" s="4" t="s">
        <v>270</v>
      </c>
    </row>
    <row r="238" spans="1:3">
      <c r="A238" s="3">
        <v>999</v>
      </c>
      <c r="B238" s="4" t="str">
        <f t="shared" si="3"/>
        <v>SECTOR PRIVADO</v>
      </c>
      <c r="C238" s="4" t="s">
        <v>271</v>
      </c>
    </row>
    <row r="239" spans="1:3">
      <c r="A239" s="3">
        <v>1101</v>
      </c>
      <c r="B239" s="4" t="str">
        <f t="shared" si="3"/>
        <v>GOBIERNO AUTÓNOMO MUNICIPAL DE SUCRE</v>
      </c>
      <c r="C239" s="4" t="s">
        <v>272</v>
      </c>
    </row>
    <row r="240" spans="1:3">
      <c r="A240" s="3">
        <v>1102</v>
      </c>
      <c r="B240" s="4" t="str">
        <f t="shared" si="3"/>
        <v>GOBIERNO AUTÓNOMO MUNICIPAL DE YOTALA</v>
      </c>
      <c r="C240" s="4" t="s">
        <v>273</v>
      </c>
    </row>
    <row r="241" spans="1:3">
      <c r="A241" s="3">
        <v>1103</v>
      </c>
      <c r="B241" s="4" t="str">
        <f t="shared" si="3"/>
        <v>GOBIERNO AUTÓNOMO MUNICIPAL DE POROMA</v>
      </c>
      <c r="C241" s="4" t="s">
        <v>274</v>
      </c>
    </row>
    <row r="242" spans="1:3">
      <c r="A242" s="3">
        <v>1104</v>
      </c>
      <c r="B242" s="4" t="str">
        <f t="shared" si="3"/>
        <v>GOBIERNO AUTÓNOMO MUNICIPAL DE VILLA AZURDUY</v>
      </c>
      <c r="C242" s="4" t="s">
        <v>275</v>
      </c>
    </row>
    <row r="243" spans="1:3">
      <c r="A243" s="3">
        <v>1105</v>
      </c>
      <c r="B243" s="4" t="str">
        <f t="shared" si="3"/>
        <v>GOBIERNO AUTÓNOMO MUNICIPAL DE TARVITA (VILLA ORÍAS)</v>
      </c>
      <c r="C243" s="4" t="s">
        <v>276</v>
      </c>
    </row>
    <row r="244" spans="1:3">
      <c r="A244" s="3">
        <v>1106</v>
      </c>
      <c r="B244" s="4" t="str">
        <f t="shared" si="3"/>
        <v>GOBIERNO AUTÓNOMO MUNICIPAL DE VILLA ZUDAÑEZ (TACOPAYA)</v>
      </c>
      <c r="C244" s="4" t="s">
        <v>277</v>
      </c>
    </row>
    <row r="245" spans="1:3">
      <c r="A245" s="3">
        <v>1107</v>
      </c>
      <c r="B245" s="4" t="str">
        <f t="shared" si="3"/>
        <v>GOBIERNO AUTÓNOMO MUNICIPAL DE PRESTO</v>
      </c>
      <c r="C245" s="4" t="s">
        <v>278</v>
      </c>
    </row>
    <row r="246" spans="1:3">
      <c r="A246" s="3">
        <v>1108</v>
      </c>
      <c r="B246" s="4" t="str">
        <f t="shared" si="3"/>
        <v>GOBIERNO AUTÓNOMO MUNICIPAL DE VILLA MOJOCOYA</v>
      </c>
      <c r="C246" s="4" t="s">
        <v>279</v>
      </c>
    </row>
    <row r="247" spans="1:3">
      <c r="A247" s="3">
        <v>1109</v>
      </c>
      <c r="B247" s="4" t="str">
        <f t="shared" si="3"/>
        <v>GOBIERNO AUTÓNOMO MUNICIPAL DE ICLA</v>
      </c>
      <c r="C247" s="4" t="s">
        <v>280</v>
      </c>
    </row>
    <row r="248" spans="1:3">
      <c r="A248" s="3">
        <v>1110</v>
      </c>
      <c r="B248" s="4" t="str">
        <f t="shared" si="3"/>
        <v>GOBIERNO AUTÓNOMO MUNICIPAL DE PADILLA</v>
      </c>
      <c r="C248" s="4" t="s">
        <v>281</v>
      </c>
    </row>
    <row r="249" spans="1:3">
      <c r="A249" s="3">
        <v>1111</v>
      </c>
      <c r="B249" s="4" t="str">
        <f t="shared" si="3"/>
        <v>GOBIERNO AUTÓNOMO MUNICIPAL DE TOMINA</v>
      </c>
      <c r="C249" s="4" t="s">
        <v>282</v>
      </c>
    </row>
    <row r="250" spans="1:3">
      <c r="A250" s="3">
        <v>1112</v>
      </c>
      <c r="B250" s="4" t="str">
        <f t="shared" si="3"/>
        <v>GOBIERNO AUTÓNOMO MUNICIPAL DE SOPACHUY</v>
      </c>
      <c r="C250" s="4" t="s">
        <v>283</v>
      </c>
    </row>
    <row r="251" spans="1:3">
      <c r="A251" s="3">
        <v>1113</v>
      </c>
      <c r="B251" s="4" t="str">
        <f t="shared" si="3"/>
        <v>GOBIERNO AUTÓNOMO MUNICIPAL DE VILLA ALCALÁ</v>
      </c>
      <c r="C251" s="4" t="s">
        <v>284</v>
      </c>
    </row>
    <row r="252" spans="1:3">
      <c r="A252" s="3">
        <v>1114</v>
      </c>
      <c r="B252" s="4" t="str">
        <f t="shared" si="3"/>
        <v>GOBIERNO AUTÓNOMO MUNICIPAL DE EL VILLAR</v>
      </c>
      <c r="C252" s="4" t="s">
        <v>285</v>
      </c>
    </row>
    <row r="253" spans="1:3">
      <c r="A253" s="3">
        <v>1115</v>
      </c>
      <c r="B253" s="4" t="str">
        <f t="shared" si="3"/>
        <v>GOBIERNO AUTÓNOMO MUNICIPAL DE MONTEAGUDO</v>
      </c>
      <c r="C253" s="4" t="s">
        <v>286</v>
      </c>
    </row>
    <row r="254" spans="1:3">
      <c r="A254" s="3">
        <v>1116</v>
      </c>
      <c r="B254" s="4" t="str">
        <f t="shared" si="3"/>
        <v>GOBIERNO AUTÓNOMO MUNICIPAL DE SAN PABLO DE HUACARETA</v>
      </c>
      <c r="C254" s="4" t="s">
        <v>287</v>
      </c>
    </row>
    <row r="255" spans="1:3">
      <c r="A255" s="3">
        <v>1117</v>
      </c>
      <c r="B255" s="4" t="str">
        <f t="shared" si="3"/>
        <v>GOBIERNO AUTÓNOMO MUNICIPAL DE TARABUCO</v>
      </c>
      <c r="C255" s="4" t="s">
        <v>288</v>
      </c>
    </row>
    <row r="256" spans="1:3">
      <c r="A256" s="3">
        <v>1118</v>
      </c>
      <c r="B256" s="4" t="str">
        <f t="shared" si="3"/>
        <v>GOBIERNO AUTÓNOMO MUNICIPAL DE YAMPARÁEZ</v>
      </c>
      <c r="C256" s="4" t="s">
        <v>289</v>
      </c>
    </row>
    <row r="257" spans="1:3">
      <c r="A257" s="3">
        <v>1119</v>
      </c>
      <c r="B257" s="4" t="str">
        <f t="shared" si="3"/>
        <v>GOBIERNO AUTÓNOMO MUNICIPAL DE CAMARGO</v>
      </c>
      <c r="C257" s="4" t="s">
        <v>290</v>
      </c>
    </row>
    <row r="258" spans="1:3">
      <c r="A258" s="3">
        <v>1120</v>
      </c>
      <c r="B258" s="4" t="str">
        <f t="shared" si="3"/>
        <v>GOBIERNO AUTÓNOMO MUNICIPAL DE SAN LUCAS</v>
      </c>
      <c r="C258" s="4" t="s">
        <v>291</v>
      </c>
    </row>
    <row r="259" spans="1:3">
      <c r="A259" s="3">
        <v>1121</v>
      </c>
      <c r="B259" s="4" t="str">
        <f t="shared" si="3"/>
        <v>GOBIERNO AUTÓNOMO MUNICIPAL DE INCAHUASI</v>
      </c>
      <c r="C259" s="4" t="s">
        <v>292</v>
      </c>
    </row>
    <row r="260" spans="1:3">
      <c r="A260" s="3">
        <v>1122</v>
      </c>
      <c r="B260" s="4" t="str">
        <f t="shared" si="3"/>
        <v>GOBIERNO AUTÓNOMO MUNICIPAL DE VILLA SERRANO</v>
      </c>
      <c r="C260" s="4" t="s">
        <v>293</v>
      </c>
    </row>
    <row r="261" spans="1:3">
      <c r="A261" s="3">
        <v>1123</v>
      </c>
      <c r="B261" s="4" t="str">
        <f t="shared" si="3"/>
        <v>GOBIERNO AUTÓNOMO MUNICIPAL DE CAMATAQUI (VILLA ABECIA)</v>
      </c>
      <c r="C261" s="4" t="s">
        <v>294</v>
      </c>
    </row>
    <row r="262" spans="1:3">
      <c r="A262" s="3">
        <v>1124</v>
      </c>
      <c r="B262" s="4" t="str">
        <f t="shared" si="3"/>
        <v>GOBIERNO AUTÓNOMO MUNICIPAL DE CULPINA</v>
      </c>
      <c r="C262" s="4" t="s">
        <v>295</v>
      </c>
    </row>
    <row r="263" spans="1:3">
      <c r="A263" s="3">
        <v>1125</v>
      </c>
      <c r="B263" s="4" t="str">
        <f t="shared" si="3"/>
        <v>GOBIERNO AUTÓNOMO MUNICIPAL DE LAS CARRERAS</v>
      </c>
      <c r="C263" s="4" t="s">
        <v>296</v>
      </c>
    </row>
    <row r="264" spans="1:3">
      <c r="A264" s="3">
        <v>1126</v>
      </c>
      <c r="B264" s="4" t="str">
        <f t="shared" si="3"/>
        <v>GOBIERNO AUTÓNOMO MUNICIPAL DE VILLA VACA GUZMÁN</v>
      </c>
      <c r="C264" s="4" t="s">
        <v>297</v>
      </c>
    </row>
    <row r="265" spans="1:3">
      <c r="A265" s="3">
        <v>1127</v>
      </c>
      <c r="B265" s="4" t="str">
        <f t="shared" si="3"/>
        <v>GOBIERNO AUTÓNOMO MUNICIPAL DE VILLA DE HUACAYA</v>
      </c>
      <c r="C265" s="4" t="s">
        <v>298</v>
      </c>
    </row>
    <row r="266" spans="1:3">
      <c r="A266" s="3">
        <v>1128</v>
      </c>
      <c r="B266" s="4" t="str">
        <f t="shared" si="3"/>
        <v>GOBIERNO AUTÓNOMO MUNICIPAL DE MACHARETI</v>
      </c>
      <c r="C266" s="4" t="s">
        <v>299</v>
      </c>
    </row>
    <row r="267" spans="1:3">
      <c r="A267" s="3">
        <v>1129</v>
      </c>
      <c r="B267" s="4" t="str">
        <f t="shared" si="3"/>
        <v>GOBIERNO AUTÓNOMO MUNICIPAL DE VILLA CHARCAS</v>
      </c>
      <c r="C267" s="4" t="s">
        <v>300</v>
      </c>
    </row>
    <row r="268" spans="1:3">
      <c r="A268" s="3">
        <v>1201</v>
      </c>
      <c r="B268" s="4" t="str">
        <f t="shared" ref="B268:B331" si="4">UPPER(C268)</f>
        <v>GOBIERNO AUTÓNOMO MUNICIPAL DE LA PAZ</v>
      </c>
      <c r="C268" s="4" t="s">
        <v>301</v>
      </c>
    </row>
    <row r="269" spans="1:3">
      <c r="A269" s="3">
        <v>1202</v>
      </c>
      <c r="B269" s="4" t="str">
        <f t="shared" si="4"/>
        <v>GOBIERNO AUTÓNOMO MUNICIPAL DE PALCA</v>
      </c>
      <c r="C269" s="4" t="s">
        <v>302</v>
      </c>
    </row>
    <row r="270" spans="1:3">
      <c r="A270" s="3">
        <v>1203</v>
      </c>
      <c r="B270" s="4" t="str">
        <f t="shared" si="4"/>
        <v>GOBIERNO AUTÓNOMO MUNICIPAL DE MECAPACA</v>
      </c>
      <c r="C270" s="4" t="s">
        <v>303</v>
      </c>
    </row>
    <row r="271" spans="1:3">
      <c r="A271" s="3">
        <v>1204</v>
      </c>
      <c r="B271" s="4" t="str">
        <f t="shared" si="4"/>
        <v>GOBIERNO AUTÓNOMO MUNICIPAL DE ACHOCALLA</v>
      </c>
      <c r="C271" s="4" t="s">
        <v>304</v>
      </c>
    </row>
    <row r="272" spans="1:3">
      <c r="A272" s="3">
        <v>1205</v>
      </c>
      <c r="B272" s="4" t="str">
        <f t="shared" si="4"/>
        <v>GOBIERNO AUTÓNOMO MUNICIPAL DE EL ALTO DE LA PAZ</v>
      </c>
      <c r="C272" s="4" t="s">
        <v>305</v>
      </c>
    </row>
    <row r="273" spans="1:3">
      <c r="A273" s="3">
        <v>1206</v>
      </c>
      <c r="B273" s="4" t="str">
        <f t="shared" si="4"/>
        <v>GOBIERNO AUTÓNOMO MUNICIPAL DE VIACHA</v>
      </c>
      <c r="C273" s="4" t="s">
        <v>306</v>
      </c>
    </row>
    <row r="274" spans="1:3">
      <c r="A274" s="3">
        <v>1207</v>
      </c>
      <c r="B274" s="4" t="str">
        <f t="shared" si="4"/>
        <v>GOBIERNO AUTÓNOMO MUNICIPAL DE GUAQUI</v>
      </c>
      <c r="C274" s="4" t="s">
        <v>307</v>
      </c>
    </row>
    <row r="275" spans="1:3">
      <c r="A275" s="3">
        <v>1208</v>
      </c>
      <c r="B275" s="4" t="str">
        <f t="shared" si="4"/>
        <v>GOBIERNO AUTÓNOMO MUNICIPAL DE TIAHUANACU</v>
      </c>
      <c r="C275" s="4" t="s">
        <v>308</v>
      </c>
    </row>
    <row r="276" spans="1:3">
      <c r="A276" s="3">
        <v>1209</v>
      </c>
      <c r="B276" s="4" t="str">
        <f t="shared" si="4"/>
        <v>GOBIERNO AUTÓNOMO MUNICIPAL DE DESAGUADERO</v>
      </c>
      <c r="C276" s="4" t="s">
        <v>309</v>
      </c>
    </row>
    <row r="277" spans="1:3">
      <c r="A277" s="3">
        <v>1210</v>
      </c>
      <c r="B277" s="4" t="str">
        <f t="shared" si="4"/>
        <v>GOBIERNO AUTÓNOMO MUNICIPAL DE CARANAVI</v>
      </c>
      <c r="C277" s="4" t="s">
        <v>310</v>
      </c>
    </row>
    <row r="278" spans="1:3">
      <c r="A278" s="3">
        <v>1211</v>
      </c>
      <c r="B278" s="4" t="str">
        <f t="shared" si="4"/>
        <v>GOBIERNO AUTÓNOMO MUNICIPAL DE SICA SICA (VILLA AROMA)</v>
      </c>
      <c r="C278" s="4" t="s">
        <v>311</v>
      </c>
    </row>
    <row r="279" spans="1:3">
      <c r="A279" s="3">
        <v>1212</v>
      </c>
      <c r="B279" s="4" t="str">
        <f t="shared" si="4"/>
        <v>GOBIERNO AUTÓNOMO MUNICIPAL DE UMALA</v>
      </c>
      <c r="C279" s="4" t="s">
        <v>312</v>
      </c>
    </row>
    <row r="280" spans="1:3">
      <c r="A280" s="3">
        <v>1213</v>
      </c>
      <c r="B280" s="4" t="str">
        <f t="shared" si="4"/>
        <v>GOBIERNO AUTÓNOMO MUNICIPAL DE AYO AYO</v>
      </c>
      <c r="C280" s="4" t="s">
        <v>313</v>
      </c>
    </row>
    <row r="281" spans="1:3">
      <c r="A281" s="3">
        <v>1214</v>
      </c>
      <c r="B281" s="4" t="str">
        <f t="shared" si="4"/>
        <v>GOBIERNO AUTÓNOMO MUNICIPAL DE CALAMARCA</v>
      </c>
      <c r="C281" s="4" t="s">
        <v>314</v>
      </c>
    </row>
    <row r="282" spans="1:3">
      <c r="A282" s="3">
        <v>1215</v>
      </c>
      <c r="B282" s="4" t="str">
        <f t="shared" si="4"/>
        <v>GOBIERNO AUTÓNOMO MUNICIPAL DE PATACAMAYA</v>
      </c>
      <c r="C282" s="4" t="s">
        <v>315</v>
      </c>
    </row>
    <row r="283" spans="1:3">
      <c r="A283" s="3">
        <v>1216</v>
      </c>
      <c r="B283" s="4" t="str">
        <f t="shared" si="4"/>
        <v>GOBIERNO AUTÓNOMO MUNICIPAL DE COLQUENCHA</v>
      </c>
      <c r="C283" s="4" t="s">
        <v>316</v>
      </c>
    </row>
    <row r="284" spans="1:3">
      <c r="A284" s="3">
        <v>1217</v>
      </c>
      <c r="B284" s="4" t="str">
        <f t="shared" si="4"/>
        <v>GOBIERNO AUTÓNOMO MUNICIPAL DE COLLANA</v>
      </c>
      <c r="C284" s="4" t="s">
        <v>317</v>
      </c>
    </row>
    <row r="285" spans="1:3">
      <c r="A285" s="3">
        <v>1218</v>
      </c>
      <c r="B285" s="4" t="str">
        <f t="shared" si="4"/>
        <v>GOBIERNO AUTÓNOMO MUNICIPAL DE INQUISIVI</v>
      </c>
      <c r="C285" s="4" t="s">
        <v>318</v>
      </c>
    </row>
    <row r="286" spans="1:3">
      <c r="A286" s="3">
        <v>1219</v>
      </c>
      <c r="B286" s="4" t="str">
        <f t="shared" si="4"/>
        <v>GOBIERNO AUTÓNOMO MUNICIPAL DE QUIME</v>
      </c>
      <c r="C286" s="4" t="s">
        <v>319</v>
      </c>
    </row>
    <row r="287" spans="1:3">
      <c r="A287" s="3">
        <v>1220</v>
      </c>
      <c r="B287" s="4" t="str">
        <f t="shared" si="4"/>
        <v>GOBIERNO AUTÓNOMO MUNICIPAL DE CAJUATA</v>
      </c>
      <c r="C287" s="4" t="s">
        <v>320</v>
      </c>
    </row>
    <row r="288" spans="1:3">
      <c r="A288" s="3">
        <v>1221</v>
      </c>
      <c r="B288" s="4" t="str">
        <f t="shared" si="4"/>
        <v>GOBIERNO AUTÓNOMO MUNICIPAL DE COLQUIRI</v>
      </c>
      <c r="C288" s="4" t="s">
        <v>321</v>
      </c>
    </row>
    <row r="289" spans="1:3">
      <c r="A289" s="3">
        <v>1222</v>
      </c>
      <c r="B289" s="4" t="str">
        <f t="shared" si="4"/>
        <v>GOBIERNO AUTÓNOMO MUNICIPAL DE ICHOCA</v>
      </c>
      <c r="C289" s="4" t="s">
        <v>322</v>
      </c>
    </row>
    <row r="290" spans="1:3">
      <c r="A290" s="3">
        <v>1223</v>
      </c>
      <c r="B290" s="4" t="str">
        <f t="shared" si="4"/>
        <v>GOBIERNO AUTÓNOMO MUNICIPAL DE VILLA LIBERTAD LICOMA</v>
      </c>
      <c r="C290" s="4" t="s">
        <v>323</v>
      </c>
    </row>
    <row r="291" spans="1:3">
      <c r="A291" s="3">
        <v>1224</v>
      </c>
      <c r="B291" s="4" t="str">
        <f t="shared" si="4"/>
        <v>GOBIERNO AUTÓNOMO MUNICIPAL DE ACHACACHI</v>
      </c>
      <c r="C291" s="4" t="s">
        <v>324</v>
      </c>
    </row>
    <row r="292" spans="1:3">
      <c r="A292" s="3">
        <v>1225</v>
      </c>
      <c r="B292" s="4" t="str">
        <f t="shared" si="4"/>
        <v>GOBIERNO AUTÓNOMO MUNICIPAL DE ANCORAIMES</v>
      </c>
      <c r="C292" s="4" t="s">
        <v>325</v>
      </c>
    </row>
    <row r="293" spans="1:3">
      <c r="A293" s="3">
        <v>1226</v>
      </c>
      <c r="B293" s="4" t="str">
        <f t="shared" si="4"/>
        <v>GOBIERNO AUTÓNOMO MUNICIPAL DE SORATA</v>
      </c>
      <c r="C293" s="4" t="s">
        <v>326</v>
      </c>
    </row>
    <row r="294" spans="1:3">
      <c r="A294" s="3">
        <v>1227</v>
      </c>
      <c r="B294" s="4" t="str">
        <f t="shared" si="4"/>
        <v>GOBIERNO AUTÓNOMO MUNICIPAL DE GUANAY</v>
      </c>
      <c r="C294" s="4" t="s">
        <v>327</v>
      </c>
    </row>
    <row r="295" spans="1:3">
      <c r="A295" s="3">
        <v>1228</v>
      </c>
      <c r="B295" s="4" t="str">
        <f t="shared" si="4"/>
        <v>GOBIERNO AUTÓNOMO MUNICIPAL DE TACACOMA</v>
      </c>
      <c r="C295" s="4" t="s">
        <v>328</v>
      </c>
    </row>
    <row r="296" spans="1:3">
      <c r="A296" s="3">
        <v>1229</v>
      </c>
      <c r="B296" s="4" t="str">
        <f t="shared" si="4"/>
        <v>GOBIERNO AUTÓNOMO MUNICIPAL DE TIPUANI</v>
      </c>
      <c r="C296" s="4" t="s">
        <v>329</v>
      </c>
    </row>
    <row r="297" spans="1:3">
      <c r="A297" s="3">
        <v>1230</v>
      </c>
      <c r="B297" s="4" t="str">
        <f t="shared" si="4"/>
        <v>GOBIERNO AUTÓNOMO MUNICIPAL DE QUIABAYA</v>
      </c>
      <c r="C297" s="4" t="s">
        <v>330</v>
      </c>
    </row>
    <row r="298" spans="1:3">
      <c r="A298" s="3">
        <v>1231</v>
      </c>
      <c r="B298" s="4" t="str">
        <f t="shared" si="4"/>
        <v>GOBIERNO AUTÓNOMO MUNICIPAL DE COMBAYA</v>
      </c>
      <c r="C298" s="4" t="s">
        <v>331</v>
      </c>
    </row>
    <row r="299" spans="1:3">
      <c r="A299" s="3">
        <v>1232</v>
      </c>
      <c r="B299" s="4" t="str">
        <f t="shared" si="4"/>
        <v>GOBIERNO AUTÓNOMO MUNICIPAL DE COPACABANA</v>
      </c>
      <c r="C299" s="4" t="s">
        <v>332</v>
      </c>
    </row>
    <row r="300" spans="1:3">
      <c r="A300" s="3">
        <v>1233</v>
      </c>
      <c r="B300" s="4" t="str">
        <f t="shared" si="4"/>
        <v>GOBIERNO AUTÓNOMO MUNICIPAL DE SAN PEDRO DE TIQUINA</v>
      </c>
      <c r="C300" s="4" t="s">
        <v>333</v>
      </c>
    </row>
    <row r="301" spans="1:3">
      <c r="A301" s="3">
        <v>1234</v>
      </c>
      <c r="B301" s="4" t="str">
        <f t="shared" si="4"/>
        <v>GOBIERNO AUTÓNOMO MUNICIPAL DE TITO YUPANQUI</v>
      </c>
      <c r="C301" s="4" t="s">
        <v>334</v>
      </c>
    </row>
    <row r="302" spans="1:3">
      <c r="A302" s="3">
        <v>1235</v>
      </c>
      <c r="B302" s="4" t="str">
        <f t="shared" si="4"/>
        <v>GOBIERNO AUTÓNOMO MUNICIPAL DE CHUMA</v>
      </c>
      <c r="C302" s="4" t="s">
        <v>335</v>
      </c>
    </row>
    <row r="303" spans="1:3">
      <c r="A303" s="3">
        <v>1236</v>
      </c>
      <c r="B303" s="4" t="str">
        <f t="shared" si="4"/>
        <v>GOBIERNO AUTÓNOMO MUNICIPAL DE AYATA</v>
      </c>
      <c r="C303" s="4" t="s">
        <v>336</v>
      </c>
    </row>
    <row r="304" spans="1:3">
      <c r="A304" s="3">
        <v>1237</v>
      </c>
      <c r="B304" s="4" t="str">
        <f t="shared" si="4"/>
        <v>GOBIERNO AUTÓNOMO MUNICIPAL DE AUCAPATA</v>
      </c>
      <c r="C304" s="4" t="s">
        <v>337</v>
      </c>
    </row>
    <row r="305" spans="1:3">
      <c r="A305" s="3">
        <v>1238</v>
      </c>
      <c r="B305" s="4" t="str">
        <f t="shared" si="4"/>
        <v>GOBIERNO AUTÓNOMO MUNICIPAL DE COROCORO</v>
      </c>
      <c r="C305" s="4" t="s">
        <v>338</v>
      </c>
    </row>
    <row r="306" spans="1:3">
      <c r="A306" s="3">
        <v>1239</v>
      </c>
      <c r="B306" s="4" t="str">
        <f t="shared" si="4"/>
        <v>GOBIERNO AUTÓNOMO MUNICIPAL DE CAQUIAVIRI</v>
      </c>
      <c r="C306" s="4" t="s">
        <v>339</v>
      </c>
    </row>
    <row r="307" spans="1:3">
      <c r="A307" s="3">
        <v>1240</v>
      </c>
      <c r="B307" s="4" t="str">
        <f t="shared" si="4"/>
        <v>GOBIERNO AUTÓNOMO MUNICIPAL DE CALACOTO</v>
      </c>
      <c r="C307" s="4" t="s">
        <v>340</v>
      </c>
    </row>
    <row r="308" spans="1:3">
      <c r="A308" s="3">
        <v>1241</v>
      </c>
      <c r="B308" s="4" t="str">
        <f t="shared" si="4"/>
        <v>GOBIERNO AUTÓNOMO MUNICIPAL DE COMANCHE</v>
      </c>
      <c r="C308" s="4" t="s">
        <v>341</v>
      </c>
    </row>
    <row r="309" spans="1:3">
      <c r="A309" s="3">
        <v>1242</v>
      </c>
      <c r="B309" s="4" t="str">
        <f t="shared" si="4"/>
        <v>GOBIERNO AUTÓNOMO MUNICIPAL DE CHARAÑA</v>
      </c>
      <c r="C309" s="4" t="s">
        <v>342</v>
      </c>
    </row>
    <row r="310" spans="1:3">
      <c r="A310" s="3">
        <v>1243</v>
      </c>
      <c r="B310" s="4" t="str">
        <f t="shared" si="4"/>
        <v>GOBIERNO AUTÓNOMO MUNICIPAL DE WALDO BALLIVIÁN</v>
      </c>
      <c r="C310" s="4" t="s">
        <v>343</v>
      </c>
    </row>
    <row r="311" spans="1:3">
      <c r="A311" s="3">
        <v>1244</v>
      </c>
      <c r="B311" s="4" t="str">
        <f t="shared" si="4"/>
        <v>GOBIERNO AUTÓNOMO MUNICIPAL DE NAZACARA DE PACAJES</v>
      </c>
      <c r="C311" s="4" t="s">
        <v>344</v>
      </c>
    </row>
    <row r="312" spans="1:3">
      <c r="A312" s="3">
        <v>1245</v>
      </c>
      <c r="B312" s="4" t="str">
        <f t="shared" si="4"/>
        <v>GOBIERNO AUTÓNOMO MUNICIPAL DE SANTIAGO DE CALLAPA</v>
      </c>
      <c r="C312" s="4" t="s">
        <v>345</v>
      </c>
    </row>
    <row r="313" spans="1:3">
      <c r="A313" s="3">
        <v>1246</v>
      </c>
      <c r="B313" s="4" t="str">
        <f t="shared" si="4"/>
        <v>GOBIERNO AUTÓNOMO MUNICIPAL DE PUERTO ACOSTA</v>
      </c>
      <c r="C313" s="4" t="s">
        <v>346</v>
      </c>
    </row>
    <row r="314" spans="1:3">
      <c r="A314" s="3">
        <v>1247</v>
      </c>
      <c r="B314" s="4" t="str">
        <f t="shared" si="4"/>
        <v>GOBIERNO AUTÓNOMO MUNICIPAL DE MOCOMOCO</v>
      </c>
      <c r="C314" s="4" t="s">
        <v>347</v>
      </c>
    </row>
    <row r="315" spans="1:3">
      <c r="A315" s="3">
        <v>1248</v>
      </c>
      <c r="B315" s="4" t="str">
        <f t="shared" si="4"/>
        <v>GOBIERNO AUTÓNOMO MUNICIPAL DE CARABUCO</v>
      </c>
      <c r="C315" s="4" t="s">
        <v>348</v>
      </c>
    </row>
    <row r="316" spans="1:3">
      <c r="A316" s="3">
        <v>1249</v>
      </c>
      <c r="B316" s="4" t="str">
        <f t="shared" si="4"/>
        <v>GOBIERNO AUTÓNOMO MUNICIPAL DE APOLO</v>
      </c>
      <c r="C316" s="4" t="s">
        <v>349</v>
      </c>
    </row>
    <row r="317" spans="1:3">
      <c r="A317" s="3">
        <v>1250</v>
      </c>
      <c r="B317" s="4" t="str">
        <f t="shared" si="4"/>
        <v>GOBIERNO AUTÓNOMO MUNICIPAL DE PELECHUCO</v>
      </c>
      <c r="C317" s="4" t="s">
        <v>350</v>
      </c>
    </row>
    <row r="318" spans="1:3">
      <c r="A318" s="3">
        <v>1251</v>
      </c>
      <c r="B318" s="4" t="str">
        <f t="shared" si="4"/>
        <v>GOBIERNO AUTÓNOMO MUNICIPAL DE LURIBAY</v>
      </c>
      <c r="C318" s="4" t="s">
        <v>351</v>
      </c>
    </row>
    <row r="319" spans="1:3">
      <c r="A319" s="3">
        <v>1252</v>
      </c>
      <c r="B319" s="4" t="str">
        <f t="shared" si="4"/>
        <v>GOBIERNO AUTÓNOMO MUNICIPAL DE SAPAHAQUI</v>
      </c>
      <c r="C319" s="4" t="s">
        <v>352</v>
      </c>
    </row>
    <row r="320" spans="1:3">
      <c r="A320" s="3">
        <v>1253</v>
      </c>
      <c r="B320" s="4" t="str">
        <f t="shared" si="4"/>
        <v>GOBIERNO AUTÓNOMO MUNICIPAL DE YACO</v>
      </c>
      <c r="C320" s="4" t="s">
        <v>353</v>
      </c>
    </row>
    <row r="321" spans="1:3">
      <c r="A321" s="3">
        <v>1254</v>
      </c>
      <c r="B321" s="4" t="str">
        <f t="shared" si="4"/>
        <v>GOBIERNO AUTÓNOMO MUNICIPAL DE MALLA</v>
      </c>
      <c r="C321" s="4" t="s">
        <v>354</v>
      </c>
    </row>
    <row r="322" spans="1:3">
      <c r="A322" s="3">
        <v>1255</v>
      </c>
      <c r="B322" s="4" t="str">
        <f t="shared" si="4"/>
        <v>GOBIERNO AUTÓNOMO MUNICIPAL DE CAIROMA</v>
      </c>
      <c r="C322" s="4" t="s">
        <v>355</v>
      </c>
    </row>
    <row r="323" spans="1:3">
      <c r="A323" s="3">
        <v>1256</v>
      </c>
      <c r="B323" s="4" t="str">
        <f t="shared" si="4"/>
        <v>GOBIERNO AUTÓNOMO MUNICIPAL DE CHULUMANI (VILLA DE LA LIBERTAD)</v>
      </c>
      <c r="C323" s="4" t="s">
        <v>356</v>
      </c>
    </row>
    <row r="324" spans="1:3">
      <c r="A324" s="3">
        <v>1257</v>
      </c>
      <c r="B324" s="4" t="str">
        <f t="shared" si="4"/>
        <v>GOBIERNO AUTÓNOMO MUNICIPAL DE IRUPANA (VILLA DE LANZA)</v>
      </c>
      <c r="C324" s="4" t="s">
        <v>357</v>
      </c>
    </row>
    <row r="325" spans="1:3">
      <c r="A325" s="3">
        <v>1258</v>
      </c>
      <c r="B325" s="4" t="str">
        <f t="shared" si="4"/>
        <v>GOBIERNO AUTÓNOMO MUNICIPAL DE YANACACHI</v>
      </c>
      <c r="C325" s="4" t="s">
        <v>358</v>
      </c>
    </row>
    <row r="326" spans="1:3">
      <c r="A326" s="3">
        <v>1259</v>
      </c>
      <c r="B326" s="4" t="str">
        <f t="shared" si="4"/>
        <v>GOBIERNO AUTÓNOMO MUNICIPAL DE PALOS BLANCOS</v>
      </c>
      <c r="C326" s="4" t="s">
        <v>359</v>
      </c>
    </row>
    <row r="327" spans="1:3">
      <c r="A327" s="3">
        <v>1260</v>
      </c>
      <c r="B327" s="4" t="str">
        <f t="shared" si="4"/>
        <v>GOBIERNO AUTÓNOMO MUNICIPAL DE LA ASUNTA</v>
      </c>
      <c r="C327" s="4" t="s">
        <v>360</v>
      </c>
    </row>
    <row r="328" spans="1:3">
      <c r="A328" s="3">
        <v>1261</v>
      </c>
      <c r="B328" s="4" t="str">
        <f t="shared" si="4"/>
        <v>GOBIERNO AUTÓNOMO MUNICIPAL DE PUCARANI</v>
      </c>
      <c r="C328" s="4" t="s">
        <v>361</v>
      </c>
    </row>
    <row r="329" spans="1:3">
      <c r="A329" s="3">
        <v>1262</v>
      </c>
      <c r="B329" s="4" t="str">
        <f t="shared" si="4"/>
        <v>GOBIERNO AUTÓNOMO MUNICIPAL DE LAJA</v>
      </c>
      <c r="C329" s="4" t="s">
        <v>362</v>
      </c>
    </row>
    <row r="330" spans="1:3">
      <c r="A330" s="3">
        <v>1263</v>
      </c>
      <c r="B330" s="4" t="str">
        <f t="shared" si="4"/>
        <v>GOBIERNO AUTÓNOMO MUNICIPAL DE BATALLAS</v>
      </c>
      <c r="C330" s="4" t="s">
        <v>363</v>
      </c>
    </row>
    <row r="331" spans="1:3">
      <c r="A331" s="3">
        <v>1264</v>
      </c>
      <c r="B331" s="4" t="str">
        <f t="shared" si="4"/>
        <v>GOBIERNO AUTÓNOMO MUNICIPAL DE PUERTO PÉREZ</v>
      </c>
      <c r="C331" s="4" t="s">
        <v>364</v>
      </c>
    </row>
    <row r="332" spans="1:3">
      <c r="A332" s="3">
        <v>1265</v>
      </c>
      <c r="B332" s="4" t="str">
        <f t="shared" ref="B332:B395" si="5">UPPER(C332)</f>
        <v>GOBIERNO AUTÓNOMO MUNICIPAL DE COROICO</v>
      </c>
      <c r="C332" s="4" t="s">
        <v>365</v>
      </c>
    </row>
    <row r="333" spans="1:3">
      <c r="A333" s="3">
        <v>1266</v>
      </c>
      <c r="B333" s="4" t="str">
        <f t="shared" si="5"/>
        <v>GOBIERNO AUTÓNOMO MUNICIPAL DE CORIPATA</v>
      </c>
      <c r="C333" s="4" t="s">
        <v>366</v>
      </c>
    </row>
    <row r="334" spans="1:3">
      <c r="A334" s="3">
        <v>1267</v>
      </c>
      <c r="B334" s="4" t="str">
        <f t="shared" si="5"/>
        <v>GOBIERNO AUTÓNOMO MUNICIPAL DE IXIAMAS</v>
      </c>
      <c r="C334" s="4" t="s">
        <v>367</v>
      </c>
    </row>
    <row r="335" spans="1:3">
      <c r="A335" s="3">
        <v>1268</v>
      </c>
      <c r="B335" s="4" t="str">
        <f t="shared" si="5"/>
        <v>GOBIERNO AUTÓNOMO MUNICIPAL DE SAN BUENAVENTURA</v>
      </c>
      <c r="C335" s="4" t="s">
        <v>368</v>
      </c>
    </row>
    <row r="336" spans="1:3">
      <c r="A336" s="3">
        <v>1269</v>
      </c>
      <c r="B336" s="4" t="str">
        <f t="shared" si="5"/>
        <v>GOBIERNO AUTÓNOMO MUNICIPAL DE GENERAL JUAN JOSÉ PÉREZ (CHARAZANI)</v>
      </c>
      <c r="C336" s="4" t="s">
        <v>369</v>
      </c>
    </row>
    <row r="337" spans="1:3">
      <c r="A337" s="3">
        <v>1270</v>
      </c>
      <c r="B337" s="4" t="str">
        <f t="shared" si="5"/>
        <v>GOBIERNO AUTÓNOMO MUNICIPAL DE CURVA</v>
      </c>
      <c r="C337" s="4" t="s">
        <v>370</v>
      </c>
    </row>
    <row r="338" spans="1:3">
      <c r="A338" s="3">
        <v>1271</v>
      </c>
      <c r="B338" s="4" t="str">
        <f t="shared" si="5"/>
        <v>GOBIERNO AUTÓNOMO MUNICIPAL DE SAN PEDRO DE CURAHUARA</v>
      </c>
      <c r="C338" s="4" t="s">
        <v>371</v>
      </c>
    </row>
    <row r="339" spans="1:3">
      <c r="A339" s="3">
        <v>1272</v>
      </c>
      <c r="B339" s="4" t="str">
        <f t="shared" si="5"/>
        <v>GOBIERNO AUTÓNOMO MUNICIPAL DE PAPEL PAMPA</v>
      </c>
      <c r="C339" s="4" t="s">
        <v>372</v>
      </c>
    </row>
    <row r="340" spans="1:3">
      <c r="A340" s="3">
        <v>1273</v>
      </c>
      <c r="B340" s="4" t="str">
        <f t="shared" si="5"/>
        <v>GOBIERNO AUTÓNOMO MUNICIPAL DE CHACARILLA</v>
      </c>
      <c r="C340" s="4" t="s">
        <v>373</v>
      </c>
    </row>
    <row r="341" spans="1:3">
      <c r="A341" s="3">
        <v>1274</v>
      </c>
      <c r="B341" s="4" t="str">
        <f t="shared" si="5"/>
        <v>GOBIERNO AUTÓNOMO MUNICIPAL DE SANTIAGO DE MACHACA</v>
      </c>
      <c r="C341" s="4" t="s">
        <v>374</v>
      </c>
    </row>
    <row r="342" spans="1:3">
      <c r="A342" s="3">
        <v>1275</v>
      </c>
      <c r="B342" s="4" t="str">
        <f t="shared" si="5"/>
        <v>GOBIERNO AUTÓNOMO MUNICIPAL DE CATACORA</v>
      </c>
      <c r="C342" s="4" t="s">
        <v>375</v>
      </c>
    </row>
    <row r="343" spans="1:3">
      <c r="A343" s="3">
        <v>1276</v>
      </c>
      <c r="B343" s="4" t="str">
        <f t="shared" si="5"/>
        <v>GOBIERNO AUTÓNOMO MUNICIPAL DE MAPIRI</v>
      </c>
      <c r="C343" s="4" t="s">
        <v>376</v>
      </c>
    </row>
    <row r="344" spans="1:3">
      <c r="A344" s="3">
        <v>1277</v>
      </c>
      <c r="B344" s="4" t="str">
        <f t="shared" si="5"/>
        <v>GOBIERNO AUTÓNOMO MUNICIPAL DE TEOPONTE</v>
      </c>
      <c r="C344" s="4" t="s">
        <v>377</v>
      </c>
    </row>
    <row r="345" spans="1:3">
      <c r="A345" s="3">
        <v>1278</v>
      </c>
      <c r="B345" s="4" t="str">
        <f t="shared" si="5"/>
        <v>GOBIERNO AUTÓNOMO MUNICIPAL DE SAN ANDRÉS DE MACHACA</v>
      </c>
      <c r="C345" s="4" t="s">
        <v>378</v>
      </c>
    </row>
    <row r="346" spans="1:3">
      <c r="A346" s="3">
        <v>1279</v>
      </c>
      <c r="B346" s="4" t="str">
        <f t="shared" si="5"/>
        <v>GOBIERNO AUTÓNOMO MUNICIPAL DE JESÚS DE MACHACA</v>
      </c>
      <c r="C346" s="4" t="s">
        <v>379</v>
      </c>
    </row>
    <row r="347" spans="1:3">
      <c r="A347" s="3">
        <v>1280</v>
      </c>
      <c r="B347" s="4" t="str">
        <f t="shared" si="5"/>
        <v>GOBIERNO AUTÓNOMO MUNICIPAL DE TARACO</v>
      </c>
      <c r="C347" s="4" t="s">
        <v>380</v>
      </c>
    </row>
    <row r="348" spans="1:3">
      <c r="A348" s="3">
        <v>1281</v>
      </c>
      <c r="B348" s="4" t="str">
        <f t="shared" si="5"/>
        <v>GOBIERNO AUTÓNOMO MUNICIPAL DE HUARINA</v>
      </c>
      <c r="C348" s="4" t="s">
        <v>381</v>
      </c>
    </row>
    <row r="349" spans="1:3">
      <c r="A349" s="3">
        <v>1282</v>
      </c>
      <c r="B349" s="4" t="str">
        <f t="shared" si="5"/>
        <v>GOBIERNO AUTÓNOMO MUNICIPAL DE SANTIAGO DE HUATA</v>
      </c>
      <c r="C349" s="4" t="s">
        <v>382</v>
      </c>
    </row>
    <row r="350" spans="1:3">
      <c r="A350" s="3">
        <v>1283</v>
      </c>
      <c r="B350" s="4" t="str">
        <f t="shared" si="5"/>
        <v>GOBIERNO AUTÓNOMO MUNICIPAL DE ESCOMA</v>
      </c>
      <c r="C350" s="4" t="s">
        <v>383</v>
      </c>
    </row>
    <row r="351" spans="1:3">
      <c r="A351" s="3">
        <v>1284</v>
      </c>
      <c r="B351" s="4" t="str">
        <f t="shared" si="5"/>
        <v>GOBIERNO AUTÓNOMO MUNICIPAL DE HUMANATA</v>
      </c>
      <c r="C351" s="4" t="s">
        <v>384</v>
      </c>
    </row>
    <row r="352" spans="1:3">
      <c r="A352" s="3">
        <v>1285</v>
      </c>
      <c r="B352" s="4" t="str">
        <f t="shared" si="5"/>
        <v>GOBIERNO AUTÓNOMO MUNICIPAL DE ALTO BENI</v>
      </c>
      <c r="C352" s="4" t="s">
        <v>385</v>
      </c>
    </row>
    <row r="353" spans="1:3">
      <c r="A353" s="3">
        <v>1286</v>
      </c>
      <c r="B353" s="4" t="str">
        <f t="shared" si="5"/>
        <v>GOBIERNO AUTÓNOMO MUNICIPAL DE HUATAJATA</v>
      </c>
      <c r="C353" s="4" t="s">
        <v>386</v>
      </c>
    </row>
    <row r="354" spans="1:3">
      <c r="A354" s="3">
        <v>1287</v>
      </c>
      <c r="B354" s="4" t="str">
        <f t="shared" si="5"/>
        <v>GOBIERNO AUTÓNOMO MUNICIPAL DE CHUA COCANI</v>
      </c>
      <c r="C354" s="4" t="s">
        <v>387</v>
      </c>
    </row>
    <row r="355" spans="1:3">
      <c r="A355" s="3">
        <v>1301</v>
      </c>
      <c r="B355" s="4" t="str">
        <f t="shared" si="5"/>
        <v>GOBIERNO AUTÓNOMO MUNICIPAL DE COCHABAMBA</v>
      </c>
      <c r="C355" s="4" t="s">
        <v>388</v>
      </c>
    </row>
    <row r="356" spans="1:3">
      <c r="A356" s="3">
        <v>1302</v>
      </c>
      <c r="B356" s="4" t="str">
        <f t="shared" si="5"/>
        <v>GOBIERNO AUTÓNOMO MUNICIPAL DE QUILLACOLLO</v>
      </c>
      <c r="C356" s="4" t="s">
        <v>389</v>
      </c>
    </row>
    <row r="357" spans="1:3">
      <c r="A357" s="3">
        <v>1303</v>
      </c>
      <c r="B357" s="4" t="str">
        <f t="shared" si="5"/>
        <v>GOBIERNO AUTÓNOMO MUNICIPAL DE SIPE SIPE</v>
      </c>
      <c r="C357" s="4" t="s">
        <v>390</v>
      </c>
    </row>
    <row r="358" spans="1:3">
      <c r="A358" s="3">
        <v>1304</v>
      </c>
      <c r="B358" s="4" t="str">
        <f t="shared" si="5"/>
        <v>GOBIERNO AUTÓNOMO MUNICIPAL DE TIQUIPAYA</v>
      </c>
      <c r="C358" s="4" t="s">
        <v>391</v>
      </c>
    </row>
    <row r="359" spans="1:3">
      <c r="A359" s="3">
        <v>1305</v>
      </c>
      <c r="B359" s="4" t="str">
        <f t="shared" si="5"/>
        <v>GOBIERNO AUTÓNOMO MUNICIPAL DE VINTO</v>
      </c>
      <c r="C359" s="4" t="s">
        <v>392</v>
      </c>
    </row>
    <row r="360" spans="1:3">
      <c r="A360" s="3">
        <v>1306</v>
      </c>
      <c r="B360" s="4" t="str">
        <f t="shared" si="5"/>
        <v>GOBIERNO AUTÓNOMO MUNICIPAL DE COLCAPIRHUA</v>
      </c>
      <c r="C360" s="4" t="s">
        <v>393</v>
      </c>
    </row>
    <row r="361" spans="1:3">
      <c r="A361" s="3">
        <v>1307</v>
      </c>
      <c r="B361" s="4" t="str">
        <f t="shared" si="5"/>
        <v>GOBIERNO AUTÓNOMO MUNICIPAL DE AIQUILE</v>
      </c>
      <c r="C361" s="4" t="s">
        <v>394</v>
      </c>
    </row>
    <row r="362" spans="1:3">
      <c r="A362" s="3">
        <v>1308</v>
      </c>
      <c r="B362" s="4" t="str">
        <f t="shared" si="5"/>
        <v>GOBIERNO AUTÓNOMO MUNICIPAL DE PASORAPA</v>
      </c>
      <c r="C362" s="4" t="s">
        <v>395</v>
      </c>
    </row>
    <row r="363" spans="1:3">
      <c r="A363" s="3">
        <v>1309</v>
      </c>
      <c r="B363" s="4" t="str">
        <f t="shared" si="5"/>
        <v>GOBIERNO AUTÓNOMO MUNICIPAL DE OMEREQUE</v>
      </c>
      <c r="C363" s="4" t="s">
        <v>396</v>
      </c>
    </row>
    <row r="364" spans="1:3">
      <c r="A364" s="3">
        <v>1310</v>
      </c>
      <c r="B364" s="4" t="str">
        <f t="shared" si="5"/>
        <v>GOBIERNO AUTÓNOMO MUNICIPAL DE INDEPENDENCIA</v>
      </c>
      <c r="C364" s="4" t="s">
        <v>397</v>
      </c>
    </row>
    <row r="365" spans="1:3">
      <c r="A365" s="3">
        <v>1311</v>
      </c>
      <c r="B365" s="4" t="str">
        <f t="shared" si="5"/>
        <v>GOBIERNO AUTÓNOMO MUNICIPAL DE MOROCHATA</v>
      </c>
      <c r="C365" s="4" t="s">
        <v>398</v>
      </c>
    </row>
    <row r="366" spans="1:3">
      <c r="A366" s="3">
        <v>1312</v>
      </c>
      <c r="B366" s="4" t="str">
        <f t="shared" si="5"/>
        <v>GOBIERNO AUTÓNOMO MUNICIPAL DE SACABA</v>
      </c>
      <c r="C366" s="4" t="s">
        <v>399</v>
      </c>
    </row>
    <row r="367" spans="1:3">
      <c r="A367" s="3">
        <v>1313</v>
      </c>
      <c r="B367" s="4" t="str">
        <f t="shared" si="5"/>
        <v>GOBIERNO AUTÓNOMO MUNICIPAL DE COLOMI</v>
      </c>
      <c r="C367" s="4" t="s">
        <v>400</v>
      </c>
    </row>
    <row r="368" spans="1:3">
      <c r="A368" s="3">
        <v>1314</v>
      </c>
      <c r="B368" s="4" t="str">
        <f t="shared" si="5"/>
        <v>GOBIERNO AUTÓNOMO MUNICIPAL DE VILLA TUNARI</v>
      </c>
      <c r="C368" s="4" t="s">
        <v>401</v>
      </c>
    </row>
    <row r="369" spans="1:3">
      <c r="A369" s="3">
        <v>1315</v>
      </c>
      <c r="B369" s="4" t="str">
        <f t="shared" si="5"/>
        <v>GOBIERNO AUTÓNOMO MUNICIPAL DE PUNATA</v>
      </c>
      <c r="C369" s="4" t="s">
        <v>402</v>
      </c>
    </row>
    <row r="370" spans="1:3">
      <c r="A370" s="3">
        <v>1316</v>
      </c>
      <c r="B370" s="4" t="str">
        <f t="shared" si="5"/>
        <v>GOBIERNO AUTÓNOMO MUNICIPAL DE VILLA RIVERO</v>
      </c>
      <c r="C370" s="4" t="s">
        <v>403</v>
      </c>
    </row>
    <row r="371" spans="1:3">
      <c r="A371" s="3">
        <v>1317</v>
      </c>
      <c r="B371" s="4" t="str">
        <f t="shared" si="5"/>
        <v>GOBIERNO AUTÓNOMO MUNICIPAL DE SAN BENITO (VILLA JOSÉ QUINTÍN MENDOZA)</v>
      </c>
      <c r="C371" s="4" t="s">
        <v>404</v>
      </c>
    </row>
    <row r="372" spans="1:3">
      <c r="A372" s="3">
        <v>1318</v>
      </c>
      <c r="B372" s="4" t="str">
        <f t="shared" si="5"/>
        <v>GOBIERNO AUTÓNOMO MUNICIPAL DE TACACHI</v>
      </c>
      <c r="C372" s="4" t="s">
        <v>405</v>
      </c>
    </row>
    <row r="373" spans="1:3">
      <c r="A373" s="3">
        <v>1319</v>
      </c>
      <c r="B373" s="4" t="str">
        <f t="shared" si="5"/>
        <v>GOBIERNO AUTÓNOMO MUNICIPAL VILLA GUALBERTO VILLARROEL</v>
      </c>
      <c r="C373" s="4" t="s">
        <v>406</v>
      </c>
    </row>
    <row r="374" spans="1:3">
      <c r="A374" s="3">
        <v>1320</v>
      </c>
      <c r="B374" s="4" t="str">
        <f t="shared" si="5"/>
        <v>GOBIERNO AUTÓNOMO MUNICIPAL DE TARATA</v>
      </c>
      <c r="C374" s="4" t="s">
        <v>407</v>
      </c>
    </row>
    <row r="375" spans="1:3">
      <c r="A375" s="3">
        <v>1321</v>
      </c>
      <c r="B375" s="4" t="str">
        <f t="shared" si="5"/>
        <v>GOBIERNO AUTÓNOMO MUNICIPAL DE ANZALDO</v>
      </c>
      <c r="C375" s="4" t="s">
        <v>408</v>
      </c>
    </row>
    <row r="376" spans="1:3">
      <c r="A376" s="3">
        <v>1322</v>
      </c>
      <c r="B376" s="4" t="str">
        <f t="shared" si="5"/>
        <v>GOBIERNO AUTÓNOMO MUNICIPAL DE ARBIETO</v>
      </c>
      <c r="C376" s="4" t="s">
        <v>409</v>
      </c>
    </row>
    <row r="377" spans="1:3">
      <c r="A377" s="3">
        <v>1323</v>
      </c>
      <c r="B377" s="4" t="str">
        <f t="shared" si="5"/>
        <v>GOBIERNO AUTÓNOMO MUNICIPAL DE SACABAMBA</v>
      </c>
      <c r="C377" s="4" t="s">
        <v>410</v>
      </c>
    </row>
    <row r="378" spans="1:3">
      <c r="A378" s="3">
        <v>1324</v>
      </c>
      <c r="B378" s="4" t="str">
        <f t="shared" si="5"/>
        <v>GOBIERNO AUTÓNOMO MUNICIPAL DE CLIZA</v>
      </c>
      <c r="C378" s="4" t="s">
        <v>411</v>
      </c>
    </row>
    <row r="379" spans="1:3">
      <c r="A379" s="3">
        <v>1325</v>
      </c>
      <c r="B379" s="4" t="str">
        <f t="shared" si="5"/>
        <v>GOBIERNO AUTÓNOMO MUNICIPAL DE TOCO</v>
      </c>
      <c r="C379" s="4" t="s">
        <v>412</v>
      </c>
    </row>
    <row r="380" spans="1:3">
      <c r="A380" s="3">
        <v>1326</v>
      </c>
      <c r="B380" s="4" t="str">
        <f t="shared" si="5"/>
        <v>GOBIERNO AUTÓNOMO MUNICIPAL DE TOLATA</v>
      </c>
      <c r="C380" s="4" t="s">
        <v>413</v>
      </c>
    </row>
    <row r="381" spans="1:3">
      <c r="A381" s="3">
        <v>1327</v>
      </c>
      <c r="B381" s="4" t="str">
        <f t="shared" si="5"/>
        <v>GOBIERNO AUTÓNOMO MUNICIPAL DE CAPINOTA</v>
      </c>
      <c r="C381" s="4" t="s">
        <v>414</v>
      </c>
    </row>
    <row r="382" spans="1:3">
      <c r="A382" s="3">
        <v>1328</v>
      </c>
      <c r="B382" s="4" t="str">
        <f t="shared" si="5"/>
        <v>GOBIERNO AUTÓNOMO MUNICIPAL DE SANTIVAÑEZ</v>
      </c>
      <c r="C382" s="4" t="s">
        <v>415</v>
      </c>
    </row>
    <row r="383" spans="1:3">
      <c r="A383" s="3">
        <v>1329</v>
      </c>
      <c r="B383" s="4" t="str">
        <f t="shared" si="5"/>
        <v>GOBIERNO AUTÓNOMO MUNICIPAL DE SICAYA</v>
      </c>
      <c r="C383" s="4" t="s">
        <v>416</v>
      </c>
    </row>
    <row r="384" spans="1:3">
      <c r="A384" s="3">
        <v>1330</v>
      </c>
      <c r="B384" s="4" t="str">
        <f t="shared" si="5"/>
        <v>GOBIERNO AUTÓNOMO MUNICIPAL DE TAPACARI</v>
      </c>
      <c r="C384" s="4" t="s">
        <v>417</v>
      </c>
    </row>
    <row r="385" spans="1:3">
      <c r="A385" s="3">
        <v>1331</v>
      </c>
      <c r="B385" s="4" t="str">
        <f t="shared" si="5"/>
        <v>GOBIERNO AUTÓNOMO MUNICIPAL DE TOTORA</v>
      </c>
      <c r="C385" s="4" t="s">
        <v>418</v>
      </c>
    </row>
    <row r="386" spans="1:3">
      <c r="A386" s="3">
        <v>1332</v>
      </c>
      <c r="B386" s="4" t="str">
        <f t="shared" si="5"/>
        <v>GOBIERNO AUTÓNOMO MUNICIPAL DE POJO</v>
      </c>
      <c r="C386" s="4" t="s">
        <v>419</v>
      </c>
    </row>
    <row r="387" spans="1:3">
      <c r="A387" s="3">
        <v>1333</v>
      </c>
      <c r="B387" s="4" t="str">
        <f t="shared" si="5"/>
        <v>GOBIERNO AUTÓNOMO MUNICIPAL DE POCONA</v>
      </c>
      <c r="C387" s="4" t="s">
        <v>420</v>
      </c>
    </row>
    <row r="388" spans="1:3">
      <c r="A388" s="3">
        <v>1334</v>
      </c>
      <c r="B388" s="4" t="str">
        <f t="shared" si="5"/>
        <v>GOBIERNO AUTÓNOMO MUNICIPAL DE CHIMORÉ</v>
      </c>
      <c r="C388" s="4" t="s">
        <v>421</v>
      </c>
    </row>
    <row r="389" spans="1:3">
      <c r="A389" s="3">
        <v>1335</v>
      </c>
      <c r="B389" s="4" t="str">
        <f t="shared" si="5"/>
        <v>GOBIERNO AUTÓNOMO MUNICIPAL DE PUERTO VILLARROEL</v>
      </c>
      <c r="C389" s="4" t="s">
        <v>422</v>
      </c>
    </row>
    <row r="390" spans="1:3">
      <c r="A390" s="3">
        <v>1336</v>
      </c>
      <c r="B390" s="4" t="str">
        <f t="shared" si="5"/>
        <v>GOBIERNO AUTÓNOMO MUNICIPAL DE ARANI</v>
      </c>
      <c r="C390" s="4" t="s">
        <v>423</v>
      </c>
    </row>
    <row r="391" spans="1:3">
      <c r="A391" s="3">
        <v>1337</v>
      </c>
      <c r="B391" s="4" t="str">
        <f t="shared" si="5"/>
        <v>GOBIERNO AUTÓNOMO MUNICIPAL DE VACAS</v>
      </c>
      <c r="C391" s="4" t="s">
        <v>424</v>
      </c>
    </row>
    <row r="392" spans="1:3">
      <c r="A392" s="3">
        <v>1338</v>
      </c>
      <c r="B392" s="4" t="str">
        <f t="shared" si="5"/>
        <v>GOBIERNO AUTÓNOMO MUNICIPAL DE ARQUE</v>
      </c>
      <c r="C392" s="4" t="s">
        <v>425</v>
      </c>
    </row>
    <row r="393" spans="1:3">
      <c r="A393" s="3">
        <v>1339</v>
      </c>
      <c r="B393" s="4" t="str">
        <f t="shared" si="5"/>
        <v>GOBIERNO AUTÓNOMO MUNICIPAL DE TACOPAYA</v>
      </c>
      <c r="C393" s="4" t="s">
        <v>426</v>
      </c>
    </row>
    <row r="394" spans="1:3">
      <c r="A394" s="3">
        <v>1340</v>
      </c>
      <c r="B394" s="4" t="str">
        <f t="shared" si="5"/>
        <v>GOBIERNO AUTÓNOMO MUNICIPAL DE BOLIVAR</v>
      </c>
      <c r="C394" s="4" t="s">
        <v>427</v>
      </c>
    </row>
    <row r="395" spans="1:3">
      <c r="A395" s="3">
        <v>1341</v>
      </c>
      <c r="B395" s="4" t="str">
        <f t="shared" si="5"/>
        <v>GOBIERNO AUTÓNOMO MUNICIPAL DE TIRAQUE</v>
      </c>
      <c r="C395" s="4" t="s">
        <v>428</v>
      </c>
    </row>
    <row r="396" spans="1:3">
      <c r="A396" s="3">
        <v>1342</v>
      </c>
      <c r="B396" s="4" t="str">
        <f t="shared" ref="B396:B459" si="6">UPPER(C396)</f>
        <v>GOBIERNO AUTÓNOMO MUNICIPAL DE MIZQUE</v>
      </c>
      <c r="C396" s="4" t="s">
        <v>429</v>
      </c>
    </row>
    <row r="397" spans="1:3">
      <c r="A397" s="3">
        <v>1343</v>
      </c>
      <c r="B397" s="4" t="str">
        <f t="shared" si="6"/>
        <v>GOBIERNO AUTÓNOMO MUNICIPAL DE VILA VILA</v>
      </c>
      <c r="C397" s="4" t="s">
        <v>430</v>
      </c>
    </row>
    <row r="398" spans="1:3">
      <c r="A398" s="3">
        <v>1344</v>
      </c>
      <c r="B398" s="4" t="str">
        <f t="shared" si="6"/>
        <v>GOBIERNO AUTÓNOMO MUNICIPAL DE ALALAY</v>
      </c>
      <c r="C398" s="4" t="s">
        <v>431</v>
      </c>
    </row>
    <row r="399" spans="1:3">
      <c r="A399" s="3">
        <v>1345</v>
      </c>
      <c r="B399" s="4" t="str">
        <f t="shared" si="6"/>
        <v>GOBIERNO AUTÓNOMO MUNICIPAL DE ENTRE RIOS</v>
      </c>
      <c r="C399" s="4" t="s">
        <v>432</v>
      </c>
    </row>
    <row r="400" spans="1:3">
      <c r="A400" s="3">
        <v>1346</v>
      </c>
      <c r="B400" s="4" t="str">
        <f t="shared" si="6"/>
        <v>GOBIERNO AUTÓNOMO MUNICIPAL DE COCAPATA</v>
      </c>
      <c r="C400" s="4" t="s">
        <v>433</v>
      </c>
    </row>
    <row r="401" spans="1:3">
      <c r="A401" s="3">
        <v>1347</v>
      </c>
      <c r="B401" s="4" t="str">
        <f t="shared" si="6"/>
        <v>GOBIERNO AUTÓNOMO MUNICIPAL DE SHINAHOTA</v>
      </c>
      <c r="C401" s="4" t="s">
        <v>434</v>
      </c>
    </row>
    <row r="402" spans="1:3">
      <c r="A402" s="3">
        <v>1401</v>
      </c>
      <c r="B402" s="4" t="str">
        <f t="shared" si="6"/>
        <v>GOBIERNO AUTÓNOMO MUNICIPAL DE ORURO</v>
      </c>
      <c r="C402" s="4" t="s">
        <v>435</v>
      </c>
    </row>
    <row r="403" spans="1:3">
      <c r="A403" s="3">
        <v>1402</v>
      </c>
      <c r="B403" s="4" t="str">
        <f t="shared" si="6"/>
        <v>GOBIERNO AUTÓNOMO MUNICIPAL DE CARACOLLO</v>
      </c>
      <c r="C403" s="4" t="s">
        <v>436</v>
      </c>
    </row>
    <row r="404" spans="1:3">
      <c r="A404" s="3">
        <v>1403</v>
      </c>
      <c r="B404" s="4" t="str">
        <f t="shared" si="6"/>
        <v>GOBIERNO AUTÓNOMO MUNICIPAL DE EL CHORO</v>
      </c>
      <c r="C404" s="4" t="s">
        <v>437</v>
      </c>
    </row>
    <row r="405" spans="1:3">
      <c r="A405" s="3">
        <v>1404</v>
      </c>
      <c r="B405" s="4" t="str">
        <f t="shared" si="6"/>
        <v>GOBIERNO AUTÓNOMO MUNICIPAL DE CHALLAPATA</v>
      </c>
      <c r="C405" s="4" t="s">
        <v>438</v>
      </c>
    </row>
    <row r="406" spans="1:3">
      <c r="A406" s="3">
        <v>1405</v>
      </c>
      <c r="B406" s="4" t="str">
        <f t="shared" si="6"/>
        <v>GOBIERNO AUTÓNOMO MUNICIPAL DE SANTUARIO DE QUILLACAS</v>
      </c>
      <c r="C406" s="4" t="s">
        <v>439</v>
      </c>
    </row>
    <row r="407" spans="1:3">
      <c r="A407" s="3">
        <v>1406</v>
      </c>
      <c r="B407" s="4" t="str">
        <f t="shared" si="6"/>
        <v>GOBIERNO AUTÓNOMO MUNICIPAL DE HUANUNI</v>
      </c>
      <c r="C407" s="4" t="s">
        <v>440</v>
      </c>
    </row>
    <row r="408" spans="1:3">
      <c r="A408" s="3">
        <v>1407</v>
      </c>
      <c r="B408" s="4" t="str">
        <f t="shared" si="6"/>
        <v>GOBIERNO AUTÓNOMO MUNICIPAL DE MACHACAMARCA</v>
      </c>
      <c r="C408" s="4" t="s">
        <v>441</v>
      </c>
    </row>
    <row r="409" spans="1:3">
      <c r="A409" s="3">
        <v>1408</v>
      </c>
      <c r="B409" s="4" t="str">
        <f t="shared" si="6"/>
        <v>GOBIERNO AUTÓNOMO MUNICIPAL DE POOPÓ (VILLA POOPÓ)</v>
      </c>
      <c r="C409" s="4" t="s">
        <v>442</v>
      </c>
    </row>
    <row r="410" spans="1:3">
      <c r="A410" s="3">
        <v>1409</v>
      </c>
      <c r="B410" s="4" t="str">
        <f t="shared" si="6"/>
        <v>GOBIERNO AUTÓNOMO MUNICIPAL DE PAZÑA</v>
      </c>
      <c r="C410" s="4" t="s">
        <v>443</v>
      </c>
    </row>
    <row r="411" spans="1:3">
      <c r="A411" s="3">
        <v>1410</v>
      </c>
      <c r="B411" s="4" t="str">
        <f t="shared" si="6"/>
        <v>GOBIERNO AUTÓNOMO MUNICIPAL DE ANTEQUERA</v>
      </c>
      <c r="C411" s="4" t="s">
        <v>444</v>
      </c>
    </row>
    <row r="412" spans="1:3">
      <c r="A412" s="3">
        <v>1411</v>
      </c>
      <c r="B412" s="4" t="str">
        <f t="shared" si="6"/>
        <v>GOBIERNO AUTÓNOMO MUNICIPAL DE EUCALIPTUS</v>
      </c>
      <c r="C412" s="4" t="s">
        <v>445</v>
      </c>
    </row>
    <row r="413" spans="1:3">
      <c r="A413" s="3">
        <v>1412</v>
      </c>
      <c r="B413" s="4" t="str">
        <f t="shared" si="6"/>
        <v>GOBIERNO AUTÓNOMO MUNICIPAL DE SANTIAGO DE HUARI</v>
      </c>
      <c r="C413" s="4" t="s">
        <v>446</v>
      </c>
    </row>
    <row r="414" spans="1:3">
      <c r="A414" s="3">
        <v>1413</v>
      </c>
      <c r="B414" s="4" t="str">
        <f t="shared" si="6"/>
        <v>GOBIERNO AUTÓNOMO MUNICIPAL DE TOTORA</v>
      </c>
      <c r="C414" s="4" t="s">
        <v>418</v>
      </c>
    </row>
    <row r="415" spans="1:3">
      <c r="A415" s="3">
        <v>1414</v>
      </c>
      <c r="B415" s="4" t="str">
        <f t="shared" si="6"/>
        <v>GOBIERNO AUTÓNOMO MUNICIPAL DE CORQUE</v>
      </c>
      <c r="C415" s="4" t="s">
        <v>447</v>
      </c>
    </row>
    <row r="416" spans="1:3">
      <c r="A416" s="3">
        <v>1415</v>
      </c>
      <c r="B416" s="4" t="str">
        <f t="shared" si="6"/>
        <v>GOBIERNO AUTÓNOMO MUNICIPAL DE CHOQUECOTA</v>
      </c>
      <c r="C416" s="4" t="s">
        <v>448</v>
      </c>
    </row>
    <row r="417" spans="1:3">
      <c r="A417" s="3">
        <v>1416</v>
      </c>
      <c r="B417" s="4" t="str">
        <f t="shared" si="6"/>
        <v>GOBIERNO AUTÓNOMO MUNICIPAL DE CURAHUARA DE CARANGAS</v>
      </c>
      <c r="C417" s="4" t="s">
        <v>449</v>
      </c>
    </row>
    <row r="418" spans="1:3">
      <c r="A418" s="3">
        <v>1417</v>
      </c>
      <c r="B418" s="4" t="str">
        <f t="shared" si="6"/>
        <v>GOBIERNO AUTÓNOMO MUNICIPAL DE TURCO</v>
      </c>
      <c r="C418" s="4" t="s">
        <v>450</v>
      </c>
    </row>
    <row r="419" spans="1:3">
      <c r="A419" s="3">
        <v>1418</v>
      </c>
      <c r="B419" s="4" t="str">
        <f t="shared" si="6"/>
        <v>GOBIERNO AUTÓNOMO MUNICIPAL DE HUACHACALLA</v>
      </c>
      <c r="C419" s="4" t="s">
        <v>451</v>
      </c>
    </row>
    <row r="420" spans="1:3">
      <c r="A420" s="3">
        <v>1419</v>
      </c>
      <c r="B420" s="4" t="str">
        <f t="shared" si="6"/>
        <v>GOBIERNO AUTÓNOMO MUNICIPAL DE ESCARA</v>
      </c>
      <c r="C420" s="4" t="s">
        <v>452</v>
      </c>
    </row>
    <row r="421" spans="1:3">
      <c r="A421" s="3">
        <v>1420</v>
      </c>
      <c r="B421" s="4" t="str">
        <f t="shared" si="6"/>
        <v>GOBIERNO AUTÓNOMO MUNICIPAL DE CRUZ DE MACHACAMARCA</v>
      </c>
      <c r="C421" s="4" t="s">
        <v>453</v>
      </c>
    </row>
    <row r="422" spans="1:3">
      <c r="A422" s="3">
        <v>1421</v>
      </c>
      <c r="B422" s="4" t="str">
        <f t="shared" si="6"/>
        <v>GOBIERNO AUTÓNOMO MUNICIPAL DE YUNGUYO DE LITORAL</v>
      </c>
      <c r="C422" s="4" t="s">
        <v>454</v>
      </c>
    </row>
    <row r="423" spans="1:3">
      <c r="A423" s="3">
        <v>1422</v>
      </c>
      <c r="B423" s="4" t="str">
        <f t="shared" si="6"/>
        <v>GOBIERNO AUTÓNOMO MUNICIPAL DE ESMERALDA</v>
      </c>
      <c r="C423" s="4" t="s">
        <v>455</v>
      </c>
    </row>
    <row r="424" spans="1:3">
      <c r="A424" s="3">
        <v>1423</v>
      </c>
      <c r="B424" s="4" t="str">
        <f t="shared" si="6"/>
        <v>GOBIERNO AUTÓNOMO MUNICIPAL DE TOLEDO</v>
      </c>
      <c r="C424" s="4" t="s">
        <v>456</v>
      </c>
    </row>
    <row r="425" spans="1:3">
      <c r="A425" s="3">
        <v>1424</v>
      </c>
      <c r="B425" s="4" t="str">
        <f t="shared" si="6"/>
        <v>GOBIERNO AUTÓNOMO MUNICIPAL DE ANDAMARCA (SANTIAGO DE ANDAMARCA)</v>
      </c>
      <c r="C425" s="4" t="s">
        <v>457</v>
      </c>
    </row>
    <row r="426" spans="1:3">
      <c r="A426" s="3">
        <v>1425</v>
      </c>
      <c r="B426" s="4" t="str">
        <f t="shared" si="6"/>
        <v>GOBIERNO AUTÓNOMO MUNICIPAL DE BELÉN DE ANDAMARCA</v>
      </c>
      <c r="C426" s="4" t="s">
        <v>458</v>
      </c>
    </row>
    <row r="427" spans="1:3">
      <c r="A427" s="3">
        <v>1426</v>
      </c>
      <c r="B427" s="4" t="str">
        <f t="shared" si="6"/>
        <v>GOBIERNO AUTÓNOMO MUNICIPAL DE SALINAS DE G. MENDOZA</v>
      </c>
      <c r="C427" s="4" t="s">
        <v>459</v>
      </c>
    </row>
    <row r="428" spans="1:3">
      <c r="A428" s="3">
        <v>1427</v>
      </c>
      <c r="B428" s="4" t="str">
        <f t="shared" si="6"/>
        <v>GOBIERNO AUTÓNOMO MUNICIPAL DE PAMPA AULLAGAS</v>
      </c>
      <c r="C428" s="4" t="s">
        <v>460</v>
      </c>
    </row>
    <row r="429" spans="1:3">
      <c r="A429" s="3">
        <v>1428</v>
      </c>
      <c r="B429" s="4" t="str">
        <f t="shared" si="6"/>
        <v>GOBIERNO AUTÓNOMO MUNICIPAL DE LA RIVERA</v>
      </c>
      <c r="C429" s="4" t="s">
        <v>461</v>
      </c>
    </row>
    <row r="430" spans="1:3">
      <c r="A430" s="3">
        <v>1429</v>
      </c>
      <c r="B430" s="4" t="str">
        <f t="shared" si="6"/>
        <v>GOBIERNO AUTÓNOMO MUNICIPAL DE TODOS SANTOS</v>
      </c>
      <c r="C430" s="4" t="s">
        <v>462</v>
      </c>
    </row>
    <row r="431" spans="1:3">
      <c r="A431" s="3">
        <v>1430</v>
      </c>
      <c r="B431" s="4" t="str">
        <f t="shared" si="6"/>
        <v>GOBIERNO AUTÓNOMO MUNICIPAL DE CARANGAS</v>
      </c>
      <c r="C431" s="4" t="s">
        <v>463</v>
      </c>
    </row>
    <row r="432" spans="1:3">
      <c r="A432" s="3">
        <v>1431</v>
      </c>
      <c r="B432" s="4" t="str">
        <f t="shared" si="6"/>
        <v>GOBIERNO AUTÓNOMO MUNICIPAL DE SABAYA</v>
      </c>
      <c r="C432" s="4" t="s">
        <v>464</v>
      </c>
    </row>
    <row r="433" spans="1:3">
      <c r="A433" s="3">
        <v>1432</v>
      </c>
      <c r="B433" s="4" t="str">
        <f t="shared" si="6"/>
        <v>GOBIERNO AUTÓNOMO MUNICIPAL DE COIPASA</v>
      </c>
      <c r="C433" s="4" t="s">
        <v>465</v>
      </c>
    </row>
    <row r="434" spans="1:3">
      <c r="A434" s="3">
        <v>1433</v>
      </c>
      <c r="B434" s="4" t="str">
        <f t="shared" si="6"/>
        <v>GOBIERNO AUTÓNOMO MUNICIPAL DE CHIPAYA</v>
      </c>
      <c r="C434" s="4" t="s">
        <v>466</v>
      </c>
    </row>
    <row r="435" spans="1:3">
      <c r="A435" s="3">
        <v>1434</v>
      </c>
      <c r="B435" s="4" t="str">
        <f t="shared" si="6"/>
        <v>GOBIERNO AUTÓNOMO MUNICIPAL DE HUAYLLAMARCA (SANTIAGO DE HUAYLLAMARCA)</v>
      </c>
      <c r="C435" s="4" t="s">
        <v>467</v>
      </c>
    </row>
    <row r="436" spans="1:3">
      <c r="A436" s="3">
        <v>1435</v>
      </c>
      <c r="B436" s="4" t="str">
        <f t="shared" si="6"/>
        <v>GOBIERNO AUTÓNOMO MUNICIPAL DE SORACACHI</v>
      </c>
      <c r="C436" s="4" t="s">
        <v>468</v>
      </c>
    </row>
    <row r="437" spans="1:3">
      <c r="A437" s="3">
        <v>1501</v>
      </c>
      <c r="B437" s="4" t="str">
        <f t="shared" si="6"/>
        <v>GOBIERNO AUTÓNOMO MUNICIPAL DE POTOSÍ</v>
      </c>
      <c r="C437" s="4" t="s">
        <v>469</v>
      </c>
    </row>
    <row r="438" spans="1:3">
      <c r="A438" s="3">
        <v>1502</v>
      </c>
      <c r="B438" s="4" t="str">
        <f t="shared" si="6"/>
        <v>GOBIERNO AUTÓNOMO MUNICIPAL DE TINGUIPAYA</v>
      </c>
      <c r="C438" s="4" t="s">
        <v>470</v>
      </c>
    </row>
    <row r="439" spans="1:3">
      <c r="A439" s="3">
        <v>1503</v>
      </c>
      <c r="B439" s="4" t="str">
        <f t="shared" si="6"/>
        <v>GOBIERNO AUTÓNOMO MUNICIPAL DE YOCALLA</v>
      </c>
      <c r="C439" s="4" t="s">
        <v>471</v>
      </c>
    </row>
    <row r="440" spans="1:3">
      <c r="A440" s="3">
        <v>1504</v>
      </c>
      <c r="B440" s="4" t="str">
        <f t="shared" si="6"/>
        <v>GOBIERNO AUTÓNOMO MUNICIPAL DE URMIRI</v>
      </c>
      <c r="C440" s="4" t="s">
        <v>472</v>
      </c>
    </row>
    <row r="441" spans="1:3">
      <c r="A441" s="3">
        <v>1505</v>
      </c>
      <c r="B441" s="4" t="str">
        <f t="shared" si="6"/>
        <v>GOBIERNO AUTÓNOMO MUNICIPAL DE UNCÍA</v>
      </c>
      <c r="C441" s="4" t="s">
        <v>473</v>
      </c>
    </row>
    <row r="442" spans="1:3">
      <c r="A442" s="3">
        <v>1506</v>
      </c>
      <c r="B442" s="4" t="str">
        <f t="shared" si="6"/>
        <v>GOBIERNO AUTÓNOMO MUNICIPAL DE CHAYANTA</v>
      </c>
      <c r="C442" s="4" t="s">
        <v>474</v>
      </c>
    </row>
    <row r="443" spans="1:3">
      <c r="A443" s="3">
        <v>1507</v>
      </c>
      <c r="B443" s="4" t="str">
        <f t="shared" si="6"/>
        <v>GOBIERNO AUTÓNOMO MUNICIPAL DE LLALLAGUA</v>
      </c>
      <c r="C443" s="4" t="s">
        <v>475</v>
      </c>
    </row>
    <row r="444" spans="1:3">
      <c r="A444" s="3">
        <v>1508</v>
      </c>
      <c r="B444" s="4" t="str">
        <f t="shared" si="6"/>
        <v>GOBIERNO AUTÓNOMO MUNICIPAL DE BETANZOS</v>
      </c>
      <c r="C444" s="4" t="s">
        <v>476</v>
      </c>
    </row>
    <row r="445" spans="1:3">
      <c r="A445" s="3">
        <v>1509</v>
      </c>
      <c r="B445" s="4" t="str">
        <f t="shared" si="6"/>
        <v>GOBIERNO AUTÓNOMO MUNICIPAL DE CHAQUI</v>
      </c>
      <c r="C445" s="4" t="s">
        <v>477</v>
      </c>
    </row>
    <row r="446" spans="1:3">
      <c r="A446" s="3">
        <v>1510</v>
      </c>
      <c r="B446" s="4" t="str">
        <f t="shared" si="6"/>
        <v>GOBIERNO AUTÓNOMO MUNICIPAL DE TACOBAMBA</v>
      </c>
      <c r="C446" s="4" t="s">
        <v>478</v>
      </c>
    </row>
    <row r="447" spans="1:3">
      <c r="A447" s="3">
        <v>1511</v>
      </c>
      <c r="B447" s="4" t="str">
        <f t="shared" si="6"/>
        <v>GOBIERNO AUTÓNOMO MUNICIPAL DE COLQUECHACA</v>
      </c>
      <c r="C447" s="4" t="s">
        <v>479</v>
      </c>
    </row>
    <row r="448" spans="1:3">
      <c r="A448" s="3">
        <v>1512</v>
      </c>
      <c r="B448" s="4" t="str">
        <f t="shared" si="6"/>
        <v>GOBIERNO AUTÓNOMO MUNICIPAL DE RAVELO</v>
      </c>
      <c r="C448" s="4" t="s">
        <v>480</v>
      </c>
    </row>
    <row r="449" spans="1:3">
      <c r="A449" s="3">
        <v>1513</v>
      </c>
      <c r="B449" s="4" t="str">
        <f t="shared" si="6"/>
        <v>GOBIERNO AUTÓNOMO MUNICIPAL DE POCOATA</v>
      </c>
      <c r="C449" s="4" t="s">
        <v>481</v>
      </c>
    </row>
    <row r="450" spans="1:3">
      <c r="A450" s="3">
        <v>1514</v>
      </c>
      <c r="B450" s="4" t="str">
        <f t="shared" si="6"/>
        <v>GOBIERNO AUTÓNOMO MUNICIPAL DE OCURÍ</v>
      </c>
      <c r="C450" s="4" t="s">
        <v>482</v>
      </c>
    </row>
    <row r="451" spans="1:3">
      <c r="A451" s="3">
        <v>1515</v>
      </c>
      <c r="B451" s="4" t="str">
        <f t="shared" si="6"/>
        <v>GOBIERNO AUTÓNOMO MUNICIPAL DE SAN PEDRO DE BUENA VISTA</v>
      </c>
      <c r="C451" s="4" t="s">
        <v>483</v>
      </c>
    </row>
    <row r="452" spans="1:3">
      <c r="A452" s="3">
        <v>1516</v>
      </c>
      <c r="B452" s="4" t="str">
        <f t="shared" si="6"/>
        <v>GOBIERNO AUTÓNOMO MUNICIPAL DE TORO TORO</v>
      </c>
      <c r="C452" s="4" t="s">
        <v>484</v>
      </c>
    </row>
    <row r="453" spans="1:3">
      <c r="A453" s="3">
        <v>1517</v>
      </c>
      <c r="B453" s="4" t="str">
        <f t="shared" si="6"/>
        <v>GOBIERNO AUTÓNOMO MUNICIPAL DE COTAGAITA</v>
      </c>
      <c r="C453" s="4" t="s">
        <v>485</v>
      </c>
    </row>
    <row r="454" spans="1:3">
      <c r="A454" s="3">
        <v>1518</v>
      </c>
      <c r="B454" s="4" t="str">
        <f t="shared" si="6"/>
        <v>GOBIERNO AUTÓNOMO MUNICIPAL DE VITICHI</v>
      </c>
      <c r="C454" s="4" t="s">
        <v>486</v>
      </c>
    </row>
    <row r="455" spans="1:3">
      <c r="A455" s="3">
        <v>1519</v>
      </c>
      <c r="B455" s="4" t="str">
        <f t="shared" si="6"/>
        <v>GOBIERNO AUTÓNOMO MUNICIPAL DE TUPIZA</v>
      </c>
      <c r="C455" s="4" t="s">
        <v>487</v>
      </c>
    </row>
    <row r="456" spans="1:3">
      <c r="A456" s="3">
        <v>1520</v>
      </c>
      <c r="B456" s="4" t="str">
        <f t="shared" si="6"/>
        <v>GOBIERNO AUTÓNOMO MUNICIPAL DE ATOCHA</v>
      </c>
      <c r="C456" s="4" t="s">
        <v>488</v>
      </c>
    </row>
    <row r="457" spans="1:3">
      <c r="A457" s="3">
        <v>1521</v>
      </c>
      <c r="B457" s="4" t="str">
        <f t="shared" si="6"/>
        <v>GOBIERNO AUTÓNOMO MUNICIPAL DE COLCHA"K" (VILLA MARTÍN)</v>
      </c>
      <c r="C457" s="4" t="s">
        <v>489</v>
      </c>
    </row>
    <row r="458" spans="1:3">
      <c r="A458" s="3">
        <v>1522</v>
      </c>
      <c r="B458" s="4" t="str">
        <f t="shared" si="6"/>
        <v>GOBIERNO AUTÓNOMO MUNICIPAL DE SAN PEDRO DE QUEMES</v>
      </c>
      <c r="C458" s="4" t="s">
        <v>490</v>
      </c>
    </row>
    <row r="459" spans="1:3">
      <c r="A459" s="3">
        <v>1523</v>
      </c>
      <c r="B459" s="4" t="str">
        <f t="shared" si="6"/>
        <v>GOBIERNO AUTÓNOMO MUNICIPAL DE SAN PABLO DE LÍPEZ</v>
      </c>
      <c r="C459" s="4" t="s">
        <v>491</v>
      </c>
    </row>
    <row r="460" spans="1:3">
      <c r="A460" s="3">
        <v>1524</v>
      </c>
      <c r="B460" s="4" t="str">
        <f t="shared" ref="B460:B523" si="7">UPPER(C460)</f>
        <v>GOBIERNO AUTÓNOMO MUNICIPAL DE MOJINETE</v>
      </c>
      <c r="C460" s="4" t="s">
        <v>492</v>
      </c>
    </row>
    <row r="461" spans="1:3">
      <c r="A461" s="3">
        <v>1525</v>
      </c>
      <c r="B461" s="4" t="str">
        <f t="shared" si="7"/>
        <v>GOBIERNO AUTÓNOMO MUNICIPAL DE SAN ANTONIO DE ESMORUCO</v>
      </c>
      <c r="C461" s="4" t="s">
        <v>493</v>
      </c>
    </row>
    <row r="462" spans="1:3">
      <c r="A462" s="3">
        <v>1526</v>
      </c>
      <c r="B462" s="4" t="str">
        <f t="shared" si="7"/>
        <v>GOBIERNO AUTÓNOMO MUNICIPAL DE SACACA (VILLA DE SACACA)</v>
      </c>
      <c r="C462" s="4" t="s">
        <v>494</v>
      </c>
    </row>
    <row r="463" spans="1:3">
      <c r="A463" s="3">
        <v>1527</v>
      </c>
      <c r="B463" s="4" t="str">
        <f t="shared" si="7"/>
        <v>GOBIERNO AUTÓNOMO MUNICIPAL DE CARIPUYO</v>
      </c>
      <c r="C463" s="4" t="s">
        <v>495</v>
      </c>
    </row>
    <row r="464" spans="1:3">
      <c r="A464" s="3">
        <v>1528</v>
      </c>
      <c r="B464" s="4" t="str">
        <f t="shared" si="7"/>
        <v>GOBIERNO AUTÓNOMO MUNICIPAL DE PUNA (VILLA TALAVERA)</v>
      </c>
      <c r="C464" s="4" t="s">
        <v>496</v>
      </c>
    </row>
    <row r="465" spans="1:3">
      <c r="A465" s="3">
        <v>1529</v>
      </c>
      <c r="B465" s="4" t="str">
        <f t="shared" si="7"/>
        <v>GOBIERNO AUTÓNOMO MUNICIPAL DE CAIZA "D"</v>
      </c>
      <c r="C465" s="4" t="s">
        <v>497</v>
      </c>
    </row>
    <row r="466" spans="1:3">
      <c r="A466" s="3">
        <v>1530</v>
      </c>
      <c r="B466" s="4" t="str">
        <f t="shared" si="7"/>
        <v>GOBIERNO AUTÓNOMO MUNICIPAL DE UYUNI</v>
      </c>
      <c r="C466" s="4" t="s">
        <v>498</v>
      </c>
    </row>
    <row r="467" spans="1:3">
      <c r="A467" s="3">
        <v>1531</v>
      </c>
      <c r="B467" s="4" t="str">
        <f t="shared" si="7"/>
        <v>GOBIERNO AUTÓNOMO MUNICIPAL DE TOMAVE</v>
      </c>
      <c r="C467" s="4" t="s">
        <v>499</v>
      </c>
    </row>
    <row r="468" spans="1:3">
      <c r="A468" s="3">
        <v>1532</v>
      </c>
      <c r="B468" s="4" t="str">
        <f t="shared" si="7"/>
        <v>GOBIERNO AUTÓNOMO MUNICIPAL DE PORCO</v>
      </c>
      <c r="C468" s="4" t="s">
        <v>500</v>
      </c>
    </row>
    <row r="469" spans="1:3">
      <c r="A469" s="3">
        <v>1533</v>
      </c>
      <c r="B469" s="4" t="str">
        <f t="shared" si="7"/>
        <v>GOBIERNO AUTÓNOMO MUNICIPAL DE ARAMPAMPA</v>
      </c>
      <c r="C469" s="4" t="s">
        <v>501</v>
      </c>
    </row>
    <row r="470" spans="1:3">
      <c r="A470" s="3">
        <v>1534</v>
      </c>
      <c r="B470" s="4" t="str">
        <f t="shared" si="7"/>
        <v>GOBIERNO AUTÓNOMO MUNICIPAL DE ACASIO</v>
      </c>
      <c r="C470" s="4" t="s">
        <v>502</v>
      </c>
    </row>
    <row r="471" spans="1:3">
      <c r="A471" s="3">
        <v>1535</v>
      </c>
      <c r="B471" s="4" t="str">
        <f t="shared" si="7"/>
        <v>GOBIERNO AUTÓNOMO MUNICIPAL DE LLICA</v>
      </c>
      <c r="C471" s="4" t="s">
        <v>503</v>
      </c>
    </row>
    <row r="472" spans="1:3">
      <c r="A472" s="3">
        <v>1536</v>
      </c>
      <c r="B472" s="4" t="str">
        <f t="shared" si="7"/>
        <v>GOBIERNO AUTÓNOMO MUNICIPAL DE TAHUA</v>
      </c>
      <c r="C472" s="4" t="s">
        <v>504</v>
      </c>
    </row>
    <row r="473" spans="1:3">
      <c r="A473" s="3">
        <v>1537</v>
      </c>
      <c r="B473" s="4" t="str">
        <f t="shared" si="7"/>
        <v>GOBIERNO AUTÓNOMO MUNICIPAL DE VILLAZÓN</v>
      </c>
      <c r="C473" s="4" t="s">
        <v>505</v>
      </c>
    </row>
    <row r="474" spans="1:3">
      <c r="A474" s="3">
        <v>1538</v>
      </c>
      <c r="B474" s="4" t="str">
        <f t="shared" si="7"/>
        <v>GOBIERNO AUTÓNOMO MUNICIPAL DE SAN AGUSTÍN</v>
      </c>
      <c r="C474" s="4" t="s">
        <v>506</v>
      </c>
    </row>
    <row r="475" spans="1:3">
      <c r="A475" s="3">
        <v>1539</v>
      </c>
      <c r="B475" s="4" t="str">
        <f t="shared" si="7"/>
        <v>GOBIERNO AUTÓNOMO MUNICIPAL DE CKOCHAS</v>
      </c>
      <c r="C475" s="4" t="s">
        <v>507</v>
      </c>
    </row>
    <row r="476" spans="1:3">
      <c r="A476" s="3">
        <v>1540</v>
      </c>
      <c r="B476" s="4" t="str">
        <f t="shared" si="7"/>
        <v>GOBIERNO AUTÓNOMO MUNICIPAL DE CHUQUIUTA "AYLLU JUCUMANI"</v>
      </c>
      <c r="C476" s="4" t="s">
        <v>508</v>
      </c>
    </row>
    <row r="477" spans="1:3">
      <c r="A477" s="3">
        <v>1601</v>
      </c>
      <c r="B477" s="4" t="str">
        <f t="shared" si="7"/>
        <v>GOBIERNO AUTÓNOMO MUNICIPAL DE TARIJA</v>
      </c>
      <c r="C477" s="4" t="s">
        <v>509</v>
      </c>
    </row>
    <row r="478" spans="1:3">
      <c r="A478" s="3">
        <v>1602</v>
      </c>
      <c r="B478" s="4" t="str">
        <f t="shared" si="7"/>
        <v>GOBIERNO AUTÓNOMO MUNICIPAL DE PADCAYA</v>
      </c>
      <c r="C478" s="4" t="s">
        <v>510</v>
      </c>
    </row>
    <row r="479" spans="1:3">
      <c r="A479" s="3">
        <v>1603</v>
      </c>
      <c r="B479" s="4" t="str">
        <f t="shared" si="7"/>
        <v>GOBIERNO AUTÓNOMO MUNICIPAL DE BERMEJO</v>
      </c>
      <c r="C479" s="4" t="s">
        <v>511</v>
      </c>
    </row>
    <row r="480" spans="1:3">
      <c r="A480" s="3">
        <v>1604</v>
      </c>
      <c r="B480" s="4" t="str">
        <f t="shared" si="7"/>
        <v>GOBIERNO AUTÓNOMO MUNICIPAL DE YACUIBA</v>
      </c>
      <c r="C480" s="4" t="s">
        <v>512</v>
      </c>
    </row>
    <row r="481" spans="1:3">
      <c r="A481" s="3">
        <v>1605</v>
      </c>
      <c r="B481" s="4" t="str">
        <f t="shared" si="7"/>
        <v>GOBIERNO AUTÓNOMO MUNICIPAL DE CARAPARÍ</v>
      </c>
      <c r="C481" s="4" t="s">
        <v>513</v>
      </c>
    </row>
    <row r="482" spans="1:3">
      <c r="A482" s="3">
        <v>1606</v>
      </c>
      <c r="B482" s="4" t="str">
        <f t="shared" si="7"/>
        <v>GOBIERNO AUTÓNOMO MUNICIPAL DE VILLAMONTES</v>
      </c>
      <c r="C482" s="4" t="s">
        <v>514</v>
      </c>
    </row>
    <row r="483" spans="1:3">
      <c r="A483" s="3">
        <v>1607</v>
      </c>
      <c r="B483" s="4" t="str">
        <f t="shared" si="7"/>
        <v>GOBIERNO AUTÓNOMO MUNICIPAL DE URIONDO (CONCEPCIÓN)</v>
      </c>
      <c r="C483" s="4" t="s">
        <v>515</v>
      </c>
    </row>
    <row r="484" spans="1:3">
      <c r="A484" s="3">
        <v>1608</v>
      </c>
      <c r="B484" s="4" t="str">
        <f t="shared" si="7"/>
        <v>GOBIERNO AUTÓNOMO MUNICIPAL DE YUNCHARA</v>
      </c>
      <c r="C484" s="4" t="s">
        <v>516</v>
      </c>
    </row>
    <row r="485" spans="1:3">
      <c r="A485" s="3">
        <v>1609</v>
      </c>
      <c r="B485" s="4" t="str">
        <f t="shared" si="7"/>
        <v>GOBIERNO AUTÓNOMO MUNICIPAL DE SAN LORENZO</v>
      </c>
      <c r="C485" s="4" t="s">
        <v>517</v>
      </c>
    </row>
    <row r="486" spans="1:3">
      <c r="A486" s="3">
        <v>1610</v>
      </c>
      <c r="B486" s="4" t="str">
        <f t="shared" si="7"/>
        <v>GOBIERNO AUTÓNOMO MUNICIPAL DE EL PUENTE</v>
      </c>
      <c r="C486" s="4" t="s">
        <v>518</v>
      </c>
    </row>
    <row r="487" spans="1:3">
      <c r="A487" s="3">
        <v>1611</v>
      </c>
      <c r="B487" s="4" t="str">
        <f t="shared" si="7"/>
        <v>GOBIERNO AUTÓNOMO MUNICIPAL DE ENTRE RÍOS</v>
      </c>
      <c r="C487" s="4" t="s">
        <v>519</v>
      </c>
    </row>
    <row r="488" spans="1:3">
      <c r="A488" s="3">
        <v>1701</v>
      </c>
      <c r="B488" s="4" t="str">
        <f t="shared" si="7"/>
        <v>GOBIERNO AUTÓNOMO MUNICIPAL DE SANTA CRUZ DE LA SIERRA</v>
      </c>
      <c r="C488" s="4" t="s">
        <v>520</v>
      </c>
    </row>
    <row r="489" spans="1:3">
      <c r="A489" s="3">
        <v>1702</v>
      </c>
      <c r="B489" s="4" t="str">
        <f t="shared" si="7"/>
        <v>GOBIERNO AUTÓNOMO MUNICIPAL DE COTOCA</v>
      </c>
      <c r="C489" s="4" t="s">
        <v>521</v>
      </c>
    </row>
    <row r="490" spans="1:3">
      <c r="A490" s="3">
        <v>1703</v>
      </c>
      <c r="B490" s="4" t="str">
        <f t="shared" si="7"/>
        <v>GOBIERNO AUTÓNOMO MUNICIPAL DE PORONGO (AYACUCHO)</v>
      </c>
      <c r="C490" s="4" t="s">
        <v>522</v>
      </c>
    </row>
    <row r="491" spans="1:3">
      <c r="A491" s="3">
        <v>1704</v>
      </c>
      <c r="B491" s="4" t="str">
        <f t="shared" si="7"/>
        <v>GOBIERNO AUTÓNOMO MUNICIPAL DE LA GUARDIA</v>
      </c>
      <c r="C491" s="4" t="s">
        <v>523</v>
      </c>
    </row>
    <row r="492" spans="1:3">
      <c r="A492" s="3">
        <v>1705</v>
      </c>
      <c r="B492" s="4" t="str">
        <f t="shared" si="7"/>
        <v>GOBIERNO AUTÓNOMO MUNICIPAL DE EL TORNO</v>
      </c>
      <c r="C492" s="4" t="s">
        <v>524</v>
      </c>
    </row>
    <row r="493" spans="1:3">
      <c r="A493" s="3">
        <v>1706</v>
      </c>
      <c r="B493" s="4" t="str">
        <f t="shared" si="7"/>
        <v>GOBIERNO AUTÓNOMO MUNICIPAL DE WARNES</v>
      </c>
      <c r="C493" s="4" t="s">
        <v>525</v>
      </c>
    </row>
    <row r="494" spans="1:3">
      <c r="A494" s="3">
        <v>1707</v>
      </c>
      <c r="B494" s="4" t="str">
        <f t="shared" si="7"/>
        <v>GOBIERNO AUTÓNOMO MUNICIPAL DE SAN IGNACIO (SAN IGNACIO DE VELASCO)</v>
      </c>
      <c r="C494" s="4" t="s">
        <v>526</v>
      </c>
    </row>
    <row r="495" spans="1:3">
      <c r="A495" s="3">
        <v>1708</v>
      </c>
      <c r="B495" s="4" t="str">
        <f t="shared" si="7"/>
        <v>GOBIERNO AUTÓNOMO MUNICIPAL DE SAN MIGUEL (SAN MIGUEL DE VELASCO)</v>
      </c>
      <c r="C495" s="4" t="s">
        <v>527</v>
      </c>
    </row>
    <row r="496" spans="1:3">
      <c r="A496" s="3">
        <v>1709</v>
      </c>
      <c r="B496" s="4" t="str">
        <f t="shared" si="7"/>
        <v>GOBIERNO AUTÓNOMO MUNICIPAL DE SAN RAFAEL</v>
      </c>
      <c r="C496" s="4" t="s">
        <v>528</v>
      </c>
    </row>
    <row r="497" spans="1:3">
      <c r="A497" s="3">
        <v>1710</v>
      </c>
      <c r="B497" s="4" t="str">
        <f t="shared" si="7"/>
        <v>GOBIERNO AUTÓNOMO MUNICIPAL DE BUENA VISTA</v>
      </c>
      <c r="C497" s="4" t="s">
        <v>529</v>
      </c>
    </row>
    <row r="498" spans="1:3">
      <c r="A498" s="3">
        <v>1711</v>
      </c>
      <c r="B498" s="4" t="str">
        <f t="shared" si="7"/>
        <v>GOBIERNO AUTÓNOMO MUNICIPAL DE SAN CARLOS</v>
      </c>
      <c r="C498" s="4" t="s">
        <v>530</v>
      </c>
    </row>
    <row r="499" spans="1:3">
      <c r="A499" s="3">
        <v>1712</v>
      </c>
      <c r="B499" s="4" t="str">
        <f t="shared" si="7"/>
        <v>GOBIERNO AUTÓNOMO MUNICIPAL DE YAPACANÍ</v>
      </c>
      <c r="C499" s="4" t="s">
        <v>531</v>
      </c>
    </row>
    <row r="500" spans="1:3">
      <c r="A500" s="3">
        <v>1713</v>
      </c>
      <c r="B500" s="4" t="str">
        <f t="shared" si="7"/>
        <v>GOBIERNO AUTÓNOMO MUNICIPAL DE SAN JOSÉ</v>
      </c>
      <c r="C500" s="4" t="s">
        <v>532</v>
      </c>
    </row>
    <row r="501" spans="1:3">
      <c r="A501" s="3">
        <v>1714</v>
      </c>
      <c r="B501" s="4" t="str">
        <f t="shared" si="7"/>
        <v>GOBIERNO AUTÓNOMO MUNICIPAL DE PAILÓN</v>
      </c>
      <c r="C501" s="4" t="s">
        <v>533</v>
      </c>
    </row>
    <row r="502" spans="1:3">
      <c r="A502" s="3">
        <v>1715</v>
      </c>
      <c r="B502" s="4" t="str">
        <f t="shared" si="7"/>
        <v>GOBIERNO AUTÓNOMO MUNICIPAL DE ROBORÉ</v>
      </c>
      <c r="C502" s="4" t="s">
        <v>534</v>
      </c>
    </row>
    <row r="503" spans="1:3">
      <c r="A503" s="3">
        <v>1716</v>
      </c>
      <c r="B503" s="4" t="str">
        <f t="shared" si="7"/>
        <v>GOBIERNO AUTÓNOMO MUNICIPAL DE PORTACHUELO</v>
      </c>
      <c r="C503" s="4" t="s">
        <v>535</v>
      </c>
    </row>
    <row r="504" spans="1:3">
      <c r="A504" s="3">
        <v>1717</v>
      </c>
      <c r="B504" s="4" t="str">
        <f t="shared" si="7"/>
        <v>GOBIERNO AUTÓNOMO MUNICIPAL DE SANTA ROSA DEL SARA</v>
      </c>
      <c r="C504" s="4" t="s">
        <v>536</v>
      </c>
    </row>
    <row r="505" spans="1:3">
      <c r="A505" s="3">
        <v>1718</v>
      </c>
      <c r="B505" s="4" t="str">
        <f t="shared" si="7"/>
        <v>GOBIERNO AUTÓNOMO MUNICIPAL DE LAGUNILLAS</v>
      </c>
      <c r="C505" s="4" t="s">
        <v>537</v>
      </c>
    </row>
    <row r="506" spans="1:3">
      <c r="A506" s="3">
        <v>1719</v>
      </c>
      <c r="B506" s="4" t="str">
        <f t="shared" si="7"/>
        <v>GOBIERNO AUTÓNOMO MUNICIPAL DE CHARAGUA</v>
      </c>
      <c r="C506" s="4" t="s">
        <v>538</v>
      </c>
    </row>
    <row r="507" spans="1:3">
      <c r="A507" s="3">
        <v>1720</v>
      </c>
      <c r="B507" s="4" t="str">
        <f t="shared" si="7"/>
        <v>GOBIERNO AUTÓNOMO MUNICIPAL DE CABEZAS</v>
      </c>
      <c r="C507" s="4" t="s">
        <v>539</v>
      </c>
    </row>
    <row r="508" spans="1:3">
      <c r="A508" s="3">
        <v>1721</v>
      </c>
      <c r="B508" s="4" t="str">
        <f t="shared" si="7"/>
        <v>GOBIERNO AUTÓNOMO MUNICIPAL DE CUEVO</v>
      </c>
      <c r="C508" s="4" t="s">
        <v>540</v>
      </c>
    </row>
    <row r="509" spans="1:3">
      <c r="A509" s="3">
        <v>1722</v>
      </c>
      <c r="B509" s="4" t="str">
        <f t="shared" si="7"/>
        <v>GOBIERNO AUTÓNOMO MUNICIPAL DE GUTIÉRREZ</v>
      </c>
      <c r="C509" s="4" t="s">
        <v>541</v>
      </c>
    </row>
    <row r="510" spans="1:3">
      <c r="A510" s="3">
        <v>1723</v>
      </c>
      <c r="B510" s="4" t="str">
        <f t="shared" si="7"/>
        <v>GOBIERNO AUTÓNOMO MUNICIPAL DE CAMIRI</v>
      </c>
      <c r="C510" s="4" t="s">
        <v>542</v>
      </c>
    </row>
    <row r="511" spans="1:3">
      <c r="A511" s="3">
        <v>1724</v>
      </c>
      <c r="B511" s="4" t="str">
        <f t="shared" si="7"/>
        <v>GOBIERNO AUTÓNOMO MUNICIPAL DE BOYUIBE</v>
      </c>
      <c r="C511" s="4" t="s">
        <v>543</v>
      </c>
    </row>
    <row r="512" spans="1:3">
      <c r="A512" s="3">
        <v>1725</v>
      </c>
      <c r="B512" s="4" t="str">
        <f t="shared" si="7"/>
        <v>GOBIERNO AUTÓNOMO MUNICIPAL DE VALLEGRANDE</v>
      </c>
      <c r="C512" s="4" t="s">
        <v>544</v>
      </c>
    </row>
    <row r="513" spans="1:3">
      <c r="A513" s="3">
        <v>1726</v>
      </c>
      <c r="B513" s="4" t="str">
        <f t="shared" si="7"/>
        <v>GOBIERNO AUTÓNOMO MUNICIPAL DE TRIGAL</v>
      </c>
      <c r="C513" s="4" t="s">
        <v>545</v>
      </c>
    </row>
    <row r="514" spans="1:3">
      <c r="A514" s="3">
        <v>1727</v>
      </c>
      <c r="B514" s="4" t="str">
        <f t="shared" si="7"/>
        <v>GOBIERNO AUTÓNOMO MUNICIPAL DE MORO MORO</v>
      </c>
      <c r="C514" s="4" t="s">
        <v>546</v>
      </c>
    </row>
    <row r="515" spans="1:3">
      <c r="A515" s="3">
        <v>1728</v>
      </c>
      <c r="B515" s="4" t="str">
        <f t="shared" si="7"/>
        <v>GOBIERNO AUTÓNOMO MUNICIPAL DE POSTRER VALLE</v>
      </c>
      <c r="C515" s="4" t="s">
        <v>547</v>
      </c>
    </row>
    <row r="516" spans="1:3">
      <c r="A516" s="3">
        <v>1729</v>
      </c>
      <c r="B516" s="4" t="str">
        <f t="shared" si="7"/>
        <v>GOBIERNO AUTÓNOMO MUNICIPAL DE PUCARA</v>
      </c>
      <c r="C516" s="4" t="s">
        <v>548</v>
      </c>
    </row>
    <row r="517" spans="1:3">
      <c r="A517" s="3">
        <v>1730</v>
      </c>
      <c r="B517" s="4" t="str">
        <f t="shared" si="7"/>
        <v>GOBIERNO AUTÓNOMO MUNICIPAL DE SAMAIPATA</v>
      </c>
      <c r="C517" s="4" t="s">
        <v>549</v>
      </c>
    </row>
    <row r="518" spans="1:3">
      <c r="A518" s="3">
        <v>1731</v>
      </c>
      <c r="B518" s="4" t="str">
        <f t="shared" si="7"/>
        <v>GOBIERNO AUTÓNOMO MUNICIPAL DE PAMPA GRANDE</v>
      </c>
      <c r="C518" s="4" t="s">
        <v>550</v>
      </c>
    </row>
    <row r="519" spans="1:3">
      <c r="A519" s="3">
        <v>1732</v>
      </c>
      <c r="B519" s="4" t="str">
        <f t="shared" si="7"/>
        <v>GOBIERNO AUTÓNOMO MUNICIPAL DE MAIRANA</v>
      </c>
      <c r="C519" s="4" t="s">
        <v>551</v>
      </c>
    </row>
    <row r="520" spans="1:3">
      <c r="A520" s="3">
        <v>1733</v>
      </c>
      <c r="B520" s="4" t="str">
        <f t="shared" si="7"/>
        <v>GOBIERNO AUTÓNOMO MUNICIPAL DE QUIRUSILLAS</v>
      </c>
      <c r="C520" s="4" t="s">
        <v>552</v>
      </c>
    </row>
    <row r="521" spans="1:3">
      <c r="A521" s="3">
        <v>1734</v>
      </c>
      <c r="B521" s="4" t="str">
        <f t="shared" si="7"/>
        <v>GOBIERNO AUTÓNOMO MUNICIPAL DE MONTERO</v>
      </c>
      <c r="C521" s="4" t="s">
        <v>553</v>
      </c>
    </row>
    <row r="522" spans="1:3">
      <c r="A522" s="3">
        <v>1735</v>
      </c>
      <c r="B522" s="4" t="str">
        <f t="shared" si="7"/>
        <v>GOBIERNO AUTÓNOMO MUNICIPAL DE GENERAL AGUSTÍN SAAVEDRA</v>
      </c>
      <c r="C522" s="4" t="s">
        <v>554</v>
      </c>
    </row>
    <row r="523" spans="1:3">
      <c r="A523" s="3">
        <v>1736</v>
      </c>
      <c r="B523" s="4" t="str">
        <f t="shared" si="7"/>
        <v>GOBIERNO AUTÓNOMO MUNICIPAL DE MINEROS</v>
      </c>
      <c r="C523" s="4" t="s">
        <v>555</v>
      </c>
    </row>
    <row r="524" spans="1:3">
      <c r="A524" s="3">
        <v>1737</v>
      </c>
      <c r="B524" s="4" t="str">
        <f t="shared" ref="B524:B587" si="8">UPPER(C524)</f>
        <v>GOBIERNO AUTÓNOMO MUNICIPAL DE CONCEPCIÓN</v>
      </c>
      <c r="C524" s="4" t="s">
        <v>556</v>
      </c>
    </row>
    <row r="525" spans="1:3">
      <c r="A525" s="3">
        <v>1738</v>
      </c>
      <c r="B525" s="4" t="str">
        <f t="shared" si="8"/>
        <v>GOBIERNO AUTÓNOMO MUNICIPAL DE SAN JAVIER</v>
      </c>
      <c r="C525" s="4" t="s">
        <v>557</v>
      </c>
    </row>
    <row r="526" spans="1:3">
      <c r="A526" s="3">
        <v>1739</v>
      </c>
      <c r="B526" s="4" t="str">
        <f t="shared" si="8"/>
        <v>GOBIERNO AUTÓNOMO MUNICIPAL DE SAN JULIÁN</v>
      </c>
      <c r="C526" s="4" t="s">
        <v>558</v>
      </c>
    </row>
    <row r="527" spans="1:3">
      <c r="A527" s="3">
        <v>1740</v>
      </c>
      <c r="B527" s="4" t="str">
        <f t="shared" si="8"/>
        <v>GOBIERNO AUTÓNOMO MUNICIPAL DE SAN MATÍAS</v>
      </c>
      <c r="C527" s="4" t="s">
        <v>559</v>
      </c>
    </row>
    <row r="528" spans="1:3">
      <c r="A528" s="3">
        <v>1741</v>
      </c>
      <c r="B528" s="4" t="str">
        <f t="shared" si="8"/>
        <v>GOBIERNO AUTÓNOMO MUNICIPAL DE COMARAPA</v>
      </c>
      <c r="C528" s="4" t="s">
        <v>560</v>
      </c>
    </row>
    <row r="529" spans="1:3">
      <c r="A529" s="3">
        <v>1742</v>
      </c>
      <c r="B529" s="4" t="str">
        <f t="shared" si="8"/>
        <v>GOBIERNO AUTÓNOMO MUNICIPAL DE SAIPINA</v>
      </c>
      <c r="C529" s="4" t="s">
        <v>561</v>
      </c>
    </row>
    <row r="530" spans="1:3">
      <c r="A530" s="3">
        <v>1743</v>
      </c>
      <c r="B530" s="4" t="str">
        <f t="shared" si="8"/>
        <v>GOBIERNO AUTÓNOMO MUNICIPAL DE PUERTO SUÁREZ</v>
      </c>
      <c r="C530" s="4" t="s">
        <v>562</v>
      </c>
    </row>
    <row r="531" spans="1:3">
      <c r="A531" s="3">
        <v>1744</v>
      </c>
      <c r="B531" s="4" t="str">
        <f t="shared" si="8"/>
        <v>GOBIERNO AUTÓNOMO MUNICIPAL DE PUERTO QUIJARRO</v>
      </c>
      <c r="C531" s="4" t="s">
        <v>563</v>
      </c>
    </row>
    <row r="532" spans="1:3">
      <c r="A532" s="3">
        <v>1745</v>
      </c>
      <c r="B532" s="4" t="str">
        <f t="shared" si="8"/>
        <v>GOBIERNO AUTÓNOMO MUNICIPAL DE ASCENCIÓN DE GUARAYOS</v>
      </c>
      <c r="C532" s="4" t="s">
        <v>564</v>
      </c>
    </row>
    <row r="533" spans="1:3">
      <c r="A533" s="3">
        <v>1746</v>
      </c>
      <c r="B533" s="4" t="str">
        <f t="shared" si="8"/>
        <v>GOBIERNO AUTÓNOMO MUNICIPAL DE URUBICHA</v>
      </c>
      <c r="C533" s="4" t="s">
        <v>565</v>
      </c>
    </row>
    <row r="534" spans="1:3">
      <c r="A534" s="3">
        <v>1747</v>
      </c>
      <c r="B534" s="4" t="str">
        <f t="shared" si="8"/>
        <v>GOBIERNO AUTÓNOMO MUNICIPAL DE EL PUENTE</v>
      </c>
      <c r="C534" s="4" t="s">
        <v>518</v>
      </c>
    </row>
    <row r="535" spans="1:3">
      <c r="A535" s="3">
        <v>1748</v>
      </c>
      <c r="B535" s="4" t="str">
        <f t="shared" si="8"/>
        <v>GOBIERNO AUTÓNOMO MUNICIPAL DE OKINAWA UNO</v>
      </c>
      <c r="C535" s="4" t="s">
        <v>566</v>
      </c>
    </row>
    <row r="536" spans="1:3">
      <c r="A536" s="3">
        <v>1749</v>
      </c>
      <c r="B536" s="4" t="str">
        <f t="shared" si="8"/>
        <v>GOBIERNO AUTÓNOMO MUNICIPAL DE SAN ANTONIO DE LOMERIO</v>
      </c>
      <c r="C536" s="4" t="s">
        <v>567</v>
      </c>
    </row>
    <row r="537" spans="1:3">
      <c r="A537" s="3">
        <v>1750</v>
      </c>
      <c r="B537" s="4" t="str">
        <f t="shared" si="8"/>
        <v>GOBIERNO AUTÓNOMO MUNICIPAL DE SAN RAMÓN</v>
      </c>
      <c r="C537" s="4" t="s">
        <v>568</v>
      </c>
    </row>
    <row r="538" spans="1:3">
      <c r="A538" s="3">
        <v>1751</v>
      </c>
      <c r="B538" s="4" t="str">
        <f t="shared" si="8"/>
        <v>GOBIERNO AUTÓNOMO MUNICIPAL DE EL CARMEN RIVERO TÓRREZ</v>
      </c>
      <c r="C538" s="4" t="s">
        <v>569</v>
      </c>
    </row>
    <row r="539" spans="1:3">
      <c r="A539" s="3">
        <v>1752</v>
      </c>
      <c r="B539" s="4" t="str">
        <f t="shared" si="8"/>
        <v>GOBIERNO AUTÓNOMO MUNICIPAL DE SAN JUAN</v>
      </c>
      <c r="C539" s="4" t="s">
        <v>570</v>
      </c>
    </row>
    <row r="540" spans="1:3">
      <c r="A540" s="3">
        <v>1753</v>
      </c>
      <c r="B540" s="4" t="str">
        <f t="shared" si="8"/>
        <v>GOBIERNO AUTÓNOMO MUNICIPAL DE FERNÁNDEZ ALONSO</v>
      </c>
      <c r="C540" s="4" t="s">
        <v>571</v>
      </c>
    </row>
    <row r="541" spans="1:3">
      <c r="A541" s="3">
        <v>1754</v>
      </c>
      <c r="B541" s="4" t="str">
        <f t="shared" si="8"/>
        <v>GOBIERNO AUTÓNOMO MUNICIPAL DE SAN PEDRO</v>
      </c>
      <c r="C541" s="4" t="s">
        <v>572</v>
      </c>
    </row>
    <row r="542" spans="1:3">
      <c r="A542" s="3">
        <v>1755</v>
      </c>
      <c r="B542" s="4" t="str">
        <f t="shared" si="8"/>
        <v>GOBIERNO AUTÓNOMO MUNICIPAL DE CUATRO CAÑADAS</v>
      </c>
      <c r="C542" s="4" t="s">
        <v>573</v>
      </c>
    </row>
    <row r="543" spans="1:3">
      <c r="A543" s="3">
        <v>1756</v>
      </c>
      <c r="B543" s="4" t="str">
        <f t="shared" si="8"/>
        <v>GOBIERNO AUTÓNOMO MUNICIPAL DE COLPA BÉLGICA</v>
      </c>
      <c r="C543" s="4" t="s">
        <v>574</v>
      </c>
    </row>
    <row r="544" spans="1:3">
      <c r="A544" s="3">
        <v>1801</v>
      </c>
      <c r="B544" s="4" t="str">
        <f t="shared" si="8"/>
        <v>GOBIERNO AUTÓNOMO MUNICIPAL DE TRINIDAD</v>
      </c>
      <c r="C544" s="4" t="s">
        <v>575</v>
      </c>
    </row>
    <row r="545" spans="1:3">
      <c r="A545" s="3">
        <v>1802</v>
      </c>
      <c r="B545" s="4" t="str">
        <f t="shared" si="8"/>
        <v>GOBIERNO AUTÓNOMO MUNICIPAL DE SAN JAVIER</v>
      </c>
      <c r="C545" s="4" t="s">
        <v>557</v>
      </c>
    </row>
    <row r="546" spans="1:3">
      <c r="A546" s="3">
        <v>1803</v>
      </c>
      <c r="B546" s="4" t="str">
        <f t="shared" si="8"/>
        <v>GOBIERNO AUTÓNOMO MUNICIPAL DE RIBERALTA</v>
      </c>
      <c r="C546" s="4" t="s">
        <v>576</v>
      </c>
    </row>
    <row r="547" spans="1:3">
      <c r="A547" s="3">
        <v>1805</v>
      </c>
      <c r="B547" s="4" t="str">
        <f t="shared" si="8"/>
        <v>GOBIERNO AUTÓNOMO MUNICIPAL DE PUERTO GUAYARAMERÍN</v>
      </c>
      <c r="C547" s="4" t="s">
        <v>577</v>
      </c>
    </row>
    <row r="548" spans="1:3">
      <c r="A548" s="3">
        <v>1806</v>
      </c>
      <c r="B548" s="4" t="str">
        <f t="shared" si="8"/>
        <v>GOBIERNO AUTÓNOMO MUNICIPAL DE REYES</v>
      </c>
      <c r="C548" s="4" t="s">
        <v>578</v>
      </c>
    </row>
    <row r="549" spans="1:3">
      <c r="A549" s="3">
        <v>1807</v>
      </c>
      <c r="B549" s="4" t="str">
        <f t="shared" si="8"/>
        <v>GOBIERNO AUTÓNOMO MUNICIPAL DE PUERTO RURRENABAQUE</v>
      </c>
      <c r="C549" s="4" t="s">
        <v>579</v>
      </c>
    </row>
    <row r="550" spans="1:3">
      <c r="A550" s="3">
        <v>1808</v>
      </c>
      <c r="B550" s="4" t="str">
        <f t="shared" si="8"/>
        <v>GOBIERNO AUTÓNOMO MUNICIPAL DE SAN BORJA</v>
      </c>
      <c r="C550" s="4" t="s">
        <v>580</v>
      </c>
    </row>
    <row r="551" spans="1:3">
      <c r="A551" s="3">
        <v>1809</v>
      </c>
      <c r="B551" s="4" t="str">
        <f t="shared" si="8"/>
        <v>GOBIERNO AUTÓNOMO MUNICIPAL DE SANTA ROSA</v>
      </c>
      <c r="C551" s="4" t="s">
        <v>581</v>
      </c>
    </row>
    <row r="552" spans="1:3">
      <c r="A552" s="3">
        <v>1810</v>
      </c>
      <c r="B552" s="4" t="str">
        <f t="shared" si="8"/>
        <v>GOBIERNO AUTÓNOMO MUNICIPAL DE SANTA ANA</v>
      </c>
      <c r="C552" s="4" t="s">
        <v>582</v>
      </c>
    </row>
    <row r="553" spans="1:3">
      <c r="A553" s="3">
        <v>1811</v>
      </c>
      <c r="B553" s="4" t="str">
        <f t="shared" si="8"/>
        <v>GOBIERNO AUTÓNOMO MUNICIPAL DE SAN IGNACIO</v>
      </c>
      <c r="C553" s="4" t="s">
        <v>583</v>
      </c>
    </row>
    <row r="554" spans="1:3">
      <c r="A554" s="3">
        <v>1812</v>
      </c>
      <c r="B554" s="4" t="str">
        <f t="shared" si="8"/>
        <v>GOBIERNO AUTÓNOMO MUNICIPAL DE LORETO</v>
      </c>
      <c r="C554" s="4" t="s">
        <v>584</v>
      </c>
    </row>
    <row r="555" spans="1:3">
      <c r="A555" s="3">
        <v>1813</v>
      </c>
      <c r="B555" s="4" t="str">
        <f t="shared" si="8"/>
        <v>GOBIERNO AUTÓNOMO MUNICIPAL DE SAN ANDRÉS</v>
      </c>
      <c r="C555" s="4" t="s">
        <v>585</v>
      </c>
    </row>
    <row r="556" spans="1:3">
      <c r="A556" s="3">
        <v>1814</v>
      </c>
      <c r="B556" s="4" t="str">
        <f t="shared" si="8"/>
        <v>GOBIERNO AUTÓNOMO MUNICIPAL DE SAN JOAQUÍN</v>
      </c>
      <c r="C556" s="4" t="s">
        <v>586</v>
      </c>
    </row>
    <row r="557" spans="1:3">
      <c r="A557" s="3">
        <v>1815</v>
      </c>
      <c r="B557" s="4" t="str">
        <f t="shared" si="8"/>
        <v>GOBIERNO AUTÓNOMO MUNICIPAL DE SAN RAMÓN</v>
      </c>
      <c r="C557" s="4" t="s">
        <v>568</v>
      </c>
    </row>
    <row r="558" spans="1:3">
      <c r="A558" s="3">
        <v>1816</v>
      </c>
      <c r="B558" s="4" t="str">
        <f t="shared" si="8"/>
        <v>GOBIERNO AUTÓNOMO MUNICIPAL DE PUERTO SÍLES</v>
      </c>
      <c r="C558" s="4" t="s">
        <v>587</v>
      </c>
    </row>
    <row r="559" spans="1:3">
      <c r="A559" s="3">
        <v>1817</v>
      </c>
      <c r="B559" s="4" t="str">
        <f t="shared" si="8"/>
        <v>GOBIERNO AUTÓNOMO MUNICIPAL DE MAGDALENA</v>
      </c>
      <c r="C559" s="4" t="s">
        <v>588</v>
      </c>
    </row>
    <row r="560" spans="1:3">
      <c r="A560" s="3">
        <v>1818</v>
      </c>
      <c r="B560" s="4" t="str">
        <f t="shared" si="8"/>
        <v>GOBIERNO AUTÓNOMO MUNICIPAL DE BAURES</v>
      </c>
      <c r="C560" s="4" t="s">
        <v>589</v>
      </c>
    </row>
    <row r="561" spans="1:3">
      <c r="A561" s="3">
        <v>1819</v>
      </c>
      <c r="B561" s="4" t="str">
        <f t="shared" si="8"/>
        <v>GOBIERNO AUTÓNOMO MUNICIPAL DE HUACARAJE</v>
      </c>
      <c r="C561" s="4" t="s">
        <v>590</v>
      </c>
    </row>
    <row r="562" spans="1:3">
      <c r="A562" s="3">
        <v>1820</v>
      </c>
      <c r="B562" s="4" t="str">
        <f t="shared" si="8"/>
        <v>GOBIERNO AUTÓNOMO MUNICIPAL DE EXALTACIÓN</v>
      </c>
      <c r="C562" s="4" t="s">
        <v>591</v>
      </c>
    </row>
    <row r="563" spans="1:3">
      <c r="A563" s="3">
        <v>1901</v>
      </c>
      <c r="B563" s="4" t="str">
        <f t="shared" si="8"/>
        <v>GOBIERNO AUTÓNOMO MUNICIPAL DE COBIJA</v>
      </c>
      <c r="C563" s="4" t="s">
        <v>592</v>
      </c>
    </row>
    <row r="564" spans="1:3">
      <c r="A564" s="3">
        <v>1902</v>
      </c>
      <c r="B564" s="4" t="str">
        <f t="shared" si="8"/>
        <v>GOBIERNO AUTÓNOMO MUNICIPAL DE PORVENIR</v>
      </c>
      <c r="C564" s="4" t="s">
        <v>593</v>
      </c>
    </row>
    <row r="565" spans="1:3">
      <c r="A565" s="3">
        <v>1903</v>
      </c>
      <c r="B565" s="4" t="str">
        <f t="shared" si="8"/>
        <v>GOBIERNO AUTÓNOMO MUNICIPAL DE BOLPEBRA</v>
      </c>
      <c r="C565" s="4" t="s">
        <v>594</v>
      </c>
    </row>
    <row r="566" spans="1:3">
      <c r="A566" s="3">
        <v>1904</v>
      </c>
      <c r="B566" s="4" t="str">
        <f t="shared" si="8"/>
        <v>GOBIERNO AUTÓNOMO MUNICIPAL DE BELLA FLOR</v>
      </c>
      <c r="C566" s="4" t="s">
        <v>595</v>
      </c>
    </row>
    <row r="567" spans="1:3">
      <c r="A567" s="3">
        <v>1905</v>
      </c>
      <c r="B567" s="4" t="str">
        <f t="shared" si="8"/>
        <v>GOBIERNO AUTÓNOMO MUNICIPAL DE PUERTO RICO</v>
      </c>
      <c r="C567" s="4" t="s">
        <v>596</v>
      </c>
    </row>
    <row r="568" spans="1:3">
      <c r="A568" s="3">
        <v>1906</v>
      </c>
      <c r="B568" s="4" t="str">
        <f t="shared" si="8"/>
        <v>GOBIERNO AUTÓNOMO MUNICIPAL DE SAN PEDRO</v>
      </c>
      <c r="C568" s="4" t="s">
        <v>572</v>
      </c>
    </row>
    <row r="569" spans="1:3">
      <c r="A569" s="3">
        <v>1907</v>
      </c>
      <c r="B569" s="4" t="str">
        <f t="shared" si="8"/>
        <v>GOBIERNO AUTÓNOMO MUNICIPAL DE FILADELFIA</v>
      </c>
      <c r="C569" s="4" t="s">
        <v>597</v>
      </c>
    </row>
    <row r="570" spans="1:3">
      <c r="A570" s="3">
        <v>1908</v>
      </c>
      <c r="B570" s="4" t="str">
        <f t="shared" si="8"/>
        <v>GOBIERNO AUTÓNOMO MUNICIPAL DE PUERTO GONZALO MORENO</v>
      </c>
      <c r="C570" s="4" t="s">
        <v>598</v>
      </c>
    </row>
    <row r="571" spans="1:3">
      <c r="A571" s="3">
        <v>1909</v>
      </c>
      <c r="B571" s="4" t="str">
        <f t="shared" si="8"/>
        <v>GOBIERNO AUTÓNOMO MUNICIPAL DE SAN LORENZO</v>
      </c>
      <c r="C571" s="4" t="s">
        <v>517</v>
      </c>
    </row>
    <row r="572" spans="1:3">
      <c r="A572" s="3">
        <v>1910</v>
      </c>
      <c r="B572" s="4" t="str">
        <f t="shared" si="8"/>
        <v>GOBIERNO AUTÓNOMO MUNICIPAL DE SENA</v>
      </c>
      <c r="C572" s="4" t="s">
        <v>599</v>
      </c>
    </row>
    <row r="573" spans="1:3">
      <c r="A573" s="3">
        <v>1911</v>
      </c>
      <c r="B573" s="4" t="str">
        <f t="shared" si="8"/>
        <v>GOBIERNO AUTÓNOMO MUNICIPAL DE SANTA ROSA DEL ABUNÁ</v>
      </c>
      <c r="C573" s="4" t="s">
        <v>600</v>
      </c>
    </row>
    <row r="574" spans="1:3">
      <c r="A574" s="3">
        <v>1912</v>
      </c>
      <c r="B574" s="4" t="str">
        <f t="shared" si="8"/>
        <v>GOBIERNO AUTÓNOMO MUNICIPAL DE INGAVI (HUMAITA)</v>
      </c>
      <c r="C574" s="4" t="s">
        <v>601</v>
      </c>
    </row>
    <row r="575" spans="1:3">
      <c r="A575" s="3">
        <v>1913</v>
      </c>
      <c r="B575" s="4" t="str">
        <f t="shared" si="8"/>
        <v>GOBIERNO AUTÓNOMO MUNICIPAL DE NUEVA ESPERANZA</v>
      </c>
      <c r="C575" s="4" t="s">
        <v>602</v>
      </c>
    </row>
    <row r="576" spans="1:3">
      <c r="A576" s="3">
        <v>1914</v>
      </c>
      <c r="B576" s="4" t="str">
        <f t="shared" si="8"/>
        <v>GOBIERNO AUTÓNOMO MUNICIPAL DE VILLA NUEVA (LOMA ALTA)</v>
      </c>
      <c r="C576" s="4" t="s">
        <v>603</v>
      </c>
    </row>
    <row r="577" spans="1:3">
      <c r="A577" s="3">
        <v>1915</v>
      </c>
      <c r="B577" s="4" t="str">
        <f t="shared" si="8"/>
        <v>GOBIERNO AUTÓNOMO MUNICIPAL DE SANTOS MERCADO</v>
      </c>
      <c r="C577" s="4" t="s">
        <v>604</v>
      </c>
    </row>
    <row r="578" spans="1:3">
      <c r="A578" s="3">
        <v>2301</v>
      </c>
      <c r="B578" s="4" t="str">
        <f t="shared" si="8"/>
        <v>EMPRESA MUNICIPAL DE GESTIÓN DE RESIDUOS SÓLIDOS</v>
      </c>
      <c r="C578" s="4" t="s">
        <v>605</v>
      </c>
    </row>
    <row r="579" spans="1:3">
      <c r="A579" s="3">
        <v>2302</v>
      </c>
      <c r="B579" s="4" t="str">
        <f t="shared" si="8"/>
        <v>EMPRESA MUNICIPAL DE AGUA POTABLE Y ALCANTARILLADO SACABA</v>
      </c>
      <c r="C579" s="4" t="s">
        <v>606</v>
      </c>
    </row>
    <row r="580" spans="1:3">
      <c r="A580" s="3">
        <v>2303</v>
      </c>
      <c r="B580" s="4" t="str">
        <f t="shared" si="8"/>
        <v>EMPRESA MUNICIPAL DE AREAS VERDES Y RECREACIÓN ALTERNATIVA</v>
      </c>
      <c r="C580" s="4" t="s">
        <v>607</v>
      </c>
    </row>
    <row r="581" spans="1:3">
      <c r="A581" s="3">
        <v>2311</v>
      </c>
      <c r="B581" s="4" t="str">
        <f t="shared" si="8"/>
        <v>SERVICIO DE CUENCAS (SEARPI)</v>
      </c>
      <c r="C581" s="4" t="s">
        <v>608</v>
      </c>
    </row>
    <row r="582" spans="1:3">
      <c r="A582" s="3">
        <v>2312</v>
      </c>
      <c r="B582" s="4" t="str">
        <f t="shared" si="8"/>
        <v>EMPRESA MUNICIPAL DE AGUA POTABLE Y ALCANTARILLADO VIACHA</v>
      </c>
      <c r="C582" s="4" t="s">
        <v>609</v>
      </c>
    </row>
    <row r="583" spans="1:3">
      <c r="A583" s="3">
        <v>2313</v>
      </c>
      <c r="B583" s="4" t="str">
        <f t="shared" si="8"/>
        <v>ENTIDAD MUNICIPAL DE ASEO URBANO SUCRE</v>
      </c>
      <c r="C583" s="4" t="s">
        <v>610</v>
      </c>
    </row>
    <row r="584" spans="1:3">
      <c r="A584" s="3">
        <v>2314</v>
      </c>
      <c r="B584" s="4" t="str">
        <f t="shared" si="8"/>
        <v>EMPRESA MUNICIPAL DE AREAS VERDES SUCRE</v>
      </c>
      <c r="C584" s="4" t="s">
        <v>611</v>
      </c>
    </row>
    <row r="585" spans="1:3">
      <c r="A585" s="3">
        <v>2315</v>
      </c>
      <c r="B585" s="4" t="str">
        <f t="shared" si="8"/>
        <v xml:space="preserve">EMPRESA MUNICIPAL DE SERVICIO DE ASEO </v>
      </c>
      <c r="C585" s="4" t="s">
        <v>612</v>
      </c>
    </row>
    <row r="586" spans="1:3">
      <c r="A586" s="3">
        <v>2316</v>
      </c>
      <c r="B586" s="4" t="str">
        <f t="shared" si="8"/>
        <v>EMPRESA MUNICIPAL DE ÁREAS VERDES, PARQUES Y FORESTACIÓN</v>
      </c>
      <c r="C586" s="4" t="s">
        <v>613</v>
      </c>
    </row>
    <row r="587" spans="1:3">
      <c r="A587" s="3">
        <v>2317</v>
      </c>
      <c r="B587" s="4" t="str">
        <f t="shared" si="8"/>
        <v>EMPRESA MUNICIPAL DE ASFALTOS Y VÍAS</v>
      </c>
      <c r="C587" s="4" t="s">
        <v>614</v>
      </c>
    </row>
    <row r="588" spans="1:3">
      <c r="A588" s="3">
        <v>2318</v>
      </c>
      <c r="B588" s="4" t="str">
        <f t="shared" ref="B588:B606" si="9">UPPER(C588)</f>
        <v>ENTIDAD DESCENTRALIZADA UMMIPRE PROMAN</v>
      </c>
      <c r="C588" s="4" t="s">
        <v>615</v>
      </c>
    </row>
    <row r="589" spans="1:3">
      <c r="A589" s="3">
        <v>2319</v>
      </c>
      <c r="B589" s="4" t="str">
        <f t="shared" si="9"/>
        <v>EMPRESA PÚBLICA DEPARTAMENTAL ESTRATÉGICA DE AGUAS - LA PAZ</v>
      </c>
      <c r="C589" s="4" t="s">
        <v>616</v>
      </c>
    </row>
    <row r="590" spans="1:3">
      <c r="A590" s="3">
        <v>2320</v>
      </c>
      <c r="B590" s="4" t="str">
        <f t="shared" si="9"/>
        <v>EMPRESA PUBLICA MUNICIPAL DE SERVICIOS DE AGUA Y ALCANTARRILLADO SANITARIO DE COBIJA</v>
      </c>
      <c r="C590" s="4" t="s">
        <v>617</v>
      </c>
    </row>
    <row r="591" spans="1:3">
      <c r="A591" s="3">
        <v>2321</v>
      </c>
      <c r="B591" s="4" t="str">
        <f t="shared" si="9"/>
        <v>EMPRESA MUNICIPAL DE ASEO DE EL ALTO</v>
      </c>
      <c r="C591" s="4" t="s">
        <v>618</v>
      </c>
    </row>
    <row r="592" spans="1:3">
      <c r="A592" s="3">
        <v>2322</v>
      </c>
      <c r="B592" s="4" t="str">
        <f t="shared" si="9"/>
        <v>ENTIDAD MATADERO FRIGORIFICO MUNICIPAL DE TARIJA</v>
      </c>
      <c r="C592" s="4" t="s">
        <v>619</v>
      </c>
    </row>
    <row r="593" spans="1:3">
      <c r="A593" s="3">
        <v>2323</v>
      </c>
      <c r="B593" s="4" t="str">
        <f t="shared" si="9"/>
        <v>ENTIDAD ASEO MUNICIPAL DE TARIJA</v>
      </c>
      <c r="C593" s="4" t="s">
        <v>620</v>
      </c>
    </row>
    <row r="594" spans="1:3">
      <c r="A594" s="3">
        <v>2324</v>
      </c>
      <c r="B594" s="4" t="str">
        <f t="shared" si="9"/>
        <v>ENTIDAD OBRAS PUBLICAS MUNICIPALES DE TARIJA</v>
      </c>
      <c r="C594" s="4" t="s">
        <v>621</v>
      </c>
    </row>
    <row r="595" spans="1:3">
      <c r="A595" s="3">
        <v>2325</v>
      </c>
      <c r="B595" s="4" t="str">
        <f t="shared" si="9"/>
        <v>ENTIDAD ORDENAMIENTO TERRITORIAL DE TARIJA</v>
      </c>
      <c r="C595" s="4" t="s">
        <v>622</v>
      </c>
    </row>
    <row r="596" spans="1:3">
      <c r="A596" s="3">
        <v>2326</v>
      </c>
      <c r="B596" s="4" t="str">
        <f t="shared" si="9"/>
        <v>ENTIDAD ORDEN Y SEGURIDAD CIUDADANA MUNICIPAL DE TARIJA</v>
      </c>
      <c r="C596" s="4" t="s">
        <v>623</v>
      </c>
    </row>
    <row r="597" spans="1:3">
      <c r="A597" s="3">
        <v>2327</v>
      </c>
      <c r="B597" s="4" t="str">
        <f t="shared" si="9"/>
        <v>EMPRESA MUNICIPAL AUTONOMA DE AGUA POTABLE Y ALCANTARILLADO  DE YACUIBA</v>
      </c>
      <c r="C597" s="4" t="s">
        <v>624</v>
      </c>
    </row>
    <row r="598" spans="1:3">
      <c r="A598" s="3">
        <v>9001</v>
      </c>
      <c r="B598" s="4" t="str">
        <f t="shared" si="9"/>
        <v>FEDERACIÓN DE ASOCIACIONES MUNICIPALES DE BOLIVIA</v>
      </c>
      <c r="C598" s="4" t="s">
        <v>625</v>
      </c>
    </row>
    <row r="599" spans="1:3">
      <c r="A599" s="3" t="s">
        <v>626</v>
      </c>
      <c r="B599" s="4" t="str">
        <f t="shared" si="9"/>
        <v>DIRECCIÓN GENERAL DE PROGRAMACIÓN Y OPERACIONES DEL TESORO</v>
      </c>
      <c r="C599" s="4" t="s">
        <v>627</v>
      </c>
    </row>
    <row r="600" spans="1:3">
      <c r="A600" s="3" t="s">
        <v>628</v>
      </c>
      <c r="B600" s="4" t="str">
        <f t="shared" si="9"/>
        <v>DIRECCIÓN GENERAL DE PROGRAMACIÓN Y OPERACIONES DEL TESORO</v>
      </c>
      <c r="C600" s="4" t="s">
        <v>627</v>
      </c>
    </row>
    <row r="601" spans="1:3">
      <c r="A601" s="3" t="s">
        <v>629</v>
      </c>
      <c r="B601" s="4" t="str">
        <f t="shared" si="9"/>
        <v>DIRECCIÓN GENERAL DE CRÉDITO PÚBLICO</v>
      </c>
      <c r="C601" s="4" t="s">
        <v>630</v>
      </c>
    </row>
    <row r="602" spans="1:3">
      <c r="A602" s="3" t="s">
        <v>631</v>
      </c>
      <c r="B602" s="4" t="str">
        <f t="shared" si="9"/>
        <v>DIRECCIÓN GENERAL DE ADMINISTRACIÓN Y FINANZAS TERRITORIALES</v>
      </c>
      <c r="C602" s="4" t="s">
        <v>632</v>
      </c>
    </row>
    <row r="603" spans="1:3">
      <c r="A603" s="3" t="s">
        <v>633</v>
      </c>
      <c r="B603" s="4" t="str">
        <f t="shared" si="9"/>
        <v>DIRECCIÓN GENERAL DE PENSIONES Y JUBILACIONES</v>
      </c>
      <c r="C603" s="4" t="s">
        <v>634</v>
      </c>
    </row>
    <row r="604" spans="1:3">
      <c r="A604" s="127" t="s">
        <v>635</v>
      </c>
      <c r="B604" s="4" t="str">
        <f t="shared" si="9"/>
        <v>ACREEDORES</v>
      </c>
      <c r="C604" s="4" t="s">
        <v>636</v>
      </c>
    </row>
    <row r="605" spans="1:3">
      <c r="A605" s="127" t="s">
        <v>637</v>
      </c>
      <c r="B605" s="4" t="str">
        <f t="shared" si="9"/>
        <v>AREA DE CONTABILIDAD</v>
      </c>
      <c r="C605" s="4" t="s">
        <v>638</v>
      </c>
    </row>
    <row r="606" spans="1:3">
      <c r="A606" s="127" t="s">
        <v>639</v>
      </c>
      <c r="B606" s="4" t="str">
        <f t="shared" si="9"/>
        <v>NO IDENTIFICADO</v>
      </c>
      <c r="C606" s="4" t="s">
        <v>651</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Q628"/>
  <sheetViews>
    <sheetView showGridLines="0" view="pageBreakPreview" zoomScale="70" zoomScaleNormal="70" zoomScaleSheetLayoutView="70" workbookViewId="0">
      <pane xSplit="3" ySplit="10" topLeftCell="T11" activePane="bottomRight" state="frozen"/>
      <selection activeCell="G12" sqref="G12"/>
      <selection pane="topRight" activeCell="G12" sqref="G12"/>
      <selection pane="bottomLeft" activeCell="G12" sqref="G12"/>
      <selection pane="bottomRight" activeCell="T627" sqref="T627"/>
    </sheetView>
  </sheetViews>
  <sheetFormatPr baseColWidth="10" defaultRowHeight="15" outlineLevelCol="1"/>
  <cols>
    <col min="1" max="1" width="8.140625" style="37" customWidth="1"/>
    <col min="2" max="2" width="41.85546875" style="38" customWidth="1"/>
    <col min="3" max="3" width="7.5703125" style="39" customWidth="1"/>
    <col min="4" max="5" width="15.42578125" style="40" bestFit="1" customWidth="1" outlineLevel="1"/>
    <col min="6" max="6" width="17.28515625" style="40" bestFit="1" customWidth="1" outlineLevel="1"/>
    <col min="7" max="7" width="16.28515625" style="40" bestFit="1" customWidth="1" outlineLevel="1"/>
    <col min="8" max="8" width="12" style="40" bestFit="1" customWidth="1" outlineLevel="1"/>
    <col min="9" max="9" width="13.42578125" style="40" bestFit="1" customWidth="1" outlineLevel="1"/>
    <col min="10" max="10" width="16.28515625" style="40" bestFit="1" customWidth="1" outlineLevel="1"/>
    <col min="11" max="11" width="11.7109375" style="40" bestFit="1" customWidth="1" outlineLevel="1"/>
    <col min="12" max="12" width="14.28515625" style="40" bestFit="1" customWidth="1" outlineLevel="1"/>
    <col min="13" max="13" width="13.42578125" style="40" bestFit="1" customWidth="1" outlineLevel="1"/>
    <col min="14" max="14" width="12.42578125" style="40" bestFit="1" customWidth="1" outlineLevel="1"/>
    <col min="15" max="15" width="16.28515625" style="40" bestFit="1" customWidth="1" outlineLevel="1"/>
    <col min="16" max="16" width="12.5703125" style="40" bestFit="1" customWidth="1" outlineLevel="1"/>
    <col min="17" max="17" width="16.28515625" style="40" bestFit="1" customWidth="1" outlineLevel="1"/>
    <col min="18" max="18" width="11.42578125" style="40" bestFit="1" customWidth="1" outlineLevel="1"/>
    <col min="19" max="19" width="15.42578125" style="40" bestFit="1" customWidth="1" outlineLevel="1"/>
    <col min="20" max="20" width="12.5703125" style="40" bestFit="1" customWidth="1" outlineLevel="1"/>
    <col min="21" max="21" width="11.5703125" style="40" bestFit="1" customWidth="1" outlineLevel="1"/>
    <col min="22" max="22" width="11.7109375" style="40" bestFit="1" customWidth="1" outlineLevel="1"/>
    <col min="23" max="24" width="16.7109375" style="40" bestFit="1" customWidth="1" outlineLevel="1" collapsed="1"/>
    <col min="25" max="25" width="13.42578125" style="40" bestFit="1" customWidth="1" outlineLevel="1" collapsed="1"/>
    <col min="26" max="26" width="12" style="40" bestFit="1" customWidth="1" outlineLevel="1"/>
    <col min="27" max="27" width="12.140625" style="40" bestFit="1" customWidth="1" outlineLevel="1"/>
    <col min="28" max="28" width="18.5703125" style="40" bestFit="1" customWidth="1" outlineLevel="1" collapsed="1"/>
    <col min="29" max="29" width="12.42578125" style="40" bestFit="1" customWidth="1" outlineLevel="1"/>
    <col min="30" max="30" width="13.42578125" style="40" bestFit="1" customWidth="1" outlineLevel="1"/>
    <col min="31" max="31" width="12.5703125" style="40" bestFit="1" customWidth="1" outlineLevel="1"/>
    <col min="32" max="32" width="14.28515625" style="40" bestFit="1" customWidth="1" outlineLevel="1"/>
    <col min="33" max="33" width="18.140625" style="40" bestFit="1" customWidth="1" outlineLevel="1"/>
    <col min="34" max="35" width="11.7109375" style="40" bestFit="1" customWidth="1" outlineLevel="1"/>
    <col min="36" max="36" width="13.85546875" style="40" bestFit="1" customWidth="1" outlineLevel="1"/>
    <col min="37" max="37" width="11.7109375" style="40" bestFit="1" customWidth="1" outlineLevel="1"/>
    <col min="38" max="38" width="28.140625" style="41" bestFit="1" customWidth="1"/>
    <col min="39" max="41" width="11.42578125" style="41"/>
    <col min="42" max="42" width="17.140625" style="41" customWidth="1"/>
    <col min="43" max="43" width="14.42578125" style="41" customWidth="1"/>
    <col min="44" max="16384" width="11.42578125" style="41"/>
  </cols>
  <sheetData>
    <row r="1" spans="1:43" s="52" customFormat="1">
      <c r="A1" s="48"/>
      <c r="B1" s="49"/>
      <c r="C1" s="50"/>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row>
    <row r="2" spans="1:43" s="52" customFormat="1" ht="13.5" customHeight="1">
      <c r="A2" s="48"/>
      <c r="B2" s="49"/>
      <c r="C2" s="5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row>
    <row r="3" spans="1:43" s="52" customFormat="1">
      <c r="A3" s="48"/>
      <c r="B3" s="49"/>
      <c r="C3" s="50"/>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row>
    <row r="4" spans="1:43" s="52" customFormat="1" ht="18" customHeight="1">
      <c r="A4" s="277" t="s">
        <v>655</v>
      </c>
      <c r="B4" s="277"/>
      <c r="C4" s="277"/>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row>
    <row r="5" spans="1:43" s="52" customFormat="1" ht="18.75">
      <c r="A5" s="277" t="s">
        <v>8187</v>
      </c>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row>
    <row r="6" spans="1:43" s="52" customFormat="1" ht="18.75">
      <c r="A6" s="277" t="s">
        <v>10445</v>
      </c>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row>
    <row r="7" spans="1:43" s="52" customFormat="1" ht="18.75">
      <c r="A7" s="277" t="s">
        <v>656</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row>
    <row r="8" spans="1:43" s="52" customFormat="1">
      <c r="A8" s="48"/>
      <c r="B8" s="49"/>
      <c r="C8" s="50"/>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row>
    <row r="9" spans="1:43" s="52" customFormat="1" ht="15" customHeight="1">
      <c r="A9" s="82"/>
      <c r="B9" s="53"/>
      <c r="C9" s="54"/>
      <c r="D9" s="281" t="s">
        <v>657</v>
      </c>
      <c r="E9" s="281"/>
      <c r="F9" s="281"/>
      <c r="G9" s="281"/>
      <c r="H9" s="281"/>
      <c r="I9" s="281"/>
      <c r="J9" s="281"/>
      <c r="K9" s="281"/>
      <c r="L9" s="281"/>
      <c r="M9" s="281"/>
      <c r="N9" s="281"/>
      <c r="O9" s="281"/>
      <c r="P9" s="281"/>
      <c r="Q9" s="281"/>
      <c r="R9" s="281"/>
      <c r="S9" s="281"/>
      <c r="T9" s="281"/>
      <c r="U9" s="281"/>
      <c r="V9" s="282"/>
      <c r="W9" s="278" t="s">
        <v>658</v>
      </c>
      <c r="X9" s="279"/>
      <c r="Y9" s="279"/>
      <c r="Z9" s="279"/>
      <c r="AA9" s="279"/>
      <c r="AB9" s="279"/>
      <c r="AC9" s="279"/>
      <c r="AD9" s="279"/>
      <c r="AE9" s="279"/>
      <c r="AF9" s="279"/>
      <c r="AG9" s="279"/>
      <c r="AH9" s="279"/>
      <c r="AI9" s="279"/>
      <c r="AJ9" s="279"/>
      <c r="AK9" s="280"/>
    </row>
    <row r="10" spans="1:43" s="42" customFormat="1" ht="34.5">
      <c r="A10" s="89" t="s">
        <v>659</v>
      </c>
      <c r="B10" s="90" t="s">
        <v>41</v>
      </c>
      <c r="C10" s="91" t="s">
        <v>660</v>
      </c>
      <c r="D10" s="91" t="s">
        <v>1277</v>
      </c>
      <c r="E10" s="91" t="s">
        <v>1278</v>
      </c>
      <c r="F10" s="89" t="s">
        <v>27</v>
      </c>
      <c r="G10" s="89" t="s">
        <v>3</v>
      </c>
      <c r="H10" s="89" t="s">
        <v>1288</v>
      </c>
      <c r="I10" s="89" t="s">
        <v>11</v>
      </c>
      <c r="J10" s="89" t="s">
        <v>6</v>
      </c>
      <c r="K10" s="89" t="s">
        <v>4552</v>
      </c>
      <c r="L10" s="89" t="s">
        <v>15</v>
      </c>
      <c r="M10" s="89" t="s">
        <v>1289</v>
      </c>
      <c r="N10" s="89" t="s">
        <v>17</v>
      </c>
      <c r="O10" s="89" t="s">
        <v>13</v>
      </c>
      <c r="P10" s="89" t="s">
        <v>1290</v>
      </c>
      <c r="Q10" s="89" t="s">
        <v>1728</v>
      </c>
      <c r="R10" s="89" t="s">
        <v>20</v>
      </c>
      <c r="S10" s="89" t="s">
        <v>21</v>
      </c>
      <c r="T10" s="89" t="s">
        <v>8</v>
      </c>
      <c r="U10" s="89" t="s">
        <v>1273</v>
      </c>
      <c r="V10" s="89" t="s">
        <v>1300</v>
      </c>
      <c r="W10" s="91" t="s">
        <v>1279</v>
      </c>
      <c r="X10" s="91" t="s">
        <v>1284</v>
      </c>
      <c r="Y10" s="89" t="s">
        <v>3</v>
      </c>
      <c r="Z10" s="89" t="s">
        <v>644</v>
      </c>
      <c r="AA10" s="89" t="s">
        <v>11</v>
      </c>
      <c r="AB10" s="89" t="s">
        <v>6</v>
      </c>
      <c r="AC10" s="89" t="s">
        <v>17</v>
      </c>
      <c r="AD10" s="89" t="s">
        <v>13</v>
      </c>
      <c r="AE10" s="89" t="s">
        <v>1290</v>
      </c>
      <c r="AF10" s="89" t="s">
        <v>1728</v>
      </c>
      <c r="AG10" s="89" t="s">
        <v>20</v>
      </c>
      <c r="AH10" s="89" t="s">
        <v>21</v>
      </c>
      <c r="AI10" s="89" t="s">
        <v>23</v>
      </c>
      <c r="AJ10" s="89" t="s">
        <v>1273</v>
      </c>
      <c r="AK10" s="89" t="s">
        <v>1300</v>
      </c>
      <c r="AL10" s="91" t="s">
        <v>661</v>
      </c>
    </row>
    <row r="11" spans="1:43" ht="33" hidden="1" customHeight="1">
      <c r="A11" s="221">
        <v>6</v>
      </c>
      <c r="B11" s="222" t="str">
        <f>PROPER(VLOOKUP(A11,[1]bd_lista!$A:$D,2,FALSE))</f>
        <v>Vicepresidencia Del Estado Plurinacional</v>
      </c>
      <c r="C11" s="223" t="s">
        <v>1383</v>
      </c>
      <c r="D11" s="224">
        <f>VLOOKUP(A11,'[1]RES. TRL'!A:C,2,FALSE)</f>
        <v>0</v>
      </c>
      <c r="E11" s="224">
        <f>VLOOKUP(A11,'[1]RES. TRL'!A:C,3,FALSE)</f>
        <v>0</v>
      </c>
      <c r="F11" s="224">
        <f>VLOOKUP(A11,[1]RES.CDI!A:B,2,FALSE)</f>
        <v>0</v>
      </c>
      <c r="G11" s="224">
        <f>VLOOKUP(A11,'[1]CUT Bs'!A:S,2,FALSE)</f>
        <v>791.30000000000007</v>
      </c>
      <c r="H11" s="224">
        <f>VLOOKUP(A11,'[1]CUT Bs'!A:S,3,FALSE)</f>
        <v>0</v>
      </c>
      <c r="I11" s="224">
        <f>VLOOKUP(A11,'[1]CUT Bs'!A:S,4,FALSE)</f>
        <v>50</v>
      </c>
      <c r="J11" s="224">
        <f>VLOOKUP(A11,'[1]CUT Bs'!A:S,5,FALSE)</f>
        <v>0</v>
      </c>
      <c r="K11" s="224">
        <f>VLOOKUP(A11,'[1]CUT Bs'!A:S,6,FALSE)</f>
        <v>0</v>
      </c>
      <c r="L11" s="224">
        <f>VLOOKUP(A11,'[1]CUT Bs'!A:S,7,FALSE)</f>
        <v>289.07</v>
      </c>
      <c r="M11" s="224">
        <f>VLOOKUP(A11,'[1]CUT Bs'!A:S,8,FALSE)</f>
        <v>6355.34</v>
      </c>
      <c r="N11" s="224">
        <f>VLOOKUP(A11,'[1]CUT Bs'!A:S,9,FALSE)</f>
        <v>0</v>
      </c>
      <c r="O11" s="224">
        <f>VLOOKUP(A11,'[1]CUT Bs'!A:S,10,FALSE)</f>
        <v>37.03</v>
      </c>
      <c r="P11" s="224">
        <f>VLOOKUP(A11,'[1]CUT Bs'!A:S,11,FALSE)</f>
        <v>0</v>
      </c>
      <c r="Q11" s="224">
        <f>VLOOKUP(A11,'[1]CUT Bs'!A:S,12,FALSE)</f>
        <v>0</v>
      </c>
      <c r="R11" s="224">
        <f>VLOOKUP(A11,'[1]CUT Bs'!A:S,13,FALSE)</f>
        <v>0</v>
      </c>
      <c r="S11" s="224">
        <f>VLOOKUP(A11,'[1]CUT Bs'!A:S,14,FALSE)</f>
        <v>0</v>
      </c>
      <c r="T11" s="224">
        <f>VLOOKUP(A11,'[1]CUT Bs'!A:S,15,FALSE)</f>
        <v>0</v>
      </c>
      <c r="U11" s="224">
        <f>VLOOKUP(A11,'[1]CUT Bs'!A:S,16,FALSE)</f>
        <v>0</v>
      </c>
      <c r="V11" s="224">
        <f>VLOOKUP(A11,'[1]CUT Bs'!A:S,17,FALSE)</f>
        <v>0</v>
      </c>
      <c r="W11" s="224">
        <f>VLOOKUP(A11,'[1]RES. TRL'!F:H,2,FALSE)</f>
        <v>0</v>
      </c>
      <c r="X11" s="224">
        <f>VLOOKUP(A11,'[1]RES. TRL'!F:H,3,FALSE)</f>
        <v>0</v>
      </c>
      <c r="Y11" s="224">
        <f>VLOOKUP(A11,'[1]CUT USD'!A:N,2,FALSE)</f>
        <v>0</v>
      </c>
      <c r="Z11" s="224">
        <f>VLOOKUP(A11,'[1]CUT USD'!A:N,3,FALSE)</f>
        <v>0</v>
      </c>
      <c r="AA11" s="224">
        <f>VLOOKUP(A11,'[1]CUT USD'!A:N,4,FALSE)</f>
        <v>0</v>
      </c>
      <c r="AB11" s="224">
        <f>VLOOKUP(A11,'[1]CUT USD'!A:N,5,FALSE)</f>
        <v>0</v>
      </c>
      <c r="AC11" s="224">
        <f>VLOOKUP(A11,'[1]CUT USD'!A:N,6,FALSE)</f>
        <v>0</v>
      </c>
      <c r="AD11" s="224">
        <f>VLOOKUP(A11,'[1]CUT USD'!A:N,7,FALSE)</f>
        <v>0</v>
      </c>
      <c r="AE11" s="224">
        <f>VLOOKUP(A11,'[1]CUT USD'!A:N,8,FALSE)</f>
        <v>0</v>
      </c>
      <c r="AF11" s="224">
        <f>VLOOKUP(A11,'[1]CUT USD'!A:N,9,FALSE)</f>
        <v>0</v>
      </c>
      <c r="AG11" s="224">
        <f>VLOOKUP(A11,'[1]CUT USD'!A:N,10,FALSE)</f>
        <v>0</v>
      </c>
      <c r="AH11" s="224">
        <f>VLOOKUP(A11,'[1]CUT USD'!A:N,11,FALSE)</f>
        <v>0</v>
      </c>
      <c r="AI11" s="224">
        <f>VLOOKUP(A11,'[1]CUT USD'!A:N,12,FALSE)</f>
        <v>0</v>
      </c>
      <c r="AJ11" s="224">
        <f>VLOOKUP(A11,'[1]CUT USD'!A:N,13,FALSE)</f>
        <v>0</v>
      </c>
      <c r="AK11" s="224">
        <f>VLOOKUP(A11,'[1]CUT USD'!A:N,14,FALSE)</f>
        <v>0</v>
      </c>
      <c r="AL11" s="96">
        <f>SUM(D11:AK11)</f>
        <v>7522.74</v>
      </c>
      <c r="AO11" s="103"/>
    </row>
    <row r="12" spans="1:43" ht="33" hidden="1" customHeight="1">
      <c r="A12" s="221">
        <v>10</v>
      </c>
      <c r="B12" s="222" t="str">
        <f>PROPER(VLOOKUP(A12,[1]bd_lista!$A:$D,2,FALSE))</f>
        <v>Ministerio De Relaciones Exteriores</v>
      </c>
      <c r="C12" s="223" t="s">
        <v>1383</v>
      </c>
      <c r="D12" s="224">
        <f>VLOOKUP(A12,'[1]RES. TRL'!A:C,2,FALSE)</f>
        <v>11405.57</v>
      </c>
      <c r="E12" s="224">
        <f>VLOOKUP(A12,'[1]RES. TRL'!A:C,3,FALSE)</f>
        <v>0</v>
      </c>
      <c r="F12" s="224">
        <f>VLOOKUP(A12,[1]RES.CDI!A:B,2,FALSE)</f>
        <v>0</v>
      </c>
      <c r="G12" s="224">
        <f>VLOOKUP(A12,'[1]CUT Bs'!A:S,2,FALSE)</f>
        <v>83724.989999999991</v>
      </c>
      <c r="H12" s="224">
        <f>VLOOKUP(A12,'[1]CUT Bs'!A:S,3,FALSE)</f>
        <v>0</v>
      </c>
      <c r="I12" s="224">
        <f>VLOOKUP(A12,'[1]CUT Bs'!A:S,4,FALSE)</f>
        <v>3850</v>
      </c>
      <c r="J12" s="224">
        <f>VLOOKUP(A12,'[1]CUT Bs'!A:S,5,FALSE)</f>
        <v>10652242.949999999</v>
      </c>
      <c r="K12" s="224">
        <f>VLOOKUP(A12,'[1]CUT Bs'!A:S,6,FALSE)</f>
        <v>0</v>
      </c>
      <c r="L12" s="224">
        <f>VLOOKUP(A12,'[1]CUT Bs'!A:S,7,FALSE)</f>
        <v>243595.3900000001</v>
      </c>
      <c r="M12" s="224">
        <f>VLOOKUP(A12,'[1]CUT Bs'!A:S,8,FALSE)</f>
        <v>0</v>
      </c>
      <c r="N12" s="224">
        <f>VLOOKUP(A12,'[1]CUT Bs'!A:S,9,FALSE)</f>
        <v>0</v>
      </c>
      <c r="O12" s="224">
        <f>VLOOKUP(A12,'[1]CUT Bs'!A:S,10,FALSE)</f>
        <v>10440.810000000001</v>
      </c>
      <c r="P12" s="224">
        <f>VLOOKUP(A12,'[1]CUT Bs'!A:S,11,FALSE)</f>
        <v>0</v>
      </c>
      <c r="Q12" s="224">
        <f>VLOOKUP(A12,'[1]CUT Bs'!A:S,12,FALSE)</f>
        <v>0</v>
      </c>
      <c r="R12" s="224">
        <f>VLOOKUP(A12,'[1]CUT Bs'!A:S,13,FALSE)</f>
        <v>0</v>
      </c>
      <c r="S12" s="224">
        <f>VLOOKUP(A12,'[1]CUT Bs'!A:S,14,FALSE)</f>
        <v>0</v>
      </c>
      <c r="T12" s="224">
        <f>VLOOKUP(A12,'[1]CUT Bs'!A:S,15,FALSE)</f>
        <v>0</v>
      </c>
      <c r="U12" s="224">
        <f>VLOOKUP(A12,'[1]CUT Bs'!A:S,16,FALSE)</f>
        <v>0</v>
      </c>
      <c r="V12" s="224">
        <f>VLOOKUP(A12,'[1]CUT Bs'!A:S,17,FALSE)</f>
        <v>0</v>
      </c>
      <c r="W12" s="224">
        <f>VLOOKUP(A12,'[1]RES. TRL'!F:H,2,FALSE)</f>
        <v>0</v>
      </c>
      <c r="X12" s="224">
        <f>VLOOKUP(A12,'[1]RES. TRL'!F:H,3,FALSE)</f>
        <v>0</v>
      </c>
      <c r="Y12" s="224">
        <f>VLOOKUP(A12,'[1]CUT USD'!A:N,2,FALSE)</f>
        <v>0</v>
      </c>
      <c r="Z12" s="224">
        <f>VLOOKUP(A12,'[1]CUT USD'!A:N,3,FALSE)</f>
        <v>0</v>
      </c>
      <c r="AA12" s="224">
        <f>VLOOKUP(A12,'[1]CUT USD'!A:N,4,FALSE)</f>
        <v>0</v>
      </c>
      <c r="AB12" s="224">
        <f>VLOOKUP(A12,'[1]CUT USD'!A:N,5,FALSE)</f>
        <v>569.79</v>
      </c>
      <c r="AC12" s="224">
        <f>VLOOKUP(A12,'[1]CUT USD'!A:N,6,FALSE)</f>
        <v>0</v>
      </c>
      <c r="AD12" s="224">
        <f>VLOOKUP(A12,'[1]CUT USD'!A:N,7,FALSE)</f>
        <v>0</v>
      </c>
      <c r="AE12" s="224">
        <f>VLOOKUP(A12,'[1]CUT USD'!A:N,8,FALSE)</f>
        <v>8988.31</v>
      </c>
      <c r="AF12" s="224">
        <f>VLOOKUP(A12,'[1]CUT USD'!A:N,9,FALSE)</f>
        <v>0</v>
      </c>
      <c r="AG12" s="224">
        <f>VLOOKUP(A12,'[1]CUT USD'!A:N,10,FALSE)</f>
        <v>0</v>
      </c>
      <c r="AH12" s="224">
        <f>VLOOKUP(A12,'[1]CUT USD'!A:N,11,FALSE)</f>
        <v>0</v>
      </c>
      <c r="AI12" s="224">
        <f>VLOOKUP(A12,'[1]CUT USD'!A:N,12,FALSE)</f>
        <v>0</v>
      </c>
      <c r="AJ12" s="224">
        <f>VLOOKUP(A12,'[1]CUT USD'!A:N,13,FALSE)</f>
        <v>0</v>
      </c>
      <c r="AK12" s="224">
        <f>VLOOKUP(A12,'[1]CUT USD'!A:N,14,FALSE)</f>
        <v>0</v>
      </c>
      <c r="AL12" s="96">
        <f t="shared" ref="AL12:AL29" si="0">SUM(D12:AK12)</f>
        <v>11014817.810000001</v>
      </c>
      <c r="AO12" s="103"/>
    </row>
    <row r="13" spans="1:43" ht="33" hidden="1" customHeight="1">
      <c r="A13" s="221">
        <v>15</v>
      </c>
      <c r="B13" s="222" t="str">
        <f>PROPER(VLOOKUP(A13,[1]bd_lista!$A:$D,2,FALSE))</f>
        <v>Ministerio De Gobierno</v>
      </c>
      <c r="C13" s="223" t="s">
        <v>1383</v>
      </c>
      <c r="D13" s="224">
        <f>VLOOKUP(A13,'[1]RES. TRL'!A:C,2,FALSE)</f>
        <v>0</v>
      </c>
      <c r="E13" s="224">
        <f>VLOOKUP(A13,'[1]RES. TRL'!A:C,3,FALSE)</f>
        <v>4482990.13</v>
      </c>
      <c r="F13" s="224">
        <f>VLOOKUP(A13,[1]RES.CDI!A:B,2,FALSE)</f>
        <v>22065403.370000001</v>
      </c>
      <c r="G13" s="224">
        <f>VLOOKUP(A13,'[1]CUT Bs'!A:S,2,FALSE)</f>
        <v>1577438.4000000004</v>
      </c>
      <c r="H13" s="224">
        <f>VLOOKUP(A13,'[1]CUT Bs'!A:S,3,FALSE)</f>
        <v>0</v>
      </c>
      <c r="I13" s="224">
        <f>VLOOKUP(A13,'[1]CUT Bs'!A:S,4,FALSE)</f>
        <v>0</v>
      </c>
      <c r="J13" s="224">
        <f>VLOOKUP(A13,'[1]CUT Bs'!A:S,5,FALSE)</f>
        <v>0</v>
      </c>
      <c r="K13" s="224">
        <f>VLOOKUP(A13,'[1]CUT Bs'!A:S,6,FALSE)</f>
        <v>0</v>
      </c>
      <c r="L13" s="224">
        <f>VLOOKUP(A13,'[1]CUT Bs'!A:S,7,FALSE)</f>
        <v>0</v>
      </c>
      <c r="M13" s="224">
        <f>VLOOKUP(A13,'[1]CUT Bs'!A:S,8,FALSE)</f>
        <v>412152.96</v>
      </c>
      <c r="N13" s="224">
        <f>VLOOKUP(A13,'[1]CUT Bs'!A:S,9,FALSE)</f>
        <v>0</v>
      </c>
      <c r="O13" s="224">
        <f>VLOOKUP(A13,'[1]CUT Bs'!A:S,10,FALSE)</f>
        <v>0</v>
      </c>
      <c r="P13" s="224">
        <f>VLOOKUP(A13,'[1]CUT Bs'!A:S,11,FALSE)</f>
        <v>0</v>
      </c>
      <c r="Q13" s="224">
        <f>VLOOKUP(A13,'[1]CUT Bs'!A:S,12,FALSE)</f>
        <v>0</v>
      </c>
      <c r="R13" s="224">
        <f>VLOOKUP(A13,'[1]CUT Bs'!A:S,13,FALSE)</f>
        <v>0</v>
      </c>
      <c r="S13" s="224">
        <f>VLOOKUP(A13,'[1]CUT Bs'!A:S,14,FALSE)</f>
        <v>0</v>
      </c>
      <c r="T13" s="224">
        <f>VLOOKUP(A13,'[1]CUT Bs'!A:S,15,FALSE)</f>
        <v>0</v>
      </c>
      <c r="U13" s="224">
        <f>VLOOKUP(A13,'[1]CUT Bs'!A:S,16,FALSE)</f>
        <v>0</v>
      </c>
      <c r="V13" s="224">
        <f>VLOOKUP(A13,'[1]CUT Bs'!A:S,17,FALSE)</f>
        <v>0</v>
      </c>
      <c r="W13" s="224">
        <f>VLOOKUP(A13,'[1]RES. TRL'!F:H,2,FALSE)</f>
        <v>0</v>
      </c>
      <c r="X13" s="224">
        <f>VLOOKUP(A13,'[1]RES. TRL'!F:H,3,FALSE)</f>
        <v>0</v>
      </c>
      <c r="Y13" s="224">
        <f>VLOOKUP(A13,'[1]CUT USD'!A:N,2,FALSE)</f>
        <v>0</v>
      </c>
      <c r="Z13" s="224">
        <f>VLOOKUP(A13,'[1]CUT USD'!A:N,3,FALSE)</f>
        <v>0</v>
      </c>
      <c r="AA13" s="224">
        <f>VLOOKUP(A13,'[1]CUT USD'!A:N,4,FALSE)</f>
        <v>50.01</v>
      </c>
      <c r="AB13" s="224">
        <f>VLOOKUP(A13,'[1]CUT USD'!A:N,5,FALSE)</f>
        <v>479973.62</v>
      </c>
      <c r="AC13" s="224">
        <f>VLOOKUP(A13,'[1]CUT USD'!A:N,6,FALSE)</f>
        <v>0</v>
      </c>
      <c r="AD13" s="224">
        <f>VLOOKUP(A13,'[1]CUT USD'!A:N,7,FALSE)</f>
        <v>0</v>
      </c>
      <c r="AE13" s="224">
        <f>VLOOKUP(A13,'[1]CUT USD'!A:N,8,FALSE)</f>
        <v>0</v>
      </c>
      <c r="AF13" s="224">
        <f>VLOOKUP(A13,'[1]CUT USD'!A:N,9,FALSE)</f>
        <v>0</v>
      </c>
      <c r="AG13" s="224">
        <f>VLOOKUP(A13,'[1]CUT USD'!A:N,10,FALSE)</f>
        <v>0</v>
      </c>
      <c r="AH13" s="224">
        <f>VLOOKUP(A13,'[1]CUT USD'!A:N,11,FALSE)</f>
        <v>0</v>
      </c>
      <c r="AI13" s="224">
        <f>VLOOKUP(A13,'[1]CUT USD'!A:N,12,FALSE)</f>
        <v>0</v>
      </c>
      <c r="AJ13" s="224">
        <f>VLOOKUP(A13,'[1]CUT USD'!A:N,13,FALSE)</f>
        <v>0</v>
      </c>
      <c r="AK13" s="224">
        <f>VLOOKUP(A13,'[1]CUT USD'!A:N,14,FALSE)</f>
        <v>0</v>
      </c>
      <c r="AL13" s="96">
        <f t="shared" si="0"/>
        <v>29018008.490000002</v>
      </c>
      <c r="AO13" s="103"/>
    </row>
    <row r="14" spans="1:43" ht="33" customHeight="1">
      <c r="A14" s="221">
        <v>16</v>
      </c>
      <c r="B14" s="222" t="str">
        <f>PROPER(VLOOKUP(A14,[1]bd_lista!$A:$D,2,FALSE))</f>
        <v>Ministerio De Educación</v>
      </c>
      <c r="C14" s="223" t="s">
        <v>1383</v>
      </c>
      <c r="D14" s="224">
        <f>VLOOKUP(A14,'[1]RES. TRL'!A:C,2,FALSE)</f>
        <v>2000000</v>
      </c>
      <c r="E14" s="224">
        <f>VLOOKUP(A14,'[1]RES. TRL'!A:C,3,FALSE)</f>
        <v>7950000</v>
      </c>
      <c r="F14" s="224">
        <f>VLOOKUP(A14,[1]RES.CDI!A:B,2,FALSE)</f>
        <v>11453503.82</v>
      </c>
      <c r="G14" s="224">
        <f>VLOOKUP(A14,'[1]CUT Bs'!A:S,2,FALSE)</f>
        <v>238404.55999999997</v>
      </c>
      <c r="H14" s="224">
        <f>VLOOKUP(A14,'[1]CUT Bs'!A:S,3,FALSE)</f>
        <v>0</v>
      </c>
      <c r="I14" s="224">
        <f>VLOOKUP(A14,'[1]CUT Bs'!A:S,4,FALSE)</f>
        <v>250</v>
      </c>
      <c r="J14" s="224">
        <f>VLOOKUP(A14,'[1]CUT Bs'!A:S,5,FALSE)</f>
        <v>6708205.4000000004</v>
      </c>
      <c r="K14" s="224">
        <f>VLOOKUP(A14,'[1]CUT Bs'!A:S,6,FALSE)</f>
        <v>0</v>
      </c>
      <c r="L14" s="224">
        <f>VLOOKUP(A14,'[1]CUT Bs'!A:S,7,FALSE)</f>
        <v>12804.110000000004</v>
      </c>
      <c r="M14" s="224">
        <f>VLOOKUP(A14,'[1]CUT Bs'!A:S,8,FALSE)</f>
        <v>0</v>
      </c>
      <c r="N14" s="224">
        <f>VLOOKUP(A14,'[1]CUT Bs'!A:S,9,FALSE)</f>
        <v>0</v>
      </c>
      <c r="O14" s="224">
        <f>VLOOKUP(A14,'[1]CUT Bs'!A:S,10,FALSE)</f>
        <v>471.88</v>
      </c>
      <c r="P14" s="224">
        <f>VLOOKUP(A14,'[1]CUT Bs'!A:S,11,FALSE)</f>
        <v>22224.910000000003</v>
      </c>
      <c r="Q14" s="224">
        <f>VLOOKUP(A14,'[1]CUT Bs'!A:S,12,FALSE)</f>
        <v>700</v>
      </c>
      <c r="R14" s="224">
        <f>VLOOKUP(A14,'[1]CUT Bs'!A:S,13,FALSE)</f>
        <v>0</v>
      </c>
      <c r="S14" s="224">
        <f>VLOOKUP(A14,'[1]CUT Bs'!A:S,14,FALSE)</f>
        <v>0</v>
      </c>
      <c r="T14" s="224">
        <f>VLOOKUP(A14,'[1]CUT Bs'!A:S,15,FALSE)</f>
        <v>0</v>
      </c>
      <c r="U14" s="224">
        <f>VLOOKUP(A14,'[1]CUT Bs'!A:S,16,FALSE)</f>
        <v>0</v>
      </c>
      <c r="V14" s="224">
        <f>VLOOKUP(A14,'[1]CUT Bs'!A:S,17,FALSE)</f>
        <v>0</v>
      </c>
      <c r="W14" s="224">
        <f>VLOOKUP(A14,'[1]RES. TRL'!F:H,2,FALSE)</f>
        <v>0</v>
      </c>
      <c r="X14" s="224">
        <f>VLOOKUP(A14,'[1]RES. TRL'!F:H,3,FALSE)</f>
        <v>0</v>
      </c>
      <c r="Y14" s="224">
        <f>VLOOKUP(A14,'[1]CUT USD'!A:N,2,FALSE)</f>
        <v>0</v>
      </c>
      <c r="Z14" s="224">
        <f>VLOOKUP(A14,'[1]CUT USD'!A:N,3,FALSE)</f>
        <v>0</v>
      </c>
      <c r="AA14" s="224">
        <f>VLOOKUP(A14,'[1]CUT USD'!A:N,4,FALSE)</f>
        <v>0</v>
      </c>
      <c r="AB14" s="224">
        <f>VLOOKUP(A14,'[1]CUT USD'!A:N,5,FALSE)</f>
        <v>0</v>
      </c>
      <c r="AC14" s="224">
        <f>VLOOKUP(A14,'[1]CUT USD'!A:N,6,FALSE)</f>
        <v>0</v>
      </c>
      <c r="AD14" s="224">
        <f>VLOOKUP(A14,'[1]CUT USD'!A:N,7,FALSE)</f>
        <v>0</v>
      </c>
      <c r="AE14" s="224">
        <f>VLOOKUP(A14,'[1]CUT USD'!A:N,8,FALSE)</f>
        <v>0</v>
      </c>
      <c r="AF14" s="224">
        <f>VLOOKUP(A14,'[1]CUT USD'!A:N,9,FALSE)</f>
        <v>0</v>
      </c>
      <c r="AG14" s="224">
        <f>VLOOKUP(A14,'[1]CUT USD'!A:N,10,FALSE)</f>
        <v>0</v>
      </c>
      <c r="AH14" s="224">
        <f>VLOOKUP(A14,'[1]CUT USD'!A:N,11,FALSE)</f>
        <v>0</v>
      </c>
      <c r="AI14" s="224">
        <f>VLOOKUP(A14,'[1]CUT USD'!A:N,12,FALSE)</f>
        <v>0</v>
      </c>
      <c r="AJ14" s="224">
        <f>VLOOKUP(A14,'[1]CUT USD'!A:N,13,FALSE)</f>
        <v>0</v>
      </c>
      <c r="AK14" s="224">
        <f>VLOOKUP(A14,'[1]CUT USD'!A:N,14,FALSE)</f>
        <v>0</v>
      </c>
      <c r="AL14" s="96">
        <f t="shared" si="0"/>
        <v>28386564.68</v>
      </c>
      <c r="AO14" s="103"/>
      <c r="AQ14" s="43"/>
    </row>
    <row r="15" spans="1:43" ht="33" hidden="1" customHeight="1">
      <c r="A15" s="221">
        <v>20</v>
      </c>
      <c r="B15" s="222" t="str">
        <f>PROPER(VLOOKUP(A15,[1]bd_lista!$A:$D,2,FALSE))</f>
        <v>Ministerio De Defensa</v>
      </c>
      <c r="C15" s="223" t="s">
        <v>1383</v>
      </c>
      <c r="D15" s="224">
        <f>VLOOKUP(A15,'[1]RES. TRL'!A:C,2,FALSE)</f>
        <v>0</v>
      </c>
      <c r="E15" s="224">
        <f>VLOOKUP(A15,'[1]RES. TRL'!A:C,3,FALSE)</f>
        <v>1873510.3999999999</v>
      </c>
      <c r="F15" s="224">
        <f>VLOOKUP(A15,[1]RES.CDI!A:B,2,FALSE)</f>
        <v>5351756.09</v>
      </c>
      <c r="G15" s="224">
        <f>VLOOKUP(A15,'[1]CUT Bs'!A:S,2,FALSE)</f>
        <v>31772121.300000001</v>
      </c>
      <c r="H15" s="224">
        <f>VLOOKUP(A15,'[1]CUT Bs'!A:S,3,FALSE)</f>
        <v>0</v>
      </c>
      <c r="I15" s="224">
        <f>VLOOKUP(A15,'[1]CUT Bs'!A:S,4,FALSE)</f>
        <v>3224.52</v>
      </c>
      <c r="J15" s="224">
        <f>VLOOKUP(A15,'[1]CUT Bs'!A:S,5,FALSE)</f>
        <v>0</v>
      </c>
      <c r="K15" s="224">
        <f>VLOOKUP(A15,'[1]CUT Bs'!A:S,6,FALSE)</f>
        <v>0</v>
      </c>
      <c r="L15" s="224">
        <f>VLOOKUP(A15,'[1]CUT Bs'!A:S,7,FALSE)</f>
        <v>4448.95</v>
      </c>
      <c r="M15" s="224">
        <f>VLOOKUP(A15,'[1]CUT Bs'!A:S,8,FALSE)</f>
        <v>0</v>
      </c>
      <c r="N15" s="224">
        <f>VLOOKUP(A15,'[1]CUT Bs'!A:S,9,FALSE)</f>
        <v>0</v>
      </c>
      <c r="O15" s="224">
        <f>VLOOKUP(A15,'[1]CUT Bs'!A:S,10,FALSE)</f>
        <v>0</v>
      </c>
      <c r="P15" s="224">
        <f>VLOOKUP(A15,'[1]CUT Bs'!A:S,11,FALSE)</f>
        <v>0</v>
      </c>
      <c r="Q15" s="224">
        <f>VLOOKUP(A15,'[1]CUT Bs'!A:S,12,FALSE)</f>
        <v>0</v>
      </c>
      <c r="R15" s="224">
        <f>VLOOKUP(A15,'[1]CUT Bs'!A:S,13,FALSE)</f>
        <v>0</v>
      </c>
      <c r="S15" s="224">
        <f>VLOOKUP(A15,'[1]CUT Bs'!A:S,14,FALSE)</f>
        <v>0</v>
      </c>
      <c r="T15" s="224">
        <f>VLOOKUP(A15,'[1]CUT Bs'!A:S,15,FALSE)</f>
        <v>0</v>
      </c>
      <c r="U15" s="224">
        <f>VLOOKUP(A15,'[1]CUT Bs'!A:S,16,FALSE)</f>
        <v>0</v>
      </c>
      <c r="V15" s="224">
        <f>VLOOKUP(A15,'[1]CUT Bs'!A:S,17,FALSE)</f>
        <v>0</v>
      </c>
      <c r="W15" s="224">
        <f>VLOOKUP(A15,'[1]RES. TRL'!F:H,2,FALSE)</f>
        <v>0</v>
      </c>
      <c r="X15" s="224">
        <f>VLOOKUP(A15,'[1]RES. TRL'!F:H,3,FALSE)</f>
        <v>0</v>
      </c>
      <c r="Y15" s="224">
        <f>VLOOKUP(A15,'[1]CUT USD'!A:N,2,FALSE)</f>
        <v>0</v>
      </c>
      <c r="Z15" s="224">
        <f>VLOOKUP(A15,'[1]CUT USD'!A:N,3,FALSE)</f>
        <v>0</v>
      </c>
      <c r="AA15" s="224">
        <f>VLOOKUP(A15,'[1]CUT USD'!A:N,4,FALSE)</f>
        <v>0</v>
      </c>
      <c r="AB15" s="224">
        <f>VLOOKUP(A15,'[1]CUT USD'!A:N,5,FALSE)</f>
        <v>14517632.029999999</v>
      </c>
      <c r="AC15" s="224">
        <f>VLOOKUP(A15,'[1]CUT USD'!A:N,6,FALSE)</f>
        <v>0</v>
      </c>
      <c r="AD15" s="224">
        <f>VLOOKUP(A15,'[1]CUT USD'!A:N,7,FALSE)</f>
        <v>0</v>
      </c>
      <c r="AE15" s="224">
        <f>VLOOKUP(A15,'[1]CUT USD'!A:N,8,FALSE)</f>
        <v>0</v>
      </c>
      <c r="AF15" s="224">
        <f>VLOOKUP(A15,'[1]CUT USD'!A:N,9,FALSE)</f>
        <v>0</v>
      </c>
      <c r="AG15" s="224">
        <f>VLOOKUP(A15,'[1]CUT USD'!A:N,10,FALSE)</f>
        <v>0</v>
      </c>
      <c r="AH15" s="224">
        <f>VLOOKUP(A15,'[1]CUT USD'!A:N,11,FALSE)</f>
        <v>0</v>
      </c>
      <c r="AI15" s="224">
        <f>VLOOKUP(A15,'[1]CUT USD'!A:N,12,FALSE)</f>
        <v>0</v>
      </c>
      <c r="AJ15" s="224">
        <f>VLOOKUP(A15,'[1]CUT USD'!A:N,13,FALSE)</f>
        <v>0</v>
      </c>
      <c r="AK15" s="224">
        <f>VLOOKUP(A15,'[1]CUT USD'!A:N,14,FALSE)</f>
        <v>0</v>
      </c>
      <c r="AL15" s="96">
        <f t="shared" si="0"/>
        <v>53522693.290000007</v>
      </c>
      <c r="AO15" s="103"/>
      <c r="AP15" s="43"/>
      <c r="AQ15" s="43"/>
    </row>
    <row r="16" spans="1:43" ht="33" hidden="1" customHeight="1">
      <c r="A16" s="221">
        <v>25</v>
      </c>
      <c r="B16" s="222" t="str">
        <f>PROPER(VLOOKUP(A16,[1]bd_lista!$A:$D,2,FALSE))</f>
        <v>Ministerio De La Presidencia</v>
      </c>
      <c r="C16" s="223" t="s">
        <v>1383</v>
      </c>
      <c r="D16" s="224">
        <f>VLOOKUP(A16,'[1]RES. TRL'!A:C,2,FALSE)</f>
        <v>6896209.9299999997</v>
      </c>
      <c r="E16" s="224">
        <f>VLOOKUP(A16,'[1]RES. TRL'!A:C,3,FALSE)</f>
        <v>477302.06</v>
      </c>
      <c r="F16" s="224">
        <f>VLOOKUP(A16,[1]RES.CDI!A:B,2,FALSE)</f>
        <v>1000</v>
      </c>
      <c r="G16" s="224">
        <f>VLOOKUP(A16,'[1]CUT Bs'!A:S,2,FALSE)</f>
        <v>3494108.94</v>
      </c>
      <c r="H16" s="224">
        <f>VLOOKUP(A16,'[1]CUT Bs'!A:S,3,FALSE)</f>
        <v>0</v>
      </c>
      <c r="I16" s="224">
        <f>VLOOKUP(A16,'[1]CUT Bs'!A:S,4,FALSE)</f>
        <v>0</v>
      </c>
      <c r="J16" s="224">
        <f>VLOOKUP(A16,'[1]CUT Bs'!A:S,5,FALSE)</f>
        <v>6785795.1900000004</v>
      </c>
      <c r="K16" s="224">
        <f>VLOOKUP(A16,'[1]CUT Bs'!A:S,6,FALSE)</f>
        <v>0</v>
      </c>
      <c r="L16" s="224">
        <f>VLOOKUP(A16,'[1]CUT Bs'!A:S,7,FALSE)</f>
        <v>6441.9600000000009</v>
      </c>
      <c r="M16" s="224">
        <f>VLOOKUP(A16,'[1]CUT Bs'!A:S,8,FALSE)</f>
        <v>543067.07999999996</v>
      </c>
      <c r="N16" s="224">
        <f>VLOOKUP(A16,'[1]CUT Bs'!A:S,9,FALSE)</f>
        <v>0</v>
      </c>
      <c r="O16" s="224">
        <f>VLOOKUP(A16,'[1]CUT Bs'!A:S,10,FALSE)</f>
        <v>0</v>
      </c>
      <c r="P16" s="224">
        <f>VLOOKUP(A16,'[1]CUT Bs'!A:S,11,FALSE)</f>
        <v>62940.680000000008</v>
      </c>
      <c r="Q16" s="224">
        <f>VLOOKUP(A16,'[1]CUT Bs'!A:S,12,FALSE)</f>
        <v>598651838.28000009</v>
      </c>
      <c r="R16" s="224">
        <f>VLOOKUP(A16,'[1]CUT Bs'!A:S,13,FALSE)</f>
        <v>0</v>
      </c>
      <c r="S16" s="224">
        <f>VLOOKUP(A16,'[1]CUT Bs'!A:S,14,FALSE)</f>
        <v>0</v>
      </c>
      <c r="T16" s="224">
        <f>VLOOKUP(A16,'[1]CUT Bs'!A:S,15,FALSE)</f>
        <v>0</v>
      </c>
      <c r="U16" s="224">
        <f>VLOOKUP(A16,'[1]CUT Bs'!A:S,16,FALSE)</f>
        <v>0</v>
      </c>
      <c r="V16" s="224">
        <f>VLOOKUP(A16,'[1]CUT Bs'!A:S,17,FALSE)</f>
        <v>0</v>
      </c>
      <c r="W16" s="224">
        <f>VLOOKUP(A16,'[1]RES. TRL'!F:H,2,FALSE)</f>
        <v>0</v>
      </c>
      <c r="X16" s="224">
        <f>VLOOKUP(A16,'[1]RES. TRL'!F:H,3,FALSE)</f>
        <v>0</v>
      </c>
      <c r="Y16" s="224">
        <f>VLOOKUP(A16,'[1]CUT USD'!A:N,2,FALSE)</f>
        <v>0</v>
      </c>
      <c r="Z16" s="224">
        <f>VLOOKUP(A16,'[1]CUT USD'!A:N,3,FALSE)</f>
        <v>0</v>
      </c>
      <c r="AA16" s="224">
        <f>VLOOKUP(A16,'[1]CUT USD'!A:N,4,FALSE)</f>
        <v>0</v>
      </c>
      <c r="AB16" s="224">
        <f>VLOOKUP(A16,'[1]CUT USD'!A:N,5,FALSE)</f>
        <v>0</v>
      </c>
      <c r="AC16" s="224">
        <f>VLOOKUP(A16,'[1]CUT USD'!A:N,6,FALSE)</f>
        <v>0</v>
      </c>
      <c r="AD16" s="224">
        <f>VLOOKUP(A16,'[1]CUT USD'!A:N,7,FALSE)</f>
        <v>0</v>
      </c>
      <c r="AE16" s="224">
        <f>VLOOKUP(A16,'[1]CUT USD'!A:N,8,FALSE)</f>
        <v>0</v>
      </c>
      <c r="AF16" s="224">
        <f>VLOOKUP(A16,'[1]CUT USD'!A:N,9,FALSE)</f>
        <v>0</v>
      </c>
      <c r="AG16" s="224">
        <f>VLOOKUP(A16,'[1]CUT USD'!A:N,10,FALSE)</f>
        <v>0</v>
      </c>
      <c r="AH16" s="224">
        <f>VLOOKUP(A16,'[1]CUT USD'!A:N,11,FALSE)</f>
        <v>0</v>
      </c>
      <c r="AI16" s="224">
        <f>VLOOKUP(A16,'[1]CUT USD'!A:N,12,FALSE)</f>
        <v>0</v>
      </c>
      <c r="AJ16" s="224">
        <f>VLOOKUP(A16,'[1]CUT USD'!A:N,13,FALSE)</f>
        <v>0</v>
      </c>
      <c r="AK16" s="224">
        <f>VLOOKUP(A16,'[1]CUT USD'!A:N,14,FALSE)</f>
        <v>0</v>
      </c>
      <c r="AL16" s="96">
        <f t="shared" si="0"/>
        <v>616918704.12000012</v>
      </c>
      <c r="AO16" s="103"/>
      <c r="AP16" s="43"/>
      <c r="AQ16" s="43"/>
    </row>
    <row r="17" spans="1:41" ht="33" hidden="1" customHeight="1">
      <c r="A17" s="221">
        <v>30</v>
      </c>
      <c r="B17" s="222" t="str">
        <f>PROPER(VLOOKUP(A17,[1]bd_lista!$A:$D,2,FALSE))</f>
        <v>Ministerio De Justicia</v>
      </c>
      <c r="C17" s="223" t="s">
        <v>1383</v>
      </c>
      <c r="D17" s="224">
        <f>VLOOKUP(A17,'[1]RES. TRL'!A:C,2,FALSE)</f>
        <v>0</v>
      </c>
      <c r="E17" s="224">
        <f>VLOOKUP(A17,'[1]RES. TRL'!A:C,3,FALSE)</f>
        <v>538251.04999999993</v>
      </c>
      <c r="F17" s="224">
        <f>VLOOKUP(A17,[1]RES.CDI!A:B,2,FALSE)</f>
        <v>0</v>
      </c>
      <c r="G17" s="224">
        <f>VLOOKUP(A17,'[1]CUT Bs'!A:S,2,FALSE)</f>
        <v>8583.14</v>
      </c>
      <c r="H17" s="224">
        <f>VLOOKUP(A17,'[1]CUT Bs'!A:S,3,FALSE)</f>
        <v>0</v>
      </c>
      <c r="I17" s="224">
        <f>VLOOKUP(A17,'[1]CUT Bs'!A:S,4,FALSE)</f>
        <v>0</v>
      </c>
      <c r="J17" s="224">
        <f>VLOOKUP(A17,'[1]CUT Bs'!A:S,5,FALSE)</f>
        <v>0</v>
      </c>
      <c r="K17" s="224">
        <f>VLOOKUP(A17,'[1]CUT Bs'!A:S,6,FALSE)</f>
        <v>0</v>
      </c>
      <c r="L17" s="224">
        <f>VLOOKUP(A17,'[1]CUT Bs'!A:S,7,FALSE)</f>
        <v>0</v>
      </c>
      <c r="M17" s="224">
        <f>VLOOKUP(A17,'[1]CUT Bs'!A:S,8,FALSE)</f>
        <v>0</v>
      </c>
      <c r="N17" s="224">
        <f>VLOOKUP(A17,'[1]CUT Bs'!A:S,9,FALSE)</f>
        <v>0</v>
      </c>
      <c r="O17" s="224">
        <f>VLOOKUP(A17,'[1]CUT Bs'!A:S,10,FALSE)</f>
        <v>0</v>
      </c>
      <c r="P17" s="224">
        <f>VLOOKUP(A17,'[1]CUT Bs'!A:S,11,FALSE)</f>
        <v>0</v>
      </c>
      <c r="Q17" s="224">
        <f>VLOOKUP(A17,'[1]CUT Bs'!A:S,12,FALSE)</f>
        <v>0</v>
      </c>
      <c r="R17" s="224">
        <f>VLOOKUP(A17,'[1]CUT Bs'!A:S,13,FALSE)</f>
        <v>0</v>
      </c>
      <c r="S17" s="224">
        <f>VLOOKUP(A17,'[1]CUT Bs'!A:S,14,FALSE)</f>
        <v>0</v>
      </c>
      <c r="T17" s="224">
        <f>VLOOKUP(A17,'[1]CUT Bs'!A:S,15,FALSE)</f>
        <v>0</v>
      </c>
      <c r="U17" s="224">
        <f>VLOOKUP(A17,'[1]CUT Bs'!A:S,16,FALSE)</f>
        <v>0</v>
      </c>
      <c r="V17" s="224">
        <f>VLOOKUP(A17,'[1]CUT Bs'!A:S,17,FALSE)</f>
        <v>0</v>
      </c>
      <c r="W17" s="224">
        <f>VLOOKUP(A17,'[1]RES. TRL'!F:H,2,FALSE)</f>
        <v>0</v>
      </c>
      <c r="X17" s="224">
        <f>VLOOKUP(A17,'[1]RES. TRL'!F:H,3,FALSE)</f>
        <v>0</v>
      </c>
      <c r="Y17" s="224">
        <f>VLOOKUP(A17,'[1]CUT USD'!A:N,2,FALSE)</f>
        <v>0</v>
      </c>
      <c r="Z17" s="224">
        <f>VLOOKUP(A17,'[1]CUT USD'!A:N,3,FALSE)</f>
        <v>0</v>
      </c>
      <c r="AA17" s="224">
        <f>VLOOKUP(A17,'[1]CUT USD'!A:N,4,FALSE)</f>
        <v>0</v>
      </c>
      <c r="AB17" s="224">
        <f>VLOOKUP(A17,'[1]CUT USD'!A:N,5,FALSE)</f>
        <v>0</v>
      </c>
      <c r="AC17" s="224">
        <f>VLOOKUP(A17,'[1]CUT USD'!A:N,6,FALSE)</f>
        <v>0</v>
      </c>
      <c r="AD17" s="224">
        <f>VLOOKUP(A17,'[1]CUT USD'!A:N,7,FALSE)</f>
        <v>0</v>
      </c>
      <c r="AE17" s="224">
        <f>VLOOKUP(A17,'[1]CUT USD'!A:N,8,FALSE)</f>
        <v>0</v>
      </c>
      <c r="AF17" s="224">
        <f>VLOOKUP(A17,'[1]CUT USD'!A:N,9,FALSE)</f>
        <v>0</v>
      </c>
      <c r="AG17" s="224">
        <f>VLOOKUP(A17,'[1]CUT USD'!A:N,10,FALSE)</f>
        <v>0</v>
      </c>
      <c r="AH17" s="224">
        <f>VLOOKUP(A17,'[1]CUT USD'!A:N,11,FALSE)</f>
        <v>0</v>
      </c>
      <c r="AI17" s="224">
        <f>VLOOKUP(A17,'[1]CUT USD'!A:N,12,FALSE)</f>
        <v>0</v>
      </c>
      <c r="AJ17" s="224">
        <f>VLOOKUP(A17,'[1]CUT USD'!A:N,13,FALSE)</f>
        <v>0</v>
      </c>
      <c r="AK17" s="224">
        <f>VLOOKUP(A17,'[1]CUT USD'!A:N,14,FALSE)</f>
        <v>0</v>
      </c>
      <c r="AL17" s="96">
        <f t="shared" si="0"/>
        <v>546834.18999999994</v>
      </c>
      <c r="AO17" s="103"/>
    </row>
    <row r="18" spans="1:41" ht="33" hidden="1" customHeight="1">
      <c r="A18" s="221">
        <v>35</v>
      </c>
      <c r="B18" s="222" t="str">
        <f>PROPER(VLOOKUP(A18,[1]bd_lista!$A:$D,2,FALSE))</f>
        <v>Ministerio De Economía Y Finanzas Públicas</v>
      </c>
      <c r="C18" s="223" t="s">
        <v>1383</v>
      </c>
      <c r="D18" s="224">
        <f>VLOOKUP(A18,'[1]RES. TRL'!A:C,2,FALSE)</f>
        <v>0</v>
      </c>
      <c r="E18" s="224">
        <f>VLOOKUP(A18,'[1]RES. TRL'!A:C,3,FALSE)</f>
        <v>0</v>
      </c>
      <c r="F18" s="224">
        <f>VLOOKUP(A18,[1]RES.CDI!A:B,2,FALSE)</f>
        <v>0</v>
      </c>
      <c r="G18" s="224">
        <f>VLOOKUP(A18,'[1]CUT Bs'!A:S,2,FALSE)</f>
        <v>3913099.9399999995</v>
      </c>
      <c r="H18" s="224">
        <f>VLOOKUP(A18,'[1]CUT Bs'!A:S,3,FALSE)</f>
        <v>0</v>
      </c>
      <c r="I18" s="224">
        <f>VLOOKUP(A18,'[1]CUT Bs'!A:S,4,FALSE)</f>
        <v>0</v>
      </c>
      <c r="J18" s="224">
        <f>VLOOKUP(A18,'[1]CUT Bs'!A:S,5,FALSE)</f>
        <v>0</v>
      </c>
      <c r="K18" s="224">
        <f>VLOOKUP(A18,'[1]CUT Bs'!A:S,6,FALSE)</f>
        <v>0</v>
      </c>
      <c r="L18" s="224">
        <f>VLOOKUP(A18,'[1]CUT Bs'!A:S,7,FALSE)</f>
        <v>7779.8599999999988</v>
      </c>
      <c r="M18" s="224">
        <f>VLOOKUP(A18,'[1]CUT Bs'!A:S,8,FALSE)</f>
        <v>0</v>
      </c>
      <c r="N18" s="224">
        <f>VLOOKUP(A18,'[1]CUT Bs'!A:S,9,FALSE)</f>
        <v>0</v>
      </c>
      <c r="O18" s="224">
        <f>VLOOKUP(A18,'[1]CUT Bs'!A:S,10,FALSE)</f>
        <v>0</v>
      </c>
      <c r="P18" s="224">
        <f>VLOOKUP(A18,'[1]CUT Bs'!A:S,11,FALSE)</f>
        <v>1815.53</v>
      </c>
      <c r="Q18" s="224">
        <f>VLOOKUP(A18,'[1]CUT Bs'!A:S,12,FALSE)</f>
        <v>573981.89</v>
      </c>
      <c r="R18" s="224">
        <f>VLOOKUP(A18,'[1]CUT Bs'!A:S,13,FALSE)</f>
        <v>0</v>
      </c>
      <c r="S18" s="224">
        <f>VLOOKUP(A18,'[1]CUT Bs'!A:S,14,FALSE)</f>
        <v>0</v>
      </c>
      <c r="T18" s="224">
        <f>VLOOKUP(A18,'[1]CUT Bs'!A:S,15,FALSE)</f>
        <v>0</v>
      </c>
      <c r="U18" s="224">
        <f>VLOOKUP(A18,'[1]CUT Bs'!A:S,16,FALSE)</f>
        <v>0</v>
      </c>
      <c r="V18" s="224">
        <f>VLOOKUP(A18,'[1]CUT Bs'!A:S,17,FALSE)</f>
        <v>0</v>
      </c>
      <c r="W18" s="224">
        <f>VLOOKUP(A18,'[1]RES. TRL'!F:H,2,FALSE)</f>
        <v>0</v>
      </c>
      <c r="X18" s="224">
        <f>VLOOKUP(A18,'[1]RES. TRL'!F:H,3,FALSE)</f>
        <v>0</v>
      </c>
      <c r="Y18" s="224">
        <f>VLOOKUP(A18,'[1]CUT USD'!A:N,2,FALSE)</f>
        <v>274400</v>
      </c>
      <c r="Z18" s="224">
        <f>VLOOKUP(A18,'[1]CUT USD'!A:N,3,FALSE)</f>
        <v>0</v>
      </c>
      <c r="AA18" s="224">
        <f>VLOOKUP(A18,'[1]CUT USD'!A:N,4,FALSE)</f>
        <v>0</v>
      </c>
      <c r="AB18" s="224">
        <f>VLOOKUP(A18,'[1]CUT USD'!A:N,5,FALSE)</f>
        <v>0</v>
      </c>
      <c r="AC18" s="224">
        <f>VLOOKUP(A18,'[1]CUT USD'!A:N,6,FALSE)</f>
        <v>0</v>
      </c>
      <c r="AD18" s="224">
        <f>VLOOKUP(A18,'[1]CUT USD'!A:N,7,FALSE)</f>
        <v>0</v>
      </c>
      <c r="AE18" s="224">
        <f>VLOOKUP(A18,'[1]CUT USD'!A:N,8,FALSE)</f>
        <v>0</v>
      </c>
      <c r="AF18" s="224">
        <f>VLOOKUP(A18,'[1]CUT USD'!A:N,9,FALSE)</f>
        <v>0</v>
      </c>
      <c r="AG18" s="224">
        <f>VLOOKUP(A18,'[1]CUT USD'!A:N,10,FALSE)</f>
        <v>0</v>
      </c>
      <c r="AH18" s="224">
        <f>VLOOKUP(A18,'[1]CUT USD'!A:N,11,FALSE)</f>
        <v>0</v>
      </c>
      <c r="AI18" s="224">
        <f>VLOOKUP(A18,'[1]CUT USD'!A:N,12,FALSE)</f>
        <v>0</v>
      </c>
      <c r="AJ18" s="224">
        <f>VLOOKUP(A18,'[1]CUT USD'!A:N,13,FALSE)</f>
        <v>0</v>
      </c>
      <c r="AK18" s="224">
        <f>VLOOKUP(A18,'[1]CUT USD'!A:N,14,FALSE)</f>
        <v>0</v>
      </c>
      <c r="AL18" s="96">
        <f t="shared" si="0"/>
        <v>4771077.2199999988</v>
      </c>
      <c r="AO18" s="103"/>
    </row>
    <row r="19" spans="1:41" ht="33" hidden="1" customHeight="1">
      <c r="A19" s="221">
        <v>41</v>
      </c>
      <c r="B19" s="222" t="str">
        <f>PROPER(VLOOKUP(A19,[1]bd_lista!$A:$D,2,FALSE))</f>
        <v>Ministerio De Desarrollo Productivo Y Economía Plural</v>
      </c>
      <c r="C19" s="223" t="s">
        <v>1383</v>
      </c>
      <c r="D19" s="224">
        <f>VLOOKUP(A19,'[1]RES. TRL'!A:C,2,FALSE)</f>
        <v>0</v>
      </c>
      <c r="E19" s="224">
        <f>VLOOKUP(A19,'[1]RES. TRL'!A:C,3,FALSE)</f>
        <v>0</v>
      </c>
      <c r="F19" s="224">
        <f>VLOOKUP(A19,[1]RES.CDI!A:B,2,FALSE)</f>
        <v>14151828.799999999</v>
      </c>
      <c r="G19" s="224">
        <f>VLOOKUP(A19,'[1]CUT Bs'!A:S,2,FALSE)</f>
        <v>36739.199999999997</v>
      </c>
      <c r="H19" s="224">
        <f>VLOOKUP(A19,'[1]CUT Bs'!A:S,3,FALSE)</f>
        <v>0</v>
      </c>
      <c r="I19" s="224">
        <f>VLOOKUP(A19,'[1]CUT Bs'!A:S,4,FALSE)</f>
        <v>0</v>
      </c>
      <c r="J19" s="224">
        <f>VLOOKUP(A19,'[1]CUT Bs'!A:S,5,FALSE)</f>
        <v>0</v>
      </c>
      <c r="K19" s="224">
        <f>VLOOKUP(A19,'[1]CUT Bs'!A:S,6,FALSE)</f>
        <v>0</v>
      </c>
      <c r="L19" s="224">
        <f>VLOOKUP(A19,'[1]CUT Bs'!A:S,7,FALSE)</f>
        <v>400.34</v>
      </c>
      <c r="M19" s="224">
        <f>VLOOKUP(A19,'[1]CUT Bs'!A:S,8,FALSE)</f>
        <v>0</v>
      </c>
      <c r="N19" s="224">
        <f>VLOOKUP(A19,'[1]CUT Bs'!A:S,9,FALSE)</f>
        <v>0</v>
      </c>
      <c r="O19" s="224">
        <f>VLOOKUP(A19,'[1]CUT Bs'!A:S,10,FALSE)</f>
        <v>0</v>
      </c>
      <c r="P19" s="224">
        <f>VLOOKUP(A19,'[1]CUT Bs'!A:S,11,FALSE)</f>
        <v>0</v>
      </c>
      <c r="Q19" s="224">
        <f>VLOOKUP(A19,'[1]CUT Bs'!A:S,12,FALSE)</f>
        <v>177840.9</v>
      </c>
      <c r="R19" s="224">
        <f>VLOOKUP(A19,'[1]CUT Bs'!A:S,13,FALSE)</f>
        <v>0</v>
      </c>
      <c r="S19" s="224">
        <f>VLOOKUP(A19,'[1]CUT Bs'!A:S,14,FALSE)</f>
        <v>0</v>
      </c>
      <c r="T19" s="224">
        <f>VLOOKUP(A19,'[1]CUT Bs'!A:S,15,FALSE)</f>
        <v>0</v>
      </c>
      <c r="U19" s="224">
        <f>VLOOKUP(A19,'[1]CUT Bs'!A:S,16,FALSE)</f>
        <v>0</v>
      </c>
      <c r="V19" s="224">
        <f>VLOOKUP(A19,'[1]CUT Bs'!A:S,17,FALSE)</f>
        <v>0</v>
      </c>
      <c r="W19" s="224">
        <f>VLOOKUP(A19,'[1]RES. TRL'!F:H,2,FALSE)</f>
        <v>0</v>
      </c>
      <c r="X19" s="224">
        <f>VLOOKUP(A19,'[1]RES. TRL'!F:H,3,FALSE)</f>
        <v>0</v>
      </c>
      <c r="Y19" s="224">
        <f>VLOOKUP(A19,'[1]CUT USD'!A:N,2,FALSE)</f>
        <v>0</v>
      </c>
      <c r="Z19" s="224">
        <f>VLOOKUP(A19,'[1]CUT USD'!A:N,3,FALSE)</f>
        <v>0</v>
      </c>
      <c r="AA19" s="224">
        <f>VLOOKUP(A19,'[1]CUT USD'!A:N,4,FALSE)</f>
        <v>0</v>
      </c>
      <c r="AB19" s="224">
        <f>VLOOKUP(A19,'[1]CUT USD'!A:N,5,FALSE)</f>
        <v>0</v>
      </c>
      <c r="AC19" s="224">
        <f>VLOOKUP(A19,'[1]CUT USD'!A:N,6,FALSE)</f>
        <v>0</v>
      </c>
      <c r="AD19" s="224">
        <f>VLOOKUP(A19,'[1]CUT USD'!A:N,7,FALSE)</f>
        <v>0</v>
      </c>
      <c r="AE19" s="224">
        <f>VLOOKUP(A19,'[1]CUT USD'!A:N,8,FALSE)</f>
        <v>0</v>
      </c>
      <c r="AF19" s="224">
        <f>VLOOKUP(A19,'[1]CUT USD'!A:N,9,FALSE)</f>
        <v>0</v>
      </c>
      <c r="AG19" s="224">
        <f>VLOOKUP(A19,'[1]CUT USD'!A:N,10,FALSE)</f>
        <v>0</v>
      </c>
      <c r="AH19" s="224">
        <f>VLOOKUP(A19,'[1]CUT USD'!A:N,11,FALSE)</f>
        <v>0</v>
      </c>
      <c r="AI19" s="224">
        <f>VLOOKUP(A19,'[1]CUT USD'!A:N,12,FALSE)</f>
        <v>0</v>
      </c>
      <c r="AJ19" s="224">
        <f>VLOOKUP(A19,'[1]CUT USD'!A:N,13,FALSE)</f>
        <v>0</v>
      </c>
      <c r="AK19" s="224">
        <f>VLOOKUP(A19,'[1]CUT USD'!A:N,14,FALSE)</f>
        <v>0</v>
      </c>
      <c r="AL19" s="96">
        <f t="shared" si="0"/>
        <v>14366809.239999998</v>
      </c>
      <c r="AO19" s="103"/>
    </row>
    <row r="20" spans="1:41" ht="33" hidden="1" customHeight="1">
      <c r="A20" s="221">
        <v>46</v>
      </c>
      <c r="B20" s="222" t="str">
        <f>PROPER(VLOOKUP(A20,[1]bd_lista!$A:$D,2,FALSE))</f>
        <v>Ministerio De Salud</v>
      </c>
      <c r="C20" s="223" t="s">
        <v>1383</v>
      </c>
      <c r="D20" s="224">
        <f>VLOOKUP(A20,'[1]RES. TRL'!A:C,2,FALSE)</f>
        <v>0</v>
      </c>
      <c r="E20" s="224">
        <f>VLOOKUP(A20,'[1]RES. TRL'!A:C,3,FALSE)</f>
        <v>216500</v>
      </c>
      <c r="F20" s="224">
        <f>VLOOKUP(A20,[1]RES.CDI!A:B,2,FALSE)</f>
        <v>9112262.0700000003</v>
      </c>
      <c r="G20" s="224">
        <f>VLOOKUP(A20,'[1]CUT Bs'!A:S,2,FALSE)</f>
        <v>2368125.2100000009</v>
      </c>
      <c r="H20" s="224">
        <f>VLOOKUP(A20,'[1]CUT Bs'!A:S,3,FALSE)</f>
        <v>0</v>
      </c>
      <c r="I20" s="224">
        <f>VLOOKUP(A20,'[1]CUT Bs'!A:S,4,FALSE)</f>
        <v>0</v>
      </c>
      <c r="J20" s="224">
        <f>VLOOKUP(A20,'[1]CUT Bs'!A:S,5,FALSE)</f>
        <v>1358.6100000000001</v>
      </c>
      <c r="K20" s="224">
        <f>VLOOKUP(A20,'[1]CUT Bs'!A:S,6,FALSE)</f>
        <v>0</v>
      </c>
      <c r="L20" s="224">
        <f>VLOOKUP(A20,'[1]CUT Bs'!A:S,7,FALSE)</f>
        <v>44373.15</v>
      </c>
      <c r="M20" s="224">
        <f>VLOOKUP(A20,'[1]CUT Bs'!A:S,8,FALSE)</f>
        <v>0</v>
      </c>
      <c r="N20" s="224">
        <f>VLOOKUP(A20,'[1]CUT Bs'!A:S,9,FALSE)</f>
        <v>0</v>
      </c>
      <c r="O20" s="224">
        <f>VLOOKUP(A20,'[1]CUT Bs'!A:S,10,FALSE)</f>
        <v>386688</v>
      </c>
      <c r="P20" s="224">
        <f>VLOOKUP(A20,'[1]CUT Bs'!A:S,11,FALSE)</f>
        <v>0</v>
      </c>
      <c r="Q20" s="224">
        <f>VLOOKUP(A20,'[1]CUT Bs'!A:S,12,FALSE)</f>
        <v>0</v>
      </c>
      <c r="R20" s="224">
        <f>VLOOKUP(A20,'[1]CUT Bs'!A:S,13,FALSE)</f>
        <v>0</v>
      </c>
      <c r="S20" s="224">
        <f>VLOOKUP(A20,'[1]CUT Bs'!A:S,14,FALSE)</f>
        <v>0</v>
      </c>
      <c r="T20" s="224">
        <f>VLOOKUP(A20,'[1]CUT Bs'!A:S,15,FALSE)</f>
        <v>0</v>
      </c>
      <c r="U20" s="224">
        <f>VLOOKUP(A20,'[1]CUT Bs'!A:S,16,FALSE)</f>
        <v>0</v>
      </c>
      <c r="V20" s="224">
        <f>VLOOKUP(A20,'[1]CUT Bs'!A:S,17,FALSE)</f>
        <v>0</v>
      </c>
      <c r="W20" s="224">
        <f>VLOOKUP(A20,'[1]RES. TRL'!F:H,2,FALSE)</f>
        <v>0</v>
      </c>
      <c r="X20" s="224">
        <f>VLOOKUP(A20,'[1]RES. TRL'!F:H,3,FALSE)</f>
        <v>0</v>
      </c>
      <c r="Y20" s="224">
        <f>VLOOKUP(A20,'[1]CUT USD'!A:N,2,FALSE)</f>
        <v>0</v>
      </c>
      <c r="Z20" s="224">
        <f>VLOOKUP(A20,'[1]CUT USD'!A:N,3,FALSE)</f>
        <v>0</v>
      </c>
      <c r="AA20" s="224">
        <f>VLOOKUP(A20,'[1]CUT USD'!A:N,4,FALSE)</f>
        <v>50.01</v>
      </c>
      <c r="AB20" s="224">
        <f>VLOOKUP(A20,'[1]CUT USD'!A:N,5,FALSE)</f>
        <v>0</v>
      </c>
      <c r="AC20" s="224">
        <f>VLOOKUP(A20,'[1]CUT USD'!A:N,6,FALSE)</f>
        <v>0</v>
      </c>
      <c r="AD20" s="224">
        <f>VLOOKUP(A20,'[1]CUT USD'!A:N,7,FALSE)</f>
        <v>0</v>
      </c>
      <c r="AE20" s="224">
        <f>VLOOKUP(A20,'[1]CUT USD'!A:N,8,FALSE)</f>
        <v>0</v>
      </c>
      <c r="AF20" s="224">
        <f>VLOOKUP(A20,'[1]CUT USD'!A:N,9,FALSE)</f>
        <v>0</v>
      </c>
      <c r="AG20" s="224">
        <f>VLOOKUP(A20,'[1]CUT USD'!A:N,10,FALSE)</f>
        <v>0</v>
      </c>
      <c r="AH20" s="224">
        <f>VLOOKUP(A20,'[1]CUT USD'!A:N,11,FALSE)</f>
        <v>0</v>
      </c>
      <c r="AI20" s="224">
        <f>VLOOKUP(A20,'[1]CUT USD'!A:N,12,FALSE)</f>
        <v>0</v>
      </c>
      <c r="AJ20" s="224">
        <f>VLOOKUP(A20,'[1]CUT USD'!A:N,13,FALSE)</f>
        <v>0</v>
      </c>
      <c r="AK20" s="224">
        <f>VLOOKUP(A20,'[1]CUT USD'!A:N,14,FALSE)</f>
        <v>0</v>
      </c>
      <c r="AL20" s="96">
        <f t="shared" si="0"/>
        <v>12129357.050000001</v>
      </c>
      <c r="AO20" s="103"/>
    </row>
    <row r="21" spans="1:41" ht="33" hidden="1" customHeight="1">
      <c r="A21" s="221">
        <v>47</v>
      </c>
      <c r="B21" s="222" t="str">
        <f>PROPER(VLOOKUP(A21,[1]bd_lista!$A:$D,2,FALSE))</f>
        <v>Ministerio De Desarrollo Rural Y Tierras</v>
      </c>
      <c r="C21" s="223" t="s">
        <v>1383</v>
      </c>
      <c r="D21" s="224">
        <f>VLOOKUP(A21,'[1]RES. TRL'!A:C,2,FALSE)</f>
        <v>0</v>
      </c>
      <c r="E21" s="224">
        <f>VLOOKUP(A21,'[1]RES. TRL'!A:C,3,FALSE)</f>
        <v>0</v>
      </c>
      <c r="F21" s="224">
        <f>VLOOKUP(A21,[1]RES.CDI!A:B,2,FALSE)</f>
        <v>144587.06</v>
      </c>
      <c r="G21" s="224">
        <f>VLOOKUP(A21,'[1]CUT Bs'!A:S,2,FALSE)</f>
        <v>643972.49</v>
      </c>
      <c r="H21" s="224">
        <f>VLOOKUP(A21,'[1]CUT Bs'!A:S,3,FALSE)</f>
        <v>0</v>
      </c>
      <c r="I21" s="224">
        <f>VLOOKUP(A21,'[1]CUT Bs'!A:S,4,FALSE)</f>
        <v>47525.55</v>
      </c>
      <c r="J21" s="224">
        <f>VLOOKUP(A21,'[1]CUT Bs'!A:S,5,FALSE)</f>
        <v>0</v>
      </c>
      <c r="K21" s="224">
        <f>VLOOKUP(A21,'[1]CUT Bs'!A:S,6,FALSE)</f>
        <v>0</v>
      </c>
      <c r="L21" s="224">
        <f>VLOOKUP(A21,'[1]CUT Bs'!A:S,7,FALSE)</f>
        <v>0</v>
      </c>
      <c r="M21" s="224">
        <f>VLOOKUP(A21,'[1]CUT Bs'!A:S,8,FALSE)</f>
        <v>0</v>
      </c>
      <c r="N21" s="224">
        <f>VLOOKUP(A21,'[1]CUT Bs'!A:S,9,FALSE)</f>
        <v>0</v>
      </c>
      <c r="O21" s="224">
        <f>VLOOKUP(A21,'[1]CUT Bs'!A:S,10,FALSE)</f>
        <v>0</v>
      </c>
      <c r="P21" s="224">
        <f>VLOOKUP(A21,'[1]CUT Bs'!A:S,11,FALSE)</f>
        <v>0</v>
      </c>
      <c r="Q21" s="224">
        <f>VLOOKUP(A21,'[1]CUT Bs'!A:S,12,FALSE)</f>
        <v>19.850000000000001</v>
      </c>
      <c r="R21" s="224">
        <f>VLOOKUP(A21,'[1]CUT Bs'!A:S,13,FALSE)</f>
        <v>0</v>
      </c>
      <c r="S21" s="224">
        <f>VLOOKUP(A21,'[1]CUT Bs'!A:S,14,FALSE)</f>
        <v>0</v>
      </c>
      <c r="T21" s="224">
        <f>VLOOKUP(A21,'[1]CUT Bs'!A:S,15,FALSE)</f>
        <v>0</v>
      </c>
      <c r="U21" s="224">
        <f>VLOOKUP(A21,'[1]CUT Bs'!A:S,16,FALSE)</f>
        <v>0</v>
      </c>
      <c r="V21" s="224">
        <f>VLOOKUP(A21,'[1]CUT Bs'!A:S,17,FALSE)</f>
        <v>0</v>
      </c>
      <c r="W21" s="224">
        <f>VLOOKUP(A21,'[1]RES. TRL'!F:H,2,FALSE)</f>
        <v>0</v>
      </c>
      <c r="X21" s="224">
        <f>VLOOKUP(A21,'[1]RES. TRL'!F:H,3,FALSE)</f>
        <v>0</v>
      </c>
      <c r="Y21" s="224">
        <f>VLOOKUP(A21,'[1]CUT USD'!A:N,2,FALSE)</f>
        <v>0</v>
      </c>
      <c r="Z21" s="224">
        <f>VLOOKUP(A21,'[1]CUT USD'!A:N,3,FALSE)</f>
        <v>0</v>
      </c>
      <c r="AA21" s="224">
        <f>VLOOKUP(A21,'[1]CUT USD'!A:N,4,FALSE)</f>
        <v>250.04999999999998</v>
      </c>
      <c r="AB21" s="224">
        <f>VLOOKUP(A21,'[1]CUT USD'!A:N,5,FALSE)</f>
        <v>40741034.570000008</v>
      </c>
      <c r="AC21" s="224">
        <f>VLOOKUP(A21,'[1]CUT USD'!A:N,6,FALSE)</f>
        <v>0</v>
      </c>
      <c r="AD21" s="224">
        <f>VLOOKUP(A21,'[1]CUT USD'!A:N,7,FALSE)</f>
        <v>0</v>
      </c>
      <c r="AE21" s="224">
        <f>VLOOKUP(A21,'[1]CUT USD'!A:N,8,FALSE)</f>
        <v>0</v>
      </c>
      <c r="AF21" s="224">
        <f>VLOOKUP(A21,'[1]CUT USD'!A:N,9,FALSE)</f>
        <v>0</v>
      </c>
      <c r="AG21" s="224">
        <f>VLOOKUP(A21,'[1]CUT USD'!A:N,10,FALSE)</f>
        <v>0</v>
      </c>
      <c r="AH21" s="224">
        <f>VLOOKUP(A21,'[1]CUT USD'!A:N,11,FALSE)</f>
        <v>0</v>
      </c>
      <c r="AI21" s="224">
        <f>VLOOKUP(A21,'[1]CUT USD'!A:N,12,FALSE)</f>
        <v>0</v>
      </c>
      <c r="AJ21" s="224">
        <f>VLOOKUP(A21,'[1]CUT USD'!A:N,13,FALSE)</f>
        <v>0</v>
      </c>
      <c r="AK21" s="224">
        <f>VLOOKUP(A21,'[1]CUT USD'!A:N,14,FALSE)</f>
        <v>0</v>
      </c>
      <c r="AL21" s="96">
        <f t="shared" si="0"/>
        <v>41577389.570000008</v>
      </c>
      <c r="AO21" s="103"/>
    </row>
    <row r="22" spans="1:41" ht="33" hidden="1" customHeight="1">
      <c r="A22" s="221">
        <v>48</v>
      </c>
      <c r="B22" s="222" t="str">
        <f>PROPER(VLOOKUP(A22,[1]bd_lista!$A:$D,2,FALSE))</f>
        <v>Ministerio De Deportes</v>
      </c>
      <c r="C22" s="223" t="s">
        <v>1383</v>
      </c>
      <c r="D22" s="224">
        <f>VLOOKUP(A22,'[1]RES. TRL'!A:C,2,FALSE)</f>
        <v>0</v>
      </c>
      <c r="E22" s="224">
        <f>VLOOKUP(A22,'[1]RES. TRL'!A:C,3,FALSE)</f>
        <v>0</v>
      </c>
      <c r="F22" s="224">
        <f>VLOOKUP(A22,[1]RES.CDI!A:B,2,FALSE)</f>
        <v>87730</v>
      </c>
      <c r="G22" s="224">
        <f>VLOOKUP(A22,'[1]CUT Bs'!A:S,2,FALSE)</f>
        <v>134678.46</v>
      </c>
      <c r="H22" s="224">
        <f>VLOOKUP(A22,'[1]CUT Bs'!A:S,3,FALSE)</f>
        <v>0</v>
      </c>
      <c r="I22" s="224">
        <f>VLOOKUP(A22,'[1]CUT Bs'!A:S,4,FALSE)</f>
        <v>0</v>
      </c>
      <c r="J22" s="224">
        <f>VLOOKUP(A22,'[1]CUT Bs'!A:S,5,FALSE)</f>
        <v>0</v>
      </c>
      <c r="K22" s="224">
        <f>VLOOKUP(A22,'[1]CUT Bs'!A:S,6,FALSE)</f>
        <v>0</v>
      </c>
      <c r="L22" s="224">
        <f>VLOOKUP(A22,'[1]CUT Bs'!A:S,7,FALSE)</f>
        <v>0</v>
      </c>
      <c r="M22" s="224">
        <f>VLOOKUP(A22,'[1]CUT Bs'!A:S,8,FALSE)</f>
        <v>0</v>
      </c>
      <c r="N22" s="224">
        <f>VLOOKUP(A22,'[1]CUT Bs'!A:S,9,FALSE)</f>
        <v>0</v>
      </c>
      <c r="O22" s="224">
        <f>VLOOKUP(A22,'[1]CUT Bs'!A:S,10,FALSE)</f>
        <v>0</v>
      </c>
      <c r="P22" s="224">
        <f>VLOOKUP(A22,'[1]CUT Bs'!A:S,11,FALSE)</f>
        <v>0</v>
      </c>
      <c r="Q22" s="224">
        <f>VLOOKUP(A22,'[1]CUT Bs'!A:S,12,FALSE)</f>
        <v>0</v>
      </c>
      <c r="R22" s="224">
        <f>VLOOKUP(A22,'[1]CUT Bs'!A:S,13,FALSE)</f>
        <v>0</v>
      </c>
      <c r="S22" s="224">
        <f>VLOOKUP(A22,'[1]CUT Bs'!A:S,14,FALSE)</f>
        <v>0</v>
      </c>
      <c r="T22" s="224">
        <f>VLOOKUP(A22,'[1]CUT Bs'!A:S,15,FALSE)</f>
        <v>0</v>
      </c>
      <c r="U22" s="224">
        <f>VLOOKUP(A22,'[1]CUT Bs'!A:S,16,FALSE)</f>
        <v>0</v>
      </c>
      <c r="V22" s="224">
        <f>VLOOKUP(A22,'[1]CUT Bs'!A:S,17,FALSE)</f>
        <v>0</v>
      </c>
      <c r="W22" s="224">
        <f>VLOOKUP(A22,'[1]RES. TRL'!F:H,2,FALSE)</f>
        <v>0</v>
      </c>
      <c r="X22" s="224">
        <f>VLOOKUP(A22,'[1]RES. TRL'!F:H,3,FALSE)</f>
        <v>0</v>
      </c>
      <c r="Y22" s="224">
        <f>VLOOKUP(A22,'[1]CUT USD'!A:N,2,FALSE)</f>
        <v>0</v>
      </c>
      <c r="Z22" s="224">
        <f>VLOOKUP(A22,'[1]CUT USD'!A:N,3,FALSE)</f>
        <v>0</v>
      </c>
      <c r="AA22" s="224">
        <f>VLOOKUP(A22,'[1]CUT USD'!A:N,4,FALSE)</f>
        <v>0</v>
      </c>
      <c r="AB22" s="224">
        <f>VLOOKUP(A22,'[1]CUT USD'!A:N,5,FALSE)</f>
        <v>0</v>
      </c>
      <c r="AC22" s="224">
        <f>VLOOKUP(A22,'[1]CUT USD'!A:N,6,FALSE)</f>
        <v>0</v>
      </c>
      <c r="AD22" s="224">
        <f>VLOOKUP(A22,'[1]CUT USD'!A:N,7,FALSE)</f>
        <v>0</v>
      </c>
      <c r="AE22" s="224">
        <f>VLOOKUP(A22,'[1]CUT USD'!A:N,8,FALSE)</f>
        <v>0</v>
      </c>
      <c r="AF22" s="224">
        <f>VLOOKUP(A22,'[1]CUT USD'!A:N,9,FALSE)</f>
        <v>0</v>
      </c>
      <c r="AG22" s="224">
        <f>VLOOKUP(A22,'[1]CUT USD'!A:N,10,FALSE)</f>
        <v>0</v>
      </c>
      <c r="AH22" s="224">
        <f>VLOOKUP(A22,'[1]CUT USD'!A:N,11,FALSE)</f>
        <v>0</v>
      </c>
      <c r="AI22" s="224">
        <f>VLOOKUP(A22,'[1]CUT USD'!A:N,12,FALSE)</f>
        <v>0</v>
      </c>
      <c r="AJ22" s="224">
        <f>VLOOKUP(A22,'[1]CUT USD'!A:N,13,FALSE)</f>
        <v>0</v>
      </c>
      <c r="AK22" s="224">
        <f>VLOOKUP(A22,'[1]CUT USD'!A:N,14,FALSE)</f>
        <v>0</v>
      </c>
      <c r="AL22" s="96">
        <f t="shared" si="0"/>
        <v>222408.46</v>
      </c>
      <c r="AO22" s="103"/>
    </row>
    <row r="23" spans="1:41" ht="33" hidden="1" customHeight="1">
      <c r="A23" s="221">
        <v>50</v>
      </c>
      <c r="B23" s="222" t="str">
        <f>PROPER(VLOOKUP(A23,[1]bd_lista!$A:$D,2,FALSE))</f>
        <v>Min De Transparencia Inst. Y Lucha Contra La Corrupción</v>
      </c>
      <c r="C23" s="223" t="s">
        <v>1383</v>
      </c>
      <c r="D23" s="224">
        <f>VLOOKUP(A23,'[1]RES. TRL'!A:C,2,FALSE)</f>
        <v>538251.04999999993</v>
      </c>
      <c r="E23" s="224">
        <f>VLOOKUP(A23,'[1]RES. TRL'!A:C,3,FALSE)</f>
        <v>0</v>
      </c>
      <c r="F23" s="224">
        <f>VLOOKUP(A23,[1]RES.CDI!A:B,2,FALSE)</f>
        <v>0</v>
      </c>
      <c r="G23" s="224">
        <f>VLOOKUP(A23,'[1]CUT Bs'!A:S,2,FALSE)</f>
        <v>13938.15</v>
      </c>
      <c r="H23" s="224">
        <f>VLOOKUP(A23,'[1]CUT Bs'!A:S,3,FALSE)</f>
        <v>0</v>
      </c>
      <c r="I23" s="224">
        <f>VLOOKUP(A23,'[1]CUT Bs'!A:S,4,FALSE)</f>
        <v>0</v>
      </c>
      <c r="J23" s="224">
        <f>VLOOKUP(A23,'[1]CUT Bs'!A:S,5,FALSE)</f>
        <v>0</v>
      </c>
      <c r="K23" s="224">
        <f>VLOOKUP(A23,'[1]CUT Bs'!A:S,6,FALSE)</f>
        <v>0</v>
      </c>
      <c r="L23" s="224">
        <f>VLOOKUP(A23,'[1]CUT Bs'!A:S,7,FALSE)</f>
        <v>0</v>
      </c>
      <c r="M23" s="224">
        <f>VLOOKUP(A23,'[1]CUT Bs'!A:S,8,FALSE)</f>
        <v>0</v>
      </c>
      <c r="N23" s="224">
        <f>VLOOKUP(A23,'[1]CUT Bs'!A:S,9,FALSE)</f>
        <v>0</v>
      </c>
      <c r="O23" s="224">
        <f>VLOOKUP(A23,'[1]CUT Bs'!A:S,10,FALSE)</f>
        <v>0</v>
      </c>
      <c r="P23" s="224">
        <f>VLOOKUP(A23,'[1]CUT Bs'!A:S,11,FALSE)</f>
        <v>0</v>
      </c>
      <c r="Q23" s="224">
        <f>VLOOKUP(A23,'[1]CUT Bs'!A:S,12,FALSE)</f>
        <v>0</v>
      </c>
      <c r="R23" s="224">
        <f>VLOOKUP(A23,'[1]CUT Bs'!A:S,13,FALSE)</f>
        <v>0</v>
      </c>
      <c r="S23" s="224">
        <f>VLOOKUP(A23,'[1]CUT Bs'!A:S,14,FALSE)</f>
        <v>0</v>
      </c>
      <c r="T23" s="224">
        <f>VLOOKUP(A23,'[1]CUT Bs'!A:S,15,FALSE)</f>
        <v>0</v>
      </c>
      <c r="U23" s="224">
        <f>VLOOKUP(A23,'[1]CUT Bs'!A:S,16,FALSE)</f>
        <v>0</v>
      </c>
      <c r="V23" s="224">
        <f>VLOOKUP(A23,'[1]CUT Bs'!A:S,17,FALSE)</f>
        <v>0</v>
      </c>
      <c r="W23" s="224">
        <f>VLOOKUP(A23,'[1]RES. TRL'!F:H,2,FALSE)</f>
        <v>0</v>
      </c>
      <c r="X23" s="224">
        <f>VLOOKUP(A23,'[1]RES. TRL'!F:H,3,FALSE)</f>
        <v>0</v>
      </c>
      <c r="Y23" s="224">
        <f>VLOOKUP(A23,'[1]CUT USD'!A:N,2,FALSE)</f>
        <v>0</v>
      </c>
      <c r="Z23" s="224">
        <f>VLOOKUP(A23,'[1]CUT USD'!A:N,3,FALSE)</f>
        <v>0</v>
      </c>
      <c r="AA23" s="224">
        <f>VLOOKUP(A23,'[1]CUT USD'!A:N,4,FALSE)</f>
        <v>0</v>
      </c>
      <c r="AB23" s="224">
        <f>VLOOKUP(A23,'[1]CUT USD'!A:N,5,FALSE)</f>
        <v>0</v>
      </c>
      <c r="AC23" s="224">
        <f>VLOOKUP(A23,'[1]CUT USD'!A:N,6,FALSE)</f>
        <v>0</v>
      </c>
      <c r="AD23" s="224">
        <f>VLOOKUP(A23,'[1]CUT USD'!A:N,7,FALSE)</f>
        <v>0</v>
      </c>
      <c r="AE23" s="224">
        <f>VLOOKUP(A23,'[1]CUT USD'!A:N,8,FALSE)</f>
        <v>0</v>
      </c>
      <c r="AF23" s="224">
        <f>VLOOKUP(A23,'[1]CUT USD'!A:N,9,FALSE)</f>
        <v>0</v>
      </c>
      <c r="AG23" s="224">
        <f>VLOOKUP(A23,'[1]CUT USD'!A:N,10,FALSE)</f>
        <v>0</v>
      </c>
      <c r="AH23" s="224">
        <f>VLOOKUP(A23,'[1]CUT USD'!A:N,11,FALSE)</f>
        <v>0</v>
      </c>
      <c r="AI23" s="224">
        <f>VLOOKUP(A23,'[1]CUT USD'!A:N,12,FALSE)</f>
        <v>0</v>
      </c>
      <c r="AJ23" s="224">
        <f>VLOOKUP(A23,'[1]CUT USD'!A:N,13,FALSE)</f>
        <v>0</v>
      </c>
      <c r="AK23" s="224">
        <f>VLOOKUP(A23,'[1]CUT USD'!A:N,14,FALSE)</f>
        <v>0</v>
      </c>
      <c r="AL23" s="96">
        <f t="shared" si="0"/>
        <v>552189.19999999995</v>
      </c>
      <c r="AO23" s="103"/>
    </row>
    <row r="24" spans="1:41" ht="33" hidden="1" customHeight="1">
      <c r="A24" s="221">
        <v>51</v>
      </c>
      <c r="B24" s="222" t="str">
        <f>PROPER(VLOOKUP(A24,[1]bd_lista!$A:$D,2,FALSE))</f>
        <v>Ministerio De Autonomias</v>
      </c>
      <c r="C24" s="223" t="s">
        <v>1383</v>
      </c>
      <c r="D24" s="224">
        <f>VLOOKUP(A24,'[1]RES. TRL'!A:C,2,FALSE)</f>
        <v>477302.06</v>
      </c>
      <c r="E24" s="224">
        <f>VLOOKUP(A24,'[1]RES. TRL'!A:C,3,FALSE)</f>
        <v>0</v>
      </c>
      <c r="F24" s="224">
        <f>VLOOKUP(A24,[1]RES.CDI!A:B,2,FALSE)</f>
        <v>0</v>
      </c>
      <c r="G24" s="224">
        <f>VLOOKUP(A24,'[1]CUT Bs'!A:S,2,FALSE)</f>
        <v>5230</v>
      </c>
      <c r="H24" s="224">
        <f>VLOOKUP(A24,'[1]CUT Bs'!A:S,3,FALSE)</f>
        <v>0</v>
      </c>
      <c r="I24" s="224">
        <f>VLOOKUP(A24,'[1]CUT Bs'!A:S,4,FALSE)</f>
        <v>0</v>
      </c>
      <c r="J24" s="224">
        <f>VLOOKUP(A24,'[1]CUT Bs'!A:S,5,FALSE)</f>
        <v>0</v>
      </c>
      <c r="K24" s="224">
        <f>VLOOKUP(A24,'[1]CUT Bs'!A:S,6,FALSE)</f>
        <v>0</v>
      </c>
      <c r="L24" s="224">
        <f>VLOOKUP(A24,'[1]CUT Bs'!A:S,7,FALSE)</f>
        <v>0</v>
      </c>
      <c r="M24" s="224">
        <f>VLOOKUP(A24,'[1]CUT Bs'!A:S,8,FALSE)</f>
        <v>0</v>
      </c>
      <c r="N24" s="224">
        <f>VLOOKUP(A24,'[1]CUT Bs'!A:S,9,FALSE)</f>
        <v>0</v>
      </c>
      <c r="O24" s="224">
        <f>VLOOKUP(A24,'[1]CUT Bs'!A:S,10,FALSE)</f>
        <v>0</v>
      </c>
      <c r="P24" s="224">
        <f>VLOOKUP(A24,'[1]CUT Bs'!A:S,11,FALSE)</f>
        <v>0</v>
      </c>
      <c r="Q24" s="224">
        <f>VLOOKUP(A24,'[1]CUT Bs'!A:S,12,FALSE)</f>
        <v>0</v>
      </c>
      <c r="R24" s="224">
        <f>VLOOKUP(A24,'[1]CUT Bs'!A:S,13,FALSE)</f>
        <v>0</v>
      </c>
      <c r="S24" s="224">
        <f>VLOOKUP(A24,'[1]CUT Bs'!A:S,14,FALSE)</f>
        <v>0</v>
      </c>
      <c r="T24" s="224">
        <f>VLOOKUP(A24,'[1]CUT Bs'!A:S,15,FALSE)</f>
        <v>0</v>
      </c>
      <c r="U24" s="224">
        <f>VLOOKUP(A24,'[1]CUT Bs'!A:S,16,FALSE)</f>
        <v>0</v>
      </c>
      <c r="V24" s="224">
        <f>VLOOKUP(A24,'[1]CUT Bs'!A:S,17,FALSE)</f>
        <v>0</v>
      </c>
      <c r="W24" s="224">
        <f>VLOOKUP(A24,'[1]RES. TRL'!F:H,2,FALSE)</f>
        <v>0</v>
      </c>
      <c r="X24" s="224">
        <f>VLOOKUP(A24,'[1]RES. TRL'!F:H,3,FALSE)</f>
        <v>0</v>
      </c>
      <c r="Y24" s="224">
        <f>VLOOKUP(A24,'[1]CUT USD'!A:N,2,FALSE)</f>
        <v>0</v>
      </c>
      <c r="Z24" s="224">
        <f>VLOOKUP(A24,'[1]CUT USD'!A:N,3,FALSE)</f>
        <v>0</v>
      </c>
      <c r="AA24" s="224">
        <f>VLOOKUP(A24,'[1]CUT USD'!A:N,4,FALSE)</f>
        <v>0</v>
      </c>
      <c r="AB24" s="224">
        <f>VLOOKUP(A24,'[1]CUT USD'!A:N,5,FALSE)</f>
        <v>0</v>
      </c>
      <c r="AC24" s="224">
        <f>VLOOKUP(A24,'[1]CUT USD'!A:N,6,FALSE)</f>
        <v>0</v>
      </c>
      <c r="AD24" s="224">
        <f>VLOOKUP(A24,'[1]CUT USD'!A:N,7,FALSE)</f>
        <v>0</v>
      </c>
      <c r="AE24" s="224">
        <f>VLOOKUP(A24,'[1]CUT USD'!A:N,8,FALSE)</f>
        <v>0</v>
      </c>
      <c r="AF24" s="224">
        <f>VLOOKUP(A24,'[1]CUT USD'!A:N,9,FALSE)</f>
        <v>0</v>
      </c>
      <c r="AG24" s="224">
        <f>VLOOKUP(A24,'[1]CUT USD'!A:N,10,FALSE)</f>
        <v>0</v>
      </c>
      <c r="AH24" s="224">
        <f>VLOOKUP(A24,'[1]CUT USD'!A:N,11,FALSE)</f>
        <v>0</v>
      </c>
      <c r="AI24" s="224">
        <f>VLOOKUP(A24,'[1]CUT USD'!A:N,12,FALSE)</f>
        <v>0</v>
      </c>
      <c r="AJ24" s="224">
        <f>VLOOKUP(A24,'[1]CUT USD'!A:N,13,FALSE)</f>
        <v>0</v>
      </c>
      <c r="AK24" s="224">
        <f>VLOOKUP(A24,'[1]CUT USD'!A:N,14,FALSE)</f>
        <v>0</v>
      </c>
      <c r="AL24" s="96">
        <f t="shared" si="0"/>
        <v>482532.06</v>
      </c>
      <c r="AO24" s="103"/>
    </row>
    <row r="25" spans="1:41" ht="33" hidden="1" customHeight="1">
      <c r="A25" s="221">
        <v>52</v>
      </c>
      <c r="B25" s="222" t="str">
        <f>PROPER(VLOOKUP(A25,[1]bd_lista!$A:$D,2,FALSE))</f>
        <v>Ministerio De Culturas Y Turismo</v>
      </c>
      <c r="C25" s="223" t="s">
        <v>1383</v>
      </c>
      <c r="D25" s="224">
        <f>VLOOKUP(A25,'[1]RES. TRL'!A:C,2,FALSE)</f>
        <v>0</v>
      </c>
      <c r="E25" s="224">
        <f>VLOOKUP(A25,'[1]RES. TRL'!A:C,3,FALSE)</f>
        <v>0</v>
      </c>
      <c r="F25" s="224">
        <f>VLOOKUP(A25,[1]RES.CDI!A:B,2,FALSE)</f>
        <v>480888.11</v>
      </c>
      <c r="G25" s="224">
        <f>VLOOKUP(A25,'[1]CUT Bs'!A:S,2,FALSE)</f>
        <v>109000</v>
      </c>
      <c r="H25" s="224">
        <f>VLOOKUP(A25,'[1]CUT Bs'!A:S,3,FALSE)</f>
        <v>0</v>
      </c>
      <c r="I25" s="224">
        <f>VLOOKUP(A25,'[1]CUT Bs'!A:S,4,FALSE)</f>
        <v>0</v>
      </c>
      <c r="J25" s="224">
        <f>VLOOKUP(A25,'[1]CUT Bs'!A:S,5,FALSE)</f>
        <v>697948.8</v>
      </c>
      <c r="K25" s="224">
        <f>VLOOKUP(A25,'[1]CUT Bs'!A:S,6,FALSE)</f>
        <v>0</v>
      </c>
      <c r="L25" s="224">
        <f>VLOOKUP(A25,'[1]CUT Bs'!A:S,7,FALSE)</f>
        <v>2924.37</v>
      </c>
      <c r="M25" s="224">
        <f>VLOOKUP(A25,'[1]CUT Bs'!A:S,8,FALSE)</f>
        <v>0</v>
      </c>
      <c r="N25" s="224">
        <f>VLOOKUP(A25,'[1]CUT Bs'!A:S,9,FALSE)</f>
        <v>0</v>
      </c>
      <c r="O25" s="224">
        <f>VLOOKUP(A25,'[1]CUT Bs'!A:S,10,FALSE)</f>
        <v>0</v>
      </c>
      <c r="P25" s="224">
        <f>VLOOKUP(A25,'[1]CUT Bs'!A:S,11,FALSE)</f>
        <v>0</v>
      </c>
      <c r="Q25" s="224">
        <f>VLOOKUP(A25,'[1]CUT Bs'!A:S,12,FALSE)</f>
        <v>0</v>
      </c>
      <c r="R25" s="224">
        <f>VLOOKUP(A25,'[1]CUT Bs'!A:S,13,FALSE)</f>
        <v>0</v>
      </c>
      <c r="S25" s="224">
        <f>VLOOKUP(A25,'[1]CUT Bs'!A:S,14,FALSE)</f>
        <v>0</v>
      </c>
      <c r="T25" s="224">
        <f>VLOOKUP(A25,'[1]CUT Bs'!A:S,15,FALSE)</f>
        <v>0</v>
      </c>
      <c r="U25" s="224">
        <f>VLOOKUP(A25,'[1]CUT Bs'!A:S,16,FALSE)</f>
        <v>0</v>
      </c>
      <c r="V25" s="224">
        <f>VLOOKUP(A25,'[1]CUT Bs'!A:S,17,FALSE)</f>
        <v>0</v>
      </c>
      <c r="W25" s="224">
        <f>VLOOKUP(A25,'[1]RES. TRL'!F:H,2,FALSE)</f>
        <v>0</v>
      </c>
      <c r="X25" s="224">
        <f>VLOOKUP(A25,'[1]RES. TRL'!F:H,3,FALSE)</f>
        <v>0</v>
      </c>
      <c r="Y25" s="224">
        <f>VLOOKUP(A25,'[1]CUT USD'!A:N,2,FALSE)</f>
        <v>0</v>
      </c>
      <c r="Z25" s="224">
        <f>VLOOKUP(A25,'[1]CUT USD'!A:N,3,FALSE)</f>
        <v>0</v>
      </c>
      <c r="AA25" s="224">
        <f>VLOOKUP(A25,'[1]CUT USD'!A:N,4,FALSE)</f>
        <v>0</v>
      </c>
      <c r="AB25" s="224">
        <f>VLOOKUP(A25,'[1]CUT USD'!A:N,5,FALSE)</f>
        <v>0</v>
      </c>
      <c r="AC25" s="224">
        <f>VLOOKUP(A25,'[1]CUT USD'!A:N,6,FALSE)</f>
        <v>0</v>
      </c>
      <c r="AD25" s="224">
        <f>VLOOKUP(A25,'[1]CUT USD'!A:N,7,FALSE)</f>
        <v>0</v>
      </c>
      <c r="AE25" s="224">
        <f>VLOOKUP(A25,'[1]CUT USD'!A:N,8,FALSE)</f>
        <v>0</v>
      </c>
      <c r="AF25" s="224">
        <f>VLOOKUP(A25,'[1]CUT USD'!A:N,9,FALSE)</f>
        <v>0</v>
      </c>
      <c r="AG25" s="224">
        <f>VLOOKUP(A25,'[1]CUT USD'!A:N,10,FALSE)</f>
        <v>0</v>
      </c>
      <c r="AH25" s="224">
        <f>VLOOKUP(A25,'[1]CUT USD'!A:N,11,FALSE)</f>
        <v>0</v>
      </c>
      <c r="AI25" s="224">
        <f>VLOOKUP(A25,'[1]CUT USD'!A:N,12,FALSE)</f>
        <v>0</v>
      </c>
      <c r="AJ25" s="224">
        <f>VLOOKUP(A25,'[1]CUT USD'!A:N,13,FALSE)</f>
        <v>0</v>
      </c>
      <c r="AK25" s="224">
        <f>VLOOKUP(A25,'[1]CUT USD'!A:N,14,FALSE)</f>
        <v>0</v>
      </c>
      <c r="AL25" s="96">
        <f t="shared" si="0"/>
        <v>1290761.2800000003</v>
      </c>
      <c r="AO25" s="103"/>
    </row>
    <row r="26" spans="1:41" ht="33" hidden="1" customHeight="1">
      <c r="A26" s="221">
        <v>66</v>
      </c>
      <c r="B26" s="222" t="str">
        <f>PROPER(VLOOKUP(A26,[1]bd_lista!$A:$D,2,FALSE))</f>
        <v>Ministerio De Planificación Del Desarrollo</v>
      </c>
      <c r="C26" s="223" t="s">
        <v>1383</v>
      </c>
      <c r="D26" s="224">
        <f>VLOOKUP(A26,'[1]RES. TRL'!A:C,2,FALSE)</f>
        <v>87992</v>
      </c>
      <c r="E26" s="224">
        <f>VLOOKUP(A26,'[1]RES. TRL'!A:C,3,FALSE)</f>
        <v>5009</v>
      </c>
      <c r="F26" s="224">
        <f>VLOOKUP(A26,[1]RES.CDI!A:B,2,FALSE)</f>
        <v>65803.75</v>
      </c>
      <c r="G26" s="224">
        <f>VLOOKUP(A26,'[1]CUT Bs'!A:S,2,FALSE)</f>
        <v>15252.43</v>
      </c>
      <c r="H26" s="224">
        <f>VLOOKUP(A26,'[1]CUT Bs'!A:S,3,FALSE)</f>
        <v>0</v>
      </c>
      <c r="I26" s="224">
        <f>VLOOKUP(A26,'[1]CUT Bs'!A:S,4,FALSE)</f>
        <v>0</v>
      </c>
      <c r="J26" s="224">
        <f>VLOOKUP(A26,'[1]CUT Bs'!A:S,5,FALSE)</f>
        <v>9678</v>
      </c>
      <c r="K26" s="224">
        <f>VLOOKUP(A26,'[1]CUT Bs'!A:S,6,FALSE)</f>
        <v>0</v>
      </c>
      <c r="L26" s="224">
        <f>VLOOKUP(A26,'[1]CUT Bs'!A:S,7,FALSE)</f>
        <v>0</v>
      </c>
      <c r="M26" s="224">
        <f>VLOOKUP(A26,'[1]CUT Bs'!A:S,8,FALSE)</f>
        <v>0</v>
      </c>
      <c r="N26" s="224">
        <f>VLOOKUP(A26,'[1]CUT Bs'!A:S,9,FALSE)</f>
        <v>0</v>
      </c>
      <c r="O26" s="224">
        <f>VLOOKUP(A26,'[1]CUT Bs'!A:S,10,FALSE)</f>
        <v>0</v>
      </c>
      <c r="P26" s="224">
        <f>VLOOKUP(A26,'[1]CUT Bs'!A:S,11,FALSE)</f>
        <v>0</v>
      </c>
      <c r="Q26" s="224">
        <f>VLOOKUP(A26,'[1]CUT Bs'!A:S,12,FALSE)</f>
        <v>0</v>
      </c>
      <c r="R26" s="224">
        <f>VLOOKUP(A26,'[1]CUT Bs'!A:S,13,FALSE)</f>
        <v>0</v>
      </c>
      <c r="S26" s="224">
        <f>VLOOKUP(A26,'[1]CUT Bs'!A:S,14,FALSE)</f>
        <v>0</v>
      </c>
      <c r="T26" s="224">
        <f>VLOOKUP(A26,'[1]CUT Bs'!A:S,15,FALSE)</f>
        <v>0</v>
      </c>
      <c r="U26" s="224">
        <f>VLOOKUP(A26,'[1]CUT Bs'!A:S,16,FALSE)</f>
        <v>0</v>
      </c>
      <c r="V26" s="224">
        <f>VLOOKUP(A26,'[1]CUT Bs'!A:S,17,FALSE)</f>
        <v>0</v>
      </c>
      <c r="W26" s="224">
        <f>VLOOKUP(A26,'[1]RES. TRL'!F:H,2,FALSE)</f>
        <v>0</v>
      </c>
      <c r="X26" s="224">
        <f>VLOOKUP(A26,'[1]RES. TRL'!F:H,3,FALSE)</f>
        <v>0</v>
      </c>
      <c r="Y26" s="224">
        <f>VLOOKUP(A26,'[1]CUT USD'!A:N,2,FALSE)</f>
        <v>0</v>
      </c>
      <c r="Z26" s="224">
        <f>VLOOKUP(A26,'[1]CUT USD'!A:N,3,FALSE)</f>
        <v>0</v>
      </c>
      <c r="AA26" s="224">
        <f>VLOOKUP(A26,'[1]CUT USD'!A:N,4,FALSE)</f>
        <v>50.01</v>
      </c>
      <c r="AB26" s="224">
        <f>VLOOKUP(A26,'[1]CUT USD'!A:N,5,FALSE)</f>
        <v>1097600</v>
      </c>
      <c r="AC26" s="224">
        <f>VLOOKUP(A26,'[1]CUT USD'!A:N,6,FALSE)</f>
        <v>0</v>
      </c>
      <c r="AD26" s="224">
        <f>VLOOKUP(A26,'[1]CUT USD'!A:N,7,FALSE)</f>
        <v>0</v>
      </c>
      <c r="AE26" s="224">
        <f>VLOOKUP(A26,'[1]CUT USD'!A:N,8,FALSE)</f>
        <v>0</v>
      </c>
      <c r="AF26" s="224">
        <f>VLOOKUP(A26,'[1]CUT USD'!A:N,9,FALSE)</f>
        <v>0</v>
      </c>
      <c r="AG26" s="224">
        <f>VLOOKUP(A26,'[1]CUT USD'!A:N,10,FALSE)</f>
        <v>0</v>
      </c>
      <c r="AH26" s="224">
        <f>VLOOKUP(A26,'[1]CUT USD'!A:N,11,FALSE)</f>
        <v>0</v>
      </c>
      <c r="AI26" s="224">
        <f>VLOOKUP(A26,'[1]CUT USD'!A:N,12,FALSE)</f>
        <v>0</v>
      </c>
      <c r="AJ26" s="224">
        <f>VLOOKUP(A26,'[1]CUT USD'!A:N,13,FALSE)</f>
        <v>0</v>
      </c>
      <c r="AK26" s="224">
        <f>VLOOKUP(A26,'[1]CUT USD'!A:N,14,FALSE)</f>
        <v>0</v>
      </c>
      <c r="AL26" s="96">
        <f t="shared" si="0"/>
        <v>1281385.19</v>
      </c>
      <c r="AO26" s="103"/>
    </row>
    <row r="27" spans="1:41" ht="33" hidden="1" customHeight="1">
      <c r="A27" s="221">
        <v>70</v>
      </c>
      <c r="B27" s="222" t="str">
        <f>PROPER(VLOOKUP(A27,[1]bd_lista!$A:$D,2,FALSE))</f>
        <v>Ministerio De Trabajo, Empleo Y Previsión Social</v>
      </c>
      <c r="C27" s="223" t="s">
        <v>1383</v>
      </c>
      <c r="D27" s="224">
        <f>VLOOKUP(A27,'[1]RES. TRL'!A:C,2,FALSE)</f>
        <v>0</v>
      </c>
      <c r="E27" s="224">
        <f>VLOOKUP(A27,'[1]RES. TRL'!A:C,3,FALSE)</f>
        <v>0</v>
      </c>
      <c r="F27" s="224">
        <f>VLOOKUP(A27,[1]RES.CDI!A:B,2,FALSE)</f>
        <v>18073.61</v>
      </c>
      <c r="G27" s="224">
        <f>VLOOKUP(A27,'[1]CUT Bs'!A:S,2,FALSE)</f>
        <v>83999.58</v>
      </c>
      <c r="H27" s="224">
        <f>VLOOKUP(A27,'[1]CUT Bs'!A:S,3,FALSE)</f>
        <v>0</v>
      </c>
      <c r="I27" s="224">
        <f>VLOOKUP(A27,'[1]CUT Bs'!A:S,4,FALSE)</f>
        <v>0</v>
      </c>
      <c r="J27" s="224">
        <f>VLOOKUP(A27,'[1]CUT Bs'!A:S,5,FALSE)</f>
        <v>0</v>
      </c>
      <c r="K27" s="224">
        <f>VLOOKUP(A27,'[1]CUT Bs'!A:S,6,FALSE)</f>
        <v>0</v>
      </c>
      <c r="L27" s="224">
        <f>VLOOKUP(A27,'[1]CUT Bs'!A:S,7,FALSE)</f>
        <v>0</v>
      </c>
      <c r="M27" s="224">
        <f>VLOOKUP(A27,'[1]CUT Bs'!A:S,8,FALSE)</f>
        <v>17088</v>
      </c>
      <c r="N27" s="224">
        <f>VLOOKUP(A27,'[1]CUT Bs'!A:S,9,FALSE)</f>
        <v>0</v>
      </c>
      <c r="O27" s="224">
        <f>VLOOKUP(A27,'[1]CUT Bs'!A:S,10,FALSE)</f>
        <v>0</v>
      </c>
      <c r="P27" s="224">
        <f>VLOOKUP(A27,'[1]CUT Bs'!A:S,11,FALSE)</f>
        <v>0</v>
      </c>
      <c r="Q27" s="224">
        <f>VLOOKUP(A27,'[1]CUT Bs'!A:S,12,FALSE)</f>
        <v>196278.14</v>
      </c>
      <c r="R27" s="224">
        <f>VLOOKUP(A27,'[1]CUT Bs'!A:S,13,FALSE)</f>
        <v>0</v>
      </c>
      <c r="S27" s="224">
        <f>VLOOKUP(A27,'[1]CUT Bs'!A:S,14,FALSE)</f>
        <v>0</v>
      </c>
      <c r="T27" s="224">
        <f>VLOOKUP(A27,'[1]CUT Bs'!A:S,15,FALSE)</f>
        <v>0</v>
      </c>
      <c r="U27" s="224">
        <f>VLOOKUP(A27,'[1]CUT Bs'!A:S,16,FALSE)</f>
        <v>0</v>
      </c>
      <c r="V27" s="224">
        <f>VLOOKUP(A27,'[1]CUT Bs'!A:S,17,FALSE)</f>
        <v>0</v>
      </c>
      <c r="W27" s="224">
        <f>VLOOKUP(A27,'[1]RES. TRL'!F:H,2,FALSE)</f>
        <v>0</v>
      </c>
      <c r="X27" s="224">
        <f>VLOOKUP(A27,'[1]RES. TRL'!F:H,3,FALSE)</f>
        <v>0</v>
      </c>
      <c r="Y27" s="224">
        <f>VLOOKUP(A27,'[1]CUT USD'!A:N,2,FALSE)</f>
        <v>0</v>
      </c>
      <c r="Z27" s="224">
        <f>VLOOKUP(A27,'[1]CUT USD'!A:N,3,FALSE)</f>
        <v>0</v>
      </c>
      <c r="AA27" s="224">
        <f>VLOOKUP(A27,'[1]CUT USD'!A:N,4,FALSE)</f>
        <v>100.02</v>
      </c>
      <c r="AB27" s="224">
        <f>VLOOKUP(A27,'[1]CUT USD'!A:N,5,FALSE)</f>
        <v>9861023.75</v>
      </c>
      <c r="AC27" s="224">
        <f>VLOOKUP(A27,'[1]CUT USD'!A:N,6,FALSE)</f>
        <v>0</v>
      </c>
      <c r="AD27" s="224">
        <f>VLOOKUP(A27,'[1]CUT USD'!A:N,7,FALSE)</f>
        <v>0</v>
      </c>
      <c r="AE27" s="224">
        <f>VLOOKUP(A27,'[1]CUT USD'!A:N,8,FALSE)</f>
        <v>0</v>
      </c>
      <c r="AF27" s="224">
        <f>VLOOKUP(A27,'[1]CUT USD'!A:N,9,FALSE)</f>
        <v>0</v>
      </c>
      <c r="AG27" s="224">
        <f>VLOOKUP(A27,'[1]CUT USD'!A:N,10,FALSE)</f>
        <v>0</v>
      </c>
      <c r="AH27" s="224">
        <f>VLOOKUP(A27,'[1]CUT USD'!A:N,11,FALSE)</f>
        <v>0</v>
      </c>
      <c r="AI27" s="224">
        <f>VLOOKUP(A27,'[1]CUT USD'!A:N,12,FALSE)</f>
        <v>0</v>
      </c>
      <c r="AJ27" s="224">
        <f>VLOOKUP(A27,'[1]CUT USD'!A:N,13,FALSE)</f>
        <v>0</v>
      </c>
      <c r="AK27" s="224">
        <f>VLOOKUP(A27,'[1]CUT USD'!A:N,14,FALSE)</f>
        <v>0</v>
      </c>
      <c r="AL27" s="96">
        <f t="shared" si="0"/>
        <v>10176563.1</v>
      </c>
      <c r="AO27" s="103"/>
    </row>
    <row r="28" spans="1:41" ht="33" hidden="1" customHeight="1">
      <c r="A28" s="221">
        <v>76</v>
      </c>
      <c r="B28" s="222" t="str">
        <f>PROPER(VLOOKUP(A28,[1]bd_lista!$A:$D,2,FALSE))</f>
        <v>Ministerio De Minería Y Metalurgia</v>
      </c>
      <c r="C28" s="223" t="s">
        <v>1383</v>
      </c>
      <c r="D28" s="224">
        <f>VLOOKUP(A28,'[1]RES. TRL'!A:C,2,FALSE)</f>
        <v>0</v>
      </c>
      <c r="E28" s="224">
        <f>VLOOKUP(A28,'[1]RES. TRL'!A:C,3,FALSE)</f>
        <v>0</v>
      </c>
      <c r="F28" s="224">
        <f>VLOOKUP(A28,[1]RES.CDI!A:B,2,FALSE)</f>
        <v>0</v>
      </c>
      <c r="G28" s="224">
        <f>VLOOKUP(A28,'[1]CUT Bs'!A:S,2,FALSE)</f>
        <v>1785</v>
      </c>
      <c r="H28" s="224">
        <f>VLOOKUP(A28,'[1]CUT Bs'!A:S,3,FALSE)</f>
        <v>0</v>
      </c>
      <c r="I28" s="224">
        <f>VLOOKUP(A28,'[1]CUT Bs'!A:S,4,FALSE)</f>
        <v>0</v>
      </c>
      <c r="J28" s="224">
        <f>VLOOKUP(A28,'[1]CUT Bs'!A:S,5,FALSE)</f>
        <v>10066727.48</v>
      </c>
      <c r="K28" s="224">
        <f>VLOOKUP(A28,'[1]CUT Bs'!A:S,6,FALSE)</f>
        <v>0</v>
      </c>
      <c r="L28" s="224">
        <f>VLOOKUP(A28,'[1]CUT Bs'!A:S,7,FALSE)</f>
        <v>294.08</v>
      </c>
      <c r="M28" s="224">
        <f>VLOOKUP(A28,'[1]CUT Bs'!A:S,8,FALSE)</f>
        <v>0</v>
      </c>
      <c r="N28" s="224">
        <f>VLOOKUP(A28,'[1]CUT Bs'!A:S,9,FALSE)</f>
        <v>0</v>
      </c>
      <c r="O28" s="224">
        <f>VLOOKUP(A28,'[1]CUT Bs'!A:S,10,FALSE)</f>
        <v>0</v>
      </c>
      <c r="P28" s="224">
        <f>VLOOKUP(A28,'[1]CUT Bs'!A:S,11,FALSE)</f>
        <v>0</v>
      </c>
      <c r="Q28" s="224">
        <f>VLOOKUP(A28,'[1]CUT Bs'!A:S,12,FALSE)</f>
        <v>1000000</v>
      </c>
      <c r="R28" s="224">
        <f>VLOOKUP(A28,'[1]CUT Bs'!A:S,13,FALSE)</f>
        <v>0</v>
      </c>
      <c r="S28" s="224">
        <f>VLOOKUP(A28,'[1]CUT Bs'!A:S,14,FALSE)</f>
        <v>0</v>
      </c>
      <c r="T28" s="224">
        <f>VLOOKUP(A28,'[1]CUT Bs'!A:S,15,FALSE)</f>
        <v>0</v>
      </c>
      <c r="U28" s="224">
        <f>VLOOKUP(A28,'[1]CUT Bs'!A:S,16,FALSE)</f>
        <v>0</v>
      </c>
      <c r="V28" s="224">
        <f>VLOOKUP(A28,'[1]CUT Bs'!A:S,17,FALSE)</f>
        <v>0</v>
      </c>
      <c r="W28" s="224">
        <f>VLOOKUP(A28,'[1]RES. TRL'!F:H,2,FALSE)</f>
        <v>0</v>
      </c>
      <c r="X28" s="224">
        <f>VLOOKUP(A28,'[1]RES. TRL'!F:H,3,FALSE)</f>
        <v>0</v>
      </c>
      <c r="Y28" s="224">
        <f>VLOOKUP(A28,'[1]CUT USD'!A:N,2,FALSE)</f>
        <v>0</v>
      </c>
      <c r="Z28" s="224">
        <f>VLOOKUP(A28,'[1]CUT USD'!A:N,3,FALSE)</f>
        <v>0</v>
      </c>
      <c r="AA28" s="224">
        <f>VLOOKUP(A28,'[1]CUT USD'!A:N,4,FALSE)</f>
        <v>0</v>
      </c>
      <c r="AB28" s="224">
        <f>VLOOKUP(A28,'[1]CUT USD'!A:N,5,FALSE)</f>
        <v>0</v>
      </c>
      <c r="AC28" s="224">
        <f>VLOOKUP(A28,'[1]CUT USD'!A:N,6,FALSE)</f>
        <v>0</v>
      </c>
      <c r="AD28" s="224">
        <f>VLOOKUP(A28,'[1]CUT USD'!A:N,7,FALSE)</f>
        <v>0</v>
      </c>
      <c r="AE28" s="224">
        <f>VLOOKUP(A28,'[1]CUT USD'!A:N,8,FALSE)</f>
        <v>0</v>
      </c>
      <c r="AF28" s="224">
        <f>VLOOKUP(A28,'[1]CUT USD'!A:N,9,FALSE)</f>
        <v>0</v>
      </c>
      <c r="AG28" s="224">
        <f>VLOOKUP(A28,'[1]CUT USD'!A:N,10,FALSE)</f>
        <v>0</v>
      </c>
      <c r="AH28" s="224">
        <f>VLOOKUP(A28,'[1]CUT USD'!A:N,11,FALSE)</f>
        <v>0</v>
      </c>
      <c r="AI28" s="224">
        <f>VLOOKUP(A28,'[1]CUT USD'!A:N,12,FALSE)</f>
        <v>0</v>
      </c>
      <c r="AJ28" s="224">
        <f>VLOOKUP(A28,'[1]CUT USD'!A:N,13,FALSE)</f>
        <v>0</v>
      </c>
      <c r="AK28" s="224">
        <f>VLOOKUP(A28,'[1]CUT USD'!A:N,14,FALSE)</f>
        <v>0</v>
      </c>
      <c r="AL28" s="96">
        <f t="shared" si="0"/>
        <v>11068806.560000001</v>
      </c>
      <c r="AO28" s="103"/>
    </row>
    <row r="29" spans="1:41" ht="33" hidden="1" customHeight="1">
      <c r="A29" s="221">
        <v>78</v>
      </c>
      <c r="B29" s="222" t="str">
        <f>PROPER(VLOOKUP(A29,[1]bd_lista!$A:$D,2,FALSE))</f>
        <v>Ministerio De Hidrocarburos</v>
      </c>
      <c r="C29" s="223" t="s">
        <v>1383</v>
      </c>
      <c r="D29" s="224">
        <f>VLOOKUP(A29,'[1]RES. TRL'!A:C,2,FALSE)</f>
        <v>8852172.9100000001</v>
      </c>
      <c r="E29" s="224">
        <f>VLOOKUP(A29,'[1]RES. TRL'!A:C,3,FALSE)</f>
        <v>0</v>
      </c>
      <c r="F29" s="224">
        <f>VLOOKUP(A29,[1]RES.CDI!A:B,2,FALSE)</f>
        <v>755872.2699999999</v>
      </c>
      <c r="G29" s="224">
        <f>VLOOKUP(A29,'[1]CUT Bs'!A:S,2,FALSE)</f>
        <v>13925.650000000001</v>
      </c>
      <c r="H29" s="224">
        <f>VLOOKUP(A29,'[1]CUT Bs'!A:S,3,FALSE)</f>
        <v>0</v>
      </c>
      <c r="I29" s="224">
        <f>VLOOKUP(A29,'[1]CUT Bs'!A:S,4,FALSE)</f>
        <v>26384.83</v>
      </c>
      <c r="J29" s="224">
        <f>VLOOKUP(A29,'[1]CUT Bs'!A:S,5,FALSE)</f>
        <v>0</v>
      </c>
      <c r="K29" s="224">
        <f>VLOOKUP(A29,'[1]CUT Bs'!A:S,6,FALSE)</f>
        <v>499.73</v>
      </c>
      <c r="L29" s="224">
        <f>VLOOKUP(A29,'[1]CUT Bs'!A:S,7,FALSE)</f>
        <v>348.75</v>
      </c>
      <c r="M29" s="224">
        <f>VLOOKUP(A29,'[1]CUT Bs'!A:S,8,FALSE)</f>
        <v>0</v>
      </c>
      <c r="N29" s="224">
        <f>VLOOKUP(A29,'[1]CUT Bs'!A:S,9,FALSE)</f>
        <v>0</v>
      </c>
      <c r="O29" s="224">
        <f>VLOOKUP(A29,'[1]CUT Bs'!A:S,10,FALSE)</f>
        <v>0</v>
      </c>
      <c r="P29" s="224">
        <f>VLOOKUP(A29,'[1]CUT Bs'!A:S,11,FALSE)</f>
        <v>0</v>
      </c>
      <c r="Q29" s="224">
        <f>VLOOKUP(A29,'[1]CUT Bs'!A:S,12,FALSE)</f>
        <v>0</v>
      </c>
      <c r="R29" s="224">
        <f>VLOOKUP(A29,'[1]CUT Bs'!A:S,13,FALSE)</f>
        <v>0</v>
      </c>
      <c r="S29" s="224">
        <f>VLOOKUP(A29,'[1]CUT Bs'!A:S,14,FALSE)</f>
        <v>0</v>
      </c>
      <c r="T29" s="224">
        <f>VLOOKUP(A29,'[1]CUT Bs'!A:S,15,FALSE)</f>
        <v>0</v>
      </c>
      <c r="U29" s="224">
        <f>VLOOKUP(A29,'[1]CUT Bs'!A:S,16,FALSE)</f>
        <v>0</v>
      </c>
      <c r="V29" s="224">
        <f>VLOOKUP(A29,'[1]CUT Bs'!A:S,17,FALSE)</f>
        <v>0</v>
      </c>
      <c r="W29" s="224">
        <f>VLOOKUP(A29,'[1]RES. TRL'!F:H,2,FALSE)</f>
        <v>0</v>
      </c>
      <c r="X29" s="224">
        <f>VLOOKUP(A29,'[1]RES. TRL'!F:H,3,FALSE)</f>
        <v>0</v>
      </c>
      <c r="Y29" s="224">
        <f>VLOOKUP(A29,'[1]CUT USD'!A:N,2,FALSE)</f>
        <v>0</v>
      </c>
      <c r="Z29" s="224">
        <f>VLOOKUP(A29,'[1]CUT USD'!A:N,3,FALSE)</f>
        <v>0</v>
      </c>
      <c r="AA29" s="224">
        <f>VLOOKUP(A29,'[1]CUT USD'!A:N,4,FALSE)</f>
        <v>0</v>
      </c>
      <c r="AB29" s="224">
        <f>VLOOKUP(A29,'[1]CUT USD'!A:N,5,FALSE)</f>
        <v>0</v>
      </c>
      <c r="AC29" s="224">
        <f>VLOOKUP(A29,'[1]CUT USD'!A:N,6,FALSE)</f>
        <v>0</v>
      </c>
      <c r="AD29" s="224">
        <f>VLOOKUP(A29,'[1]CUT USD'!A:N,7,FALSE)</f>
        <v>0</v>
      </c>
      <c r="AE29" s="224">
        <f>VLOOKUP(A29,'[1]CUT USD'!A:N,8,FALSE)</f>
        <v>0</v>
      </c>
      <c r="AF29" s="224">
        <f>VLOOKUP(A29,'[1]CUT USD'!A:N,9,FALSE)</f>
        <v>0</v>
      </c>
      <c r="AG29" s="224">
        <f>VLOOKUP(A29,'[1]CUT USD'!A:N,10,FALSE)</f>
        <v>0</v>
      </c>
      <c r="AH29" s="224">
        <f>VLOOKUP(A29,'[1]CUT USD'!A:N,11,FALSE)</f>
        <v>0</v>
      </c>
      <c r="AI29" s="224">
        <f>VLOOKUP(A29,'[1]CUT USD'!A:N,12,FALSE)</f>
        <v>0</v>
      </c>
      <c r="AJ29" s="224">
        <f>VLOOKUP(A29,'[1]CUT USD'!A:N,13,FALSE)</f>
        <v>0</v>
      </c>
      <c r="AK29" s="224">
        <f>VLOOKUP(A29,'[1]CUT USD'!A:N,14,FALSE)</f>
        <v>0</v>
      </c>
      <c r="AL29" s="96">
        <f t="shared" si="0"/>
        <v>9649204.1400000006</v>
      </c>
      <c r="AO29" s="103"/>
    </row>
    <row r="30" spans="1:41" ht="33" hidden="1" customHeight="1">
      <c r="A30" s="221">
        <v>80</v>
      </c>
      <c r="B30" s="222" t="str">
        <f>PROPER(VLOOKUP(A30,[1]bd_lista!$A:$D,2,FALSE))</f>
        <v>Ministerio De Defensa Legal Del Estado</v>
      </c>
      <c r="C30" s="223" t="s">
        <v>1383</v>
      </c>
      <c r="D30" s="224">
        <f>VLOOKUP(A30,'[1]RES. TRL'!A:C,2,FALSE)</f>
        <v>0</v>
      </c>
      <c r="E30" s="224">
        <f>VLOOKUP(A30,'[1]RES. TRL'!A:C,3,FALSE)</f>
        <v>0</v>
      </c>
      <c r="F30" s="224">
        <f>VLOOKUP(A30,[1]RES.CDI!A:B,2,FALSE)</f>
        <v>0</v>
      </c>
      <c r="G30" s="224">
        <f>VLOOKUP(A30,'[1]CUT Bs'!A:S,2,FALSE)</f>
        <v>0</v>
      </c>
      <c r="H30" s="224">
        <f>VLOOKUP(A30,'[1]CUT Bs'!A:S,3,FALSE)</f>
        <v>0</v>
      </c>
      <c r="I30" s="224">
        <f>VLOOKUP(A30,'[1]CUT Bs'!A:S,4,FALSE)</f>
        <v>0</v>
      </c>
      <c r="J30" s="224">
        <f>VLOOKUP(A30,'[1]CUT Bs'!A:S,5,FALSE)</f>
        <v>0</v>
      </c>
      <c r="K30" s="224">
        <f>VLOOKUP(A30,'[1]CUT Bs'!A:S,6,FALSE)</f>
        <v>0</v>
      </c>
      <c r="L30" s="224">
        <f>VLOOKUP(A30,'[1]CUT Bs'!A:S,7,FALSE)</f>
        <v>0</v>
      </c>
      <c r="M30" s="224">
        <f>VLOOKUP(A30,'[1]CUT Bs'!A:S,8,FALSE)</f>
        <v>0</v>
      </c>
      <c r="N30" s="224">
        <f>VLOOKUP(A30,'[1]CUT Bs'!A:S,9,FALSE)</f>
        <v>0</v>
      </c>
      <c r="O30" s="224">
        <f>VLOOKUP(A30,'[1]CUT Bs'!A:S,10,FALSE)</f>
        <v>0</v>
      </c>
      <c r="P30" s="224">
        <f>VLOOKUP(A30,'[1]CUT Bs'!A:S,11,FALSE)</f>
        <v>0</v>
      </c>
      <c r="Q30" s="224">
        <f>VLOOKUP(A30,'[1]CUT Bs'!A:S,12,FALSE)</f>
        <v>0</v>
      </c>
      <c r="R30" s="224">
        <f>VLOOKUP(A30,'[1]CUT Bs'!A:S,13,FALSE)</f>
        <v>0</v>
      </c>
      <c r="S30" s="224">
        <f>VLOOKUP(A30,'[1]CUT Bs'!A:S,14,FALSE)</f>
        <v>0</v>
      </c>
      <c r="T30" s="224">
        <f>VLOOKUP(A30,'[1]CUT Bs'!A:S,15,FALSE)</f>
        <v>0</v>
      </c>
      <c r="U30" s="224">
        <f>VLOOKUP(A30,'[1]CUT Bs'!A:S,16,FALSE)</f>
        <v>0</v>
      </c>
      <c r="V30" s="224">
        <f>VLOOKUP(A30,'[1]CUT Bs'!A:S,17,FALSE)</f>
        <v>0</v>
      </c>
      <c r="W30" s="224">
        <f>VLOOKUP(A30,'[1]RES. TRL'!F:H,2,FALSE)</f>
        <v>0</v>
      </c>
      <c r="X30" s="224">
        <f>VLOOKUP(A30,'[1]RES. TRL'!F:H,3,FALSE)</f>
        <v>0</v>
      </c>
      <c r="Y30" s="224">
        <f>VLOOKUP(A30,'[1]CUT USD'!A:N,2,FALSE)</f>
        <v>0</v>
      </c>
      <c r="Z30" s="224">
        <f>VLOOKUP(A30,'[1]CUT USD'!A:N,3,FALSE)</f>
        <v>0</v>
      </c>
      <c r="AA30" s="224">
        <f>VLOOKUP(A30,'[1]CUT USD'!A:N,4,FALSE)</f>
        <v>0</v>
      </c>
      <c r="AB30" s="224">
        <f>VLOOKUP(A30,'[1]CUT USD'!A:N,5,FALSE)</f>
        <v>0</v>
      </c>
      <c r="AC30" s="224">
        <f>VLOOKUP(A30,'[1]CUT USD'!A:N,6,FALSE)</f>
        <v>0</v>
      </c>
      <c r="AD30" s="224">
        <f>VLOOKUP(A30,'[1]CUT USD'!A:N,7,FALSE)</f>
        <v>0</v>
      </c>
      <c r="AE30" s="224">
        <f>VLOOKUP(A30,'[1]CUT USD'!A:N,8,FALSE)</f>
        <v>0</v>
      </c>
      <c r="AF30" s="224">
        <f>VLOOKUP(A30,'[1]CUT USD'!A:N,9,FALSE)</f>
        <v>0</v>
      </c>
      <c r="AG30" s="224">
        <f>VLOOKUP(A30,'[1]CUT USD'!A:N,10,FALSE)</f>
        <v>0</v>
      </c>
      <c r="AH30" s="224">
        <f>VLOOKUP(A30,'[1]CUT USD'!A:N,11,FALSE)</f>
        <v>0</v>
      </c>
      <c r="AI30" s="224">
        <f>VLOOKUP(A30,'[1]CUT USD'!A:N,12,FALSE)</f>
        <v>0</v>
      </c>
      <c r="AJ30" s="224">
        <f>VLOOKUP(A30,'[1]CUT USD'!A:N,13,FALSE)</f>
        <v>0</v>
      </c>
      <c r="AK30" s="224">
        <f>VLOOKUP(A30,'[1]CUT USD'!A:N,14,FALSE)</f>
        <v>0</v>
      </c>
      <c r="AL30" s="96">
        <f t="shared" ref="AL30:AL75" si="1">SUM(D30:AK30)</f>
        <v>0</v>
      </c>
      <c r="AO30" s="103"/>
    </row>
    <row r="31" spans="1:41" ht="33" hidden="1" customHeight="1">
      <c r="A31" s="221">
        <v>81</v>
      </c>
      <c r="B31" s="222" t="str">
        <f>PROPER(VLOOKUP(A31,[1]bd_lista!$A:$D,2,FALSE))</f>
        <v>Ministerio De Obras Públicas, Servicios Y Vivienda</v>
      </c>
      <c r="C31" s="223" t="s">
        <v>1383</v>
      </c>
      <c r="D31" s="224">
        <f>VLOOKUP(A31,'[1]RES. TRL'!A:C,2,FALSE)</f>
        <v>0</v>
      </c>
      <c r="E31" s="224">
        <f>VLOOKUP(A31,'[1]RES. TRL'!A:C,3,FALSE)</f>
        <v>0</v>
      </c>
      <c r="F31" s="224">
        <f>VLOOKUP(A31,[1]RES.CDI!A:B,2,FALSE)</f>
        <v>1238696.3600000001</v>
      </c>
      <c r="G31" s="224">
        <f>VLOOKUP(A31,'[1]CUT Bs'!A:S,2,FALSE)</f>
        <v>2545.8199999999997</v>
      </c>
      <c r="H31" s="224">
        <f>VLOOKUP(A31,'[1]CUT Bs'!A:S,3,FALSE)</f>
        <v>0</v>
      </c>
      <c r="I31" s="224">
        <f>VLOOKUP(A31,'[1]CUT Bs'!A:S,4,FALSE)</f>
        <v>0</v>
      </c>
      <c r="J31" s="224">
        <f>VLOOKUP(A31,'[1]CUT Bs'!A:S,5,FALSE)</f>
        <v>1274402</v>
      </c>
      <c r="K31" s="224">
        <f>VLOOKUP(A31,'[1]CUT Bs'!A:S,6,FALSE)</f>
        <v>0</v>
      </c>
      <c r="L31" s="224">
        <f>VLOOKUP(A31,'[1]CUT Bs'!A:S,7,FALSE)</f>
        <v>0</v>
      </c>
      <c r="M31" s="224">
        <f>VLOOKUP(A31,'[1]CUT Bs'!A:S,8,FALSE)</f>
        <v>0</v>
      </c>
      <c r="N31" s="224">
        <f>VLOOKUP(A31,'[1]CUT Bs'!A:S,9,FALSE)</f>
        <v>0</v>
      </c>
      <c r="O31" s="224">
        <f>VLOOKUP(A31,'[1]CUT Bs'!A:S,10,FALSE)</f>
        <v>0</v>
      </c>
      <c r="P31" s="224">
        <f>VLOOKUP(A31,'[1]CUT Bs'!A:S,11,FALSE)</f>
        <v>0</v>
      </c>
      <c r="Q31" s="224">
        <f>VLOOKUP(A31,'[1]CUT Bs'!A:S,12,FALSE)</f>
        <v>0</v>
      </c>
      <c r="R31" s="224">
        <f>VLOOKUP(A31,'[1]CUT Bs'!A:S,13,FALSE)</f>
        <v>0</v>
      </c>
      <c r="S31" s="224">
        <f>VLOOKUP(A31,'[1]CUT Bs'!A:S,14,FALSE)</f>
        <v>0</v>
      </c>
      <c r="T31" s="224">
        <f>VLOOKUP(A31,'[1]CUT Bs'!A:S,15,FALSE)</f>
        <v>0</v>
      </c>
      <c r="U31" s="224">
        <f>VLOOKUP(A31,'[1]CUT Bs'!A:S,16,FALSE)</f>
        <v>0</v>
      </c>
      <c r="V31" s="224">
        <f>VLOOKUP(A31,'[1]CUT Bs'!A:S,17,FALSE)</f>
        <v>0</v>
      </c>
      <c r="W31" s="224">
        <f>VLOOKUP(A31,'[1]RES. TRL'!F:H,2,FALSE)</f>
        <v>0</v>
      </c>
      <c r="X31" s="224">
        <f>VLOOKUP(A31,'[1]RES. TRL'!F:H,3,FALSE)</f>
        <v>0</v>
      </c>
      <c r="Y31" s="224">
        <f>VLOOKUP(A31,'[1]CUT USD'!A:N,2,FALSE)</f>
        <v>0</v>
      </c>
      <c r="Z31" s="224">
        <f>VLOOKUP(A31,'[1]CUT USD'!A:N,3,FALSE)</f>
        <v>0</v>
      </c>
      <c r="AA31" s="224">
        <f>VLOOKUP(A31,'[1]CUT USD'!A:N,4,FALSE)</f>
        <v>0</v>
      </c>
      <c r="AB31" s="224">
        <f>VLOOKUP(A31,'[1]CUT USD'!A:N,5,FALSE)</f>
        <v>0</v>
      </c>
      <c r="AC31" s="224">
        <f>VLOOKUP(A31,'[1]CUT USD'!A:N,6,FALSE)</f>
        <v>0</v>
      </c>
      <c r="AD31" s="224">
        <f>VLOOKUP(A31,'[1]CUT USD'!A:N,7,FALSE)</f>
        <v>0</v>
      </c>
      <c r="AE31" s="224">
        <f>VLOOKUP(A31,'[1]CUT USD'!A:N,8,FALSE)</f>
        <v>0</v>
      </c>
      <c r="AF31" s="224">
        <f>VLOOKUP(A31,'[1]CUT USD'!A:N,9,FALSE)</f>
        <v>0</v>
      </c>
      <c r="AG31" s="224">
        <f>VLOOKUP(A31,'[1]CUT USD'!A:N,10,FALSE)</f>
        <v>0</v>
      </c>
      <c r="AH31" s="224">
        <f>VLOOKUP(A31,'[1]CUT USD'!A:N,11,FALSE)</f>
        <v>0</v>
      </c>
      <c r="AI31" s="224">
        <f>VLOOKUP(A31,'[1]CUT USD'!A:N,12,FALSE)</f>
        <v>0</v>
      </c>
      <c r="AJ31" s="224">
        <f>VLOOKUP(A31,'[1]CUT USD'!A:N,13,FALSE)</f>
        <v>0</v>
      </c>
      <c r="AK31" s="224">
        <f>VLOOKUP(A31,'[1]CUT USD'!A:N,14,FALSE)</f>
        <v>0</v>
      </c>
      <c r="AL31" s="96">
        <f t="shared" si="1"/>
        <v>2515644.1800000002</v>
      </c>
      <c r="AO31" s="103"/>
    </row>
    <row r="32" spans="1:41" ht="33" hidden="1" customHeight="1">
      <c r="A32" s="221">
        <v>85</v>
      </c>
      <c r="B32" s="222" t="str">
        <f>PROPER(VLOOKUP(A32,[1]bd_lista!$A:$D,2,FALSE))</f>
        <v>Ministerio De Energias</v>
      </c>
      <c r="C32" s="223" t="s">
        <v>1383</v>
      </c>
      <c r="D32" s="224">
        <f>VLOOKUP(A32,'[1]RES. TRL'!A:C,2,FALSE)</f>
        <v>0</v>
      </c>
      <c r="E32" s="224">
        <f>VLOOKUP(A32,'[1]RES. TRL'!A:C,3,FALSE)</f>
        <v>8852172.9100000001</v>
      </c>
      <c r="F32" s="224">
        <f>VLOOKUP(A32,[1]RES.CDI!A:B,2,FALSE)</f>
        <v>0</v>
      </c>
      <c r="G32" s="224">
        <f>VLOOKUP(A32,'[1]CUT Bs'!A:S,2,FALSE)</f>
        <v>0</v>
      </c>
      <c r="H32" s="224">
        <f>VLOOKUP(A32,'[1]CUT Bs'!A:S,3,FALSE)</f>
        <v>0</v>
      </c>
      <c r="I32" s="224">
        <f>VLOOKUP(A32,'[1]CUT Bs'!A:S,4,FALSE)</f>
        <v>0</v>
      </c>
      <c r="J32" s="224">
        <f>VLOOKUP(A32,'[1]CUT Bs'!A:S,5,FALSE)</f>
        <v>0</v>
      </c>
      <c r="K32" s="224">
        <f>VLOOKUP(A32,'[1]CUT Bs'!A:S,6,FALSE)</f>
        <v>0</v>
      </c>
      <c r="L32" s="224">
        <f>VLOOKUP(A32,'[1]CUT Bs'!A:S,7,FALSE)</f>
        <v>0</v>
      </c>
      <c r="M32" s="224">
        <f>VLOOKUP(A32,'[1]CUT Bs'!A:S,8,FALSE)</f>
        <v>0</v>
      </c>
      <c r="N32" s="224">
        <f>VLOOKUP(A32,'[1]CUT Bs'!A:S,9,FALSE)</f>
        <v>0</v>
      </c>
      <c r="O32" s="224">
        <f>VLOOKUP(A32,'[1]CUT Bs'!A:S,10,FALSE)</f>
        <v>0</v>
      </c>
      <c r="P32" s="224">
        <f>VLOOKUP(A32,'[1]CUT Bs'!A:S,11,FALSE)</f>
        <v>0</v>
      </c>
      <c r="Q32" s="224">
        <f>VLOOKUP(A32,'[1]CUT Bs'!A:S,12,FALSE)</f>
        <v>0</v>
      </c>
      <c r="R32" s="224">
        <f>VLOOKUP(A32,'[1]CUT Bs'!A:S,13,FALSE)</f>
        <v>0</v>
      </c>
      <c r="S32" s="224">
        <f>VLOOKUP(A32,'[1]CUT Bs'!A:S,14,FALSE)</f>
        <v>0</v>
      </c>
      <c r="T32" s="224">
        <f>VLOOKUP(A32,'[1]CUT Bs'!A:S,15,FALSE)</f>
        <v>0</v>
      </c>
      <c r="U32" s="224">
        <f>VLOOKUP(A32,'[1]CUT Bs'!A:S,16,FALSE)</f>
        <v>0</v>
      </c>
      <c r="V32" s="224">
        <f>VLOOKUP(A32,'[1]CUT Bs'!A:S,17,FALSE)</f>
        <v>0</v>
      </c>
      <c r="W32" s="224">
        <f>VLOOKUP(A32,'[1]RES. TRL'!F:H,2,FALSE)</f>
        <v>0</v>
      </c>
      <c r="X32" s="224">
        <f>VLOOKUP(A32,'[1]RES. TRL'!F:H,3,FALSE)</f>
        <v>0</v>
      </c>
      <c r="Y32" s="224">
        <f>VLOOKUP(A32,'[1]CUT USD'!A:N,2,FALSE)</f>
        <v>0</v>
      </c>
      <c r="Z32" s="224">
        <f>VLOOKUP(A32,'[1]CUT USD'!A:N,3,FALSE)</f>
        <v>0</v>
      </c>
      <c r="AA32" s="224">
        <f>VLOOKUP(A32,'[1]CUT USD'!A:N,4,FALSE)</f>
        <v>100.02</v>
      </c>
      <c r="AB32" s="224">
        <f>VLOOKUP(A32,'[1]CUT USD'!A:N,5,FALSE)</f>
        <v>658560</v>
      </c>
      <c r="AC32" s="224">
        <f>VLOOKUP(A32,'[1]CUT USD'!A:N,6,FALSE)</f>
        <v>0</v>
      </c>
      <c r="AD32" s="224">
        <f>VLOOKUP(A32,'[1]CUT USD'!A:N,7,FALSE)</f>
        <v>0</v>
      </c>
      <c r="AE32" s="224">
        <f>VLOOKUP(A32,'[1]CUT USD'!A:N,8,FALSE)</f>
        <v>0</v>
      </c>
      <c r="AF32" s="224">
        <f>VLOOKUP(A32,'[1]CUT USD'!A:N,9,FALSE)</f>
        <v>0</v>
      </c>
      <c r="AG32" s="224">
        <f>VLOOKUP(A32,'[1]CUT USD'!A:N,10,FALSE)</f>
        <v>0</v>
      </c>
      <c r="AH32" s="224">
        <f>VLOOKUP(A32,'[1]CUT USD'!A:N,11,FALSE)</f>
        <v>0</v>
      </c>
      <c r="AI32" s="224">
        <f>VLOOKUP(A32,'[1]CUT USD'!A:N,12,FALSE)</f>
        <v>0</v>
      </c>
      <c r="AJ32" s="224">
        <f>VLOOKUP(A32,'[1]CUT USD'!A:N,13,FALSE)</f>
        <v>0</v>
      </c>
      <c r="AK32" s="224">
        <f>VLOOKUP(A32,'[1]CUT USD'!A:N,14,FALSE)</f>
        <v>0</v>
      </c>
      <c r="AL32" s="96">
        <f t="shared" si="1"/>
        <v>9510832.9299999997</v>
      </c>
      <c r="AO32" s="103"/>
    </row>
    <row r="33" spans="1:41" ht="33" hidden="1" customHeight="1">
      <c r="A33" s="221">
        <v>86</v>
      </c>
      <c r="B33" s="222" t="str">
        <f>PROPER(VLOOKUP(A33,[1]bd_lista!$A:$D,2,FALSE))</f>
        <v>Ministerio De Medio Ambiente Y Agua</v>
      </c>
      <c r="C33" s="223" t="s">
        <v>1383</v>
      </c>
      <c r="D33" s="224">
        <f>VLOOKUP(A33,'[1]RES. TRL'!A:C,2,FALSE)</f>
        <v>0</v>
      </c>
      <c r="E33" s="224">
        <f>VLOOKUP(A33,'[1]RES. TRL'!A:C,3,FALSE)</f>
        <v>628269.07999999996</v>
      </c>
      <c r="F33" s="224">
        <f>VLOOKUP(A33,[1]RES.CDI!A:B,2,FALSE)</f>
        <v>0</v>
      </c>
      <c r="G33" s="224">
        <f>VLOOKUP(A33,'[1]CUT Bs'!A:S,2,FALSE)</f>
        <v>2332293.2499999995</v>
      </c>
      <c r="H33" s="224">
        <f>VLOOKUP(A33,'[1]CUT Bs'!A:S,3,FALSE)</f>
        <v>0</v>
      </c>
      <c r="I33" s="224">
        <f>VLOOKUP(A33,'[1]CUT Bs'!A:S,4,FALSE)</f>
        <v>50</v>
      </c>
      <c r="J33" s="224">
        <f>VLOOKUP(A33,'[1]CUT Bs'!A:S,5,FALSE)</f>
        <v>961669.09000000008</v>
      </c>
      <c r="K33" s="224">
        <f>VLOOKUP(A33,'[1]CUT Bs'!A:S,6,FALSE)</f>
        <v>0</v>
      </c>
      <c r="L33" s="224">
        <f>VLOOKUP(A33,'[1]CUT Bs'!A:S,7,FALSE)</f>
        <v>0</v>
      </c>
      <c r="M33" s="224">
        <f>VLOOKUP(A33,'[1]CUT Bs'!A:S,8,FALSE)</f>
        <v>0</v>
      </c>
      <c r="N33" s="224">
        <f>VLOOKUP(A33,'[1]CUT Bs'!A:S,9,FALSE)</f>
        <v>0</v>
      </c>
      <c r="O33" s="224">
        <f>VLOOKUP(A33,'[1]CUT Bs'!A:S,10,FALSE)</f>
        <v>0</v>
      </c>
      <c r="P33" s="224">
        <f>VLOOKUP(A33,'[1]CUT Bs'!A:S,11,FALSE)</f>
        <v>0</v>
      </c>
      <c r="Q33" s="224">
        <f>VLOOKUP(A33,'[1]CUT Bs'!A:S,12,FALSE)</f>
        <v>0</v>
      </c>
      <c r="R33" s="224">
        <f>VLOOKUP(A33,'[1]CUT Bs'!A:S,13,FALSE)</f>
        <v>0</v>
      </c>
      <c r="S33" s="224">
        <f>VLOOKUP(A33,'[1]CUT Bs'!A:S,14,FALSE)</f>
        <v>0</v>
      </c>
      <c r="T33" s="224">
        <f>VLOOKUP(A33,'[1]CUT Bs'!A:S,15,FALSE)</f>
        <v>0</v>
      </c>
      <c r="U33" s="224">
        <f>VLOOKUP(A33,'[1]CUT Bs'!A:S,16,FALSE)</f>
        <v>0</v>
      </c>
      <c r="V33" s="224">
        <f>VLOOKUP(A33,'[1]CUT Bs'!A:S,17,FALSE)</f>
        <v>0</v>
      </c>
      <c r="W33" s="224">
        <f>VLOOKUP(A33,'[1]RES. TRL'!F:H,2,FALSE)</f>
        <v>0</v>
      </c>
      <c r="X33" s="224">
        <f>VLOOKUP(A33,'[1]RES. TRL'!F:H,3,FALSE)</f>
        <v>0</v>
      </c>
      <c r="Y33" s="224">
        <f>VLOOKUP(A33,'[1]CUT USD'!A:N,2,FALSE)</f>
        <v>0</v>
      </c>
      <c r="Z33" s="224">
        <f>VLOOKUP(A33,'[1]CUT USD'!A:N,3,FALSE)</f>
        <v>0</v>
      </c>
      <c r="AA33" s="224">
        <f>VLOOKUP(A33,'[1]CUT USD'!A:N,4,FALSE)</f>
        <v>400.08</v>
      </c>
      <c r="AB33" s="224">
        <f>VLOOKUP(A33,'[1]CUT USD'!A:N,5,FALSE)</f>
        <v>124656714.12</v>
      </c>
      <c r="AC33" s="224">
        <f>VLOOKUP(A33,'[1]CUT USD'!A:N,6,FALSE)</f>
        <v>0</v>
      </c>
      <c r="AD33" s="224">
        <f>VLOOKUP(A33,'[1]CUT USD'!A:N,7,FALSE)</f>
        <v>0</v>
      </c>
      <c r="AE33" s="224">
        <f>VLOOKUP(A33,'[1]CUT USD'!A:N,8,FALSE)</f>
        <v>0</v>
      </c>
      <c r="AF33" s="224">
        <f>VLOOKUP(A33,'[1]CUT USD'!A:N,9,FALSE)</f>
        <v>0</v>
      </c>
      <c r="AG33" s="224">
        <f>VLOOKUP(A33,'[1]CUT USD'!A:N,10,FALSE)</f>
        <v>0</v>
      </c>
      <c r="AH33" s="224">
        <f>VLOOKUP(A33,'[1]CUT USD'!A:N,11,FALSE)</f>
        <v>0</v>
      </c>
      <c r="AI33" s="224">
        <f>VLOOKUP(A33,'[1]CUT USD'!A:N,12,FALSE)</f>
        <v>0</v>
      </c>
      <c r="AJ33" s="224">
        <f>VLOOKUP(A33,'[1]CUT USD'!A:N,13,FALSE)</f>
        <v>0</v>
      </c>
      <c r="AK33" s="224">
        <f>VLOOKUP(A33,'[1]CUT USD'!A:N,14,FALSE)</f>
        <v>0</v>
      </c>
      <c r="AL33" s="96">
        <f t="shared" si="1"/>
        <v>128579395.62</v>
      </c>
      <c r="AO33" s="103"/>
    </row>
    <row r="34" spans="1:41" ht="33" hidden="1" customHeight="1">
      <c r="A34" s="221">
        <v>87</v>
      </c>
      <c r="B34" s="222" t="str">
        <f>PROPER(VLOOKUP(A34,[1]bd_lista!$A:$D,2,FALSE))</f>
        <v>Ministerio De Comunicación</v>
      </c>
      <c r="C34" s="223" t="s">
        <v>1383</v>
      </c>
      <c r="D34" s="224">
        <f>VLOOKUP(A34,'[1]RES. TRL'!A:C,2,FALSE)</f>
        <v>0</v>
      </c>
      <c r="E34" s="224">
        <f>VLOOKUP(A34,'[1]RES. TRL'!A:C,3,FALSE)</f>
        <v>0</v>
      </c>
      <c r="F34" s="224">
        <f>VLOOKUP(A34,[1]RES.CDI!A:B,2,FALSE)</f>
        <v>0</v>
      </c>
      <c r="G34" s="224">
        <f>VLOOKUP(A34,'[1]CUT Bs'!A:S,2,FALSE)</f>
        <v>26010.34</v>
      </c>
      <c r="H34" s="224">
        <f>VLOOKUP(A34,'[1]CUT Bs'!A:S,3,FALSE)</f>
        <v>0</v>
      </c>
      <c r="I34" s="224">
        <f>VLOOKUP(A34,'[1]CUT Bs'!A:S,4,FALSE)</f>
        <v>17184.95</v>
      </c>
      <c r="J34" s="224">
        <f>VLOOKUP(A34,'[1]CUT Bs'!A:S,5,FALSE)</f>
        <v>0</v>
      </c>
      <c r="K34" s="224">
        <f>VLOOKUP(A34,'[1]CUT Bs'!A:S,6,FALSE)</f>
        <v>0</v>
      </c>
      <c r="L34" s="224">
        <f>VLOOKUP(A34,'[1]CUT Bs'!A:S,7,FALSE)</f>
        <v>0</v>
      </c>
      <c r="M34" s="224">
        <f>VLOOKUP(A34,'[1]CUT Bs'!A:S,8,FALSE)</f>
        <v>0</v>
      </c>
      <c r="N34" s="224">
        <f>VLOOKUP(A34,'[1]CUT Bs'!A:S,9,FALSE)</f>
        <v>0</v>
      </c>
      <c r="O34" s="224">
        <f>VLOOKUP(A34,'[1]CUT Bs'!A:S,10,FALSE)</f>
        <v>0</v>
      </c>
      <c r="P34" s="224">
        <f>VLOOKUP(A34,'[1]CUT Bs'!A:S,11,FALSE)</f>
        <v>0</v>
      </c>
      <c r="Q34" s="224">
        <f>VLOOKUP(A34,'[1]CUT Bs'!A:S,12,FALSE)</f>
        <v>0</v>
      </c>
      <c r="R34" s="224">
        <f>VLOOKUP(A34,'[1]CUT Bs'!A:S,13,FALSE)</f>
        <v>0</v>
      </c>
      <c r="S34" s="224">
        <f>VLOOKUP(A34,'[1]CUT Bs'!A:S,14,FALSE)</f>
        <v>0</v>
      </c>
      <c r="T34" s="224">
        <f>VLOOKUP(A34,'[1]CUT Bs'!A:S,15,FALSE)</f>
        <v>0</v>
      </c>
      <c r="U34" s="224">
        <f>VLOOKUP(A34,'[1]CUT Bs'!A:S,16,FALSE)</f>
        <v>0</v>
      </c>
      <c r="V34" s="224">
        <f>VLOOKUP(A34,'[1]CUT Bs'!A:S,17,FALSE)</f>
        <v>0</v>
      </c>
      <c r="W34" s="224">
        <f>VLOOKUP(A34,'[1]RES. TRL'!F:H,2,FALSE)</f>
        <v>0</v>
      </c>
      <c r="X34" s="224">
        <f>VLOOKUP(A34,'[1]RES. TRL'!F:H,3,FALSE)</f>
        <v>0</v>
      </c>
      <c r="Y34" s="224">
        <f>VLOOKUP(A34,'[1]CUT USD'!A:N,2,FALSE)</f>
        <v>0</v>
      </c>
      <c r="Z34" s="224">
        <f>VLOOKUP(A34,'[1]CUT USD'!A:N,3,FALSE)</f>
        <v>0</v>
      </c>
      <c r="AA34" s="224">
        <f>VLOOKUP(A34,'[1]CUT USD'!A:N,4,FALSE)</f>
        <v>0</v>
      </c>
      <c r="AB34" s="224">
        <f>VLOOKUP(A34,'[1]CUT USD'!A:N,5,FALSE)</f>
        <v>0</v>
      </c>
      <c r="AC34" s="224">
        <f>VLOOKUP(A34,'[1]CUT USD'!A:N,6,FALSE)</f>
        <v>0</v>
      </c>
      <c r="AD34" s="224">
        <f>VLOOKUP(A34,'[1]CUT USD'!A:N,7,FALSE)</f>
        <v>0</v>
      </c>
      <c r="AE34" s="224">
        <f>VLOOKUP(A34,'[1]CUT USD'!A:N,8,FALSE)</f>
        <v>0</v>
      </c>
      <c r="AF34" s="224">
        <f>VLOOKUP(A34,'[1]CUT USD'!A:N,9,FALSE)</f>
        <v>0</v>
      </c>
      <c r="AG34" s="224">
        <f>VLOOKUP(A34,'[1]CUT USD'!A:N,10,FALSE)</f>
        <v>0</v>
      </c>
      <c r="AH34" s="224">
        <f>VLOOKUP(A34,'[1]CUT USD'!A:N,11,FALSE)</f>
        <v>0</v>
      </c>
      <c r="AI34" s="224">
        <f>VLOOKUP(A34,'[1]CUT USD'!A:N,12,FALSE)</f>
        <v>0</v>
      </c>
      <c r="AJ34" s="224">
        <f>VLOOKUP(A34,'[1]CUT USD'!A:N,13,FALSE)</f>
        <v>0</v>
      </c>
      <c r="AK34" s="224">
        <f>VLOOKUP(A34,'[1]CUT USD'!A:N,14,FALSE)</f>
        <v>0</v>
      </c>
      <c r="AL34" s="96">
        <f t="shared" si="1"/>
        <v>43195.29</v>
      </c>
      <c r="AO34" s="103"/>
    </row>
    <row r="35" spans="1:41" ht="33" hidden="1" customHeight="1">
      <c r="A35" s="221">
        <v>95</v>
      </c>
      <c r="B35" s="222" t="str">
        <f>PROPER(VLOOKUP(A35,[1]bd_lista!$A:$D,2,FALSE))</f>
        <v>Consejo Supremo De Defensa Plurinacional</v>
      </c>
      <c r="C35" s="223" t="s">
        <v>1383</v>
      </c>
      <c r="D35" s="224">
        <f>VLOOKUP(A35,'[1]RES. TRL'!A:C,2,FALSE)</f>
        <v>0</v>
      </c>
      <c r="E35" s="224">
        <f>VLOOKUP(A35,'[1]RES. TRL'!A:C,3,FALSE)</f>
        <v>0</v>
      </c>
      <c r="F35" s="224">
        <f>VLOOKUP(A35,[1]RES.CDI!A:B,2,FALSE)</f>
        <v>0</v>
      </c>
      <c r="G35" s="224">
        <f>VLOOKUP(A35,'[1]CUT Bs'!A:S,2,FALSE)</f>
        <v>0</v>
      </c>
      <c r="H35" s="224">
        <f>VLOOKUP(A35,'[1]CUT Bs'!A:S,3,FALSE)</f>
        <v>0</v>
      </c>
      <c r="I35" s="224">
        <f>VLOOKUP(A35,'[1]CUT Bs'!A:S,4,FALSE)</f>
        <v>0</v>
      </c>
      <c r="J35" s="224">
        <f>VLOOKUP(A35,'[1]CUT Bs'!A:S,5,FALSE)</f>
        <v>0</v>
      </c>
      <c r="K35" s="224">
        <f>VLOOKUP(A35,'[1]CUT Bs'!A:S,6,FALSE)</f>
        <v>0</v>
      </c>
      <c r="L35" s="224">
        <f>VLOOKUP(A35,'[1]CUT Bs'!A:S,7,FALSE)</f>
        <v>0</v>
      </c>
      <c r="M35" s="224">
        <f>VLOOKUP(A35,'[1]CUT Bs'!A:S,8,FALSE)</f>
        <v>0</v>
      </c>
      <c r="N35" s="224">
        <f>VLOOKUP(A35,'[1]CUT Bs'!A:S,9,FALSE)</f>
        <v>0</v>
      </c>
      <c r="O35" s="224">
        <f>VLOOKUP(A35,'[1]CUT Bs'!A:S,10,FALSE)</f>
        <v>0</v>
      </c>
      <c r="P35" s="224">
        <f>VLOOKUP(A35,'[1]CUT Bs'!A:S,11,FALSE)</f>
        <v>0</v>
      </c>
      <c r="Q35" s="224">
        <f>VLOOKUP(A35,'[1]CUT Bs'!A:S,12,FALSE)</f>
        <v>0</v>
      </c>
      <c r="R35" s="224">
        <f>VLOOKUP(A35,'[1]CUT Bs'!A:S,13,FALSE)</f>
        <v>0</v>
      </c>
      <c r="S35" s="224">
        <f>VLOOKUP(A35,'[1]CUT Bs'!A:S,14,FALSE)</f>
        <v>0</v>
      </c>
      <c r="T35" s="224">
        <f>VLOOKUP(A35,'[1]CUT Bs'!A:S,15,FALSE)</f>
        <v>0</v>
      </c>
      <c r="U35" s="224">
        <f>VLOOKUP(A35,'[1]CUT Bs'!A:S,16,FALSE)</f>
        <v>0</v>
      </c>
      <c r="V35" s="224">
        <f>VLOOKUP(A35,'[1]CUT Bs'!A:S,17,FALSE)</f>
        <v>0</v>
      </c>
      <c r="W35" s="224">
        <f>VLOOKUP(A35,'[1]RES. TRL'!F:H,2,FALSE)</f>
        <v>0</v>
      </c>
      <c r="X35" s="224">
        <f>VLOOKUP(A35,'[1]RES. TRL'!F:H,3,FALSE)</f>
        <v>0</v>
      </c>
      <c r="Y35" s="224">
        <f>VLOOKUP(A35,'[1]CUT USD'!A:N,2,FALSE)</f>
        <v>0</v>
      </c>
      <c r="Z35" s="224">
        <f>VLOOKUP(A35,'[1]CUT USD'!A:N,3,FALSE)</f>
        <v>0</v>
      </c>
      <c r="AA35" s="224">
        <f>VLOOKUP(A35,'[1]CUT USD'!A:N,4,FALSE)</f>
        <v>0</v>
      </c>
      <c r="AB35" s="224">
        <f>VLOOKUP(A35,'[1]CUT USD'!A:N,5,FALSE)</f>
        <v>0</v>
      </c>
      <c r="AC35" s="224">
        <f>VLOOKUP(A35,'[1]CUT USD'!A:N,6,FALSE)</f>
        <v>0</v>
      </c>
      <c r="AD35" s="224">
        <f>VLOOKUP(A35,'[1]CUT USD'!A:N,7,FALSE)</f>
        <v>0</v>
      </c>
      <c r="AE35" s="224">
        <f>VLOOKUP(A35,'[1]CUT USD'!A:N,8,FALSE)</f>
        <v>0</v>
      </c>
      <c r="AF35" s="224">
        <f>VLOOKUP(A35,'[1]CUT USD'!A:N,9,FALSE)</f>
        <v>0</v>
      </c>
      <c r="AG35" s="224">
        <f>VLOOKUP(A35,'[1]CUT USD'!A:N,10,FALSE)</f>
        <v>0</v>
      </c>
      <c r="AH35" s="224">
        <f>VLOOKUP(A35,'[1]CUT USD'!A:N,11,FALSE)</f>
        <v>0</v>
      </c>
      <c r="AI35" s="224">
        <f>VLOOKUP(A35,'[1]CUT USD'!A:N,12,FALSE)</f>
        <v>0</v>
      </c>
      <c r="AJ35" s="224">
        <f>VLOOKUP(A35,'[1]CUT USD'!A:N,13,FALSE)</f>
        <v>0</v>
      </c>
      <c r="AK35" s="224">
        <f>VLOOKUP(A35,'[1]CUT USD'!A:N,14,FALSE)</f>
        <v>0</v>
      </c>
      <c r="AL35" s="96">
        <f t="shared" si="1"/>
        <v>0</v>
      </c>
      <c r="AO35" s="103"/>
    </row>
    <row r="36" spans="1:41" ht="33" hidden="1" customHeight="1">
      <c r="A36" s="221" t="s">
        <v>626</v>
      </c>
      <c r="B36" s="222" t="str">
        <f>PROPER(VLOOKUP(A36,[1]bd_lista!$A:$D,2,FALSE))</f>
        <v>Dirección General De Programación Y Operaciones Del Tesoro</v>
      </c>
      <c r="C36" s="223" t="s">
        <v>1383</v>
      </c>
      <c r="D36" s="224">
        <f>VLOOKUP(A36,'[1]RES. TRL'!A:C,2,FALSE)</f>
        <v>7998409.0299999993</v>
      </c>
      <c r="E36" s="224">
        <f>VLOOKUP(A36,'[1]RES. TRL'!A:C,3,FALSE)</f>
        <v>0</v>
      </c>
      <c r="F36" s="224">
        <f>VLOOKUP(A36,[1]RES.CDI!A:B,2,FALSE)</f>
        <v>4335.1400000000003</v>
      </c>
      <c r="G36" s="224">
        <f>VLOOKUP(A36,'[1]CUT Bs'!A:S,2,FALSE)</f>
        <v>0</v>
      </c>
      <c r="H36" s="224">
        <f>VLOOKUP(A36,'[1]CUT Bs'!A:S,3,FALSE)</f>
        <v>0</v>
      </c>
      <c r="I36" s="224">
        <f>VLOOKUP(A36,'[1]CUT Bs'!A:S,4,FALSE)</f>
        <v>0</v>
      </c>
      <c r="J36" s="224">
        <f>VLOOKUP(A36,'[1]CUT Bs'!A:S,5,FALSE)</f>
        <v>1187608.48</v>
      </c>
      <c r="K36" s="224">
        <f>VLOOKUP(A36,'[1]CUT Bs'!A:S,6,FALSE)</f>
        <v>0</v>
      </c>
      <c r="L36" s="224">
        <f>VLOOKUP(A36,'[1]CUT Bs'!A:S,7,FALSE)</f>
        <v>0</v>
      </c>
      <c r="M36" s="224">
        <f>VLOOKUP(A36,'[1]CUT Bs'!A:S,8,FALSE)</f>
        <v>0</v>
      </c>
      <c r="N36" s="224">
        <f>VLOOKUP(A36,'[1]CUT Bs'!A:S,9,FALSE)</f>
        <v>0</v>
      </c>
      <c r="O36" s="224">
        <f>VLOOKUP(A36,'[1]CUT Bs'!A:S,10,FALSE)</f>
        <v>0</v>
      </c>
      <c r="P36" s="224">
        <f>VLOOKUP(A36,'[1]CUT Bs'!A:S,11,FALSE)</f>
        <v>0</v>
      </c>
      <c r="Q36" s="224">
        <f>VLOOKUP(A36,'[1]CUT Bs'!A:S,12,FALSE)</f>
        <v>0</v>
      </c>
      <c r="R36" s="224">
        <f>VLOOKUP(A36,'[1]CUT Bs'!A:S,13,FALSE)</f>
        <v>0</v>
      </c>
      <c r="S36" s="224">
        <f>VLOOKUP(A36,'[1]CUT Bs'!A:S,14,FALSE)</f>
        <v>0</v>
      </c>
      <c r="T36" s="224">
        <f>VLOOKUP(A36,'[1]CUT Bs'!A:S,15,FALSE)</f>
        <v>0</v>
      </c>
      <c r="U36" s="224">
        <f>VLOOKUP(A36,'[1]CUT Bs'!A:S,16,FALSE)</f>
        <v>0</v>
      </c>
      <c r="V36" s="224">
        <f>VLOOKUP(A36,'[1]CUT Bs'!A:S,17,FALSE)</f>
        <v>0</v>
      </c>
      <c r="W36" s="224">
        <f>VLOOKUP(A36,'[1]RES. TRL'!F:H,2,FALSE)</f>
        <v>0</v>
      </c>
      <c r="X36" s="224">
        <f>VLOOKUP(A36,'[1]RES. TRL'!F:H,3,FALSE)</f>
        <v>0</v>
      </c>
      <c r="Y36" s="224">
        <f>VLOOKUP(A36,'[1]CUT USD'!A:N,2,FALSE)</f>
        <v>0</v>
      </c>
      <c r="Z36" s="224">
        <f>VLOOKUP(A36,'[1]CUT USD'!A:N,3,FALSE)</f>
        <v>0</v>
      </c>
      <c r="AA36" s="224">
        <f>VLOOKUP(A36,'[1]CUT USD'!A:N,4,FALSE)</f>
        <v>0</v>
      </c>
      <c r="AB36" s="224">
        <f>VLOOKUP(A36,'[1]CUT USD'!A:N,5,FALSE)</f>
        <v>0</v>
      </c>
      <c r="AC36" s="224">
        <f>VLOOKUP(A36,'[1]CUT USD'!A:N,6,FALSE)</f>
        <v>0</v>
      </c>
      <c r="AD36" s="224">
        <f>VLOOKUP(A36,'[1]CUT USD'!A:N,7,FALSE)</f>
        <v>0</v>
      </c>
      <c r="AE36" s="224">
        <f>VLOOKUP(A36,'[1]CUT USD'!A:N,8,FALSE)</f>
        <v>0</v>
      </c>
      <c r="AF36" s="224">
        <f>VLOOKUP(A36,'[1]CUT USD'!A:N,9,FALSE)</f>
        <v>0</v>
      </c>
      <c r="AG36" s="224">
        <f>VLOOKUP(A36,'[1]CUT USD'!A:N,10,FALSE)</f>
        <v>0</v>
      </c>
      <c r="AH36" s="224">
        <f>VLOOKUP(A36,'[1]CUT USD'!A:N,11,FALSE)</f>
        <v>0</v>
      </c>
      <c r="AI36" s="224">
        <f>VLOOKUP(A36,'[1]CUT USD'!A:N,12,FALSE)</f>
        <v>0</v>
      </c>
      <c r="AJ36" s="224">
        <f>VLOOKUP(A36,'[1]CUT USD'!A:N,13,FALSE)</f>
        <v>0</v>
      </c>
      <c r="AK36" s="224">
        <f>VLOOKUP(A36,'[1]CUT USD'!A:N,14,FALSE)</f>
        <v>0</v>
      </c>
      <c r="AL36" s="96">
        <f t="shared" si="1"/>
        <v>9190352.6499999985</v>
      </c>
      <c r="AO36" s="103"/>
    </row>
    <row r="37" spans="1:41" ht="33" hidden="1" customHeight="1">
      <c r="A37" s="221" t="s">
        <v>628</v>
      </c>
      <c r="B37" s="222" t="str">
        <f>PROPER(VLOOKUP(A37,[1]bd_lista!$A:$D,2,FALSE))</f>
        <v>Dirección General De Programación Y Operaciones Del Tesoro</v>
      </c>
      <c r="C37" s="223" t="s">
        <v>1383</v>
      </c>
      <c r="D37" s="224">
        <f>VLOOKUP(A37,'[1]RES. TRL'!A:C,2,FALSE)</f>
        <v>0</v>
      </c>
      <c r="E37" s="224">
        <f>VLOOKUP(A37,'[1]RES. TRL'!A:C,3,FALSE)</f>
        <v>2028821.5</v>
      </c>
      <c r="F37" s="224">
        <f>VLOOKUP(A37,[1]RES.CDI!A:B,2,FALSE)</f>
        <v>122565000.92</v>
      </c>
      <c r="G37" s="224">
        <f>VLOOKUP(A37,'[1]CUT Bs'!A:S,2,FALSE)</f>
        <v>5782783.5899999971</v>
      </c>
      <c r="H37" s="224">
        <f>VLOOKUP(A37,'[1]CUT Bs'!A:S,3,FALSE)</f>
        <v>0</v>
      </c>
      <c r="I37" s="224">
        <f>VLOOKUP(A37,'[1]CUT Bs'!A:S,4,FALSE)</f>
        <v>55483.47</v>
      </c>
      <c r="J37" s="224">
        <f>VLOOKUP(A37,'[1]CUT Bs'!A:S,5,FALSE)</f>
        <v>35894911.309999995</v>
      </c>
      <c r="K37" s="224">
        <f>VLOOKUP(A37,'[1]CUT Bs'!A:S,6,FALSE)</f>
        <v>0</v>
      </c>
      <c r="L37" s="224">
        <f>VLOOKUP(A37,'[1]CUT Bs'!A:S,7,FALSE)</f>
        <v>2083.96</v>
      </c>
      <c r="M37" s="224">
        <f>VLOOKUP(A37,'[1]CUT Bs'!A:S,8,FALSE)</f>
        <v>343738.67000000004</v>
      </c>
      <c r="N37" s="224">
        <f>VLOOKUP(A37,'[1]CUT Bs'!A:S,9,FALSE)</f>
        <v>0</v>
      </c>
      <c r="O37" s="224">
        <f>VLOOKUP(A37,'[1]CUT Bs'!A:S,10,FALSE)</f>
        <v>200</v>
      </c>
      <c r="P37" s="224">
        <f>VLOOKUP(A37,'[1]CUT Bs'!A:S,11,FALSE)</f>
        <v>0</v>
      </c>
      <c r="Q37" s="224">
        <f>VLOOKUP(A37,'[1]CUT Bs'!A:S,12,FALSE)</f>
        <v>43587869.920000002</v>
      </c>
      <c r="R37" s="224">
        <f>VLOOKUP(A37,'[1]CUT Bs'!A:S,13,FALSE)</f>
        <v>0</v>
      </c>
      <c r="S37" s="224">
        <f>VLOOKUP(A37,'[1]CUT Bs'!A:S,14,FALSE)</f>
        <v>0</v>
      </c>
      <c r="T37" s="224">
        <f>VLOOKUP(A37,'[1]CUT Bs'!A:S,15,FALSE)</f>
        <v>0</v>
      </c>
      <c r="U37" s="224">
        <f>VLOOKUP(A37,'[1]CUT Bs'!A:S,16,FALSE)</f>
        <v>0</v>
      </c>
      <c r="V37" s="224">
        <f>VLOOKUP(A37,'[1]CUT Bs'!A:S,17,FALSE)</f>
        <v>0</v>
      </c>
      <c r="W37" s="224">
        <f>VLOOKUP(A37,'[1]RES. TRL'!F:H,2,FALSE)</f>
        <v>0</v>
      </c>
      <c r="X37" s="224">
        <f>VLOOKUP(A37,'[1]RES. TRL'!F:H,3,FALSE)</f>
        <v>0</v>
      </c>
      <c r="Y37" s="224">
        <f>VLOOKUP(A37,'[1]CUT USD'!A:N,2,FALSE)</f>
        <v>275600.64000000001</v>
      </c>
      <c r="Z37" s="224">
        <f>VLOOKUP(A37,'[1]CUT USD'!A:N,3,FALSE)</f>
        <v>0</v>
      </c>
      <c r="AA37" s="224">
        <f>VLOOKUP(A37,'[1]CUT USD'!A:N,4,FALSE)</f>
        <v>0</v>
      </c>
      <c r="AB37" s="224">
        <f>VLOOKUP(A37,'[1]CUT USD'!A:N,5,FALSE)</f>
        <v>1024817835.3000001</v>
      </c>
      <c r="AC37" s="224">
        <f>VLOOKUP(A37,'[1]CUT USD'!A:N,6,FALSE)</f>
        <v>0</v>
      </c>
      <c r="AD37" s="224">
        <f>VLOOKUP(A37,'[1]CUT USD'!A:N,7,FALSE)</f>
        <v>0</v>
      </c>
      <c r="AE37" s="224">
        <f>VLOOKUP(A37,'[1]CUT USD'!A:N,8,FALSE)</f>
        <v>164.57</v>
      </c>
      <c r="AF37" s="224">
        <f>VLOOKUP(A37,'[1]CUT USD'!A:N,9,FALSE)</f>
        <v>0</v>
      </c>
      <c r="AG37" s="224">
        <f>VLOOKUP(A37,'[1]CUT USD'!A:N,10,FALSE)</f>
        <v>0</v>
      </c>
      <c r="AH37" s="224">
        <f>VLOOKUP(A37,'[1]CUT USD'!A:N,11,FALSE)</f>
        <v>0</v>
      </c>
      <c r="AI37" s="224">
        <f>VLOOKUP(A37,'[1]CUT USD'!A:N,12,FALSE)</f>
        <v>0.25000000000000011</v>
      </c>
      <c r="AJ37" s="224">
        <f>VLOOKUP(A37,'[1]CUT USD'!A:N,13,FALSE)</f>
        <v>6415552.5899999999</v>
      </c>
      <c r="AK37" s="224">
        <f>VLOOKUP(A37,'[1]CUT USD'!A:N,14,FALSE)</f>
        <v>0</v>
      </c>
      <c r="AL37" s="96">
        <f t="shared" si="1"/>
        <v>1241770046.6899998</v>
      </c>
      <c r="AO37" s="103"/>
    </row>
    <row r="38" spans="1:41" ht="33" hidden="1" customHeight="1">
      <c r="A38" s="221" t="s">
        <v>629</v>
      </c>
      <c r="B38" s="222" t="str">
        <f>PROPER(VLOOKUP(A38,[1]bd_lista!$A:$D,2,FALSE))</f>
        <v>Dirección General De Crédito Público</v>
      </c>
      <c r="C38" s="223" t="s">
        <v>1383</v>
      </c>
      <c r="D38" s="224">
        <f>VLOOKUP(A38,'[1]RES. TRL'!A:C,2,FALSE)</f>
        <v>0</v>
      </c>
      <c r="E38" s="224">
        <f>VLOOKUP(A38,'[1]RES. TRL'!A:C,3,FALSE)</f>
        <v>0</v>
      </c>
      <c r="F38" s="224">
        <f>VLOOKUP(A38,[1]RES.CDI!A:B,2,FALSE)</f>
        <v>0</v>
      </c>
      <c r="G38" s="224">
        <f>VLOOKUP(A38,'[1]CUT Bs'!A:S,2,FALSE)</f>
        <v>50</v>
      </c>
      <c r="H38" s="224">
        <f>VLOOKUP(A38,'[1]CUT Bs'!A:S,3,FALSE)</f>
        <v>0</v>
      </c>
      <c r="I38" s="224">
        <f>VLOOKUP(A38,'[1]CUT Bs'!A:S,4,FALSE)</f>
        <v>947940.61</v>
      </c>
      <c r="J38" s="224">
        <f>VLOOKUP(A38,'[1]CUT Bs'!A:S,5,FALSE)</f>
        <v>113208482.69999999</v>
      </c>
      <c r="K38" s="224">
        <f>VLOOKUP(A38,'[1]CUT Bs'!A:S,6,FALSE)</f>
        <v>0</v>
      </c>
      <c r="L38" s="224">
        <f>VLOOKUP(A38,'[1]CUT Bs'!A:S,7,FALSE)</f>
        <v>0</v>
      </c>
      <c r="M38" s="224">
        <f>VLOOKUP(A38,'[1]CUT Bs'!A:S,8,FALSE)</f>
        <v>876794.63</v>
      </c>
      <c r="N38" s="224">
        <f>VLOOKUP(A38,'[1]CUT Bs'!A:S,9,FALSE)</f>
        <v>0</v>
      </c>
      <c r="O38" s="224">
        <f>VLOOKUP(A38,'[1]CUT Bs'!A:S,10,FALSE)</f>
        <v>248290886.12000003</v>
      </c>
      <c r="P38" s="224">
        <f>VLOOKUP(A38,'[1]CUT Bs'!A:S,11,FALSE)</f>
        <v>0</v>
      </c>
      <c r="Q38" s="224">
        <f>VLOOKUP(A38,'[1]CUT Bs'!A:S,12,FALSE)</f>
        <v>6675.09</v>
      </c>
      <c r="R38" s="224">
        <f>VLOOKUP(A38,'[1]CUT Bs'!A:S,13,FALSE)</f>
        <v>0</v>
      </c>
      <c r="S38" s="224">
        <f>VLOOKUP(A38,'[1]CUT Bs'!A:S,14,FALSE)</f>
        <v>47667629.379999995</v>
      </c>
      <c r="T38" s="224">
        <f>VLOOKUP(A38,'[1]CUT Bs'!A:S,15,FALSE)</f>
        <v>0</v>
      </c>
      <c r="U38" s="224">
        <f>VLOOKUP(A38,'[1]CUT Bs'!A:S,16,FALSE)</f>
        <v>0</v>
      </c>
      <c r="V38" s="224">
        <f>VLOOKUP(A38,'[1]CUT Bs'!A:S,17,FALSE)</f>
        <v>0</v>
      </c>
      <c r="W38" s="224">
        <f>VLOOKUP(A38,'[1]RES. TRL'!F:H,2,FALSE)</f>
        <v>0</v>
      </c>
      <c r="X38" s="224">
        <f>VLOOKUP(A38,'[1]RES. TRL'!F:H,3,FALSE)</f>
        <v>0</v>
      </c>
      <c r="Y38" s="224">
        <f>VLOOKUP(A38,'[1]CUT USD'!A:N,2,FALSE)</f>
        <v>0</v>
      </c>
      <c r="Z38" s="224">
        <f>VLOOKUP(A38,'[1]CUT USD'!A:N,3,FALSE)</f>
        <v>0</v>
      </c>
      <c r="AA38" s="224">
        <f>VLOOKUP(A38,'[1]CUT USD'!A:N,4,FALSE)</f>
        <v>0</v>
      </c>
      <c r="AB38" s="224">
        <f>VLOOKUP(A38,'[1]CUT USD'!A:N,5,FALSE)</f>
        <v>6854710950.6299992</v>
      </c>
      <c r="AC38" s="224">
        <f>VLOOKUP(A38,'[1]CUT USD'!A:N,6,FALSE)</f>
        <v>0</v>
      </c>
      <c r="AD38" s="224">
        <f>VLOOKUP(A38,'[1]CUT USD'!A:N,7,FALSE)</f>
        <v>1910623.9600000002</v>
      </c>
      <c r="AE38" s="224">
        <f>VLOOKUP(A38,'[1]CUT USD'!A:N,8,FALSE)</f>
        <v>0</v>
      </c>
      <c r="AF38" s="224">
        <f>VLOOKUP(A38,'[1]CUT USD'!A:N,9,FALSE)</f>
        <v>0</v>
      </c>
      <c r="AG38" s="224">
        <f>VLOOKUP(A38,'[1]CUT USD'!A:N,10,FALSE)</f>
        <v>1027946064.8399996</v>
      </c>
      <c r="AH38" s="224">
        <f>VLOOKUP(A38,'[1]CUT USD'!A:N,11,FALSE)</f>
        <v>0</v>
      </c>
      <c r="AI38" s="224">
        <f>VLOOKUP(A38,'[1]CUT USD'!A:N,12,FALSE)</f>
        <v>0</v>
      </c>
      <c r="AJ38" s="224">
        <f>VLOOKUP(A38,'[1]CUT USD'!A:N,13,FALSE)</f>
        <v>0</v>
      </c>
      <c r="AK38" s="224">
        <f>VLOOKUP(A38,'[1]CUT USD'!A:N,14,FALSE)</f>
        <v>0</v>
      </c>
      <c r="AL38" s="96">
        <f t="shared" si="1"/>
        <v>8295566097.9599981</v>
      </c>
      <c r="AO38" s="103"/>
    </row>
    <row r="39" spans="1:41" ht="33" hidden="1" customHeight="1">
      <c r="A39" s="221" t="s">
        <v>631</v>
      </c>
      <c r="B39" s="222" t="str">
        <f>PROPER(VLOOKUP(A39,[1]bd_lista!$A:$D,2,FALSE))</f>
        <v>Dirección General De Administración Y Finanzas Territoriales</v>
      </c>
      <c r="C39" s="223" t="s">
        <v>1383</v>
      </c>
      <c r="D39" s="224">
        <f>VLOOKUP(A39,'[1]RES. TRL'!A:C,2,FALSE)</f>
        <v>0</v>
      </c>
      <c r="E39" s="224">
        <f>VLOOKUP(A39,'[1]RES. TRL'!A:C,3,FALSE)</f>
        <v>0</v>
      </c>
      <c r="F39" s="224">
        <f>VLOOKUP(A39,[1]RES.CDI!A:B,2,FALSE)</f>
        <v>6552126.6399999997</v>
      </c>
      <c r="G39" s="224">
        <f>VLOOKUP(A39,'[1]CUT Bs'!A:S,2,FALSE)</f>
        <v>532155.54999999993</v>
      </c>
      <c r="H39" s="224">
        <f>VLOOKUP(A39,'[1]CUT Bs'!A:S,3,FALSE)</f>
        <v>0</v>
      </c>
      <c r="I39" s="224">
        <f>VLOOKUP(A39,'[1]CUT Bs'!A:S,4,FALSE)</f>
        <v>100</v>
      </c>
      <c r="J39" s="224">
        <f>VLOOKUP(A39,'[1]CUT Bs'!A:S,5,FALSE)</f>
        <v>2480126.48</v>
      </c>
      <c r="K39" s="224">
        <f>VLOOKUP(A39,'[1]CUT Bs'!A:S,6,FALSE)</f>
        <v>0</v>
      </c>
      <c r="L39" s="224">
        <f>VLOOKUP(A39,'[1]CUT Bs'!A:S,7,FALSE)</f>
        <v>0</v>
      </c>
      <c r="M39" s="224">
        <f>VLOOKUP(A39,'[1]CUT Bs'!A:S,8,FALSE)</f>
        <v>6115307.2600000007</v>
      </c>
      <c r="N39" s="224">
        <f>VLOOKUP(A39,'[1]CUT Bs'!A:S,9,FALSE)</f>
        <v>0</v>
      </c>
      <c r="O39" s="224">
        <f>VLOOKUP(A39,'[1]CUT Bs'!A:S,10,FALSE)</f>
        <v>37126</v>
      </c>
      <c r="P39" s="224">
        <f>VLOOKUP(A39,'[1]CUT Bs'!A:S,11,FALSE)</f>
        <v>0</v>
      </c>
      <c r="Q39" s="224">
        <f>VLOOKUP(A39,'[1]CUT Bs'!A:S,12,FALSE)</f>
        <v>0</v>
      </c>
      <c r="R39" s="224">
        <f>VLOOKUP(A39,'[1]CUT Bs'!A:S,13,FALSE)</f>
        <v>0</v>
      </c>
      <c r="S39" s="224">
        <f>VLOOKUP(A39,'[1]CUT Bs'!A:S,14,FALSE)</f>
        <v>0</v>
      </c>
      <c r="T39" s="224">
        <f>VLOOKUP(A39,'[1]CUT Bs'!A:S,15,FALSE)</f>
        <v>0</v>
      </c>
      <c r="U39" s="224">
        <f>VLOOKUP(A39,'[1]CUT Bs'!A:S,16,FALSE)</f>
        <v>0</v>
      </c>
      <c r="V39" s="224">
        <f>VLOOKUP(A39,'[1]CUT Bs'!A:S,17,FALSE)</f>
        <v>0</v>
      </c>
      <c r="W39" s="224">
        <f>VLOOKUP(A39,'[1]RES. TRL'!F:H,2,FALSE)</f>
        <v>0</v>
      </c>
      <c r="X39" s="224">
        <f>VLOOKUP(A39,'[1]RES. TRL'!F:H,3,FALSE)</f>
        <v>0</v>
      </c>
      <c r="Y39" s="224">
        <f>VLOOKUP(A39,'[1]CUT USD'!A:N,2,FALSE)</f>
        <v>0</v>
      </c>
      <c r="Z39" s="224">
        <f>VLOOKUP(A39,'[1]CUT USD'!A:N,3,FALSE)</f>
        <v>0</v>
      </c>
      <c r="AA39" s="224">
        <f>VLOOKUP(A39,'[1]CUT USD'!A:N,4,FALSE)</f>
        <v>0</v>
      </c>
      <c r="AB39" s="224">
        <f>VLOOKUP(A39,'[1]CUT USD'!A:N,5,FALSE)</f>
        <v>0</v>
      </c>
      <c r="AC39" s="224">
        <f>VLOOKUP(A39,'[1]CUT USD'!A:N,6,FALSE)</f>
        <v>0</v>
      </c>
      <c r="AD39" s="224">
        <f>VLOOKUP(A39,'[1]CUT USD'!A:N,7,FALSE)</f>
        <v>0</v>
      </c>
      <c r="AE39" s="224">
        <f>VLOOKUP(A39,'[1]CUT USD'!A:N,8,FALSE)</f>
        <v>0</v>
      </c>
      <c r="AF39" s="224">
        <f>VLOOKUP(A39,'[1]CUT USD'!A:N,9,FALSE)</f>
        <v>0</v>
      </c>
      <c r="AG39" s="224">
        <f>VLOOKUP(A39,'[1]CUT USD'!A:N,10,FALSE)</f>
        <v>0</v>
      </c>
      <c r="AH39" s="224">
        <f>VLOOKUP(A39,'[1]CUT USD'!A:N,11,FALSE)</f>
        <v>0</v>
      </c>
      <c r="AI39" s="224">
        <f>VLOOKUP(A39,'[1]CUT USD'!A:N,12,FALSE)</f>
        <v>0</v>
      </c>
      <c r="AJ39" s="224">
        <f>VLOOKUP(A39,'[1]CUT USD'!A:N,13,FALSE)</f>
        <v>0</v>
      </c>
      <c r="AK39" s="224">
        <f>VLOOKUP(A39,'[1]CUT USD'!A:N,14,FALSE)</f>
        <v>0</v>
      </c>
      <c r="AL39" s="96">
        <f t="shared" si="1"/>
        <v>15716941.93</v>
      </c>
      <c r="AO39" s="103"/>
    </row>
    <row r="40" spans="1:41" ht="33" hidden="1" customHeight="1">
      <c r="A40" s="221" t="s">
        <v>633</v>
      </c>
      <c r="B40" s="222" t="str">
        <f>PROPER(VLOOKUP(A40,[1]bd_lista!$A:$D,2,FALSE))</f>
        <v>Dirección General De Pensiones Y Jubilaciones</v>
      </c>
      <c r="C40" s="223" t="s">
        <v>1383</v>
      </c>
      <c r="D40" s="224">
        <f>VLOOKUP(A40,'[1]RES. TRL'!A:C,2,FALSE)</f>
        <v>0</v>
      </c>
      <c r="E40" s="224">
        <f>VLOOKUP(A40,'[1]RES. TRL'!A:C,3,FALSE)</f>
        <v>0</v>
      </c>
      <c r="F40" s="224">
        <f>VLOOKUP(A40,[1]RES.CDI!A:B,2,FALSE)</f>
        <v>0</v>
      </c>
      <c r="G40" s="224">
        <f>VLOOKUP(A40,'[1]CUT Bs'!A:S,2,FALSE)</f>
        <v>0</v>
      </c>
      <c r="H40" s="224">
        <f>VLOOKUP(A40,'[1]CUT Bs'!A:S,3,FALSE)</f>
        <v>0</v>
      </c>
      <c r="I40" s="224">
        <f>VLOOKUP(A40,'[1]CUT Bs'!A:S,4,FALSE)</f>
        <v>0</v>
      </c>
      <c r="J40" s="224">
        <f>VLOOKUP(A40,'[1]CUT Bs'!A:S,5,FALSE)</f>
        <v>0</v>
      </c>
      <c r="K40" s="224">
        <f>VLOOKUP(A40,'[1]CUT Bs'!A:S,6,FALSE)</f>
        <v>0</v>
      </c>
      <c r="L40" s="224">
        <f>VLOOKUP(A40,'[1]CUT Bs'!A:S,7,FALSE)</f>
        <v>0</v>
      </c>
      <c r="M40" s="224">
        <f>VLOOKUP(A40,'[1]CUT Bs'!A:S,8,FALSE)</f>
        <v>0</v>
      </c>
      <c r="N40" s="224">
        <f>VLOOKUP(A40,'[1]CUT Bs'!A:S,9,FALSE)</f>
        <v>0</v>
      </c>
      <c r="O40" s="224">
        <f>VLOOKUP(A40,'[1]CUT Bs'!A:S,10,FALSE)</f>
        <v>0</v>
      </c>
      <c r="P40" s="224">
        <f>VLOOKUP(A40,'[1]CUT Bs'!A:S,11,FALSE)</f>
        <v>0</v>
      </c>
      <c r="Q40" s="224">
        <f>VLOOKUP(A40,'[1]CUT Bs'!A:S,12,FALSE)</f>
        <v>0</v>
      </c>
      <c r="R40" s="224">
        <f>VLOOKUP(A40,'[1]CUT Bs'!A:S,13,FALSE)</f>
        <v>0</v>
      </c>
      <c r="S40" s="224">
        <f>VLOOKUP(A40,'[1]CUT Bs'!A:S,14,FALSE)</f>
        <v>0</v>
      </c>
      <c r="T40" s="224">
        <f>VLOOKUP(A40,'[1]CUT Bs'!A:S,15,FALSE)</f>
        <v>0</v>
      </c>
      <c r="U40" s="224">
        <f>VLOOKUP(A40,'[1]CUT Bs'!A:S,16,FALSE)</f>
        <v>0</v>
      </c>
      <c r="V40" s="224">
        <f>VLOOKUP(A40,'[1]CUT Bs'!A:S,17,FALSE)</f>
        <v>0</v>
      </c>
      <c r="W40" s="224">
        <f>VLOOKUP(A40,'[1]RES. TRL'!F:H,2,FALSE)</f>
        <v>0</v>
      </c>
      <c r="X40" s="224">
        <f>VLOOKUP(A40,'[1]RES. TRL'!F:H,3,FALSE)</f>
        <v>0</v>
      </c>
      <c r="Y40" s="224">
        <f>VLOOKUP(A40,'[1]CUT USD'!A:N,2,FALSE)</f>
        <v>0</v>
      </c>
      <c r="Z40" s="224">
        <f>VLOOKUP(A40,'[1]CUT USD'!A:N,3,FALSE)</f>
        <v>0</v>
      </c>
      <c r="AA40" s="224">
        <f>VLOOKUP(A40,'[1]CUT USD'!A:N,4,FALSE)</f>
        <v>0</v>
      </c>
      <c r="AB40" s="224">
        <f>VLOOKUP(A40,'[1]CUT USD'!A:N,5,FALSE)</f>
        <v>0</v>
      </c>
      <c r="AC40" s="224">
        <f>VLOOKUP(A40,'[1]CUT USD'!A:N,6,FALSE)</f>
        <v>0</v>
      </c>
      <c r="AD40" s="224">
        <f>VLOOKUP(A40,'[1]CUT USD'!A:N,7,FALSE)</f>
        <v>0</v>
      </c>
      <c r="AE40" s="224">
        <f>VLOOKUP(A40,'[1]CUT USD'!A:N,8,FALSE)</f>
        <v>0</v>
      </c>
      <c r="AF40" s="224">
        <f>VLOOKUP(A40,'[1]CUT USD'!A:N,9,FALSE)</f>
        <v>0</v>
      </c>
      <c r="AG40" s="224">
        <f>VLOOKUP(A40,'[1]CUT USD'!A:N,10,FALSE)</f>
        <v>0</v>
      </c>
      <c r="AH40" s="224">
        <f>VLOOKUP(A40,'[1]CUT USD'!A:N,11,FALSE)</f>
        <v>0</v>
      </c>
      <c r="AI40" s="224">
        <f>VLOOKUP(A40,'[1]CUT USD'!A:N,12,FALSE)</f>
        <v>0</v>
      </c>
      <c r="AJ40" s="224">
        <f>VLOOKUP(A40,'[1]CUT USD'!A:N,13,FALSE)</f>
        <v>0</v>
      </c>
      <c r="AK40" s="224">
        <f>VLOOKUP(A40,'[1]CUT USD'!A:N,14,FALSE)</f>
        <v>0</v>
      </c>
      <c r="AL40" s="96">
        <f t="shared" si="1"/>
        <v>0</v>
      </c>
      <c r="AO40" s="103"/>
    </row>
    <row r="41" spans="1:41" ht="33" hidden="1" customHeight="1">
      <c r="A41" s="221">
        <v>108</v>
      </c>
      <c r="B41" s="222" t="str">
        <f>PROPER(VLOOKUP(A41,[1]bd_lista!$A:$D,2,FALSE))</f>
        <v>Orquesta Sinfónica Nacional</v>
      </c>
      <c r="C41" s="223" t="s">
        <v>1383</v>
      </c>
      <c r="D41" s="224">
        <f>VLOOKUP(A41,'[1]RES. TRL'!A:C,2,FALSE)</f>
        <v>0</v>
      </c>
      <c r="E41" s="224">
        <f>VLOOKUP(A41,'[1]RES. TRL'!A:C,3,FALSE)</f>
        <v>0</v>
      </c>
      <c r="F41" s="224">
        <f>VLOOKUP(A41,[1]RES.CDI!A:B,2,FALSE)</f>
        <v>54358.8</v>
      </c>
      <c r="G41" s="224">
        <f>VLOOKUP(A41,'[1]CUT Bs'!A:S,2,FALSE)</f>
        <v>10669.32</v>
      </c>
      <c r="H41" s="224">
        <f>VLOOKUP(A41,'[1]CUT Bs'!A:S,3,FALSE)</f>
        <v>0</v>
      </c>
      <c r="I41" s="224">
        <f>VLOOKUP(A41,'[1]CUT Bs'!A:S,4,FALSE)</f>
        <v>0</v>
      </c>
      <c r="J41" s="224">
        <f>VLOOKUP(A41,'[1]CUT Bs'!A:S,5,FALSE)</f>
        <v>0</v>
      </c>
      <c r="K41" s="224">
        <f>VLOOKUP(A41,'[1]CUT Bs'!A:S,6,FALSE)</f>
        <v>0</v>
      </c>
      <c r="L41" s="224">
        <f>VLOOKUP(A41,'[1]CUT Bs'!A:S,7,FALSE)</f>
        <v>0</v>
      </c>
      <c r="M41" s="224">
        <f>VLOOKUP(A41,'[1]CUT Bs'!A:S,8,FALSE)</f>
        <v>0</v>
      </c>
      <c r="N41" s="224">
        <f>VLOOKUP(A41,'[1]CUT Bs'!A:S,9,FALSE)</f>
        <v>0</v>
      </c>
      <c r="O41" s="224">
        <f>VLOOKUP(A41,'[1]CUT Bs'!A:S,10,FALSE)</f>
        <v>0</v>
      </c>
      <c r="P41" s="224">
        <f>VLOOKUP(A41,'[1]CUT Bs'!A:S,11,FALSE)</f>
        <v>0</v>
      </c>
      <c r="Q41" s="224">
        <f>VLOOKUP(A41,'[1]CUT Bs'!A:S,12,FALSE)</f>
        <v>0</v>
      </c>
      <c r="R41" s="224">
        <f>VLOOKUP(A41,'[1]CUT Bs'!A:S,13,FALSE)</f>
        <v>0</v>
      </c>
      <c r="S41" s="224">
        <f>VLOOKUP(A41,'[1]CUT Bs'!A:S,14,FALSE)</f>
        <v>0</v>
      </c>
      <c r="T41" s="224">
        <f>VLOOKUP(A41,'[1]CUT Bs'!A:S,15,FALSE)</f>
        <v>0</v>
      </c>
      <c r="U41" s="224">
        <f>VLOOKUP(A41,'[1]CUT Bs'!A:S,16,FALSE)</f>
        <v>0</v>
      </c>
      <c r="V41" s="224">
        <f>VLOOKUP(A41,'[1]CUT Bs'!A:S,17,FALSE)</f>
        <v>0</v>
      </c>
      <c r="W41" s="224">
        <f>VLOOKUP(A41,'[1]RES. TRL'!F:H,2,FALSE)</f>
        <v>0</v>
      </c>
      <c r="X41" s="224">
        <f>VLOOKUP(A41,'[1]RES. TRL'!F:H,3,FALSE)</f>
        <v>0</v>
      </c>
      <c r="Y41" s="224">
        <f>VLOOKUP(A41,'[1]CUT USD'!A:N,2,FALSE)</f>
        <v>0</v>
      </c>
      <c r="Z41" s="224">
        <f>VLOOKUP(A41,'[1]CUT USD'!A:N,3,FALSE)</f>
        <v>0</v>
      </c>
      <c r="AA41" s="224">
        <f>VLOOKUP(A41,'[1]CUT USD'!A:N,4,FALSE)</f>
        <v>0</v>
      </c>
      <c r="AB41" s="224">
        <f>VLOOKUP(A41,'[1]CUT USD'!A:N,5,FALSE)</f>
        <v>0</v>
      </c>
      <c r="AC41" s="224">
        <f>VLOOKUP(A41,'[1]CUT USD'!A:N,6,FALSE)</f>
        <v>0</v>
      </c>
      <c r="AD41" s="224">
        <f>VLOOKUP(A41,'[1]CUT USD'!A:N,7,FALSE)</f>
        <v>0</v>
      </c>
      <c r="AE41" s="224">
        <f>VLOOKUP(A41,'[1]CUT USD'!A:N,8,FALSE)</f>
        <v>0</v>
      </c>
      <c r="AF41" s="224">
        <f>VLOOKUP(A41,'[1]CUT USD'!A:N,9,FALSE)</f>
        <v>0</v>
      </c>
      <c r="AG41" s="224">
        <f>VLOOKUP(A41,'[1]CUT USD'!A:N,10,FALSE)</f>
        <v>0</v>
      </c>
      <c r="AH41" s="224">
        <f>VLOOKUP(A41,'[1]CUT USD'!A:N,11,FALSE)</f>
        <v>0</v>
      </c>
      <c r="AI41" s="224">
        <f>VLOOKUP(A41,'[1]CUT USD'!A:N,12,FALSE)</f>
        <v>0</v>
      </c>
      <c r="AJ41" s="224">
        <f>VLOOKUP(A41,'[1]CUT USD'!A:N,13,FALSE)</f>
        <v>0</v>
      </c>
      <c r="AK41" s="224">
        <f>VLOOKUP(A41,'[1]CUT USD'!A:N,14,FALSE)</f>
        <v>0</v>
      </c>
      <c r="AL41" s="96">
        <f t="shared" si="1"/>
        <v>65028.12</v>
      </c>
      <c r="AO41" s="103"/>
    </row>
    <row r="42" spans="1:41" ht="33" hidden="1" customHeight="1">
      <c r="A42" s="221">
        <v>109</v>
      </c>
      <c r="B42" s="222" t="str">
        <f>PROPER(VLOOKUP(A42,[1]bd_lista!$A:$D,2,FALSE))</f>
        <v>Conservatorio Plurinacional De Música</v>
      </c>
      <c r="C42" s="223" t="s">
        <v>1383</v>
      </c>
      <c r="D42" s="224">
        <f>VLOOKUP(A42,'[1]RES. TRL'!A:C,2,FALSE)</f>
        <v>0</v>
      </c>
      <c r="E42" s="224">
        <f>VLOOKUP(A42,'[1]RES. TRL'!A:C,3,FALSE)</f>
        <v>0</v>
      </c>
      <c r="F42" s="224">
        <f>VLOOKUP(A42,[1]RES.CDI!A:B,2,FALSE)</f>
        <v>214134</v>
      </c>
      <c r="G42" s="224">
        <f>VLOOKUP(A42,'[1]CUT Bs'!A:S,2,FALSE)</f>
        <v>0</v>
      </c>
      <c r="H42" s="224">
        <f>VLOOKUP(A42,'[1]CUT Bs'!A:S,3,FALSE)</f>
        <v>0</v>
      </c>
      <c r="I42" s="224">
        <f>VLOOKUP(A42,'[1]CUT Bs'!A:S,4,FALSE)</f>
        <v>0</v>
      </c>
      <c r="J42" s="224">
        <f>VLOOKUP(A42,'[1]CUT Bs'!A:S,5,FALSE)</f>
        <v>0</v>
      </c>
      <c r="K42" s="224">
        <f>VLOOKUP(A42,'[1]CUT Bs'!A:S,6,FALSE)</f>
        <v>0</v>
      </c>
      <c r="L42" s="224">
        <f>VLOOKUP(A42,'[1]CUT Bs'!A:S,7,FALSE)</f>
        <v>0</v>
      </c>
      <c r="M42" s="224">
        <f>VLOOKUP(A42,'[1]CUT Bs'!A:S,8,FALSE)</f>
        <v>0</v>
      </c>
      <c r="N42" s="224">
        <f>VLOOKUP(A42,'[1]CUT Bs'!A:S,9,FALSE)</f>
        <v>0</v>
      </c>
      <c r="O42" s="224">
        <f>VLOOKUP(A42,'[1]CUT Bs'!A:S,10,FALSE)</f>
        <v>0</v>
      </c>
      <c r="P42" s="224">
        <f>VLOOKUP(A42,'[1]CUT Bs'!A:S,11,FALSE)</f>
        <v>0</v>
      </c>
      <c r="Q42" s="224">
        <f>VLOOKUP(A42,'[1]CUT Bs'!A:S,12,FALSE)</f>
        <v>0</v>
      </c>
      <c r="R42" s="224">
        <f>VLOOKUP(A42,'[1]CUT Bs'!A:S,13,FALSE)</f>
        <v>0</v>
      </c>
      <c r="S42" s="224">
        <f>VLOOKUP(A42,'[1]CUT Bs'!A:S,14,FALSE)</f>
        <v>0</v>
      </c>
      <c r="T42" s="224">
        <f>VLOOKUP(A42,'[1]CUT Bs'!A:S,15,FALSE)</f>
        <v>0</v>
      </c>
      <c r="U42" s="224">
        <f>VLOOKUP(A42,'[1]CUT Bs'!A:S,16,FALSE)</f>
        <v>0</v>
      </c>
      <c r="V42" s="224">
        <f>VLOOKUP(A42,'[1]CUT Bs'!A:S,17,FALSE)</f>
        <v>0</v>
      </c>
      <c r="W42" s="224">
        <f>VLOOKUP(A42,'[1]RES. TRL'!F:H,2,FALSE)</f>
        <v>0</v>
      </c>
      <c r="X42" s="224">
        <f>VLOOKUP(A42,'[1]RES. TRL'!F:H,3,FALSE)</f>
        <v>0</v>
      </c>
      <c r="Y42" s="224">
        <f>VLOOKUP(A42,'[1]CUT USD'!A:N,2,FALSE)</f>
        <v>0</v>
      </c>
      <c r="Z42" s="224">
        <f>VLOOKUP(A42,'[1]CUT USD'!A:N,3,FALSE)</f>
        <v>0</v>
      </c>
      <c r="AA42" s="224">
        <f>VLOOKUP(A42,'[1]CUT USD'!A:N,4,FALSE)</f>
        <v>0</v>
      </c>
      <c r="AB42" s="224">
        <f>VLOOKUP(A42,'[1]CUT USD'!A:N,5,FALSE)</f>
        <v>0</v>
      </c>
      <c r="AC42" s="224">
        <f>VLOOKUP(A42,'[1]CUT USD'!A:N,6,FALSE)</f>
        <v>0</v>
      </c>
      <c r="AD42" s="224">
        <f>VLOOKUP(A42,'[1]CUT USD'!A:N,7,FALSE)</f>
        <v>0</v>
      </c>
      <c r="AE42" s="224">
        <f>VLOOKUP(A42,'[1]CUT USD'!A:N,8,FALSE)</f>
        <v>0</v>
      </c>
      <c r="AF42" s="224">
        <f>VLOOKUP(A42,'[1]CUT USD'!A:N,9,FALSE)</f>
        <v>0</v>
      </c>
      <c r="AG42" s="224">
        <f>VLOOKUP(A42,'[1]CUT USD'!A:N,10,FALSE)</f>
        <v>0</v>
      </c>
      <c r="AH42" s="224">
        <f>VLOOKUP(A42,'[1]CUT USD'!A:N,11,FALSE)</f>
        <v>0</v>
      </c>
      <c r="AI42" s="224">
        <f>VLOOKUP(A42,'[1]CUT USD'!A:N,12,FALSE)</f>
        <v>0</v>
      </c>
      <c r="AJ42" s="224">
        <f>VLOOKUP(A42,'[1]CUT USD'!A:N,13,FALSE)</f>
        <v>0</v>
      </c>
      <c r="AK42" s="224">
        <f>VLOOKUP(A42,'[1]CUT USD'!A:N,14,FALSE)</f>
        <v>0</v>
      </c>
      <c r="AL42" s="96">
        <f t="shared" si="1"/>
        <v>214134</v>
      </c>
      <c r="AO42" s="103"/>
    </row>
    <row r="43" spans="1:41" ht="33" hidden="1" customHeight="1">
      <c r="A43" s="221">
        <v>111</v>
      </c>
      <c r="B43" s="222" t="str">
        <f>PROPER(VLOOKUP(A43,[1]bd_lista!$A:$D,2,FALSE))</f>
        <v>Instituto Boliviano De La Ceguera</v>
      </c>
      <c r="C43" s="223" t="s">
        <v>1383</v>
      </c>
      <c r="D43" s="224">
        <f>VLOOKUP(A43,'[1]RES. TRL'!A:C,2,FALSE)</f>
        <v>0</v>
      </c>
      <c r="E43" s="224">
        <f>VLOOKUP(A43,'[1]RES. TRL'!A:C,3,FALSE)</f>
        <v>0</v>
      </c>
      <c r="F43" s="224">
        <f>VLOOKUP(A43,[1]RES.CDI!A:B,2,FALSE)</f>
        <v>0</v>
      </c>
      <c r="G43" s="224">
        <f>VLOOKUP(A43,'[1]CUT Bs'!A:S,2,FALSE)</f>
        <v>0</v>
      </c>
      <c r="H43" s="224">
        <f>VLOOKUP(A43,'[1]CUT Bs'!A:S,3,FALSE)</f>
        <v>0</v>
      </c>
      <c r="I43" s="224">
        <f>VLOOKUP(A43,'[1]CUT Bs'!A:S,4,FALSE)</f>
        <v>0</v>
      </c>
      <c r="J43" s="224">
        <f>VLOOKUP(A43,'[1]CUT Bs'!A:S,5,FALSE)</f>
        <v>0</v>
      </c>
      <c r="K43" s="224">
        <f>VLOOKUP(A43,'[1]CUT Bs'!A:S,6,FALSE)</f>
        <v>0</v>
      </c>
      <c r="L43" s="224">
        <f>VLOOKUP(A43,'[1]CUT Bs'!A:S,7,FALSE)</f>
        <v>0</v>
      </c>
      <c r="M43" s="224">
        <f>VLOOKUP(A43,'[1]CUT Bs'!A:S,8,FALSE)</f>
        <v>0</v>
      </c>
      <c r="N43" s="224">
        <f>VLOOKUP(A43,'[1]CUT Bs'!A:S,9,FALSE)</f>
        <v>0</v>
      </c>
      <c r="O43" s="224">
        <f>VLOOKUP(A43,'[1]CUT Bs'!A:S,10,FALSE)</f>
        <v>0</v>
      </c>
      <c r="P43" s="224">
        <f>VLOOKUP(A43,'[1]CUT Bs'!A:S,11,FALSE)</f>
        <v>0</v>
      </c>
      <c r="Q43" s="224">
        <f>VLOOKUP(A43,'[1]CUT Bs'!A:S,12,FALSE)</f>
        <v>0</v>
      </c>
      <c r="R43" s="224">
        <f>VLOOKUP(A43,'[1]CUT Bs'!A:S,13,FALSE)</f>
        <v>0</v>
      </c>
      <c r="S43" s="224">
        <f>VLOOKUP(A43,'[1]CUT Bs'!A:S,14,FALSE)</f>
        <v>0</v>
      </c>
      <c r="T43" s="224">
        <f>VLOOKUP(A43,'[1]CUT Bs'!A:S,15,FALSE)</f>
        <v>0</v>
      </c>
      <c r="U43" s="224">
        <f>VLOOKUP(A43,'[1]CUT Bs'!A:S,16,FALSE)</f>
        <v>0</v>
      </c>
      <c r="V43" s="224">
        <f>VLOOKUP(A43,'[1]CUT Bs'!A:S,17,FALSE)</f>
        <v>0</v>
      </c>
      <c r="W43" s="224">
        <f>VLOOKUP(A43,'[1]RES. TRL'!F:H,2,FALSE)</f>
        <v>0</v>
      </c>
      <c r="X43" s="224">
        <f>VLOOKUP(A43,'[1]RES. TRL'!F:H,3,FALSE)</f>
        <v>0</v>
      </c>
      <c r="Y43" s="224">
        <f>VLOOKUP(A43,'[1]CUT USD'!A:N,2,FALSE)</f>
        <v>0</v>
      </c>
      <c r="Z43" s="224">
        <f>VLOOKUP(A43,'[1]CUT USD'!A:N,3,FALSE)</f>
        <v>0</v>
      </c>
      <c r="AA43" s="224">
        <f>VLOOKUP(A43,'[1]CUT USD'!A:N,4,FALSE)</f>
        <v>0</v>
      </c>
      <c r="AB43" s="224">
        <f>VLOOKUP(A43,'[1]CUT USD'!A:N,5,FALSE)</f>
        <v>0</v>
      </c>
      <c r="AC43" s="224">
        <f>VLOOKUP(A43,'[1]CUT USD'!A:N,6,FALSE)</f>
        <v>0</v>
      </c>
      <c r="AD43" s="224">
        <f>VLOOKUP(A43,'[1]CUT USD'!A:N,7,FALSE)</f>
        <v>0</v>
      </c>
      <c r="AE43" s="224">
        <f>VLOOKUP(A43,'[1]CUT USD'!A:N,8,FALSE)</f>
        <v>0</v>
      </c>
      <c r="AF43" s="224">
        <f>VLOOKUP(A43,'[1]CUT USD'!A:N,9,FALSE)</f>
        <v>0</v>
      </c>
      <c r="AG43" s="224">
        <f>VLOOKUP(A43,'[1]CUT USD'!A:N,10,FALSE)</f>
        <v>0</v>
      </c>
      <c r="AH43" s="224">
        <f>VLOOKUP(A43,'[1]CUT USD'!A:N,11,FALSE)</f>
        <v>0</v>
      </c>
      <c r="AI43" s="224">
        <f>VLOOKUP(A43,'[1]CUT USD'!A:N,12,FALSE)</f>
        <v>0</v>
      </c>
      <c r="AJ43" s="224">
        <f>VLOOKUP(A43,'[1]CUT USD'!A:N,13,FALSE)</f>
        <v>0</v>
      </c>
      <c r="AK43" s="224">
        <f>VLOOKUP(A43,'[1]CUT USD'!A:N,14,FALSE)</f>
        <v>0</v>
      </c>
      <c r="AL43" s="96">
        <f t="shared" si="1"/>
        <v>0</v>
      </c>
      <c r="AO43" s="103"/>
    </row>
    <row r="44" spans="1:41" ht="33" hidden="1" customHeight="1">
      <c r="A44" s="221">
        <v>112</v>
      </c>
      <c r="B44" s="222" t="str">
        <f>PROPER(VLOOKUP(A44,[1]bd_lista!$A:$D,2,FALSE))</f>
        <v>Comité Nacional De La Persona Con Discapacidad</v>
      </c>
      <c r="C44" s="223" t="s">
        <v>1383</v>
      </c>
      <c r="D44" s="224">
        <f>VLOOKUP(A44,'[1]RES. TRL'!A:C,2,FALSE)</f>
        <v>0</v>
      </c>
      <c r="E44" s="224">
        <f>VLOOKUP(A44,'[1]RES. TRL'!A:C,3,FALSE)</f>
        <v>0</v>
      </c>
      <c r="F44" s="224">
        <f>VLOOKUP(A44,[1]RES.CDI!A:B,2,FALSE)</f>
        <v>0</v>
      </c>
      <c r="G44" s="224">
        <f>VLOOKUP(A44,'[1]CUT Bs'!A:S,2,FALSE)</f>
        <v>0</v>
      </c>
      <c r="H44" s="224">
        <f>VLOOKUP(A44,'[1]CUT Bs'!A:S,3,FALSE)</f>
        <v>0</v>
      </c>
      <c r="I44" s="224">
        <f>VLOOKUP(A44,'[1]CUT Bs'!A:S,4,FALSE)</f>
        <v>0</v>
      </c>
      <c r="J44" s="224">
        <f>VLOOKUP(A44,'[1]CUT Bs'!A:S,5,FALSE)</f>
        <v>0</v>
      </c>
      <c r="K44" s="224">
        <f>VLOOKUP(A44,'[1]CUT Bs'!A:S,6,FALSE)</f>
        <v>0</v>
      </c>
      <c r="L44" s="224">
        <f>VLOOKUP(A44,'[1]CUT Bs'!A:S,7,FALSE)</f>
        <v>0</v>
      </c>
      <c r="M44" s="224">
        <f>VLOOKUP(A44,'[1]CUT Bs'!A:S,8,FALSE)</f>
        <v>0</v>
      </c>
      <c r="N44" s="224">
        <f>VLOOKUP(A44,'[1]CUT Bs'!A:S,9,FALSE)</f>
        <v>0</v>
      </c>
      <c r="O44" s="224">
        <f>VLOOKUP(A44,'[1]CUT Bs'!A:S,10,FALSE)</f>
        <v>0</v>
      </c>
      <c r="P44" s="224">
        <f>VLOOKUP(A44,'[1]CUT Bs'!A:S,11,FALSE)</f>
        <v>0</v>
      </c>
      <c r="Q44" s="224">
        <f>VLOOKUP(A44,'[1]CUT Bs'!A:S,12,FALSE)</f>
        <v>0</v>
      </c>
      <c r="R44" s="224">
        <f>VLOOKUP(A44,'[1]CUT Bs'!A:S,13,FALSE)</f>
        <v>0</v>
      </c>
      <c r="S44" s="224">
        <f>VLOOKUP(A44,'[1]CUT Bs'!A:S,14,FALSE)</f>
        <v>0</v>
      </c>
      <c r="T44" s="224">
        <f>VLOOKUP(A44,'[1]CUT Bs'!A:S,15,FALSE)</f>
        <v>0</v>
      </c>
      <c r="U44" s="224">
        <f>VLOOKUP(A44,'[1]CUT Bs'!A:S,16,FALSE)</f>
        <v>0</v>
      </c>
      <c r="V44" s="224">
        <f>VLOOKUP(A44,'[1]CUT Bs'!A:S,17,FALSE)</f>
        <v>0</v>
      </c>
      <c r="W44" s="224">
        <f>VLOOKUP(A44,'[1]RES. TRL'!F:H,2,FALSE)</f>
        <v>0</v>
      </c>
      <c r="X44" s="224">
        <f>VLOOKUP(A44,'[1]RES. TRL'!F:H,3,FALSE)</f>
        <v>0</v>
      </c>
      <c r="Y44" s="224">
        <f>VLOOKUP(A44,'[1]CUT USD'!A:N,2,FALSE)</f>
        <v>0</v>
      </c>
      <c r="Z44" s="224">
        <f>VLOOKUP(A44,'[1]CUT USD'!A:N,3,FALSE)</f>
        <v>0</v>
      </c>
      <c r="AA44" s="224">
        <f>VLOOKUP(A44,'[1]CUT USD'!A:N,4,FALSE)</f>
        <v>0</v>
      </c>
      <c r="AB44" s="224">
        <f>VLOOKUP(A44,'[1]CUT USD'!A:N,5,FALSE)</f>
        <v>0</v>
      </c>
      <c r="AC44" s="224">
        <f>VLOOKUP(A44,'[1]CUT USD'!A:N,6,FALSE)</f>
        <v>0</v>
      </c>
      <c r="AD44" s="224">
        <f>VLOOKUP(A44,'[1]CUT USD'!A:N,7,FALSE)</f>
        <v>0</v>
      </c>
      <c r="AE44" s="224">
        <f>VLOOKUP(A44,'[1]CUT USD'!A:N,8,FALSE)</f>
        <v>0</v>
      </c>
      <c r="AF44" s="224">
        <f>VLOOKUP(A44,'[1]CUT USD'!A:N,9,FALSE)</f>
        <v>0</v>
      </c>
      <c r="AG44" s="224">
        <f>VLOOKUP(A44,'[1]CUT USD'!A:N,10,FALSE)</f>
        <v>0</v>
      </c>
      <c r="AH44" s="224">
        <f>VLOOKUP(A44,'[1]CUT USD'!A:N,11,FALSE)</f>
        <v>0</v>
      </c>
      <c r="AI44" s="224">
        <f>VLOOKUP(A44,'[1]CUT USD'!A:N,12,FALSE)</f>
        <v>0</v>
      </c>
      <c r="AJ44" s="224">
        <f>VLOOKUP(A44,'[1]CUT USD'!A:N,13,FALSE)</f>
        <v>0</v>
      </c>
      <c r="AK44" s="224">
        <f>VLOOKUP(A44,'[1]CUT USD'!A:N,14,FALSE)</f>
        <v>0</v>
      </c>
      <c r="AL44" s="96">
        <f t="shared" si="1"/>
        <v>0</v>
      </c>
      <c r="AO44" s="103"/>
    </row>
    <row r="45" spans="1:41" ht="33" hidden="1" customHeight="1">
      <c r="A45" s="221">
        <v>113</v>
      </c>
      <c r="B45" s="222" t="str">
        <f>PROPER(VLOOKUP(A45,[1]bd_lista!$A:$D,2,FALSE))</f>
        <v>Fondo De Inversión Para El Deporte</v>
      </c>
      <c r="C45" s="223" t="s">
        <v>1383</v>
      </c>
      <c r="D45" s="224">
        <f>VLOOKUP(A45,'[1]RES. TRL'!A:C,2,FALSE)</f>
        <v>0</v>
      </c>
      <c r="E45" s="224">
        <f>VLOOKUP(A45,'[1]RES. TRL'!A:C,3,FALSE)</f>
        <v>0</v>
      </c>
      <c r="F45" s="224">
        <f>VLOOKUP(A45,[1]RES.CDI!A:B,2,FALSE)</f>
        <v>0</v>
      </c>
      <c r="G45" s="224">
        <f>VLOOKUP(A45,'[1]CUT Bs'!A:S,2,FALSE)</f>
        <v>0</v>
      </c>
      <c r="H45" s="224">
        <f>VLOOKUP(A45,'[1]CUT Bs'!A:S,3,FALSE)</f>
        <v>0</v>
      </c>
      <c r="I45" s="224">
        <f>VLOOKUP(A45,'[1]CUT Bs'!A:S,4,FALSE)</f>
        <v>0</v>
      </c>
      <c r="J45" s="224">
        <f>VLOOKUP(A45,'[1]CUT Bs'!A:S,5,FALSE)</f>
        <v>0</v>
      </c>
      <c r="K45" s="224">
        <f>VLOOKUP(A45,'[1]CUT Bs'!A:S,6,FALSE)</f>
        <v>0</v>
      </c>
      <c r="L45" s="224">
        <f>VLOOKUP(A45,'[1]CUT Bs'!A:S,7,FALSE)</f>
        <v>0</v>
      </c>
      <c r="M45" s="224">
        <f>VLOOKUP(A45,'[1]CUT Bs'!A:S,8,FALSE)</f>
        <v>0</v>
      </c>
      <c r="N45" s="224">
        <f>VLOOKUP(A45,'[1]CUT Bs'!A:S,9,FALSE)</f>
        <v>0</v>
      </c>
      <c r="O45" s="224">
        <f>VLOOKUP(A45,'[1]CUT Bs'!A:S,10,FALSE)</f>
        <v>0</v>
      </c>
      <c r="P45" s="224">
        <f>VLOOKUP(A45,'[1]CUT Bs'!A:S,11,FALSE)</f>
        <v>0</v>
      </c>
      <c r="Q45" s="224">
        <f>VLOOKUP(A45,'[1]CUT Bs'!A:S,12,FALSE)</f>
        <v>0</v>
      </c>
      <c r="R45" s="224">
        <f>VLOOKUP(A45,'[1]CUT Bs'!A:S,13,FALSE)</f>
        <v>0</v>
      </c>
      <c r="S45" s="224">
        <f>VLOOKUP(A45,'[1]CUT Bs'!A:S,14,FALSE)</f>
        <v>0</v>
      </c>
      <c r="T45" s="224">
        <f>VLOOKUP(A45,'[1]CUT Bs'!A:S,15,FALSE)</f>
        <v>0</v>
      </c>
      <c r="U45" s="224">
        <f>VLOOKUP(A45,'[1]CUT Bs'!A:S,16,FALSE)</f>
        <v>0</v>
      </c>
      <c r="V45" s="224">
        <f>VLOOKUP(A45,'[1]CUT Bs'!A:S,17,FALSE)</f>
        <v>0</v>
      </c>
      <c r="W45" s="224">
        <f>VLOOKUP(A45,'[1]RES. TRL'!F:H,2,FALSE)</f>
        <v>0</v>
      </c>
      <c r="X45" s="224">
        <f>VLOOKUP(A45,'[1]RES. TRL'!F:H,3,FALSE)</f>
        <v>0</v>
      </c>
      <c r="Y45" s="224">
        <f>VLOOKUP(A45,'[1]CUT USD'!A:N,2,FALSE)</f>
        <v>0</v>
      </c>
      <c r="Z45" s="224">
        <f>VLOOKUP(A45,'[1]CUT USD'!A:N,3,FALSE)</f>
        <v>0</v>
      </c>
      <c r="AA45" s="224">
        <f>VLOOKUP(A45,'[1]CUT USD'!A:N,4,FALSE)</f>
        <v>0</v>
      </c>
      <c r="AB45" s="224">
        <f>VLOOKUP(A45,'[1]CUT USD'!A:N,5,FALSE)</f>
        <v>0</v>
      </c>
      <c r="AC45" s="224">
        <f>VLOOKUP(A45,'[1]CUT USD'!A:N,6,FALSE)</f>
        <v>0</v>
      </c>
      <c r="AD45" s="224">
        <f>VLOOKUP(A45,'[1]CUT USD'!A:N,7,FALSE)</f>
        <v>0</v>
      </c>
      <c r="AE45" s="224">
        <f>VLOOKUP(A45,'[1]CUT USD'!A:N,8,FALSE)</f>
        <v>0</v>
      </c>
      <c r="AF45" s="224">
        <f>VLOOKUP(A45,'[1]CUT USD'!A:N,9,FALSE)</f>
        <v>0</v>
      </c>
      <c r="AG45" s="224">
        <f>VLOOKUP(A45,'[1]CUT USD'!A:N,10,FALSE)</f>
        <v>0</v>
      </c>
      <c r="AH45" s="224">
        <f>VLOOKUP(A45,'[1]CUT USD'!A:N,11,FALSE)</f>
        <v>0</v>
      </c>
      <c r="AI45" s="224">
        <f>VLOOKUP(A45,'[1]CUT USD'!A:N,12,FALSE)</f>
        <v>0</v>
      </c>
      <c r="AJ45" s="224">
        <f>VLOOKUP(A45,'[1]CUT USD'!A:N,13,FALSE)</f>
        <v>0</v>
      </c>
      <c r="AK45" s="224">
        <f>VLOOKUP(A45,'[1]CUT USD'!A:N,14,FALSE)</f>
        <v>0</v>
      </c>
      <c r="AL45" s="96">
        <f t="shared" si="1"/>
        <v>0</v>
      </c>
      <c r="AO45" s="103"/>
    </row>
    <row r="46" spans="1:41" ht="33" hidden="1" customHeight="1">
      <c r="A46" s="221">
        <v>115</v>
      </c>
      <c r="B46" s="222" t="str">
        <f>PROPER(VLOOKUP(A46,[1]bd_lista!$A:$D,2,FALSE))</f>
        <v>Inst. Boliviano Del Dep. La Educ. Física Y La Recreación</v>
      </c>
      <c r="C46" s="223" t="s">
        <v>1383</v>
      </c>
      <c r="D46" s="224">
        <f>VLOOKUP(A46,'[1]RES. TRL'!A:C,2,FALSE)</f>
        <v>0</v>
      </c>
      <c r="E46" s="224">
        <f>VLOOKUP(A46,'[1]RES. TRL'!A:C,3,FALSE)</f>
        <v>0</v>
      </c>
      <c r="F46" s="224">
        <f>VLOOKUP(A46,[1]RES.CDI!A:B,2,FALSE)</f>
        <v>0</v>
      </c>
      <c r="G46" s="224">
        <f>VLOOKUP(A46,'[1]CUT Bs'!A:S,2,FALSE)</f>
        <v>0</v>
      </c>
      <c r="H46" s="224">
        <f>VLOOKUP(A46,'[1]CUT Bs'!A:S,3,FALSE)</f>
        <v>0</v>
      </c>
      <c r="I46" s="224">
        <f>VLOOKUP(A46,'[1]CUT Bs'!A:S,4,FALSE)</f>
        <v>0</v>
      </c>
      <c r="J46" s="224">
        <f>VLOOKUP(A46,'[1]CUT Bs'!A:S,5,FALSE)</f>
        <v>0</v>
      </c>
      <c r="K46" s="224">
        <f>VLOOKUP(A46,'[1]CUT Bs'!A:S,6,FALSE)</f>
        <v>0</v>
      </c>
      <c r="L46" s="224">
        <f>VLOOKUP(A46,'[1]CUT Bs'!A:S,7,FALSE)</f>
        <v>0</v>
      </c>
      <c r="M46" s="224">
        <f>VLOOKUP(A46,'[1]CUT Bs'!A:S,8,FALSE)</f>
        <v>0</v>
      </c>
      <c r="N46" s="224">
        <f>VLOOKUP(A46,'[1]CUT Bs'!A:S,9,FALSE)</f>
        <v>0</v>
      </c>
      <c r="O46" s="224">
        <f>VLOOKUP(A46,'[1]CUT Bs'!A:S,10,FALSE)</f>
        <v>0</v>
      </c>
      <c r="P46" s="224">
        <f>VLOOKUP(A46,'[1]CUT Bs'!A:S,11,FALSE)</f>
        <v>0</v>
      </c>
      <c r="Q46" s="224">
        <f>VLOOKUP(A46,'[1]CUT Bs'!A:S,12,FALSE)</f>
        <v>0</v>
      </c>
      <c r="R46" s="224">
        <f>VLOOKUP(A46,'[1]CUT Bs'!A:S,13,FALSE)</f>
        <v>0</v>
      </c>
      <c r="S46" s="224">
        <f>VLOOKUP(A46,'[1]CUT Bs'!A:S,14,FALSE)</f>
        <v>0</v>
      </c>
      <c r="T46" s="224">
        <f>VLOOKUP(A46,'[1]CUT Bs'!A:S,15,FALSE)</f>
        <v>0</v>
      </c>
      <c r="U46" s="224">
        <f>VLOOKUP(A46,'[1]CUT Bs'!A:S,16,FALSE)</f>
        <v>0</v>
      </c>
      <c r="V46" s="224">
        <f>VLOOKUP(A46,'[1]CUT Bs'!A:S,17,FALSE)</f>
        <v>0</v>
      </c>
      <c r="W46" s="224">
        <f>VLOOKUP(A46,'[1]RES. TRL'!F:H,2,FALSE)</f>
        <v>0</v>
      </c>
      <c r="X46" s="224">
        <f>VLOOKUP(A46,'[1]RES. TRL'!F:H,3,FALSE)</f>
        <v>0</v>
      </c>
      <c r="Y46" s="224">
        <f>VLOOKUP(A46,'[1]CUT USD'!A:N,2,FALSE)</f>
        <v>0</v>
      </c>
      <c r="Z46" s="224">
        <f>VLOOKUP(A46,'[1]CUT USD'!A:N,3,FALSE)</f>
        <v>0</v>
      </c>
      <c r="AA46" s="224">
        <f>VLOOKUP(A46,'[1]CUT USD'!A:N,4,FALSE)</f>
        <v>0</v>
      </c>
      <c r="AB46" s="224">
        <f>VLOOKUP(A46,'[1]CUT USD'!A:N,5,FALSE)</f>
        <v>0</v>
      </c>
      <c r="AC46" s="224">
        <f>VLOOKUP(A46,'[1]CUT USD'!A:N,6,FALSE)</f>
        <v>0</v>
      </c>
      <c r="AD46" s="224">
        <f>VLOOKUP(A46,'[1]CUT USD'!A:N,7,FALSE)</f>
        <v>0</v>
      </c>
      <c r="AE46" s="224">
        <f>VLOOKUP(A46,'[1]CUT USD'!A:N,8,FALSE)</f>
        <v>0</v>
      </c>
      <c r="AF46" s="224">
        <f>VLOOKUP(A46,'[1]CUT USD'!A:N,9,FALSE)</f>
        <v>0</v>
      </c>
      <c r="AG46" s="224">
        <f>VLOOKUP(A46,'[1]CUT USD'!A:N,10,FALSE)</f>
        <v>0</v>
      </c>
      <c r="AH46" s="224">
        <f>VLOOKUP(A46,'[1]CUT USD'!A:N,11,FALSE)</f>
        <v>0</v>
      </c>
      <c r="AI46" s="224">
        <f>VLOOKUP(A46,'[1]CUT USD'!A:N,12,FALSE)</f>
        <v>0</v>
      </c>
      <c r="AJ46" s="224">
        <f>VLOOKUP(A46,'[1]CUT USD'!A:N,13,FALSE)</f>
        <v>0</v>
      </c>
      <c r="AK46" s="224">
        <f>VLOOKUP(A46,'[1]CUT USD'!A:N,14,FALSE)</f>
        <v>0</v>
      </c>
      <c r="AL46" s="96">
        <f t="shared" si="1"/>
        <v>0</v>
      </c>
      <c r="AO46" s="103"/>
    </row>
    <row r="47" spans="1:41" ht="33" hidden="1" customHeight="1">
      <c r="A47" s="221">
        <v>117</v>
      </c>
      <c r="B47" s="222" t="str">
        <f>PROPER(VLOOKUP(A47,[1]bd_lista!$A:$D,2,FALSE))</f>
        <v>Dirección General De Aeronáutica Civil</v>
      </c>
      <c r="C47" s="223" t="s">
        <v>1383</v>
      </c>
      <c r="D47" s="224">
        <f>VLOOKUP(A47,'[1]RES. TRL'!A:C,2,FALSE)</f>
        <v>0</v>
      </c>
      <c r="E47" s="224">
        <f>VLOOKUP(A47,'[1]RES. TRL'!A:C,3,FALSE)</f>
        <v>0</v>
      </c>
      <c r="F47" s="224">
        <f>VLOOKUP(A47,[1]RES.CDI!A:B,2,FALSE)</f>
        <v>5237559.37</v>
      </c>
      <c r="G47" s="224">
        <f>VLOOKUP(A47,'[1]CUT Bs'!A:S,2,FALSE)</f>
        <v>1672</v>
      </c>
      <c r="H47" s="224">
        <f>VLOOKUP(A47,'[1]CUT Bs'!A:S,3,FALSE)</f>
        <v>0</v>
      </c>
      <c r="I47" s="224">
        <f>VLOOKUP(A47,'[1]CUT Bs'!A:S,4,FALSE)</f>
        <v>4550</v>
      </c>
      <c r="J47" s="224">
        <f>VLOOKUP(A47,'[1]CUT Bs'!A:S,5,FALSE)</f>
        <v>0</v>
      </c>
      <c r="K47" s="224">
        <f>VLOOKUP(A47,'[1]CUT Bs'!A:S,6,FALSE)</f>
        <v>0</v>
      </c>
      <c r="L47" s="224">
        <f>VLOOKUP(A47,'[1]CUT Bs'!A:S,7,FALSE)</f>
        <v>0</v>
      </c>
      <c r="M47" s="224">
        <f>VLOOKUP(A47,'[1]CUT Bs'!A:S,8,FALSE)</f>
        <v>0</v>
      </c>
      <c r="N47" s="224">
        <f>VLOOKUP(A47,'[1]CUT Bs'!A:S,9,FALSE)</f>
        <v>0</v>
      </c>
      <c r="O47" s="224">
        <f>VLOOKUP(A47,'[1]CUT Bs'!A:S,10,FALSE)</f>
        <v>0</v>
      </c>
      <c r="P47" s="224">
        <f>VLOOKUP(A47,'[1]CUT Bs'!A:S,11,FALSE)</f>
        <v>0</v>
      </c>
      <c r="Q47" s="224">
        <f>VLOOKUP(A47,'[1]CUT Bs'!A:S,12,FALSE)</f>
        <v>0</v>
      </c>
      <c r="R47" s="224">
        <f>VLOOKUP(A47,'[1]CUT Bs'!A:S,13,FALSE)</f>
        <v>0</v>
      </c>
      <c r="S47" s="224">
        <f>VLOOKUP(A47,'[1]CUT Bs'!A:S,14,FALSE)</f>
        <v>0</v>
      </c>
      <c r="T47" s="224">
        <f>VLOOKUP(A47,'[1]CUT Bs'!A:S,15,FALSE)</f>
        <v>0</v>
      </c>
      <c r="U47" s="224">
        <f>VLOOKUP(A47,'[1]CUT Bs'!A:S,16,FALSE)</f>
        <v>0</v>
      </c>
      <c r="V47" s="224">
        <f>VLOOKUP(A47,'[1]CUT Bs'!A:S,17,FALSE)</f>
        <v>0</v>
      </c>
      <c r="W47" s="224">
        <f>VLOOKUP(A47,'[1]RES. TRL'!F:H,2,FALSE)</f>
        <v>0</v>
      </c>
      <c r="X47" s="224">
        <f>VLOOKUP(A47,'[1]RES. TRL'!F:H,3,FALSE)</f>
        <v>0</v>
      </c>
      <c r="Y47" s="224">
        <f>VLOOKUP(A47,'[1]CUT USD'!A:N,2,FALSE)</f>
        <v>0</v>
      </c>
      <c r="Z47" s="224">
        <f>VLOOKUP(A47,'[1]CUT USD'!A:N,3,FALSE)</f>
        <v>0</v>
      </c>
      <c r="AA47" s="224">
        <f>VLOOKUP(A47,'[1]CUT USD'!A:N,4,FALSE)</f>
        <v>0</v>
      </c>
      <c r="AB47" s="224">
        <f>VLOOKUP(A47,'[1]CUT USD'!A:N,5,FALSE)</f>
        <v>0</v>
      </c>
      <c r="AC47" s="224">
        <f>VLOOKUP(A47,'[1]CUT USD'!A:N,6,FALSE)</f>
        <v>0</v>
      </c>
      <c r="AD47" s="224">
        <f>VLOOKUP(A47,'[1]CUT USD'!A:N,7,FALSE)</f>
        <v>0</v>
      </c>
      <c r="AE47" s="224">
        <f>VLOOKUP(A47,'[1]CUT USD'!A:N,8,FALSE)</f>
        <v>0</v>
      </c>
      <c r="AF47" s="224">
        <f>VLOOKUP(A47,'[1]CUT USD'!A:N,9,FALSE)</f>
        <v>0</v>
      </c>
      <c r="AG47" s="224">
        <f>VLOOKUP(A47,'[1]CUT USD'!A:N,10,FALSE)</f>
        <v>0</v>
      </c>
      <c r="AH47" s="224">
        <f>VLOOKUP(A47,'[1]CUT USD'!A:N,11,FALSE)</f>
        <v>0</v>
      </c>
      <c r="AI47" s="224">
        <f>VLOOKUP(A47,'[1]CUT USD'!A:N,12,FALSE)</f>
        <v>0</v>
      </c>
      <c r="AJ47" s="224">
        <f>VLOOKUP(A47,'[1]CUT USD'!A:N,13,FALSE)</f>
        <v>0</v>
      </c>
      <c r="AK47" s="224">
        <f>VLOOKUP(A47,'[1]CUT USD'!A:N,14,FALSE)</f>
        <v>0</v>
      </c>
      <c r="AL47" s="96">
        <f t="shared" si="1"/>
        <v>5243781.37</v>
      </c>
      <c r="AO47" s="103"/>
    </row>
    <row r="48" spans="1:41" ht="33" hidden="1" customHeight="1">
      <c r="A48" s="221">
        <v>119</v>
      </c>
      <c r="B48" s="222" t="str">
        <f>PROPER(VLOOKUP(A48,[1]bd_lista!$A:$D,2,FALSE))</f>
        <v>Agencia Para El Des. De La Soc. De La Información En Bolivia</v>
      </c>
      <c r="C48" s="223" t="s">
        <v>1383</v>
      </c>
      <c r="D48" s="224">
        <f>VLOOKUP(A48,'[1]RES. TRL'!A:C,2,FALSE)</f>
        <v>0</v>
      </c>
      <c r="E48" s="224">
        <f>VLOOKUP(A48,'[1]RES. TRL'!A:C,3,FALSE)</f>
        <v>0</v>
      </c>
      <c r="F48" s="224">
        <f>VLOOKUP(A48,[1]RES.CDI!A:B,2,FALSE)</f>
        <v>0</v>
      </c>
      <c r="G48" s="224">
        <f>VLOOKUP(A48,'[1]CUT Bs'!A:S,2,FALSE)</f>
        <v>0</v>
      </c>
      <c r="H48" s="224">
        <f>VLOOKUP(A48,'[1]CUT Bs'!A:S,3,FALSE)</f>
        <v>0</v>
      </c>
      <c r="I48" s="224">
        <f>VLOOKUP(A48,'[1]CUT Bs'!A:S,4,FALSE)</f>
        <v>2850</v>
      </c>
      <c r="J48" s="224">
        <f>VLOOKUP(A48,'[1]CUT Bs'!A:S,5,FALSE)</f>
        <v>0</v>
      </c>
      <c r="K48" s="224">
        <f>VLOOKUP(A48,'[1]CUT Bs'!A:S,6,FALSE)</f>
        <v>0</v>
      </c>
      <c r="L48" s="224">
        <f>VLOOKUP(A48,'[1]CUT Bs'!A:S,7,FALSE)</f>
        <v>290.58</v>
      </c>
      <c r="M48" s="224">
        <f>VLOOKUP(A48,'[1]CUT Bs'!A:S,8,FALSE)</f>
        <v>0</v>
      </c>
      <c r="N48" s="224">
        <f>VLOOKUP(A48,'[1]CUT Bs'!A:S,9,FALSE)</f>
        <v>0</v>
      </c>
      <c r="O48" s="224">
        <f>VLOOKUP(A48,'[1]CUT Bs'!A:S,10,FALSE)</f>
        <v>0</v>
      </c>
      <c r="P48" s="224">
        <f>VLOOKUP(A48,'[1]CUT Bs'!A:S,11,FALSE)</f>
        <v>0</v>
      </c>
      <c r="Q48" s="224">
        <f>VLOOKUP(A48,'[1]CUT Bs'!A:S,12,FALSE)</f>
        <v>0</v>
      </c>
      <c r="R48" s="224">
        <f>VLOOKUP(A48,'[1]CUT Bs'!A:S,13,FALSE)</f>
        <v>0</v>
      </c>
      <c r="S48" s="224">
        <f>VLOOKUP(A48,'[1]CUT Bs'!A:S,14,FALSE)</f>
        <v>0</v>
      </c>
      <c r="T48" s="224">
        <f>VLOOKUP(A48,'[1]CUT Bs'!A:S,15,FALSE)</f>
        <v>0</v>
      </c>
      <c r="U48" s="224">
        <f>VLOOKUP(A48,'[1]CUT Bs'!A:S,16,FALSE)</f>
        <v>0</v>
      </c>
      <c r="V48" s="224">
        <f>VLOOKUP(A48,'[1]CUT Bs'!A:S,17,FALSE)</f>
        <v>0</v>
      </c>
      <c r="W48" s="224">
        <f>VLOOKUP(A48,'[1]RES. TRL'!F:H,2,FALSE)</f>
        <v>0</v>
      </c>
      <c r="X48" s="224">
        <f>VLOOKUP(A48,'[1]RES. TRL'!F:H,3,FALSE)</f>
        <v>0</v>
      </c>
      <c r="Y48" s="224">
        <f>VLOOKUP(A48,'[1]CUT USD'!A:N,2,FALSE)</f>
        <v>0</v>
      </c>
      <c r="Z48" s="224">
        <f>VLOOKUP(A48,'[1]CUT USD'!A:N,3,FALSE)</f>
        <v>0</v>
      </c>
      <c r="AA48" s="224">
        <f>VLOOKUP(A48,'[1]CUT USD'!A:N,4,FALSE)</f>
        <v>0</v>
      </c>
      <c r="AB48" s="224">
        <f>VLOOKUP(A48,'[1]CUT USD'!A:N,5,FALSE)</f>
        <v>0</v>
      </c>
      <c r="AC48" s="224">
        <f>VLOOKUP(A48,'[1]CUT USD'!A:N,6,FALSE)</f>
        <v>0</v>
      </c>
      <c r="AD48" s="224">
        <f>VLOOKUP(A48,'[1]CUT USD'!A:N,7,FALSE)</f>
        <v>0</v>
      </c>
      <c r="AE48" s="224">
        <f>VLOOKUP(A48,'[1]CUT USD'!A:N,8,FALSE)</f>
        <v>0</v>
      </c>
      <c r="AF48" s="224">
        <f>VLOOKUP(A48,'[1]CUT USD'!A:N,9,FALSE)</f>
        <v>0</v>
      </c>
      <c r="AG48" s="224">
        <f>VLOOKUP(A48,'[1]CUT USD'!A:N,10,FALSE)</f>
        <v>0</v>
      </c>
      <c r="AH48" s="224">
        <f>VLOOKUP(A48,'[1]CUT USD'!A:N,11,FALSE)</f>
        <v>0</v>
      </c>
      <c r="AI48" s="224">
        <f>VLOOKUP(A48,'[1]CUT USD'!A:N,12,FALSE)</f>
        <v>0</v>
      </c>
      <c r="AJ48" s="224">
        <f>VLOOKUP(A48,'[1]CUT USD'!A:N,13,FALSE)</f>
        <v>0</v>
      </c>
      <c r="AK48" s="224">
        <f>VLOOKUP(A48,'[1]CUT USD'!A:N,14,FALSE)</f>
        <v>0</v>
      </c>
      <c r="AL48" s="96">
        <f t="shared" si="1"/>
        <v>3140.58</v>
      </c>
      <c r="AO48" s="103"/>
    </row>
    <row r="49" spans="1:41" ht="33" hidden="1" customHeight="1">
      <c r="A49" s="221">
        <v>121</v>
      </c>
      <c r="B49" s="222" t="str">
        <f>PROPER(VLOOKUP(A49,[1]bd_lista!$A:$D,2,FALSE))</f>
        <v>Instituto Boliviano De Ciencia Y Tecnología Nuclear</v>
      </c>
      <c r="C49" s="223" t="s">
        <v>1383</v>
      </c>
      <c r="D49" s="224">
        <f>VLOOKUP(A49,'[1]RES. TRL'!A:C,2,FALSE)</f>
        <v>0</v>
      </c>
      <c r="E49" s="224">
        <f>VLOOKUP(A49,'[1]RES. TRL'!A:C,3,FALSE)</f>
        <v>0</v>
      </c>
      <c r="F49" s="224">
        <f>VLOOKUP(A49,[1]RES.CDI!A:B,2,FALSE)</f>
        <v>0</v>
      </c>
      <c r="G49" s="224">
        <f>VLOOKUP(A49,'[1]CUT Bs'!A:S,2,FALSE)</f>
        <v>0</v>
      </c>
      <c r="H49" s="224">
        <f>VLOOKUP(A49,'[1]CUT Bs'!A:S,3,FALSE)</f>
        <v>0</v>
      </c>
      <c r="I49" s="224">
        <f>VLOOKUP(A49,'[1]CUT Bs'!A:S,4,FALSE)</f>
        <v>0</v>
      </c>
      <c r="J49" s="224">
        <f>VLOOKUP(A49,'[1]CUT Bs'!A:S,5,FALSE)</f>
        <v>0</v>
      </c>
      <c r="K49" s="224">
        <f>VLOOKUP(A49,'[1]CUT Bs'!A:S,6,FALSE)</f>
        <v>0</v>
      </c>
      <c r="L49" s="224">
        <f>VLOOKUP(A49,'[1]CUT Bs'!A:S,7,FALSE)</f>
        <v>0</v>
      </c>
      <c r="M49" s="224">
        <f>VLOOKUP(A49,'[1]CUT Bs'!A:S,8,FALSE)</f>
        <v>0</v>
      </c>
      <c r="N49" s="224">
        <f>VLOOKUP(A49,'[1]CUT Bs'!A:S,9,FALSE)</f>
        <v>0</v>
      </c>
      <c r="O49" s="224">
        <f>VLOOKUP(A49,'[1]CUT Bs'!A:S,10,FALSE)</f>
        <v>0</v>
      </c>
      <c r="P49" s="224">
        <f>VLOOKUP(A49,'[1]CUT Bs'!A:S,11,FALSE)</f>
        <v>0</v>
      </c>
      <c r="Q49" s="224">
        <f>VLOOKUP(A49,'[1]CUT Bs'!A:S,12,FALSE)</f>
        <v>0</v>
      </c>
      <c r="R49" s="224">
        <f>VLOOKUP(A49,'[1]CUT Bs'!A:S,13,FALSE)</f>
        <v>0</v>
      </c>
      <c r="S49" s="224">
        <f>VLOOKUP(A49,'[1]CUT Bs'!A:S,14,FALSE)</f>
        <v>0</v>
      </c>
      <c r="T49" s="224">
        <f>VLOOKUP(A49,'[1]CUT Bs'!A:S,15,FALSE)</f>
        <v>0</v>
      </c>
      <c r="U49" s="224">
        <f>VLOOKUP(A49,'[1]CUT Bs'!A:S,16,FALSE)</f>
        <v>0</v>
      </c>
      <c r="V49" s="224">
        <f>VLOOKUP(A49,'[1]CUT Bs'!A:S,17,FALSE)</f>
        <v>0</v>
      </c>
      <c r="W49" s="224">
        <f>VLOOKUP(A49,'[1]RES. TRL'!F:H,2,FALSE)</f>
        <v>0</v>
      </c>
      <c r="X49" s="224">
        <f>VLOOKUP(A49,'[1]RES. TRL'!F:H,3,FALSE)</f>
        <v>0</v>
      </c>
      <c r="Y49" s="224">
        <f>VLOOKUP(A49,'[1]CUT USD'!A:N,2,FALSE)</f>
        <v>0</v>
      </c>
      <c r="Z49" s="224">
        <f>VLOOKUP(A49,'[1]CUT USD'!A:N,3,FALSE)</f>
        <v>0</v>
      </c>
      <c r="AA49" s="224">
        <f>VLOOKUP(A49,'[1]CUT USD'!A:N,4,FALSE)</f>
        <v>0</v>
      </c>
      <c r="AB49" s="224">
        <f>VLOOKUP(A49,'[1]CUT USD'!A:N,5,FALSE)</f>
        <v>0</v>
      </c>
      <c r="AC49" s="224">
        <f>VLOOKUP(A49,'[1]CUT USD'!A:N,6,FALSE)</f>
        <v>0</v>
      </c>
      <c r="AD49" s="224">
        <f>VLOOKUP(A49,'[1]CUT USD'!A:N,7,FALSE)</f>
        <v>0</v>
      </c>
      <c r="AE49" s="224">
        <f>VLOOKUP(A49,'[1]CUT USD'!A:N,8,FALSE)</f>
        <v>0</v>
      </c>
      <c r="AF49" s="224">
        <f>VLOOKUP(A49,'[1]CUT USD'!A:N,9,FALSE)</f>
        <v>0</v>
      </c>
      <c r="AG49" s="224">
        <f>VLOOKUP(A49,'[1]CUT USD'!A:N,10,FALSE)</f>
        <v>0</v>
      </c>
      <c r="AH49" s="224">
        <f>VLOOKUP(A49,'[1]CUT USD'!A:N,11,FALSE)</f>
        <v>0</v>
      </c>
      <c r="AI49" s="224">
        <f>VLOOKUP(A49,'[1]CUT USD'!A:N,12,FALSE)</f>
        <v>0</v>
      </c>
      <c r="AJ49" s="224">
        <f>VLOOKUP(A49,'[1]CUT USD'!A:N,13,FALSE)</f>
        <v>0</v>
      </c>
      <c r="AK49" s="224">
        <f>VLOOKUP(A49,'[1]CUT USD'!A:N,14,FALSE)</f>
        <v>0</v>
      </c>
      <c r="AL49" s="96">
        <f t="shared" si="1"/>
        <v>0</v>
      </c>
      <c r="AO49" s="103"/>
    </row>
    <row r="50" spans="1:41" ht="33" hidden="1" customHeight="1">
      <c r="A50" s="221">
        <v>124</v>
      </c>
      <c r="B50" s="222" t="str">
        <f>PROPER(VLOOKUP(A50,[1]bd_lista!$A:$D,2,FALSE))</f>
        <v>Academia Nacional De Ciencias</v>
      </c>
      <c r="C50" s="223" t="s">
        <v>1383</v>
      </c>
      <c r="D50" s="224">
        <f>VLOOKUP(A50,'[1]RES. TRL'!A:C,2,FALSE)</f>
        <v>0</v>
      </c>
      <c r="E50" s="224">
        <f>VLOOKUP(A50,'[1]RES. TRL'!A:C,3,FALSE)</f>
        <v>0</v>
      </c>
      <c r="F50" s="224">
        <f>VLOOKUP(A50,[1]RES.CDI!A:B,2,FALSE)</f>
        <v>0</v>
      </c>
      <c r="G50" s="224">
        <f>VLOOKUP(A50,'[1]CUT Bs'!A:S,2,FALSE)</f>
        <v>0</v>
      </c>
      <c r="H50" s="224">
        <f>VLOOKUP(A50,'[1]CUT Bs'!A:S,3,FALSE)</f>
        <v>0</v>
      </c>
      <c r="I50" s="224">
        <f>VLOOKUP(A50,'[1]CUT Bs'!A:S,4,FALSE)</f>
        <v>0</v>
      </c>
      <c r="J50" s="224">
        <f>VLOOKUP(A50,'[1]CUT Bs'!A:S,5,FALSE)</f>
        <v>0</v>
      </c>
      <c r="K50" s="224">
        <f>VLOOKUP(A50,'[1]CUT Bs'!A:S,6,FALSE)</f>
        <v>0</v>
      </c>
      <c r="L50" s="224">
        <f>VLOOKUP(A50,'[1]CUT Bs'!A:S,7,FALSE)</f>
        <v>0</v>
      </c>
      <c r="M50" s="224">
        <f>VLOOKUP(A50,'[1]CUT Bs'!A:S,8,FALSE)</f>
        <v>0</v>
      </c>
      <c r="N50" s="224">
        <f>VLOOKUP(A50,'[1]CUT Bs'!A:S,9,FALSE)</f>
        <v>0</v>
      </c>
      <c r="O50" s="224">
        <f>VLOOKUP(A50,'[1]CUT Bs'!A:S,10,FALSE)</f>
        <v>0</v>
      </c>
      <c r="P50" s="224">
        <f>VLOOKUP(A50,'[1]CUT Bs'!A:S,11,FALSE)</f>
        <v>0</v>
      </c>
      <c r="Q50" s="224">
        <f>VLOOKUP(A50,'[1]CUT Bs'!A:S,12,FALSE)</f>
        <v>0</v>
      </c>
      <c r="R50" s="224">
        <f>VLOOKUP(A50,'[1]CUT Bs'!A:S,13,FALSE)</f>
        <v>0</v>
      </c>
      <c r="S50" s="224">
        <f>VLOOKUP(A50,'[1]CUT Bs'!A:S,14,FALSE)</f>
        <v>0</v>
      </c>
      <c r="T50" s="224">
        <f>VLOOKUP(A50,'[1]CUT Bs'!A:S,15,FALSE)</f>
        <v>0</v>
      </c>
      <c r="U50" s="224">
        <f>VLOOKUP(A50,'[1]CUT Bs'!A:S,16,FALSE)</f>
        <v>0</v>
      </c>
      <c r="V50" s="224">
        <f>VLOOKUP(A50,'[1]CUT Bs'!A:S,17,FALSE)</f>
        <v>0</v>
      </c>
      <c r="W50" s="224">
        <f>VLOOKUP(A50,'[1]RES. TRL'!F:H,2,FALSE)</f>
        <v>0</v>
      </c>
      <c r="X50" s="224">
        <f>VLOOKUP(A50,'[1]RES. TRL'!F:H,3,FALSE)</f>
        <v>0</v>
      </c>
      <c r="Y50" s="224">
        <f>VLOOKUP(A50,'[1]CUT USD'!A:N,2,FALSE)</f>
        <v>0</v>
      </c>
      <c r="Z50" s="224">
        <f>VLOOKUP(A50,'[1]CUT USD'!A:N,3,FALSE)</f>
        <v>0</v>
      </c>
      <c r="AA50" s="224">
        <f>VLOOKUP(A50,'[1]CUT USD'!A:N,4,FALSE)</f>
        <v>0</v>
      </c>
      <c r="AB50" s="224">
        <f>VLOOKUP(A50,'[1]CUT USD'!A:N,5,FALSE)</f>
        <v>0</v>
      </c>
      <c r="AC50" s="224">
        <f>VLOOKUP(A50,'[1]CUT USD'!A:N,6,FALSE)</f>
        <v>0</v>
      </c>
      <c r="AD50" s="224">
        <f>VLOOKUP(A50,'[1]CUT USD'!A:N,7,FALSE)</f>
        <v>0</v>
      </c>
      <c r="AE50" s="224">
        <f>VLOOKUP(A50,'[1]CUT USD'!A:N,8,FALSE)</f>
        <v>0</v>
      </c>
      <c r="AF50" s="224">
        <f>VLOOKUP(A50,'[1]CUT USD'!A:N,9,FALSE)</f>
        <v>0</v>
      </c>
      <c r="AG50" s="224">
        <f>VLOOKUP(A50,'[1]CUT USD'!A:N,10,FALSE)</f>
        <v>0</v>
      </c>
      <c r="AH50" s="224">
        <f>VLOOKUP(A50,'[1]CUT USD'!A:N,11,FALSE)</f>
        <v>0</v>
      </c>
      <c r="AI50" s="224">
        <f>VLOOKUP(A50,'[1]CUT USD'!A:N,12,FALSE)</f>
        <v>0</v>
      </c>
      <c r="AJ50" s="224">
        <f>VLOOKUP(A50,'[1]CUT USD'!A:N,13,FALSE)</f>
        <v>0</v>
      </c>
      <c r="AK50" s="224">
        <f>VLOOKUP(A50,'[1]CUT USD'!A:N,14,FALSE)</f>
        <v>0</v>
      </c>
      <c r="AL50" s="96">
        <f t="shared" si="1"/>
        <v>0</v>
      </c>
      <c r="AO50" s="103"/>
    </row>
    <row r="51" spans="1:41" ht="33" hidden="1" customHeight="1">
      <c r="A51" s="221">
        <v>129</v>
      </c>
      <c r="B51" s="222" t="str">
        <f>PROPER(VLOOKUP(A51,[1]bd_lista!$A:$D,2,FALSE))</f>
        <v>Escuela De Gestión Pública Plurinacional</v>
      </c>
      <c r="C51" s="223" t="s">
        <v>1383</v>
      </c>
      <c r="D51" s="224">
        <f>VLOOKUP(A51,'[1]RES. TRL'!A:C,2,FALSE)</f>
        <v>0</v>
      </c>
      <c r="E51" s="224">
        <f>VLOOKUP(A51,'[1]RES. TRL'!A:C,3,FALSE)</f>
        <v>0</v>
      </c>
      <c r="F51" s="224">
        <f>VLOOKUP(A51,[1]RES.CDI!A:B,2,FALSE)</f>
        <v>811490</v>
      </c>
      <c r="G51" s="224">
        <f>VLOOKUP(A51,'[1]CUT Bs'!A:S,2,FALSE)</f>
        <v>0</v>
      </c>
      <c r="H51" s="224">
        <f>VLOOKUP(A51,'[1]CUT Bs'!A:S,3,FALSE)</f>
        <v>0</v>
      </c>
      <c r="I51" s="224">
        <f>VLOOKUP(A51,'[1]CUT Bs'!A:S,4,FALSE)</f>
        <v>0</v>
      </c>
      <c r="J51" s="224">
        <f>VLOOKUP(A51,'[1]CUT Bs'!A:S,5,FALSE)</f>
        <v>0</v>
      </c>
      <c r="K51" s="224">
        <f>VLOOKUP(A51,'[1]CUT Bs'!A:S,6,FALSE)</f>
        <v>0</v>
      </c>
      <c r="L51" s="224">
        <f>VLOOKUP(A51,'[1]CUT Bs'!A:S,7,FALSE)</f>
        <v>399.04</v>
      </c>
      <c r="M51" s="224">
        <f>VLOOKUP(A51,'[1]CUT Bs'!A:S,8,FALSE)</f>
        <v>0</v>
      </c>
      <c r="N51" s="224">
        <f>VLOOKUP(A51,'[1]CUT Bs'!A:S,9,FALSE)</f>
        <v>0</v>
      </c>
      <c r="O51" s="224">
        <f>VLOOKUP(A51,'[1]CUT Bs'!A:S,10,FALSE)</f>
        <v>0</v>
      </c>
      <c r="P51" s="224">
        <f>VLOOKUP(A51,'[1]CUT Bs'!A:S,11,FALSE)</f>
        <v>2049.7600000000002</v>
      </c>
      <c r="Q51" s="224">
        <f>VLOOKUP(A51,'[1]CUT Bs'!A:S,12,FALSE)</f>
        <v>450000</v>
      </c>
      <c r="R51" s="224">
        <f>VLOOKUP(A51,'[1]CUT Bs'!A:S,13,FALSE)</f>
        <v>0</v>
      </c>
      <c r="S51" s="224">
        <f>VLOOKUP(A51,'[1]CUT Bs'!A:S,14,FALSE)</f>
        <v>0</v>
      </c>
      <c r="T51" s="224">
        <f>VLOOKUP(A51,'[1]CUT Bs'!A:S,15,FALSE)</f>
        <v>0</v>
      </c>
      <c r="U51" s="224">
        <f>VLOOKUP(A51,'[1]CUT Bs'!A:S,16,FALSE)</f>
        <v>0</v>
      </c>
      <c r="V51" s="224">
        <f>VLOOKUP(A51,'[1]CUT Bs'!A:S,17,FALSE)</f>
        <v>0</v>
      </c>
      <c r="W51" s="224">
        <f>VLOOKUP(A51,'[1]RES. TRL'!F:H,2,FALSE)</f>
        <v>0</v>
      </c>
      <c r="X51" s="224">
        <f>VLOOKUP(A51,'[1]RES. TRL'!F:H,3,FALSE)</f>
        <v>0</v>
      </c>
      <c r="Y51" s="224">
        <f>VLOOKUP(A51,'[1]CUT USD'!A:N,2,FALSE)</f>
        <v>0</v>
      </c>
      <c r="Z51" s="224">
        <f>VLOOKUP(A51,'[1]CUT USD'!A:N,3,FALSE)</f>
        <v>0</v>
      </c>
      <c r="AA51" s="224">
        <f>VLOOKUP(A51,'[1]CUT USD'!A:N,4,FALSE)</f>
        <v>0</v>
      </c>
      <c r="AB51" s="224">
        <f>VLOOKUP(A51,'[1]CUT USD'!A:N,5,FALSE)</f>
        <v>0</v>
      </c>
      <c r="AC51" s="224">
        <f>VLOOKUP(A51,'[1]CUT USD'!A:N,6,FALSE)</f>
        <v>0</v>
      </c>
      <c r="AD51" s="224">
        <f>VLOOKUP(A51,'[1]CUT USD'!A:N,7,FALSE)</f>
        <v>0</v>
      </c>
      <c r="AE51" s="224">
        <f>VLOOKUP(A51,'[1]CUT USD'!A:N,8,FALSE)</f>
        <v>0</v>
      </c>
      <c r="AF51" s="224">
        <f>VLOOKUP(A51,'[1]CUT USD'!A:N,9,FALSE)</f>
        <v>0</v>
      </c>
      <c r="AG51" s="224">
        <f>VLOOKUP(A51,'[1]CUT USD'!A:N,10,FALSE)</f>
        <v>0</v>
      </c>
      <c r="AH51" s="224">
        <f>VLOOKUP(A51,'[1]CUT USD'!A:N,11,FALSE)</f>
        <v>0</v>
      </c>
      <c r="AI51" s="224">
        <f>VLOOKUP(A51,'[1]CUT USD'!A:N,12,FALSE)</f>
        <v>0</v>
      </c>
      <c r="AJ51" s="224">
        <f>VLOOKUP(A51,'[1]CUT USD'!A:N,13,FALSE)</f>
        <v>0</v>
      </c>
      <c r="AK51" s="224">
        <f>VLOOKUP(A51,'[1]CUT USD'!A:N,14,FALSE)</f>
        <v>0</v>
      </c>
      <c r="AL51" s="96">
        <f t="shared" si="1"/>
        <v>1263938.8</v>
      </c>
      <c r="AO51" s="103"/>
    </row>
    <row r="52" spans="1:41" ht="33" hidden="1" customHeight="1">
      <c r="A52" s="221">
        <v>130</v>
      </c>
      <c r="B52" s="222" t="str">
        <f>PROPER(VLOOKUP(A52,[1]bd_lista!$A:$D,2,FALSE))</f>
        <v>Fondo De Financiamiento Para La Minería</v>
      </c>
      <c r="C52" s="223" t="s">
        <v>1383</v>
      </c>
      <c r="D52" s="224">
        <f>VLOOKUP(A52,'[1]RES. TRL'!A:C,2,FALSE)</f>
        <v>0</v>
      </c>
      <c r="E52" s="224">
        <f>VLOOKUP(A52,'[1]RES. TRL'!A:C,3,FALSE)</f>
        <v>0</v>
      </c>
      <c r="F52" s="224">
        <f>VLOOKUP(A52,[1]RES.CDI!A:B,2,FALSE)</f>
        <v>474030.17</v>
      </c>
      <c r="G52" s="224">
        <f>VLOOKUP(A52,'[1]CUT Bs'!A:S,2,FALSE)</f>
        <v>4180489.9400000004</v>
      </c>
      <c r="H52" s="224">
        <f>VLOOKUP(A52,'[1]CUT Bs'!A:S,3,FALSE)</f>
        <v>0</v>
      </c>
      <c r="I52" s="224">
        <f>VLOOKUP(A52,'[1]CUT Bs'!A:S,4,FALSE)</f>
        <v>0</v>
      </c>
      <c r="J52" s="224">
        <f>VLOOKUP(A52,'[1]CUT Bs'!A:S,5,FALSE)</f>
        <v>0</v>
      </c>
      <c r="K52" s="224">
        <f>VLOOKUP(A52,'[1]CUT Bs'!A:S,6,FALSE)</f>
        <v>0</v>
      </c>
      <c r="L52" s="224">
        <f>VLOOKUP(A52,'[1]CUT Bs'!A:S,7,FALSE)</f>
        <v>0</v>
      </c>
      <c r="M52" s="224">
        <f>VLOOKUP(A52,'[1]CUT Bs'!A:S,8,FALSE)</f>
        <v>8912</v>
      </c>
      <c r="N52" s="224">
        <f>VLOOKUP(A52,'[1]CUT Bs'!A:S,9,FALSE)</f>
        <v>0</v>
      </c>
      <c r="O52" s="224">
        <f>VLOOKUP(A52,'[1]CUT Bs'!A:S,10,FALSE)</f>
        <v>0</v>
      </c>
      <c r="P52" s="224">
        <f>VLOOKUP(A52,'[1]CUT Bs'!A:S,11,FALSE)</f>
        <v>0</v>
      </c>
      <c r="Q52" s="224">
        <f>VLOOKUP(A52,'[1]CUT Bs'!A:S,12,FALSE)</f>
        <v>0</v>
      </c>
      <c r="R52" s="224">
        <f>VLOOKUP(A52,'[1]CUT Bs'!A:S,13,FALSE)</f>
        <v>0</v>
      </c>
      <c r="S52" s="224">
        <f>VLOOKUP(A52,'[1]CUT Bs'!A:S,14,FALSE)</f>
        <v>0</v>
      </c>
      <c r="T52" s="224">
        <f>VLOOKUP(A52,'[1]CUT Bs'!A:S,15,FALSE)</f>
        <v>0</v>
      </c>
      <c r="U52" s="224">
        <f>VLOOKUP(A52,'[1]CUT Bs'!A:S,16,FALSE)</f>
        <v>0</v>
      </c>
      <c r="V52" s="224">
        <f>VLOOKUP(A52,'[1]CUT Bs'!A:S,17,FALSE)</f>
        <v>0</v>
      </c>
      <c r="W52" s="224">
        <f>VLOOKUP(A52,'[1]RES. TRL'!F:H,2,FALSE)</f>
        <v>0</v>
      </c>
      <c r="X52" s="224">
        <f>VLOOKUP(A52,'[1]RES. TRL'!F:H,3,FALSE)</f>
        <v>0</v>
      </c>
      <c r="Y52" s="224">
        <f>VLOOKUP(A52,'[1]CUT USD'!A:N,2,FALSE)</f>
        <v>0</v>
      </c>
      <c r="Z52" s="224">
        <f>VLOOKUP(A52,'[1]CUT USD'!A:N,3,FALSE)</f>
        <v>0</v>
      </c>
      <c r="AA52" s="224">
        <f>VLOOKUP(A52,'[1]CUT USD'!A:N,4,FALSE)</f>
        <v>0</v>
      </c>
      <c r="AB52" s="224">
        <f>VLOOKUP(A52,'[1]CUT USD'!A:N,5,FALSE)</f>
        <v>0</v>
      </c>
      <c r="AC52" s="224">
        <f>VLOOKUP(A52,'[1]CUT USD'!A:N,6,FALSE)</f>
        <v>0</v>
      </c>
      <c r="AD52" s="224">
        <f>VLOOKUP(A52,'[1]CUT USD'!A:N,7,FALSE)</f>
        <v>0</v>
      </c>
      <c r="AE52" s="224">
        <f>VLOOKUP(A52,'[1]CUT USD'!A:N,8,FALSE)</f>
        <v>0</v>
      </c>
      <c r="AF52" s="224">
        <f>VLOOKUP(A52,'[1]CUT USD'!A:N,9,FALSE)</f>
        <v>0</v>
      </c>
      <c r="AG52" s="224">
        <f>VLOOKUP(A52,'[1]CUT USD'!A:N,10,FALSE)</f>
        <v>0</v>
      </c>
      <c r="AH52" s="224">
        <f>VLOOKUP(A52,'[1]CUT USD'!A:N,11,FALSE)</f>
        <v>0</v>
      </c>
      <c r="AI52" s="224">
        <f>VLOOKUP(A52,'[1]CUT USD'!A:N,12,FALSE)</f>
        <v>0</v>
      </c>
      <c r="AJ52" s="224">
        <f>VLOOKUP(A52,'[1]CUT USD'!A:N,13,FALSE)</f>
        <v>0</v>
      </c>
      <c r="AK52" s="224">
        <f>VLOOKUP(A52,'[1]CUT USD'!A:N,14,FALSE)</f>
        <v>0</v>
      </c>
      <c r="AL52" s="96">
        <f t="shared" si="1"/>
        <v>4663432.1100000003</v>
      </c>
      <c r="AO52" s="103"/>
    </row>
    <row r="53" spans="1:41" ht="33" hidden="1" customHeight="1">
      <c r="A53" s="221">
        <v>132</v>
      </c>
      <c r="B53" s="222" t="str">
        <f>PROPER(VLOOKUP(A53,[1]bd_lista!$A:$D,2,FALSE))</f>
        <v>Servicio De Desarrollo De Las Empresas Púb. Productivas</v>
      </c>
      <c r="C53" s="223" t="s">
        <v>1383</v>
      </c>
      <c r="D53" s="224">
        <f>VLOOKUP(A53,'[1]RES. TRL'!A:C,2,FALSE)</f>
        <v>0</v>
      </c>
      <c r="E53" s="224">
        <f>VLOOKUP(A53,'[1]RES. TRL'!A:C,3,FALSE)</f>
        <v>2500000</v>
      </c>
      <c r="F53" s="224">
        <f>VLOOKUP(A53,[1]RES.CDI!A:B,2,FALSE)</f>
        <v>5347953</v>
      </c>
      <c r="G53" s="224">
        <f>VLOOKUP(A53,'[1]CUT Bs'!A:S,2,FALSE)</f>
        <v>51600.27</v>
      </c>
      <c r="H53" s="224">
        <f>VLOOKUP(A53,'[1]CUT Bs'!A:S,3,FALSE)</f>
        <v>107897.51000000001</v>
      </c>
      <c r="I53" s="224">
        <f>VLOOKUP(A53,'[1]CUT Bs'!A:S,4,FALSE)</f>
        <v>47706.55</v>
      </c>
      <c r="J53" s="224">
        <f>VLOOKUP(A53,'[1]CUT Bs'!A:S,5,FALSE)</f>
        <v>121312561.39</v>
      </c>
      <c r="K53" s="224">
        <f>VLOOKUP(A53,'[1]CUT Bs'!A:S,6,FALSE)</f>
        <v>0</v>
      </c>
      <c r="L53" s="224">
        <f>VLOOKUP(A53,'[1]CUT Bs'!A:S,7,FALSE)</f>
        <v>10659.380000000001</v>
      </c>
      <c r="M53" s="224">
        <f>VLOOKUP(A53,'[1]CUT Bs'!A:S,8,FALSE)</f>
        <v>0</v>
      </c>
      <c r="N53" s="224">
        <f>VLOOKUP(A53,'[1]CUT Bs'!A:S,9,FALSE)</f>
        <v>0</v>
      </c>
      <c r="O53" s="224">
        <f>VLOOKUP(A53,'[1]CUT Bs'!A:S,10,FALSE)</f>
        <v>291779.8</v>
      </c>
      <c r="P53" s="224">
        <f>VLOOKUP(A53,'[1]CUT Bs'!A:S,11,FALSE)</f>
        <v>0</v>
      </c>
      <c r="Q53" s="224">
        <f>VLOOKUP(A53,'[1]CUT Bs'!A:S,12,FALSE)</f>
        <v>0</v>
      </c>
      <c r="R53" s="224">
        <f>VLOOKUP(A53,'[1]CUT Bs'!A:S,13,FALSE)</f>
        <v>0</v>
      </c>
      <c r="S53" s="224">
        <f>VLOOKUP(A53,'[1]CUT Bs'!A:S,14,FALSE)</f>
        <v>0</v>
      </c>
      <c r="T53" s="224">
        <f>VLOOKUP(A53,'[1]CUT Bs'!A:S,15,FALSE)</f>
        <v>0</v>
      </c>
      <c r="U53" s="224">
        <f>VLOOKUP(A53,'[1]CUT Bs'!A:S,16,FALSE)</f>
        <v>0</v>
      </c>
      <c r="V53" s="224">
        <f>VLOOKUP(A53,'[1]CUT Bs'!A:S,17,FALSE)</f>
        <v>0</v>
      </c>
      <c r="W53" s="224">
        <f>VLOOKUP(A53,'[1]RES. TRL'!F:H,2,FALSE)</f>
        <v>0</v>
      </c>
      <c r="X53" s="224">
        <f>VLOOKUP(A53,'[1]RES. TRL'!F:H,3,FALSE)</f>
        <v>0</v>
      </c>
      <c r="Y53" s="224">
        <f>VLOOKUP(A53,'[1]CUT USD'!A:N,2,FALSE)</f>
        <v>0</v>
      </c>
      <c r="Z53" s="224">
        <f>VLOOKUP(A53,'[1]CUT USD'!A:N,3,FALSE)</f>
        <v>0</v>
      </c>
      <c r="AA53" s="224">
        <f>VLOOKUP(A53,'[1]CUT USD'!A:N,4,FALSE)</f>
        <v>0</v>
      </c>
      <c r="AB53" s="224">
        <f>VLOOKUP(A53,'[1]CUT USD'!A:N,5,FALSE)</f>
        <v>0</v>
      </c>
      <c r="AC53" s="224">
        <f>VLOOKUP(A53,'[1]CUT USD'!A:N,6,FALSE)</f>
        <v>0</v>
      </c>
      <c r="AD53" s="224">
        <f>VLOOKUP(A53,'[1]CUT USD'!A:N,7,FALSE)</f>
        <v>0</v>
      </c>
      <c r="AE53" s="224">
        <f>VLOOKUP(A53,'[1]CUT USD'!A:N,8,FALSE)</f>
        <v>0</v>
      </c>
      <c r="AF53" s="224">
        <f>VLOOKUP(A53,'[1]CUT USD'!A:N,9,FALSE)</f>
        <v>0</v>
      </c>
      <c r="AG53" s="224">
        <f>VLOOKUP(A53,'[1]CUT USD'!A:N,10,FALSE)</f>
        <v>0</v>
      </c>
      <c r="AH53" s="224">
        <f>VLOOKUP(A53,'[1]CUT USD'!A:N,11,FALSE)</f>
        <v>0</v>
      </c>
      <c r="AI53" s="224">
        <f>VLOOKUP(A53,'[1]CUT USD'!A:N,12,FALSE)</f>
        <v>0</v>
      </c>
      <c r="AJ53" s="224">
        <f>VLOOKUP(A53,'[1]CUT USD'!A:N,13,FALSE)</f>
        <v>0</v>
      </c>
      <c r="AK53" s="224">
        <f>VLOOKUP(A53,'[1]CUT USD'!A:N,14,FALSE)</f>
        <v>0</v>
      </c>
      <c r="AL53" s="96">
        <f t="shared" si="1"/>
        <v>129670157.89999999</v>
      </c>
      <c r="AO53" s="103"/>
    </row>
    <row r="54" spans="1:41" ht="33" hidden="1" customHeight="1">
      <c r="A54" s="221">
        <v>133</v>
      </c>
      <c r="B54" s="222" t="str">
        <f>PROPER(VLOOKUP(A54,[1]bd_lista!$A:$D,2,FALSE))</f>
        <v>Lotería Nacional De Beneficencia Y Salubridad</v>
      </c>
      <c r="C54" s="223" t="s">
        <v>1383</v>
      </c>
      <c r="D54" s="224">
        <f>VLOOKUP(A54,'[1]RES. TRL'!A:C,2,FALSE)</f>
        <v>0</v>
      </c>
      <c r="E54" s="224">
        <f>VLOOKUP(A54,'[1]RES. TRL'!A:C,3,FALSE)</f>
        <v>0</v>
      </c>
      <c r="F54" s="224">
        <f>VLOOKUP(A54,[1]RES.CDI!A:B,2,FALSE)</f>
        <v>947753.94</v>
      </c>
      <c r="G54" s="224">
        <f>VLOOKUP(A54,'[1]CUT Bs'!A:S,2,FALSE)</f>
        <v>49201.770000000004</v>
      </c>
      <c r="H54" s="224">
        <f>VLOOKUP(A54,'[1]CUT Bs'!A:S,3,FALSE)</f>
        <v>0</v>
      </c>
      <c r="I54" s="224">
        <f>VLOOKUP(A54,'[1]CUT Bs'!A:S,4,FALSE)</f>
        <v>0</v>
      </c>
      <c r="J54" s="224">
        <f>VLOOKUP(A54,'[1]CUT Bs'!A:S,5,FALSE)</f>
        <v>0</v>
      </c>
      <c r="K54" s="224">
        <f>VLOOKUP(A54,'[1]CUT Bs'!A:S,6,FALSE)</f>
        <v>0</v>
      </c>
      <c r="L54" s="224">
        <f>VLOOKUP(A54,'[1]CUT Bs'!A:S,7,FALSE)</f>
        <v>0</v>
      </c>
      <c r="M54" s="224">
        <f>VLOOKUP(A54,'[1]CUT Bs'!A:S,8,FALSE)</f>
        <v>0</v>
      </c>
      <c r="N54" s="224">
        <f>VLOOKUP(A54,'[1]CUT Bs'!A:S,9,FALSE)</f>
        <v>0</v>
      </c>
      <c r="O54" s="224">
        <f>VLOOKUP(A54,'[1]CUT Bs'!A:S,10,FALSE)</f>
        <v>0</v>
      </c>
      <c r="P54" s="224">
        <f>VLOOKUP(A54,'[1]CUT Bs'!A:S,11,FALSE)</f>
        <v>0</v>
      </c>
      <c r="Q54" s="224">
        <f>VLOOKUP(A54,'[1]CUT Bs'!A:S,12,FALSE)</f>
        <v>0</v>
      </c>
      <c r="R54" s="224">
        <f>VLOOKUP(A54,'[1]CUT Bs'!A:S,13,FALSE)</f>
        <v>0</v>
      </c>
      <c r="S54" s="224">
        <f>VLOOKUP(A54,'[1]CUT Bs'!A:S,14,FALSE)</f>
        <v>0</v>
      </c>
      <c r="T54" s="224">
        <f>VLOOKUP(A54,'[1]CUT Bs'!A:S,15,FALSE)</f>
        <v>0</v>
      </c>
      <c r="U54" s="224">
        <f>VLOOKUP(A54,'[1]CUT Bs'!A:S,16,FALSE)</f>
        <v>0</v>
      </c>
      <c r="V54" s="224">
        <f>VLOOKUP(A54,'[1]CUT Bs'!A:S,17,FALSE)</f>
        <v>0</v>
      </c>
      <c r="W54" s="224">
        <f>VLOOKUP(A54,'[1]RES. TRL'!F:H,2,FALSE)</f>
        <v>0</v>
      </c>
      <c r="X54" s="224">
        <f>VLOOKUP(A54,'[1]RES. TRL'!F:H,3,FALSE)</f>
        <v>0</v>
      </c>
      <c r="Y54" s="224">
        <f>VLOOKUP(A54,'[1]CUT USD'!A:N,2,FALSE)</f>
        <v>0</v>
      </c>
      <c r="Z54" s="224">
        <f>VLOOKUP(A54,'[1]CUT USD'!A:N,3,FALSE)</f>
        <v>0</v>
      </c>
      <c r="AA54" s="224">
        <f>VLOOKUP(A54,'[1]CUT USD'!A:N,4,FALSE)</f>
        <v>0</v>
      </c>
      <c r="AB54" s="224">
        <f>VLOOKUP(A54,'[1]CUT USD'!A:N,5,FALSE)</f>
        <v>0</v>
      </c>
      <c r="AC54" s="224">
        <f>VLOOKUP(A54,'[1]CUT USD'!A:N,6,FALSE)</f>
        <v>0</v>
      </c>
      <c r="AD54" s="224">
        <f>VLOOKUP(A54,'[1]CUT USD'!A:N,7,FALSE)</f>
        <v>0</v>
      </c>
      <c r="AE54" s="224">
        <f>VLOOKUP(A54,'[1]CUT USD'!A:N,8,FALSE)</f>
        <v>0</v>
      </c>
      <c r="AF54" s="224">
        <f>VLOOKUP(A54,'[1]CUT USD'!A:N,9,FALSE)</f>
        <v>0</v>
      </c>
      <c r="AG54" s="224">
        <f>VLOOKUP(A54,'[1]CUT USD'!A:N,10,FALSE)</f>
        <v>0</v>
      </c>
      <c r="AH54" s="224">
        <f>VLOOKUP(A54,'[1]CUT USD'!A:N,11,FALSE)</f>
        <v>0</v>
      </c>
      <c r="AI54" s="224">
        <f>VLOOKUP(A54,'[1]CUT USD'!A:N,12,FALSE)</f>
        <v>0</v>
      </c>
      <c r="AJ54" s="224">
        <f>VLOOKUP(A54,'[1]CUT USD'!A:N,13,FALSE)</f>
        <v>0</v>
      </c>
      <c r="AK54" s="224">
        <f>VLOOKUP(A54,'[1]CUT USD'!A:N,14,FALSE)</f>
        <v>0</v>
      </c>
      <c r="AL54" s="96">
        <f t="shared" si="1"/>
        <v>996955.71</v>
      </c>
      <c r="AO54" s="103"/>
    </row>
    <row r="55" spans="1:41" ht="33" hidden="1" customHeight="1">
      <c r="A55" s="221">
        <v>134</v>
      </c>
      <c r="B55" s="222" t="str">
        <f>PROPER(VLOOKUP(A55,[1]bd_lista!$A:$D,2,FALSE))</f>
        <v>Consejo Nacional De Vivienda Policial</v>
      </c>
      <c r="C55" s="223" t="s">
        <v>1383</v>
      </c>
      <c r="D55" s="224">
        <f>VLOOKUP(A55,'[1]RES. TRL'!A:C,2,FALSE)</f>
        <v>0</v>
      </c>
      <c r="E55" s="224">
        <f>VLOOKUP(A55,'[1]RES. TRL'!A:C,3,FALSE)</f>
        <v>0</v>
      </c>
      <c r="F55" s="224">
        <f>VLOOKUP(A55,[1]RES.CDI!A:B,2,FALSE)</f>
        <v>20545843.129999999</v>
      </c>
      <c r="G55" s="224">
        <f>VLOOKUP(A55,'[1]CUT Bs'!A:S,2,FALSE)</f>
        <v>10965.08</v>
      </c>
      <c r="H55" s="224">
        <f>VLOOKUP(A55,'[1]CUT Bs'!A:S,3,FALSE)</f>
        <v>0</v>
      </c>
      <c r="I55" s="224">
        <f>VLOOKUP(A55,'[1]CUT Bs'!A:S,4,FALSE)</f>
        <v>0</v>
      </c>
      <c r="J55" s="224">
        <f>VLOOKUP(A55,'[1]CUT Bs'!A:S,5,FALSE)</f>
        <v>69600</v>
      </c>
      <c r="K55" s="224">
        <f>VLOOKUP(A55,'[1]CUT Bs'!A:S,6,FALSE)</f>
        <v>0</v>
      </c>
      <c r="L55" s="224">
        <f>VLOOKUP(A55,'[1]CUT Bs'!A:S,7,FALSE)</f>
        <v>0</v>
      </c>
      <c r="M55" s="224">
        <f>VLOOKUP(A55,'[1]CUT Bs'!A:S,8,FALSE)</f>
        <v>0</v>
      </c>
      <c r="N55" s="224">
        <f>VLOOKUP(A55,'[1]CUT Bs'!A:S,9,FALSE)</f>
        <v>0</v>
      </c>
      <c r="O55" s="224">
        <f>VLOOKUP(A55,'[1]CUT Bs'!A:S,10,FALSE)</f>
        <v>0</v>
      </c>
      <c r="P55" s="224">
        <f>VLOOKUP(A55,'[1]CUT Bs'!A:S,11,FALSE)</f>
        <v>0</v>
      </c>
      <c r="Q55" s="224">
        <f>VLOOKUP(A55,'[1]CUT Bs'!A:S,12,FALSE)</f>
        <v>0</v>
      </c>
      <c r="R55" s="224">
        <f>VLOOKUP(A55,'[1]CUT Bs'!A:S,13,FALSE)</f>
        <v>0</v>
      </c>
      <c r="S55" s="224">
        <f>VLOOKUP(A55,'[1]CUT Bs'!A:S,14,FALSE)</f>
        <v>0</v>
      </c>
      <c r="T55" s="224">
        <f>VLOOKUP(A55,'[1]CUT Bs'!A:S,15,FALSE)</f>
        <v>0</v>
      </c>
      <c r="U55" s="224">
        <f>VLOOKUP(A55,'[1]CUT Bs'!A:S,16,FALSE)</f>
        <v>0</v>
      </c>
      <c r="V55" s="224">
        <f>VLOOKUP(A55,'[1]CUT Bs'!A:S,17,FALSE)</f>
        <v>0</v>
      </c>
      <c r="W55" s="224">
        <f>VLOOKUP(A55,'[1]RES. TRL'!F:H,2,FALSE)</f>
        <v>0</v>
      </c>
      <c r="X55" s="224">
        <f>VLOOKUP(A55,'[1]RES. TRL'!F:H,3,FALSE)</f>
        <v>0</v>
      </c>
      <c r="Y55" s="224">
        <f>VLOOKUP(A55,'[1]CUT USD'!A:N,2,FALSE)</f>
        <v>0</v>
      </c>
      <c r="Z55" s="224">
        <f>VLOOKUP(A55,'[1]CUT USD'!A:N,3,FALSE)</f>
        <v>0</v>
      </c>
      <c r="AA55" s="224">
        <f>VLOOKUP(A55,'[1]CUT USD'!A:N,4,FALSE)</f>
        <v>0</v>
      </c>
      <c r="AB55" s="224">
        <f>VLOOKUP(A55,'[1]CUT USD'!A:N,5,FALSE)</f>
        <v>0</v>
      </c>
      <c r="AC55" s="224">
        <f>VLOOKUP(A55,'[1]CUT USD'!A:N,6,FALSE)</f>
        <v>0</v>
      </c>
      <c r="AD55" s="224">
        <f>VLOOKUP(A55,'[1]CUT USD'!A:N,7,FALSE)</f>
        <v>0</v>
      </c>
      <c r="AE55" s="224">
        <f>VLOOKUP(A55,'[1]CUT USD'!A:N,8,FALSE)</f>
        <v>0</v>
      </c>
      <c r="AF55" s="224">
        <f>VLOOKUP(A55,'[1]CUT USD'!A:N,9,FALSE)</f>
        <v>0</v>
      </c>
      <c r="AG55" s="224">
        <f>VLOOKUP(A55,'[1]CUT USD'!A:N,10,FALSE)</f>
        <v>0</v>
      </c>
      <c r="AH55" s="224">
        <f>VLOOKUP(A55,'[1]CUT USD'!A:N,11,FALSE)</f>
        <v>0</v>
      </c>
      <c r="AI55" s="224">
        <f>VLOOKUP(A55,'[1]CUT USD'!A:N,12,FALSE)</f>
        <v>0</v>
      </c>
      <c r="AJ55" s="224">
        <f>VLOOKUP(A55,'[1]CUT USD'!A:N,13,FALSE)</f>
        <v>0</v>
      </c>
      <c r="AK55" s="224">
        <f>VLOOKUP(A55,'[1]CUT USD'!A:N,14,FALSE)</f>
        <v>0</v>
      </c>
      <c r="AL55" s="96">
        <f t="shared" si="1"/>
        <v>20626408.209999997</v>
      </c>
      <c r="AO55" s="103"/>
    </row>
    <row r="56" spans="1:41" ht="33" hidden="1" customHeight="1">
      <c r="A56" s="221">
        <v>137</v>
      </c>
      <c r="B56" s="222" t="str">
        <f>PROPER(VLOOKUP(A56,[1]bd_lista!$A:$D,2,FALSE))</f>
        <v>Comité Ejecutivo De La Universidad Boliviana</v>
      </c>
      <c r="C56" s="223" t="s">
        <v>1383</v>
      </c>
      <c r="D56" s="224">
        <f>VLOOKUP(A56,'[1]RES. TRL'!A:C,2,FALSE)</f>
        <v>0</v>
      </c>
      <c r="E56" s="224">
        <f>VLOOKUP(A56,'[1]RES. TRL'!A:C,3,FALSE)</f>
        <v>0</v>
      </c>
      <c r="F56" s="224">
        <f>VLOOKUP(A56,[1]RES.CDI!A:B,2,FALSE)</f>
        <v>0</v>
      </c>
      <c r="G56" s="224">
        <f>VLOOKUP(A56,'[1]CUT Bs'!A:S,2,FALSE)</f>
        <v>0</v>
      </c>
      <c r="H56" s="224">
        <f>VLOOKUP(A56,'[1]CUT Bs'!A:S,3,FALSE)</f>
        <v>0</v>
      </c>
      <c r="I56" s="224">
        <f>VLOOKUP(A56,'[1]CUT Bs'!A:S,4,FALSE)</f>
        <v>0</v>
      </c>
      <c r="J56" s="224">
        <f>VLOOKUP(A56,'[1]CUT Bs'!A:S,5,FALSE)</f>
        <v>0</v>
      </c>
      <c r="K56" s="224">
        <f>VLOOKUP(A56,'[1]CUT Bs'!A:S,6,FALSE)</f>
        <v>0</v>
      </c>
      <c r="L56" s="224">
        <f>VLOOKUP(A56,'[1]CUT Bs'!A:S,7,FALSE)</f>
        <v>0</v>
      </c>
      <c r="M56" s="224">
        <f>VLOOKUP(A56,'[1]CUT Bs'!A:S,8,FALSE)</f>
        <v>0</v>
      </c>
      <c r="N56" s="224">
        <f>VLOOKUP(A56,'[1]CUT Bs'!A:S,9,FALSE)</f>
        <v>0</v>
      </c>
      <c r="O56" s="224">
        <f>VLOOKUP(A56,'[1]CUT Bs'!A:S,10,FALSE)</f>
        <v>0</v>
      </c>
      <c r="P56" s="224">
        <f>VLOOKUP(A56,'[1]CUT Bs'!A:S,11,FALSE)</f>
        <v>0</v>
      </c>
      <c r="Q56" s="224">
        <f>VLOOKUP(A56,'[1]CUT Bs'!A:S,12,FALSE)</f>
        <v>0</v>
      </c>
      <c r="R56" s="224">
        <f>VLOOKUP(A56,'[1]CUT Bs'!A:S,13,FALSE)</f>
        <v>0</v>
      </c>
      <c r="S56" s="224">
        <f>VLOOKUP(A56,'[1]CUT Bs'!A:S,14,FALSE)</f>
        <v>0</v>
      </c>
      <c r="T56" s="224">
        <f>VLOOKUP(A56,'[1]CUT Bs'!A:S,15,FALSE)</f>
        <v>0</v>
      </c>
      <c r="U56" s="224">
        <f>VLOOKUP(A56,'[1]CUT Bs'!A:S,16,FALSE)</f>
        <v>0</v>
      </c>
      <c r="V56" s="224">
        <f>VLOOKUP(A56,'[1]CUT Bs'!A:S,17,FALSE)</f>
        <v>0</v>
      </c>
      <c r="W56" s="224">
        <f>VLOOKUP(A56,'[1]RES. TRL'!F:H,2,FALSE)</f>
        <v>0</v>
      </c>
      <c r="X56" s="224">
        <f>VLOOKUP(A56,'[1]RES. TRL'!F:H,3,FALSE)</f>
        <v>0</v>
      </c>
      <c r="Y56" s="224">
        <f>VLOOKUP(A56,'[1]CUT USD'!A:N,2,FALSE)</f>
        <v>0</v>
      </c>
      <c r="Z56" s="224">
        <f>VLOOKUP(A56,'[1]CUT USD'!A:N,3,FALSE)</f>
        <v>0</v>
      </c>
      <c r="AA56" s="224">
        <f>VLOOKUP(A56,'[1]CUT USD'!A:N,4,FALSE)</f>
        <v>0</v>
      </c>
      <c r="AB56" s="224">
        <f>VLOOKUP(A56,'[1]CUT USD'!A:N,5,FALSE)</f>
        <v>0</v>
      </c>
      <c r="AC56" s="224">
        <f>VLOOKUP(A56,'[1]CUT USD'!A:N,6,FALSE)</f>
        <v>0</v>
      </c>
      <c r="AD56" s="224">
        <f>VLOOKUP(A56,'[1]CUT USD'!A:N,7,FALSE)</f>
        <v>0</v>
      </c>
      <c r="AE56" s="224">
        <f>VLOOKUP(A56,'[1]CUT USD'!A:N,8,FALSE)</f>
        <v>0</v>
      </c>
      <c r="AF56" s="224">
        <f>VLOOKUP(A56,'[1]CUT USD'!A:N,9,FALSE)</f>
        <v>0</v>
      </c>
      <c r="AG56" s="224">
        <f>VLOOKUP(A56,'[1]CUT USD'!A:N,10,FALSE)</f>
        <v>0</v>
      </c>
      <c r="AH56" s="224">
        <f>VLOOKUP(A56,'[1]CUT USD'!A:N,11,FALSE)</f>
        <v>0</v>
      </c>
      <c r="AI56" s="224">
        <f>VLOOKUP(A56,'[1]CUT USD'!A:N,12,FALSE)</f>
        <v>0</v>
      </c>
      <c r="AJ56" s="224">
        <f>VLOOKUP(A56,'[1]CUT USD'!A:N,13,FALSE)</f>
        <v>0</v>
      </c>
      <c r="AK56" s="224">
        <f>VLOOKUP(A56,'[1]CUT USD'!A:N,14,FALSE)</f>
        <v>0</v>
      </c>
      <c r="AL56" s="96">
        <f t="shared" si="1"/>
        <v>0</v>
      </c>
      <c r="AO56" s="103"/>
    </row>
    <row r="57" spans="1:41" ht="33" hidden="1" customHeight="1">
      <c r="A57" s="221">
        <v>138</v>
      </c>
      <c r="B57" s="222" t="str">
        <f>PROPER(VLOOKUP(A57,[1]bd_lista!$A:$D,2,FALSE))</f>
        <v>Universidad Mayor Real Y Pontificia De San Francisco Xavier</v>
      </c>
      <c r="C57" s="223" t="s">
        <v>1383</v>
      </c>
      <c r="D57" s="224">
        <f>VLOOKUP(A57,'[1]RES. TRL'!A:C,2,FALSE)</f>
        <v>0</v>
      </c>
      <c r="E57" s="224">
        <f>VLOOKUP(A57,'[1]RES. TRL'!A:C,3,FALSE)</f>
        <v>0</v>
      </c>
      <c r="F57" s="224">
        <f>VLOOKUP(A57,[1]RES.CDI!A:B,2,FALSE)</f>
        <v>0</v>
      </c>
      <c r="G57" s="224">
        <f>VLOOKUP(A57,'[1]CUT Bs'!A:S,2,FALSE)</f>
        <v>0</v>
      </c>
      <c r="H57" s="224">
        <f>VLOOKUP(A57,'[1]CUT Bs'!A:S,3,FALSE)</f>
        <v>0</v>
      </c>
      <c r="I57" s="224">
        <f>VLOOKUP(A57,'[1]CUT Bs'!A:S,4,FALSE)</f>
        <v>0</v>
      </c>
      <c r="J57" s="224">
        <f>VLOOKUP(A57,'[1]CUT Bs'!A:S,5,FALSE)</f>
        <v>0</v>
      </c>
      <c r="K57" s="224">
        <f>VLOOKUP(A57,'[1]CUT Bs'!A:S,6,FALSE)</f>
        <v>0</v>
      </c>
      <c r="L57" s="224">
        <f>VLOOKUP(A57,'[1]CUT Bs'!A:S,7,FALSE)</f>
        <v>0</v>
      </c>
      <c r="M57" s="224">
        <f>VLOOKUP(A57,'[1]CUT Bs'!A:S,8,FALSE)</f>
        <v>0</v>
      </c>
      <c r="N57" s="224">
        <f>VLOOKUP(A57,'[1]CUT Bs'!A:S,9,FALSE)</f>
        <v>0</v>
      </c>
      <c r="O57" s="224">
        <f>VLOOKUP(A57,'[1]CUT Bs'!A:S,10,FALSE)</f>
        <v>0</v>
      </c>
      <c r="P57" s="224">
        <f>VLOOKUP(A57,'[1]CUT Bs'!A:S,11,FALSE)</f>
        <v>0</v>
      </c>
      <c r="Q57" s="224">
        <f>VLOOKUP(A57,'[1]CUT Bs'!A:S,12,FALSE)</f>
        <v>0</v>
      </c>
      <c r="R57" s="224">
        <f>VLOOKUP(A57,'[1]CUT Bs'!A:S,13,FALSE)</f>
        <v>0</v>
      </c>
      <c r="S57" s="224">
        <f>VLOOKUP(A57,'[1]CUT Bs'!A:S,14,FALSE)</f>
        <v>0</v>
      </c>
      <c r="T57" s="224">
        <f>VLOOKUP(A57,'[1]CUT Bs'!A:S,15,FALSE)</f>
        <v>0</v>
      </c>
      <c r="U57" s="224">
        <f>VLOOKUP(A57,'[1]CUT Bs'!A:S,16,FALSE)</f>
        <v>0</v>
      </c>
      <c r="V57" s="224">
        <f>VLOOKUP(A57,'[1]CUT Bs'!A:S,17,FALSE)</f>
        <v>0</v>
      </c>
      <c r="W57" s="224">
        <f>VLOOKUP(A57,'[1]RES. TRL'!F:H,2,FALSE)</f>
        <v>0</v>
      </c>
      <c r="X57" s="224">
        <f>VLOOKUP(A57,'[1]RES. TRL'!F:H,3,FALSE)</f>
        <v>0</v>
      </c>
      <c r="Y57" s="224">
        <f>VLOOKUP(A57,'[1]CUT USD'!A:N,2,FALSE)</f>
        <v>0</v>
      </c>
      <c r="Z57" s="224">
        <f>VLOOKUP(A57,'[1]CUT USD'!A:N,3,FALSE)</f>
        <v>0</v>
      </c>
      <c r="AA57" s="224">
        <f>VLOOKUP(A57,'[1]CUT USD'!A:N,4,FALSE)</f>
        <v>0</v>
      </c>
      <c r="AB57" s="224">
        <f>VLOOKUP(A57,'[1]CUT USD'!A:N,5,FALSE)</f>
        <v>0</v>
      </c>
      <c r="AC57" s="224">
        <f>VLOOKUP(A57,'[1]CUT USD'!A:N,6,FALSE)</f>
        <v>0</v>
      </c>
      <c r="AD57" s="224">
        <f>VLOOKUP(A57,'[1]CUT USD'!A:N,7,FALSE)</f>
        <v>0</v>
      </c>
      <c r="AE57" s="224">
        <f>VLOOKUP(A57,'[1]CUT USD'!A:N,8,FALSE)</f>
        <v>0</v>
      </c>
      <c r="AF57" s="224">
        <f>VLOOKUP(A57,'[1]CUT USD'!A:N,9,FALSE)</f>
        <v>0</v>
      </c>
      <c r="AG57" s="224">
        <f>VLOOKUP(A57,'[1]CUT USD'!A:N,10,FALSE)</f>
        <v>0</v>
      </c>
      <c r="AH57" s="224">
        <f>VLOOKUP(A57,'[1]CUT USD'!A:N,11,FALSE)</f>
        <v>0</v>
      </c>
      <c r="AI57" s="224">
        <f>VLOOKUP(A57,'[1]CUT USD'!A:N,12,FALSE)</f>
        <v>0</v>
      </c>
      <c r="AJ57" s="224">
        <f>VLOOKUP(A57,'[1]CUT USD'!A:N,13,FALSE)</f>
        <v>0</v>
      </c>
      <c r="AK57" s="224">
        <f>VLOOKUP(A57,'[1]CUT USD'!A:N,14,FALSE)</f>
        <v>0</v>
      </c>
      <c r="AL57" s="96">
        <f t="shared" si="1"/>
        <v>0</v>
      </c>
      <c r="AO57" s="103"/>
    </row>
    <row r="58" spans="1:41" ht="33" hidden="1" customHeight="1">
      <c r="A58" s="221">
        <v>139</v>
      </c>
      <c r="B58" s="222" t="str">
        <f>PROPER(VLOOKUP(A58,[1]bd_lista!$A:$D,2,FALSE))</f>
        <v>Universidad Mayor De San Andrés</v>
      </c>
      <c r="C58" s="223" t="s">
        <v>1383</v>
      </c>
      <c r="D58" s="224">
        <f>VLOOKUP(A58,'[1]RES. TRL'!A:C,2,FALSE)</f>
        <v>0</v>
      </c>
      <c r="E58" s="224">
        <f>VLOOKUP(A58,'[1]RES. TRL'!A:C,3,FALSE)</f>
        <v>0</v>
      </c>
      <c r="F58" s="224">
        <f>VLOOKUP(A58,[1]RES.CDI!A:B,2,FALSE)</f>
        <v>0</v>
      </c>
      <c r="G58" s="224">
        <f>VLOOKUP(A58,'[1]CUT Bs'!A:S,2,FALSE)</f>
        <v>0</v>
      </c>
      <c r="H58" s="224">
        <f>VLOOKUP(A58,'[1]CUT Bs'!A:S,3,FALSE)</f>
        <v>0</v>
      </c>
      <c r="I58" s="224">
        <f>VLOOKUP(A58,'[1]CUT Bs'!A:S,4,FALSE)</f>
        <v>0</v>
      </c>
      <c r="J58" s="224">
        <f>VLOOKUP(A58,'[1]CUT Bs'!A:S,5,FALSE)</f>
        <v>0</v>
      </c>
      <c r="K58" s="224">
        <f>VLOOKUP(A58,'[1]CUT Bs'!A:S,6,FALSE)</f>
        <v>0</v>
      </c>
      <c r="L58" s="224">
        <f>VLOOKUP(A58,'[1]CUT Bs'!A:S,7,FALSE)</f>
        <v>0</v>
      </c>
      <c r="M58" s="224">
        <f>VLOOKUP(A58,'[1]CUT Bs'!A:S,8,FALSE)</f>
        <v>0</v>
      </c>
      <c r="N58" s="224">
        <f>VLOOKUP(A58,'[1]CUT Bs'!A:S,9,FALSE)</f>
        <v>0</v>
      </c>
      <c r="O58" s="224">
        <f>VLOOKUP(A58,'[1]CUT Bs'!A:S,10,FALSE)</f>
        <v>0</v>
      </c>
      <c r="P58" s="224">
        <f>VLOOKUP(A58,'[1]CUT Bs'!A:S,11,FALSE)</f>
        <v>0</v>
      </c>
      <c r="Q58" s="224">
        <f>VLOOKUP(A58,'[1]CUT Bs'!A:S,12,FALSE)</f>
        <v>0</v>
      </c>
      <c r="R58" s="224">
        <f>VLOOKUP(A58,'[1]CUT Bs'!A:S,13,FALSE)</f>
        <v>0</v>
      </c>
      <c r="S58" s="224">
        <f>VLOOKUP(A58,'[1]CUT Bs'!A:S,14,FALSE)</f>
        <v>0</v>
      </c>
      <c r="T58" s="224">
        <f>VLOOKUP(A58,'[1]CUT Bs'!A:S,15,FALSE)</f>
        <v>0</v>
      </c>
      <c r="U58" s="224">
        <f>VLOOKUP(A58,'[1]CUT Bs'!A:S,16,FALSE)</f>
        <v>0</v>
      </c>
      <c r="V58" s="224">
        <f>VLOOKUP(A58,'[1]CUT Bs'!A:S,17,FALSE)</f>
        <v>0</v>
      </c>
      <c r="W58" s="224">
        <f>VLOOKUP(A58,'[1]RES. TRL'!F:H,2,FALSE)</f>
        <v>0</v>
      </c>
      <c r="X58" s="224">
        <f>VLOOKUP(A58,'[1]RES. TRL'!F:H,3,FALSE)</f>
        <v>0</v>
      </c>
      <c r="Y58" s="224">
        <f>VLOOKUP(A58,'[1]CUT USD'!A:N,2,FALSE)</f>
        <v>0</v>
      </c>
      <c r="Z58" s="224">
        <f>VLOOKUP(A58,'[1]CUT USD'!A:N,3,FALSE)</f>
        <v>0</v>
      </c>
      <c r="AA58" s="224">
        <f>VLOOKUP(A58,'[1]CUT USD'!A:N,4,FALSE)</f>
        <v>0</v>
      </c>
      <c r="AB58" s="224">
        <f>VLOOKUP(A58,'[1]CUT USD'!A:N,5,FALSE)</f>
        <v>0</v>
      </c>
      <c r="AC58" s="224">
        <f>VLOOKUP(A58,'[1]CUT USD'!A:N,6,FALSE)</f>
        <v>0</v>
      </c>
      <c r="AD58" s="224">
        <f>VLOOKUP(A58,'[1]CUT USD'!A:N,7,FALSE)</f>
        <v>0</v>
      </c>
      <c r="AE58" s="224">
        <f>VLOOKUP(A58,'[1]CUT USD'!A:N,8,FALSE)</f>
        <v>0</v>
      </c>
      <c r="AF58" s="224">
        <f>VLOOKUP(A58,'[1]CUT USD'!A:N,9,FALSE)</f>
        <v>0</v>
      </c>
      <c r="AG58" s="224">
        <f>VLOOKUP(A58,'[1]CUT USD'!A:N,10,FALSE)</f>
        <v>0</v>
      </c>
      <c r="AH58" s="224">
        <f>VLOOKUP(A58,'[1]CUT USD'!A:N,11,FALSE)</f>
        <v>0</v>
      </c>
      <c r="AI58" s="224">
        <f>VLOOKUP(A58,'[1]CUT USD'!A:N,12,FALSE)</f>
        <v>0</v>
      </c>
      <c r="AJ58" s="224">
        <f>VLOOKUP(A58,'[1]CUT USD'!A:N,13,FALSE)</f>
        <v>0</v>
      </c>
      <c r="AK58" s="224">
        <f>VLOOKUP(A58,'[1]CUT USD'!A:N,14,FALSE)</f>
        <v>0</v>
      </c>
      <c r="AL58" s="96">
        <f t="shared" si="1"/>
        <v>0</v>
      </c>
      <c r="AO58" s="103"/>
    </row>
    <row r="59" spans="1:41" ht="33" hidden="1" customHeight="1">
      <c r="A59" s="221">
        <v>140</v>
      </c>
      <c r="B59" s="222" t="str">
        <f>PROPER(VLOOKUP(A59,[1]bd_lista!$A:$D,2,FALSE))</f>
        <v>Universidad Pública De El Alto</v>
      </c>
      <c r="C59" s="223" t="s">
        <v>1383</v>
      </c>
      <c r="D59" s="224">
        <f>VLOOKUP(A59,'[1]RES. TRL'!A:C,2,FALSE)</f>
        <v>0</v>
      </c>
      <c r="E59" s="224">
        <f>VLOOKUP(A59,'[1]RES. TRL'!A:C,3,FALSE)</f>
        <v>0</v>
      </c>
      <c r="F59" s="224">
        <f>VLOOKUP(A59,[1]RES.CDI!A:B,2,FALSE)</f>
        <v>0</v>
      </c>
      <c r="G59" s="224">
        <f>VLOOKUP(A59,'[1]CUT Bs'!A:S,2,FALSE)</f>
        <v>0</v>
      </c>
      <c r="H59" s="224">
        <f>VLOOKUP(A59,'[1]CUT Bs'!A:S,3,FALSE)</f>
        <v>0</v>
      </c>
      <c r="I59" s="224">
        <f>VLOOKUP(A59,'[1]CUT Bs'!A:S,4,FALSE)</f>
        <v>0</v>
      </c>
      <c r="J59" s="224">
        <f>VLOOKUP(A59,'[1]CUT Bs'!A:S,5,FALSE)</f>
        <v>0</v>
      </c>
      <c r="K59" s="224">
        <f>VLOOKUP(A59,'[1]CUT Bs'!A:S,6,FALSE)</f>
        <v>0</v>
      </c>
      <c r="L59" s="224">
        <f>VLOOKUP(A59,'[1]CUT Bs'!A:S,7,FALSE)</f>
        <v>0</v>
      </c>
      <c r="M59" s="224">
        <f>VLOOKUP(A59,'[1]CUT Bs'!A:S,8,FALSE)</f>
        <v>0</v>
      </c>
      <c r="N59" s="224">
        <f>VLOOKUP(A59,'[1]CUT Bs'!A:S,9,FALSE)</f>
        <v>0</v>
      </c>
      <c r="O59" s="224">
        <f>VLOOKUP(A59,'[1]CUT Bs'!A:S,10,FALSE)</f>
        <v>0</v>
      </c>
      <c r="P59" s="224">
        <f>VLOOKUP(A59,'[1]CUT Bs'!A:S,11,FALSE)</f>
        <v>0</v>
      </c>
      <c r="Q59" s="224">
        <f>VLOOKUP(A59,'[1]CUT Bs'!A:S,12,FALSE)</f>
        <v>0</v>
      </c>
      <c r="R59" s="224">
        <f>VLOOKUP(A59,'[1]CUT Bs'!A:S,13,FALSE)</f>
        <v>0</v>
      </c>
      <c r="S59" s="224">
        <f>VLOOKUP(A59,'[1]CUT Bs'!A:S,14,FALSE)</f>
        <v>0</v>
      </c>
      <c r="T59" s="224">
        <f>VLOOKUP(A59,'[1]CUT Bs'!A:S,15,FALSE)</f>
        <v>0</v>
      </c>
      <c r="U59" s="224">
        <f>VLOOKUP(A59,'[1]CUT Bs'!A:S,16,FALSE)</f>
        <v>0</v>
      </c>
      <c r="V59" s="224">
        <f>VLOOKUP(A59,'[1]CUT Bs'!A:S,17,FALSE)</f>
        <v>0</v>
      </c>
      <c r="W59" s="224">
        <f>VLOOKUP(A59,'[1]RES. TRL'!F:H,2,FALSE)</f>
        <v>0</v>
      </c>
      <c r="X59" s="224">
        <f>VLOOKUP(A59,'[1]RES. TRL'!F:H,3,FALSE)</f>
        <v>0</v>
      </c>
      <c r="Y59" s="224">
        <f>VLOOKUP(A59,'[1]CUT USD'!A:N,2,FALSE)</f>
        <v>0</v>
      </c>
      <c r="Z59" s="224">
        <f>VLOOKUP(A59,'[1]CUT USD'!A:N,3,FALSE)</f>
        <v>0</v>
      </c>
      <c r="AA59" s="224">
        <f>VLOOKUP(A59,'[1]CUT USD'!A:N,4,FALSE)</f>
        <v>0</v>
      </c>
      <c r="AB59" s="224">
        <f>VLOOKUP(A59,'[1]CUT USD'!A:N,5,FALSE)</f>
        <v>0</v>
      </c>
      <c r="AC59" s="224">
        <f>VLOOKUP(A59,'[1]CUT USD'!A:N,6,FALSE)</f>
        <v>0</v>
      </c>
      <c r="AD59" s="224">
        <f>VLOOKUP(A59,'[1]CUT USD'!A:N,7,FALSE)</f>
        <v>0</v>
      </c>
      <c r="AE59" s="224">
        <f>VLOOKUP(A59,'[1]CUT USD'!A:N,8,FALSE)</f>
        <v>0</v>
      </c>
      <c r="AF59" s="224">
        <f>VLOOKUP(A59,'[1]CUT USD'!A:N,9,FALSE)</f>
        <v>0</v>
      </c>
      <c r="AG59" s="224">
        <f>VLOOKUP(A59,'[1]CUT USD'!A:N,10,FALSE)</f>
        <v>0</v>
      </c>
      <c r="AH59" s="224">
        <f>VLOOKUP(A59,'[1]CUT USD'!A:N,11,FALSE)</f>
        <v>0</v>
      </c>
      <c r="AI59" s="224">
        <f>VLOOKUP(A59,'[1]CUT USD'!A:N,12,FALSE)</f>
        <v>0</v>
      </c>
      <c r="AJ59" s="224">
        <f>VLOOKUP(A59,'[1]CUT USD'!A:N,13,FALSE)</f>
        <v>0</v>
      </c>
      <c r="AK59" s="224">
        <f>VLOOKUP(A59,'[1]CUT USD'!A:N,14,FALSE)</f>
        <v>0</v>
      </c>
      <c r="AL59" s="96">
        <f t="shared" si="1"/>
        <v>0</v>
      </c>
      <c r="AO59" s="103"/>
    </row>
    <row r="60" spans="1:41" ht="33" hidden="1" customHeight="1">
      <c r="A60" s="221">
        <v>141</v>
      </c>
      <c r="B60" s="222" t="str">
        <f>PROPER(VLOOKUP(A60,[1]bd_lista!$A:$D,2,FALSE))</f>
        <v>Universidad Mayor De San Simón</v>
      </c>
      <c r="C60" s="223" t="s">
        <v>1383</v>
      </c>
      <c r="D60" s="224">
        <f>VLOOKUP(A60,'[1]RES. TRL'!A:C,2,FALSE)</f>
        <v>0</v>
      </c>
      <c r="E60" s="224">
        <f>VLOOKUP(A60,'[1]RES. TRL'!A:C,3,FALSE)</f>
        <v>0</v>
      </c>
      <c r="F60" s="224">
        <f>VLOOKUP(A60,[1]RES.CDI!A:B,2,FALSE)</f>
        <v>0</v>
      </c>
      <c r="G60" s="224">
        <f>VLOOKUP(A60,'[1]CUT Bs'!A:S,2,FALSE)</f>
        <v>0</v>
      </c>
      <c r="H60" s="224">
        <f>VLOOKUP(A60,'[1]CUT Bs'!A:S,3,FALSE)</f>
        <v>0</v>
      </c>
      <c r="I60" s="224">
        <f>VLOOKUP(A60,'[1]CUT Bs'!A:S,4,FALSE)</f>
        <v>0</v>
      </c>
      <c r="J60" s="224">
        <f>VLOOKUP(A60,'[1]CUT Bs'!A:S,5,FALSE)</f>
        <v>0</v>
      </c>
      <c r="K60" s="224">
        <f>VLOOKUP(A60,'[1]CUT Bs'!A:S,6,FALSE)</f>
        <v>0</v>
      </c>
      <c r="L60" s="224">
        <f>VLOOKUP(A60,'[1]CUT Bs'!A:S,7,FALSE)</f>
        <v>0</v>
      </c>
      <c r="M60" s="224">
        <f>VLOOKUP(A60,'[1]CUT Bs'!A:S,8,FALSE)</f>
        <v>0</v>
      </c>
      <c r="N60" s="224">
        <f>VLOOKUP(A60,'[1]CUT Bs'!A:S,9,FALSE)</f>
        <v>0</v>
      </c>
      <c r="O60" s="224">
        <f>VLOOKUP(A60,'[1]CUT Bs'!A:S,10,FALSE)</f>
        <v>0</v>
      </c>
      <c r="P60" s="224">
        <f>VLOOKUP(A60,'[1]CUT Bs'!A:S,11,FALSE)</f>
        <v>0</v>
      </c>
      <c r="Q60" s="224">
        <f>VLOOKUP(A60,'[1]CUT Bs'!A:S,12,FALSE)</f>
        <v>0</v>
      </c>
      <c r="R60" s="224">
        <f>VLOOKUP(A60,'[1]CUT Bs'!A:S,13,FALSE)</f>
        <v>0</v>
      </c>
      <c r="S60" s="224">
        <f>VLOOKUP(A60,'[1]CUT Bs'!A:S,14,FALSE)</f>
        <v>0</v>
      </c>
      <c r="T60" s="224">
        <f>VLOOKUP(A60,'[1]CUT Bs'!A:S,15,FALSE)</f>
        <v>0</v>
      </c>
      <c r="U60" s="224">
        <f>VLOOKUP(A60,'[1]CUT Bs'!A:S,16,FALSE)</f>
        <v>0</v>
      </c>
      <c r="V60" s="224">
        <f>VLOOKUP(A60,'[1]CUT Bs'!A:S,17,FALSE)</f>
        <v>0</v>
      </c>
      <c r="W60" s="224">
        <f>VLOOKUP(A60,'[1]RES. TRL'!F:H,2,FALSE)</f>
        <v>0</v>
      </c>
      <c r="X60" s="224">
        <f>VLOOKUP(A60,'[1]RES. TRL'!F:H,3,FALSE)</f>
        <v>0</v>
      </c>
      <c r="Y60" s="224">
        <f>VLOOKUP(A60,'[1]CUT USD'!A:N,2,FALSE)</f>
        <v>0</v>
      </c>
      <c r="Z60" s="224">
        <f>VLOOKUP(A60,'[1]CUT USD'!A:N,3,FALSE)</f>
        <v>0</v>
      </c>
      <c r="AA60" s="224">
        <f>VLOOKUP(A60,'[1]CUT USD'!A:N,4,FALSE)</f>
        <v>0</v>
      </c>
      <c r="AB60" s="224">
        <f>VLOOKUP(A60,'[1]CUT USD'!A:N,5,FALSE)</f>
        <v>0</v>
      </c>
      <c r="AC60" s="224">
        <f>VLOOKUP(A60,'[1]CUT USD'!A:N,6,FALSE)</f>
        <v>0</v>
      </c>
      <c r="AD60" s="224">
        <f>VLOOKUP(A60,'[1]CUT USD'!A:N,7,FALSE)</f>
        <v>0</v>
      </c>
      <c r="AE60" s="224">
        <f>VLOOKUP(A60,'[1]CUT USD'!A:N,8,FALSE)</f>
        <v>0</v>
      </c>
      <c r="AF60" s="224">
        <f>VLOOKUP(A60,'[1]CUT USD'!A:N,9,FALSE)</f>
        <v>0</v>
      </c>
      <c r="AG60" s="224">
        <f>VLOOKUP(A60,'[1]CUT USD'!A:N,10,FALSE)</f>
        <v>0</v>
      </c>
      <c r="AH60" s="224">
        <f>VLOOKUP(A60,'[1]CUT USD'!A:N,11,FALSE)</f>
        <v>0</v>
      </c>
      <c r="AI60" s="224">
        <f>VLOOKUP(A60,'[1]CUT USD'!A:N,12,FALSE)</f>
        <v>0</v>
      </c>
      <c r="AJ60" s="224">
        <f>VLOOKUP(A60,'[1]CUT USD'!A:N,13,FALSE)</f>
        <v>0</v>
      </c>
      <c r="AK60" s="224">
        <f>VLOOKUP(A60,'[1]CUT USD'!A:N,14,FALSE)</f>
        <v>0</v>
      </c>
      <c r="AL60" s="96">
        <f t="shared" si="1"/>
        <v>0</v>
      </c>
      <c r="AO60" s="103"/>
    </row>
    <row r="61" spans="1:41" ht="33" hidden="1" customHeight="1">
      <c r="A61" s="221">
        <v>142</v>
      </c>
      <c r="B61" s="222" t="str">
        <f>PROPER(VLOOKUP(A61,[1]bd_lista!$A:$D,2,FALSE))</f>
        <v>Universidad Técnica De Oruro</v>
      </c>
      <c r="C61" s="223" t="s">
        <v>1383</v>
      </c>
      <c r="D61" s="224">
        <f>VLOOKUP(A61,'[1]RES. TRL'!A:C,2,FALSE)</f>
        <v>0</v>
      </c>
      <c r="E61" s="224">
        <f>VLOOKUP(A61,'[1]RES. TRL'!A:C,3,FALSE)</f>
        <v>0</v>
      </c>
      <c r="F61" s="224">
        <f>VLOOKUP(A61,[1]RES.CDI!A:B,2,FALSE)</f>
        <v>0</v>
      </c>
      <c r="G61" s="224">
        <f>VLOOKUP(A61,'[1]CUT Bs'!A:S,2,FALSE)</f>
        <v>0</v>
      </c>
      <c r="H61" s="224">
        <f>VLOOKUP(A61,'[1]CUT Bs'!A:S,3,FALSE)</f>
        <v>0</v>
      </c>
      <c r="I61" s="224">
        <f>VLOOKUP(A61,'[1]CUT Bs'!A:S,4,FALSE)</f>
        <v>0</v>
      </c>
      <c r="J61" s="224">
        <f>VLOOKUP(A61,'[1]CUT Bs'!A:S,5,FALSE)</f>
        <v>0</v>
      </c>
      <c r="K61" s="224">
        <f>VLOOKUP(A61,'[1]CUT Bs'!A:S,6,FALSE)</f>
        <v>0</v>
      </c>
      <c r="L61" s="224">
        <f>VLOOKUP(A61,'[1]CUT Bs'!A:S,7,FALSE)</f>
        <v>0</v>
      </c>
      <c r="M61" s="224">
        <f>VLOOKUP(A61,'[1]CUT Bs'!A:S,8,FALSE)</f>
        <v>0</v>
      </c>
      <c r="N61" s="224">
        <f>VLOOKUP(A61,'[1]CUT Bs'!A:S,9,FALSE)</f>
        <v>0</v>
      </c>
      <c r="O61" s="224">
        <f>VLOOKUP(A61,'[1]CUT Bs'!A:S,10,FALSE)</f>
        <v>0</v>
      </c>
      <c r="P61" s="224">
        <f>VLOOKUP(A61,'[1]CUT Bs'!A:S,11,FALSE)</f>
        <v>0</v>
      </c>
      <c r="Q61" s="224">
        <f>VLOOKUP(A61,'[1]CUT Bs'!A:S,12,FALSE)</f>
        <v>0</v>
      </c>
      <c r="R61" s="224">
        <f>VLOOKUP(A61,'[1]CUT Bs'!A:S,13,FALSE)</f>
        <v>0</v>
      </c>
      <c r="S61" s="224">
        <f>VLOOKUP(A61,'[1]CUT Bs'!A:S,14,FALSE)</f>
        <v>0</v>
      </c>
      <c r="T61" s="224">
        <f>VLOOKUP(A61,'[1]CUT Bs'!A:S,15,FALSE)</f>
        <v>0</v>
      </c>
      <c r="U61" s="224">
        <f>VLOOKUP(A61,'[1]CUT Bs'!A:S,16,FALSE)</f>
        <v>0</v>
      </c>
      <c r="V61" s="224">
        <f>VLOOKUP(A61,'[1]CUT Bs'!A:S,17,FALSE)</f>
        <v>0</v>
      </c>
      <c r="W61" s="224">
        <f>VLOOKUP(A61,'[1]RES. TRL'!F:H,2,FALSE)</f>
        <v>0</v>
      </c>
      <c r="X61" s="224">
        <f>VLOOKUP(A61,'[1]RES. TRL'!F:H,3,FALSE)</f>
        <v>0</v>
      </c>
      <c r="Y61" s="224">
        <f>VLOOKUP(A61,'[1]CUT USD'!A:N,2,FALSE)</f>
        <v>0</v>
      </c>
      <c r="Z61" s="224">
        <f>VLOOKUP(A61,'[1]CUT USD'!A:N,3,FALSE)</f>
        <v>0</v>
      </c>
      <c r="AA61" s="224">
        <f>VLOOKUP(A61,'[1]CUT USD'!A:N,4,FALSE)</f>
        <v>0</v>
      </c>
      <c r="AB61" s="224">
        <f>VLOOKUP(A61,'[1]CUT USD'!A:N,5,FALSE)</f>
        <v>0</v>
      </c>
      <c r="AC61" s="224">
        <f>VLOOKUP(A61,'[1]CUT USD'!A:N,6,FALSE)</f>
        <v>0</v>
      </c>
      <c r="AD61" s="224">
        <f>VLOOKUP(A61,'[1]CUT USD'!A:N,7,FALSE)</f>
        <v>0</v>
      </c>
      <c r="AE61" s="224">
        <f>VLOOKUP(A61,'[1]CUT USD'!A:N,8,FALSE)</f>
        <v>0</v>
      </c>
      <c r="AF61" s="224">
        <f>VLOOKUP(A61,'[1]CUT USD'!A:N,9,FALSE)</f>
        <v>0</v>
      </c>
      <c r="AG61" s="224">
        <f>VLOOKUP(A61,'[1]CUT USD'!A:N,10,FALSE)</f>
        <v>0</v>
      </c>
      <c r="AH61" s="224">
        <f>VLOOKUP(A61,'[1]CUT USD'!A:N,11,FALSE)</f>
        <v>0</v>
      </c>
      <c r="AI61" s="224">
        <f>VLOOKUP(A61,'[1]CUT USD'!A:N,12,FALSE)</f>
        <v>0</v>
      </c>
      <c r="AJ61" s="224">
        <f>VLOOKUP(A61,'[1]CUT USD'!A:N,13,FALSE)</f>
        <v>0</v>
      </c>
      <c r="AK61" s="224">
        <f>VLOOKUP(A61,'[1]CUT USD'!A:N,14,FALSE)</f>
        <v>0</v>
      </c>
      <c r="AL61" s="96">
        <f t="shared" si="1"/>
        <v>0</v>
      </c>
      <c r="AO61" s="103"/>
    </row>
    <row r="62" spans="1:41" ht="33" hidden="1" customHeight="1">
      <c r="A62" s="221">
        <v>143</v>
      </c>
      <c r="B62" s="222" t="str">
        <f>PROPER(VLOOKUP(A62,[1]bd_lista!$A:$D,2,FALSE))</f>
        <v>Universidad Autónoma Tomás Frías</v>
      </c>
      <c r="C62" s="223" t="s">
        <v>1383</v>
      </c>
      <c r="D62" s="224">
        <f>VLOOKUP(A62,'[1]RES. TRL'!A:C,2,FALSE)</f>
        <v>0</v>
      </c>
      <c r="E62" s="224">
        <f>VLOOKUP(A62,'[1]RES. TRL'!A:C,3,FALSE)</f>
        <v>0</v>
      </c>
      <c r="F62" s="224">
        <f>VLOOKUP(A62,[1]RES.CDI!A:B,2,FALSE)</f>
        <v>0</v>
      </c>
      <c r="G62" s="224">
        <f>VLOOKUP(A62,'[1]CUT Bs'!A:S,2,FALSE)</f>
        <v>0</v>
      </c>
      <c r="H62" s="224">
        <f>VLOOKUP(A62,'[1]CUT Bs'!A:S,3,FALSE)</f>
        <v>0</v>
      </c>
      <c r="I62" s="224">
        <f>VLOOKUP(A62,'[1]CUT Bs'!A:S,4,FALSE)</f>
        <v>0</v>
      </c>
      <c r="J62" s="224">
        <f>VLOOKUP(A62,'[1]CUT Bs'!A:S,5,FALSE)</f>
        <v>0</v>
      </c>
      <c r="K62" s="224">
        <f>VLOOKUP(A62,'[1]CUT Bs'!A:S,6,FALSE)</f>
        <v>0</v>
      </c>
      <c r="L62" s="224">
        <f>VLOOKUP(A62,'[1]CUT Bs'!A:S,7,FALSE)</f>
        <v>0</v>
      </c>
      <c r="M62" s="224">
        <f>VLOOKUP(A62,'[1]CUT Bs'!A:S,8,FALSE)</f>
        <v>0</v>
      </c>
      <c r="N62" s="224">
        <f>VLOOKUP(A62,'[1]CUT Bs'!A:S,9,FALSE)</f>
        <v>0</v>
      </c>
      <c r="O62" s="224">
        <f>VLOOKUP(A62,'[1]CUT Bs'!A:S,10,FALSE)</f>
        <v>0</v>
      </c>
      <c r="P62" s="224">
        <f>VLOOKUP(A62,'[1]CUT Bs'!A:S,11,FALSE)</f>
        <v>0</v>
      </c>
      <c r="Q62" s="224">
        <f>VLOOKUP(A62,'[1]CUT Bs'!A:S,12,FALSE)</f>
        <v>0</v>
      </c>
      <c r="R62" s="224">
        <f>VLOOKUP(A62,'[1]CUT Bs'!A:S,13,FALSE)</f>
        <v>0</v>
      </c>
      <c r="S62" s="224">
        <f>VLOOKUP(A62,'[1]CUT Bs'!A:S,14,FALSE)</f>
        <v>0</v>
      </c>
      <c r="T62" s="224">
        <f>VLOOKUP(A62,'[1]CUT Bs'!A:S,15,FALSE)</f>
        <v>0</v>
      </c>
      <c r="U62" s="224">
        <f>VLOOKUP(A62,'[1]CUT Bs'!A:S,16,FALSE)</f>
        <v>0</v>
      </c>
      <c r="V62" s="224">
        <f>VLOOKUP(A62,'[1]CUT Bs'!A:S,17,FALSE)</f>
        <v>0</v>
      </c>
      <c r="W62" s="224">
        <f>VLOOKUP(A62,'[1]RES. TRL'!F:H,2,FALSE)</f>
        <v>0</v>
      </c>
      <c r="X62" s="224">
        <f>VLOOKUP(A62,'[1]RES. TRL'!F:H,3,FALSE)</f>
        <v>0</v>
      </c>
      <c r="Y62" s="224">
        <f>VLOOKUP(A62,'[1]CUT USD'!A:N,2,FALSE)</f>
        <v>0</v>
      </c>
      <c r="Z62" s="224">
        <f>VLOOKUP(A62,'[1]CUT USD'!A:N,3,FALSE)</f>
        <v>0</v>
      </c>
      <c r="AA62" s="224">
        <f>VLOOKUP(A62,'[1]CUT USD'!A:N,4,FALSE)</f>
        <v>0</v>
      </c>
      <c r="AB62" s="224">
        <f>VLOOKUP(A62,'[1]CUT USD'!A:N,5,FALSE)</f>
        <v>0</v>
      </c>
      <c r="AC62" s="224">
        <f>VLOOKUP(A62,'[1]CUT USD'!A:N,6,FALSE)</f>
        <v>0</v>
      </c>
      <c r="AD62" s="224">
        <f>VLOOKUP(A62,'[1]CUT USD'!A:N,7,FALSE)</f>
        <v>0</v>
      </c>
      <c r="AE62" s="224">
        <f>VLOOKUP(A62,'[1]CUT USD'!A:N,8,FALSE)</f>
        <v>0</v>
      </c>
      <c r="AF62" s="224">
        <f>VLOOKUP(A62,'[1]CUT USD'!A:N,9,FALSE)</f>
        <v>0</v>
      </c>
      <c r="AG62" s="224">
        <f>VLOOKUP(A62,'[1]CUT USD'!A:N,10,FALSE)</f>
        <v>0</v>
      </c>
      <c r="AH62" s="224">
        <f>VLOOKUP(A62,'[1]CUT USD'!A:N,11,FALSE)</f>
        <v>0</v>
      </c>
      <c r="AI62" s="224">
        <f>VLOOKUP(A62,'[1]CUT USD'!A:N,12,FALSE)</f>
        <v>0</v>
      </c>
      <c r="AJ62" s="224">
        <f>VLOOKUP(A62,'[1]CUT USD'!A:N,13,FALSE)</f>
        <v>0</v>
      </c>
      <c r="AK62" s="224">
        <f>VLOOKUP(A62,'[1]CUT USD'!A:N,14,FALSE)</f>
        <v>0</v>
      </c>
      <c r="AL62" s="96">
        <f t="shared" si="1"/>
        <v>0</v>
      </c>
      <c r="AO62" s="103"/>
    </row>
    <row r="63" spans="1:41" ht="33" hidden="1" customHeight="1">
      <c r="A63" s="221">
        <v>144</v>
      </c>
      <c r="B63" s="222" t="str">
        <f>PROPER(VLOOKUP(A63,[1]bd_lista!$A:$D,2,FALSE))</f>
        <v>Universidad Nacional Siglo Xx</v>
      </c>
      <c r="C63" s="223" t="s">
        <v>1383</v>
      </c>
      <c r="D63" s="224">
        <f>VLOOKUP(A63,'[1]RES. TRL'!A:C,2,FALSE)</f>
        <v>0</v>
      </c>
      <c r="E63" s="224">
        <f>VLOOKUP(A63,'[1]RES. TRL'!A:C,3,FALSE)</f>
        <v>0</v>
      </c>
      <c r="F63" s="224">
        <f>VLOOKUP(A63,[1]RES.CDI!A:B,2,FALSE)</f>
        <v>0</v>
      </c>
      <c r="G63" s="224">
        <f>VLOOKUP(A63,'[1]CUT Bs'!A:S,2,FALSE)</f>
        <v>0</v>
      </c>
      <c r="H63" s="224">
        <f>VLOOKUP(A63,'[1]CUT Bs'!A:S,3,FALSE)</f>
        <v>0</v>
      </c>
      <c r="I63" s="224">
        <f>VLOOKUP(A63,'[1]CUT Bs'!A:S,4,FALSE)</f>
        <v>0</v>
      </c>
      <c r="J63" s="224">
        <f>VLOOKUP(A63,'[1]CUT Bs'!A:S,5,FALSE)</f>
        <v>0</v>
      </c>
      <c r="K63" s="224">
        <f>VLOOKUP(A63,'[1]CUT Bs'!A:S,6,FALSE)</f>
        <v>0</v>
      </c>
      <c r="L63" s="224">
        <f>VLOOKUP(A63,'[1]CUT Bs'!A:S,7,FALSE)</f>
        <v>0</v>
      </c>
      <c r="M63" s="224">
        <f>VLOOKUP(A63,'[1]CUT Bs'!A:S,8,FALSE)</f>
        <v>0</v>
      </c>
      <c r="N63" s="224">
        <f>VLOOKUP(A63,'[1]CUT Bs'!A:S,9,FALSE)</f>
        <v>0</v>
      </c>
      <c r="O63" s="224">
        <f>VLOOKUP(A63,'[1]CUT Bs'!A:S,10,FALSE)</f>
        <v>0</v>
      </c>
      <c r="P63" s="224">
        <f>VLOOKUP(A63,'[1]CUT Bs'!A:S,11,FALSE)</f>
        <v>0</v>
      </c>
      <c r="Q63" s="224">
        <f>VLOOKUP(A63,'[1]CUT Bs'!A:S,12,FALSE)</f>
        <v>0</v>
      </c>
      <c r="R63" s="224">
        <f>VLOOKUP(A63,'[1]CUT Bs'!A:S,13,FALSE)</f>
        <v>0</v>
      </c>
      <c r="S63" s="224">
        <f>VLOOKUP(A63,'[1]CUT Bs'!A:S,14,FALSE)</f>
        <v>0</v>
      </c>
      <c r="T63" s="224">
        <f>VLOOKUP(A63,'[1]CUT Bs'!A:S,15,FALSE)</f>
        <v>0</v>
      </c>
      <c r="U63" s="224">
        <f>VLOOKUP(A63,'[1]CUT Bs'!A:S,16,FALSE)</f>
        <v>0</v>
      </c>
      <c r="V63" s="224">
        <f>VLOOKUP(A63,'[1]CUT Bs'!A:S,17,FALSE)</f>
        <v>0</v>
      </c>
      <c r="W63" s="224">
        <f>VLOOKUP(A63,'[1]RES. TRL'!F:H,2,FALSE)</f>
        <v>0</v>
      </c>
      <c r="X63" s="224">
        <f>VLOOKUP(A63,'[1]RES. TRL'!F:H,3,FALSE)</f>
        <v>0</v>
      </c>
      <c r="Y63" s="224">
        <f>VLOOKUP(A63,'[1]CUT USD'!A:N,2,FALSE)</f>
        <v>0</v>
      </c>
      <c r="Z63" s="224">
        <f>VLOOKUP(A63,'[1]CUT USD'!A:N,3,FALSE)</f>
        <v>0</v>
      </c>
      <c r="AA63" s="224">
        <f>VLOOKUP(A63,'[1]CUT USD'!A:N,4,FALSE)</f>
        <v>0</v>
      </c>
      <c r="AB63" s="224">
        <f>VLOOKUP(A63,'[1]CUT USD'!A:N,5,FALSE)</f>
        <v>0</v>
      </c>
      <c r="AC63" s="224">
        <f>VLOOKUP(A63,'[1]CUT USD'!A:N,6,FALSE)</f>
        <v>0</v>
      </c>
      <c r="AD63" s="224">
        <f>VLOOKUP(A63,'[1]CUT USD'!A:N,7,FALSE)</f>
        <v>0</v>
      </c>
      <c r="AE63" s="224">
        <f>VLOOKUP(A63,'[1]CUT USD'!A:N,8,FALSE)</f>
        <v>0</v>
      </c>
      <c r="AF63" s="224">
        <f>VLOOKUP(A63,'[1]CUT USD'!A:N,9,FALSE)</f>
        <v>0</v>
      </c>
      <c r="AG63" s="224">
        <f>VLOOKUP(A63,'[1]CUT USD'!A:N,10,FALSE)</f>
        <v>0</v>
      </c>
      <c r="AH63" s="224">
        <f>VLOOKUP(A63,'[1]CUT USD'!A:N,11,FALSE)</f>
        <v>0</v>
      </c>
      <c r="AI63" s="224">
        <f>VLOOKUP(A63,'[1]CUT USD'!A:N,12,FALSE)</f>
        <v>0</v>
      </c>
      <c r="AJ63" s="224">
        <f>VLOOKUP(A63,'[1]CUT USD'!A:N,13,FALSE)</f>
        <v>0</v>
      </c>
      <c r="AK63" s="224">
        <f>VLOOKUP(A63,'[1]CUT USD'!A:N,14,FALSE)</f>
        <v>0</v>
      </c>
      <c r="AL63" s="96">
        <f t="shared" si="1"/>
        <v>0</v>
      </c>
      <c r="AO63" s="103"/>
    </row>
    <row r="64" spans="1:41" ht="33" hidden="1" customHeight="1">
      <c r="A64" s="221">
        <v>145</v>
      </c>
      <c r="B64" s="222" t="str">
        <f>PROPER(VLOOKUP(A64,[1]bd_lista!$A:$D,2,FALSE))</f>
        <v>Universidad Autónoma Juan Misael Saracho</v>
      </c>
      <c r="C64" s="223" t="s">
        <v>1383</v>
      </c>
      <c r="D64" s="224">
        <f>VLOOKUP(A64,'[1]RES. TRL'!A:C,2,FALSE)</f>
        <v>0</v>
      </c>
      <c r="E64" s="224">
        <f>VLOOKUP(A64,'[1]RES. TRL'!A:C,3,FALSE)</f>
        <v>0</v>
      </c>
      <c r="F64" s="224">
        <f>VLOOKUP(A64,[1]RES.CDI!A:B,2,FALSE)</f>
        <v>0</v>
      </c>
      <c r="G64" s="224">
        <f>VLOOKUP(A64,'[1]CUT Bs'!A:S,2,FALSE)</f>
        <v>0</v>
      </c>
      <c r="H64" s="224">
        <f>VLOOKUP(A64,'[1]CUT Bs'!A:S,3,FALSE)</f>
        <v>0</v>
      </c>
      <c r="I64" s="224">
        <f>VLOOKUP(A64,'[1]CUT Bs'!A:S,4,FALSE)</f>
        <v>0</v>
      </c>
      <c r="J64" s="224">
        <f>VLOOKUP(A64,'[1]CUT Bs'!A:S,5,FALSE)</f>
        <v>0</v>
      </c>
      <c r="K64" s="224">
        <f>VLOOKUP(A64,'[1]CUT Bs'!A:S,6,FALSE)</f>
        <v>0</v>
      </c>
      <c r="L64" s="224">
        <f>VLOOKUP(A64,'[1]CUT Bs'!A:S,7,FALSE)</f>
        <v>0</v>
      </c>
      <c r="M64" s="224">
        <f>VLOOKUP(A64,'[1]CUT Bs'!A:S,8,FALSE)</f>
        <v>0</v>
      </c>
      <c r="N64" s="224">
        <f>VLOOKUP(A64,'[1]CUT Bs'!A:S,9,FALSE)</f>
        <v>0</v>
      </c>
      <c r="O64" s="224">
        <f>VLOOKUP(A64,'[1]CUT Bs'!A:S,10,FALSE)</f>
        <v>0</v>
      </c>
      <c r="P64" s="224">
        <f>VLOOKUP(A64,'[1]CUT Bs'!A:S,11,FALSE)</f>
        <v>0</v>
      </c>
      <c r="Q64" s="224">
        <f>VLOOKUP(A64,'[1]CUT Bs'!A:S,12,FALSE)</f>
        <v>0</v>
      </c>
      <c r="R64" s="224">
        <f>VLOOKUP(A64,'[1]CUT Bs'!A:S,13,FALSE)</f>
        <v>0</v>
      </c>
      <c r="S64" s="224">
        <f>VLOOKUP(A64,'[1]CUT Bs'!A:S,14,FALSE)</f>
        <v>0</v>
      </c>
      <c r="T64" s="224">
        <f>VLOOKUP(A64,'[1]CUT Bs'!A:S,15,FALSE)</f>
        <v>0</v>
      </c>
      <c r="U64" s="224">
        <f>VLOOKUP(A64,'[1]CUT Bs'!A:S,16,FALSE)</f>
        <v>0</v>
      </c>
      <c r="V64" s="224">
        <f>VLOOKUP(A64,'[1]CUT Bs'!A:S,17,FALSE)</f>
        <v>0</v>
      </c>
      <c r="W64" s="224">
        <f>VLOOKUP(A64,'[1]RES. TRL'!F:H,2,FALSE)</f>
        <v>0</v>
      </c>
      <c r="X64" s="224">
        <f>VLOOKUP(A64,'[1]RES. TRL'!F:H,3,FALSE)</f>
        <v>0</v>
      </c>
      <c r="Y64" s="224">
        <f>VLOOKUP(A64,'[1]CUT USD'!A:N,2,FALSE)</f>
        <v>0</v>
      </c>
      <c r="Z64" s="224">
        <f>VLOOKUP(A64,'[1]CUT USD'!A:N,3,FALSE)</f>
        <v>0</v>
      </c>
      <c r="AA64" s="224">
        <f>VLOOKUP(A64,'[1]CUT USD'!A:N,4,FALSE)</f>
        <v>0</v>
      </c>
      <c r="AB64" s="224">
        <f>VLOOKUP(A64,'[1]CUT USD'!A:N,5,FALSE)</f>
        <v>0</v>
      </c>
      <c r="AC64" s="224">
        <f>VLOOKUP(A64,'[1]CUT USD'!A:N,6,FALSE)</f>
        <v>0</v>
      </c>
      <c r="AD64" s="224">
        <f>VLOOKUP(A64,'[1]CUT USD'!A:N,7,FALSE)</f>
        <v>0</v>
      </c>
      <c r="AE64" s="224">
        <f>VLOOKUP(A64,'[1]CUT USD'!A:N,8,FALSE)</f>
        <v>0</v>
      </c>
      <c r="AF64" s="224">
        <f>VLOOKUP(A64,'[1]CUT USD'!A:N,9,FALSE)</f>
        <v>0</v>
      </c>
      <c r="AG64" s="224">
        <f>VLOOKUP(A64,'[1]CUT USD'!A:N,10,FALSE)</f>
        <v>0</v>
      </c>
      <c r="AH64" s="224">
        <f>VLOOKUP(A64,'[1]CUT USD'!A:N,11,FALSE)</f>
        <v>0</v>
      </c>
      <c r="AI64" s="224">
        <f>VLOOKUP(A64,'[1]CUT USD'!A:N,12,FALSE)</f>
        <v>0</v>
      </c>
      <c r="AJ64" s="224">
        <f>VLOOKUP(A64,'[1]CUT USD'!A:N,13,FALSE)</f>
        <v>0</v>
      </c>
      <c r="AK64" s="224">
        <f>VLOOKUP(A64,'[1]CUT USD'!A:N,14,FALSE)</f>
        <v>0</v>
      </c>
      <c r="AL64" s="96">
        <f t="shared" si="1"/>
        <v>0</v>
      </c>
      <c r="AO64" s="103"/>
    </row>
    <row r="65" spans="1:41" ht="33" hidden="1" customHeight="1">
      <c r="A65" s="221">
        <v>146</v>
      </c>
      <c r="B65" s="222" t="str">
        <f>PROPER(VLOOKUP(A65,[1]bd_lista!$A:$D,2,FALSE))</f>
        <v>Universidad Autónoma Gabriel René Moreno</v>
      </c>
      <c r="C65" s="223" t="s">
        <v>1383</v>
      </c>
      <c r="D65" s="224">
        <f>VLOOKUP(A65,'[1]RES. TRL'!A:C,2,FALSE)</f>
        <v>0</v>
      </c>
      <c r="E65" s="224">
        <f>VLOOKUP(A65,'[1]RES. TRL'!A:C,3,FALSE)</f>
        <v>0</v>
      </c>
      <c r="F65" s="224">
        <f>VLOOKUP(A65,[1]RES.CDI!A:B,2,FALSE)</f>
        <v>0</v>
      </c>
      <c r="G65" s="224">
        <f>VLOOKUP(A65,'[1]CUT Bs'!A:S,2,FALSE)</f>
        <v>0</v>
      </c>
      <c r="H65" s="224">
        <f>VLOOKUP(A65,'[1]CUT Bs'!A:S,3,FALSE)</f>
        <v>0</v>
      </c>
      <c r="I65" s="224">
        <f>VLOOKUP(A65,'[1]CUT Bs'!A:S,4,FALSE)</f>
        <v>0</v>
      </c>
      <c r="J65" s="224">
        <f>VLOOKUP(A65,'[1]CUT Bs'!A:S,5,FALSE)</f>
        <v>0</v>
      </c>
      <c r="K65" s="224">
        <f>VLOOKUP(A65,'[1]CUT Bs'!A:S,6,FALSE)</f>
        <v>0</v>
      </c>
      <c r="L65" s="224">
        <f>VLOOKUP(A65,'[1]CUT Bs'!A:S,7,FALSE)</f>
        <v>0</v>
      </c>
      <c r="M65" s="224">
        <f>VLOOKUP(A65,'[1]CUT Bs'!A:S,8,FALSE)</f>
        <v>0</v>
      </c>
      <c r="N65" s="224">
        <f>VLOOKUP(A65,'[1]CUT Bs'!A:S,9,FALSE)</f>
        <v>0</v>
      </c>
      <c r="O65" s="224">
        <f>VLOOKUP(A65,'[1]CUT Bs'!A:S,10,FALSE)</f>
        <v>0</v>
      </c>
      <c r="P65" s="224">
        <f>VLOOKUP(A65,'[1]CUT Bs'!A:S,11,FALSE)</f>
        <v>0</v>
      </c>
      <c r="Q65" s="224">
        <f>VLOOKUP(A65,'[1]CUT Bs'!A:S,12,FALSE)</f>
        <v>0</v>
      </c>
      <c r="R65" s="224">
        <f>VLOOKUP(A65,'[1]CUT Bs'!A:S,13,FALSE)</f>
        <v>0</v>
      </c>
      <c r="S65" s="224">
        <f>VLOOKUP(A65,'[1]CUT Bs'!A:S,14,FALSE)</f>
        <v>0</v>
      </c>
      <c r="T65" s="224">
        <f>VLOOKUP(A65,'[1]CUT Bs'!A:S,15,FALSE)</f>
        <v>0</v>
      </c>
      <c r="U65" s="224">
        <f>VLOOKUP(A65,'[1]CUT Bs'!A:S,16,FALSE)</f>
        <v>0</v>
      </c>
      <c r="V65" s="224">
        <f>VLOOKUP(A65,'[1]CUT Bs'!A:S,17,FALSE)</f>
        <v>0</v>
      </c>
      <c r="W65" s="224">
        <f>VLOOKUP(A65,'[1]RES. TRL'!F:H,2,FALSE)</f>
        <v>0</v>
      </c>
      <c r="X65" s="224">
        <f>VLOOKUP(A65,'[1]RES. TRL'!F:H,3,FALSE)</f>
        <v>0</v>
      </c>
      <c r="Y65" s="224">
        <f>VLOOKUP(A65,'[1]CUT USD'!A:N,2,FALSE)</f>
        <v>0</v>
      </c>
      <c r="Z65" s="224">
        <f>VLOOKUP(A65,'[1]CUT USD'!A:N,3,FALSE)</f>
        <v>0</v>
      </c>
      <c r="AA65" s="224">
        <f>VLOOKUP(A65,'[1]CUT USD'!A:N,4,FALSE)</f>
        <v>0</v>
      </c>
      <c r="AB65" s="224">
        <f>VLOOKUP(A65,'[1]CUT USD'!A:N,5,FALSE)</f>
        <v>0</v>
      </c>
      <c r="AC65" s="224">
        <f>VLOOKUP(A65,'[1]CUT USD'!A:N,6,FALSE)</f>
        <v>0</v>
      </c>
      <c r="AD65" s="224">
        <f>VLOOKUP(A65,'[1]CUT USD'!A:N,7,FALSE)</f>
        <v>0</v>
      </c>
      <c r="AE65" s="224">
        <f>VLOOKUP(A65,'[1]CUT USD'!A:N,8,FALSE)</f>
        <v>0</v>
      </c>
      <c r="AF65" s="224">
        <f>VLOOKUP(A65,'[1]CUT USD'!A:N,9,FALSE)</f>
        <v>0</v>
      </c>
      <c r="AG65" s="224">
        <f>VLOOKUP(A65,'[1]CUT USD'!A:N,10,FALSE)</f>
        <v>0</v>
      </c>
      <c r="AH65" s="224">
        <f>VLOOKUP(A65,'[1]CUT USD'!A:N,11,FALSE)</f>
        <v>0</v>
      </c>
      <c r="AI65" s="224">
        <f>VLOOKUP(A65,'[1]CUT USD'!A:N,12,FALSE)</f>
        <v>0</v>
      </c>
      <c r="AJ65" s="224">
        <f>VLOOKUP(A65,'[1]CUT USD'!A:N,13,FALSE)</f>
        <v>0</v>
      </c>
      <c r="AK65" s="224">
        <f>VLOOKUP(A65,'[1]CUT USD'!A:N,14,FALSE)</f>
        <v>0</v>
      </c>
      <c r="AL65" s="96">
        <f t="shared" si="1"/>
        <v>0</v>
      </c>
      <c r="AO65" s="103"/>
    </row>
    <row r="66" spans="1:41" ht="33" hidden="1" customHeight="1">
      <c r="A66" s="221">
        <v>147</v>
      </c>
      <c r="B66" s="222" t="str">
        <f>PROPER(VLOOKUP(A66,[1]bd_lista!$A:$D,2,FALSE))</f>
        <v>Universidad Autónoma Del Beni José  Ballivián</v>
      </c>
      <c r="C66" s="223" t="s">
        <v>1383</v>
      </c>
      <c r="D66" s="224">
        <f>VLOOKUP(A66,'[1]RES. TRL'!A:C,2,FALSE)</f>
        <v>0</v>
      </c>
      <c r="E66" s="224">
        <f>VLOOKUP(A66,'[1]RES. TRL'!A:C,3,FALSE)</f>
        <v>0</v>
      </c>
      <c r="F66" s="224">
        <f>VLOOKUP(A66,[1]RES.CDI!A:B,2,FALSE)</f>
        <v>0</v>
      </c>
      <c r="G66" s="224">
        <f>VLOOKUP(A66,'[1]CUT Bs'!A:S,2,FALSE)</f>
        <v>0</v>
      </c>
      <c r="H66" s="224">
        <f>VLOOKUP(A66,'[1]CUT Bs'!A:S,3,FALSE)</f>
        <v>0</v>
      </c>
      <c r="I66" s="224">
        <f>VLOOKUP(A66,'[1]CUT Bs'!A:S,4,FALSE)</f>
        <v>0</v>
      </c>
      <c r="J66" s="224">
        <f>VLOOKUP(A66,'[1]CUT Bs'!A:S,5,FALSE)</f>
        <v>0</v>
      </c>
      <c r="K66" s="224">
        <f>VLOOKUP(A66,'[1]CUT Bs'!A:S,6,FALSE)</f>
        <v>0</v>
      </c>
      <c r="L66" s="224">
        <f>VLOOKUP(A66,'[1]CUT Bs'!A:S,7,FALSE)</f>
        <v>0</v>
      </c>
      <c r="M66" s="224">
        <f>VLOOKUP(A66,'[1]CUT Bs'!A:S,8,FALSE)</f>
        <v>0</v>
      </c>
      <c r="N66" s="224">
        <f>VLOOKUP(A66,'[1]CUT Bs'!A:S,9,FALSE)</f>
        <v>0</v>
      </c>
      <c r="O66" s="224">
        <f>VLOOKUP(A66,'[1]CUT Bs'!A:S,10,FALSE)</f>
        <v>0</v>
      </c>
      <c r="P66" s="224">
        <f>VLOOKUP(A66,'[1]CUT Bs'!A:S,11,FALSE)</f>
        <v>0</v>
      </c>
      <c r="Q66" s="224">
        <f>VLOOKUP(A66,'[1]CUT Bs'!A:S,12,FALSE)</f>
        <v>0</v>
      </c>
      <c r="R66" s="224">
        <f>VLOOKUP(A66,'[1]CUT Bs'!A:S,13,FALSE)</f>
        <v>0</v>
      </c>
      <c r="S66" s="224">
        <f>VLOOKUP(A66,'[1]CUT Bs'!A:S,14,FALSE)</f>
        <v>0</v>
      </c>
      <c r="T66" s="224">
        <f>VLOOKUP(A66,'[1]CUT Bs'!A:S,15,FALSE)</f>
        <v>0</v>
      </c>
      <c r="U66" s="224">
        <f>VLOOKUP(A66,'[1]CUT Bs'!A:S,16,FALSE)</f>
        <v>0</v>
      </c>
      <c r="V66" s="224">
        <f>VLOOKUP(A66,'[1]CUT Bs'!A:S,17,FALSE)</f>
        <v>0</v>
      </c>
      <c r="W66" s="224">
        <f>VLOOKUP(A66,'[1]RES. TRL'!F:H,2,FALSE)</f>
        <v>0</v>
      </c>
      <c r="X66" s="224">
        <f>VLOOKUP(A66,'[1]RES. TRL'!F:H,3,FALSE)</f>
        <v>0</v>
      </c>
      <c r="Y66" s="224">
        <f>VLOOKUP(A66,'[1]CUT USD'!A:N,2,FALSE)</f>
        <v>0</v>
      </c>
      <c r="Z66" s="224">
        <f>VLOOKUP(A66,'[1]CUT USD'!A:N,3,FALSE)</f>
        <v>0</v>
      </c>
      <c r="AA66" s="224">
        <f>VLOOKUP(A66,'[1]CUT USD'!A:N,4,FALSE)</f>
        <v>0</v>
      </c>
      <c r="AB66" s="224">
        <f>VLOOKUP(A66,'[1]CUT USD'!A:N,5,FALSE)</f>
        <v>0</v>
      </c>
      <c r="AC66" s="224">
        <f>VLOOKUP(A66,'[1]CUT USD'!A:N,6,FALSE)</f>
        <v>0</v>
      </c>
      <c r="AD66" s="224">
        <f>VLOOKUP(A66,'[1]CUT USD'!A:N,7,FALSE)</f>
        <v>0</v>
      </c>
      <c r="AE66" s="224">
        <f>VLOOKUP(A66,'[1]CUT USD'!A:N,8,FALSE)</f>
        <v>0</v>
      </c>
      <c r="AF66" s="224">
        <f>VLOOKUP(A66,'[1]CUT USD'!A:N,9,FALSE)</f>
        <v>0</v>
      </c>
      <c r="AG66" s="224">
        <f>VLOOKUP(A66,'[1]CUT USD'!A:N,10,FALSE)</f>
        <v>0</v>
      </c>
      <c r="AH66" s="224">
        <f>VLOOKUP(A66,'[1]CUT USD'!A:N,11,FALSE)</f>
        <v>0</v>
      </c>
      <c r="AI66" s="224">
        <f>VLOOKUP(A66,'[1]CUT USD'!A:N,12,FALSE)</f>
        <v>0</v>
      </c>
      <c r="AJ66" s="224">
        <f>VLOOKUP(A66,'[1]CUT USD'!A:N,13,FALSE)</f>
        <v>0</v>
      </c>
      <c r="AK66" s="224">
        <f>VLOOKUP(A66,'[1]CUT USD'!A:N,14,FALSE)</f>
        <v>0</v>
      </c>
      <c r="AL66" s="96">
        <f t="shared" si="1"/>
        <v>0</v>
      </c>
      <c r="AO66" s="103"/>
    </row>
    <row r="67" spans="1:41" ht="33" hidden="1" customHeight="1">
      <c r="A67" s="221">
        <v>148</v>
      </c>
      <c r="B67" s="222" t="str">
        <f>PROPER(VLOOKUP(A67,[1]bd_lista!$A:$D,2,FALSE))</f>
        <v>Universidad Amazónica De Pando</v>
      </c>
      <c r="C67" s="223" t="s">
        <v>1383</v>
      </c>
      <c r="D67" s="224">
        <f>VLOOKUP(A67,'[1]RES. TRL'!A:C,2,FALSE)</f>
        <v>0</v>
      </c>
      <c r="E67" s="224">
        <f>VLOOKUP(A67,'[1]RES. TRL'!A:C,3,FALSE)</f>
        <v>0</v>
      </c>
      <c r="F67" s="224">
        <f>VLOOKUP(A67,[1]RES.CDI!A:B,2,FALSE)</f>
        <v>0</v>
      </c>
      <c r="G67" s="224">
        <f>VLOOKUP(A67,'[1]CUT Bs'!A:S,2,FALSE)</f>
        <v>0</v>
      </c>
      <c r="H67" s="224">
        <f>VLOOKUP(A67,'[1]CUT Bs'!A:S,3,FALSE)</f>
        <v>0</v>
      </c>
      <c r="I67" s="224">
        <f>VLOOKUP(A67,'[1]CUT Bs'!A:S,4,FALSE)</f>
        <v>0</v>
      </c>
      <c r="J67" s="224">
        <f>VLOOKUP(A67,'[1]CUT Bs'!A:S,5,FALSE)</f>
        <v>0</v>
      </c>
      <c r="K67" s="224">
        <f>VLOOKUP(A67,'[1]CUT Bs'!A:S,6,FALSE)</f>
        <v>0</v>
      </c>
      <c r="L67" s="224">
        <f>VLOOKUP(A67,'[1]CUT Bs'!A:S,7,FALSE)</f>
        <v>0</v>
      </c>
      <c r="M67" s="224">
        <f>VLOOKUP(A67,'[1]CUT Bs'!A:S,8,FALSE)</f>
        <v>0</v>
      </c>
      <c r="N67" s="224">
        <f>VLOOKUP(A67,'[1]CUT Bs'!A:S,9,FALSE)</f>
        <v>0</v>
      </c>
      <c r="O67" s="224">
        <f>VLOOKUP(A67,'[1]CUT Bs'!A:S,10,FALSE)</f>
        <v>0</v>
      </c>
      <c r="P67" s="224">
        <f>VLOOKUP(A67,'[1]CUT Bs'!A:S,11,FALSE)</f>
        <v>0</v>
      </c>
      <c r="Q67" s="224">
        <f>VLOOKUP(A67,'[1]CUT Bs'!A:S,12,FALSE)</f>
        <v>0</v>
      </c>
      <c r="R67" s="224">
        <f>VLOOKUP(A67,'[1]CUT Bs'!A:S,13,FALSE)</f>
        <v>0</v>
      </c>
      <c r="S67" s="224">
        <f>VLOOKUP(A67,'[1]CUT Bs'!A:S,14,FALSE)</f>
        <v>0</v>
      </c>
      <c r="T67" s="224">
        <f>VLOOKUP(A67,'[1]CUT Bs'!A:S,15,FALSE)</f>
        <v>0</v>
      </c>
      <c r="U67" s="224">
        <f>VLOOKUP(A67,'[1]CUT Bs'!A:S,16,FALSE)</f>
        <v>0</v>
      </c>
      <c r="V67" s="224">
        <f>VLOOKUP(A67,'[1]CUT Bs'!A:S,17,FALSE)</f>
        <v>0</v>
      </c>
      <c r="W67" s="224">
        <f>VLOOKUP(A67,'[1]RES. TRL'!F:H,2,FALSE)</f>
        <v>0</v>
      </c>
      <c r="X67" s="224">
        <f>VLOOKUP(A67,'[1]RES. TRL'!F:H,3,FALSE)</f>
        <v>0</v>
      </c>
      <c r="Y67" s="224">
        <f>VLOOKUP(A67,'[1]CUT USD'!A:N,2,FALSE)</f>
        <v>0</v>
      </c>
      <c r="Z67" s="224">
        <f>VLOOKUP(A67,'[1]CUT USD'!A:N,3,FALSE)</f>
        <v>0</v>
      </c>
      <c r="AA67" s="224">
        <f>VLOOKUP(A67,'[1]CUT USD'!A:N,4,FALSE)</f>
        <v>0</v>
      </c>
      <c r="AB67" s="224">
        <f>VLOOKUP(A67,'[1]CUT USD'!A:N,5,FALSE)</f>
        <v>0</v>
      </c>
      <c r="AC67" s="224">
        <f>VLOOKUP(A67,'[1]CUT USD'!A:N,6,FALSE)</f>
        <v>0</v>
      </c>
      <c r="AD67" s="224">
        <f>VLOOKUP(A67,'[1]CUT USD'!A:N,7,FALSE)</f>
        <v>0</v>
      </c>
      <c r="AE67" s="224">
        <f>VLOOKUP(A67,'[1]CUT USD'!A:N,8,FALSE)</f>
        <v>0</v>
      </c>
      <c r="AF67" s="224">
        <f>VLOOKUP(A67,'[1]CUT USD'!A:N,9,FALSE)</f>
        <v>0</v>
      </c>
      <c r="AG67" s="224">
        <f>VLOOKUP(A67,'[1]CUT USD'!A:N,10,FALSE)</f>
        <v>0</v>
      </c>
      <c r="AH67" s="224">
        <f>VLOOKUP(A67,'[1]CUT USD'!A:N,11,FALSE)</f>
        <v>0</v>
      </c>
      <c r="AI67" s="224">
        <f>VLOOKUP(A67,'[1]CUT USD'!A:N,12,FALSE)</f>
        <v>0</v>
      </c>
      <c r="AJ67" s="224">
        <f>VLOOKUP(A67,'[1]CUT USD'!A:N,13,FALSE)</f>
        <v>0</v>
      </c>
      <c r="AK67" s="224">
        <f>VLOOKUP(A67,'[1]CUT USD'!A:N,14,FALSE)</f>
        <v>0</v>
      </c>
      <c r="AL67" s="96">
        <f t="shared" si="1"/>
        <v>0</v>
      </c>
      <c r="AO67" s="103"/>
    </row>
    <row r="68" spans="1:41" ht="33" hidden="1" customHeight="1">
      <c r="A68" s="221">
        <v>149</v>
      </c>
      <c r="B68" s="222" t="str">
        <f>PROPER(VLOOKUP(A68,[1]bd_lista!$A:$D,2,FALSE))</f>
        <v>Consejo Nacional Del Cine</v>
      </c>
      <c r="C68" s="223" t="s">
        <v>1383</v>
      </c>
      <c r="D68" s="224">
        <f>VLOOKUP(A68,'[1]RES. TRL'!A:C,2,FALSE)</f>
        <v>0</v>
      </c>
      <c r="E68" s="224">
        <f>VLOOKUP(A68,'[1]RES. TRL'!A:C,3,FALSE)</f>
        <v>0</v>
      </c>
      <c r="F68" s="224">
        <f>VLOOKUP(A68,[1]RES.CDI!A:B,2,FALSE)</f>
        <v>0</v>
      </c>
      <c r="G68" s="224">
        <f>VLOOKUP(A68,'[1]CUT Bs'!A:S,2,FALSE)</f>
        <v>1</v>
      </c>
      <c r="H68" s="224">
        <f>VLOOKUP(A68,'[1]CUT Bs'!A:S,3,FALSE)</f>
        <v>0</v>
      </c>
      <c r="I68" s="224">
        <f>VLOOKUP(A68,'[1]CUT Bs'!A:S,4,FALSE)</f>
        <v>0</v>
      </c>
      <c r="J68" s="224">
        <f>VLOOKUP(A68,'[1]CUT Bs'!A:S,5,FALSE)</f>
        <v>0</v>
      </c>
      <c r="K68" s="224">
        <f>VLOOKUP(A68,'[1]CUT Bs'!A:S,6,FALSE)</f>
        <v>0</v>
      </c>
      <c r="L68" s="224">
        <f>VLOOKUP(A68,'[1]CUT Bs'!A:S,7,FALSE)</f>
        <v>293.05</v>
      </c>
      <c r="M68" s="224">
        <f>VLOOKUP(A68,'[1]CUT Bs'!A:S,8,FALSE)</f>
        <v>0</v>
      </c>
      <c r="N68" s="224">
        <f>VLOOKUP(A68,'[1]CUT Bs'!A:S,9,FALSE)</f>
        <v>0</v>
      </c>
      <c r="O68" s="224">
        <f>VLOOKUP(A68,'[1]CUT Bs'!A:S,10,FALSE)</f>
        <v>0</v>
      </c>
      <c r="P68" s="224">
        <f>VLOOKUP(A68,'[1]CUT Bs'!A:S,11,FALSE)</f>
        <v>0</v>
      </c>
      <c r="Q68" s="224">
        <f>VLOOKUP(A68,'[1]CUT Bs'!A:S,12,FALSE)</f>
        <v>0</v>
      </c>
      <c r="R68" s="224">
        <f>VLOOKUP(A68,'[1]CUT Bs'!A:S,13,FALSE)</f>
        <v>0</v>
      </c>
      <c r="S68" s="224">
        <f>VLOOKUP(A68,'[1]CUT Bs'!A:S,14,FALSE)</f>
        <v>0</v>
      </c>
      <c r="T68" s="224">
        <f>VLOOKUP(A68,'[1]CUT Bs'!A:S,15,FALSE)</f>
        <v>0</v>
      </c>
      <c r="U68" s="224">
        <f>VLOOKUP(A68,'[1]CUT Bs'!A:S,16,FALSE)</f>
        <v>0</v>
      </c>
      <c r="V68" s="224">
        <f>VLOOKUP(A68,'[1]CUT Bs'!A:S,17,FALSE)</f>
        <v>0</v>
      </c>
      <c r="W68" s="224">
        <f>VLOOKUP(A68,'[1]RES. TRL'!F:H,2,FALSE)</f>
        <v>0</v>
      </c>
      <c r="X68" s="224">
        <f>VLOOKUP(A68,'[1]RES. TRL'!F:H,3,FALSE)</f>
        <v>0</v>
      </c>
      <c r="Y68" s="224">
        <f>VLOOKUP(A68,'[1]CUT USD'!A:N,2,FALSE)</f>
        <v>0</v>
      </c>
      <c r="Z68" s="224">
        <f>VLOOKUP(A68,'[1]CUT USD'!A:N,3,FALSE)</f>
        <v>0</v>
      </c>
      <c r="AA68" s="224">
        <f>VLOOKUP(A68,'[1]CUT USD'!A:N,4,FALSE)</f>
        <v>0</v>
      </c>
      <c r="AB68" s="224">
        <f>VLOOKUP(A68,'[1]CUT USD'!A:N,5,FALSE)</f>
        <v>0</v>
      </c>
      <c r="AC68" s="224">
        <f>VLOOKUP(A68,'[1]CUT USD'!A:N,6,FALSE)</f>
        <v>0</v>
      </c>
      <c r="AD68" s="224">
        <f>VLOOKUP(A68,'[1]CUT USD'!A:N,7,FALSE)</f>
        <v>0</v>
      </c>
      <c r="AE68" s="224">
        <f>VLOOKUP(A68,'[1]CUT USD'!A:N,8,FALSE)</f>
        <v>0</v>
      </c>
      <c r="AF68" s="224">
        <f>VLOOKUP(A68,'[1]CUT USD'!A:N,9,FALSE)</f>
        <v>0</v>
      </c>
      <c r="AG68" s="224">
        <f>VLOOKUP(A68,'[1]CUT USD'!A:N,10,FALSE)</f>
        <v>0</v>
      </c>
      <c r="AH68" s="224">
        <f>VLOOKUP(A68,'[1]CUT USD'!A:N,11,FALSE)</f>
        <v>0</v>
      </c>
      <c r="AI68" s="224">
        <f>VLOOKUP(A68,'[1]CUT USD'!A:N,12,FALSE)</f>
        <v>0</v>
      </c>
      <c r="AJ68" s="224">
        <f>VLOOKUP(A68,'[1]CUT USD'!A:N,13,FALSE)</f>
        <v>0</v>
      </c>
      <c r="AK68" s="224">
        <f>VLOOKUP(A68,'[1]CUT USD'!A:N,14,FALSE)</f>
        <v>0</v>
      </c>
      <c r="AL68" s="96">
        <f>SUM(D68:AK68)</f>
        <v>294.05</v>
      </c>
      <c r="AO68" s="103"/>
    </row>
    <row r="69" spans="1:41" ht="33" hidden="1" customHeight="1">
      <c r="A69" s="221">
        <v>150</v>
      </c>
      <c r="B69" s="222" t="str">
        <f>PROPER(VLOOKUP(A69,[1]bd_lista!$A:$D,2,FALSE))</f>
        <v>Proyecto Sucre Ciudad Universitaria</v>
      </c>
      <c r="C69" s="223" t="s">
        <v>1383</v>
      </c>
      <c r="D69" s="224">
        <f>VLOOKUP(A69,'[1]RES. TRL'!A:C,2,FALSE)</f>
        <v>0</v>
      </c>
      <c r="E69" s="224">
        <f>VLOOKUP(A69,'[1]RES. TRL'!A:C,3,FALSE)</f>
        <v>0</v>
      </c>
      <c r="F69" s="224">
        <f>VLOOKUP(A69,[1]RES.CDI!A:B,2,FALSE)</f>
        <v>0</v>
      </c>
      <c r="G69" s="224">
        <f>VLOOKUP(A69,'[1]CUT Bs'!A:S,2,FALSE)</f>
        <v>0</v>
      </c>
      <c r="H69" s="224">
        <f>VLOOKUP(A69,'[1]CUT Bs'!A:S,3,FALSE)</f>
        <v>0</v>
      </c>
      <c r="I69" s="224">
        <f>VLOOKUP(A69,'[1]CUT Bs'!A:S,4,FALSE)</f>
        <v>0</v>
      </c>
      <c r="J69" s="224">
        <f>VLOOKUP(A69,'[1]CUT Bs'!A:S,5,FALSE)</f>
        <v>761139.74</v>
      </c>
      <c r="K69" s="224">
        <f>VLOOKUP(A69,'[1]CUT Bs'!A:S,6,FALSE)</f>
        <v>0</v>
      </c>
      <c r="L69" s="224">
        <f>VLOOKUP(A69,'[1]CUT Bs'!A:S,7,FALSE)</f>
        <v>0</v>
      </c>
      <c r="M69" s="224">
        <f>VLOOKUP(A69,'[1]CUT Bs'!A:S,8,FALSE)</f>
        <v>0</v>
      </c>
      <c r="N69" s="224">
        <f>VLOOKUP(A69,'[1]CUT Bs'!A:S,9,FALSE)</f>
        <v>0</v>
      </c>
      <c r="O69" s="224">
        <f>VLOOKUP(A69,'[1]CUT Bs'!A:S,10,FALSE)</f>
        <v>0</v>
      </c>
      <c r="P69" s="224">
        <f>VLOOKUP(A69,'[1]CUT Bs'!A:S,11,FALSE)</f>
        <v>0</v>
      </c>
      <c r="Q69" s="224">
        <f>VLOOKUP(A69,'[1]CUT Bs'!A:S,12,FALSE)</f>
        <v>0</v>
      </c>
      <c r="R69" s="224">
        <f>VLOOKUP(A69,'[1]CUT Bs'!A:S,13,FALSE)</f>
        <v>0</v>
      </c>
      <c r="S69" s="224">
        <f>VLOOKUP(A69,'[1]CUT Bs'!A:S,14,FALSE)</f>
        <v>0</v>
      </c>
      <c r="T69" s="224">
        <f>VLOOKUP(A69,'[1]CUT Bs'!A:S,15,FALSE)</f>
        <v>0</v>
      </c>
      <c r="U69" s="224">
        <f>VLOOKUP(A69,'[1]CUT Bs'!A:S,16,FALSE)</f>
        <v>0</v>
      </c>
      <c r="V69" s="224">
        <f>VLOOKUP(A69,'[1]CUT Bs'!A:S,17,FALSE)</f>
        <v>0</v>
      </c>
      <c r="W69" s="224">
        <f>VLOOKUP(A69,'[1]RES. TRL'!F:H,2,FALSE)</f>
        <v>0</v>
      </c>
      <c r="X69" s="224">
        <f>VLOOKUP(A69,'[1]RES. TRL'!F:H,3,FALSE)</f>
        <v>0</v>
      </c>
      <c r="Y69" s="224">
        <f>VLOOKUP(A69,'[1]CUT USD'!A:N,2,FALSE)</f>
        <v>0</v>
      </c>
      <c r="Z69" s="224">
        <f>VLOOKUP(A69,'[1]CUT USD'!A:N,3,FALSE)</f>
        <v>0</v>
      </c>
      <c r="AA69" s="224">
        <f>VLOOKUP(A69,'[1]CUT USD'!A:N,4,FALSE)</f>
        <v>0</v>
      </c>
      <c r="AB69" s="224">
        <f>VLOOKUP(A69,'[1]CUT USD'!A:N,5,FALSE)</f>
        <v>0</v>
      </c>
      <c r="AC69" s="224">
        <f>VLOOKUP(A69,'[1]CUT USD'!A:N,6,FALSE)</f>
        <v>0</v>
      </c>
      <c r="AD69" s="224">
        <f>VLOOKUP(A69,'[1]CUT USD'!A:N,7,FALSE)</f>
        <v>0</v>
      </c>
      <c r="AE69" s="224">
        <f>VLOOKUP(A69,'[1]CUT USD'!A:N,8,FALSE)</f>
        <v>0</v>
      </c>
      <c r="AF69" s="224">
        <f>VLOOKUP(A69,'[1]CUT USD'!A:N,9,FALSE)</f>
        <v>0</v>
      </c>
      <c r="AG69" s="224">
        <f>VLOOKUP(A69,'[1]CUT USD'!A:N,10,FALSE)</f>
        <v>0</v>
      </c>
      <c r="AH69" s="224">
        <f>VLOOKUP(A69,'[1]CUT USD'!A:N,11,FALSE)</f>
        <v>0</v>
      </c>
      <c r="AI69" s="224">
        <f>VLOOKUP(A69,'[1]CUT USD'!A:N,12,FALSE)</f>
        <v>0</v>
      </c>
      <c r="AJ69" s="224">
        <f>VLOOKUP(A69,'[1]CUT USD'!A:N,13,FALSE)</f>
        <v>0</v>
      </c>
      <c r="AK69" s="224">
        <f>VLOOKUP(A69,'[1]CUT USD'!A:N,14,FALSE)</f>
        <v>0</v>
      </c>
      <c r="AL69" s="96">
        <f t="shared" si="1"/>
        <v>761139.74</v>
      </c>
      <c r="AO69" s="103"/>
    </row>
    <row r="70" spans="1:41" ht="33" hidden="1" customHeight="1">
      <c r="A70" s="221">
        <v>152</v>
      </c>
      <c r="B70" s="222" t="str">
        <f>PROPER(VLOOKUP(A70,[1]bd_lista!$A:$D,2,FALSE))</f>
        <v>Servicio Plurinacional De Defensa Pública</v>
      </c>
      <c r="C70" s="223" t="s">
        <v>1383</v>
      </c>
      <c r="D70" s="224">
        <f>VLOOKUP(A70,'[1]RES. TRL'!A:C,2,FALSE)</f>
        <v>0</v>
      </c>
      <c r="E70" s="224">
        <f>VLOOKUP(A70,'[1]RES. TRL'!A:C,3,FALSE)</f>
        <v>0</v>
      </c>
      <c r="F70" s="224">
        <f>VLOOKUP(A70,[1]RES.CDI!A:B,2,FALSE)</f>
        <v>0</v>
      </c>
      <c r="G70" s="224">
        <f>VLOOKUP(A70,'[1]CUT Bs'!A:S,2,FALSE)</f>
        <v>0</v>
      </c>
      <c r="H70" s="224">
        <f>VLOOKUP(A70,'[1]CUT Bs'!A:S,3,FALSE)</f>
        <v>0</v>
      </c>
      <c r="I70" s="224">
        <f>VLOOKUP(A70,'[1]CUT Bs'!A:S,4,FALSE)</f>
        <v>0</v>
      </c>
      <c r="J70" s="224">
        <f>VLOOKUP(A70,'[1]CUT Bs'!A:S,5,FALSE)</f>
        <v>0</v>
      </c>
      <c r="K70" s="224">
        <f>VLOOKUP(A70,'[1]CUT Bs'!A:S,6,FALSE)</f>
        <v>0</v>
      </c>
      <c r="L70" s="224">
        <f>VLOOKUP(A70,'[1]CUT Bs'!A:S,7,FALSE)</f>
        <v>0</v>
      </c>
      <c r="M70" s="224">
        <f>VLOOKUP(A70,'[1]CUT Bs'!A:S,8,FALSE)</f>
        <v>0</v>
      </c>
      <c r="N70" s="224">
        <f>VLOOKUP(A70,'[1]CUT Bs'!A:S,9,FALSE)</f>
        <v>0</v>
      </c>
      <c r="O70" s="224">
        <f>VLOOKUP(A70,'[1]CUT Bs'!A:S,10,FALSE)</f>
        <v>0</v>
      </c>
      <c r="P70" s="224">
        <f>VLOOKUP(A70,'[1]CUT Bs'!A:S,11,FALSE)</f>
        <v>0</v>
      </c>
      <c r="Q70" s="224">
        <f>VLOOKUP(A70,'[1]CUT Bs'!A:S,12,FALSE)</f>
        <v>0</v>
      </c>
      <c r="R70" s="224">
        <f>VLOOKUP(A70,'[1]CUT Bs'!A:S,13,FALSE)</f>
        <v>0</v>
      </c>
      <c r="S70" s="224">
        <f>VLOOKUP(A70,'[1]CUT Bs'!A:S,14,FALSE)</f>
        <v>0</v>
      </c>
      <c r="T70" s="224">
        <f>VLOOKUP(A70,'[1]CUT Bs'!A:S,15,FALSE)</f>
        <v>0</v>
      </c>
      <c r="U70" s="224">
        <f>VLOOKUP(A70,'[1]CUT Bs'!A:S,16,FALSE)</f>
        <v>0</v>
      </c>
      <c r="V70" s="224">
        <f>VLOOKUP(A70,'[1]CUT Bs'!A:S,17,FALSE)</f>
        <v>0</v>
      </c>
      <c r="W70" s="224">
        <f>VLOOKUP(A70,'[1]RES. TRL'!F:H,2,FALSE)</f>
        <v>0</v>
      </c>
      <c r="X70" s="224">
        <f>VLOOKUP(A70,'[1]RES. TRL'!F:H,3,FALSE)</f>
        <v>0</v>
      </c>
      <c r="Y70" s="224">
        <f>VLOOKUP(A70,'[1]CUT USD'!A:N,2,FALSE)</f>
        <v>0</v>
      </c>
      <c r="Z70" s="224">
        <f>VLOOKUP(A70,'[1]CUT USD'!A:N,3,FALSE)</f>
        <v>0</v>
      </c>
      <c r="AA70" s="224">
        <f>VLOOKUP(A70,'[1]CUT USD'!A:N,4,FALSE)</f>
        <v>0</v>
      </c>
      <c r="AB70" s="224">
        <f>VLOOKUP(A70,'[1]CUT USD'!A:N,5,FALSE)</f>
        <v>0</v>
      </c>
      <c r="AC70" s="224">
        <f>VLOOKUP(A70,'[1]CUT USD'!A:N,6,FALSE)</f>
        <v>0</v>
      </c>
      <c r="AD70" s="224">
        <f>VLOOKUP(A70,'[1]CUT USD'!A:N,7,FALSE)</f>
        <v>0</v>
      </c>
      <c r="AE70" s="224">
        <f>VLOOKUP(A70,'[1]CUT USD'!A:N,8,FALSE)</f>
        <v>0</v>
      </c>
      <c r="AF70" s="224">
        <f>VLOOKUP(A70,'[1]CUT USD'!A:N,9,FALSE)</f>
        <v>0</v>
      </c>
      <c r="AG70" s="224">
        <f>VLOOKUP(A70,'[1]CUT USD'!A:N,10,FALSE)</f>
        <v>0</v>
      </c>
      <c r="AH70" s="224">
        <f>VLOOKUP(A70,'[1]CUT USD'!A:N,11,FALSE)</f>
        <v>0</v>
      </c>
      <c r="AI70" s="224">
        <f>VLOOKUP(A70,'[1]CUT USD'!A:N,12,FALSE)</f>
        <v>0</v>
      </c>
      <c r="AJ70" s="224">
        <f>VLOOKUP(A70,'[1]CUT USD'!A:N,13,FALSE)</f>
        <v>0</v>
      </c>
      <c r="AK70" s="224">
        <f>VLOOKUP(A70,'[1]CUT USD'!A:N,14,FALSE)</f>
        <v>0</v>
      </c>
      <c r="AL70" s="96">
        <f>SUM(D70:AK70)</f>
        <v>0</v>
      </c>
      <c r="AO70" s="103"/>
    </row>
    <row r="71" spans="1:41" ht="33" hidden="1" customHeight="1">
      <c r="A71" s="221">
        <v>153</v>
      </c>
      <c r="B71" s="222" t="str">
        <f>PROPER(VLOOKUP(A71,[1]bd_lista!$A:$D,2,FALSE))</f>
        <v>Observatorio Plurinacional De La Calidad  Educativa</v>
      </c>
      <c r="C71" s="223" t="s">
        <v>1383</v>
      </c>
      <c r="D71" s="224">
        <f>VLOOKUP(A71,'[1]RES. TRL'!A:C,2,FALSE)</f>
        <v>0</v>
      </c>
      <c r="E71" s="224">
        <f>VLOOKUP(A71,'[1]RES. TRL'!A:C,3,FALSE)</f>
        <v>0</v>
      </c>
      <c r="F71" s="224">
        <f>VLOOKUP(A71,[1]RES.CDI!A:B,2,FALSE)</f>
        <v>0</v>
      </c>
      <c r="G71" s="224">
        <f>VLOOKUP(A71,'[1]CUT Bs'!A:S,2,FALSE)</f>
        <v>0</v>
      </c>
      <c r="H71" s="224">
        <f>VLOOKUP(A71,'[1]CUT Bs'!A:S,3,FALSE)</f>
        <v>0</v>
      </c>
      <c r="I71" s="224">
        <f>VLOOKUP(A71,'[1]CUT Bs'!A:S,4,FALSE)</f>
        <v>0</v>
      </c>
      <c r="J71" s="224">
        <f>VLOOKUP(A71,'[1]CUT Bs'!A:S,5,FALSE)</f>
        <v>0</v>
      </c>
      <c r="K71" s="224">
        <f>VLOOKUP(A71,'[1]CUT Bs'!A:S,6,FALSE)</f>
        <v>0</v>
      </c>
      <c r="L71" s="224">
        <f>VLOOKUP(A71,'[1]CUT Bs'!A:S,7,FALSE)</f>
        <v>0</v>
      </c>
      <c r="M71" s="224">
        <f>VLOOKUP(A71,'[1]CUT Bs'!A:S,8,FALSE)</f>
        <v>0</v>
      </c>
      <c r="N71" s="224">
        <f>VLOOKUP(A71,'[1]CUT Bs'!A:S,9,FALSE)</f>
        <v>0</v>
      </c>
      <c r="O71" s="224">
        <f>VLOOKUP(A71,'[1]CUT Bs'!A:S,10,FALSE)</f>
        <v>0</v>
      </c>
      <c r="P71" s="224">
        <f>VLOOKUP(A71,'[1]CUT Bs'!A:S,11,FALSE)</f>
        <v>0</v>
      </c>
      <c r="Q71" s="224">
        <f>VLOOKUP(A71,'[1]CUT Bs'!A:S,12,FALSE)</f>
        <v>0</v>
      </c>
      <c r="R71" s="224">
        <f>VLOOKUP(A71,'[1]CUT Bs'!A:S,13,FALSE)</f>
        <v>0</v>
      </c>
      <c r="S71" s="224">
        <f>VLOOKUP(A71,'[1]CUT Bs'!A:S,14,FALSE)</f>
        <v>0</v>
      </c>
      <c r="T71" s="224">
        <f>VLOOKUP(A71,'[1]CUT Bs'!A:S,15,FALSE)</f>
        <v>0</v>
      </c>
      <c r="U71" s="224">
        <f>VLOOKUP(A71,'[1]CUT Bs'!A:S,16,FALSE)</f>
        <v>0</v>
      </c>
      <c r="V71" s="224">
        <f>VLOOKUP(A71,'[1]CUT Bs'!A:S,17,FALSE)</f>
        <v>0</v>
      </c>
      <c r="W71" s="224">
        <f>VLOOKUP(A71,'[1]RES. TRL'!F:H,2,FALSE)</f>
        <v>0</v>
      </c>
      <c r="X71" s="224">
        <f>VLOOKUP(A71,'[1]RES. TRL'!F:H,3,FALSE)</f>
        <v>0</v>
      </c>
      <c r="Y71" s="224">
        <f>VLOOKUP(A71,'[1]CUT USD'!A:N,2,FALSE)</f>
        <v>0</v>
      </c>
      <c r="Z71" s="224">
        <f>VLOOKUP(A71,'[1]CUT USD'!A:N,3,FALSE)</f>
        <v>0</v>
      </c>
      <c r="AA71" s="224">
        <f>VLOOKUP(A71,'[1]CUT USD'!A:N,4,FALSE)</f>
        <v>0</v>
      </c>
      <c r="AB71" s="224">
        <f>VLOOKUP(A71,'[1]CUT USD'!A:N,5,FALSE)</f>
        <v>0</v>
      </c>
      <c r="AC71" s="224">
        <f>VLOOKUP(A71,'[1]CUT USD'!A:N,6,FALSE)</f>
        <v>0</v>
      </c>
      <c r="AD71" s="224">
        <f>VLOOKUP(A71,'[1]CUT USD'!A:N,7,FALSE)</f>
        <v>0</v>
      </c>
      <c r="AE71" s="224">
        <f>VLOOKUP(A71,'[1]CUT USD'!A:N,8,FALSE)</f>
        <v>0</v>
      </c>
      <c r="AF71" s="224">
        <f>VLOOKUP(A71,'[1]CUT USD'!A:N,9,FALSE)</f>
        <v>0</v>
      </c>
      <c r="AG71" s="224">
        <f>VLOOKUP(A71,'[1]CUT USD'!A:N,10,FALSE)</f>
        <v>0</v>
      </c>
      <c r="AH71" s="224">
        <f>VLOOKUP(A71,'[1]CUT USD'!A:N,11,FALSE)</f>
        <v>0</v>
      </c>
      <c r="AI71" s="224">
        <f>VLOOKUP(A71,'[1]CUT USD'!A:N,12,FALSE)</f>
        <v>0</v>
      </c>
      <c r="AJ71" s="224">
        <f>VLOOKUP(A71,'[1]CUT USD'!A:N,13,FALSE)</f>
        <v>0</v>
      </c>
      <c r="AK71" s="224">
        <f>VLOOKUP(A71,'[1]CUT USD'!A:N,14,FALSE)</f>
        <v>0</v>
      </c>
      <c r="AL71" s="96">
        <f t="shared" si="1"/>
        <v>0</v>
      </c>
      <c r="AO71" s="103"/>
    </row>
    <row r="72" spans="1:41" ht="33" hidden="1" customHeight="1">
      <c r="A72" s="221">
        <v>154</v>
      </c>
      <c r="B72" s="222" t="str">
        <f>PROPER(VLOOKUP(A72,[1]bd_lista!$A:$D,2,FALSE))</f>
        <v>Museo Nacional De Historia Natural</v>
      </c>
      <c r="C72" s="223" t="s">
        <v>1383</v>
      </c>
      <c r="D72" s="224">
        <f>VLOOKUP(A72,'[1]RES. TRL'!A:C,2,FALSE)</f>
        <v>0</v>
      </c>
      <c r="E72" s="224">
        <f>VLOOKUP(A72,'[1]RES. TRL'!A:C,3,FALSE)</f>
        <v>0</v>
      </c>
      <c r="F72" s="224">
        <f>VLOOKUP(A72,[1]RES.CDI!A:B,2,FALSE)</f>
        <v>0</v>
      </c>
      <c r="G72" s="224">
        <f>VLOOKUP(A72,'[1]CUT Bs'!A:S,2,FALSE)</f>
        <v>60</v>
      </c>
      <c r="H72" s="224">
        <f>VLOOKUP(A72,'[1]CUT Bs'!A:S,3,FALSE)</f>
        <v>0</v>
      </c>
      <c r="I72" s="224">
        <f>VLOOKUP(A72,'[1]CUT Bs'!A:S,4,FALSE)</f>
        <v>0</v>
      </c>
      <c r="J72" s="224">
        <f>VLOOKUP(A72,'[1]CUT Bs'!A:S,5,FALSE)</f>
        <v>0</v>
      </c>
      <c r="K72" s="224">
        <f>VLOOKUP(A72,'[1]CUT Bs'!A:S,6,FALSE)</f>
        <v>0</v>
      </c>
      <c r="L72" s="224">
        <f>VLOOKUP(A72,'[1]CUT Bs'!A:S,7,FALSE)</f>
        <v>0</v>
      </c>
      <c r="M72" s="224">
        <f>VLOOKUP(A72,'[1]CUT Bs'!A:S,8,FALSE)</f>
        <v>0</v>
      </c>
      <c r="N72" s="224">
        <f>VLOOKUP(A72,'[1]CUT Bs'!A:S,9,FALSE)</f>
        <v>0</v>
      </c>
      <c r="O72" s="224">
        <f>VLOOKUP(A72,'[1]CUT Bs'!A:S,10,FALSE)</f>
        <v>0</v>
      </c>
      <c r="P72" s="224">
        <f>VLOOKUP(A72,'[1]CUT Bs'!A:S,11,FALSE)</f>
        <v>0</v>
      </c>
      <c r="Q72" s="224">
        <f>VLOOKUP(A72,'[1]CUT Bs'!A:S,12,FALSE)</f>
        <v>0</v>
      </c>
      <c r="R72" s="224">
        <f>VLOOKUP(A72,'[1]CUT Bs'!A:S,13,FALSE)</f>
        <v>0</v>
      </c>
      <c r="S72" s="224">
        <f>VLOOKUP(A72,'[1]CUT Bs'!A:S,14,FALSE)</f>
        <v>0</v>
      </c>
      <c r="T72" s="224">
        <f>VLOOKUP(A72,'[1]CUT Bs'!A:S,15,FALSE)</f>
        <v>0</v>
      </c>
      <c r="U72" s="224">
        <f>VLOOKUP(A72,'[1]CUT Bs'!A:S,16,FALSE)</f>
        <v>0</v>
      </c>
      <c r="V72" s="224">
        <f>VLOOKUP(A72,'[1]CUT Bs'!A:S,17,FALSE)</f>
        <v>0</v>
      </c>
      <c r="W72" s="224">
        <f>VLOOKUP(A72,'[1]RES. TRL'!F:H,2,FALSE)</f>
        <v>0</v>
      </c>
      <c r="X72" s="224">
        <f>VLOOKUP(A72,'[1]RES. TRL'!F:H,3,FALSE)</f>
        <v>0</v>
      </c>
      <c r="Y72" s="224">
        <f>VLOOKUP(A72,'[1]CUT USD'!A:N,2,FALSE)</f>
        <v>0</v>
      </c>
      <c r="Z72" s="224">
        <f>VLOOKUP(A72,'[1]CUT USD'!A:N,3,FALSE)</f>
        <v>0</v>
      </c>
      <c r="AA72" s="224">
        <f>VLOOKUP(A72,'[1]CUT USD'!A:N,4,FALSE)</f>
        <v>0</v>
      </c>
      <c r="AB72" s="224">
        <f>VLOOKUP(A72,'[1]CUT USD'!A:N,5,FALSE)</f>
        <v>0</v>
      </c>
      <c r="AC72" s="224">
        <f>VLOOKUP(A72,'[1]CUT USD'!A:N,6,FALSE)</f>
        <v>0</v>
      </c>
      <c r="AD72" s="224">
        <f>VLOOKUP(A72,'[1]CUT USD'!A:N,7,FALSE)</f>
        <v>0</v>
      </c>
      <c r="AE72" s="224">
        <f>VLOOKUP(A72,'[1]CUT USD'!A:N,8,FALSE)</f>
        <v>0</v>
      </c>
      <c r="AF72" s="224">
        <f>VLOOKUP(A72,'[1]CUT USD'!A:N,9,FALSE)</f>
        <v>0</v>
      </c>
      <c r="AG72" s="224">
        <f>VLOOKUP(A72,'[1]CUT USD'!A:N,10,FALSE)</f>
        <v>0</v>
      </c>
      <c r="AH72" s="224">
        <f>VLOOKUP(A72,'[1]CUT USD'!A:N,11,FALSE)</f>
        <v>0</v>
      </c>
      <c r="AI72" s="224">
        <f>VLOOKUP(A72,'[1]CUT USD'!A:N,12,FALSE)</f>
        <v>0</v>
      </c>
      <c r="AJ72" s="224">
        <f>VLOOKUP(A72,'[1]CUT USD'!A:N,13,FALSE)</f>
        <v>0</v>
      </c>
      <c r="AK72" s="224">
        <f>VLOOKUP(A72,'[1]CUT USD'!A:N,14,FALSE)</f>
        <v>0</v>
      </c>
      <c r="AL72" s="96">
        <f>SUM(D72:AK72)</f>
        <v>60</v>
      </c>
      <c r="AO72" s="103"/>
    </row>
    <row r="73" spans="1:41" ht="33" hidden="1" customHeight="1">
      <c r="A73" s="221">
        <v>155</v>
      </c>
      <c r="B73" s="222" t="str">
        <f>PROPER(VLOOKUP(A73,[1]bd_lista!$A:$D,2,FALSE))</f>
        <v>Dirección Del Notariado Plurinacional</v>
      </c>
      <c r="C73" s="223" t="s">
        <v>1383</v>
      </c>
      <c r="D73" s="224">
        <f>VLOOKUP(A73,'[1]RES. TRL'!A:C,2,FALSE)</f>
        <v>0</v>
      </c>
      <c r="E73" s="224">
        <f>VLOOKUP(A73,'[1]RES. TRL'!A:C,3,FALSE)</f>
        <v>0</v>
      </c>
      <c r="F73" s="224">
        <f>VLOOKUP(A73,[1]RES.CDI!A:B,2,FALSE)</f>
        <v>0</v>
      </c>
      <c r="G73" s="224">
        <f>VLOOKUP(A73,'[1]CUT Bs'!A:S,2,FALSE)</f>
        <v>0</v>
      </c>
      <c r="H73" s="224">
        <f>VLOOKUP(A73,'[1]CUT Bs'!A:S,3,FALSE)</f>
        <v>0</v>
      </c>
      <c r="I73" s="224">
        <f>VLOOKUP(A73,'[1]CUT Bs'!A:S,4,FALSE)</f>
        <v>0</v>
      </c>
      <c r="J73" s="224">
        <f>VLOOKUP(A73,'[1]CUT Bs'!A:S,5,FALSE)</f>
        <v>0</v>
      </c>
      <c r="K73" s="224">
        <f>VLOOKUP(A73,'[1]CUT Bs'!A:S,6,FALSE)</f>
        <v>0</v>
      </c>
      <c r="L73" s="224">
        <f>VLOOKUP(A73,'[1]CUT Bs'!A:S,7,FALSE)</f>
        <v>0</v>
      </c>
      <c r="M73" s="224">
        <f>VLOOKUP(A73,'[1]CUT Bs'!A:S,8,FALSE)</f>
        <v>0</v>
      </c>
      <c r="N73" s="224">
        <f>VLOOKUP(A73,'[1]CUT Bs'!A:S,9,FALSE)</f>
        <v>0</v>
      </c>
      <c r="O73" s="224">
        <f>VLOOKUP(A73,'[1]CUT Bs'!A:S,10,FALSE)</f>
        <v>0</v>
      </c>
      <c r="P73" s="224">
        <f>VLOOKUP(A73,'[1]CUT Bs'!A:S,11,FALSE)</f>
        <v>0</v>
      </c>
      <c r="Q73" s="224">
        <f>VLOOKUP(A73,'[1]CUT Bs'!A:S,12,FALSE)</f>
        <v>0</v>
      </c>
      <c r="R73" s="224">
        <f>VLOOKUP(A73,'[1]CUT Bs'!A:S,13,FALSE)</f>
        <v>0</v>
      </c>
      <c r="S73" s="224">
        <f>VLOOKUP(A73,'[1]CUT Bs'!A:S,14,FALSE)</f>
        <v>0</v>
      </c>
      <c r="T73" s="224">
        <f>VLOOKUP(A73,'[1]CUT Bs'!A:S,15,FALSE)</f>
        <v>0</v>
      </c>
      <c r="U73" s="224">
        <f>VLOOKUP(A73,'[1]CUT Bs'!A:S,16,FALSE)</f>
        <v>0</v>
      </c>
      <c r="V73" s="224">
        <f>VLOOKUP(A73,'[1]CUT Bs'!A:S,17,FALSE)</f>
        <v>0</v>
      </c>
      <c r="W73" s="224">
        <f>VLOOKUP(A73,'[1]RES. TRL'!F:H,2,FALSE)</f>
        <v>0</v>
      </c>
      <c r="X73" s="224">
        <f>VLOOKUP(A73,'[1]RES. TRL'!F:H,3,FALSE)</f>
        <v>0</v>
      </c>
      <c r="Y73" s="224">
        <f>VLOOKUP(A73,'[1]CUT USD'!A:N,2,FALSE)</f>
        <v>0</v>
      </c>
      <c r="Z73" s="224">
        <f>VLOOKUP(A73,'[1]CUT USD'!A:N,3,FALSE)</f>
        <v>0</v>
      </c>
      <c r="AA73" s="224">
        <f>VLOOKUP(A73,'[1]CUT USD'!A:N,4,FALSE)</f>
        <v>0</v>
      </c>
      <c r="AB73" s="224">
        <f>VLOOKUP(A73,'[1]CUT USD'!A:N,5,FALSE)</f>
        <v>0</v>
      </c>
      <c r="AC73" s="224">
        <f>VLOOKUP(A73,'[1]CUT USD'!A:N,6,FALSE)</f>
        <v>0</v>
      </c>
      <c r="AD73" s="224">
        <f>VLOOKUP(A73,'[1]CUT USD'!A:N,7,FALSE)</f>
        <v>0</v>
      </c>
      <c r="AE73" s="224">
        <f>VLOOKUP(A73,'[1]CUT USD'!A:N,8,FALSE)</f>
        <v>0</v>
      </c>
      <c r="AF73" s="224">
        <f>VLOOKUP(A73,'[1]CUT USD'!A:N,9,FALSE)</f>
        <v>0</v>
      </c>
      <c r="AG73" s="224">
        <f>VLOOKUP(A73,'[1]CUT USD'!A:N,10,FALSE)</f>
        <v>0</v>
      </c>
      <c r="AH73" s="224">
        <f>VLOOKUP(A73,'[1]CUT USD'!A:N,11,FALSE)</f>
        <v>0</v>
      </c>
      <c r="AI73" s="224">
        <f>VLOOKUP(A73,'[1]CUT USD'!A:N,12,FALSE)</f>
        <v>0</v>
      </c>
      <c r="AJ73" s="224">
        <f>VLOOKUP(A73,'[1]CUT USD'!A:N,13,FALSE)</f>
        <v>0</v>
      </c>
      <c r="AK73" s="224">
        <f>VLOOKUP(A73,'[1]CUT USD'!A:N,14,FALSE)</f>
        <v>0</v>
      </c>
      <c r="AL73" s="96">
        <f t="shared" si="1"/>
        <v>0</v>
      </c>
      <c r="AO73" s="103"/>
    </row>
    <row r="74" spans="1:41" ht="33" hidden="1" customHeight="1">
      <c r="A74" s="221">
        <v>156</v>
      </c>
      <c r="B74" s="222" t="str">
        <f>PROPER(VLOOKUP(A74,[1]bd_lista!$A:$D,2,FALSE))</f>
        <v>Servicio Plurinacional De Asistencia A La Víctima</v>
      </c>
      <c r="C74" s="223" t="s">
        <v>1383</v>
      </c>
      <c r="D74" s="224">
        <f>VLOOKUP(A74,'[1]RES. TRL'!A:C,2,FALSE)</f>
        <v>0</v>
      </c>
      <c r="E74" s="224">
        <f>VLOOKUP(A74,'[1]RES. TRL'!A:C,3,FALSE)</f>
        <v>0</v>
      </c>
      <c r="F74" s="224">
        <f>VLOOKUP(A74,[1]RES.CDI!A:B,2,FALSE)</f>
        <v>0</v>
      </c>
      <c r="G74" s="224">
        <f>VLOOKUP(A74,'[1]CUT Bs'!A:S,2,FALSE)</f>
        <v>0</v>
      </c>
      <c r="H74" s="224">
        <f>VLOOKUP(A74,'[1]CUT Bs'!A:S,3,FALSE)</f>
        <v>0</v>
      </c>
      <c r="I74" s="224">
        <f>VLOOKUP(A74,'[1]CUT Bs'!A:S,4,FALSE)</f>
        <v>0</v>
      </c>
      <c r="J74" s="224">
        <f>VLOOKUP(A74,'[1]CUT Bs'!A:S,5,FALSE)</f>
        <v>0</v>
      </c>
      <c r="K74" s="224">
        <f>VLOOKUP(A74,'[1]CUT Bs'!A:S,6,FALSE)</f>
        <v>0</v>
      </c>
      <c r="L74" s="224">
        <f>VLOOKUP(A74,'[1]CUT Bs'!A:S,7,FALSE)</f>
        <v>0</v>
      </c>
      <c r="M74" s="224">
        <f>VLOOKUP(A74,'[1]CUT Bs'!A:S,8,FALSE)</f>
        <v>0</v>
      </c>
      <c r="N74" s="224">
        <f>VLOOKUP(A74,'[1]CUT Bs'!A:S,9,FALSE)</f>
        <v>0</v>
      </c>
      <c r="O74" s="224">
        <f>VLOOKUP(A74,'[1]CUT Bs'!A:S,10,FALSE)</f>
        <v>0</v>
      </c>
      <c r="P74" s="224">
        <f>VLOOKUP(A74,'[1]CUT Bs'!A:S,11,FALSE)</f>
        <v>0</v>
      </c>
      <c r="Q74" s="224">
        <f>VLOOKUP(A74,'[1]CUT Bs'!A:S,12,FALSE)</f>
        <v>0</v>
      </c>
      <c r="R74" s="224">
        <f>VLOOKUP(A74,'[1]CUT Bs'!A:S,13,FALSE)</f>
        <v>0</v>
      </c>
      <c r="S74" s="224">
        <f>VLOOKUP(A74,'[1]CUT Bs'!A:S,14,FALSE)</f>
        <v>0</v>
      </c>
      <c r="T74" s="224">
        <f>VLOOKUP(A74,'[1]CUT Bs'!A:S,15,FALSE)</f>
        <v>0</v>
      </c>
      <c r="U74" s="224">
        <f>VLOOKUP(A74,'[1]CUT Bs'!A:S,16,FALSE)</f>
        <v>0</v>
      </c>
      <c r="V74" s="224">
        <f>VLOOKUP(A74,'[1]CUT Bs'!A:S,17,FALSE)</f>
        <v>0</v>
      </c>
      <c r="W74" s="224">
        <f>VLOOKUP(A74,'[1]RES. TRL'!F:H,2,FALSE)</f>
        <v>0</v>
      </c>
      <c r="X74" s="224">
        <f>VLOOKUP(A74,'[1]RES. TRL'!F:H,3,FALSE)</f>
        <v>0</v>
      </c>
      <c r="Y74" s="224">
        <f>VLOOKUP(A74,'[1]CUT USD'!A:N,2,FALSE)</f>
        <v>0</v>
      </c>
      <c r="Z74" s="224">
        <f>VLOOKUP(A74,'[1]CUT USD'!A:N,3,FALSE)</f>
        <v>0</v>
      </c>
      <c r="AA74" s="224">
        <f>VLOOKUP(A74,'[1]CUT USD'!A:N,4,FALSE)</f>
        <v>0</v>
      </c>
      <c r="AB74" s="224">
        <f>VLOOKUP(A74,'[1]CUT USD'!A:N,5,FALSE)</f>
        <v>0</v>
      </c>
      <c r="AC74" s="224">
        <f>VLOOKUP(A74,'[1]CUT USD'!A:N,6,FALSE)</f>
        <v>0</v>
      </c>
      <c r="AD74" s="224">
        <f>VLOOKUP(A74,'[1]CUT USD'!A:N,7,FALSE)</f>
        <v>0</v>
      </c>
      <c r="AE74" s="224">
        <f>VLOOKUP(A74,'[1]CUT USD'!A:N,8,FALSE)</f>
        <v>0</v>
      </c>
      <c r="AF74" s="224">
        <f>VLOOKUP(A74,'[1]CUT USD'!A:N,9,FALSE)</f>
        <v>0</v>
      </c>
      <c r="AG74" s="224">
        <f>VLOOKUP(A74,'[1]CUT USD'!A:N,10,FALSE)</f>
        <v>0</v>
      </c>
      <c r="AH74" s="224">
        <f>VLOOKUP(A74,'[1]CUT USD'!A:N,11,FALSE)</f>
        <v>0</v>
      </c>
      <c r="AI74" s="224">
        <f>VLOOKUP(A74,'[1]CUT USD'!A:N,12,FALSE)</f>
        <v>0</v>
      </c>
      <c r="AJ74" s="224">
        <f>VLOOKUP(A74,'[1]CUT USD'!A:N,13,FALSE)</f>
        <v>0</v>
      </c>
      <c r="AK74" s="224">
        <f>VLOOKUP(A74,'[1]CUT USD'!A:N,14,FALSE)</f>
        <v>0</v>
      </c>
      <c r="AL74" s="96">
        <f t="shared" si="1"/>
        <v>0</v>
      </c>
      <c r="AO74" s="103"/>
    </row>
    <row r="75" spans="1:41" ht="33" hidden="1" customHeight="1">
      <c r="A75" s="221">
        <v>157</v>
      </c>
      <c r="B75" s="222" t="str">
        <f>PROPER(VLOOKUP(A75,[1]bd_lista!$A:$D,2,FALSE))</f>
        <v>Servicio Para La Prevención De La Tortura</v>
      </c>
      <c r="C75" s="223" t="s">
        <v>1383</v>
      </c>
      <c r="D75" s="224">
        <f>VLOOKUP(A75,'[1]RES. TRL'!A:C,2,FALSE)</f>
        <v>0</v>
      </c>
      <c r="E75" s="224">
        <f>VLOOKUP(A75,'[1]RES. TRL'!A:C,3,FALSE)</f>
        <v>0</v>
      </c>
      <c r="F75" s="224">
        <f>VLOOKUP(A75,[1]RES.CDI!A:B,2,FALSE)</f>
        <v>0</v>
      </c>
      <c r="G75" s="224">
        <f>VLOOKUP(A75,'[1]CUT Bs'!A:S,2,FALSE)</f>
        <v>0</v>
      </c>
      <c r="H75" s="224">
        <f>VLOOKUP(A75,'[1]CUT Bs'!A:S,3,FALSE)</f>
        <v>0</v>
      </c>
      <c r="I75" s="224">
        <f>VLOOKUP(A75,'[1]CUT Bs'!A:S,4,FALSE)</f>
        <v>0</v>
      </c>
      <c r="J75" s="224">
        <f>VLOOKUP(A75,'[1]CUT Bs'!A:S,5,FALSE)</f>
        <v>0</v>
      </c>
      <c r="K75" s="224">
        <f>VLOOKUP(A75,'[1]CUT Bs'!A:S,6,FALSE)</f>
        <v>0</v>
      </c>
      <c r="L75" s="224">
        <f>VLOOKUP(A75,'[1]CUT Bs'!A:S,7,FALSE)</f>
        <v>0</v>
      </c>
      <c r="M75" s="224">
        <f>VLOOKUP(A75,'[1]CUT Bs'!A:S,8,FALSE)</f>
        <v>0</v>
      </c>
      <c r="N75" s="224">
        <f>VLOOKUP(A75,'[1]CUT Bs'!A:S,9,FALSE)</f>
        <v>0</v>
      </c>
      <c r="O75" s="224">
        <f>VLOOKUP(A75,'[1]CUT Bs'!A:S,10,FALSE)</f>
        <v>0</v>
      </c>
      <c r="P75" s="224">
        <f>VLOOKUP(A75,'[1]CUT Bs'!A:S,11,FALSE)</f>
        <v>0</v>
      </c>
      <c r="Q75" s="224">
        <f>VLOOKUP(A75,'[1]CUT Bs'!A:S,12,FALSE)</f>
        <v>0</v>
      </c>
      <c r="R75" s="224">
        <f>VLOOKUP(A75,'[1]CUT Bs'!A:S,13,FALSE)</f>
        <v>0</v>
      </c>
      <c r="S75" s="224">
        <f>VLOOKUP(A75,'[1]CUT Bs'!A:S,14,FALSE)</f>
        <v>0</v>
      </c>
      <c r="T75" s="224">
        <f>VLOOKUP(A75,'[1]CUT Bs'!A:S,15,FALSE)</f>
        <v>0</v>
      </c>
      <c r="U75" s="224">
        <f>VLOOKUP(A75,'[1]CUT Bs'!A:S,16,FALSE)</f>
        <v>0</v>
      </c>
      <c r="V75" s="224">
        <f>VLOOKUP(A75,'[1]CUT Bs'!A:S,17,FALSE)</f>
        <v>0</v>
      </c>
      <c r="W75" s="224">
        <f>VLOOKUP(A75,'[1]RES. TRL'!F:H,2,FALSE)</f>
        <v>0</v>
      </c>
      <c r="X75" s="224">
        <f>VLOOKUP(A75,'[1]RES. TRL'!F:H,3,FALSE)</f>
        <v>0</v>
      </c>
      <c r="Y75" s="224">
        <f>VLOOKUP(A75,'[1]CUT USD'!A:N,2,FALSE)</f>
        <v>0</v>
      </c>
      <c r="Z75" s="224">
        <f>VLOOKUP(A75,'[1]CUT USD'!A:N,3,FALSE)</f>
        <v>0</v>
      </c>
      <c r="AA75" s="224">
        <f>VLOOKUP(A75,'[1]CUT USD'!A:N,4,FALSE)</f>
        <v>0</v>
      </c>
      <c r="AB75" s="224">
        <f>VLOOKUP(A75,'[1]CUT USD'!A:N,5,FALSE)</f>
        <v>0</v>
      </c>
      <c r="AC75" s="224">
        <f>VLOOKUP(A75,'[1]CUT USD'!A:N,6,FALSE)</f>
        <v>0</v>
      </c>
      <c r="AD75" s="224">
        <f>VLOOKUP(A75,'[1]CUT USD'!A:N,7,FALSE)</f>
        <v>0</v>
      </c>
      <c r="AE75" s="224">
        <f>VLOOKUP(A75,'[1]CUT USD'!A:N,8,FALSE)</f>
        <v>0</v>
      </c>
      <c r="AF75" s="224">
        <f>VLOOKUP(A75,'[1]CUT USD'!A:N,9,FALSE)</f>
        <v>0</v>
      </c>
      <c r="AG75" s="224">
        <f>VLOOKUP(A75,'[1]CUT USD'!A:N,10,FALSE)</f>
        <v>0</v>
      </c>
      <c r="AH75" s="224">
        <f>VLOOKUP(A75,'[1]CUT USD'!A:N,11,FALSE)</f>
        <v>0</v>
      </c>
      <c r="AI75" s="224">
        <f>VLOOKUP(A75,'[1]CUT USD'!A:N,12,FALSE)</f>
        <v>0</v>
      </c>
      <c r="AJ75" s="224">
        <f>VLOOKUP(A75,'[1]CUT USD'!A:N,13,FALSE)</f>
        <v>0</v>
      </c>
      <c r="AK75" s="224">
        <f>VLOOKUP(A75,'[1]CUT USD'!A:N,14,FALSE)</f>
        <v>0</v>
      </c>
      <c r="AL75" s="96">
        <f t="shared" si="1"/>
        <v>0</v>
      </c>
      <c r="AO75" s="103"/>
    </row>
    <row r="76" spans="1:41" ht="33" hidden="1" customHeight="1">
      <c r="A76" s="221">
        <v>159</v>
      </c>
      <c r="B76" s="222" t="str">
        <f>PROPER(VLOOKUP(A76,[1]bd_lista!$A:$D,2,FALSE))</f>
        <v>Oficinatécnica Para El Fortalecimiento De La Empresa Pública</v>
      </c>
      <c r="C76" s="223" t="s">
        <v>1383</v>
      </c>
      <c r="D76" s="224">
        <f>VLOOKUP(A76,'[1]RES. TRL'!A:C,2,FALSE)</f>
        <v>0</v>
      </c>
      <c r="E76" s="224">
        <f>VLOOKUP(A76,'[1]RES. TRL'!A:C,3,FALSE)</f>
        <v>0</v>
      </c>
      <c r="F76" s="224">
        <f>VLOOKUP(A76,[1]RES.CDI!A:B,2,FALSE)</f>
        <v>0</v>
      </c>
      <c r="G76" s="224">
        <f>VLOOKUP(A76,'[1]CUT Bs'!A:S,2,FALSE)</f>
        <v>0</v>
      </c>
      <c r="H76" s="224">
        <f>VLOOKUP(A76,'[1]CUT Bs'!A:S,3,FALSE)</f>
        <v>0</v>
      </c>
      <c r="I76" s="224">
        <f>VLOOKUP(A76,'[1]CUT Bs'!A:S,4,FALSE)</f>
        <v>0</v>
      </c>
      <c r="J76" s="224">
        <f>VLOOKUP(A76,'[1]CUT Bs'!A:S,5,FALSE)</f>
        <v>0</v>
      </c>
      <c r="K76" s="224">
        <f>VLOOKUP(A76,'[1]CUT Bs'!A:S,6,FALSE)</f>
        <v>0</v>
      </c>
      <c r="L76" s="224">
        <f>VLOOKUP(A76,'[1]CUT Bs'!A:S,7,FALSE)</f>
        <v>0</v>
      </c>
      <c r="M76" s="224">
        <f>VLOOKUP(A76,'[1]CUT Bs'!A:S,8,FALSE)</f>
        <v>0</v>
      </c>
      <c r="N76" s="224">
        <f>VLOOKUP(A76,'[1]CUT Bs'!A:S,9,FALSE)</f>
        <v>0</v>
      </c>
      <c r="O76" s="224">
        <f>VLOOKUP(A76,'[1]CUT Bs'!A:S,10,FALSE)</f>
        <v>0</v>
      </c>
      <c r="P76" s="224">
        <f>VLOOKUP(A76,'[1]CUT Bs'!A:S,11,FALSE)</f>
        <v>0</v>
      </c>
      <c r="Q76" s="224">
        <f>VLOOKUP(A76,'[1]CUT Bs'!A:S,12,FALSE)</f>
        <v>0</v>
      </c>
      <c r="R76" s="224">
        <f>VLOOKUP(A76,'[1]CUT Bs'!A:S,13,FALSE)</f>
        <v>0</v>
      </c>
      <c r="S76" s="224">
        <f>VLOOKUP(A76,'[1]CUT Bs'!A:S,14,FALSE)</f>
        <v>0</v>
      </c>
      <c r="T76" s="224">
        <f>VLOOKUP(A76,'[1]CUT Bs'!A:S,15,FALSE)</f>
        <v>0</v>
      </c>
      <c r="U76" s="224">
        <f>VLOOKUP(A76,'[1]CUT Bs'!A:S,16,FALSE)</f>
        <v>0</v>
      </c>
      <c r="V76" s="224">
        <f>VLOOKUP(A76,'[1]CUT Bs'!A:S,17,FALSE)</f>
        <v>0</v>
      </c>
      <c r="W76" s="224">
        <f>VLOOKUP(A76,'[1]RES. TRL'!F:H,2,FALSE)</f>
        <v>0</v>
      </c>
      <c r="X76" s="224">
        <f>VLOOKUP(A76,'[1]RES. TRL'!F:H,3,FALSE)</f>
        <v>0</v>
      </c>
      <c r="Y76" s="224">
        <f>VLOOKUP(A76,'[1]CUT USD'!A:N,2,FALSE)</f>
        <v>0</v>
      </c>
      <c r="Z76" s="224">
        <f>VLOOKUP(A76,'[1]CUT USD'!A:N,3,FALSE)</f>
        <v>0</v>
      </c>
      <c r="AA76" s="224">
        <f>VLOOKUP(A76,'[1]CUT USD'!A:N,4,FALSE)</f>
        <v>0</v>
      </c>
      <c r="AB76" s="224">
        <f>VLOOKUP(A76,'[1]CUT USD'!A:N,5,FALSE)</f>
        <v>0</v>
      </c>
      <c r="AC76" s="224">
        <f>VLOOKUP(A76,'[1]CUT USD'!A:N,6,FALSE)</f>
        <v>0</v>
      </c>
      <c r="AD76" s="224">
        <f>VLOOKUP(A76,'[1]CUT USD'!A:N,7,FALSE)</f>
        <v>0</v>
      </c>
      <c r="AE76" s="224">
        <f>VLOOKUP(A76,'[1]CUT USD'!A:N,8,FALSE)</f>
        <v>0</v>
      </c>
      <c r="AF76" s="224">
        <f>VLOOKUP(A76,'[1]CUT USD'!A:N,9,FALSE)</f>
        <v>0</v>
      </c>
      <c r="AG76" s="224">
        <f>VLOOKUP(A76,'[1]CUT USD'!A:N,10,FALSE)</f>
        <v>0</v>
      </c>
      <c r="AH76" s="224">
        <f>VLOOKUP(A76,'[1]CUT USD'!A:N,11,FALSE)</f>
        <v>0</v>
      </c>
      <c r="AI76" s="224">
        <f>VLOOKUP(A76,'[1]CUT USD'!A:N,12,FALSE)</f>
        <v>0</v>
      </c>
      <c r="AJ76" s="224">
        <f>VLOOKUP(A76,'[1]CUT USD'!A:N,13,FALSE)</f>
        <v>0</v>
      </c>
      <c r="AK76" s="224">
        <f>VLOOKUP(A76,'[1]CUT USD'!A:N,14,FALSE)</f>
        <v>0</v>
      </c>
      <c r="AL76" s="96">
        <f t="shared" ref="AL76:AL139" si="2">SUM(D76:AK76)</f>
        <v>0</v>
      </c>
      <c r="AO76" s="103"/>
    </row>
    <row r="77" spans="1:41" ht="33" hidden="1" customHeight="1">
      <c r="A77" s="221">
        <v>163</v>
      </c>
      <c r="B77" s="222" t="str">
        <f>PROPER(VLOOKUP(A77,[1]bd_lista!$A:$D,2,FALSE))</f>
        <v>Agencia Nacional De Hidrocarburos</v>
      </c>
      <c r="C77" s="223" t="s">
        <v>1383</v>
      </c>
      <c r="D77" s="224">
        <f>VLOOKUP(A77,'[1]RES. TRL'!A:C,2,FALSE)</f>
        <v>0</v>
      </c>
      <c r="E77" s="224">
        <f>VLOOKUP(A77,'[1]RES. TRL'!A:C,3,FALSE)</f>
        <v>0</v>
      </c>
      <c r="F77" s="224">
        <f>VLOOKUP(A77,[1]RES.CDI!A:B,2,FALSE)</f>
        <v>9791083.25</v>
      </c>
      <c r="G77" s="224">
        <f>VLOOKUP(A77,'[1]CUT Bs'!A:S,2,FALSE)</f>
        <v>2972.41</v>
      </c>
      <c r="H77" s="224">
        <f>VLOOKUP(A77,'[1]CUT Bs'!A:S,3,FALSE)</f>
        <v>0</v>
      </c>
      <c r="I77" s="224">
        <f>VLOOKUP(A77,'[1]CUT Bs'!A:S,4,FALSE)</f>
        <v>0</v>
      </c>
      <c r="J77" s="224">
        <f>VLOOKUP(A77,'[1]CUT Bs'!A:S,5,FALSE)</f>
        <v>0</v>
      </c>
      <c r="K77" s="224">
        <f>VLOOKUP(A77,'[1]CUT Bs'!A:S,6,FALSE)</f>
        <v>0</v>
      </c>
      <c r="L77" s="224">
        <f>VLOOKUP(A77,'[1]CUT Bs'!A:S,7,FALSE)</f>
        <v>0</v>
      </c>
      <c r="M77" s="224">
        <f>VLOOKUP(A77,'[1]CUT Bs'!A:S,8,FALSE)</f>
        <v>0</v>
      </c>
      <c r="N77" s="224">
        <f>VLOOKUP(A77,'[1]CUT Bs'!A:S,9,FALSE)</f>
        <v>0</v>
      </c>
      <c r="O77" s="224">
        <f>VLOOKUP(A77,'[1]CUT Bs'!A:S,10,FALSE)</f>
        <v>0</v>
      </c>
      <c r="P77" s="224">
        <f>VLOOKUP(A77,'[1]CUT Bs'!A:S,11,FALSE)</f>
        <v>0</v>
      </c>
      <c r="Q77" s="224">
        <f>VLOOKUP(A77,'[1]CUT Bs'!A:S,12,FALSE)</f>
        <v>0</v>
      </c>
      <c r="R77" s="224">
        <f>VLOOKUP(A77,'[1]CUT Bs'!A:S,13,FALSE)</f>
        <v>0</v>
      </c>
      <c r="S77" s="224">
        <f>VLOOKUP(A77,'[1]CUT Bs'!A:S,14,FALSE)</f>
        <v>0</v>
      </c>
      <c r="T77" s="224">
        <f>VLOOKUP(A77,'[1]CUT Bs'!A:S,15,FALSE)</f>
        <v>0</v>
      </c>
      <c r="U77" s="224">
        <f>VLOOKUP(A77,'[1]CUT Bs'!A:S,16,FALSE)</f>
        <v>0</v>
      </c>
      <c r="V77" s="224">
        <f>VLOOKUP(A77,'[1]CUT Bs'!A:S,17,FALSE)</f>
        <v>0</v>
      </c>
      <c r="W77" s="224">
        <f>VLOOKUP(A77,'[1]RES. TRL'!F:H,2,FALSE)</f>
        <v>0</v>
      </c>
      <c r="X77" s="224">
        <f>VLOOKUP(A77,'[1]RES. TRL'!F:H,3,FALSE)</f>
        <v>0</v>
      </c>
      <c r="Y77" s="224">
        <f>VLOOKUP(A77,'[1]CUT USD'!A:N,2,FALSE)</f>
        <v>0</v>
      </c>
      <c r="Z77" s="224">
        <f>VLOOKUP(A77,'[1]CUT USD'!A:N,3,FALSE)</f>
        <v>0</v>
      </c>
      <c r="AA77" s="224">
        <f>VLOOKUP(A77,'[1]CUT USD'!A:N,4,FALSE)</f>
        <v>0</v>
      </c>
      <c r="AB77" s="224">
        <f>VLOOKUP(A77,'[1]CUT USD'!A:N,5,FALSE)</f>
        <v>0</v>
      </c>
      <c r="AC77" s="224">
        <f>VLOOKUP(A77,'[1]CUT USD'!A:N,6,FALSE)</f>
        <v>0</v>
      </c>
      <c r="AD77" s="224">
        <f>VLOOKUP(A77,'[1]CUT USD'!A:N,7,FALSE)</f>
        <v>0</v>
      </c>
      <c r="AE77" s="224">
        <f>VLOOKUP(A77,'[1]CUT USD'!A:N,8,FALSE)</f>
        <v>0</v>
      </c>
      <c r="AF77" s="224">
        <f>VLOOKUP(A77,'[1]CUT USD'!A:N,9,FALSE)</f>
        <v>0</v>
      </c>
      <c r="AG77" s="224">
        <f>VLOOKUP(A77,'[1]CUT USD'!A:N,10,FALSE)</f>
        <v>0</v>
      </c>
      <c r="AH77" s="224">
        <f>VLOOKUP(A77,'[1]CUT USD'!A:N,11,FALSE)</f>
        <v>0</v>
      </c>
      <c r="AI77" s="224">
        <f>VLOOKUP(A77,'[1]CUT USD'!A:N,12,FALSE)</f>
        <v>0</v>
      </c>
      <c r="AJ77" s="224">
        <f>VLOOKUP(A77,'[1]CUT USD'!A:N,13,FALSE)</f>
        <v>0</v>
      </c>
      <c r="AK77" s="224">
        <f>VLOOKUP(A77,'[1]CUT USD'!A:N,14,FALSE)</f>
        <v>0</v>
      </c>
      <c r="AL77" s="96">
        <f t="shared" si="2"/>
        <v>9794055.6600000001</v>
      </c>
      <c r="AO77" s="103"/>
    </row>
    <row r="78" spans="1:41" ht="33" hidden="1" customHeight="1">
      <c r="A78" s="221">
        <v>169</v>
      </c>
      <c r="B78" s="222" t="str">
        <f>PROPER(VLOOKUP(A78,[1]bd_lista!$A:$D,2,FALSE))</f>
        <v>Autoridad General De Impugnación Tributaria</v>
      </c>
      <c r="C78" s="223" t="s">
        <v>1383</v>
      </c>
      <c r="D78" s="224">
        <f>VLOOKUP(A78,'[1]RES. TRL'!A:C,2,FALSE)</f>
        <v>0</v>
      </c>
      <c r="E78" s="224">
        <f>VLOOKUP(A78,'[1]RES. TRL'!A:C,3,FALSE)</f>
        <v>0</v>
      </c>
      <c r="F78" s="224">
        <f>VLOOKUP(A78,[1]RES.CDI!A:B,2,FALSE)</f>
        <v>0</v>
      </c>
      <c r="G78" s="224">
        <f>VLOOKUP(A78,'[1]CUT Bs'!A:S,2,FALSE)</f>
        <v>97018.790000000008</v>
      </c>
      <c r="H78" s="224">
        <f>VLOOKUP(A78,'[1]CUT Bs'!A:S,3,FALSE)</f>
        <v>0</v>
      </c>
      <c r="I78" s="224">
        <f>VLOOKUP(A78,'[1]CUT Bs'!A:S,4,FALSE)</f>
        <v>0</v>
      </c>
      <c r="J78" s="224">
        <f>VLOOKUP(A78,'[1]CUT Bs'!A:S,5,FALSE)</f>
        <v>0</v>
      </c>
      <c r="K78" s="224">
        <f>VLOOKUP(A78,'[1]CUT Bs'!A:S,6,FALSE)</f>
        <v>0</v>
      </c>
      <c r="L78" s="224">
        <f>VLOOKUP(A78,'[1]CUT Bs'!A:S,7,FALSE)</f>
        <v>0</v>
      </c>
      <c r="M78" s="224">
        <f>VLOOKUP(A78,'[1]CUT Bs'!A:S,8,FALSE)</f>
        <v>0</v>
      </c>
      <c r="N78" s="224">
        <f>VLOOKUP(A78,'[1]CUT Bs'!A:S,9,FALSE)</f>
        <v>0</v>
      </c>
      <c r="O78" s="224">
        <f>VLOOKUP(A78,'[1]CUT Bs'!A:S,10,FALSE)</f>
        <v>0</v>
      </c>
      <c r="P78" s="224">
        <f>VLOOKUP(A78,'[1]CUT Bs'!A:S,11,FALSE)</f>
        <v>0</v>
      </c>
      <c r="Q78" s="224">
        <f>VLOOKUP(A78,'[1]CUT Bs'!A:S,12,FALSE)</f>
        <v>0</v>
      </c>
      <c r="R78" s="224">
        <f>VLOOKUP(A78,'[1]CUT Bs'!A:S,13,FALSE)</f>
        <v>0</v>
      </c>
      <c r="S78" s="224">
        <f>VLOOKUP(A78,'[1]CUT Bs'!A:S,14,FALSE)</f>
        <v>0</v>
      </c>
      <c r="T78" s="224">
        <f>VLOOKUP(A78,'[1]CUT Bs'!A:S,15,FALSE)</f>
        <v>0</v>
      </c>
      <c r="U78" s="224">
        <f>VLOOKUP(A78,'[1]CUT Bs'!A:S,16,FALSE)</f>
        <v>0</v>
      </c>
      <c r="V78" s="224">
        <f>VLOOKUP(A78,'[1]CUT Bs'!A:S,17,FALSE)</f>
        <v>0</v>
      </c>
      <c r="W78" s="224">
        <f>VLOOKUP(A78,'[1]RES. TRL'!F:H,2,FALSE)</f>
        <v>0</v>
      </c>
      <c r="X78" s="224">
        <f>VLOOKUP(A78,'[1]RES. TRL'!F:H,3,FALSE)</f>
        <v>0</v>
      </c>
      <c r="Y78" s="224">
        <f>VLOOKUP(A78,'[1]CUT USD'!A:N,2,FALSE)</f>
        <v>0</v>
      </c>
      <c r="Z78" s="224">
        <f>VLOOKUP(A78,'[1]CUT USD'!A:N,3,FALSE)</f>
        <v>0</v>
      </c>
      <c r="AA78" s="224">
        <f>VLOOKUP(A78,'[1]CUT USD'!A:N,4,FALSE)</f>
        <v>0</v>
      </c>
      <c r="AB78" s="224">
        <f>VLOOKUP(A78,'[1]CUT USD'!A:N,5,FALSE)</f>
        <v>0</v>
      </c>
      <c r="AC78" s="224">
        <f>VLOOKUP(A78,'[1]CUT USD'!A:N,6,FALSE)</f>
        <v>0</v>
      </c>
      <c r="AD78" s="224">
        <f>VLOOKUP(A78,'[1]CUT USD'!A:N,7,FALSE)</f>
        <v>0</v>
      </c>
      <c r="AE78" s="224">
        <f>VLOOKUP(A78,'[1]CUT USD'!A:N,8,FALSE)</f>
        <v>0</v>
      </c>
      <c r="AF78" s="224">
        <f>VLOOKUP(A78,'[1]CUT USD'!A:N,9,FALSE)</f>
        <v>0</v>
      </c>
      <c r="AG78" s="224">
        <f>VLOOKUP(A78,'[1]CUT USD'!A:N,10,FALSE)</f>
        <v>0</v>
      </c>
      <c r="AH78" s="224">
        <f>VLOOKUP(A78,'[1]CUT USD'!A:N,11,FALSE)</f>
        <v>0</v>
      </c>
      <c r="AI78" s="224">
        <f>VLOOKUP(A78,'[1]CUT USD'!A:N,12,FALSE)</f>
        <v>0</v>
      </c>
      <c r="AJ78" s="224">
        <f>VLOOKUP(A78,'[1]CUT USD'!A:N,13,FALSE)</f>
        <v>0</v>
      </c>
      <c r="AK78" s="224">
        <f>VLOOKUP(A78,'[1]CUT USD'!A:N,14,FALSE)</f>
        <v>0</v>
      </c>
      <c r="AL78" s="96">
        <f t="shared" si="2"/>
        <v>97018.790000000008</v>
      </c>
      <c r="AO78" s="103"/>
    </row>
    <row r="79" spans="1:41" ht="33" hidden="1" customHeight="1">
      <c r="A79" s="221">
        <v>170</v>
      </c>
      <c r="B79" s="222" t="str">
        <f>PROPER(VLOOKUP(A79,[1]bd_lista!$A:$D,2,FALSE))</f>
        <v>Escuela Militar De Ingeniería</v>
      </c>
      <c r="C79" s="223" t="s">
        <v>1383</v>
      </c>
      <c r="D79" s="224">
        <f>VLOOKUP(A79,'[1]RES. TRL'!A:C,2,FALSE)</f>
        <v>0</v>
      </c>
      <c r="E79" s="224">
        <f>VLOOKUP(A79,'[1]RES. TRL'!A:C,3,FALSE)</f>
        <v>0</v>
      </c>
      <c r="F79" s="224">
        <f>VLOOKUP(A79,[1]RES.CDI!A:B,2,FALSE)</f>
        <v>0</v>
      </c>
      <c r="G79" s="224">
        <f>VLOOKUP(A79,'[1]CUT Bs'!A:S,2,FALSE)</f>
        <v>0</v>
      </c>
      <c r="H79" s="224">
        <f>VLOOKUP(A79,'[1]CUT Bs'!A:S,3,FALSE)</f>
        <v>0</v>
      </c>
      <c r="I79" s="224">
        <f>VLOOKUP(A79,'[1]CUT Bs'!A:S,4,FALSE)</f>
        <v>0</v>
      </c>
      <c r="J79" s="224">
        <f>VLOOKUP(A79,'[1]CUT Bs'!A:S,5,FALSE)</f>
        <v>0</v>
      </c>
      <c r="K79" s="224">
        <f>VLOOKUP(A79,'[1]CUT Bs'!A:S,6,FALSE)</f>
        <v>0</v>
      </c>
      <c r="L79" s="224">
        <f>VLOOKUP(A79,'[1]CUT Bs'!A:S,7,FALSE)</f>
        <v>0</v>
      </c>
      <c r="M79" s="224">
        <f>VLOOKUP(A79,'[1]CUT Bs'!A:S,8,FALSE)</f>
        <v>0</v>
      </c>
      <c r="N79" s="224">
        <f>VLOOKUP(A79,'[1]CUT Bs'!A:S,9,FALSE)</f>
        <v>0</v>
      </c>
      <c r="O79" s="224">
        <f>VLOOKUP(A79,'[1]CUT Bs'!A:S,10,FALSE)</f>
        <v>0</v>
      </c>
      <c r="P79" s="224">
        <f>VLOOKUP(A79,'[1]CUT Bs'!A:S,11,FALSE)</f>
        <v>0</v>
      </c>
      <c r="Q79" s="224">
        <f>VLOOKUP(A79,'[1]CUT Bs'!A:S,12,FALSE)</f>
        <v>0</v>
      </c>
      <c r="R79" s="224">
        <f>VLOOKUP(A79,'[1]CUT Bs'!A:S,13,FALSE)</f>
        <v>0</v>
      </c>
      <c r="S79" s="224">
        <f>VLOOKUP(A79,'[1]CUT Bs'!A:S,14,FALSE)</f>
        <v>0</v>
      </c>
      <c r="T79" s="224">
        <f>VLOOKUP(A79,'[1]CUT Bs'!A:S,15,FALSE)</f>
        <v>0</v>
      </c>
      <c r="U79" s="224">
        <f>VLOOKUP(A79,'[1]CUT Bs'!A:S,16,FALSE)</f>
        <v>0</v>
      </c>
      <c r="V79" s="224">
        <f>VLOOKUP(A79,'[1]CUT Bs'!A:S,17,FALSE)</f>
        <v>0</v>
      </c>
      <c r="W79" s="224">
        <f>VLOOKUP(A79,'[1]RES. TRL'!F:H,2,FALSE)</f>
        <v>0</v>
      </c>
      <c r="X79" s="224">
        <f>VLOOKUP(A79,'[1]RES. TRL'!F:H,3,FALSE)</f>
        <v>0</v>
      </c>
      <c r="Y79" s="224">
        <f>VLOOKUP(A79,'[1]CUT USD'!A:N,2,FALSE)</f>
        <v>0</v>
      </c>
      <c r="Z79" s="224">
        <f>VLOOKUP(A79,'[1]CUT USD'!A:N,3,FALSE)</f>
        <v>0</v>
      </c>
      <c r="AA79" s="224">
        <f>VLOOKUP(A79,'[1]CUT USD'!A:N,4,FALSE)</f>
        <v>0</v>
      </c>
      <c r="AB79" s="224">
        <f>VLOOKUP(A79,'[1]CUT USD'!A:N,5,FALSE)</f>
        <v>0</v>
      </c>
      <c r="AC79" s="224">
        <f>VLOOKUP(A79,'[1]CUT USD'!A:N,6,FALSE)</f>
        <v>0</v>
      </c>
      <c r="AD79" s="224">
        <f>VLOOKUP(A79,'[1]CUT USD'!A:N,7,FALSE)</f>
        <v>0</v>
      </c>
      <c r="AE79" s="224">
        <f>VLOOKUP(A79,'[1]CUT USD'!A:N,8,FALSE)</f>
        <v>0</v>
      </c>
      <c r="AF79" s="224">
        <f>VLOOKUP(A79,'[1]CUT USD'!A:N,9,FALSE)</f>
        <v>0</v>
      </c>
      <c r="AG79" s="224">
        <f>VLOOKUP(A79,'[1]CUT USD'!A:N,10,FALSE)</f>
        <v>0</v>
      </c>
      <c r="AH79" s="224">
        <f>VLOOKUP(A79,'[1]CUT USD'!A:N,11,FALSE)</f>
        <v>0</v>
      </c>
      <c r="AI79" s="224">
        <f>VLOOKUP(A79,'[1]CUT USD'!A:N,12,FALSE)</f>
        <v>0</v>
      </c>
      <c r="AJ79" s="224">
        <f>VLOOKUP(A79,'[1]CUT USD'!A:N,13,FALSE)</f>
        <v>0</v>
      </c>
      <c r="AK79" s="224">
        <f>VLOOKUP(A79,'[1]CUT USD'!A:N,14,FALSE)</f>
        <v>0</v>
      </c>
      <c r="AL79" s="96">
        <f t="shared" si="2"/>
        <v>0</v>
      </c>
      <c r="AO79" s="103"/>
    </row>
    <row r="80" spans="1:41" ht="33" hidden="1" customHeight="1">
      <c r="A80" s="221">
        <v>171</v>
      </c>
      <c r="B80" s="222" t="str">
        <f>PROPER(VLOOKUP(A80,[1]bd_lista!$A:$D,2,FALSE))</f>
        <v>Centro De Investigación Agrícola Tropical</v>
      </c>
      <c r="C80" s="223" t="s">
        <v>1383</v>
      </c>
      <c r="D80" s="224">
        <f>VLOOKUP(A80,'[1]RES. TRL'!A:C,2,FALSE)</f>
        <v>0</v>
      </c>
      <c r="E80" s="224">
        <f>VLOOKUP(A80,'[1]RES. TRL'!A:C,3,FALSE)</f>
        <v>0</v>
      </c>
      <c r="F80" s="224">
        <f>VLOOKUP(A80,[1]RES.CDI!A:B,2,FALSE)</f>
        <v>0</v>
      </c>
      <c r="G80" s="224">
        <f>VLOOKUP(A80,'[1]CUT Bs'!A:S,2,FALSE)</f>
        <v>0</v>
      </c>
      <c r="H80" s="224">
        <f>VLOOKUP(A80,'[1]CUT Bs'!A:S,3,FALSE)</f>
        <v>0</v>
      </c>
      <c r="I80" s="224">
        <f>VLOOKUP(A80,'[1]CUT Bs'!A:S,4,FALSE)</f>
        <v>0</v>
      </c>
      <c r="J80" s="224">
        <f>VLOOKUP(A80,'[1]CUT Bs'!A:S,5,FALSE)</f>
        <v>0</v>
      </c>
      <c r="K80" s="224">
        <f>VLOOKUP(A80,'[1]CUT Bs'!A:S,6,FALSE)</f>
        <v>0</v>
      </c>
      <c r="L80" s="224">
        <f>VLOOKUP(A80,'[1]CUT Bs'!A:S,7,FALSE)</f>
        <v>0</v>
      </c>
      <c r="M80" s="224">
        <f>VLOOKUP(A80,'[1]CUT Bs'!A:S,8,FALSE)</f>
        <v>0</v>
      </c>
      <c r="N80" s="224">
        <f>VLOOKUP(A80,'[1]CUT Bs'!A:S,9,FALSE)</f>
        <v>0</v>
      </c>
      <c r="O80" s="224">
        <f>VLOOKUP(A80,'[1]CUT Bs'!A:S,10,FALSE)</f>
        <v>0</v>
      </c>
      <c r="P80" s="224">
        <f>VLOOKUP(A80,'[1]CUT Bs'!A:S,11,FALSE)</f>
        <v>0</v>
      </c>
      <c r="Q80" s="224">
        <f>VLOOKUP(A80,'[1]CUT Bs'!A:S,12,FALSE)</f>
        <v>0</v>
      </c>
      <c r="R80" s="224">
        <f>VLOOKUP(A80,'[1]CUT Bs'!A:S,13,FALSE)</f>
        <v>0</v>
      </c>
      <c r="S80" s="224">
        <f>VLOOKUP(A80,'[1]CUT Bs'!A:S,14,FALSE)</f>
        <v>0</v>
      </c>
      <c r="T80" s="224">
        <f>VLOOKUP(A80,'[1]CUT Bs'!A:S,15,FALSE)</f>
        <v>0</v>
      </c>
      <c r="U80" s="224">
        <f>VLOOKUP(A80,'[1]CUT Bs'!A:S,16,FALSE)</f>
        <v>0</v>
      </c>
      <c r="V80" s="224">
        <f>VLOOKUP(A80,'[1]CUT Bs'!A:S,17,FALSE)</f>
        <v>0</v>
      </c>
      <c r="W80" s="224">
        <f>VLOOKUP(A80,'[1]RES. TRL'!F:H,2,FALSE)</f>
        <v>0</v>
      </c>
      <c r="X80" s="224">
        <f>VLOOKUP(A80,'[1]RES. TRL'!F:H,3,FALSE)</f>
        <v>0</v>
      </c>
      <c r="Y80" s="224">
        <f>VLOOKUP(A80,'[1]CUT USD'!A:N,2,FALSE)</f>
        <v>0</v>
      </c>
      <c r="Z80" s="224">
        <f>VLOOKUP(A80,'[1]CUT USD'!A:N,3,FALSE)</f>
        <v>0</v>
      </c>
      <c r="AA80" s="224">
        <f>VLOOKUP(A80,'[1]CUT USD'!A:N,4,FALSE)</f>
        <v>0</v>
      </c>
      <c r="AB80" s="224">
        <f>VLOOKUP(A80,'[1]CUT USD'!A:N,5,FALSE)</f>
        <v>0</v>
      </c>
      <c r="AC80" s="224">
        <f>VLOOKUP(A80,'[1]CUT USD'!A:N,6,FALSE)</f>
        <v>0</v>
      </c>
      <c r="AD80" s="224">
        <f>VLOOKUP(A80,'[1]CUT USD'!A:N,7,FALSE)</f>
        <v>0</v>
      </c>
      <c r="AE80" s="224">
        <f>VLOOKUP(A80,'[1]CUT USD'!A:N,8,FALSE)</f>
        <v>0</v>
      </c>
      <c r="AF80" s="224">
        <f>VLOOKUP(A80,'[1]CUT USD'!A:N,9,FALSE)</f>
        <v>0</v>
      </c>
      <c r="AG80" s="224">
        <f>VLOOKUP(A80,'[1]CUT USD'!A:N,10,FALSE)</f>
        <v>0</v>
      </c>
      <c r="AH80" s="224">
        <f>VLOOKUP(A80,'[1]CUT USD'!A:N,11,FALSE)</f>
        <v>0</v>
      </c>
      <c r="AI80" s="224">
        <f>VLOOKUP(A80,'[1]CUT USD'!A:N,12,FALSE)</f>
        <v>0</v>
      </c>
      <c r="AJ80" s="224">
        <f>VLOOKUP(A80,'[1]CUT USD'!A:N,13,FALSE)</f>
        <v>0</v>
      </c>
      <c r="AK80" s="224">
        <f>VLOOKUP(A80,'[1]CUT USD'!A:N,14,FALSE)</f>
        <v>0</v>
      </c>
      <c r="AL80" s="96">
        <f t="shared" si="2"/>
        <v>0</v>
      </c>
      <c r="AO80" s="103"/>
    </row>
    <row r="81" spans="1:41" ht="33" hidden="1" customHeight="1">
      <c r="A81" s="221">
        <v>188</v>
      </c>
      <c r="B81" s="222" t="str">
        <f>PROPER(VLOOKUP(A81,[1]bd_lista!$A:$D,2,FALSE))</f>
        <v>Complejo Indus. De Los Rec.Evaporíticos Del Salar De Uyuni</v>
      </c>
      <c r="C81" s="223" t="s">
        <v>1383</v>
      </c>
      <c r="D81" s="224">
        <f>VLOOKUP(A81,'[1]RES. TRL'!A:C,2,FALSE)</f>
        <v>0</v>
      </c>
      <c r="E81" s="224">
        <f>VLOOKUP(A81,'[1]RES. TRL'!A:C,3,FALSE)</f>
        <v>0</v>
      </c>
      <c r="F81" s="224">
        <f>VLOOKUP(A81,[1]RES.CDI!A:B,2,FALSE)</f>
        <v>0</v>
      </c>
      <c r="G81" s="224">
        <f>VLOOKUP(A81,'[1]CUT Bs'!A:S,2,FALSE)</f>
        <v>0</v>
      </c>
      <c r="H81" s="224">
        <f>VLOOKUP(A81,'[1]CUT Bs'!A:S,3,FALSE)</f>
        <v>0</v>
      </c>
      <c r="I81" s="224">
        <f>VLOOKUP(A81,'[1]CUT Bs'!A:S,4,FALSE)</f>
        <v>0</v>
      </c>
      <c r="J81" s="224">
        <f>VLOOKUP(A81,'[1]CUT Bs'!A:S,5,FALSE)</f>
        <v>0</v>
      </c>
      <c r="K81" s="224">
        <f>VLOOKUP(A81,'[1]CUT Bs'!A:S,6,FALSE)</f>
        <v>0</v>
      </c>
      <c r="L81" s="224">
        <f>VLOOKUP(A81,'[1]CUT Bs'!A:S,7,FALSE)</f>
        <v>0</v>
      </c>
      <c r="M81" s="224">
        <f>VLOOKUP(A81,'[1]CUT Bs'!A:S,8,FALSE)</f>
        <v>0</v>
      </c>
      <c r="N81" s="224">
        <f>VLOOKUP(A81,'[1]CUT Bs'!A:S,9,FALSE)</f>
        <v>0</v>
      </c>
      <c r="O81" s="224">
        <f>VLOOKUP(A81,'[1]CUT Bs'!A:S,10,FALSE)</f>
        <v>0</v>
      </c>
      <c r="P81" s="224">
        <f>VLOOKUP(A81,'[1]CUT Bs'!A:S,11,FALSE)</f>
        <v>0</v>
      </c>
      <c r="Q81" s="224">
        <f>VLOOKUP(A81,'[1]CUT Bs'!A:S,12,FALSE)</f>
        <v>0</v>
      </c>
      <c r="R81" s="224">
        <f>VLOOKUP(A81,'[1]CUT Bs'!A:S,13,FALSE)</f>
        <v>0</v>
      </c>
      <c r="S81" s="224">
        <f>VLOOKUP(A81,'[1]CUT Bs'!A:S,14,FALSE)</f>
        <v>0</v>
      </c>
      <c r="T81" s="224">
        <f>VLOOKUP(A81,'[1]CUT Bs'!A:S,15,FALSE)</f>
        <v>0</v>
      </c>
      <c r="U81" s="224">
        <f>VLOOKUP(A81,'[1]CUT Bs'!A:S,16,FALSE)</f>
        <v>0</v>
      </c>
      <c r="V81" s="224">
        <f>VLOOKUP(A81,'[1]CUT Bs'!A:S,17,FALSE)</f>
        <v>0</v>
      </c>
      <c r="W81" s="224">
        <f>VLOOKUP(A81,'[1]RES. TRL'!F:H,2,FALSE)</f>
        <v>0</v>
      </c>
      <c r="X81" s="224">
        <f>VLOOKUP(A81,'[1]RES. TRL'!F:H,3,FALSE)</f>
        <v>0</v>
      </c>
      <c r="Y81" s="224">
        <f>VLOOKUP(A81,'[1]CUT USD'!A:N,2,FALSE)</f>
        <v>0</v>
      </c>
      <c r="Z81" s="224">
        <f>VLOOKUP(A81,'[1]CUT USD'!A:N,3,FALSE)</f>
        <v>0</v>
      </c>
      <c r="AA81" s="224">
        <f>VLOOKUP(A81,'[1]CUT USD'!A:N,4,FALSE)</f>
        <v>0</v>
      </c>
      <c r="AB81" s="224">
        <f>VLOOKUP(A81,'[1]CUT USD'!A:N,5,FALSE)</f>
        <v>0</v>
      </c>
      <c r="AC81" s="224">
        <f>VLOOKUP(A81,'[1]CUT USD'!A:N,6,FALSE)</f>
        <v>0</v>
      </c>
      <c r="AD81" s="224">
        <f>VLOOKUP(A81,'[1]CUT USD'!A:N,7,FALSE)</f>
        <v>0</v>
      </c>
      <c r="AE81" s="224">
        <f>VLOOKUP(A81,'[1]CUT USD'!A:N,8,FALSE)</f>
        <v>0</v>
      </c>
      <c r="AF81" s="224">
        <f>VLOOKUP(A81,'[1]CUT USD'!A:N,9,FALSE)</f>
        <v>0</v>
      </c>
      <c r="AG81" s="224">
        <f>VLOOKUP(A81,'[1]CUT USD'!A:N,10,FALSE)</f>
        <v>0</v>
      </c>
      <c r="AH81" s="224">
        <f>VLOOKUP(A81,'[1]CUT USD'!A:N,11,FALSE)</f>
        <v>0</v>
      </c>
      <c r="AI81" s="224">
        <f>VLOOKUP(A81,'[1]CUT USD'!A:N,12,FALSE)</f>
        <v>0</v>
      </c>
      <c r="AJ81" s="224">
        <f>VLOOKUP(A81,'[1]CUT USD'!A:N,13,FALSE)</f>
        <v>0</v>
      </c>
      <c r="AK81" s="224">
        <f>VLOOKUP(A81,'[1]CUT USD'!A:N,14,FALSE)</f>
        <v>0</v>
      </c>
      <c r="AL81" s="96">
        <f t="shared" si="2"/>
        <v>0</v>
      </c>
      <c r="AO81" s="103"/>
    </row>
    <row r="82" spans="1:41" ht="33" hidden="1" customHeight="1">
      <c r="A82" s="221">
        <v>190</v>
      </c>
      <c r="B82" s="222" t="str">
        <f>PROPER(VLOOKUP(A82,[1]bd_lista!$A:$D,2,FALSE))</f>
        <v>Autoridad Jurisdiccional Administrativa Minera</v>
      </c>
      <c r="C82" s="223" t="s">
        <v>1383</v>
      </c>
      <c r="D82" s="224">
        <f>VLOOKUP(A82,'[1]RES. TRL'!A:C,2,FALSE)</f>
        <v>0</v>
      </c>
      <c r="E82" s="224">
        <f>VLOOKUP(A82,'[1]RES. TRL'!A:C,3,FALSE)</f>
        <v>0</v>
      </c>
      <c r="F82" s="224">
        <f>VLOOKUP(A82,[1]RES.CDI!A:B,2,FALSE)</f>
        <v>0</v>
      </c>
      <c r="G82" s="224">
        <f>VLOOKUP(A82,'[1]CUT Bs'!A:S,2,FALSE)</f>
        <v>6435</v>
      </c>
      <c r="H82" s="224">
        <f>VLOOKUP(A82,'[1]CUT Bs'!A:S,3,FALSE)</f>
        <v>0</v>
      </c>
      <c r="I82" s="224">
        <f>VLOOKUP(A82,'[1]CUT Bs'!A:S,4,FALSE)</f>
        <v>0</v>
      </c>
      <c r="J82" s="224">
        <f>VLOOKUP(A82,'[1]CUT Bs'!A:S,5,FALSE)</f>
        <v>0</v>
      </c>
      <c r="K82" s="224">
        <f>VLOOKUP(A82,'[1]CUT Bs'!A:S,6,FALSE)</f>
        <v>0</v>
      </c>
      <c r="L82" s="224">
        <f>VLOOKUP(A82,'[1]CUT Bs'!A:S,7,FALSE)</f>
        <v>0</v>
      </c>
      <c r="M82" s="224">
        <f>VLOOKUP(A82,'[1]CUT Bs'!A:S,8,FALSE)</f>
        <v>0</v>
      </c>
      <c r="N82" s="224">
        <f>VLOOKUP(A82,'[1]CUT Bs'!A:S,9,FALSE)</f>
        <v>0</v>
      </c>
      <c r="O82" s="224">
        <f>VLOOKUP(A82,'[1]CUT Bs'!A:S,10,FALSE)</f>
        <v>0</v>
      </c>
      <c r="P82" s="224">
        <f>VLOOKUP(A82,'[1]CUT Bs'!A:S,11,FALSE)</f>
        <v>0</v>
      </c>
      <c r="Q82" s="224">
        <f>VLOOKUP(A82,'[1]CUT Bs'!A:S,12,FALSE)</f>
        <v>0</v>
      </c>
      <c r="R82" s="224">
        <f>VLOOKUP(A82,'[1]CUT Bs'!A:S,13,FALSE)</f>
        <v>0</v>
      </c>
      <c r="S82" s="224">
        <f>VLOOKUP(A82,'[1]CUT Bs'!A:S,14,FALSE)</f>
        <v>0</v>
      </c>
      <c r="T82" s="224">
        <f>VLOOKUP(A82,'[1]CUT Bs'!A:S,15,FALSE)</f>
        <v>0</v>
      </c>
      <c r="U82" s="224">
        <f>VLOOKUP(A82,'[1]CUT Bs'!A:S,16,FALSE)</f>
        <v>0</v>
      </c>
      <c r="V82" s="224">
        <f>VLOOKUP(A82,'[1]CUT Bs'!A:S,17,FALSE)</f>
        <v>0</v>
      </c>
      <c r="W82" s="224">
        <f>VLOOKUP(A82,'[1]RES. TRL'!F:H,2,FALSE)</f>
        <v>0</v>
      </c>
      <c r="X82" s="224">
        <f>VLOOKUP(A82,'[1]RES. TRL'!F:H,3,FALSE)</f>
        <v>0</v>
      </c>
      <c r="Y82" s="224">
        <f>VLOOKUP(A82,'[1]CUT USD'!A:N,2,FALSE)</f>
        <v>0</v>
      </c>
      <c r="Z82" s="224">
        <f>VLOOKUP(A82,'[1]CUT USD'!A:N,3,FALSE)</f>
        <v>0</v>
      </c>
      <c r="AA82" s="224">
        <f>VLOOKUP(A82,'[1]CUT USD'!A:N,4,FALSE)</f>
        <v>0</v>
      </c>
      <c r="AB82" s="224">
        <f>VLOOKUP(A82,'[1]CUT USD'!A:N,5,FALSE)</f>
        <v>0</v>
      </c>
      <c r="AC82" s="224">
        <f>VLOOKUP(A82,'[1]CUT USD'!A:N,6,FALSE)</f>
        <v>0</v>
      </c>
      <c r="AD82" s="224">
        <f>VLOOKUP(A82,'[1]CUT USD'!A:N,7,FALSE)</f>
        <v>0</v>
      </c>
      <c r="AE82" s="224">
        <f>VLOOKUP(A82,'[1]CUT USD'!A:N,8,FALSE)</f>
        <v>0</v>
      </c>
      <c r="AF82" s="224">
        <f>VLOOKUP(A82,'[1]CUT USD'!A:N,9,FALSE)</f>
        <v>0</v>
      </c>
      <c r="AG82" s="224">
        <f>VLOOKUP(A82,'[1]CUT USD'!A:N,10,FALSE)</f>
        <v>0</v>
      </c>
      <c r="AH82" s="224">
        <f>VLOOKUP(A82,'[1]CUT USD'!A:N,11,FALSE)</f>
        <v>0</v>
      </c>
      <c r="AI82" s="224">
        <f>VLOOKUP(A82,'[1]CUT USD'!A:N,12,FALSE)</f>
        <v>0</v>
      </c>
      <c r="AJ82" s="224">
        <f>VLOOKUP(A82,'[1]CUT USD'!A:N,13,FALSE)</f>
        <v>0</v>
      </c>
      <c r="AK82" s="224">
        <f>VLOOKUP(A82,'[1]CUT USD'!A:N,14,FALSE)</f>
        <v>0</v>
      </c>
      <c r="AL82" s="96">
        <f t="shared" si="2"/>
        <v>6435</v>
      </c>
      <c r="AO82" s="103"/>
    </row>
    <row r="83" spans="1:41" ht="33" hidden="1" customHeight="1">
      <c r="A83" s="221">
        <v>192</v>
      </c>
      <c r="B83" s="222" t="str">
        <f>PROPER(VLOOKUP(A83,[1]bd_lista!$A:$D,2,FALSE))</f>
        <v>Servicio Al Mejoramiento De La Navegación Amazónica</v>
      </c>
      <c r="C83" s="223" t="s">
        <v>1383</v>
      </c>
      <c r="D83" s="224">
        <f>VLOOKUP(A83,'[1]RES. TRL'!A:C,2,FALSE)</f>
        <v>0</v>
      </c>
      <c r="E83" s="224">
        <f>VLOOKUP(A83,'[1]RES. TRL'!A:C,3,FALSE)</f>
        <v>0</v>
      </c>
      <c r="F83" s="224">
        <f>VLOOKUP(A83,[1]RES.CDI!A:B,2,FALSE)</f>
        <v>1682</v>
      </c>
      <c r="G83" s="224">
        <f>VLOOKUP(A83,'[1]CUT Bs'!A:S,2,FALSE)</f>
        <v>1174</v>
      </c>
      <c r="H83" s="224">
        <f>VLOOKUP(A83,'[1]CUT Bs'!A:S,3,FALSE)</f>
        <v>0</v>
      </c>
      <c r="I83" s="224">
        <f>VLOOKUP(A83,'[1]CUT Bs'!A:S,4,FALSE)</f>
        <v>0</v>
      </c>
      <c r="J83" s="224">
        <f>VLOOKUP(A83,'[1]CUT Bs'!A:S,5,FALSE)</f>
        <v>0</v>
      </c>
      <c r="K83" s="224">
        <f>VLOOKUP(A83,'[1]CUT Bs'!A:S,6,FALSE)</f>
        <v>0</v>
      </c>
      <c r="L83" s="224">
        <f>VLOOKUP(A83,'[1]CUT Bs'!A:S,7,FALSE)</f>
        <v>0</v>
      </c>
      <c r="M83" s="224">
        <f>VLOOKUP(A83,'[1]CUT Bs'!A:S,8,FALSE)</f>
        <v>0</v>
      </c>
      <c r="N83" s="224">
        <f>VLOOKUP(A83,'[1]CUT Bs'!A:S,9,FALSE)</f>
        <v>0</v>
      </c>
      <c r="O83" s="224">
        <f>VLOOKUP(A83,'[1]CUT Bs'!A:S,10,FALSE)</f>
        <v>0</v>
      </c>
      <c r="P83" s="224">
        <f>VLOOKUP(A83,'[1]CUT Bs'!A:S,11,FALSE)</f>
        <v>0</v>
      </c>
      <c r="Q83" s="224">
        <f>VLOOKUP(A83,'[1]CUT Bs'!A:S,12,FALSE)</f>
        <v>0</v>
      </c>
      <c r="R83" s="224">
        <f>VLOOKUP(A83,'[1]CUT Bs'!A:S,13,FALSE)</f>
        <v>0</v>
      </c>
      <c r="S83" s="224">
        <f>VLOOKUP(A83,'[1]CUT Bs'!A:S,14,FALSE)</f>
        <v>0</v>
      </c>
      <c r="T83" s="224">
        <f>VLOOKUP(A83,'[1]CUT Bs'!A:S,15,FALSE)</f>
        <v>0</v>
      </c>
      <c r="U83" s="224">
        <f>VLOOKUP(A83,'[1]CUT Bs'!A:S,16,FALSE)</f>
        <v>0</v>
      </c>
      <c r="V83" s="224">
        <f>VLOOKUP(A83,'[1]CUT Bs'!A:S,17,FALSE)</f>
        <v>0</v>
      </c>
      <c r="W83" s="224">
        <f>VLOOKUP(A83,'[1]RES. TRL'!F:H,2,FALSE)</f>
        <v>0</v>
      </c>
      <c r="X83" s="224">
        <f>VLOOKUP(A83,'[1]RES. TRL'!F:H,3,FALSE)</f>
        <v>0</v>
      </c>
      <c r="Y83" s="224">
        <f>VLOOKUP(A83,'[1]CUT USD'!A:N,2,FALSE)</f>
        <v>0</v>
      </c>
      <c r="Z83" s="224">
        <f>VLOOKUP(A83,'[1]CUT USD'!A:N,3,FALSE)</f>
        <v>0</v>
      </c>
      <c r="AA83" s="224">
        <f>VLOOKUP(A83,'[1]CUT USD'!A:N,4,FALSE)</f>
        <v>0</v>
      </c>
      <c r="AB83" s="224">
        <f>VLOOKUP(A83,'[1]CUT USD'!A:N,5,FALSE)</f>
        <v>0</v>
      </c>
      <c r="AC83" s="224">
        <f>VLOOKUP(A83,'[1]CUT USD'!A:N,6,FALSE)</f>
        <v>0</v>
      </c>
      <c r="AD83" s="224">
        <f>VLOOKUP(A83,'[1]CUT USD'!A:N,7,FALSE)</f>
        <v>0</v>
      </c>
      <c r="AE83" s="224">
        <f>VLOOKUP(A83,'[1]CUT USD'!A:N,8,FALSE)</f>
        <v>0</v>
      </c>
      <c r="AF83" s="224">
        <f>VLOOKUP(A83,'[1]CUT USD'!A:N,9,FALSE)</f>
        <v>0</v>
      </c>
      <c r="AG83" s="224">
        <f>VLOOKUP(A83,'[1]CUT USD'!A:N,10,FALSE)</f>
        <v>0</v>
      </c>
      <c r="AH83" s="224">
        <f>VLOOKUP(A83,'[1]CUT USD'!A:N,11,FALSE)</f>
        <v>0</v>
      </c>
      <c r="AI83" s="224">
        <f>VLOOKUP(A83,'[1]CUT USD'!A:N,12,FALSE)</f>
        <v>0</v>
      </c>
      <c r="AJ83" s="224">
        <f>VLOOKUP(A83,'[1]CUT USD'!A:N,13,FALSE)</f>
        <v>0</v>
      </c>
      <c r="AK83" s="224">
        <f>VLOOKUP(A83,'[1]CUT USD'!A:N,14,FALSE)</f>
        <v>0</v>
      </c>
      <c r="AL83" s="96">
        <f t="shared" si="2"/>
        <v>2856</v>
      </c>
      <c r="AO83" s="103"/>
    </row>
    <row r="84" spans="1:41" ht="33" hidden="1" customHeight="1">
      <c r="A84" s="221">
        <v>197</v>
      </c>
      <c r="B84" s="222" t="str">
        <f>PROPER(VLOOKUP(A84,[1]bd_lista!$A:$D,2,FALSE))</f>
        <v>Dirección Estratégica De Reivindicación Marítima</v>
      </c>
      <c r="C84" s="223" t="s">
        <v>1383</v>
      </c>
      <c r="D84" s="224">
        <f>VLOOKUP(A84,'[1]RES. TRL'!A:C,2,FALSE)</f>
        <v>0</v>
      </c>
      <c r="E84" s="224">
        <f>VLOOKUP(A84,'[1]RES. TRL'!A:C,3,FALSE)</f>
        <v>0</v>
      </c>
      <c r="F84" s="224">
        <f>VLOOKUP(A84,[1]RES.CDI!A:B,2,FALSE)</f>
        <v>0</v>
      </c>
      <c r="G84" s="224">
        <f>VLOOKUP(A84,'[1]CUT Bs'!A:S,2,FALSE)</f>
        <v>0</v>
      </c>
      <c r="H84" s="224">
        <f>VLOOKUP(A84,'[1]CUT Bs'!A:S,3,FALSE)</f>
        <v>0</v>
      </c>
      <c r="I84" s="224">
        <f>VLOOKUP(A84,'[1]CUT Bs'!A:S,4,FALSE)</f>
        <v>150</v>
      </c>
      <c r="J84" s="224">
        <f>VLOOKUP(A84,'[1]CUT Bs'!A:S,5,FALSE)</f>
        <v>0</v>
      </c>
      <c r="K84" s="224">
        <f>VLOOKUP(A84,'[1]CUT Bs'!A:S,6,FALSE)</f>
        <v>0</v>
      </c>
      <c r="L84" s="224">
        <f>VLOOKUP(A84,'[1]CUT Bs'!A:S,7,FALSE)</f>
        <v>5734.91</v>
      </c>
      <c r="M84" s="224">
        <f>VLOOKUP(A84,'[1]CUT Bs'!A:S,8,FALSE)</f>
        <v>0</v>
      </c>
      <c r="N84" s="224">
        <f>VLOOKUP(A84,'[1]CUT Bs'!A:S,9,FALSE)</f>
        <v>0</v>
      </c>
      <c r="O84" s="224">
        <f>VLOOKUP(A84,'[1]CUT Bs'!A:S,10,FALSE)</f>
        <v>399.78000000000003</v>
      </c>
      <c r="P84" s="224">
        <f>VLOOKUP(A84,'[1]CUT Bs'!A:S,11,FALSE)</f>
        <v>30508.91</v>
      </c>
      <c r="Q84" s="224">
        <f>VLOOKUP(A84,'[1]CUT Bs'!A:S,12,FALSE)</f>
        <v>0</v>
      </c>
      <c r="R84" s="224">
        <f>VLOOKUP(A84,'[1]CUT Bs'!A:S,13,FALSE)</f>
        <v>0</v>
      </c>
      <c r="S84" s="224">
        <f>VLOOKUP(A84,'[1]CUT Bs'!A:S,14,FALSE)</f>
        <v>0</v>
      </c>
      <c r="T84" s="224">
        <f>VLOOKUP(A84,'[1]CUT Bs'!A:S,15,FALSE)</f>
        <v>0</v>
      </c>
      <c r="U84" s="224">
        <f>VLOOKUP(A84,'[1]CUT Bs'!A:S,16,FALSE)</f>
        <v>0</v>
      </c>
      <c r="V84" s="224">
        <f>VLOOKUP(A84,'[1]CUT Bs'!A:S,17,FALSE)</f>
        <v>0</v>
      </c>
      <c r="W84" s="224">
        <f>VLOOKUP(A84,'[1]RES. TRL'!F:H,2,FALSE)</f>
        <v>0</v>
      </c>
      <c r="X84" s="224">
        <f>VLOOKUP(A84,'[1]RES. TRL'!F:H,3,FALSE)</f>
        <v>0</v>
      </c>
      <c r="Y84" s="224">
        <f>VLOOKUP(A84,'[1]CUT USD'!A:N,2,FALSE)</f>
        <v>0</v>
      </c>
      <c r="Z84" s="224">
        <f>VLOOKUP(A84,'[1]CUT USD'!A:N,3,FALSE)</f>
        <v>0</v>
      </c>
      <c r="AA84" s="224">
        <f>VLOOKUP(A84,'[1]CUT USD'!A:N,4,FALSE)</f>
        <v>0</v>
      </c>
      <c r="AB84" s="224">
        <f>VLOOKUP(A84,'[1]CUT USD'!A:N,5,FALSE)</f>
        <v>0</v>
      </c>
      <c r="AC84" s="224">
        <f>VLOOKUP(A84,'[1]CUT USD'!A:N,6,FALSE)</f>
        <v>0</v>
      </c>
      <c r="AD84" s="224">
        <f>VLOOKUP(A84,'[1]CUT USD'!A:N,7,FALSE)</f>
        <v>0</v>
      </c>
      <c r="AE84" s="224">
        <f>VLOOKUP(A84,'[1]CUT USD'!A:N,8,FALSE)</f>
        <v>0</v>
      </c>
      <c r="AF84" s="224">
        <f>VLOOKUP(A84,'[1]CUT USD'!A:N,9,FALSE)</f>
        <v>0</v>
      </c>
      <c r="AG84" s="224">
        <f>VLOOKUP(A84,'[1]CUT USD'!A:N,10,FALSE)</f>
        <v>0</v>
      </c>
      <c r="AH84" s="224">
        <f>VLOOKUP(A84,'[1]CUT USD'!A:N,11,FALSE)</f>
        <v>0</v>
      </c>
      <c r="AI84" s="224">
        <f>VLOOKUP(A84,'[1]CUT USD'!A:N,12,FALSE)</f>
        <v>0</v>
      </c>
      <c r="AJ84" s="224">
        <f>VLOOKUP(A84,'[1]CUT USD'!A:N,13,FALSE)</f>
        <v>0</v>
      </c>
      <c r="AK84" s="224">
        <f>VLOOKUP(A84,'[1]CUT USD'!A:N,14,FALSE)</f>
        <v>0</v>
      </c>
      <c r="AL84" s="96">
        <f t="shared" si="2"/>
        <v>36793.599999999999</v>
      </c>
      <c r="AO84" s="103"/>
    </row>
    <row r="85" spans="1:41" ht="33" hidden="1" customHeight="1">
      <c r="A85" s="221">
        <v>200</v>
      </c>
      <c r="B85" s="222" t="str">
        <f>PROPER(VLOOKUP(A85,[1]bd_lista!$A:$D,2,FALSE))</f>
        <v>Registro Único Para La Administración Tributaria Municipal</v>
      </c>
      <c r="C85" s="223" t="s">
        <v>1383</v>
      </c>
      <c r="D85" s="224">
        <f>VLOOKUP(A85,'[1]RES. TRL'!A:C,2,FALSE)</f>
        <v>0</v>
      </c>
      <c r="E85" s="224">
        <f>VLOOKUP(A85,'[1]RES. TRL'!A:C,3,FALSE)</f>
        <v>0</v>
      </c>
      <c r="F85" s="224">
        <f>VLOOKUP(A85,[1]RES.CDI!A:B,2,FALSE)</f>
        <v>0</v>
      </c>
      <c r="G85" s="224">
        <f>VLOOKUP(A85,'[1]CUT Bs'!A:S,2,FALSE)</f>
        <v>0.5</v>
      </c>
      <c r="H85" s="224">
        <f>VLOOKUP(A85,'[1]CUT Bs'!A:S,3,FALSE)</f>
        <v>0</v>
      </c>
      <c r="I85" s="224">
        <f>VLOOKUP(A85,'[1]CUT Bs'!A:S,4,FALSE)</f>
        <v>0</v>
      </c>
      <c r="J85" s="224">
        <f>VLOOKUP(A85,'[1]CUT Bs'!A:S,5,FALSE)</f>
        <v>2798.53</v>
      </c>
      <c r="K85" s="224">
        <f>VLOOKUP(A85,'[1]CUT Bs'!A:S,6,FALSE)</f>
        <v>0</v>
      </c>
      <c r="L85" s="224">
        <f>VLOOKUP(A85,'[1]CUT Bs'!A:S,7,FALSE)</f>
        <v>0</v>
      </c>
      <c r="M85" s="224">
        <f>VLOOKUP(A85,'[1]CUT Bs'!A:S,8,FALSE)</f>
        <v>0</v>
      </c>
      <c r="N85" s="224">
        <f>VLOOKUP(A85,'[1]CUT Bs'!A:S,9,FALSE)</f>
        <v>0</v>
      </c>
      <c r="O85" s="224">
        <f>VLOOKUP(A85,'[1]CUT Bs'!A:S,10,FALSE)</f>
        <v>0</v>
      </c>
      <c r="P85" s="224">
        <f>VLOOKUP(A85,'[1]CUT Bs'!A:S,11,FALSE)</f>
        <v>0</v>
      </c>
      <c r="Q85" s="224">
        <f>VLOOKUP(A85,'[1]CUT Bs'!A:S,12,FALSE)</f>
        <v>0</v>
      </c>
      <c r="R85" s="224">
        <f>VLOOKUP(A85,'[1]CUT Bs'!A:S,13,FALSE)</f>
        <v>0</v>
      </c>
      <c r="S85" s="224">
        <f>VLOOKUP(A85,'[1]CUT Bs'!A:S,14,FALSE)</f>
        <v>0</v>
      </c>
      <c r="T85" s="224">
        <f>VLOOKUP(A85,'[1]CUT Bs'!A:S,15,FALSE)</f>
        <v>0</v>
      </c>
      <c r="U85" s="224">
        <f>VLOOKUP(A85,'[1]CUT Bs'!A:S,16,FALSE)</f>
        <v>0</v>
      </c>
      <c r="V85" s="224">
        <f>VLOOKUP(A85,'[1]CUT Bs'!A:S,17,FALSE)</f>
        <v>0</v>
      </c>
      <c r="W85" s="224">
        <f>VLOOKUP(A85,'[1]RES. TRL'!F:H,2,FALSE)</f>
        <v>0</v>
      </c>
      <c r="X85" s="224">
        <f>VLOOKUP(A85,'[1]RES. TRL'!F:H,3,FALSE)</f>
        <v>0</v>
      </c>
      <c r="Y85" s="224">
        <f>VLOOKUP(A85,'[1]CUT USD'!A:N,2,FALSE)</f>
        <v>0</v>
      </c>
      <c r="Z85" s="224">
        <f>VLOOKUP(A85,'[1]CUT USD'!A:N,3,FALSE)</f>
        <v>0</v>
      </c>
      <c r="AA85" s="224">
        <f>VLOOKUP(A85,'[1]CUT USD'!A:N,4,FALSE)</f>
        <v>0</v>
      </c>
      <c r="AB85" s="224">
        <f>VLOOKUP(A85,'[1]CUT USD'!A:N,5,FALSE)</f>
        <v>0</v>
      </c>
      <c r="AC85" s="224">
        <f>VLOOKUP(A85,'[1]CUT USD'!A:N,6,FALSE)</f>
        <v>0</v>
      </c>
      <c r="AD85" s="224">
        <f>VLOOKUP(A85,'[1]CUT USD'!A:N,7,FALSE)</f>
        <v>0</v>
      </c>
      <c r="AE85" s="224">
        <f>VLOOKUP(A85,'[1]CUT USD'!A:N,8,FALSE)</f>
        <v>0</v>
      </c>
      <c r="AF85" s="224">
        <f>VLOOKUP(A85,'[1]CUT USD'!A:N,9,FALSE)</f>
        <v>0</v>
      </c>
      <c r="AG85" s="224">
        <f>VLOOKUP(A85,'[1]CUT USD'!A:N,10,FALSE)</f>
        <v>0</v>
      </c>
      <c r="AH85" s="224">
        <f>VLOOKUP(A85,'[1]CUT USD'!A:N,11,FALSE)</f>
        <v>0</v>
      </c>
      <c r="AI85" s="224">
        <f>VLOOKUP(A85,'[1]CUT USD'!A:N,12,FALSE)</f>
        <v>0</v>
      </c>
      <c r="AJ85" s="224">
        <f>VLOOKUP(A85,'[1]CUT USD'!A:N,13,FALSE)</f>
        <v>0</v>
      </c>
      <c r="AK85" s="224">
        <f>VLOOKUP(A85,'[1]CUT USD'!A:N,14,FALSE)</f>
        <v>0</v>
      </c>
      <c r="AL85" s="96">
        <f t="shared" si="2"/>
        <v>2799.03</v>
      </c>
      <c r="AO85" s="103"/>
    </row>
    <row r="86" spans="1:41" ht="33" hidden="1" customHeight="1">
      <c r="A86" s="221">
        <v>201</v>
      </c>
      <c r="B86" s="222" t="str">
        <f>PROPER(VLOOKUP(A86,[1]bd_lista!$A:$D,2,FALSE))</f>
        <v>Agencia Para El Des. De Las Macroreg. Y Zonas Fronterizas</v>
      </c>
      <c r="C86" s="223" t="s">
        <v>1383</v>
      </c>
      <c r="D86" s="224">
        <f>VLOOKUP(A86,'[1]RES. TRL'!A:C,2,FALSE)</f>
        <v>0</v>
      </c>
      <c r="E86" s="224">
        <f>VLOOKUP(A86,'[1]RES. TRL'!A:C,3,FALSE)</f>
        <v>0</v>
      </c>
      <c r="F86" s="224">
        <f>VLOOKUP(A86,[1]RES.CDI!A:B,2,FALSE)</f>
        <v>0</v>
      </c>
      <c r="G86" s="224">
        <f>VLOOKUP(A86,'[1]CUT Bs'!A:S,2,FALSE)</f>
        <v>10485850.76</v>
      </c>
      <c r="H86" s="224">
        <f>VLOOKUP(A86,'[1]CUT Bs'!A:S,3,FALSE)</f>
        <v>0</v>
      </c>
      <c r="I86" s="224">
        <f>VLOOKUP(A86,'[1]CUT Bs'!A:S,4,FALSE)</f>
        <v>0</v>
      </c>
      <c r="J86" s="224">
        <f>VLOOKUP(A86,'[1]CUT Bs'!A:S,5,FALSE)</f>
        <v>0</v>
      </c>
      <c r="K86" s="224">
        <f>VLOOKUP(A86,'[1]CUT Bs'!A:S,6,FALSE)</f>
        <v>0</v>
      </c>
      <c r="L86" s="224">
        <f>VLOOKUP(A86,'[1]CUT Bs'!A:S,7,FALSE)</f>
        <v>0</v>
      </c>
      <c r="M86" s="224">
        <f>VLOOKUP(A86,'[1]CUT Bs'!A:S,8,FALSE)</f>
        <v>0</v>
      </c>
      <c r="N86" s="224">
        <f>VLOOKUP(A86,'[1]CUT Bs'!A:S,9,FALSE)</f>
        <v>0</v>
      </c>
      <c r="O86" s="224">
        <f>VLOOKUP(A86,'[1]CUT Bs'!A:S,10,FALSE)</f>
        <v>0</v>
      </c>
      <c r="P86" s="224">
        <f>VLOOKUP(A86,'[1]CUT Bs'!A:S,11,FALSE)</f>
        <v>0</v>
      </c>
      <c r="Q86" s="224">
        <f>VLOOKUP(A86,'[1]CUT Bs'!A:S,12,FALSE)</f>
        <v>0</v>
      </c>
      <c r="R86" s="224">
        <f>VLOOKUP(A86,'[1]CUT Bs'!A:S,13,FALSE)</f>
        <v>0</v>
      </c>
      <c r="S86" s="224">
        <f>VLOOKUP(A86,'[1]CUT Bs'!A:S,14,FALSE)</f>
        <v>0</v>
      </c>
      <c r="T86" s="224">
        <f>VLOOKUP(A86,'[1]CUT Bs'!A:S,15,FALSE)</f>
        <v>0</v>
      </c>
      <c r="U86" s="224">
        <f>VLOOKUP(A86,'[1]CUT Bs'!A:S,16,FALSE)</f>
        <v>0</v>
      </c>
      <c r="V86" s="224">
        <f>VLOOKUP(A86,'[1]CUT Bs'!A:S,17,FALSE)</f>
        <v>0</v>
      </c>
      <c r="W86" s="224">
        <f>VLOOKUP(A86,'[1]RES. TRL'!F:H,2,FALSE)</f>
        <v>0</v>
      </c>
      <c r="X86" s="224">
        <f>VLOOKUP(A86,'[1]RES. TRL'!F:H,3,FALSE)</f>
        <v>0</v>
      </c>
      <c r="Y86" s="224">
        <f>VLOOKUP(A86,'[1]CUT USD'!A:N,2,FALSE)</f>
        <v>0</v>
      </c>
      <c r="Z86" s="224">
        <f>VLOOKUP(A86,'[1]CUT USD'!A:N,3,FALSE)</f>
        <v>0</v>
      </c>
      <c r="AA86" s="224">
        <f>VLOOKUP(A86,'[1]CUT USD'!A:N,4,FALSE)</f>
        <v>0</v>
      </c>
      <c r="AB86" s="224">
        <f>VLOOKUP(A86,'[1]CUT USD'!A:N,5,FALSE)</f>
        <v>0</v>
      </c>
      <c r="AC86" s="224">
        <f>VLOOKUP(A86,'[1]CUT USD'!A:N,6,FALSE)</f>
        <v>0</v>
      </c>
      <c r="AD86" s="224">
        <f>VLOOKUP(A86,'[1]CUT USD'!A:N,7,FALSE)</f>
        <v>0</v>
      </c>
      <c r="AE86" s="224">
        <f>VLOOKUP(A86,'[1]CUT USD'!A:N,8,FALSE)</f>
        <v>0</v>
      </c>
      <c r="AF86" s="224">
        <f>VLOOKUP(A86,'[1]CUT USD'!A:N,9,FALSE)</f>
        <v>0</v>
      </c>
      <c r="AG86" s="224">
        <f>VLOOKUP(A86,'[1]CUT USD'!A:N,10,FALSE)</f>
        <v>0</v>
      </c>
      <c r="AH86" s="224">
        <f>VLOOKUP(A86,'[1]CUT USD'!A:N,11,FALSE)</f>
        <v>0</v>
      </c>
      <c r="AI86" s="224">
        <f>VLOOKUP(A86,'[1]CUT USD'!A:N,12,FALSE)</f>
        <v>0</v>
      </c>
      <c r="AJ86" s="224">
        <f>VLOOKUP(A86,'[1]CUT USD'!A:N,13,FALSE)</f>
        <v>0</v>
      </c>
      <c r="AK86" s="224">
        <f>VLOOKUP(A86,'[1]CUT USD'!A:N,14,FALSE)</f>
        <v>0</v>
      </c>
      <c r="AL86" s="96">
        <f t="shared" si="2"/>
        <v>10485850.76</v>
      </c>
      <c r="AO86" s="103"/>
    </row>
    <row r="87" spans="1:41" ht="33" hidden="1" customHeight="1">
      <c r="A87" s="221">
        <v>203</v>
      </c>
      <c r="B87" s="222" t="str">
        <f>PROPER(VLOOKUP(A87,[1]bd_lista!$A:$D,2,FALSE))</f>
        <v>Autoridad De Supervisión Del Sistema Financiero</v>
      </c>
      <c r="C87" s="223" t="s">
        <v>1383</v>
      </c>
      <c r="D87" s="224">
        <f>VLOOKUP(A87,'[1]RES. TRL'!A:C,2,FALSE)</f>
        <v>0</v>
      </c>
      <c r="E87" s="224">
        <f>VLOOKUP(A87,'[1]RES. TRL'!A:C,3,FALSE)</f>
        <v>0</v>
      </c>
      <c r="F87" s="224">
        <f>VLOOKUP(A87,[1]RES.CDI!A:B,2,FALSE)</f>
        <v>15918431.039999999</v>
      </c>
      <c r="G87" s="224">
        <f>VLOOKUP(A87,'[1]CUT Bs'!A:S,2,FALSE)</f>
        <v>420389.48</v>
      </c>
      <c r="H87" s="224">
        <f>VLOOKUP(A87,'[1]CUT Bs'!A:S,3,FALSE)</f>
        <v>0</v>
      </c>
      <c r="I87" s="224">
        <f>VLOOKUP(A87,'[1]CUT Bs'!A:S,4,FALSE)</f>
        <v>0</v>
      </c>
      <c r="J87" s="224">
        <f>VLOOKUP(A87,'[1]CUT Bs'!A:S,5,FALSE)</f>
        <v>0</v>
      </c>
      <c r="K87" s="224">
        <f>VLOOKUP(A87,'[1]CUT Bs'!A:S,6,FALSE)</f>
        <v>0</v>
      </c>
      <c r="L87" s="224">
        <f>VLOOKUP(A87,'[1]CUT Bs'!A:S,7,FALSE)</f>
        <v>0</v>
      </c>
      <c r="M87" s="224">
        <f>VLOOKUP(A87,'[1]CUT Bs'!A:S,8,FALSE)</f>
        <v>0</v>
      </c>
      <c r="N87" s="224">
        <f>VLOOKUP(A87,'[1]CUT Bs'!A:S,9,FALSE)</f>
        <v>0</v>
      </c>
      <c r="O87" s="224">
        <f>VLOOKUP(A87,'[1]CUT Bs'!A:S,10,FALSE)</f>
        <v>0</v>
      </c>
      <c r="P87" s="224">
        <f>VLOOKUP(A87,'[1]CUT Bs'!A:S,11,FALSE)</f>
        <v>0</v>
      </c>
      <c r="Q87" s="224">
        <f>VLOOKUP(A87,'[1]CUT Bs'!A:S,12,FALSE)</f>
        <v>218577.66999999998</v>
      </c>
      <c r="R87" s="224">
        <f>VLOOKUP(A87,'[1]CUT Bs'!A:S,13,FALSE)</f>
        <v>0</v>
      </c>
      <c r="S87" s="224">
        <f>VLOOKUP(A87,'[1]CUT Bs'!A:S,14,FALSE)</f>
        <v>0</v>
      </c>
      <c r="T87" s="224">
        <f>VLOOKUP(A87,'[1]CUT Bs'!A:S,15,FALSE)</f>
        <v>0</v>
      </c>
      <c r="U87" s="224">
        <f>VLOOKUP(A87,'[1]CUT Bs'!A:S,16,FALSE)</f>
        <v>0</v>
      </c>
      <c r="V87" s="224">
        <f>VLOOKUP(A87,'[1]CUT Bs'!A:S,17,FALSE)</f>
        <v>0</v>
      </c>
      <c r="W87" s="224">
        <f>VLOOKUP(A87,'[1]RES. TRL'!F:H,2,FALSE)</f>
        <v>0</v>
      </c>
      <c r="X87" s="224">
        <f>VLOOKUP(A87,'[1]RES. TRL'!F:H,3,FALSE)</f>
        <v>0</v>
      </c>
      <c r="Y87" s="224">
        <f>VLOOKUP(A87,'[1]CUT USD'!A:N,2,FALSE)</f>
        <v>0</v>
      </c>
      <c r="Z87" s="224">
        <f>VLOOKUP(A87,'[1]CUT USD'!A:N,3,FALSE)</f>
        <v>0</v>
      </c>
      <c r="AA87" s="224">
        <f>VLOOKUP(A87,'[1]CUT USD'!A:N,4,FALSE)</f>
        <v>0</v>
      </c>
      <c r="AB87" s="224">
        <f>VLOOKUP(A87,'[1]CUT USD'!A:N,5,FALSE)</f>
        <v>0</v>
      </c>
      <c r="AC87" s="224">
        <f>VLOOKUP(A87,'[1]CUT USD'!A:N,6,FALSE)</f>
        <v>0</v>
      </c>
      <c r="AD87" s="224">
        <f>VLOOKUP(A87,'[1]CUT USD'!A:N,7,FALSE)</f>
        <v>0</v>
      </c>
      <c r="AE87" s="224">
        <f>VLOOKUP(A87,'[1]CUT USD'!A:N,8,FALSE)</f>
        <v>0</v>
      </c>
      <c r="AF87" s="224">
        <f>VLOOKUP(A87,'[1]CUT USD'!A:N,9,FALSE)</f>
        <v>0</v>
      </c>
      <c r="AG87" s="224">
        <f>VLOOKUP(A87,'[1]CUT USD'!A:N,10,FALSE)</f>
        <v>0</v>
      </c>
      <c r="AH87" s="224">
        <f>VLOOKUP(A87,'[1]CUT USD'!A:N,11,FALSE)</f>
        <v>0</v>
      </c>
      <c r="AI87" s="224">
        <f>VLOOKUP(A87,'[1]CUT USD'!A:N,12,FALSE)</f>
        <v>0</v>
      </c>
      <c r="AJ87" s="224">
        <f>VLOOKUP(A87,'[1]CUT USD'!A:N,13,FALSE)</f>
        <v>0</v>
      </c>
      <c r="AK87" s="224">
        <f>VLOOKUP(A87,'[1]CUT USD'!A:N,14,FALSE)</f>
        <v>0</v>
      </c>
      <c r="AL87" s="96">
        <f t="shared" si="2"/>
        <v>16557398.189999999</v>
      </c>
      <c r="AO87" s="103"/>
    </row>
    <row r="88" spans="1:41" ht="33" hidden="1" customHeight="1">
      <c r="A88" s="221">
        <v>206</v>
      </c>
      <c r="B88" s="222" t="str">
        <f>PROPER(VLOOKUP(A88,[1]bd_lista!$A:$D,2,FALSE))</f>
        <v>Instituto Nacional De Estadística</v>
      </c>
      <c r="C88" s="223" t="s">
        <v>1383</v>
      </c>
      <c r="D88" s="224">
        <f>VLOOKUP(A88,'[1]RES. TRL'!A:C,2,FALSE)</f>
        <v>0</v>
      </c>
      <c r="E88" s="224">
        <f>VLOOKUP(A88,'[1]RES. TRL'!A:C,3,FALSE)</f>
        <v>0</v>
      </c>
      <c r="F88" s="224">
        <f>VLOOKUP(A88,[1]RES.CDI!A:B,2,FALSE)</f>
        <v>0</v>
      </c>
      <c r="G88" s="224">
        <f>VLOOKUP(A88,'[1]CUT Bs'!A:S,2,FALSE)</f>
        <v>1546.3600000000001</v>
      </c>
      <c r="H88" s="224">
        <f>VLOOKUP(A88,'[1]CUT Bs'!A:S,3,FALSE)</f>
        <v>0</v>
      </c>
      <c r="I88" s="224">
        <f>VLOOKUP(A88,'[1]CUT Bs'!A:S,4,FALSE)</f>
        <v>0</v>
      </c>
      <c r="J88" s="224">
        <f>VLOOKUP(A88,'[1]CUT Bs'!A:S,5,FALSE)</f>
        <v>0</v>
      </c>
      <c r="K88" s="224">
        <f>VLOOKUP(A88,'[1]CUT Bs'!A:S,6,FALSE)</f>
        <v>0</v>
      </c>
      <c r="L88" s="224">
        <f>VLOOKUP(A88,'[1]CUT Bs'!A:S,7,FALSE)</f>
        <v>0</v>
      </c>
      <c r="M88" s="224">
        <f>VLOOKUP(A88,'[1]CUT Bs'!A:S,8,FALSE)</f>
        <v>0</v>
      </c>
      <c r="N88" s="224">
        <f>VLOOKUP(A88,'[1]CUT Bs'!A:S,9,FALSE)</f>
        <v>0</v>
      </c>
      <c r="O88" s="224">
        <f>VLOOKUP(A88,'[1]CUT Bs'!A:S,10,FALSE)</f>
        <v>0</v>
      </c>
      <c r="P88" s="224">
        <f>VLOOKUP(A88,'[1]CUT Bs'!A:S,11,FALSE)</f>
        <v>0</v>
      </c>
      <c r="Q88" s="224">
        <f>VLOOKUP(A88,'[1]CUT Bs'!A:S,12,FALSE)</f>
        <v>0</v>
      </c>
      <c r="R88" s="224">
        <f>VLOOKUP(A88,'[1]CUT Bs'!A:S,13,FALSE)</f>
        <v>0</v>
      </c>
      <c r="S88" s="224">
        <f>VLOOKUP(A88,'[1]CUT Bs'!A:S,14,FALSE)</f>
        <v>0</v>
      </c>
      <c r="T88" s="224">
        <f>VLOOKUP(A88,'[1]CUT Bs'!A:S,15,FALSE)</f>
        <v>0</v>
      </c>
      <c r="U88" s="224">
        <f>VLOOKUP(A88,'[1]CUT Bs'!A:S,16,FALSE)</f>
        <v>0</v>
      </c>
      <c r="V88" s="224">
        <f>VLOOKUP(A88,'[1]CUT Bs'!A:S,17,FALSE)</f>
        <v>0</v>
      </c>
      <c r="W88" s="224">
        <f>VLOOKUP(A88,'[1]RES. TRL'!F:H,2,FALSE)</f>
        <v>0</v>
      </c>
      <c r="X88" s="224">
        <f>VLOOKUP(A88,'[1]RES. TRL'!F:H,3,FALSE)</f>
        <v>0</v>
      </c>
      <c r="Y88" s="224">
        <f>VLOOKUP(A88,'[1]CUT USD'!A:N,2,FALSE)</f>
        <v>0</v>
      </c>
      <c r="Z88" s="224">
        <f>VLOOKUP(A88,'[1]CUT USD'!A:N,3,FALSE)</f>
        <v>0</v>
      </c>
      <c r="AA88" s="224">
        <f>VLOOKUP(A88,'[1]CUT USD'!A:N,4,FALSE)</f>
        <v>0</v>
      </c>
      <c r="AB88" s="224">
        <f>VLOOKUP(A88,'[1]CUT USD'!A:N,5,FALSE)</f>
        <v>0</v>
      </c>
      <c r="AC88" s="224">
        <f>VLOOKUP(A88,'[1]CUT USD'!A:N,6,FALSE)</f>
        <v>0</v>
      </c>
      <c r="AD88" s="224">
        <f>VLOOKUP(A88,'[1]CUT USD'!A:N,7,FALSE)</f>
        <v>0</v>
      </c>
      <c r="AE88" s="224">
        <f>VLOOKUP(A88,'[1]CUT USD'!A:N,8,FALSE)</f>
        <v>0</v>
      </c>
      <c r="AF88" s="224">
        <f>VLOOKUP(A88,'[1]CUT USD'!A:N,9,FALSE)</f>
        <v>0</v>
      </c>
      <c r="AG88" s="224">
        <f>VLOOKUP(A88,'[1]CUT USD'!A:N,10,FALSE)</f>
        <v>0</v>
      </c>
      <c r="AH88" s="224">
        <f>VLOOKUP(A88,'[1]CUT USD'!A:N,11,FALSE)</f>
        <v>0</v>
      </c>
      <c r="AI88" s="224">
        <f>VLOOKUP(A88,'[1]CUT USD'!A:N,12,FALSE)</f>
        <v>0</v>
      </c>
      <c r="AJ88" s="224">
        <f>VLOOKUP(A88,'[1]CUT USD'!A:N,13,FALSE)</f>
        <v>0</v>
      </c>
      <c r="AK88" s="224">
        <f>VLOOKUP(A88,'[1]CUT USD'!A:N,14,FALSE)</f>
        <v>0</v>
      </c>
      <c r="AL88" s="96">
        <f t="shared" si="2"/>
        <v>1546.3600000000001</v>
      </c>
      <c r="AO88" s="103"/>
    </row>
    <row r="89" spans="1:41" ht="33" hidden="1" customHeight="1">
      <c r="A89" s="221">
        <v>209</v>
      </c>
      <c r="B89" s="222" t="str">
        <f>PROPER(VLOOKUP(A89,[1]bd_lista!$A:$D,2,FALSE))</f>
        <v>Administración De Servicios Portuarios - Bolivia</v>
      </c>
      <c r="C89" s="223" t="s">
        <v>1383</v>
      </c>
      <c r="D89" s="224">
        <f>VLOOKUP(A89,'[1]RES. TRL'!A:C,2,FALSE)</f>
        <v>0</v>
      </c>
      <c r="E89" s="224">
        <f>VLOOKUP(A89,'[1]RES. TRL'!A:C,3,FALSE)</f>
        <v>0</v>
      </c>
      <c r="F89" s="224">
        <f>VLOOKUP(A89,[1]RES.CDI!A:B,2,FALSE)</f>
        <v>0</v>
      </c>
      <c r="G89" s="224">
        <f>VLOOKUP(A89,'[1]CUT Bs'!A:S,2,FALSE)</f>
        <v>0</v>
      </c>
      <c r="H89" s="224">
        <f>VLOOKUP(A89,'[1]CUT Bs'!A:S,3,FALSE)</f>
        <v>0</v>
      </c>
      <c r="I89" s="224">
        <f>VLOOKUP(A89,'[1]CUT Bs'!A:S,4,FALSE)</f>
        <v>0</v>
      </c>
      <c r="J89" s="224">
        <f>VLOOKUP(A89,'[1]CUT Bs'!A:S,5,FALSE)</f>
        <v>0</v>
      </c>
      <c r="K89" s="224">
        <f>VLOOKUP(A89,'[1]CUT Bs'!A:S,6,FALSE)</f>
        <v>0</v>
      </c>
      <c r="L89" s="224">
        <f>VLOOKUP(A89,'[1]CUT Bs'!A:S,7,FALSE)</f>
        <v>0</v>
      </c>
      <c r="M89" s="224">
        <f>VLOOKUP(A89,'[1]CUT Bs'!A:S,8,FALSE)</f>
        <v>0</v>
      </c>
      <c r="N89" s="224">
        <f>VLOOKUP(A89,'[1]CUT Bs'!A:S,9,FALSE)</f>
        <v>0</v>
      </c>
      <c r="O89" s="224">
        <f>VLOOKUP(A89,'[1]CUT Bs'!A:S,10,FALSE)</f>
        <v>0</v>
      </c>
      <c r="P89" s="224">
        <f>VLOOKUP(A89,'[1]CUT Bs'!A:S,11,FALSE)</f>
        <v>0</v>
      </c>
      <c r="Q89" s="224">
        <f>VLOOKUP(A89,'[1]CUT Bs'!A:S,12,FALSE)</f>
        <v>0</v>
      </c>
      <c r="R89" s="224">
        <f>VLOOKUP(A89,'[1]CUT Bs'!A:S,13,FALSE)</f>
        <v>0</v>
      </c>
      <c r="S89" s="224">
        <f>VLOOKUP(A89,'[1]CUT Bs'!A:S,14,FALSE)</f>
        <v>0</v>
      </c>
      <c r="T89" s="224">
        <f>VLOOKUP(A89,'[1]CUT Bs'!A:S,15,FALSE)</f>
        <v>0</v>
      </c>
      <c r="U89" s="224">
        <f>VLOOKUP(A89,'[1]CUT Bs'!A:S,16,FALSE)</f>
        <v>0</v>
      </c>
      <c r="V89" s="224">
        <f>VLOOKUP(A89,'[1]CUT Bs'!A:S,17,FALSE)</f>
        <v>0</v>
      </c>
      <c r="W89" s="224">
        <f>VLOOKUP(A89,'[1]RES. TRL'!F:H,2,FALSE)</f>
        <v>0</v>
      </c>
      <c r="X89" s="224">
        <f>VLOOKUP(A89,'[1]RES. TRL'!F:H,3,FALSE)</f>
        <v>0</v>
      </c>
      <c r="Y89" s="224">
        <f>VLOOKUP(A89,'[1]CUT USD'!A:N,2,FALSE)</f>
        <v>0</v>
      </c>
      <c r="Z89" s="224">
        <f>VLOOKUP(A89,'[1]CUT USD'!A:N,3,FALSE)</f>
        <v>0</v>
      </c>
      <c r="AA89" s="224">
        <f>VLOOKUP(A89,'[1]CUT USD'!A:N,4,FALSE)</f>
        <v>0</v>
      </c>
      <c r="AB89" s="224">
        <f>VLOOKUP(A89,'[1]CUT USD'!A:N,5,FALSE)</f>
        <v>0</v>
      </c>
      <c r="AC89" s="224">
        <f>VLOOKUP(A89,'[1]CUT USD'!A:N,6,FALSE)</f>
        <v>0</v>
      </c>
      <c r="AD89" s="224">
        <f>VLOOKUP(A89,'[1]CUT USD'!A:N,7,FALSE)</f>
        <v>0</v>
      </c>
      <c r="AE89" s="224">
        <f>VLOOKUP(A89,'[1]CUT USD'!A:N,8,FALSE)</f>
        <v>0</v>
      </c>
      <c r="AF89" s="224">
        <f>VLOOKUP(A89,'[1]CUT USD'!A:N,9,FALSE)</f>
        <v>0</v>
      </c>
      <c r="AG89" s="224">
        <f>VLOOKUP(A89,'[1]CUT USD'!A:N,10,FALSE)</f>
        <v>0</v>
      </c>
      <c r="AH89" s="224">
        <f>VLOOKUP(A89,'[1]CUT USD'!A:N,11,FALSE)</f>
        <v>0</v>
      </c>
      <c r="AI89" s="224">
        <f>VLOOKUP(A89,'[1]CUT USD'!A:N,12,FALSE)</f>
        <v>0</v>
      </c>
      <c r="AJ89" s="224">
        <f>VLOOKUP(A89,'[1]CUT USD'!A:N,13,FALSE)</f>
        <v>0</v>
      </c>
      <c r="AK89" s="224">
        <f>VLOOKUP(A89,'[1]CUT USD'!A:N,14,FALSE)</f>
        <v>0</v>
      </c>
      <c r="AL89" s="96">
        <f t="shared" si="2"/>
        <v>0</v>
      </c>
      <c r="AO89" s="103"/>
    </row>
    <row r="90" spans="1:41" ht="33" hidden="1" customHeight="1">
      <c r="A90" s="221">
        <v>210</v>
      </c>
      <c r="B90" s="222" t="str">
        <f>PROPER(VLOOKUP(A90,[1]bd_lista!$A:$D,2,FALSE))</f>
        <v>Unidad De Análisis De Políticas Sociales Y Económicas</v>
      </c>
      <c r="C90" s="223" t="s">
        <v>1383</v>
      </c>
      <c r="D90" s="224">
        <f>VLOOKUP(A90,'[1]RES. TRL'!A:C,2,FALSE)</f>
        <v>0</v>
      </c>
      <c r="E90" s="224">
        <f>VLOOKUP(A90,'[1]RES. TRL'!A:C,3,FALSE)</f>
        <v>0</v>
      </c>
      <c r="F90" s="224">
        <f>VLOOKUP(A90,[1]RES.CDI!A:B,2,FALSE)</f>
        <v>0</v>
      </c>
      <c r="G90" s="224">
        <f>VLOOKUP(A90,'[1]CUT Bs'!A:S,2,FALSE)</f>
        <v>0</v>
      </c>
      <c r="H90" s="224">
        <f>VLOOKUP(A90,'[1]CUT Bs'!A:S,3,FALSE)</f>
        <v>0</v>
      </c>
      <c r="I90" s="224">
        <f>VLOOKUP(A90,'[1]CUT Bs'!A:S,4,FALSE)</f>
        <v>0</v>
      </c>
      <c r="J90" s="224">
        <f>VLOOKUP(A90,'[1]CUT Bs'!A:S,5,FALSE)</f>
        <v>0</v>
      </c>
      <c r="K90" s="224">
        <f>VLOOKUP(A90,'[1]CUT Bs'!A:S,6,FALSE)</f>
        <v>0</v>
      </c>
      <c r="L90" s="224">
        <f>VLOOKUP(A90,'[1]CUT Bs'!A:S,7,FALSE)</f>
        <v>0</v>
      </c>
      <c r="M90" s="224">
        <f>VLOOKUP(A90,'[1]CUT Bs'!A:S,8,FALSE)</f>
        <v>0</v>
      </c>
      <c r="N90" s="224">
        <f>VLOOKUP(A90,'[1]CUT Bs'!A:S,9,FALSE)</f>
        <v>0</v>
      </c>
      <c r="O90" s="224">
        <f>VLOOKUP(A90,'[1]CUT Bs'!A:S,10,FALSE)</f>
        <v>0</v>
      </c>
      <c r="P90" s="224">
        <f>VLOOKUP(A90,'[1]CUT Bs'!A:S,11,FALSE)</f>
        <v>0</v>
      </c>
      <c r="Q90" s="224">
        <f>VLOOKUP(A90,'[1]CUT Bs'!A:S,12,FALSE)</f>
        <v>0</v>
      </c>
      <c r="R90" s="224">
        <f>VLOOKUP(A90,'[1]CUT Bs'!A:S,13,FALSE)</f>
        <v>0</v>
      </c>
      <c r="S90" s="224">
        <f>VLOOKUP(A90,'[1]CUT Bs'!A:S,14,FALSE)</f>
        <v>0</v>
      </c>
      <c r="T90" s="224">
        <f>VLOOKUP(A90,'[1]CUT Bs'!A:S,15,FALSE)</f>
        <v>0</v>
      </c>
      <c r="U90" s="224">
        <f>VLOOKUP(A90,'[1]CUT Bs'!A:S,16,FALSE)</f>
        <v>0</v>
      </c>
      <c r="V90" s="224">
        <f>VLOOKUP(A90,'[1]CUT Bs'!A:S,17,FALSE)</f>
        <v>0</v>
      </c>
      <c r="W90" s="224">
        <f>VLOOKUP(A90,'[1]RES. TRL'!F:H,2,FALSE)</f>
        <v>0</v>
      </c>
      <c r="X90" s="224">
        <f>VLOOKUP(A90,'[1]RES. TRL'!F:H,3,FALSE)</f>
        <v>0</v>
      </c>
      <c r="Y90" s="224">
        <f>VLOOKUP(A90,'[1]CUT USD'!A:N,2,FALSE)</f>
        <v>0</v>
      </c>
      <c r="Z90" s="224">
        <f>VLOOKUP(A90,'[1]CUT USD'!A:N,3,FALSE)</f>
        <v>0</v>
      </c>
      <c r="AA90" s="224">
        <f>VLOOKUP(A90,'[1]CUT USD'!A:N,4,FALSE)</f>
        <v>0</v>
      </c>
      <c r="AB90" s="224">
        <f>VLOOKUP(A90,'[1]CUT USD'!A:N,5,FALSE)</f>
        <v>0</v>
      </c>
      <c r="AC90" s="224">
        <f>VLOOKUP(A90,'[1]CUT USD'!A:N,6,FALSE)</f>
        <v>0</v>
      </c>
      <c r="AD90" s="224">
        <f>VLOOKUP(A90,'[1]CUT USD'!A:N,7,FALSE)</f>
        <v>0</v>
      </c>
      <c r="AE90" s="224">
        <f>VLOOKUP(A90,'[1]CUT USD'!A:N,8,FALSE)</f>
        <v>0</v>
      </c>
      <c r="AF90" s="224">
        <f>VLOOKUP(A90,'[1]CUT USD'!A:N,9,FALSE)</f>
        <v>0</v>
      </c>
      <c r="AG90" s="224">
        <f>VLOOKUP(A90,'[1]CUT USD'!A:N,10,FALSE)</f>
        <v>0</v>
      </c>
      <c r="AH90" s="224">
        <f>VLOOKUP(A90,'[1]CUT USD'!A:N,11,FALSE)</f>
        <v>0</v>
      </c>
      <c r="AI90" s="224">
        <f>VLOOKUP(A90,'[1]CUT USD'!A:N,12,FALSE)</f>
        <v>0</v>
      </c>
      <c r="AJ90" s="224">
        <f>VLOOKUP(A90,'[1]CUT USD'!A:N,13,FALSE)</f>
        <v>0</v>
      </c>
      <c r="AK90" s="224">
        <f>VLOOKUP(A90,'[1]CUT USD'!A:N,14,FALSE)</f>
        <v>0</v>
      </c>
      <c r="AL90" s="96">
        <f t="shared" si="2"/>
        <v>0</v>
      </c>
      <c r="AO90" s="103"/>
    </row>
    <row r="91" spans="1:41" ht="33" hidden="1" customHeight="1">
      <c r="A91" s="221">
        <v>212</v>
      </c>
      <c r="B91" s="222" t="str">
        <f>PROPER(VLOOKUP(A91,[1]bd_lista!$A:$D,2,FALSE))</f>
        <v>Instituto Nacional De Reforma Agraria</v>
      </c>
      <c r="C91" s="223" t="s">
        <v>1383</v>
      </c>
      <c r="D91" s="224">
        <f>VLOOKUP(A91,'[1]RES. TRL'!A:C,2,FALSE)</f>
        <v>0</v>
      </c>
      <c r="E91" s="224">
        <f>VLOOKUP(A91,'[1]RES. TRL'!A:C,3,FALSE)</f>
        <v>0</v>
      </c>
      <c r="F91" s="224">
        <f>VLOOKUP(A91,[1]RES.CDI!A:B,2,FALSE)</f>
        <v>0</v>
      </c>
      <c r="G91" s="224">
        <f>VLOOKUP(A91,'[1]CUT Bs'!A:S,2,FALSE)</f>
        <v>1660657.9100000001</v>
      </c>
      <c r="H91" s="224">
        <f>VLOOKUP(A91,'[1]CUT Bs'!A:S,3,FALSE)</f>
        <v>0</v>
      </c>
      <c r="I91" s="224">
        <f>VLOOKUP(A91,'[1]CUT Bs'!A:S,4,FALSE)</f>
        <v>50</v>
      </c>
      <c r="J91" s="224">
        <f>VLOOKUP(A91,'[1]CUT Bs'!A:S,5,FALSE)</f>
        <v>600</v>
      </c>
      <c r="K91" s="224">
        <f>VLOOKUP(A91,'[1]CUT Bs'!A:S,6,FALSE)</f>
        <v>0</v>
      </c>
      <c r="L91" s="224">
        <f>VLOOKUP(A91,'[1]CUT Bs'!A:S,7,FALSE)</f>
        <v>0</v>
      </c>
      <c r="M91" s="224">
        <f>VLOOKUP(A91,'[1]CUT Bs'!A:S,8,FALSE)</f>
        <v>0</v>
      </c>
      <c r="N91" s="224">
        <f>VLOOKUP(A91,'[1]CUT Bs'!A:S,9,FALSE)</f>
        <v>0</v>
      </c>
      <c r="O91" s="224">
        <f>VLOOKUP(A91,'[1]CUT Bs'!A:S,10,FALSE)</f>
        <v>0</v>
      </c>
      <c r="P91" s="224">
        <f>VLOOKUP(A91,'[1]CUT Bs'!A:S,11,FALSE)</f>
        <v>0</v>
      </c>
      <c r="Q91" s="224">
        <f>VLOOKUP(A91,'[1]CUT Bs'!A:S,12,FALSE)</f>
        <v>0</v>
      </c>
      <c r="R91" s="224">
        <f>VLOOKUP(A91,'[1]CUT Bs'!A:S,13,FALSE)</f>
        <v>0</v>
      </c>
      <c r="S91" s="224">
        <f>VLOOKUP(A91,'[1]CUT Bs'!A:S,14,FALSE)</f>
        <v>0</v>
      </c>
      <c r="T91" s="224">
        <f>VLOOKUP(A91,'[1]CUT Bs'!A:S,15,FALSE)</f>
        <v>0</v>
      </c>
      <c r="U91" s="224">
        <f>VLOOKUP(A91,'[1]CUT Bs'!A:S,16,FALSE)</f>
        <v>0</v>
      </c>
      <c r="V91" s="224">
        <f>VLOOKUP(A91,'[1]CUT Bs'!A:S,17,FALSE)</f>
        <v>0</v>
      </c>
      <c r="W91" s="224">
        <f>VLOOKUP(A91,'[1]RES. TRL'!F:H,2,FALSE)</f>
        <v>0</v>
      </c>
      <c r="X91" s="224">
        <f>VLOOKUP(A91,'[1]RES. TRL'!F:H,3,FALSE)</f>
        <v>0</v>
      </c>
      <c r="Y91" s="224">
        <f>VLOOKUP(A91,'[1]CUT USD'!A:N,2,FALSE)</f>
        <v>0</v>
      </c>
      <c r="Z91" s="224">
        <f>VLOOKUP(A91,'[1]CUT USD'!A:N,3,FALSE)</f>
        <v>0</v>
      </c>
      <c r="AA91" s="224">
        <f>VLOOKUP(A91,'[1]CUT USD'!A:N,4,FALSE)</f>
        <v>0</v>
      </c>
      <c r="AB91" s="224">
        <f>VLOOKUP(A91,'[1]CUT USD'!A:N,5,FALSE)</f>
        <v>0</v>
      </c>
      <c r="AC91" s="224">
        <f>VLOOKUP(A91,'[1]CUT USD'!A:N,6,FALSE)</f>
        <v>0</v>
      </c>
      <c r="AD91" s="224">
        <f>VLOOKUP(A91,'[1]CUT USD'!A:N,7,FALSE)</f>
        <v>0</v>
      </c>
      <c r="AE91" s="224">
        <f>VLOOKUP(A91,'[1]CUT USD'!A:N,8,FALSE)</f>
        <v>0</v>
      </c>
      <c r="AF91" s="224">
        <f>VLOOKUP(A91,'[1]CUT USD'!A:N,9,FALSE)</f>
        <v>0</v>
      </c>
      <c r="AG91" s="224">
        <f>VLOOKUP(A91,'[1]CUT USD'!A:N,10,FALSE)</f>
        <v>0</v>
      </c>
      <c r="AH91" s="224">
        <f>VLOOKUP(A91,'[1]CUT USD'!A:N,11,FALSE)</f>
        <v>0</v>
      </c>
      <c r="AI91" s="224">
        <f>VLOOKUP(A91,'[1]CUT USD'!A:N,12,FALSE)</f>
        <v>0</v>
      </c>
      <c r="AJ91" s="224">
        <f>VLOOKUP(A91,'[1]CUT USD'!A:N,13,FALSE)</f>
        <v>0</v>
      </c>
      <c r="AK91" s="224">
        <f>VLOOKUP(A91,'[1]CUT USD'!A:N,14,FALSE)</f>
        <v>0</v>
      </c>
      <c r="AL91" s="96">
        <f t="shared" si="2"/>
        <v>1661307.9100000001</v>
      </c>
      <c r="AO91" s="103"/>
    </row>
    <row r="92" spans="1:41" ht="33" hidden="1" customHeight="1">
      <c r="A92" s="221">
        <v>213</v>
      </c>
      <c r="B92" s="222" t="str">
        <f>PROPER(VLOOKUP(A92,[1]bd_lista!$A:$D,2,FALSE))</f>
        <v>Servicio Nacional De Meteorología E Hidrología</v>
      </c>
      <c r="C92" s="223" t="s">
        <v>1383</v>
      </c>
      <c r="D92" s="224">
        <f>VLOOKUP(A92,'[1]RES. TRL'!A:C,2,FALSE)</f>
        <v>114</v>
      </c>
      <c r="E92" s="224">
        <f>VLOOKUP(A92,'[1]RES. TRL'!A:C,3,FALSE)</f>
        <v>0</v>
      </c>
      <c r="F92" s="224">
        <f>VLOOKUP(A92,[1]RES.CDI!A:B,2,FALSE)</f>
        <v>0</v>
      </c>
      <c r="G92" s="224">
        <f>VLOOKUP(A92,'[1]CUT Bs'!A:S,2,FALSE)</f>
        <v>0</v>
      </c>
      <c r="H92" s="224">
        <f>VLOOKUP(A92,'[1]CUT Bs'!A:S,3,FALSE)</f>
        <v>0</v>
      </c>
      <c r="I92" s="224">
        <f>VLOOKUP(A92,'[1]CUT Bs'!A:S,4,FALSE)</f>
        <v>0</v>
      </c>
      <c r="J92" s="224">
        <f>VLOOKUP(A92,'[1]CUT Bs'!A:S,5,FALSE)</f>
        <v>0</v>
      </c>
      <c r="K92" s="224">
        <f>VLOOKUP(A92,'[1]CUT Bs'!A:S,6,FALSE)</f>
        <v>0</v>
      </c>
      <c r="L92" s="224">
        <f>VLOOKUP(A92,'[1]CUT Bs'!A:S,7,FALSE)</f>
        <v>0</v>
      </c>
      <c r="M92" s="224">
        <f>VLOOKUP(A92,'[1]CUT Bs'!A:S,8,FALSE)</f>
        <v>0</v>
      </c>
      <c r="N92" s="224">
        <f>VLOOKUP(A92,'[1]CUT Bs'!A:S,9,FALSE)</f>
        <v>0</v>
      </c>
      <c r="O92" s="224">
        <f>VLOOKUP(A92,'[1]CUT Bs'!A:S,10,FALSE)</f>
        <v>0</v>
      </c>
      <c r="P92" s="224">
        <f>VLOOKUP(A92,'[1]CUT Bs'!A:S,11,FALSE)</f>
        <v>0</v>
      </c>
      <c r="Q92" s="224">
        <f>VLOOKUP(A92,'[1]CUT Bs'!A:S,12,FALSE)</f>
        <v>0</v>
      </c>
      <c r="R92" s="224">
        <f>VLOOKUP(A92,'[1]CUT Bs'!A:S,13,FALSE)</f>
        <v>0</v>
      </c>
      <c r="S92" s="224">
        <f>VLOOKUP(A92,'[1]CUT Bs'!A:S,14,FALSE)</f>
        <v>0</v>
      </c>
      <c r="T92" s="224">
        <f>VLOOKUP(A92,'[1]CUT Bs'!A:S,15,FALSE)</f>
        <v>0</v>
      </c>
      <c r="U92" s="224">
        <f>VLOOKUP(A92,'[1]CUT Bs'!A:S,16,FALSE)</f>
        <v>0</v>
      </c>
      <c r="V92" s="224">
        <f>VLOOKUP(A92,'[1]CUT Bs'!A:S,17,FALSE)</f>
        <v>0</v>
      </c>
      <c r="W92" s="224">
        <f>VLOOKUP(A92,'[1]RES. TRL'!F:H,2,FALSE)</f>
        <v>0</v>
      </c>
      <c r="X92" s="224">
        <f>VLOOKUP(A92,'[1]RES. TRL'!F:H,3,FALSE)</f>
        <v>0</v>
      </c>
      <c r="Y92" s="224">
        <f>VLOOKUP(A92,'[1]CUT USD'!A:N,2,FALSE)</f>
        <v>0</v>
      </c>
      <c r="Z92" s="224">
        <f>VLOOKUP(A92,'[1]CUT USD'!A:N,3,FALSE)</f>
        <v>0</v>
      </c>
      <c r="AA92" s="224">
        <f>VLOOKUP(A92,'[1]CUT USD'!A:N,4,FALSE)</f>
        <v>0</v>
      </c>
      <c r="AB92" s="224">
        <f>VLOOKUP(A92,'[1]CUT USD'!A:N,5,FALSE)</f>
        <v>0</v>
      </c>
      <c r="AC92" s="224">
        <f>VLOOKUP(A92,'[1]CUT USD'!A:N,6,FALSE)</f>
        <v>0</v>
      </c>
      <c r="AD92" s="224">
        <f>VLOOKUP(A92,'[1]CUT USD'!A:N,7,FALSE)</f>
        <v>0</v>
      </c>
      <c r="AE92" s="224">
        <f>VLOOKUP(A92,'[1]CUT USD'!A:N,8,FALSE)</f>
        <v>0</v>
      </c>
      <c r="AF92" s="224">
        <f>VLOOKUP(A92,'[1]CUT USD'!A:N,9,FALSE)</f>
        <v>0</v>
      </c>
      <c r="AG92" s="224">
        <f>VLOOKUP(A92,'[1]CUT USD'!A:N,10,FALSE)</f>
        <v>0</v>
      </c>
      <c r="AH92" s="224">
        <f>VLOOKUP(A92,'[1]CUT USD'!A:N,11,FALSE)</f>
        <v>0</v>
      </c>
      <c r="AI92" s="224">
        <f>VLOOKUP(A92,'[1]CUT USD'!A:N,12,FALSE)</f>
        <v>0</v>
      </c>
      <c r="AJ92" s="224">
        <f>VLOOKUP(A92,'[1]CUT USD'!A:N,13,FALSE)</f>
        <v>0</v>
      </c>
      <c r="AK92" s="224">
        <f>VLOOKUP(A92,'[1]CUT USD'!A:N,14,FALSE)</f>
        <v>0</v>
      </c>
      <c r="AL92" s="96">
        <f t="shared" si="2"/>
        <v>114</v>
      </c>
      <c r="AO92" s="103"/>
    </row>
    <row r="93" spans="1:41" ht="33" hidden="1" customHeight="1">
      <c r="A93" s="221">
        <v>221</v>
      </c>
      <c r="B93" s="222" t="str">
        <f>PROPER(VLOOKUP(A93,[1]bd_lista!$A:$D,2,FALSE))</f>
        <v>Serv. Nal. De Reg. Y Control De La Comer. De Minerales Y Metales</v>
      </c>
      <c r="C93" s="223" t="s">
        <v>1383</v>
      </c>
      <c r="D93" s="224">
        <f>VLOOKUP(A93,'[1]RES. TRL'!A:C,2,FALSE)</f>
        <v>0</v>
      </c>
      <c r="E93" s="224">
        <f>VLOOKUP(A93,'[1]RES. TRL'!A:C,3,FALSE)</f>
        <v>0</v>
      </c>
      <c r="F93" s="224">
        <f>VLOOKUP(A93,[1]RES.CDI!A:B,2,FALSE)</f>
        <v>0</v>
      </c>
      <c r="G93" s="224">
        <f>VLOOKUP(A93,'[1]CUT Bs'!A:S,2,FALSE)</f>
        <v>18649.009999999998</v>
      </c>
      <c r="H93" s="224">
        <f>VLOOKUP(A93,'[1]CUT Bs'!A:S,3,FALSE)</f>
        <v>0</v>
      </c>
      <c r="I93" s="224">
        <f>VLOOKUP(A93,'[1]CUT Bs'!A:S,4,FALSE)</f>
        <v>0</v>
      </c>
      <c r="J93" s="224">
        <f>VLOOKUP(A93,'[1]CUT Bs'!A:S,5,FALSE)</f>
        <v>0</v>
      </c>
      <c r="K93" s="224">
        <f>VLOOKUP(A93,'[1]CUT Bs'!A:S,6,FALSE)</f>
        <v>0</v>
      </c>
      <c r="L93" s="224">
        <f>VLOOKUP(A93,'[1]CUT Bs'!A:S,7,FALSE)</f>
        <v>0</v>
      </c>
      <c r="M93" s="224">
        <f>VLOOKUP(A93,'[1]CUT Bs'!A:S,8,FALSE)</f>
        <v>0</v>
      </c>
      <c r="N93" s="224">
        <f>VLOOKUP(A93,'[1]CUT Bs'!A:S,9,FALSE)</f>
        <v>0</v>
      </c>
      <c r="O93" s="224">
        <f>VLOOKUP(A93,'[1]CUT Bs'!A:S,10,FALSE)</f>
        <v>0</v>
      </c>
      <c r="P93" s="224">
        <f>VLOOKUP(A93,'[1]CUT Bs'!A:S,11,FALSE)</f>
        <v>0</v>
      </c>
      <c r="Q93" s="224">
        <f>VLOOKUP(A93,'[1]CUT Bs'!A:S,12,FALSE)</f>
        <v>0</v>
      </c>
      <c r="R93" s="224">
        <f>VLOOKUP(A93,'[1]CUT Bs'!A:S,13,FALSE)</f>
        <v>0</v>
      </c>
      <c r="S93" s="224">
        <f>VLOOKUP(A93,'[1]CUT Bs'!A:S,14,FALSE)</f>
        <v>0</v>
      </c>
      <c r="T93" s="224">
        <f>VLOOKUP(A93,'[1]CUT Bs'!A:S,15,FALSE)</f>
        <v>0</v>
      </c>
      <c r="U93" s="224">
        <f>VLOOKUP(A93,'[1]CUT Bs'!A:S,16,FALSE)</f>
        <v>0</v>
      </c>
      <c r="V93" s="224">
        <f>VLOOKUP(A93,'[1]CUT Bs'!A:S,17,FALSE)</f>
        <v>0</v>
      </c>
      <c r="W93" s="224">
        <f>VLOOKUP(A93,'[1]RES. TRL'!F:H,2,FALSE)</f>
        <v>0</v>
      </c>
      <c r="X93" s="224">
        <f>VLOOKUP(A93,'[1]RES. TRL'!F:H,3,FALSE)</f>
        <v>0</v>
      </c>
      <c r="Y93" s="224">
        <f>VLOOKUP(A93,'[1]CUT USD'!A:N,2,FALSE)</f>
        <v>0</v>
      </c>
      <c r="Z93" s="224">
        <f>VLOOKUP(A93,'[1]CUT USD'!A:N,3,FALSE)</f>
        <v>0</v>
      </c>
      <c r="AA93" s="224">
        <f>VLOOKUP(A93,'[1]CUT USD'!A:N,4,FALSE)</f>
        <v>0</v>
      </c>
      <c r="AB93" s="224">
        <f>VLOOKUP(A93,'[1]CUT USD'!A:N,5,FALSE)</f>
        <v>0</v>
      </c>
      <c r="AC93" s="224">
        <f>VLOOKUP(A93,'[1]CUT USD'!A:N,6,FALSE)</f>
        <v>0</v>
      </c>
      <c r="AD93" s="224">
        <f>VLOOKUP(A93,'[1]CUT USD'!A:N,7,FALSE)</f>
        <v>0</v>
      </c>
      <c r="AE93" s="224">
        <f>VLOOKUP(A93,'[1]CUT USD'!A:N,8,FALSE)</f>
        <v>0</v>
      </c>
      <c r="AF93" s="224">
        <f>VLOOKUP(A93,'[1]CUT USD'!A:N,9,FALSE)</f>
        <v>0</v>
      </c>
      <c r="AG93" s="224">
        <f>VLOOKUP(A93,'[1]CUT USD'!A:N,10,FALSE)</f>
        <v>0</v>
      </c>
      <c r="AH93" s="224">
        <f>VLOOKUP(A93,'[1]CUT USD'!A:N,11,FALSE)</f>
        <v>0</v>
      </c>
      <c r="AI93" s="224">
        <f>VLOOKUP(A93,'[1]CUT USD'!A:N,12,FALSE)</f>
        <v>0</v>
      </c>
      <c r="AJ93" s="224">
        <f>VLOOKUP(A93,'[1]CUT USD'!A:N,13,FALSE)</f>
        <v>0</v>
      </c>
      <c r="AK93" s="224">
        <f>VLOOKUP(A93,'[1]CUT USD'!A:N,14,FALSE)</f>
        <v>0</v>
      </c>
      <c r="AL93" s="96">
        <f t="shared" si="2"/>
        <v>18649.009999999998</v>
      </c>
      <c r="AO93" s="103"/>
    </row>
    <row r="94" spans="1:41" ht="33" hidden="1" customHeight="1">
      <c r="A94" s="221">
        <v>222</v>
      </c>
      <c r="B94" s="222" t="str">
        <f>PROPER(VLOOKUP(A94,[1]bd_lista!$A:$D,2,FALSE))</f>
        <v>Instituto Nacional De Innovación Agropecuaria Y Forestal</v>
      </c>
      <c r="C94" s="223" t="s">
        <v>1383</v>
      </c>
      <c r="D94" s="224">
        <f>VLOOKUP(A94,'[1]RES. TRL'!A:C,2,FALSE)</f>
        <v>0</v>
      </c>
      <c r="E94" s="224">
        <f>VLOOKUP(A94,'[1]RES. TRL'!A:C,3,FALSE)</f>
        <v>958.56</v>
      </c>
      <c r="F94" s="224">
        <f>VLOOKUP(A94,[1]RES.CDI!A:B,2,FALSE)</f>
        <v>6422088.2800000003</v>
      </c>
      <c r="G94" s="224">
        <f>VLOOKUP(A94,'[1]CUT Bs'!A:S,2,FALSE)</f>
        <v>2960168.7099999995</v>
      </c>
      <c r="H94" s="224">
        <f>VLOOKUP(A94,'[1]CUT Bs'!A:S,3,FALSE)</f>
        <v>0</v>
      </c>
      <c r="I94" s="224">
        <f>VLOOKUP(A94,'[1]CUT Bs'!A:S,4,FALSE)</f>
        <v>0</v>
      </c>
      <c r="J94" s="224">
        <f>VLOOKUP(A94,'[1]CUT Bs'!A:S,5,FALSE)</f>
        <v>324187.99</v>
      </c>
      <c r="K94" s="224">
        <f>VLOOKUP(A94,'[1]CUT Bs'!A:S,6,FALSE)</f>
        <v>0</v>
      </c>
      <c r="L94" s="224">
        <f>VLOOKUP(A94,'[1]CUT Bs'!A:S,7,FALSE)</f>
        <v>284.41000000000003</v>
      </c>
      <c r="M94" s="224">
        <f>VLOOKUP(A94,'[1]CUT Bs'!A:S,8,FALSE)</f>
        <v>0</v>
      </c>
      <c r="N94" s="224">
        <f>VLOOKUP(A94,'[1]CUT Bs'!A:S,9,FALSE)</f>
        <v>0</v>
      </c>
      <c r="O94" s="224">
        <f>VLOOKUP(A94,'[1]CUT Bs'!A:S,10,FALSE)</f>
        <v>0</v>
      </c>
      <c r="P94" s="224">
        <f>VLOOKUP(A94,'[1]CUT Bs'!A:S,11,FALSE)</f>
        <v>350.12</v>
      </c>
      <c r="Q94" s="224">
        <f>VLOOKUP(A94,'[1]CUT Bs'!A:S,12,FALSE)</f>
        <v>0</v>
      </c>
      <c r="R94" s="224">
        <f>VLOOKUP(A94,'[1]CUT Bs'!A:S,13,FALSE)</f>
        <v>0</v>
      </c>
      <c r="S94" s="224">
        <f>VLOOKUP(A94,'[1]CUT Bs'!A:S,14,FALSE)</f>
        <v>0</v>
      </c>
      <c r="T94" s="224">
        <f>VLOOKUP(A94,'[1]CUT Bs'!A:S,15,FALSE)</f>
        <v>0</v>
      </c>
      <c r="U94" s="224">
        <f>VLOOKUP(A94,'[1]CUT Bs'!A:S,16,FALSE)</f>
        <v>0</v>
      </c>
      <c r="V94" s="224">
        <f>VLOOKUP(A94,'[1]CUT Bs'!A:S,17,FALSE)</f>
        <v>0</v>
      </c>
      <c r="W94" s="224">
        <f>VLOOKUP(A94,'[1]RES. TRL'!F:H,2,FALSE)</f>
        <v>0</v>
      </c>
      <c r="X94" s="224">
        <f>VLOOKUP(A94,'[1]RES. TRL'!F:H,3,FALSE)</f>
        <v>0</v>
      </c>
      <c r="Y94" s="224">
        <f>VLOOKUP(A94,'[1]CUT USD'!A:N,2,FALSE)</f>
        <v>0</v>
      </c>
      <c r="Z94" s="224">
        <f>VLOOKUP(A94,'[1]CUT USD'!A:N,3,FALSE)</f>
        <v>0</v>
      </c>
      <c r="AA94" s="224">
        <f>VLOOKUP(A94,'[1]CUT USD'!A:N,4,FALSE)</f>
        <v>0</v>
      </c>
      <c r="AB94" s="224">
        <f>VLOOKUP(A94,'[1]CUT USD'!A:N,5,FALSE)</f>
        <v>0</v>
      </c>
      <c r="AC94" s="224">
        <f>VLOOKUP(A94,'[1]CUT USD'!A:N,6,FALSE)</f>
        <v>0</v>
      </c>
      <c r="AD94" s="224">
        <f>VLOOKUP(A94,'[1]CUT USD'!A:N,7,FALSE)</f>
        <v>0</v>
      </c>
      <c r="AE94" s="224">
        <f>VLOOKUP(A94,'[1]CUT USD'!A:N,8,FALSE)</f>
        <v>0</v>
      </c>
      <c r="AF94" s="224">
        <f>VLOOKUP(A94,'[1]CUT USD'!A:N,9,FALSE)</f>
        <v>0</v>
      </c>
      <c r="AG94" s="224">
        <f>VLOOKUP(A94,'[1]CUT USD'!A:N,10,FALSE)</f>
        <v>0</v>
      </c>
      <c r="AH94" s="224">
        <f>VLOOKUP(A94,'[1]CUT USD'!A:N,11,FALSE)</f>
        <v>0</v>
      </c>
      <c r="AI94" s="224">
        <f>VLOOKUP(A94,'[1]CUT USD'!A:N,12,FALSE)</f>
        <v>0</v>
      </c>
      <c r="AJ94" s="224">
        <f>VLOOKUP(A94,'[1]CUT USD'!A:N,13,FALSE)</f>
        <v>0</v>
      </c>
      <c r="AK94" s="224">
        <f>VLOOKUP(A94,'[1]CUT USD'!A:N,14,FALSE)</f>
        <v>0</v>
      </c>
      <c r="AL94" s="96">
        <f t="shared" si="2"/>
        <v>9708038.0699999984</v>
      </c>
      <c r="AO94" s="103"/>
    </row>
    <row r="95" spans="1:41" ht="33" hidden="1" customHeight="1">
      <c r="A95" s="221">
        <v>223</v>
      </c>
      <c r="B95" s="222" t="str">
        <f>PROPER(VLOOKUP(A95,[1]bd_lista!$A:$D,2,FALSE))</f>
        <v>Fondo Nacional De Desarrollo Forestal</v>
      </c>
      <c r="C95" s="223" t="s">
        <v>1383</v>
      </c>
      <c r="D95" s="224">
        <f>VLOOKUP(A95,'[1]RES. TRL'!A:C,2,FALSE)</f>
        <v>0</v>
      </c>
      <c r="E95" s="224">
        <f>VLOOKUP(A95,'[1]RES. TRL'!A:C,3,FALSE)</f>
        <v>0</v>
      </c>
      <c r="F95" s="224">
        <f>VLOOKUP(A95,[1]RES.CDI!A:B,2,FALSE)</f>
        <v>6843340.5899999999</v>
      </c>
      <c r="G95" s="224">
        <f>VLOOKUP(A95,'[1]CUT Bs'!A:S,2,FALSE)</f>
        <v>8389</v>
      </c>
      <c r="H95" s="224">
        <f>VLOOKUP(A95,'[1]CUT Bs'!A:S,3,FALSE)</f>
        <v>0</v>
      </c>
      <c r="I95" s="224">
        <f>VLOOKUP(A95,'[1]CUT Bs'!A:S,4,FALSE)</f>
        <v>0</v>
      </c>
      <c r="J95" s="224">
        <f>VLOOKUP(A95,'[1]CUT Bs'!A:S,5,FALSE)</f>
        <v>0</v>
      </c>
      <c r="K95" s="224">
        <f>VLOOKUP(A95,'[1]CUT Bs'!A:S,6,FALSE)</f>
        <v>0</v>
      </c>
      <c r="L95" s="224">
        <f>VLOOKUP(A95,'[1]CUT Bs'!A:S,7,FALSE)</f>
        <v>0</v>
      </c>
      <c r="M95" s="224">
        <f>VLOOKUP(A95,'[1]CUT Bs'!A:S,8,FALSE)</f>
        <v>0</v>
      </c>
      <c r="N95" s="224">
        <f>VLOOKUP(A95,'[1]CUT Bs'!A:S,9,FALSE)</f>
        <v>0</v>
      </c>
      <c r="O95" s="224">
        <f>VLOOKUP(A95,'[1]CUT Bs'!A:S,10,FALSE)</f>
        <v>0</v>
      </c>
      <c r="P95" s="224">
        <f>VLOOKUP(A95,'[1]CUT Bs'!A:S,11,FALSE)</f>
        <v>0</v>
      </c>
      <c r="Q95" s="224">
        <f>VLOOKUP(A95,'[1]CUT Bs'!A:S,12,FALSE)</f>
        <v>0</v>
      </c>
      <c r="R95" s="224">
        <f>VLOOKUP(A95,'[1]CUT Bs'!A:S,13,FALSE)</f>
        <v>0</v>
      </c>
      <c r="S95" s="224">
        <f>VLOOKUP(A95,'[1]CUT Bs'!A:S,14,FALSE)</f>
        <v>0</v>
      </c>
      <c r="T95" s="224">
        <f>VLOOKUP(A95,'[1]CUT Bs'!A:S,15,FALSE)</f>
        <v>0</v>
      </c>
      <c r="U95" s="224">
        <f>VLOOKUP(A95,'[1]CUT Bs'!A:S,16,FALSE)</f>
        <v>0</v>
      </c>
      <c r="V95" s="224">
        <f>VLOOKUP(A95,'[1]CUT Bs'!A:S,17,FALSE)</f>
        <v>0</v>
      </c>
      <c r="W95" s="224">
        <f>VLOOKUP(A95,'[1]RES. TRL'!F:H,2,FALSE)</f>
        <v>0</v>
      </c>
      <c r="X95" s="224">
        <f>VLOOKUP(A95,'[1]RES. TRL'!F:H,3,FALSE)</f>
        <v>0</v>
      </c>
      <c r="Y95" s="224">
        <f>VLOOKUP(A95,'[1]CUT USD'!A:N,2,FALSE)</f>
        <v>0</v>
      </c>
      <c r="Z95" s="224">
        <f>VLOOKUP(A95,'[1]CUT USD'!A:N,3,FALSE)</f>
        <v>0</v>
      </c>
      <c r="AA95" s="224">
        <f>VLOOKUP(A95,'[1]CUT USD'!A:N,4,FALSE)</f>
        <v>0</v>
      </c>
      <c r="AB95" s="224">
        <f>VLOOKUP(A95,'[1]CUT USD'!A:N,5,FALSE)</f>
        <v>0</v>
      </c>
      <c r="AC95" s="224">
        <f>VLOOKUP(A95,'[1]CUT USD'!A:N,6,FALSE)</f>
        <v>0</v>
      </c>
      <c r="AD95" s="224">
        <f>VLOOKUP(A95,'[1]CUT USD'!A:N,7,FALSE)</f>
        <v>0</v>
      </c>
      <c r="AE95" s="224">
        <f>VLOOKUP(A95,'[1]CUT USD'!A:N,8,FALSE)</f>
        <v>0</v>
      </c>
      <c r="AF95" s="224">
        <f>VLOOKUP(A95,'[1]CUT USD'!A:N,9,FALSE)</f>
        <v>0</v>
      </c>
      <c r="AG95" s="224">
        <f>VLOOKUP(A95,'[1]CUT USD'!A:N,10,FALSE)</f>
        <v>0</v>
      </c>
      <c r="AH95" s="224">
        <f>VLOOKUP(A95,'[1]CUT USD'!A:N,11,FALSE)</f>
        <v>0</v>
      </c>
      <c r="AI95" s="224">
        <f>VLOOKUP(A95,'[1]CUT USD'!A:N,12,FALSE)</f>
        <v>0</v>
      </c>
      <c r="AJ95" s="224">
        <f>VLOOKUP(A95,'[1]CUT USD'!A:N,13,FALSE)</f>
        <v>0</v>
      </c>
      <c r="AK95" s="224">
        <f>VLOOKUP(A95,'[1]CUT USD'!A:N,14,FALSE)</f>
        <v>0</v>
      </c>
      <c r="AL95" s="96">
        <f t="shared" si="2"/>
        <v>6851729.5899999999</v>
      </c>
      <c r="AO95" s="103"/>
    </row>
    <row r="96" spans="1:41" ht="33" hidden="1" customHeight="1">
      <c r="A96" s="221">
        <v>224</v>
      </c>
      <c r="B96" s="222" t="str">
        <f>PROPER(VLOOKUP(A96,[1]bd_lista!$A:$D,2,FALSE))</f>
        <v>Insumos Bolivia</v>
      </c>
      <c r="C96" s="223" t="s">
        <v>1383</v>
      </c>
      <c r="D96" s="224">
        <f>VLOOKUP(A96,'[1]RES. TRL'!A:C,2,FALSE)</f>
        <v>0</v>
      </c>
      <c r="E96" s="224">
        <f>VLOOKUP(A96,'[1]RES. TRL'!A:C,3,FALSE)</f>
        <v>0</v>
      </c>
      <c r="F96" s="224">
        <f>VLOOKUP(A96,[1]RES.CDI!A:B,2,FALSE)</f>
        <v>0</v>
      </c>
      <c r="G96" s="224">
        <f>VLOOKUP(A96,'[1]CUT Bs'!A:S,2,FALSE)</f>
        <v>498</v>
      </c>
      <c r="H96" s="224">
        <f>VLOOKUP(A96,'[1]CUT Bs'!A:S,3,FALSE)</f>
        <v>0</v>
      </c>
      <c r="I96" s="224">
        <f>VLOOKUP(A96,'[1]CUT Bs'!A:S,4,FALSE)</f>
        <v>0</v>
      </c>
      <c r="J96" s="224">
        <f>VLOOKUP(A96,'[1]CUT Bs'!A:S,5,FALSE)</f>
        <v>0</v>
      </c>
      <c r="K96" s="224">
        <f>VLOOKUP(A96,'[1]CUT Bs'!A:S,6,FALSE)</f>
        <v>0</v>
      </c>
      <c r="L96" s="224">
        <f>VLOOKUP(A96,'[1]CUT Bs'!A:S,7,FALSE)</f>
        <v>834.35</v>
      </c>
      <c r="M96" s="224">
        <f>VLOOKUP(A96,'[1]CUT Bs'!A:S,8,FALSE)</f>
        <v>0</v>
      </c>
      <c r="N96" s="224">
        <f>VLOOKUP(A96,'[1]CUT Bs'!A:S,9,FALSE)</f>
        <v>0</v>
      </c>
      <c r="O96" s="224">
        <f>VLOOKUP(A96,'[1]CUT Bs'!A:S,10,FALSE)</f>
        <v>0</v>
      </c>
      <c r="P96" s="224">
        <f>VLOOKUP(A96,'[1]CUT Bs'!A:S,11,FALSE)</f>
        <v>371.38</v>
      </c>
      <c r="Q96" s="224">
        <f>VLOOKUP(A96,'[1]CUT Bs'!A:S,12,FALSE)</f>
        <v>0</v>
      </c>
      <c r="R96" s="224">
        <f>VLOOKUP(A96,'[1]CUT Bs'!A:S,13,FALSE)</f>
        <v>0</v>
      </c>
      <c r="S96" s="224">
        <f>VLOOKUP(A96,'[1]CUT Bs'!A:S,14,FALSE)</f>
        <v>0</v>
      </c>
      <c r="T96" s="224">
        <f>VLOOKUP(A96,'[1]CUT Bs'!A:S,15,FALSE)</f>
        <v>0</v>
      </c>
      <c r="U96" s="224">
        <f>VLOOKUP(A96,'[1]CUT Bs'!A:S,16,FALSE)</f>
        <v>0</v>
      </c>
      <c r="V96" s="224">
        <f>VLOOKUP(A96,'[1]CUT Bs'!A:S,17,FALSE)</f>
        <v>0</v>
      </c>
      <c r="W96" s="224">
        <f>VLOOKUP(A96,'[1]RES. TRL'!F:H,2,FALSE)</f>
        <v>0</v>
      </c>
      <c r="X96" s="224">
        <f>VLOOKUP(A96,'[1]RES. TRL'!F:H,3,FALSE)</f>
        <v>0</v>
      </c>
      <c r="Y96" s="224">
        <f>VLOOKUP(A96,'[1]CUT USD'!A:N,2,FALSE)</f>
        <v>0</v>
      </c>
      <c r="Z96" s="224">
        <f>VLOOKUP(A96,'[1]CUT USD'!A:N,3,FALSE)</f>
        <v>0</v>
      </c>
      <c r="AA96" s="224">
        <f>VLOOKUP(A96,'[1]CUT USD'!A:N,4,FALSE)</f>
        <v>0</v>
      </c>
      <c r="AB96" s="224">
        <f>VLOOKUP(A96,'[1]CUT USD'!A:N,5,FALSE)</f>
        <v>0</v>
      </c>
      <c r="AC96" s="224">
        <f>VLOOKUP(A96,'[1]CUT USD'!A:N,6,FALSE)</f>
        <v>0</v>
      </c>
      <c r="AD96" s="224">
        <f>VLOOKUP(A96,'[1]CUT USD'!A:N,7,FALSE)</f>
        <v>0</v>
      </c>
      <c r="AE96" s="224">
        <f>VLOOKUP(A96,'[1]CUT USD'!A:N,8,FALSE)</f>
        <v>0</v>
      </c>
      <c r="AF96" s="224">
        <f>VLOOKUP(A96,'[1]CUT USD'!A:N,9,FALSE)</f>
        <v>0</v>
      </c>
      <c r="AG96" s="224">
        <f>VLOOKUP(A96,'[1]CUT USD'!A:N,10,FALSE)</f>
        <v>0</v>
      </c>
      <c r="AH96" s="224">
        <f>VLOOKUP(A96,'[1]CUT USD'!A:N,11,FALSE)</f>
        <v>0</v>
      </c>
      <c r="AI96" s="224">
        <f>VLOOKUP(A96,'[1]CUT USD'!A:N,12,FALSE)</f>
        <v>0</v>
      </c>
      <c r="AJ96" s="224">
        <f>VLOOKUP(A96,'[1]CUT USD'!A:N,13,FALSE)</f>
        <v>0</v>
      </c>
      <c r="AK96" s="224">
        <f>VLOOKUP(A96,'[1]CUT USD'!A:N,14,FALSE)</f>
        <v>0</v>
      </c>
      <c r="AL96" s="96">
        <f t="shared" si="2"/>
        <v>1703.73</v>
      </c>
      <c r="AO96" s="103"/>
    </row>
    <row r="97" spans="1:41" ht="33" hidden="1" customHeight="1">
      <c r="A97" s="221">
        <v>225</v>
      </c>
      <c r="B97" s="222" t="str">
        <f>PROPER(VLOOKUP(A97,[1]bd_lista!$A:$D,2,FALSE))</f>
        <v>Serv. Nal. Para La Sostenibilidad En Saneamiento Básico</v>
      </c>
      <c r="C97" s="223" t="s">
        <v>1383</v>
      </c>
      <c r="D97" s="224">
        <f>VLOOKUP(A97,'[1]RES. TRL'!A:C,2,FALSE)</f>
        <v>0</v>
      </c>
      <c r="E97" s="224">
        <f>VLOOKUP(A97,'[1]RES. TRL'!A:C,3,FALSE)</f>
        <v>0</v>
      </c>
      <c r="F97" s="224">
        <f>VLOOKUP(A97,[1]RES.CDI!A:B,2,FALSE)</f>
        <v>351803.17</v>
      </c>
      <c r="G97" s="224">
        <f>VLOOKUP(A97,'[1]CUT Bs'!A:S,2,FALSE)</f>
        <v>194273.69</v>
      </c>
      <c r="H97" s="224">
        <f>VLOOKUP(A97,'[1]CUT Bs'!A:S,3,FALSE)</f>
        <v>0</v>
      </c>
      <c r="I97" s="224">
        <f>VLOOKUP(A97,'[1]CUT Bs'!A:S,4,FALSE)</f>
        <v>150</v>
      </c>
      <c r="J97" s="224">
        <f>VLOOKUP(A97,'[1]CUT Bs'!A:S,5,FALSE)</f>
        <v>0</v>
      </c>
      <c r="K97" s="224">
        <f>VLOOKUP(A97,'[1]CUT Bs'!A:S,6,FALSE)</f>
        <v>0</v>
      </c>
      <c r="L97" s="224">
        <f>VLOOKUP(A97,'[1]CUT Bs'!A:S,7,FALSE)</f>
        <v>0</v>
      </c>
      <c r="M97" s="224">
        <f>VLOOKUP(A97,'[1]CUT Bs'!A:S,8,FALSE)</f>
        <v>0</v>
      </c>
      <c r="N97" s="224">
        <f>VLOOKUP(A97,'[1]CUT Bs'!A:S,9,FALSE)</f>
        <v>0</v>
      </c>
      <c r="O97" s="224">
        <f>VLOOKUP(A97,'[1]CUT Bs'!A:S,10,FALSE)</f>
        <v>0</v>
      </c>
      <c r="P97" s="224">
        <f>VLOOKUP(A97,'[1]CUT Bs'!A:S,11,FALSE)</f>
        <v>0</v>
      </c>
      <c r="Q97" s="224">
        <f>VLOOKUP(A97,'[1]CUT Bs'!A:S,12,FALSE)</f>
        <v>0</v>
      </c>
      <c r="R97" s="224">
        <f>VLOOKUP(A97,'[1]CUT Bs'!A:S,13,FALSE)</f>
        <v>0</v>
      </c>
      <c r="S97" s="224">
        <f>VLOOKUP(A97,'[1]CUT Bs'!A:S,14,FALSE)</f>
        <v>0</v>
      </c>
      <c r="T97" s="224">
        <f>VLOOKUP(A97,'[1]CUT Bs'!A:S,15,FALSE)</f>
        <v>0</v>
      </c>
      <c r="U97" s="224">
        <f>VLOOKUP(A97,'[1]CUT Bs'!A:S,16,FALSE)</f>
        <v>0</v>
      </c>
      <c r="V97" s="224">
        <f>VLOOKUP(A97,'[1]CUT Bs'!A:S,17,FALSE)</f>
        <v>0</v>
      </c>
      <c r="W97" s="224">
        <f>VLOOKUP(A97,'[1]RES. TRL'!F:H,2,FALSE)</f>
        <v>0</v>
      </c>
      <c r="X97" s="224">
        <f>VLOOKUP(A97,'[1]RES. TRL'!F:H,3,FALSE)</f>
        <v>0</v>
      </c>
      <c r="Y97" s="224">
        <f>VLOOKUP(A97,'[1]CUT USD'!A:N,2,FALSE)</f>
        <v>0</v>
      </c>
      <c r="Z97" s="224">
        <f>VLOOKUP(A97,'[1]CUT USD'!A:N,3,FALSE)</f>
        <v>0</v>
      </c>
      <c r="AA97" s="224">
        <f>VLOOKUP(A97,'[1]CUT USD'!A:N,4,FALSE)</f>
        <v>0</v>
      </c>
      <c r="AB97" s="224">
        <f>VLOOKUP(A97,'[1]CUT USD'!A:N,5,FALSE)</f>
        <v>3875900</v>
      </c>
      <c r="AC97" s="224">
        <f>VLOOKUP(A97,'[1]CUT USD'!A:N,6,FALSE)</f>
        <v>0</v>
      </c>
      <c r="AD97" s="224">
        <f>VLOOKUP(A97,'[1]CUT USD'!A:N,7,FALSE)</f>
        <v>0</v>
      </c>
      <c r="AE97" s="224">
        <f>VLOOKUP(A97,'[1]CUT USD'!A:N,8,FALSE)</f>
        <v>0</v>
      </c>
      <c r="AF97" s="224">
        <f>VLOOKUP(A97,'[1]CUT USD'!A:N,9,FALSE)</f>
        <v>0</v>
      </c>
      <c r="AG97" s="224">
        <f>VLOOKUP(A97,'[1]CUT USD'!A:N,10,FALSE)</f>
        <v>0</v>
      </c>
      <c r="AH97" s="224">
        <f>VLOOKUP(A97,'[1]CUT USD'!A:N,11,FALSE)</f>
        <v>0</v>
      </c>
      <c r="AI97" s="224">
        <f>VLOOKUP(A97,'[1]CUT USD'!A:N,12,FALSE)</f>
        <v>0</v>
      </c>
      <c r="AJ97" s="224">
        <f>VLOOKUP(A97,'[1]CUT USD'!A:N,13,FALSE)</f>
        <v>0</v>
      </c>
      <c r="AK97" s="224">
        <f>VLOOKUP(A97,'[1]CUT USD'!A:N,14,FALSE)</f>
        <v>0</v>
      </c>
      <c r="AL97" s="96">
        <f t="shared" si="2"/>
        <v>4422126.8600000003</v>
      </c>
      <c r="AO97" s="103"/>
    </row>
    <row r="98" spans="1:41" ht="33" hidden="1" customHeight="1">
      <c r="A98" s="221">
        <v>226</v>
      </c>
      <c r="B98" s="222" t="str">
        <f>PROPER(VLOOKUP(A98,[1]bd_lista!$A:$D,2,FALSE))</f>
        <v>Servicio Estatal De Autonomías</v>
      </c>
      <c r="C98" s="223" t="s">
        <v>1383</v>
      </c>
      <c r="D98" s="224">
        <f>VLOOKUP(A98,'[1]RES. TRL'!A:C,2,FALSE)</f>
        <v>0</v>
      </c>
      <c r="E98" s="224">
        <f>VLOOKUP(A98,'[1]RES. TRL'!A:C,3,FALSE)</f>
        <v>0</v>
      </c>
      <c r="F98" s="224">
        <f>VLOOKUP(A98,[1]RES.CDI!A:B,2,FALSE)</f>
        <v>0</v>
      </c>
      <c r="G98" s="224">
        <f>VLOOKUP(A98,'[1]CUT Bs'!A:S,2,FALSE)</f>
        <v>0</v>
      </c>
      <c r="H98" s="224">
        <f>VLOOKUP(A98,'[1]CUT Bs'!A:S,3,FALSE)</f>
        <v>0</v>
      </c>
      <c r="I98" s="224">
        <f>VLOOKUP(A98,'[1]CUT Bs'!A:S,4,FALSE)</f>
        <v>0</v>
      </c>
      <c r="J98" s="224">
        <f>VLOOKUP(A98,'[1]CUT Bs'!A:S,5,FALSE)</f>
        <v>0</v>
      </c>
      <c r="K98" s="224">
        <f>VLOOKUP(A98,'[1]CUT Bs'!A:S,6,FALSE)</f>
        <v>0</v>
      </c>
      <c r="L98" s="224">
        <f>VLOOKUP(A98,'[1]CUT Bs'!A:S,7,FALSE)</f>
        <v>0</v>
      </c>
      <c r="M98" s="224">
        <f>VLOOKUP(A98,'[1]CUT Bs'!A:S,8,FALSE)</f>
        <v>0</v>
      </c>
      <c r="N98" s="224">
        <f>VLOOKUP(A98,'[1]CUT Bs'!A:S,9,FALSE)</f>
        <v>0</v>
      </c>
      <c r="O98" s="224">
        <f>VLOOKUP(A98,'[1]CUT Bs'!A:S,10,FALSE)</f>
        <v>0</v>
      </c>
      <c r="P98" s="224">
        <f>VLOOKUP(A98,'[1]CUT Bs'!A:S,11,FALSE)</f>
        <v>0</v>
      </c>
      <c r="Q98" s="224">
        <f>VLOOKUP(A98,'[1]CUT Bs'!A:S,12,FALSE)</f>
        <v>0</v>
      </c>
      <c r="R98" s="224">
        <f>VLOOKUP(A98,'[1]CUT Bs'!A:S,13,FALSE)</f>
        <v>0</v>
      </c>
      <c r="S98" s="224">
        <f>VLOOKUP(A98,'[1]CUT Bs'!A:S,14,FALSE)</f>
        <v>0</v>
      </c>
      <c r="T98" s="224">
        <f>VLOOKUP(A98,'[1]CUT Bs'!A:S,15,FALSE)</f>
        <v>0</v>
      </c>
      <c r="U98" s="224">
        <f>VLOOKUP(A98,'[1]CUT Bs'!A:S,16,FALSE)</f>
        <v>0</v>
      </c>
      <c r="V98" s="224">
        <f>VLOOKUP(A98,'[1]CUT Bs'!A:S,17,FALSE)</f>
        <v>0</v>
      </c>
      <c r="W98" s="224">
        <f>VLOOKUP(A98,'[1]RES. TRL'!F:H,2,FALSE)</f>
        <v>0</v>
      </c>
      <c r="X98" s="224">
        <f>VLOOKUP(A98,'[1]RES. TRL'!F:H,3,FALSE)</f>
        <v>0</v>
      </c>
      <c r="Y98" s="224">
        <f>VLOOKUP(A98,'[1]CUT USD'!A:N,2,FALSE)</f>
        <v>0</v>
      </c>
      <c r="Z98" s="224">
        <f>VLOOKUP(A98,'[1]CUT USD'!A:N,3,FALSE)</f>
        <v>0</v>
      </c>
      <c r="AA98" s="224">
        <f>VLOOKUP(A98,'[1]CUT USD'!A:N,4,FALSE)</f>
        <v>0</v>
      </c>
      <c r="AB98" s="224">
        <f>VLOOKUP(A98,'[1]CUT USD'!A:N,5,FALSE)</f>
        <v>0</v>
      </c>
      <c r="AC98" s="224">
        <f>VLOOKUP(A98,'[1]CUT USD'!A:N,6,FALSE)</f>
        <v>0</v>
      </c>
      <c r="AD98" s="224">
        <f>VLOOKUP(A98,'[1]CUT USD'!A:N,7,FALSE)</f>
        <v>0</v>
      </c>
      <c r="AE98" s="224">
        <f>VLOOKUP(A98,'[1]CUT USD'!A:N,8,FALSE)</f>
        <v>0</v>
      </c>
      <c r="AF98" s="224">
        <f>VLOOKUP(A98,'[1]CUT USD'!A:N,9,FALSE)</f>
        <v>0</v>
      </c>
      <c r="AG98" s="224">
        <f>VLOOKUP(A98,'[1]CUT USD'!A:N,10,FALSE)</f>
        <v>0</v>
      </c>
      <c r="AH98" s="224">
        <f>VLOOKUP(A98,'[1]CUT USD'!A:N,11,FALSE)</f>
        <v>0</v>
      </c>
      <c r="AI98" s="224">
        <f>VLOOKUP(A98,'[1]CUT USD'!A:N,12,FALSE)</f>
        <v>0</v>
      </c>
      <c r="AJ98" s="224">
        <f>VLOOKUP(A98,'[1]CUT USD'!A:N,13,FALSE)</f>
        <v>0</v>
      </c>
      <c r="AK98" s="224">
        <f>VLOOKUP(A98,'[1]CUT USD'!A:N,14,FALSE)</f>
        <v>0</v>
      </c>
      <c r="AL98" s="96">
        <f t="shared" si="2"/>
        <v>0</v>
      </c>
      <c r="AO98" s="103"/>
    </row>
    <row r="99" spans="1:41" ht="33" hidden="1" customHeight="1">
      <c r="A99" s="221">
        <v>227</v>
      </c>
      <c r="B99" s="222" t="str">
        <f>PROPER(VLOOKUP(A99,[1]bd_lista!$A:$D,2,FALSE))</f>
        <v>Zona Franca Comercial E Industrial De Cobija</v>
      </c>
      <c r="C99" s="223" t="s">
        <v>1383</v>
      </c>
      <c r="D99" s="224">
        <f>VLOOKUP(A99,'[1]RES. TRL'!A:C,2,FALSE)</f>
        <v>0</v>
      </c>
      <c r="E99" s="224">
        <f>VLOOKUP(A99,'[1]RES. TRL'!A:C,3,FALSE)</f>
        <v>0</v>
      </c>
      <c r="F99" s="224">
        <f>VLOOKUP(A99,[1]RES.CDI!A:B,2,FALSE)</f>
        <v>0</v>
      </c>
      <c r="G99" s="224">
        <f>VLOOKUP(A99,'[1]CUT Bs'!A:S,2,FALSE)</f>
        <v>0</v>
      </c>
      <c r="H99" s="224">
        <f>VLOOKUP(A99,'[1]CUT Bs'!A:S,3,FALSE)</f>
        <v>0</v>
      </c>
      <c r="I99" s="224">
        <f>VLOOKUP(A99,'[1]CUT Bs'!A:S,4,FALSE)</f>
        <v>0</v>
      </c>
      <c r="J99" s="224">
        <f>VLOOKUP(A99,'[1]CUT Bs'!A:S,5,FALSE)</f>
        <v>0</v>
      </c>
      <c r="K99" s="224">
        <f>VLOOKUP(A99,'[1]CUT Bs'!A:S,6,FALSE)</f>
        <v>0</v>
      </c>
      <c r="L99" s="224">
        <f>VLOOKUP(A99,'[1]CUT Bs'!A:S,7,FALSE)</f>
        <v>0</v>
      </c>
      <c r="M99" s="224">
        <f>VLOOKUP(A99,'[1]CUT Bs'!A:S,8,FALSE)</f>
        <v>0</v>
      </c>
      <c r="N99" s="224">
        <f>VLOOKUP(A99,'[1]CUT Bs'!A:S,9,FALSE)</f>
        <v>0</v>
      </c>
      <c r="O99" s="224">
        <f>VLOOKUP(A99,'[1]CUT Bs'!A:S,10,FALSE)</f>
        <v>0</v>
      </c>
      <c r="P99" s="224">
        <f>VLOOKUP(A99,'[1]CUT Bs'!A:S,11,FALSE)</f>
        <v>0</v>
      </c>
      <c r="Q99" s="224">
        <f>VLOOKUP(A99,'[1]CUT Bs'!A:S,12,FALSE)</f>
        <v>0</v>
      </c>
      <c r="R99" s="224">
        <f>VLOOKUP(A99,'[1]CUT Bs'!A:S,13,FALSE)</f>
        <v>0</v>
      </c>
      <c r="S99" s="224">
        <f>VLOOKUP(A99,'[1]CUT Bs'!A:S,14,FALSE)</f>
        <v>0</v>
      </c>
      <c r="T99" s="224">
        <f>VLOOKUP(A99,'[1]CUT Bs'!A:S,15,FALSE)</f>
        <v>0</v>
      </c>
      <c r="U99" s="224">
        <f>VLOOKUP(A99,'[1]CUT Bs'!A:S,16,FALSE)</f>
        <v>0</v>
      </c>
      <c r="V99" s="224">
        <f>VLOOKUP(A99,'[1]CUT Bs'!A:S,17,FALSE)</f>
        <v>0</v>
      </c>
      <c r="W99" s="224">
        <f>VLOOKUP(A99,'[1]RES. TRL'!F:H,2,FALSE)</f>
        <v>0</v>
      </c>
      <c r="X99" s="224">
        <f>VLOOKUP(A99,'[1]RES. TRL'!F:H,3,FALSE)</f>
        <v>0</v>
      </c>
      <c r="Y99" s="224">
        <f>VLOOKUP(A99,'[1]CUT USD'!A:N,2,FALSE)</f>
        <v>0</v>
      </c>
      <c r="Z99" s="224">
        <f>VLOOKUP(A99,'[1]CUT USD'!A:N,3,FALSE)</f>
        <v>0</v>
      </c>
      <c r="AA99" s="224">
        <f>VLOOKUP(A99,'[1]CUT USD'!A:N,4,FALSE)</f>
        <v>0</v>
      </c>
      <c r="AB99" s="224">
        <f>VLOOKUP(A99,'[1]CUT USD'!A:N,5,FALSE)</f>
        <v>0</v>
      </c>
      <c r="AC99" s="224">
        <f>VLOOKUP(A99,'[1]CUT USD'!A:N,6,FALSE)</f>
        <v>0</v>
      </c>
      <c r="AD99" s="224">
        <f>VLOOKUP(A99,'[1]CUT USD'!A:N,7,FALSE)</f>
        <v>0</v>
      </c>
      <c r="AE99" s="224">
        <f>VLOOKUP(A99,'[1]CUT USD'!A:N,8,FALSE)</f>
        <v>0</v>
      </c>
      <c r="AF99" s="224">
        <f>VLOOKUP(A99,'[1]CUT USD'!A:N,9,FALSE)</f>
        <v>0</v>
      </c>
      <c r="AG99" s="224">
        <f>VLOOKUP(A99,'[1]CUT USD'!A:N,10,FALSE)</f>
        <v>0</v>
      </c>
      <c r="AH99" s="224">
        <f>VLOOKUP(A99,'[1]CUT USD'!A:N,11,FALSE)</f>
        <v>0</v>
      </c>
      <c r="AI99" s="224">
        <f>VLOOKUP(A99,'[1]CUT USD'!A:N,12,FALSE)</f>
        <v>0</v>
      </c>
      <c r="AJ99" s="224">
        <f>VLOOKUP(A99,'[1]CUT USD'!A:N,13,FALSE)</f>
        <v>0</v>
      </c>
      <c r="AK99" s="224">
        <f>VLOOKUP(A99,'[1]CUT USD'!A:N,14,FALSE)</f>
        <v>0</v>
      </c>
      <c r="AL99" s="96">
        <f t="shared" si="2"/>
        <v>0</v>
      </c>
      <c r="AO99" s="103"/>
    </row>
    <row r="100" spans="1:41" ht="33" hidden="1" customHeight="1">
      <c r="A100" s="221">
        <v>234</v>
      </c>
      <c r="B100" s="222" t="str">
        <f>PROPER(VLOOKUP(A100,[1]bd_lista!$A:$D,2,FALSE))</f>
        <v>Servicio Geológico Minero</v>
      </c>
      <c r="C100" s="223" t="s">
        <v>1383</v>
      </c>
      <c r="D100" s="224">
        <f>VLOOKUP(A100,'[1]RES. TRL'!A:C,2,FALSE)</f>
        <v>0</v>
      </c>
      <c r="E100" s="224">
        <f>VLOOKUP(A100,'[1]RES. TRL'!A:C,3,FALSE)</f>
        <v>0</v>
      </c>
      <c r="F100" s="224">
        <f>VLOOKUP(A100,[1]RES.CDI!A:B,2,FALSE)</f>
        <v>1844598.27</v>
      </c>
      <c r="G100" s="224">
        <f>VLOOKUP(A100,'[1]CUT Bs'!A:S,2,FALSE)</f>
        <v>3960.62</v>
      </c>
      <c r="H100" s="224">
        <f>VLOOKUP(A100,'[1]CUT Bs'!A:S,3,FALSE)</f>
        <v>0</v>
      </c>
      <c r="I100" s="224">
        <f>VLOOKUP(A100,'[1]CUT Bs'!A:S,4,FALSE)</f>
        <v>0</v>
      </c>
      <c r="J100" s="224">
        <f>VLOOKUP(A100,'[1]CUT Bs'!A:S,5,FALSE)</f>
        <v>0</v>
      </c>
      <c r="K100" s="224">
        <f>VLOOKUP(A100,'[1]CUT Bs'!A:S,6,FALSE)</f>
        <v>0</v>
      </c>
      <c r="L100" s="224">
        <f>VLOOKUP(A100,'[1]CUT Bs'!A:S,7,FALSE)</f>
        <v>0</v>
      </c>
      <c r="M100" s="224">
        <f>VLOOKUP(A100,'[1]CUT Bs'!A:S,8,FALSE)</f>
        <v>0</v>
      </c>
      <c r="N100" s="224">
        <f>VLOOKUP(A100,'[1]CUT Bs'!A:S,9,FALSE)</f>
        <v>0</v>
      </c>
      <c r="O100" s="224">
        <f>VLOOKUP(A100,'[1]CUT Bs'!A:S,10,FALSE)</f>
        <v>0</v>
      </c>
      <c r="P100" s="224">
        <f>VLOOKUP(A100,'[1]CUT Bs'!A:S,11,FALSE)</f>
        <v>0</v>
      </c>
      <c r="Q100" s="224">
        <f>VLOOKUP(A100,'[1]CUT Bs'!A:S,12,FALSE)</f>
        <v>0</v>
      </c>
      <c r="R100" s="224">
        <f>VLOOKUP(A100,'[1]CUT Bs'!A:S,13,FALSE)</f>
        <v>0</v>
      </c>
      <c r="S100" s="224">
        <f>VLOOKUP(A100,'[1]CUT Bs'!A:S,14,FALSE)</f>
        <v>0</v>
      </c>
      <c r="T100" s="224">
        <f>VLOOKUP(A100,'[1]CUT Bs'!A:S,15,FALSE)</f>
        <v>0</v>
      </c>
      <c r="U100" s="224">
        <f>VLOOKUP(A100,'[1]CUT Bs'!A:S,16,FALSE)</f>
        <v>0</v>
      </c>
      <c r="V100" s="224">
        <f>VLOOKUP(A100,'[1]CUT Bs'!A:S,17,FALSE)</f>
        <v>0</v>
      </c>
      <c r="W100" s="224">
        <f>VLOOKUP(A100,'[1]RES. TRL'!F:H,2,FALSE)</f>
        <v>0</v>
      </c>
      <c r="X100" s="224">
        <f>VLOOKUP(A100,'[1]RES. TRL'!F:H,3,FALSE)</f>
        <v>0</v>
      </c>
      <c r="Y100" s="224">
        <f>VLOOKUP(A100,'[1]CUT USD'!A:N,2,FALSE)</f>
        <v>0</v>
      </c>
      <c r="Z100" s="224">
        <f>VLOOKUP(A100,'[1]CUT USD'!A:N,3,FALSE)</f>
        <v>0</v>
      </c>
      <c r="AA100" s="224">
        <f>VLOOKUP(A100,'[1]CUT USD'!A:N,4,FALSE)</f>
        <v>0</v>
      </c>
      <c r="AB100" s="224">
        <f>VLOOKUP(A100,'[1]CUT USD'!A:N,5,FALSE)</f>
        <v>0</v>
      </c>
      <c r="AC100" s="224">
        <f>VLOOKUP(A100,'[1]CUT USD'!A:N,6,FALSE)</f>
        <v>0</v>
      </c>
      <c r="AD100" s="224">
        <f>VLOOKUP(A100,'[1]CUT USD'!A:N,7,FALSE)</f>
        <v>0</v>
      </c>
      <c r="AE100" s="224">
        <f>VLOOKUP(A100,'[1]CUT USD'!A:N,8,FALSE)</f>
        <v>0</v>
      </c>
      <c r="AF100" s="224">
        <f>VLOOKUP(A100,'[1]CUT USD'!A:N,9,FALSE)</f>
        <v>0</v>
      </c>
      <c r="AG100" s="224">
        <f>VLOOKUP(A100,'[1]CUT USD'!A:N,10,FALSE)</f>
        <v>0</v>
      </c>
      <c r="AH100" s="224">
        <f>VLOOKUP(A100,'[1]CUT USD'!A:N,11,FALSE)</f>
        <v>0</v>
      </c>
      <c r="AI100" s="224">
        <f>VLOOKUP(A100,'[1]CUT USD'!A:N,12,FALSE)</f>
        <v>0</v>
      </c>
      <c r="AJ100" s="224">
        <f>VLOOKUP(A100,'[1]CUT USD'!A:N,13,FALSE)</f>
        <v>0</v>
      </c>
      <c r="AK100" s="224">
        <f>VLOOKUP(A100,'[1]CUT USD'!A:N,14,FALSE)</f>
        <v>0</v>
      </c>
      <c r="AL100" s="96">
        <f>SUM(D100:AK100)</f>
        <v>1848558.8900000001</v>
      </c>
      <c r="AO100" s="103"/>
    </row>
    <row r="101" spans="1:41" ht="33" hidden="1" customHeight="1">
      <c r="A101" s="221">
        <v>242</v>
      </c>
      <c r="B101" s="222" t="str">
        <f>PROPER(VLOOKUP(A101,[1]bd_lista!$A:$D,2,FALSE))</f>
        <v>Comando De Ingeniería Del Ejército</v>
      </c>
      <c r="C101" s="223" t="s">
        <v>1383</v>
      </c>
      <c r="D101" s="224">
        <f>VLOOKUP(A101,'[1]RES. TRL'!A:C,2,FALSE)</f>
        <v>0</v>
      </c>
      <c r="E101" s="224">
        <f>VLOOKUP(A101,'[1]RES. TRL'!A:C,3,FALSE)</f>
        <v>0</v>
      </c>
      <c r="F101" s="224">
        <f>VLOOKUP(A101,[1]RES.CDI!A:B,2,FALSE)</f>
        <v>0</v>
      </c>
      <c r="G101" s="224">
        <f>VLOOKUP(A101,'[1]CUT Bs'!A:S,2,FALSE)</f>
        <v>0</v>
      </c>
      <c r="H101" s="224">
        <f>VLOOKUP(A101,'[1]CUT Bs'!A:S,3,FALSE)</f>
        <v>0</v>
      </c>
      <c r="I101" s="224">
        <f>VLOOKUP(A101,'[1]CUT Bs'!A:S,4,FALSE)</f>
        <v>0</v>
      </c>
      <c r="J101" s="224">
        <f>VLOOKUP(A101,'[1]CUT Bs'!A:S,5,FALSE)</f>
        <v>0</v>
      </c>
      <c r="K101" s="224">
        <f>VLOOKUP(A101,'[1]CUT Bs'!A:S,6,FALSE)</f>
        <v>0</v>
      </c>
      <c r="L101" s="224">
        <f>VLOOKUP(A101,'[1]CUT Bs'!A:S,7,FALSE)</f>
        <v>0</v>
      </c>
      <c r="M101" s="224">
        <f>VLOOKUP(A101,'[1]CUT Bs'!A:S,8,FALSE)</f>
        <v>0</v>
      </c>
      <c r="N101" s="224">
        <f>VLOOKUP(A101,'[1]CUT Bs'!A:S,9,FALSE)</f>
        <v>0</v>
      </c>
      <c r="O101" s="224">
        <f>VLOOKUP(A101,'[1]CUT Bs'!A:S,10,FALSE)</f>
        <v>0</v>
      </c>
      <c r="P101" s="224">
        <f>VLOOKUP(A101,'[1]CUT Bs'!A:S,11,FALSE)</f>
        <v>0</v>
      </c>
      <c r="Q101" s="224">
        <f>VLOOKUP(A101,'[1]CUT Bs'!A:S,12,FALSE)</f>
        <v>0</v>
      </c>
      <c r="R101" s="224">
        <f>VLOOKUP(A101,'[1]CUT Bs'!A:S,13,FALSE)</f>
        <v>0</v>
      </c>
      <c r="S101" s="224">
        <f>VLOOKUP(A101,'[1]CUT Bs'!A:S,14,FALSE)</f>
        <v>0</v>
      </c>
      <c r="T101" s="224">
        <f>VLOOKUP(A101,'[1]CUT Bs'!A:S,15,FALSE)</f>
        <v>0</v>
      </c>
      <c r="U101" s="224">
        <f>VLOOKUP(A101,'[1]CUT Bs'!A:S,16,FALSE)</f>
        <v>0</v>
      </c>
      <c r="V101" s="224">
        <f>VLOOKUP(A101,'[1]CUT Bs'!A:S,17,FALSE)</f>
        <v>0</v>
      </c>
      <c r="W101" s="224">
        <f>VLOOKUP(A101,'[1]RES. TRL'!F:H,2,FALSE)</f>
        <v>0</v>
      </c>
      <c r="X101" s="224">
        <f>VLOOKUP(A101,'[1]RES. TRL'!F:H,3,FALSE)</f>
        <v>0</v>
      </c>
      <c r="Y101" s="224">
        <f>VLOOKUP(A101,'[1]CUT USD'!A:N,2,FALSE)</f>
        <v>0</v>
      </c>
      <c r="Z101" s="224">
        <f>VLOOKUP(A101,'[1]CUT USD'!A:N,3,FALSE)</f>
        <v>0</v>
      </c>
      <c r="AA101" s="224">
        <f>VLOOKUP(A101,'[1]CUT USD'!A:N,4,FALSE)</f>
        <v>0</v>
      </c>
      <c r="AB101" s="224">
        <f>VLOOKUP(A101,'[1]CUT USD'!A:N,5,FALSE)</f>
        <v>0</v>
      </c>
      <c r="AC101" s="224">
        <f>VLOOKUP(A101,'[1]CUT USD'!A:N,6,FALSE)</f>
        <v>0</v>
      </c>
      <c r="AD101" s="224">
        <f>VLOOKUP(A101,'[1]CUT USD'!A:N,7,FALSE)</f>
        <v>0</v>
      </c>
      <c r="AE101" s="224">
        <f>VLOOKUP(A101,'[1]CUT USD'!A:N,8,FALSE)</f>
        <v>0</v>
      </c>
      <c r="AF101" s="224">
        <f>VLOOKUP(A101,'[1]CUT USD'!A:N,9,FALSE)</f>
        <v>0</v>
      </c>
      <c r="AG101" s="224">
        <f>VLOOKUP(A101,'[1]CUT USD'!A:N,10,FALSE)</f>
        <v>0</v>
      </c>
      <c r="AH101" s="224">
        <f>VLOOKUP(A101,'[1]CUT USD'!A:N,11,FALSE)</f>
        <v>0</v>
      </c>
      <c r="AI101" s="224">
        <f>VLOOKUP(A101,'[1]CUT USD'!A:N,12,FALSE)</f>
        <v>0</v>
      </c>
      <c r="AJ101" s="224">
        <f>VLOOKUP(A101,'[1]CUT USD'!A:N,13,FALSE)</f>
        <v>0</v>
      </c>
      <c r="AK101" s="224">
        <f>VLOOKUP(A101,'[1]CUT USD'!A:N,14,FALSE)</f>
        <v>0</v>
      </c>
      <c r="AL101" s="96">
        <f t="shared" si="2"/>
        <v>0</v>
      </c>
      <c r="AO101" s="103"/>
    </row>
    <row r="102" spans="1:41" ht="33" hidden="1" customHeight="1">
      <c r="A102" s="221">
        <v>243</v>
      </c>
      <c r="B102" s="222" t="str">
        <f>PROPER(VLOOKUP(A102,[1]bd_lista!$A:$D,2,FALSE))</f>
        <v>Servicio Nacional De Hidrografía Naval</v>
      </c>
      <c r="C102" s="223" t="s">
        <v>1383</v>
      </c>
      <c r="D102" s="224">
        <f>VLOOKUP(A102,'[1]RES. TRL'!A:C,2,FALSE)</f>
        <v>0</v>
      </c>
      <c r="E102" s="224">
        <f>VLOOKUP(A102,'[1]RES. TRL'!A:C,3,FALSE)</f>
        <v>0</v>
      </c>
      <c r="F102" s="224">
        <f>VLOOKUP(A102,[1]RES.CDI!A:B,2,FALSE)</f>
        <v>0</v>
      </c>
      <c r="G102" s="224">
        <f>VLOOKUP(A102,'[1]CUT Bs'!A:S,2,FALSE)</f>
        <v>0</v>
      </c>
      <c r="H102" s="224">
        <f>VLOOKUP(A102,'[1]CUT Bs'!A:S,3,FALSE)</f>
        <v>0</v>
      </c>
      <c r="I102" s="224">
        <f>VLOOKUP(A102,'[1]CUT Bs'!A:S,4,FALSE)</f>
        <v>0</v>
      </c>
      <c r="J102" s="224">
        <f>VLOOKUP(A102,'[1]CUT Bs'!A:S,5,FALSE)</f>
        <v>0</v>
      </c>
      <c r="K102" s="224">
        <f>VLOOKUP(A102,'[1]CUT Bs'!A:S,6,FALSE)</f>
        <v>0</v>
      </c>
      <c r="L102" s="224">
        <f>VLOOKUP(A102,'[1]CUT Bs'!A:S,7,FALSE)</f>
        <v>0</v>
      </c>
      <c r="M102" s="224">
        <f>VLOOKUP(A102,'[1]CUT Bs'!A:S,8,FALSE)</f>
        <v>0</v>
      </c>
      <c r="N102" s="224">
        <f>VLOOKUP(A102,'[1]CUT Bs'!A:S,9,FALSE)</f>
        <v>0</v>
      </c>
      <c r="O102" s="224">
        <f>VLOOKUP(A102,'[1]CUT Bs'!A:S,10,FALSE)</f>
        <v>0</v>
      </c>
      <c r="P102" s="224">
        <f>VLOOKUP(A102,'[1]CUT Bs'!A:S,11,FALSE)</f>
        <v>0</v>
      </c>
      <c r="Q102" s="224">
        <f>VLOOKUP(A102,'[1]CUT Bs'!A:S,12,FALSE)</f>
        <v>0</v>
      </c>
      <c r="R102" s="224">
        <f>VLOOKUP(A102,'[1]CUT Bs'!A:S,13,FALSE)</f>
        <v>0</v>
      </c>
      <c r="S102" s="224">
        <f>VLOOKUP(A102,'[1]CUT Bs'!A:S,14,FALSE)</f>
        <v>0</v>
      </c>
      <c r="T102" s="224">
        <f>VLOOKUP(A102,'[1]CUT Bs'!A:S,15,FALSE)</f>
        <v>0</v>
      </c>
      <c r="U102" s="224">
        <f>VLOOKUP(A102,'[1]CUT Bs'!A:S,16,FALSE)</f>
        <v>0</v>
      </c>
      <c r="V102" s="224">
        <f>VLOOKUP(A102,'[1]CUT Bs'!A:S,17,FALSE)</f>
        <v>0</v>
      </c>
      <c r="W102" s="224">
        <f>VLOOKUP(A102,'[1]RES. TRL'!F:H,2,FALSE)</f>
        <v>0</v>
      </c>
      <c r="X102" s="224">
        <f>VLOOKUP(A102,'[1]RES. TRL'!F:H,3,FALSE)</f>
        <v>0</v>
      </c>
      <c r="Y102" s="224">
        <f>VLOOKUP(A102,'[1]CUT USD'!A:N,2,FALSE)</f>
        <v>0</v>
      </c>
      <c r="Z102" s="224">
        <f>VLOOKUP(A102,'[1]CUT USD'!A:N,3,FALSE)</f>
        <v>0</v>
      </c>
      <c r="AA102" s="224">
        <f>VLOOKUP(A102,'[1]CUT USD'!A:N,4,FALSE)</f>
        <v>0</v>
      </c>
      <c r="AB102" s="224">
        <f>VLOOKUP(A102,'[1]CUT USD'!A:N,5,FALSE)</f>
        <v>0</v>
      </c>
      <c r="AC102" s="224">
        <f>VLOOKUP(A102,'[1]CUT USD'!A:N,6,FALSE)</f>
        <v>0</v>
      </c>
      <c r="AD102" s="224">
        <f>VLOOKUP(A102,'[1]CUT USD'!A:N,7,FALSE)</f>
        <v>0</v>
      </c>
      <c r="AE102" s="224">
        <f>VLOOKUP(A102,'[1]CUT USD'!A:N,8,FALSE)</f>
        <v>0</v>
      </c>
      <c r="AF102" s="224">
        <f>VLOOKUP(A102,'[1]CUT USD'!A:N,9,FALSE)</f>
        <v>0</v>
      </c>
      <c r="AG102" s="224">
        <f>VLOOKUP(A102,'[1]CUT USD'!A:N,10,FALSE)</f>
        <v>0</v>
      </c>
      <c r="AH102" s="224">
        <f>VLOOKUP(A102,'[1]CUT USD'!A:N,11,FALSE)</f>
        <v>0</v>
      </c>
      <c r="AI102" s="224">
        <f>VLOOKUP(A102,'[1]CUT USD'!A:N,12,FALSE)</f>
        <v>0</v>
      </c>
      <c r="AJ102" s="224">
        <f>VLOOKUP(A102,'[1]CUT USD'!A:N,13,FALSE)</f>
        <v>0</v>
      </c>
      <c r="AK102" s="224">
        <f>VLOOKUP(A102,'[1]CUT USD'!A:N,14,FALSE)</f>
        <v>0</v>
      </c>
      <c r="AL102" s="96">
        <f t="shared" si="2"/>
        <v>0</v>
      </c>
      <c r="AO102" s="103"/>
    </row>
    <row r="103" spans="1:41" ht="33" hidden="1" customHeight="1">
      <c r="A103" s="221">
        <v>244</v>
      </c>
      <c r="B103" s="222" t="str">
        <f>PROPER(VLOOKUP(A103,[1]bd_lista!$A:$D,2,FALSE))</f>
        <v>Servicio Nacional De Aerofotogrametría</v>
      </c>
      <c r="C103" s="223" t="s">
        <v>1383</v>
      </c>
      <c r="D103" s="224">
        <f>VLOOKUP(A103,'[1]RES. TRL'!A:C,2,FALSE)</f>
        <v>0</v>
      </c>
      <c r="E103" s="224">
        <f>VLOOKUP(A103,'[1]RES. TRL'!A:C,3,FALSE)</f>
        <v>0</v>
      </c>
      <c r="F103" s="224">
        <f>VLOOKUP(A103,[1]RES.CDI!A:B,2,FALSE)</f>
        <v>0</v>
      </c>
      <c r="G103" s="224">
        <f>VLOOKUP(A103,'[1]CUT Bs'!A:S,2,FALSE)</f>
        <v>0</v>
      </c>
      <c r="H103" s="224">
        <f>VLOOKUP(A103,'[1]CUT Bs'!A:S,3,FALSE)</f>
        <v>0</v>
      </c>
      <c r="I103" s="224">
        <f>VLOOKUP(A103,'[1]CUT Bs'!A:S,4,FALSE)</f>
        <v>0</v>
      </c>
      <c r="J103" s="224">
        <f>VLOOKUP(A103,'[1]CUT Bs'!A:S,5,FALSE)</f>
        <v>0</v>
      </c>
      <c r="K103" s="224">
        <f>VLOOKUP(A103,'[1]CUT Bs'!A:S,6,FALSE)</f>
        <v>0</v>
      </c>
      <c r="L103" s="224">
        <f>VLOOKUP(A103,'[1]CUT Bs'!A:S,7,FALSE)</f>
        <v>678.23</v>
      </c>
      <c r="M103" s="224">
        <f>VLOOKUP(A103,'[1]CUT Bs'!A:S,8,FALSE)</f>
        <v>0</v>
      </c>
      <c r="N103" s="224">
        <f>VLOOKUP(A103,'[1]CUT Bs'!A:S,9,FALSE)</f>
        <v>0</v>
      </c>
      <c r="O103" s="224">
        <f>VLOOKUP(A103,'[1]CUT Bs'!A:S,10,FALSE)</f>
        <v>0</v>
      </c>
      <c r="P103" s="224">
        <f>VLOOKUP(A103,'[1]CUT Bs'!A:S,11,FALSE)</f>
        <v>0</v>
      </c>
      <c r="Q103" s="224">
        <f>VLOOKUP(A103,'[1]CUT Bs'!A:S,12,FALSE)</f>
        <v>0</v>
      </c>
      <c r="R103" s="224">
        <f>VLOOKUP(A103,'[1]CUT Bs'!A:S,13,FALSE)</f>
        <v>0</v>
      </c>
      <c r="S103" s="224">
        <f>VLOOKUP(A103,'[1]CUT Bs'!A:S,14,FALSE)</f>
        <v>0</v>
      </c>
      <c r="T103" s="224">
        <f>VLOOKUP(A103,'[1]CUT Bs'!A:S,15,FALSE)</f>
        <v>0</v>
      </c>
      <c r="U103" s="224">
        <f>VLOOKUP(A103,'[1]CUT Bs'!A:S,16,FALSE)</f>
        <v>0</v>
      </c>
      <c r="V103" s="224">
        <f>VLOOKUP(A103,'[1]CUT Bs'!A:S,17,FALSE)</f>
        <v>0</v>
      </c>
      <c r="W103" s="224">
        <f>VLOOKUP(A103,'[1]RES. TRL'!F:H,2,FALSE)</f>
        <v>0</v>
      </c>
      <c r="X103" s="224">
        <f>VLOOKUP(A103,'[1]RES. TRL'!F:H,3,FALSE)</f>
        <v>0</v>
      </c>
      <c r="Y103" s="224">
        <f>VLOOKUP(A103,'[1]CUT USD'!A:N,2,FALSE)</f>
        <v>0</v>
      </c>
      <c r="Z103" s="224">
        <f>VLOOKUP(A103,'[1]CUT USD'!A:N,3,FALSE)</f>
        <v>0</v>
      </c>
      <c r="AA103" s="224">
        <f>VLOOKUP(A103,'[1]CUT USD'!A:N,4,FALSE)</f>
        <v>0</v>
      </c>
      <c r="AB103" s="224">
        <f>VLOOKUP(A103,'[1]CUT USD'!A:N,5,FALSE)</f>
        <v>0</v>
      </c>
      <c r="AC103" s="224">
        <f>VLOOKUP(A103,'[1]CUT USD'!A:N,6,FALSE)</f>
        <v>0</v>
      </c>
      <c r="AD103" s="224">
        <f>VLOOKUP(A103,'[1]CUT USD'!A:N,7,FALSE)</f>
        <v>0</v>
      </c>
      <c r="AE103" s="224">
        <f>VLOOKUP(A103,'[1]CUT USD'!A:N,8,FALSE)</f>
        <v>0</v>
      </c>
      <c r="AF103" s="224">
        <f>VLOOKUP(A103,'[1]CUT USD'!A:N,9,FALSE)</f>
        <v>0</v>
      </c>
      <c r="AG103" s="224">
        <f>VLOOKUP(A103,'[1]CUT USD'!A:N,10,FALSE)</f>
        <v>0</v>
      </c>
      <c r="AH103" s="224">
        <f>VLOOKUP(A103,'[1]CUT USD'!A:N,11,FALSE)</f>
        <v>0</v>
      </c>
      <c r="AI103" s="224">
        <f>VLOOKUP(A103,'[1]CUT USD'!A:N,12,FALSE)</f>
        <v>0</v>
      </c>
      <c r="AJ103" s="224">
        <f>VLOOKUP(A103,'[1]CUT USD'!A:N,13,FALSE)</f>
        <v>0</v>
      </c>
      <c r="AK103" s="224">
        <f>VLOOKUP(A103,'[1]CUT USD'!A:N,14,FALSE)</f>
        <v>0</v>
      </c>
      <c r="AL103" s="96">
        <f t="shared" si="2"/>
        <v>678.23</v>
      </c>
      <c r="AO103" s="103"/>
    </row>
    <row r="104" spans="1:41" ht="33" hidden="1" customHeight="1">
      <c r="A104" s="221">
        <v>245</v>
      </c>
      <c r="B104" s="222" t="str">
        <f>PROPER(VLOOKUP(A104,[1]bd_lista!$A:$D,2,FALSE))</f>
        <v>Servicio Geodésico De Mapas</v>
      </c>
      <c r="C104" s="223" t="s">
        <v>1383</v>
      </c>
      <c r="D104" s="224">
        <f>VLOOKUP(A104,'[1]RES. TRL'!A:C,2,FALSE)</f>
        <v>0</v>
      </c>
      <c r="E104" s="224">
        <f>VLOOKUP(A104,'[1]RES. TRL'!A:C,3,FALSE)</f>
        <v>0</v>
      </c>
      <c r="F104" s="224">
        <f>VLOOKUP(A104,[1]RES.CDI!A:B,2,FALSE)</f>
        <v>0</v>
      </c>
      <c r="G104" s="224">
        <f>VLOOKUP(A104,'[1]CUT Bs'!A:S,2,FALSE)</f>
        <v>0</v>
      </c>
      <c r="H104" s="224">
        <f>VLOOKUP(A104,'[1]CUT Bs'!A:S,3,FALSE)</f>
        <v>0</v>
      </c>
      <c r="I104" s="224">
        <f>VLOOKUP(A104,'[1]CUT Bs'!A:S,4,FALSE)</f>
        <v>0</v>
      </c>
      <c r="J104" s="224">
        <f>VLOOKUP(A104,'[1]CUT Bs'!A:S,5,FALSE)</f>
        <v>0</v>
      </c>
      <c r="K104" s="224">
        <f>VLOOKUP(A104,'[1]CUT Bs'!A:S,6,FALSE)</f>
        <v>0</v>
      </c>
      <c r="L104" s="224">
        <f>VLOOKUP(A104,'[1]CUT Bs'!A:S,7,FALSE)</f>
        <v>0</v>
      </c>
      <c r="M104" s="224">
        <f>VLOOKUP(A104,'[1]CUT Bs'!A:S,8,FALSE)</f>
        <v>0</v>
      </c>
      <c r="N104" s="224">
        <f>VLOOKUP(A104,'[1]CUT Bs'!A:S,9,FALSE)</f>
        <v>0</v>
      </c>
      <c r="O104" s="224">
        <f>VLOOKUP(A104,'[1]CUT Bs'!A:S,10,FALSE)</f>
        <v>0</v>
      </c>
      <c r="P104" s="224">
        <f>VLOOKUP(A104,'[1]CUT Bs'!A:S,11,FALSE)</f>
        <v>0</v>
      </c>
      <c r="Q104" s="224">
        <f>VLOOKUP(A104,'[1]CUT Bs'!A:S,12,FALSE)</f>
        <v>0</v>
      </c>
      <c r="R104" s="224">
        <f>VLOOKUP(A104,'[1]CUT Bs'!A:S,13,FALSE)</f>
        <v>0</v>
      </c>
      <c r="S104" s="224">
        <f>VLOOKUP(A104,'[1]CUT Bs'!A:S,14,FALSE)</f>
        <v>0</v>
      </c>
      <c r="T104" s="224">
        <f>VLOOKUP(A104,'[1]CUT Bs'!A:S,15,FALSE)</f>
        <v>0</v>
      </c>
      <c r="U104" s="224">
        <f>VLOOKUP(A104,'[1]CUT Bs'!A:S,16,FALSE)</f>
        <v>0</v>
      </c>
      <c r="V104" s="224">
        <f>VLOOKUP(A104,'[1]CUT Bs'!A:S,17,FALSE)</f>
        <v>0</v>
      </c>
      <c r="W104" s="224">
        <f>VLOOKUP(A104,'[1]RES. TRL'!F:H,2,FALSE)</f>
        <v>0</v>
      </c>
      <c r="X104" s="224">
        <f>VLOOKUP(A104,'[1]RES. TRL'!F:H,3,FALSE)</f>
        <v>0</v>
      </c>
      <c r="Y104" s="224">
        <f>VLOOKUP(A104,'[1]CUT USD'!A:N,2,FALSE)</f>
        <v>0</v>
      </c>
      <c r="Z104" s="224">
        <f>VLOOKUP(A104,'[1]CUT USD'!A:N,3,FALSE)</f>
        <v>0</v>
      </c>
      <c r="AA104" s="224">
        <f>VLOOKUP(A104,'[1]CUT USD'!A:N,4,FALSE)</f>
        <v>0</v>
      </c>
      <c r="AB104" s="224">
        <f>VLOOKUP(A104,'[1]CUT USD'!A:N,5,FALSE)</f>
        <v>0</v>
      </c>
      <c r="AC104" s="224">
        <f>VLOOKUP(A104,'[1]CUT USD'!A:N,6,FALSE)</f>
        <v>0</v>
      </c>
      <c r="AD104" s="224">
        <f>VLOOKUP(A104,'[1]CUT USD'!A:N,7,FALSE)</f>
        <v>0</v>
      </c>
      <c r="AE104" s="224">
        <f>VLOOKUP(A104,'[1]CUT USD'!A:N,8,FALSE)</f>
        <v>0</v>
      </c>
      <c r="AF104" s="224">
        <f>VLOOKUP(A104,'[1]CUT USD'!A:N,9,FALSE)</f>
        <v>0</v>
      </c>
      <c r="AG104" s="224">
        <f>VLOOKUP(A104,'[1]CUT USD'!A:N,10,FALSE)</f>
        <v>0</v>
      </c>
      <c r="AH104" s="224">
        <f>VLOOKUP(A104,'[1]CUT USD'!A:N,11,FALSE)</f>
        <v>0</v>
      </c>
      <c r="AI104" s="224">
        <f>VLOOKUP(A104,'[1]CUT USD'!A:N,12,FALSE)</f>
        <v>0</v>
      </c>
      <c r="AJ104" s="224">
        <f>VLOOKUP(A104,'[1]CUT USD'!A:N,13,FALSE)</f>
        <v>0</v>
      </c>
      <c r="AK104" s="224">
        <f>VLOOKUP(A104,'[1]CUT USD'!A:N,14,FALSE)</f>
        <v>0</v>
      </c>
      <c r="AL104" s="96">
        <f t="shared" si="2"/>
        <v>0</v>
      </c>
      <c r="AO104" s="103"/>
    </row>
    <row r="105" spans="1:41" ht="33" hidden="1" customHeight="1">
      <c r="A105" s="221">
        <v>247</v>
      </c>
      <c r="B105" s="222" t="str">
        <f>PROPER(VLOOKUP(A105,[1]bd_lista!$A:$D,2,FALSE))</f>
        <v>Corporación Gestora Del Proyecto Abapo - Izozog</v>
      </c>
      <c r="C105" s="223" t="s">
        <v>1383</v>
      </c>
      <c r="D105" s="224">
        <f>VLOOKUP(A105,'[1]RES. TRL'!A:C,2,FALSE)</f>
        <v>0</v>
      </c>
      <c r="E105" s="224">
        <f>VLOOKUP(A105,'[1]RES. TRL'!A:C,3,FALSE)</f>
        <v>0</v>
      </c>
      <c r="F105" s="224">
        <f>VLOOKUP(A105,[1]RES.CDI!A:B,2,FALSE)</f>
        <v>0</v>
      </c>
      <c r="G105" s="224">
        <f>VLOOKUP(A105,'[1]CUT Bs'!A:S,2,FALSE)</f>
        <v>0</v>
      </c>
      <c r="H105" s="224">
        <f>VLOOKUP(A105,'[1]CUT Bs'!A:S,3,FALSE)</f>
        <v>0</v>
      </c>
      <c r="I105" s="224">
        <f>VLOOKUP(A105,'[1]CUT Bs'!A:S,4,FALSE)</f>
        <v>0</v>
      </c>
      <c r="J105" s="224">
        <f>VLOOKUP(A105,'[1]CUT Bs'!A:S,5,FALSE)</f>
        <v>0</v>
      </c>
      <c r="K105" s="224">
        <f>VLOOKUP(A105,'[1]CUT Bs'!A:S,6,FALSE)</f>
        <v>0</v>
      </c>
      <c r="L105" s="224">
        <f>VLOOKUP(A105,'[1]CUT Bs'!A:S,7,FALSE)</f>
        <v>0</v>
      </c>
      <c r="M105" s="224">
        <f>VLOOKUP(A105,'[1]CUT Bs'!A:S,8,FALSE)</f>
        <v>0</v>
      </c>
      <c r="N105" s="224">
        <f>VLOOKUP(A105,'[1]CUT Bs'!A:S,9,FALSE)</f>
        <v>0</v>
      </c>
      <c r="O105" s="224">
        <f>VLOOKUP(A105,'[1]CUT Bs'!A:S,10,FALSE)</f>
        <v>0</v>
      </c>
      <c r="P105" s="224">
        <f>VLOOKUP(A105,'[1]CUT Bs'!A:S,11,FALSE)</f>
        <v>0</v>
      </c>
      <c r="Q105" s="224">
        <f>VLOOKUP(A105,'[1]CUT Bs'!A:S,12,FALSE)</f>
        <v>0</v>
      </c>
      <c r="R105" s="224">
        <f>VLOOKUP(A105,'[1]CUT Bs'!A:S,13,FALSE)</f>
        <v>0</v>
      </c>
      <c r="S105" s="224">
        <f>VLOOKUP(A105,'[1]CUT Bs'!A:S,14,FALSE)</f>
        <v>0</v>
      </c>
      <c r="T105" s="224">
        <f>VLOOKUP(A105,'[1]CUT Bs'!A:S,15,FALSE)</f>
        <v>0</v>
      </c>
      <c r="U105" s="224">
        <f>VLOOKUP(A105,'[1]CUT Bs'!A:S,16,FALSE)</f>
        <v>0</v>
      </c>
      <c r="V105" s="224">
        <f>VLOOKUP(A105,'[1]CUT Bs'!A:S,17,FALSE)</f>
        <v>0</v>
      </c>
      <c r="W105" s="224">
        <f>VLOOKUP(A105,'[1]RES. TRL'!F:H,2,FALSE)</f>
        <v>0</v>
      </c>
      <c r="X105" s="224">
        <f>VLOOKUP(A105,'[1]RES. TRL'!F:H,3,FALSE)</f>
        <v>0</v>
      </c>
      <c r="Y105" s="224">
        <f>VLOOKUP(A105,'[1]CUT USD'!A:N,2,FALSE)</f>
        <v>0</v>
      </c>
      <c r="Z105" s="224">
        <f>VLOOKUP(A105,'[1]CUT USD'!A:N,3,FALSE)</f>
        <v>0</v>
      </c>
      <c r="AA105" s="224">
        <f>VLOOKUP(A105,'[1]CUT USD'!A:N,4,FALSE)</f>
        <v>0</v>
      </c>
      <c r="AB105" s="224">
        <f>VLOOKUP(A105,'[1]CUT USD'!A:N,5,FALSE)</f>
        <v>0</v>
      </c>
      <c r="AC105" s="224">
        <f>VLOOKUP(A105,'[1]CUT USD'!A:N,6,FALSE)</f>
        <v>0</v>
      </c>
      <c r="AD105" s="224">
        <f>VLOOKUP(A105,'[1]CUT USD'!A:N,7,FALSE)</f>
        <v>0</v>
      </c>
      <c r="AE105" s="224">
        <f>VLOOKUP(A105,'[1]CUT USD'!A:N,8,FALSE)</f>
        <v>0</v>
      </c>
      <c r="AF105" s="224">
        <f>VLOOKUP(A105,'[1]CUT USD'!A:N,9,FALSE)</f>
        <v>0</v>
      </c>
      <c r="AG105" s="224">
        <f>VLOOKUP(A105,'[1]CUT USD'!A:N,10,FALSE)</f>
        <v>0</v>
      </c>
      <c r="AH105" s="224">
        <f>VLOOKUP(A105,'[1]CUT USD'!A:N,11,FALSE)</f>
        <v>0</v>
      </c>
      <c r="AI105" s="224">
        <f>VLOOKUP(A105,'[1]CUT USD'!A:N,12,FALSE)</f>
        <v>0</v>
      </c>
      <c r="AJ105" s="224">
        <f>VLOOKUP(A105,'[1]CUT USD'!A:N,13,FALSE)</f>
        <v>0</v>
      </c>
      <c r="AK105" s="224">
        <f>VLOOKUP(A105,'[1]CUT USD'!A:N,14,FALSE)</f>
        <v>0</v>
      </c>
      <c r="AL105" s="96">
        <f t="shared" si="2"/>
        <v>0</v>
      </c>
      <c r="AO105" s="103"/>
    </row>
    <row r="106" spans="1:41" ht="33" hidden="1" customHeight="1">
      <c r="A106" s="221">
        <v>248</v>
      </c>
      <c r="B106" s="222" t="str">
        <f>PROPER(VLOOKUP(A106,[1]bd_lista!$A:$D,2,FALSE))</f>
        <v>Centro De Investigación Y Desarrollo Acuícola Boliviano</v>
      </c>
      <c r="C106" s="223" t="s">
        <v>1383</v>
      </c>
      <c r="D106" s="224">
        <f>VLOOKUP(A106,'[1]RES. TRL'!A:C,2,FALSE)</f>
        <v>0</v>
      </c>
      <c r="E106" s="224">
        <f>VLOOKUP(A106,'[1]RES. TRL'!A:C,3,FALSE)</f>
        <v>0</v>
      </c>
      <c r="F106" s="224">
        <f>VLOOKUP(A106,[1]RES.CDI!A:B,2,FALSE)</f>
        <v>0</v>
      </c>
      <c r="G106" s="224">
        <f>VLOOKUP(A106,'[1]CUT Bs'!A:S,2,FALSE)</f>
        <v>0</v>
      </c>
      <c r="H106" s="224">
        <f>VLOOKUP(A106,'[1]CUT Bs'!A:S,3,FALSE)</f>
        <v>0</v>
      </c>
      <c r="I106" s="224">
        <f>VLOOKUP(A106,'[1]CUT Bs'!A:S,4,FALSE)</f>
        <v>0</v>
      </c>
      <c r="J106" s="224">
        <f>VLOOKUP(A106,'[1]CUT Bs'!A:S,5,FALSE)</f>
        <v>0</v>
      </c>
      <c r="K106" s="224">
        <f>VLOOKUP(A106,'[1]CUT Bs'!A:S,6,FALSE)</f>
        <v>0</v>
      </c>
      <c r="L106" s="224">
        <f>VLOOKUP(A106,'[1]CUT Bs'!A:S,7,FALSE)</f>
        <v>0</v>
      </c>
      <c r="M106" s="224">
        <f>VLOOKUP(A106,'[1]CUT Bs'!A:S,8,FALSE)</f>
        <v>0</v>
      </c>
      <c r="N106" s="224">
        <f>VLOOKUP(A106,'[1]CUT Bs'!A:S,9,FALSE)</f>
        <v>0</v>
      </c>
      <c r="O106" s="224">
        <f>VLOOKUP(A106,'[1]CUT Bs'!A:S,10,FALSE)</f>
        <v>0</v>
      </c>
      <c r="P106" s="224">
        <f>VLOOKUP(A106,'[1]CUT Bs'!A:S,11,FALSE)</f>
        <v>0</v>
      </c>
      <c r="Q106" s="224">
        <f>VLOOKUP(A106,'[1]CUT Bs'!A:S,12,FALSE)</f>
        <v>0</v>
      </c>
      <c r="R106" s="224">
        <f>VLOOKUP(A106,'[1]CUT Bs'!A:S,13,FALSE)</f>
        <v>0</v>
      </c>
      <c r="S106" s="224">
        <f>VLOOKUP(A106,'[1]CUT Bs'!A:S,14,FALSE)</f>
        <v>0</v>
      </c>
      <c r="T106" s="224">
        <f>VLOOKUP(A106,'[1]CUT Bs'!A:S,15,FALSE)</f>
        <v>0</v>
      </c>
      <c r="U106" s="224">
        <f>VLOOKUP(A106,'[1]CUT Bs'!A:S,16,FALSE)</f>
        <v>0</v>
      </c>
      <c r="V106" s="224">
        <f>VLOOKUP(A106,'[1]CUT Bs'!A:S,17,FALSE)</f>
        <v>0</v>
      </c>
      <c r="W106" s="224">
        <f>VLOOKUP(A106,'[1]RES. TRL'!F:H,2,FALSE)</f>
        <v>0</v>
      </c>
      <c r="X106" s="224">
        <f>VLOOKUP(A106,'[1]RES. TRL'!F:H,3,FALSE)</f>
        <v>0</v>
      </c>
      <c r="Y106" s="224">
        <f>VLOOKUP(A106,'[1]CUT USD'!A:N,2,FALSE)</f>
        <v>0</v>
      </c>
      <c r="Z106" s="224">
        <f>VLOOKUP(A106,'[1]CUT USD'!A:N,3,FALSE)</f>
        <v>0</v>
      </c>
      <c r="AA106" s="224">
        <f>VLOOKUP(A106,'[1]CUT USD'!A:N,4,FALSE)</f>
        <v>0</v>
      </c>
      <c r="AB106" s="224">
        <f>VLOOKUP(A106,'[1]CUT USD'!A:N,5,FALSE)</f>
        <v>0</v>
      </c>
      <c r="AC106" s="224">
        <f>VLOOKUP(A106,'[1]CUT USD'!A:N,6,FALSE)</f>
        <v>0</v>
      </c>
      <c r="AD106" s="224">
        <f>VLOOKUP(A106,'[1]CUT USD'!A:N,7,FALSE)</f>
        <v>0</v>
      </c>
      <c r="AE106" s="224">
        <f>VLOOKUP(A106,'[1]CUT USD'!A:N,8,FALSE)</f>
        <v>0</v>
      </c>
      <c r="AF106" s="224">
        <f>VLOOKUP(A106,'[1]CUT USD'!A:N,9,FALSE)</f>
        <v>0</v>
      </c>
      <c r="AG106" s="224">
        <f>VLOOKUP(A106,'[1]CUT USD'!A:N,10,FALSE)</f>
        <v>0</v>
      </c>
      <c r="AH106" s="224">
        <f>VLOOKUP(A106,'[1]CUT USD'!A:N,11,FALSE)</f>
        <v>0</v>
      </c>
      <c r="AI106" s="224">
        <f>VLOOKUP(A106,'[1]CUT USD'!A:N,12,FALSE)</f>
        <v>0</v>
      </c>
      <c r="AJ106" s="224">
        <f>VLOOKUP(A106,'[1]CUT USD'!A:N,13,FALSE)</f>
        <v>0</v>
      </c>
      <c r="AK106" s="224">
        <f>VLOOKUP(A106,'[1]CUT USD'!A:N,14,FALSE)</f>
        <v>0</v>
      </c>
      <c r="AL106" s="96">
        <f t="shared" si="2"/>
        <v>0</v>
      </c>
      <c r="AO106" s="103"/>
    </row>
    <row r="107" spans="1:41" ht="33" hidden="1" customHeight="1">
      <c r="A107" s="221">
        <v>249</v>
      </c>
      <c r="B107" s="222" t="str">
        <f>PROPER(VLOOKUP(A107,[1]bd_lista!$A:$D,2,FALSE))</f>
        <v>Central De Abastecimiento Y Suministros De Salud</v>
      </c>
      <c r="C107" s="223" t="s">
        <v>1383</v>
      </c>
      <c r="D107" s="224">
        <f>VLOOKUP(A107,'[1]RES. TRL'!A:C,2,FALSE)</f>
        <v>216500</v>
      </c>
      <c r="E107" s="224">
        <f>VLOOKUP(A107,'[1]RES. TRL'!A:C,3,FALSE)</f>
        <v>0</v>
      </c>
      <c r="F107" s="224">
        <f>VLOOKUP(A107,[1]RES.CDI!A:B,2,FALSE)</f>
        <v>0</v>
      </c>
      <c r="G107" s="224">
        <f>VLOOKUP(A107,'[1]CUT Bs'!A:S,2,FALSE)</f>
        <v>0</v>
      </c>
      <c r="H107" s="224">
        <f>VLOOKUP(A107,'[1]CUT Bs'!A:S,3,FALSE)</f>
        <v>0</v>
      </c>
      <c r="I107" s="224">
        <f>VLOOKUP(A107,'[1]CUT Bs'!A:S,4,FALSE)</f>
        <v>2740.92</v>
      </c>
      <c r="J107" s="224">
        <f>VLOOKUP(A107,'[1]CUT Bs'!A:S,5,FALSE)</f>
        <v>0</v>
      </c>
      <c r="K107" s="224">
        <f>VLOOKUP(A107,'[1]CUT Bs'!A:S,6,FALSE)</f>
        <v>0</v>
      </c>
      <c r="L107" s="224">
        <f>VLOOKUP(A107,'[1]CUT Bs'!A:S,7,FALSE)</f>
        <v>0</v>
      </c>
      <c r="M107" s="224">
        <f>VLOOKUP(A107,'[1]CUT Bs'!A:S,8,FALSE)</f>
        <v>0</v>
      </c>
      <c r="N107" s="224">
        <f>VLOOKUP(A107,'[1]CUT Bs'!A:S,9,FALSE)</f>
        <v>0</v>
      </c>
      <c r="O107" s="224">
        <f>VLOOKUP(A107,'[1]CUT Bs'!A:S,10,FALSE)</f>
        <v>0</v>
      </c>
      <c r="P107" s="224">
        <f>VLOOKUP(A107,'[1]CUT Bs'!A:S,11,FALSE)</f>
        <v>0</v>
      </c>
      <c r="Q107" s="224">
        <f>VLOOKUP(A107,'[1]CUT Bs'!A:S,12,FALSE)</f>
        <v>2182</v>
      </c>
      <c r="R107" s="224">
        <f>VLOOKUP(A107,'[1]CUT Bs'!A:S,13,FALSE)</f>
        <v>0</v>
      </c>
      <c r="S107" s="224">
        <f>VLOOKUP(A107,'[1]CUT Bs'!A:S,14,FALSE)</f>
        <v>0</v>
      </c>
      <c r="T107" s="224">
        <f>VLOOKUP(A107,'[1]CUT Bs'!A:S,15,FALSE)</f>
        <v>0</v>
      </c>
      <c r="U107" s="224">
        <f>VLOOKUP(A107,'[1]CUT Bs'!A:S,16,FALSE)</f>
        <v>0</v>
      </c>
      <c r="V107" s="224">
        <f>VLOOKUP(A107,'[1]CUT Bs'!A:S,17,FALSE)</f>
        <v>0</v>
      </c>
      <c r="W107" s="224">
        <f>VLOOKUP(A107,'[1]RES. TRL'!F:H,2,FALSE)</f>
        <v>0</v>
      </c>
      <c r="X107" s="224">
        <f>VLOOKUP(A107,'[1]RES. TRL'!F:H,3,FALSE)</f>
        <v>0</v>
      </c>
      <c r="Y107" s="224">
        <f>VLOOKUP(A107,'[1]CUT USD'!A:N,2,FALSE)</f>
        <v>0</v>
      </c>
      <c r="Z107" s="224">
        <f>VLOOKUP(A107,'[1]CUT USD'!A:N,3,FALSE)</f>
        <v>0</v>
      </c>
      <c r="AA107" s="224">
        <f>VLOOKUP(A107,'[1]CUT USD'!A:N,4,FALSE)</f>
        <v>0</v>
      </c>
      <c r="AB107" s="224">
        <f>VLOOKUP(A107,'[1]CUT USD'!A:N,5,FALSE)</f>
        <v>0</v>
      </c>
      <c r="AC107" s="224">
        <f>VLOOKUP(A107,'[1]CUT USD'!A:N,6,FALSE)</f>
        <v>0</v>
      </c>
      <c r="AD107" s="224">
        <f>VLOOKUP(A107,'[1]CUT USD'!A:N,7,FALSE)</f>
        <v>0</v>
      </c>
      <c r="AE107" s="224">
        <f>VLOOKUP(A107,'[1]CUT USD'!A:N,8,FALSE)</f>
        <v>0</v>
      </c>
      <c r="AF107" s="224">
        <f>VLOOKUP(A107,'[1]CUT USD'!A:N,9,FALSE)</f>
        <v>0</v>
      </c>
      <c r="AG107" s="224">
        <f>VLOOKUP(A107,'[1]CUT USD'!A:N,10,FALSE)</f>
        <v>0</v>
      </c>
      <c r="AH107" s="224">
        <f>VLOOKUP(A107,'[1]CUT USD'!A:N,11,FALSE)</f>
        <v>0</v>
      </c>
      <c r="AI107" s="224">
        <f>VLOOKUP(A107,'[1]CUT USD'!A:N,12,FALSE)</f>
        <v>0</v>
      </c>
      <c r="AJ107" s="224">
        <f>VLOOKUP(A107,'[1]CUT USD'!A:N,13,FALSE)</f>
        <v>0</v>
      </c>
      <c r="AK107" s="224">
        <f>VLOOKUP(A107,'[1]CUT USD'!A:N,14,FALSE)</f>
        <v>0</v>
      </c>
      <c r="AL107" s="96">
        <f>SUM(D107:AK107)</f>
        <v>221422.92</v>
      </c>
      <c r="AO107" s="103"/>
    </row>
    <row r="108" spans="1:41" ht="33" hidden="1" customHeight="1">
      <c r="A108" s="221">
        <v>250</v>
      </c>
      <c r="B108" s="222" t="str">
        <f>PROPER(VLOOKUP(A108,[1]bd_lista!$A:$D,2,FALSE))</f>
        <v>Fondo De Des. Para Los Pueblos Indígenas, Orig. Y Com. Camp.</v>
      </c>
      <c r="C108" s="223" t="s">
        <v>1383</v>
      </c>
      <c r="D108" s="224">
        <f>VLOOKUP(A108,'[1]RES. TRL'!A:C,2,FALSE)</f>
        <v>0</v>
      </c>
      <c r="E108" s="224">
        <f>VLOOKUP(A108,'[1]RES. TRL'!A:C,3,FALSE)</f>
        <v>0</v>
      </c>
      <c r="F108" s="224">
        <f>VLOOKUP(A108,[1]RES.CDI!A:B,2,FALSE)</f>
        <v>0</v>
      </c>
      <c r="G108" s="224">
        <f>VLOOKUP(A108,'[1]CUT Bs'!A:S,2,FALSE)</f>
        <v>0</v>
      </c>
      <c r="H108" s="224">
        <f>VLOOKUP(A108,'[1]CUT Bs'!A:S,3,FALSE)</f>
        <v>0</v>
      </c>
      <c r="I108" s="224">
        <f>VLOOKUP(A108,'[1]CUT Bs'!A:S,4,FALSE)</f>
        <v>0</v>
      </c>
      <c r="J108" s="224">
        <f>VLOOKUP(A108,'[1]CUT Bs'!A:S,5,FALSE)</f>
        <v>0</v>
      </c>
      <c r="K108" s="224">
        <f>VLOOKUP(A108,'[1]CUT Bs'!A:S,6,FALSE)</f>
        <v>0</v>
      </c>
      <c r="L108" s="224">
        <f>VLOOKUP(A108,'[1]CUT Bs'!A:S,7,FALSE)</f>
        <v>0</v>
      </c>
      <c r="M108" s="224">
        <f>VLOOKUP(A108,'[1]CUT Bs'!A:S,8,FALSE)</f>
        <v>0</v>
      </c>
      <c r="N108" s="224">
        <f>VLOOKUP(A108,'[1]CUT Bs'!A:S,9,FALSE)</f>
        <v>0</v>
      </c>
      <c r="O108" s="224">
        <f>VLOOKUP(A108,'[1]CUT Bs'!A:S,10,FALSE)</f>
        <v>0</v>
      </c>
      <c r="P108" s="224">
        <f>VLOOKUP(A108,'[1]CUT Bs'!A:S,11,FALSE)</f>
        <v>0</v>
      </c>
      <c r="Q108" s="224">
        <f>VLOOKUP(A108,'[1]CUT Bs'!A:S,12,FALSE)</f>
        <v>0</v>
      </c>
      <c r="R108" s="224">
        <f>VLOOKUP(A108,'[1]CUT Bs'!A:S,13,FALSE)</f>
        <v>0</v>
      </c>
      <c r="S108" s="224">
        <f>VLOOKUP(A108,'[1]CUT Bs'!A:S,14,FALSE)</f>
        <v>0</v>
      </c>
      <c r="T108" s="224">
        <f>VLOOKUP(A108,'[1]CUT Bs'!A:S,15,FALSE)</f>
        <v>0</v>
      </c>
      <c r="U108" s="224">
        <f>VLOOKUP(A108,'[1]CUT Bs'!A:S,16,FALSE)</f>
        <v>0</v>
      </c>
      <c r="V108" s="224">
        <f>VLOOKUP(A108,'[1]CUT Bs'!A:S,17,FALSE)</f>
        <v>0</v>
      </c>
      <c r="W108" s="224">
        <f>VLOOKUP(A108,'[1]RES. TRL'!F:H,2,FALSE)</f>
        <v>0</v>
      </c>
      <c r="X108" s="224">
        <f>VLOOKUP(A108,'[1]RES. TRL'!F:H,3,FALSE)</f>
        <v>0</v>
      </c>
      <c r="Y108" s="224">
        <f>VLOOKUP(A108,'[1]CUT USD'!A:N,2,FALSE)</f>
        <v>0</v>
      </c>
      <c r="Z108" s="224">
        <f>VLOOKUP(A108,'[1]CUT USD'!A:N,3,FALSE)</f>
        <v>0</v>
      </c>
      <c r="AA108" s="224">
        <f>VLOOKUP(A108,'[1]CUT USD'!A:N,4,FALSE)</f>
        <v>0</v>
      </c>
      <c r="AB108" s="224">
        <f>VLOOKUP(A108,'[1]CUT USD'!A:N,5,FALSE)</f>
        <v>0</v>
      </c>
      <c r="AC108" s="224">
        <f>VLOOKUP(A108,'[1]CUT USD'!A:N,6,FALSE)</f>
        <v>0</v>
      </c>
      <c r="AD108" s="224">
        <f>VLOOKUP(A108,'[1]CUT USD'!A:N,7,FALSE)</f>
        <v>0</v>
      </c>
      <c r="AE108" s="224">
        <f>VLOOKUP(A108,'[1]CUT USD'!A:N,8,FALSE)</f>
        <v>0</v>
      </c>
      <c r="AF108" s="224">
        <f>VLOOKUP(A108,'[1]CUT USD'!A:N,9,FALSE)</f>
        <v>0</v>
      </c>
      <c r="AG108" s="224">
        <f>VLOOKUP(A108,'[1]CUT USD'!A:N,10,FALSE)</f>
        <v>0</v>
      </c>
      <c r="AH108" s="224">
        <f>VLOOKUP(A108,'[1]CUT USD'!A:N,11,FALSE)</f>
        <v>0</v>
      </c>
      <c r="AI108" s="224">
        <f>VLOOKUP(A108,'[1]CUT USD'!A:N,12,FALSE)</f>
        <v>0</v>
      </c>
      <c r="AJ108" s="224">
        <f>VLOOKUP(A108,'[1]CUT USD'!A:N,13,FALSE)</f>
        <v>0</v>
      </c>
      <c r="AK108" s="224">
        <f>VLOOKUP(A108,'[1]CUT USD'!A:N,14,FALSE)</f>
        <v>0</v>
      </c>
      <c r="AL108" s="96">
        <f t="shared" si="2"/>
        <v>0</v>
      </c>
      <c r="AO108" s="103"/>
    </row>
    <row r="109" spans="1:41" ht="33" hidden="1" customHeight="1">
      <c r="A109" s="221">
        <v>251</v>
      </c>
      <c r="B109" s="222" t="str">
        <f>PROPER(VLOOKUP(A109,[1]bd_lista!$A:$D,2,FALSE))</f>
        <v>Instituto Nacional De Salud Ocupacional</v>
      </c>
      <c r="C109" s="223" t="s">
        <v>1383</v>
      </c>
      <c r="D109" s="224">
        <f>VLOOKUP(A109,'[1]RES. TRL'!A:C,2,FALSE)</f>
        <v>0</v>
      </c>
      <c r="E109" s="224">
        <f>VLOOKUP(A109,'[1]RES. TRL'!A:C,3,FALSE)</f>
        <v>0</v>
      </c>
      <c r="F109" s="224">
        <f>VLOOKUP(A109,[1]RES.CDI!A:B,2,FALSE)</f>
        <v>0</v>
      </c>
      <c r="G109" s="224">
        <f>VLOOKUP(A109,'[1]CUT Bs'!A:S,2,FALSE)</f>
        <v>0</v>
      </c>
      <c r="H109" s="224">
        <f>VLOOKUP(A109,'[1]CUT Bs'!A:S,3,FALSE)</f>
        <v>0</v>
      </c>
      <c r="I109" s="224">
        <f>VLOOKUP(A109,'[1]CUT Bs'!A:S,4,FALSE)</f>
        <v>0</v>
      </c>
      <c r="J109" s="224">
        <f>VLOOKUP(A109,'[1]CUT Bs'!A:S,5,FALSE)</f>
        <v>0</v>
      </c>
      <c r="K109" s="224">
        <f>VLOOKUP(A109,'[1]CUT Bs'!A:S,6,FALSE)</f>
        <v>0</v>
      </c>
      <c r="L109" s="224">
        <f>VLOOKUP(A109,'[1]CUT Bs'!A:S,7,FALSE)</f>
        <v>0</v>
      </c>
      <c r="M109" s="224">
        <f>VLOOKUP(A109,'[1]CUT Bs'!A:S,8,FALSE)</f>
        <v>0</v>
      </c>
      <c r="N109" s="224">
        <f>VLOOKUP(A109,'[1]CUT Bs'!A:S,9,FALSE)</f>
        <v>0</v>
      </c>
      <c r="O109" s="224">
        <f>VLOOKUP(A109,'[1]CUT Bs'!A:S,10,FALSE)</f>
        <v>0</v>
      </c>
      <c r="P109" s="224">
        <f>VLOOKUP(A109,'[1]CUT Bs'!A:S,11,FALSE)</f>
        <v>0</v>
      </c>
      <c r="Q109" s="224">
        <f>VLOOKUP(A109,'[1]CUT Bs'!A:S,12,FALSE)</f>
        <v>0</v>
      </c>
      <c r="R109" s="224">
        <f>VLOOKUP(A109,'[1]CUT Bs'!A:S,13,FALSE)</f>
        <v>0</v>
      </c>
      <c r="S109" s="224">
        <f>VLOOKUP(A109,'[1]CUT Bs'!A:S,14,FALSE)</f>
        <v>0</v>
      </c>
      <c r="T109" s="224">
        <f>VLOOKUP(A109,'[1]CUT Bs'!A:S,15,FALSE)</f>
        <v>0</v>
      </c>
      <c r="U109" s="224">
        <f>VLOOKUP(A109,'[1]CUT Bs'!A:S,16,FALSE)</f>
        <v>0</v>
      </c>
      <c r="V109" s="224">
        <f>VLOOKUP(A109,'[1]CUT Bs'!A:S,17,FALSE)</f>
        <v>0</v>
      </c>
      <c r="W109" s="224">
        <f>VLOOKUP(A109,'[1]RES. TRL'!F:H,2,FALSE)</f>
        <v>0</v>
      </c>
      <c r="X109" s="224">
        <f>VLOOKUP(A109,'[1]RES. TRL'!F:H,3,FALSE)</f>
        <v>0</v>
      </c>
      <c r="Y109" s="224">
        <f>VLOOKUP(A109,'[1]CUT USD'!A:N,2,FALSE)</f>
        <v>0</v>
      </c>
      <c r="Z109" s="224">
        <f>VLOOKUP(A109,'[1]CUT USD'!A:N,3,FALSE)</f>
        <v>0</v>
      </c>
      <c r="AA109" s="224">
        <f>VLOOKUP(A109,'[1]CUT USD'!A:N,4,FALSE)</f>
        <v>0</v>
      </c>
      <c r="AB109" s="224">
        <f>VLOOKUP(A109,'[1]CUT USD'!A:N,5,FALSE)</f>
        <v>0</v>
      </c>
      <c r="AC109" s="224">
        <f>VLOOKUP(A109,'[1]CUT USD'!A:N,6,FALSE)</f>
        <v>0</v>
      </c>
      <c r="AD109" s="224">
        <f>VLOOKUP(A109,'[1]CUT USD'!A:N,7,FALSE)</f>
        <v>0</v>
      </c>
      <c r="AE109" s="224">
        <f>VLOOKUP(A109,'[1]CUT USD'!A:N,8,FALSE)</f>
        <v>0</v>
      </c>
      <c r="AF109" s="224">
        <f>VLOOKUP(A109,'[1]CUT USD'!A:N,9,FALSE)</f>
        <v>0</v>
      </c>
      <c r="AG109" s="224">
        <f>VLOOKUP(A109,'[1]CUT USD'!A:N,10,FALSE)</f>
        <v>0</v>
      </c>
      <c r="AH109" s="224">
        <f>VLOOKUP(A109,'[1]CUT USD'!A:N,11,FALSE)</f>
        <v>0</v>
      </c>
      <c r="AI109" s="224">
        <f>VLOOKUP(A109,'[1]CUT USD'!A:N,12,FALSE)</f>
        <v>0</v>
      </c>
      <c r="AJ109" s="224">
        <f>VLOOKUP(A109,'[1]CUT USD'!A:N,13,FALSE)</f>
        <v>0</v>
      </c>
      <c r="AK109" s="224">
        <f>VLOOKUP(A109,'[1]CUT USD'!A:N,14,FALSE)</f>
        <v>0</v>
      </c>
      <c r="AL109" s="96">
        <f t="shared" si="2"/>
        <v>0</v>
      </c>
      <c r="AO109" s="103"/>
    </row>
    <row r="110" spans="1:41" ht="33" hidden="1" customHeight="1">
      <c r="A110" s="221">
        <v>253</v>
      </c>
      <c r="B110" s="222" t="str">
        <f>PROPER(VLOOKUP(A110,[1]bd_lista!$A:$D,2,FALSE))</f>
        <v>Entidad Ejecutora De Medio Ambiente Y Agua</v>
      </c>
      <c r="C110" s="223" t="s">
        <v>1383</v>
      </c>
      <c r="D110" s="224">
        <f>VLOOKUP(A110,'[1]RES. TRL'!A:C,2,FALSE)</f>
        <v>0</v>
      </c>
      <c r="E110" s="224">
        <f>VLOOKUP(A110,'[1]RES. TRL'!A:C,3,FALSE)</f>
        <v>0</v>
      </c>
      <c r="F110" s="224">
        <f>VLOOKUP(A110,[1]RES.CDI!A:B,2,FALSE)</f>
        <v>15517293.880000001</v>
      </c>
      <c r="G110" s="224">
        <f>VLOOKUP(A110,'[1]CUT Bs'!A:S,2,FALSE)</f>
        <v>3562189.46</v>
      </c>
      <c r="H110" s="224">
        <f>VLOOKUP(A110,'[1]CUT Bs'!A:S,3,FALSE)</f>
        <v>0</v>
      </c>
      <c r="I110" s="224">
        <f>VLOOKUP(A110,'[1]CUT Bs'!A:S,4,FALSE)</f>
        <v>0</v>
      </c>
      <c r="J110" s="224">
        <f>VLOOKUP(A110,'[1]CUT Bs'!A:S,5,FALSE)</f>
        <v>0</v>
      </c>
      <c r="K110" s="224">
        <f>VLOOKUP(A110,'[1]CUT Bs'!A:S,6,FALSE)</f>
        <v>0</v>
      </c>
      <c r="L110" s="224">
        <f>VLOOKUP(A110,'[1]CUT Bs'!A:S,7,FALSE)</f>
        <v>0</v>
      </c>
      <c r="M110" s="224">
        <f>VLOOKUP(A110,'[1]CUT Bs'!A:S,8,FALSE)</f>
        <v>0</v>
      </c>
      <c r="N110" s="224">
        <f>VLOOKUP(A110,'[1]CUT Bs'!A:S,9,FALSE)</f>
        <v>0</v>
      </c>
      <c r="O110" s="224">
        <f>VLOOKUP(A110,'[1]CUT Bs'!A:S,10,FALSE)</f>
        <v>0</v>
      </c>
      <c r="P110" s="224">
        <f>VLOOKUP(A110,'[1]CUT Bs'!A:S,11,FALSE)</f>
        <v>0</v>
      </c>
      <c r="Q110" s="224">
        <f>VLOOKUP(A110,'[1]CUT Bs'!A:S,12,FALSE)</f>
        <v>0</v>
      </c>
      <c r="R110" s="224">
        <f>VLOOKUP(A110,'[1]CUT Bs'!A:S,13,FALSE)</f>
        <v>0</v>
      </c>
      <c r="S110" s="224">
        <f>VLOOKUP(A110,'[1]CUT Bs'!A:S,14,FALSE)</f>
        <v>0</v>
      </c>
      <c r="T110" s="224">
        <f>VLOOKUP(A110,'[1]CUT Bs'!A:S,15,FALSE)</f>
        <v>0</v>
      </c>
      <c r="U110" s="224">
        <f>VLOOKUP(A110,'[1]CUT Bs'!A:S,16,FALSE)</f>
        <v>0</v>
      </c>
      <c r="V110" s="224">
        <f>VLOOKUP(A110,'[1]CUT Bs'!A:S,17,FALSE)</f>
        <v>0</v>
      </c>
      <c r="W110" s="224">
        <f>VLOOKUP(A110,'[1]RES. TRL'!F:H,2,FALSE)</f>
        <v>0</v>
      </c>
      <c r="X110" s="224">
        <f>VLOOKUP(A110,'[1]RES. TRL'!F:H,3,FALSE)</f>
        <v>0</v>
      </c>
      <c r="Y110" s="224">
        <f>VLOOKUP(A110,'[1]CUT USD'!A:N,2,FALSE)</f>
        <v>0</v>
      </c>
      <c r="Z110" s="224">
        <f>VLOOKUP(A110,'[1]CUT USD'!A:N,3,FALSE)</f>
        <v>0</v>
      </c>
      <c r="AA110" s="224">
        <f>VLOOKUP(A110,'[1]CUT USD'!A:N,4,FALSE)</f>
        <v>0</v>
      </c>
      <c r="AB110" s="224">
        <f>VLOOKUP(A110,'[1]CUT USD'!A:N,5,FALSE)</f>
        <v>0</v>
      </c>
      <c r="AC110" s="224">
        <f>VLOOKUP(A110,'[1]CUT USD'!A:N,6,FALSE)</f>
        <v>0</v>
      </c>
      <c r="AD110" s="224">
        <f>VLOOKUP(A110,'[1]CUT USD'!A:N,7,FALSE)</f>
        <v>0</v>
      </c>
      <c r="AE110" s="224">
        <f>VLOOKUP(A110,'[1]CUT USD'!A:N,8,FALSE)</f>
        <v>0</v>
      </c>
      <c r="AF110" s="224">
        <f>VLOOKUP(A110,'[1]CUT USD'!A:N,9,FALSE)</f>
        <v>0</v>
      </c>
      <c r="AG110" s="224">
        <f>VLOOKUP(A110,'[1]CUT USD'!A:N,10,FALSE)</f>
        <v>0</v>
      </c>
      <c r="AH110" s="224">
        <f>VLOOKUP(A110,'[1]CUT USD'!A:N,11,FALSE)</f>
        <v>0</v>
      </c>
      <c r="AI110" s="224">
        <f>VLOOKUP(A110,'[1]CUT USD'!A:N,12,FALSE)</f>
        <v>0</v>
      </c>
      <c r="AJ110" s="224">
        <f>VLOOKUP(A110,'[1]CUT USD'!A:N,13,FALSE)</f>
        <v>0</v>
      </c>
      <c r="AK110" s="224">
        <f>VLOOKUP(A110,'[1]CUT USD'!A:N,14,FALSE)</f>
        <v>0</v>
      </c>
      <c r="AL110" s="96">
        <f t="shared" si="2"/>
        <v>19079483.34</v>
      </c>
      <c r="AO110" s="103"/>
    </row>
    <row r="111" spans="1:41" ht="33" hidden="1" customHeight="1">
      <c r="A111" s="221">
        <v>254</v>
      </c>
      <c r="B111" s="222" t="str">
        <f>PROPER(VLOOKUP(A111,[1]bd_lista!$A:$D,2,FALSE))</f>
        <v>Instituto Del Seguro Agrario</v>
      </c>
      <c r="C111" s="223" t="s">
        <v>1383</v>
      </c>
      <c r="D111" s="224">
        <f>VLOOKUP(A111,'[1]RES. TRL'!A:C,2,FALSE)</f>
        <v>0</v>
      </c>
      <c r="E111" s="224">
        <f>VLOOKUP(A111,'[1]RES. TRL'!A:C,3,FALSE)</f>
        <v>0</v>
      </c>
      <c r="F111" s="224">
        <f>VLOOKUP(A111,[1]RES.CDI!A:B,2,FALSE)</f>
        <v>0</v>
      </c>
      <c r="G111" s="224">
        <f>VLOOKUP(A111,'[1]CUT Bs'!A:S,2,FALSE)</f>
        <v>4533969.6100000003</v>
      </c>
      <c r="H111" s="224">
        <f>VLOOKUP(A111,'[1]CUT Bs'!A:S,3,FALSE)</f>
        <v>0</v>
      </c>
      <c r="I111" s="224">
        <f>VLOOKUP(A111,'[1]CUT Bs'!A:S,4,FALSE)</f>
        <v>0</v>
      </c>
      <c r="J111" s="224">
        <f>VLOOKUP(A111,'[1]CUT Bs'!A:S,5,FALSE)</f>
        <v>0</v>
      </c>
      <c r="K111" s="224">
        <f>VLOOKUP(A111,'[1]CUT Bs'!A:S,6,FALSE)</f>
        <v>0</v>
      </c>
      <c r="L111" s="224">
        <f>VLOOKUP(A111,'[1]CUT Bs'!A:S,7,FALSE)</f>
        <v>0</v>
      </c>
      <c r="M111" s="224">
        <f>VLOOKUP(A111,'[1]CUT Bs'!A:S,8,FALSE)</f>
        <v>0</v>
      </c>
      <c r="N111" s="224">
        <f>VLOOKUP(A111,'[1]CUT Bs'!A:S,9,FALSE)</f>
        <v>0</v>
      </c>
      <c r="O111" s="224">
        <f>VLOOKUP(A111,'[1]CUT Bs'!A:S,10,FALSE)</f>
        <v>0</v>
      </c>
      <c r="P111" s="224">
        <f>VLOOKUP(A111,'[1]CUT Bs'!A:S,11,FALSE)</f>
        <v>0</v>
      </c>
      <c r="Q111" s="224">
        <f>VLOOKUP(A111,'[1]CUT Bs'!A:S,12,FALSE)</f>
        <v>0</v>
      </c>
      <c r="R111" s="224">
        <f>VLOOKUP(A111,'[1]CUT Bs'!A:S,13,FALSE)</f>
        <v>0</v>
      </c>
      <c r="S111" s="224">
        <f>VLOOKUP(A111,'[1]CUT Bs'!A:S,14,FALSE)</f>
        <v>0</v>
      </c>
      <c r="T111" s="224">
        <f>VLOOKUP(A111,'[1]CUT Bs'!A:S,15,FALSE)</f>
        <v>0</v>
      </c>
      <c r="U111" s="224">
        <f>VLOOKUP(A111,'[1]CUT Bs'!A:S,16,FALSE)</f>
        <v>0</v>
      </c>
      <c r="V111" s="224">
        <f>VLOOKUP(A111,'[1]CUT Bs'!A:S,17,FALSE)</f>
        <v>0</v>
      </c>
      <c r="W111" s="224">
        <f>VLOOKUP(A111,'[1]RES. TRL'!F:H,2,FALSE)</f>
        <v>0</v>
      </c>
      <c r="X111" s="224">
        <f>VLOOKUP(A111,'[1]RES. TRL'!F:H,3,FALSE)</f>
        <v>0</v>
      </c>
      <c r="Y111" s="224">
        <f>VLOOKUP(A111,'[1]CUT USD'!A:N,2,FALSE)</f>
        <v>0</v>
      </c>
      <c r="Z111" s="224">
        <f>VLOOKUP(A111,'[1]CUT USD'!A:N,3,FALSE)</f>
        <v>0</v>
      </c>
      <c r="AA111" s="224">
        <f>VLOOKUP(A111,'[1]CUT USD'!A:N,4,FALSE)</f>
        <v>0</v>
      </c>
      <c r="AB111" s="224">
        <f>VLOOKUP(A111,'[1]CUT USD'!A:N,5,FALSE)</f>
        <v>0</v>
      </c>
      <c r="AC111" s="224">
        <f>VLOOKUP(A111,'[1]CUT USD'!A:N,6,FALSE)</f>
        <v>0</v>
      </c>
      <c r="AD111" s="224">
        <f>VLOOKUP(A111,'[1]CUT USD'!A:N,7,FALSE)</f>
        <v>0</v>
      </c>
      <c r="AE111" s="224">
        <f>VLOOKUP(A111,'[1]CUT USD'!A:N,8,FALSE)</f>
        <v>0</v>
      </c>
      <c r="AF111" s="224">
        <f>VLOOKUP(A111,'[1]CUT USD'!A:N,9,FALSE)</f>
        <v>0</v>
      </c>
      <c r="AG111" s="224">
        <f>VLOOKUP(A111,'[1]CUT USD'!A:N,10,FALSE)</f>
        <v>0</v>
      </c>
      <c r="AH111" s="224">
        <f>VLOOKUP(A111,'[1]CUT USD'!A:N,11,FALSE)</f>
        <v>0</v>
      </c>
      <c r="AI111" s="224">
        <f>VLOOKUP(A111,'[1]CUT USD'!A:N,12,FALSE)</f>
        <v>0</v>
      </c>
      <c r="AJ111" s="224">
        <f>VLOOKUP(A111,'[1]CUT USD'!A:N,13,FALSE)</f>
        <v>0</v>
      </c>
      <c r="AK111" s="224">
        <f>VLOOKUP(A111,'[1]CUT USD'!A:N,14,FALSE)</f>
        <v>0</v>
      </c>
      <c r="AL111" s="96">
        <f t="shared" si="2"/>
        <v>4533969.6100000003</v>
      </c>
      <c r="AO111" s="103"/>
    </row>
    <row r="112" spans="1:41" ht="33" hidden="1" customHeight="1">
      <c r="A112" s="221">
        <v>265</v>
      </c>
      <c r="B112" s="222" t="str">
        <f>PROPER(VLOOKUP(A112,[1]bd_lista!$A:$D,2,FALSE))</f>
        <v>Direc. Dptal. De Educación  Chuquisaca</v>
      </c>
      <c r="C112" s="223" t="s">
        <v>1383</v>
      </c>
      <c r="D112" s="224">
        <f>VLOOKUP(A112,'[1]RES. TRL'!A:C,2,FALSE)</f>
        <v>0</v>
      </c>
      <c r="E112" s="224">
        <f>VLOOKUP(A112,'[1]RES. TRL'!A:C,3,FALSE)</f>
        <v>0</v>
      </c>
      <c r="F112" s="224">
        <f>VLOOKUP(A112,[1]RES.CDI!A:B,2,FALSE)</f>
        <v>0</v>
      </c>
      <c r="G112" s="224">
        <f>VLOOKUP(A112,'[1]CUT Bs'!A:S,2,FALSE)</f>
        <v>428</v>
      </c>
      <c r="H112" s="224">
        <f>VLOOKUP(A112,'[1]CUT Bs'!A:S,3,FALSE)</f>
        <v>0</v>
      </c>
      <c r="I112" s="224">
        <f>VLOOKUP(A112,'[1]CUT Bs'!A:S,4,FALSE)</f>
        <v>0</v>
      </c>
      <c r="J112" s="224">
        <f>VLOOKUP(A112,'[1]CUT Bs'!A:S,5,FALSE)</f>
        <v>0</v>
      </c>
      <c r="K112" s="224">
        <f>VLOOKUP(A112,'[1]CUT Bs'!A:S,6,FALSE)</f>
        <v>0</v>
      </c>
      <c r="L112" s="224">
        <f>VLOOKUP(A112,'[1]CUT Bs'!A:S,7,FALSE)</f>
        <v>0</v>
      </c>
      <c r="M112" s="224">
        <f>VLOOKUP(A112,'[1]CUT Bs'!A:S,8,FALSE)</f>
        <v>0</v>
      </c>
      <c r="N112" s="224">
        <f>VLOOKUP(A112,'[1]CUT Bs'!A:S,9,FALSE)</f>
        <v>0</v>
      </c>
      <c r="O112" s="224">
        <f>VLOOKUP(A112,'[1]CUT Bs'!A:S,10,FALSE)</f>
        <v>0</v>
      </c>
      <c r="P112" s="224">
        <f>VLOOKUP(A112,'[1]CUT Bs'!A:S,11,FALSE)</f>
        <v>0</v>
      </c>
      <c r="Q112" s="224">
        <f>VLOOKUP(A112,'[1]CUT Bs'!A:S,12,FALSE)</f>
        <v>0</v>
      </c>
      <c r="R112" s="224">
        <f>VLOOKUP(A112,'[1]CUT Bs'!A:S,13,FALSE)</f>
        <v>0</v>
      </c>
      <c r="S112" s="224">
        <f>VLOOKUP(A112,'[1]CUT Bs'!A:S,14,FALSE)</f>
        <v>0</v>
      </c>
      <c r="T112" s="224">
        <f>VLOOKUP(A112,'[1]CUT Bs'!A:S,15,FALSE)</f>
        <v>0</v>
      </c>
      <c r="U112" s="224">
        <f>VLOOKUP(A112,'[1]CUT Bs'!A:S,16,FALSE)</f>
        <v>0</v>
      </c>
      <c r="V112" s="224">
        <f>VLOOKUP(A112,'[1]CUT Bs'!A:S,17,FALSE)</f>
        <v>0</v>
      </c>
      <c r="W112" s="224">
        <f>VLOOKUP(A112,'[1]RES. TRL'!F:H,2,FALSE)</f>
        <v>0</v>
      </c>
      <c r="X112" s="224">
        <f>VLOOKUP(A112,'[1]RES. TRL'!F:H,3,FALSE)</f>
        <v>0</v>
      </c>
      <c r="Y112" s="224">
        <f>VLOOKUP(A112,'[1]CUT USD'!A:N,2,FALSE)</f>
        <v>0</v>
      </c>
      <c r="Z112" s="224">
        <f>VLOOKUP(A112,'[1]CUT USD'!A:N,3,FALSE)</f>
        <v>0</v>
      </c>
      <c r="AA112" s="224">
        <f>VLOOKUP(A112,'[1]CUT USD'!A:N,4,FALSE)</f>
        <v>0</v>
      </c>
      <c r="AB112" s="224">
        <f>VLOOKUP(A112,'[1]CUT USD'!A:N,5,FALSE)</f>
        <v>0</v>
      </c>
      <c r="AC112" s="224">
        <f>VLOOKUP(A112,'[1]CUT USD'!A:N,6,FALSE)</f>
        <v>0</v>
      </c>
      <c r="AD112" s="224">
        <f>VLOOKUP(A112,'[1]CUT USD'!A:N,7,FALSE)</f>
        <v>0</v>
      </c>
      <c r="AE112" s="224">
        <f>VLOOKUP(A112,'[1]CUT USD'!A:N,8,FALSE)</f>
        <v>0</v>
      </c>
      <c r="AF112" s="224">
        <f>VLOOKUP(A112,'[1]CUT USD'!A:N,9,FALSE)</f>
        <v>0</v>
      </c>
      <c r="AG112" s="224">
        <f>VLOOKUP(A112,'[1]CUT USD'!A:N,10,FALSE)</f>
        <v>0</v>
      </c>
      <c r="AH112" s="224">
        <f>VLOOKUP(A112,'[1]CUT USD'!A:N,11,FALSE)</f>
        <v>0</v>
      </c>
      <c r="AI112" s="224">
        <f>VLOOKUP(A112,'[1]CUT USD'!A:N,12,FALSE)</f>
        <v>0</v>
      </c>
      <c r="AJ112" s="224">
        <f>VLOOKUP(A112,'[1]CUT USD'!A:N,13,FALSE)</f>
        <v>0</v>
      </c>
      <c r="AK112" s="224">
        <f>VLOOKUP(A112,'[1]CUT USD'!A:N,14,FALSE)</f>
        <v>0</v>
      </c>
      <c r="AL112" s="96">
        <f t="shared" si="2"/>
        <v>428</v>
      </c>
      <c r="AO112" s="103"/>
    </row>
    <row r="113" spans="1:41" ht="33" hidden="1" customHeight="1">
      <c r="A113" s="221">
        <v>266</v>
      </c>
      <c r="B113" s="222" t="str">
        <f>PROPER(VLOOKUP(A113,[1]bd_lista!$A:$D,2,FALSE))</f>
        <v>Direc. Dptal. De Educación La Paz</v>
      </c>
      <c r="C113" s="223" t="s">
        <v>1383</v>
      </c>
      <c r="D113" s="224">
        <f>VLOOKUP(A113,'[1]RES. TRL'!A:C,2,FALSE)</f>
        <v>0</v>
      </c>
      <c r="E113" s="224">
        <f>VLOOKUP(A113,'[1]RES. TRL'!A:C,3,FALSE)</f>
        <v>0</v>
      </c>
      <c r="F113" s="224">
        <f>VLOOKUP(A113,[1]RES.CDI!A:B,2,FALSE)</f>
        <v>0</v>
      </c>
      <c r="G113" s="224">
        <f>VLOOKUP(A113,'[1]CUT Bs'!A:S,2,FALSE)</f>
        <v>4189.05</v>
      </c>
      <c r="H113" s="224">
        <f>VLOOKUP(A113,'[1]CUT Bs'!A:S,3,FALSE)</f>
        <v>0</v>
      </c>
      <c r="I113" s="224">
        <f>VLOOKUP(A113,'[1]CUT Bs'!A:S,4,FALSE)</f>
        <v>0</v>
      </c>
      <c r="J113" s="224">
        <f>VLOOKUP(A113,'[1]CUT Bs'!A:S,5,FALSE)</f>
        <v>0</v>
      </c>
      <c r="K113" s="224">
        <f>VLOOKUP(A113,'[1]CUT Bs'!A:S,6,FALSE)</f>
        <v>0</v>
      </c>
      <c r="L113" s="224">
        <f>VLOOKUP(A113,'[1]CUT Bs'!A:S,7,FALSE)</f>
        <v>0</v>
      </c>
      <c r="M113" s="224">
        <f>VLOOKUP(A113,'[1]CUT Bs'!A:S,8,FALSE)</f>
        <v>0</v>
      </c>
      <c r="N113" s="224">
        <f>VLOOKUP(A113,'[1]CUT Bs'!A:S,9,FALSE)</f>
        <v>0</v>
      </c>
      <c r="O113" s="224">
        <f>VLOOKUP(A113,'[1]CUT Bs'!A:S,10,FALSE)</f>
        <v>0</v>
      </c>
      <c r="P113" s="224">
        <f>VLOOKUP(A113,'[1]CUT Bs'!A:S,11,FALSE)</f>
        <v>0</v>
      </c>
      <c r="Q113" s="224">
        <f>VLOOKUP(A113,'[1]CUT Bs'!A:S,12,FALSE)</f>
        <v>0</v>
      </c>
      <c r="R113" s="224">
        <f>VLOOKUP(A113,'[1]CUT Bs'!A:S,13,FALSE)</f>
        <v>0</v>
      </c>
      <c r="S113" s="224">
        <f>VLOOKUP(A113,'[1]CUT Bs'!A:S,14,FALSE)</f>
        <v>0</v>
      </c>
      <c r="T113" s="224">
        <f>VLOOKUP(A113,'[1]CUT Bs'!A:S,15,FALSE)</f>
        <v>0</v>
      </c>
      <c r="U113" s="224">
        <f>VLOOKUP(A113,'[1]CUT Bs'!A:S,16,FALSE)</f>
        <v>0</v>
      </c>
      <c r="V113" s="224">
        <f>VLOOKUP(A113,'[1]CUT Bs'!A:S,17,FALSE)</f>
        <v>0</v>
      </c>
      <c r="W113" s="224">
        <f>VLOOKUP(A113,'[1]RES. TRL'!F:H,2,FALSE)</f>
        <v>0</v>
      </c>
      <c r="X113" s="224">
        <f>VLOOKUP(A113,'[1]RES. TRL'!F:H,3,FALSE)</f>
        <v>0</v>
      </c>
      <c r="Y113" s="224">
        <f>VLOOKUP(A113,'[1]CUT USD'!A:N,2,FALSE)</f>
        <v>0</v>
      </c>
      <c r="Z113" s="224">
        <f>VLOOKUP(A113,'[1]CUT USD'!A:N,3,FALSE)</f>
        <v>0</v>
      </c>
      <c r="AA113" s="224">
        <f>VLOOKUP(A113,'[1]CUT USD'!A:N,4,FALSE)</f>
        <v>0</v>
      </c>
      <c r="AB113" s="224">
        <f>VLOOKUP(A113,'[1]CUT USD'!A:N,5,FALSE)</f>
        <v>0</v>
      </c>
      <c r="AC113" s="224">
        <f>VLOOKUP(A113,'[1]CUT USD'!A:N,6,FALSE)</f>
        <v>0</v>
      </c>
      <c r="AD113" s="224">
        <f>VLOOKUP(A113,'[1]CUT USD'!A:N,7,FALSE)</f>
        <v>0</v>
      </c>
      <c r="AE113" s="224">
        <f>VLOOKUP(A113,'[1]CUT USD'!A:N,8,FALSE)</f>
        <v>0</v>
      </c>
      <c r="AF113" s="224">
        <f>VLOOKUP(A113,'[1]CUT USD'!A:N,9,FALSE)</f>
        <v>0</v>
      </c>
      <c r="AG113" s="224">
        <f>VLOOKUP(A113,'[1]CUT USD'!A:N,10,FALSE)</f>
        <v>0</v>
      </c>
      <c r="AH113" s="224">
        <f>VLOOKUP(A113,'[1]CUT USD'!A:N,11,FALSE)</f>
        <v>0</v>
      </c>
      <c r="AI113" s="224">
        <f>VLOOKUP(A113,'[1]CUT USD'!A:N,12,FALSE)</f>
        <v>0</v>
      </c>
      <c r="AJ113" s="224">
        <f>VLOOKUP(A113,'[1]CUT USD'!A:N,13,FALSE)</f>
        <v>0</v>
      </c>
      <c r="AK113" s="224">
        <f>VLOOKUP(A113,'[1]CUT USD'!A:N,14,FALSE)</f>
        <v>0</v>
      </c>
      <c r="AL113" s="96">
        <f>SUM(D113:AK113)</f>
        <v>4189.05</v>
      </c>
      <c r="AO113" s="103"/>
    </row>
    <row r="114" spans="1:41" ht="33" hidden="1" customHeight="1">
      <c r="A114" s="221">
        <v>267</v>
      </c>
      <c r="B114" s="222" t="str">
        <f>PROPER(VLOOKUP(A114,[1]bd_lista!$A:$D,2,FALSE))</f>
        <v>Direc. Dptal. De Educación Cochabamba</v>
      </c>
      <c r="C114" s="223" t="s">
        <v>1383</v>
      </c>
      <c r="D114" s="224">
        <f>VLOOKUP(A114,'[1]RES. TRL'!A:C,2,FALSE)</f>
        <v>0</v>
      </c>
      <c r="E114" s="224">
        <f>VLOOKUP(A114,'[1]RES. TRL'!A:C,3,FALSE)</f>
        <v>0</v>
      </c>
      <c r="F114" s="224">
        <f>VLOOKUP(A114,[1]RES.CDI!A:B,2,FALSE)</f>
        <v>0</v>
      </c>
      <c r="G114" s="224">
        <f>VLOOKUP(A114,'[1]CUT Bs'!A:S,2,FALSE)</f>
        <v>0</v>
      </c>
      <c r="H114" s="224">
        <f>VLOOKUP(A114,'[1]CUT Bs'!A:S,3,FALSE)</f>
        <v>0</v>
      </c>
      <c r="I114" s="224">
        <f>VLOOKUP(A114,'[1]CUT Bs'!A:S,4,FALSE)</f>
        <v>0</v>
      </c>
      <c r="J114" s="224">
        <f>VLOOKUP(A114,'[1]CUT Bs'!A:S,5,FALSE)</f>
        <v>0</v>
      </c>
      <c r="K114" s="224">
        <f>VLOOKUP(A114,'[1]CUT Bs'!A:S,6,FALSE)</f>
        <v>0</v>
      </c>
      <c r="L114" s="224">
        <f>VLOOKUP(A114,'[1]CUT Bs'!A:S,7,FALSE)</f>
        <v>0</v>
      </c>
      <c r="M114" s="224">
        <f>VLOOKUP(A114,'[1]CUT Bs'!A:S,8,FALSE)</f>
        <v>0</v>
      </c>
      <c r="N114" s="224">
        <f>VLOOKUP(A114,'[1]CUT Bs'!A:S,9,FALSE)</f>
        <v>0</v>
      </c>
      <c r="O114" s="224">
        <f>VLOOKUP(A114,'[1]CUT Bs'!A:S,10,FALSE)</f>
        <v>0</v>
      </c>
      <c r="P114" s="224">
        <f>VLOOKUP(A114,'[1]CUT Bs'!A:S,11,FALSE)</f>
        <v>0</v>
      </c>
      <c r="Q114" s="224">
        <f>VLOOKUP(A114,'[1]CUT Bs'!A:S,12,FALSE)</f>
        <v>0</v>
      </c>
      <c r="R114" s="224">
        <f>VLOOKUP(A114,'[1]CUT Bs'!A:S,13,FALSE)</f>
        <v>0</v>
      </c>
      <c r="S114" s="224">
        <f>VLOOKUP(A114,'[1]CUT Bs'!A:S,14,FALSE)</f>
        <v>0</v>
      </c>
      <c r="T114" s="224">
        <f>VLOOKUP(A114,'[1]CUT Bs'!A:S,15,FALSE)</f>
        <v>0</v>
      </c>
      <c r="U114" s="224">
        <f>VLOOKUP(A114,'[1]CUT Bs'!A:S,16,FALSE)</f>
        <v>0</v>
      </c>
      <c r="V114" s="224">
        <f>VLOOKUP(A114,'[1]CUT Bs'!A:S,17,FALSE)</f>
        <v>0</v>
      </c>
      <c r="W114" s="224">
        <f>VLOOKUP(A114,'[1]RES. TRL'!F:H,2,FALSE)</f>
        <v>0</v>
      </c>
      <c r="X114" s="224">
        <f>VLOOKUP(A114,'[1]RES. TRL'!F:H,3,FALSE)</f>
        <v>0</v>
      </c>
      <c r="Y114" s="224">
        <f>VLOOKUP(A114,'[1]CUT USD'!A:N,2,FALSE)</f>
        <v>0</v>
      </c>
      <c r="Z114" s="224">
        <f>VLOOKUP(A114,'[1]CUT USD'!A:N,3,FALSE)</f>
        <v>0</v>
      </c>
      <c r="AA114" s="224">
        <f>VLOOKUP(A114,'[1]CUT USD'!A:N,4,FALSE)</f>
        <v>0</v>
      </c>
      <c r="AB114" s="224">
        <f>VLOOKUP(A114,'[1]CUT USD'!A:N,5,FALSE)</f>
        <v>0</v>
      </c>
      <c r="AC114" s="224">
        <f>VLOOKUP(A114,'[1]CUT USD'!A:N,6,FALSE)</f>
        <v>0</v>
      </c>
      <c r="AD114" s="224">
        <f>VLOOKUP(A114,'[1]CUT USD'!A:N,7,FALSE)</f>
        <v>0</v>
      </c>
      <c r="AE114" s="224">
        <f>VLOOKUP(A114,'[1]CUT USD'!A:N,8,FALSE)</f>
        <v>0</v>
      </c>
      <c r="AF114" s="224">
        <f>VLOOKUP(A114,'[1]CUT USD'!A:N,9,FALSE)</f>
        <v>0</v>
      </c>
      <c r="AG114" s="224">
        <f>VLOOKUP(A114,'[1]CUT USD'!A:N,10,FALSE)</f>
        <v>0</v>
      </c>
      <c r="AH114" s="224">
        <f>VLOOKUP(A114,'[1]CUT USD'!A:N,11,FALSE)</f>
        <v>0</v>
      </c>
      <c r="AI114" s="224">
        <f>VLOOKUP(A114,'[1]CUT USD'!A:N,12,FALSE)</f>
        <v>0</v>
      </c>
      <c r="AJ114" s="224">
        <f>VLOOKUP(A114,'[1]CUT USD'!A:N,13,FALSE)</f>
        <v>0</v>
      </c>
      <c r="AK114" s="224">
        <f>VLOOKUP(A114,'[1]CUT USD'!A:N,14,FALSE)</f>
        <v>0</v>
      </c>
      <c r="AL114" s="96">
        <f t="shared" si="2"/>
        <v>0</v>
      </c>
      <c r="AO114" s="103"/>
    </row>
    <row r="115" spans="1:41" ht="33" hidden="1" customHeight="1">
      <c r="A115" s="221">
        <v>268</v>
      </c>
      <c r="B115" s="222" t="str">
        <f>PROPER(VLOOKUP(A115,[1]bd_lista!$A:$D,2,FALSE))</f>
        <v>Direc. Dptal. De Educación Oruro</v>
      </c>
      <c r="C115" s="223" t="s">
        <v>1383</v>
      </c>
      <c r="D115" s="224">
        <f>VLOOKUP(A115,'[1]RES. TRL'!A:C,2,FALSE)</f>
        <v>0</v>
      </c>
      <c r="E115" s="224">
        <f>VLOOKUP(A115,'[1]RES. TRL'!A:C,3,FALSE)</f>
        <v>0</v>
      </c>
      <c r="F115" s="224">
        <f>VLOOKUP(A115,[1]RES.CDI!A:B,2,FALSE)</f>
        <v>0</v>
      </c>
      <c r="G115" s="224">
        <f>VLOOKUP(A115,'[1]CUT Bs'!A:S,2,FALSE)</f>
        <v>0</v>
      </c>
      <c r="H115" s="224">
        <f>VLOOKUP(A115,'[1]CUT Bs'!A:S,3,FALSE)</f>
        <v>0</v>
      </c>
      <c r="I115" s="224">
        <f>VLOOKUP(A115,'[1]CUT Bs'!A:S,4,FALSE)</f>
        <v>0</v>
      </c>
      <c r="J115" s="224">
        <f>VLOOKUP(A115,'[1]CUT Bs'!A:S,5,FALSE)</f>
        <v>0</v>
      </c>
      <c r="K115" s="224">
        <f>VLOOKUP(A115,'[1]CUT Bs'!A:S,6,FALSE)</f>
        <v>0</v>
      </c>
      <c r="L115" s="224">
        <f>VLOOKUP(A115,'[1]CUT Bs'!A:S,7,FALSE)</f>
        <v>0</v>
      </c>
      <c r="M115" s="224">
        <f>VLOOKUP(A115,'[1]CUT Bs'!A:S,8,FALSE)</f>
        <v>0</v>
      </c>
      <c r="N115" s="224">
        <f>VLOOKUP(A115,'[1]CUT Bs'!A:S,9,FALSE)</f>
        <v>0</v>
      </c>
      <c r="O115" s="224">
        <f>VLOOKUP(A115,'[1]CUT Bs'!A:S,10,FALSE)</f>
        <v>0</v>
      </c>
      <c r="P115" s="224">
        <f>VLOOKUP(A115,'[1]CUT Bs'!A:S,11,FALSE)</f>
        <v>0</v>
      </c>
      <c r="Q115" s="224">
        <f>VLOOKUP(A115,'[1]CUT Bs'!A:S,12,FALSE)</f>
        <v>0</v>
      </c>
      <c r="R115" s="224">
        <f>VLOOKUP(A115,'[1]CUT Bs'!A:S,13,FALSE)</f>
        <v>0</v>
      </c>
      <c r="S115" s="224">
        <f>VLOOKUP(A115,'[1]CUT Bs'!A:S,14,FALSE)</f>
        <v>0</v>
      </c>
      <c r="T115" s="224">
        <f>VLOOKUP(A115,'[1]CUT Bs'!A:S,15,FALSE)</f>
        <v>0</v>
      </c>
      <c r="U115" s="224">
        <f>VLOOKUP(A115,'[1]CUT Bs'!A:S,16,FALSE)</f>
        <v>0</v>
      </c>
      <c r="V115" s="224">
        <f>VLOOKUP(A115,'[1]CUT Bs'!A:S,17,FALSE)</f>
        <v>0</v>
      </c>
      <c r="W115" s="224">
        <f>VLOOKUP(A115,'[1]RES. TRL'!F:H,2,FALSE)</f>
        <v>0</v>
      </c>
      <c r="X115" s="224">
        <f>VLOOKUP(A115,'[1]RES. TRL'!F:H,3,FALSE)</f>
        <v>0</v>
      </c>
      <c r="Y115" s="224">
        <f>VLOOKUP(A115,'[1]CUT USD'!A:N,2,FALSE)</f>
        <v>0</v>
      </c>
      <c r="Z115" s="224">
        <f>VLOOKUP(A115,'[1]CUT USD'!A:N,3,FALSE)</f>
        <v>0</v>
      </c>
      <c r="AA115" s="224">
        <f>VLOOKUP(A115,'[1]CUT USD'!A:N,4,FALSE)</f>
        <v>0</v>
      </c>
      <c r="AB115" s="224">
        <f>VLOOKUP(A115,'[1]CUT USD'!A:N,5,FALSE)</f>
        <v>0</v>
      </c>
      <c r="AC115" s="224">
        <f>VLOOKUP(A115,'[1]CUT USD'!A:N,6,FALSE)</f>
        <v>0</v>
      </c>
      <c r="AD115" s="224">
        <f>VLOOKUP(A115,'[1]CUT USD'!A:N,7,FALSE)</f>
        <v>0</v>
      </c>
      <c r="AE115" s="224">
        <f>VLOOKUP(A115,'[1]CUT USD'!A:N,8,FALSE)</f>
        <v>0</v>
      </c>
      <c r="AF115" s="224">
        <f>VLOOKUP(A115,'[1]CUT USD'!A:N,9,FALSE)</f>
        <v>0</v>
      </c>
      <c r="AG115" s="224">
        <f>VLOOKUP(A115,'[1]CUT USD'!A:N,10,FALSE)</f>
        <v>0</v>
      </c>
      <c r="AH115" s="224">
        <f>VLOOKUP(A115,'[1]CUT USD'!A:N,11,FALSE)</f>
        <v>0</v>
      </c>
      <c r="AI115" s="224">
        <f>VLOOKUP(A115,'[1]CUT USD'!A:N,12,FALSE)</f>
        <v>0</v>
      </c>
      <c r="AJ115" s="224">
        <f>VLOOKUP(A115,'[1]CUT USD'!A:N,13,FALSE)</f>
        <v>0</v>
      </c>
      <c r="AK115" s="224">
        <f>VLOOKUP(A115,'[1]CUT USD'!A:N,14,FALSE)</f>
        <v>0</v>
      </c>
      <c r="AL115" s="96">
        <f t="shared" si="2"/>
        <v>0</v>
      </c>
      <c r="AO115" s="103"/>
    </row>
    <row r="116" spans="1:41" ht="33" hidden="1" customHeight="1">
      <c r="A116" s="221">
        <v>269</v>
      </c>
      <c r="B116" s="222" t="str">
        <f>PROPER(VLOOKUP(A116,[1]bd_lista!$A:$D,2,FALSE))</f>
        <v>Direc. Dptal. De Educación Potosí</v>
      </c>
      <c r="C116" s="223" t="s">
        <v>1383</v>
      </c>
      <c r="D116" s="224">
        <f>VLOOKUP(A116,'[1]RES. TRL'!A:C,2,FALSE)</f>
        <v>0</v>
      </c>
      <c r="E116" s="224">
        <f>VLOOKUP(A116,'[1]RES. TRL'!A:C,3,FALSE)</f>
        <v>0</v>
      </c>
      <c r="F116" s="224">
        <f>VLOOKUP(A116,[1]RES.CDI!A:B,2,FALSE)</f>
        <v>27762</v>
      </c>
      <c r="G116" s="224">
        <f>VLOOKUP(A116,'[1]CUT Bs'!A:S,2,FALSE)</f>
        <v>0</v>
      </c>
      <c r="H116" s="224">
        <f>VLOOKUP(A116,'[1]CUT Bs'!A:S,3,FALSE)</f>
        <v>0</v>
      </c>
      <c r="I116" s="224">
        <f>VLOOKUP(A116,'[1]CUT Bs'!A:S,4,FALSE)</f>
        <v>0</v>
      </c>
      <c r="J116" s="224">
        <f>VLOOKUP(A116,'[1]CUT Bs'!A:S,5,FALSE)</f>
        <v>0</v>
      </c>
      <c r="K116" s="224">
        <f>VLOOKUP(A116,'[1]CUT Bs'!A:S,6,FALSE)</f>
        <v>0</v>
      </c>
      <c r="L116" s="224">
        <f>VLOOKUP(A116,'[1]CUT Bs'!A:S,7,FALSE)</f>
        <v>0</v>
      </c>
      <c r="M116" s="224">
        <f>VLOOKUP(A116,'[1]CUT Bs'!A:S,8,FALSE)</f>
        <v>0</v>
      </c>
      <c r="N116" s="224">
        <f>VLOOKUP(A116,'[1]CUT Bs'!A:S,9,FALSE)</f>
        <v>0</v>
      </c>
      <c r="O116" s="224">
        <f>VLOOKUP(A116,'[1]CUT Bs'!A:S,10,FALSE)</f>
        <v>0</v>
      </c>
      <c r="P116" s="224">
        <f>VLOOKUP(A116,'[1]CUT Bs'!A:S,11,FALSE)</f>
        <v>0</v>
      </c>
      <c r="Q116" s="224">
        <f>VLOOKUP(A116,'[1]CUT Bs'!A:S,12,FALSE)</f>
        <v>0</v>
      </c>
      <c r="R116" s="224">
        <f>VLOOKUP(A116,'[1]CUT Bs'!A:S,13,FALSE)</f>
        <v>0</v>
      </c>
      <c r="S116" s="224">
        <f>VLOOKUP(A116,'[1]CUT Bs'!A:S,14,FALSE)</f>
        <v>0</v>
      </c>
      <c r="T116" s="224">
        <f>VLOOKUP(A116,'[1]CUT Bs'!A:S,15,FALSE)</f>
        <v>0</v>
      </c>
      <c r="U116" s="224">
        <f>VLOOKUP(A116,'[1]CUT Bs'!A:S,16,FALSE)</f>
        <v>0</v>
      </c>
      <c r="V116" s="224">
        <f>VLOOKUP(A116,'[1]CUT Bs'!A:S,17,FALSE)</f>
        <v>0</v>
      </c>
      <c r="W116" s="224">
        <f>VLOOKUP(A116,'[1]RES. TRL'!F:H,2,FALSE)</f>
        <v>0</v>
      </c>
      <c r="X116" s="224">
        <f>VLOOKUP(A116,'[1]RES. TRL'!F:H,3,FALSE)</f>
        <v>0</v>
      </c>
      <c r="Y116" s="224">
        <f>VLOOKUP(A116,'[1]CUT USD'!A:N,2,FALSE)</f>
        <v>0</v>
      </c>
      <c r="Z116" s="224">
        <f>VLOOKUP(A116,'[1]CUT USD'!A:N,3,FALSE)</f>
        <v>0</v>
      </c>
      <c r="AA116" s="224">
        <f>VLOOKUP(A116,'[1]CUT USD'!A:N,4,FALSE)</f>
        <v>0</v>
      </c>
      <c r="AB116" s="224">
        <f>VLOOKUP(A116,'[1]CUT USD'!A:N,5,FALSE)</f>
        <v>0</v>
      </c>
      <c r="AC116" s="224">
        <f>VLOOKUP(A116,'[1]CUT USD'!A:N,6,FALSE)</f>
        <v>0</v>
      </c>
      <c r="AD116" s="224">
        <f>VLOOKUP(A116,'[1]CUT USD'!A:N,7,FALSE)</f>
        <v>0</v>
      </c>
      <c r="AE116" s="224">
        <f>VLOOKUP(A116,'[1]CUT USD'!A:N,8,FALSE)</f>
        <v>0</v>
      </c>
      <c r="AF116" s="224">
        <f>VLOOKUP(A116,'[1]CUT USD'!A:N,9,FALSE)</f>
        <v>0</v>
      </c>
      <c r="AG116" s="224">
        <f>VLOOKUP(A116,'[1]CUT USD'!A:N,10,FALSE)</f>
        <v>0</v>
      </c>
      <c r="AH116" s="224">
        <f>VLOOKUP(A116,'[1]CUT USD'!A:N,11,FALSE)</f>
        <v>0</v>
      </c>
      <c r="AI116" s="224">
        <f>VLOOKUP(A116,'[1]CUT USD'!A:N,12,FALSE)</f>
        <v>0</v>
      </c>
      <c r="AJ116" s="224">
        <f>VLOOKUP(A116,'[1]CUT USD'!A:N,13,FALSE)</f>
        <v>0</v>
      </c>
      <c r="AK116" s="224">
        <f>VLOOKUP(A116,'[1]CUT USD'!A:N,14,FALSE)</f>
        <v>0</v>
      </c>
      <c r="AL116" s="96">
        <f>SUM(D116:AK116)</f>
        <v>27762</v>
      </c>
      <c r="AO116" s="103"/>
    </row>
    <row r="117" spans="1:41" ht="33" hidden="1" customHeight="1">
      <c r="A117" s="221">
        <v>270</v>
      </c>
      <c r="B117" s="222" t="str">
        <f>PROPER(VLOOKUP(A117,[1]bd_lista!$A:$D,2,FALSE))</f>
        <v>Direc. Dptal. De Educación Tarija</v>
      </c>
      <c r="C117" s="223" t="s">
        <v>1383</v>
      </c>
      <c r="D117" s="224">
        <f>VLOOKUP(A117,'[1]RES. TRL'!A:C,2,FALSE)</f>
        <v>0</v>
      </c>
      <c r="E117" s="224">
        <f>VLOOKUP(A117,'[1]RES. TRL'!A:C,3,FALSE)</f>
        <v>0</v>
      </c>
      <c r="F117" s="224">
        <f>VLOOKUP(A117,[1]RES.CDI!A:B,2,FALSE)</f>
        <v>0</v>
      </c>
      <c r="G117" s="224">
        <f>VLOOKUP(A117,'[1]CUT Bs'!A:S,2,FALSE)</f>
        <v>0</v>
      </c>
      <c r="H117" s="224">
        <f>VLOOKUP(A117,'[1]CUT Bs'!A:S,3,FALSE)</f>
        <v>0</v>
      </c>
      <c r="I117" s="224">
        <f>VLOOKUP(A117,'[1]CUT Bs'!A:S,4,FALSE)</f>
        <v>0</v>
      </c>
      <c r="J117" s="224">
        <f>VLOOKUP(A117,'[1]CUT Bs'!A:S,5,FALSE)</f>
        <v>0</v>
      </c>
      <c r="K117" s="224">
        <f>VLOOKUP(A117,'[1]CUT Bs'!A:S,6,FALSE)</f>
        <v>0</v>
      </c>
      <c r="L117" s="224">
        <f>VLOOKUP(A117,'[1]CUT Bs'!A:S,7,FALSE)</f>
        <v>0</v>
      </c>
      <c r="M117" s="224">
        <f>VLOOKUP(A117,'[1]CUT Bs'!A:S,8,FALSE)</f>
        <v>0</v>
      </c>
      <c r="N117" s="224">
        <f>VLOOKUP(A117,'[1]CUT Bs'!A:S,9,FALSE)</f>
        <v>0</v>
      </c>
      <c r="O117" s="224">
        <f>VLOOKUP(A117,'[1]CUT Bs'!A:S,10,FALSE)</f>
        <v>0</v>
      </c>
      <c r="P117" s="224">
        <f>VLOOKUP(A117,'[1]CUT Bs'!A:S,11,FALSE)</f>
        <v>0</v>
      </c>
      <c r="Q117" s="224">
        <f>VLOOKUP(A117,'[1]CUT Bs'!A:S,12,FALSE)</f>
        <v>0</v>
      </c>
      <c r="R117" s="224">
        <f>VLOOKUP(A117,'[1]CUT Bs'!A:S,13,FALSE)</f>
        <v>0</v>
      </c>
      <c r="S117" s="224">
        <f>VLOOKUP(A117,'[1]CUT Bs'!A:S,14,FALSE)</f>
        <v>0</v>
      </c>
      <c r="T117" s="224">
        <f>VLOOKUP(A117,'[1]CUT Bs'!A:S,15,FALSE)</f>
        <v>0</v>
      </c>
      <c r="U117" s="224">
        <f>VLOOKUP(A117,'[1]CUT Bs'!A:S,16,FALSE)</f>
        <v>0</v>
      </c>
      <c r="V117" s="224">
        <f>VLOOKUP(A117,'[1]CUT Bs'!A:S,17,FALSE)</f>
        <v>0</v>
      </c>
      <c r="W117" s="224">
        <f>VLOOKUP(A117,'[1]RES. TRL'!F:H,2,FALSE)</f>
        <v>0</v>
      </c>
      <c r="X117" s="224">
        <f>VLOOKUP(A117,'[1]RES. TRL'!F:H,3,FALSE)</f>
        <v>0</v>
      </c>
      <c r="Y117" s="224">
        <f>VLOOKUP(A117,'[1]CUT USD'!A:N,2,FALSE)</f>
        <v>0</v>
      </c>
      <c r="Z117" s="224">
        <f>VLOOKUP(A117,'[1]CUT USD'!A:N,3,FALSE)</f>
        <v>0</v>
      </c>
      <c r="AA117" s="224">
        <f>VLOOKUP(A117,'[1]CUT USD'!A:N,4,FALSE)</f>
        <v>0</v>
      </c>
      <c r="AB117" s="224">
        <f>VLOOKUP(A117,'[1]CUT USD'!A:N,5,FALSE)</f>
        <v>0</v>
      </c>
      <c r="AC117" s="224">
        <f>VLOOKUP(A117,'[1]CUT USD'!A:N,6,FALSE)</f>
        <v>0</v>
      </c>
      <c r="AD117" s="224">
        <f>VLOOKUP(A117,'[1]CUT USD'!A:N,7,FALSE)</f>
        <v>0</v>
      </c>
      <c r="AE117" s="224">
        <f>VLOOKUP(A117,'[1]CUT USD'!A:N,8,FALSE)</f>
        <v>0</v>
      </c>
      <c r="AF117" s="224">
        <f>VLOOKUP(A117,'[1]CUT USD'!A:N,9,FALSE)</f>
        <v>0</v>
      </c>
      <c r="AG117" s="224">
        <f>VLOOKUP(A117,'[1]CUT USD'!A:N,10,FALSE)</f>
        <v>0</v>
      </c>
      <c r="AH117" s="224">
        <f>VLOOKUP(A117,'[1]CUT USD'!A:N,11,FALSE)</f>
        <v>0</v>
      </c>
      <c r="AI117" s="224">
        <f>VLOOKUP(A117,'[1]CUT USD'!A:N,12,FALSE)</f>
        <v>0</v>
      </c>
      <c r="AJ117" s="224">
        <f>VLOOKUP(A117,'[1]CUT USD'!A:N,13,FALSE)</f>
        <v>0</v>
      </c>
      <c r="AK117" s="224">
        <f>VLOOKUP(A117,'[1]CUT USD'!A:N,14,FALSE)</f>
        <v>0</v>
      </c>
      <c r="AL117" s="96">
        <f t="shared" si="2"/>
        <v>0</v>
      </c>
      <c r="AO117" s="103"/>
    </row>
    <row r="118" spans="1:41" ht="33" hidden="1" customHeight="1">
      <c r="A118" s="221">
        <v>271</v>
      </c>
      <c r="B118" s="222" t="str">
        <f>PROPER(VLOOKUP(A118,[1]bd_lista!$A:$D,2,FALSE))</f>
        <v>Direc. Dptal. De Educación Santa Cruz</v>
      </c>
      <c r="C118" s="223" t="s">
        <v>1383</v>
      </c>
      <c r="D118" s="224">
        <f>VLOOKUP(A118,'[1]RES. TRL'!A:C,2,FALSE)</f>
        <v>0</v>
      </c>
      <c r="E118" s="224">
        <f>VLOOKUP(A118,'[1]RES. TRL'!A:C,3,FALSE)</f>
        <v>0</v>
      </c>
      <c r="F118" s="224">
        <f>VLOOKUP(A118,[1]RES.CDI!A:B,2,FALSE)</f>
        <v>0</v>
      </c>
      <c r="G118" s="224">
        <f>VLOOKUP(A118,'[1]CUT Bs'!A:S,2,FALSE)</f>
        <v>0</v>
      </c>
      <c r="H118" s="224">
        <f>VLOOKUP(A118,'[1]CUT Bs'!A:S,3,FALSE)</f>
        <v>0</v>
      </c>
      <c r="I118" s="224">
        <f>VLOOKUP(A118,'[1]CUT Bs'!A:S,4,FALSE)</f>
        <v>0</v>
      </c>
      <c r="J118" s="224">
        <f>VLOOKUP(A118,'[1]CUT Bs'!A:S,5,FALSE)</f>
        <v>0</v>
      </c>
      <c r="K118" s="224">
        <f>VLOOKUP(A118,'[1]CUT Bs'!A:S,6,FALSE)</f>
        <v>0</v>
      </c>
      <c r="L118" s="224">
        <f>VLOOKUP(A118,'[1]CUT Bs'!A:S,7,FALSE)</f>
        <v>0</v>
      </c>
      <c r="M118" s="224">
        <f>VLOOKUP(A118,'[1]CUT Bs'!A:S,8,FALSE)</f>
        <v>0</v>
      </c>
      <c r="N118" s="224">
        <f>VLOOKUP(A118,'[1]CUT Bs'!A:S,9,FALSE)</f>
        <v>0</v>
      </c>
      <c r="O118" s="224">
        <f>VLOOKUP(A118,'[1]CUT Bs'!A:S,10,FALSE)</f>
        <v>0</v>
      </c>
      <c r="P118" s="224">
        <f>VLOOKUP(A118,'[1]CUT Bs'!A:S,11,FALSE)</f>
        <v>0</v>
      </c>
      <c r="Q118" s="224">
        <f>VLOOKUP(A118,'[1]CUT Bs'!A:S,12,FALSE)</f>
        <v>0</v>
      </c>
      <c r="R118" s="224">
        <f>VLOOKUP(A118,'[1]CUT Bs'!A:S,13,FALSE)</f>
        <v>0</v>
      </c>
      <c r="S118" s="224">
        <f>VLOOKUP(A118,'[1]CUT Bs'!A:S,14,FALSE)</f>
        <v>0</v>
      </c>
      <c r="T118" s="224">
        <f>VLOOKUP(A118,'[1]CUT Bs'!A:S,15,FALSE)</f>
        <v>0</v>
      </c>
      <c r="U118" s="224">
        <f>VLOOKUP(A118,'[1]CUT Bs'!A:S,16,FALSE)</f>
        <v>0</v>
      </c>
      <c r="V118" s="224">
        <f>VLOOKUP(A118,'[1]CUT Bs'!A:S,17,FALSE)</f>
        <v>0</v>
      </c>
      <c r="W118" s="224">
        <f>VLOOKUP(A118,'[1]RES. TRL'!F:H,2,FALSE)</f>
        <v>0</v>
      </c>
      <c r="X118" s="224">
        <f>VLOOKUP(A118,'[1]RES. TRL'!F:H,3,FALSE)</f>
        <v>0</v>
      </c>
      <c r="Y118" s="224">
        <f>VLOOKUP(A118,'[1]CUT USD'!A:N,2,FALSE)</f>
        <v>0</v>
      </c>
      <c r="Z118" s="224">
        <f>VLOOKUP(A118,'[1]CUT USD'!A:N,3,FALSE)</f>
        <v>0</v>
      </c>
      <c r="AA118" s="224">
        <f>VLOOKUP(A118,'[1]CUT USD'!A:N,4,FALSE)</f>
        <v>0</v>
      </c>
      <c r="AB118" s="224">
        <f>VLOOKUP(A118,'[1]CUT USD'!A:N,5,FALSE)</f>
        <v>0</v>
      </c>
      <c r="AC118" s="224">
        <f>VLOOKUP(A118,'[1]CUT USD'!A:N,6,FALSE)</f>
        <v>0</v>
      </c>
      <c r="AD118" s="224">
        <f>VLOOKUP(A118,'[1]CUT USD'!A:N,7,FALSE)</f>
        <v>0</v>
      </c>
      <c r="AE118" s="224">
        <f>VLOOKUP(A118,'[1]CUT USD'!A:N,8,FALSE)</f>
        <v>0</v>
      </c>
      <c r="AF118" s="224">
        <f>VLOOKUP(A118,'[1]CUT USD'!A:N,9,FALSE)</f>
        <v>0</v>
      </c>
      <c r="AG118" s="224">
        <f>VLOOKUP(A118,'[1]CUT USD'!A:N,10,FALSE)</f>
        <v>0</v>
      </c>
      <c r="AH118" s="224">
        <f>VLOOKUP(A118,'[1]CUT USD'!A:N,11,FALSE)</f>
        <v>0</v>
      </c>
      <c r="AI118" s="224">
        <f>VLOOKUP(A118,'[1]CUT USD'!A:N,12,FALSE)</f>
        <v>0</v>
      </c>
      <c r="AJ118" s="224">
        <f>VLOOKUP(A118,'[1]CUT USD'!A:N,13,FALSE)</f>
        <v>0</v>
      </c>
      <c r="AK118" s="224">
        <f>VLOOKUP(A118,'[1]CUT USD'!A:N,14,FALSE)</f>
        <v>0</v>
      </c>
      <c r="AL118" s="96">
        <f>SUM(D118:AK118)</f>
        <v>0</v>
      </c>
      <c r="AO118" s="103"/>
    </row>
    <row r="119" spans="1:41" ht="33" hidden="1" customHeight="1">
      <c r="A119" s="221">
        <v>272</v>
      </c>
      <c r="B119" s="222" t="str">
        <f>PROPER(VLOOKUP(A119,[1]bd_lista!$A:$D,2,FALSE))</f>
        <v>Direc. Dptal. De Educación Beni</v>
      </c>
      <c r="C119" s="223" t="s">
        <v>1383</v>
      </c>
      <c r="D119" s="224">
        <f>VLOOKUP(A119,'[1]RES. TRL'!A:C,2,FALSE)</f>
        <v>0</v>
      </c>
      <c r="E119" s="224">
        <f>VLOOKUP(A119,'[1]RES. TRL'!A:C,3,FALSE)</f>
        <v>0</v>
      </c>
      <c r="F119" s="224">
        <f>VLOOKUP(A119,[1]RES.CDI!A:B,2,FALSE)</f>
        <v>0</v>
      </c>
      <c r="G119" s="224">
        <f>VLOOKUP(A119,'[1]CUT Bs'!A:S,2,FALSE)</f>
        <v>0</v>
      </c>
      <c r="H119" s="224">
        <f>VLOOKUP(A119,'[1]CUT Bs'!A:S,3,FALSE)</f>
        <v>0</v>
      </c>
      <c r="I119" s="224">
        <f>VLOOKUP(A119,'[1]CUT Bs'!A:S,4,FALSE)</f>
        <v>0</v>
      </c>
      <c r="J119" s="224">
        <f>VLOOKUP(A119,'[1]CUT Bs'!A:S,5,FALSE)</f>
        <v>139256</v>
      </c>
      <c r="K119" s="224">
        <f>VLOOKUP(A119,'[1]CUT Bs'!A:S,6,FALSE)</f>
        <v>0</v>
      </c>
      <c r="L119" s="224">
        <f>VLOOKUP(A119,'[1]CUT Bs'!A:S,7,FALSE)</f>
        <v>0</v>
      </c>
      <c r="M119" s="224">
        <f>VLOOKUP(A119,'[1]CUT Bs'!A:S,8,FALSE)</f>
        <v>0</v>
      </c>
      <c r="N119" s="224">
        <f>VLOOKUP(A119,'[1]CUT Bs'!A:S,9,FALSE)</f>
        <v>0</v>
      </c>
      <c r="O119" s="224">
        <f>VLOOKUP(A119,'[1]CUT Bs'!A:S,10,FALSE)</f>
        <v>0</v>
      </c>
      <c r="P119" s="224">
        <f>VLOOKUP(A119,'[1]CUT Bs'!A:S,11,FALSE)</f>
        <v>0</v>
      </c>
      <c r="Q119" s="224">
        <f>VLOOKUP(A119,'[1]CUT Bs'!A:S,12,FALSE)</f>
        <v>0</v>
      </c>
      <c r="R119" s="224">
        <f>VLOOKUP(A119,'[1]CUT Bs'!A:S,13,FALSE)</f>
        <v>0</v>
      </c>
      <c r="S119" s="224">
        <f>VLOOKUP(A119,'[1]CUT Bs'!A:S,14,FALSE)</f>
        <v>0</v>
      </c>
      <c r="T119" s="224">
        <f>VLOOKUP(A119,'[1]CUT Bs'!A:S,15,FALSE)</f>
        <v>0</v>
      </c>
      <c r="U119" s="224">
        <f>VLOOKUP(A119,'[1]CUT Bs'!A:S,16,FALSE)</f>
        <v>0</v>
      </c>
      <c r="V119" s="224">
        <f>VLOOKUP(A119,'[1]CUT Bs'!A:S,17,FALSE)</f>
        <v>0</v>
      </c>
      <c r="W119" s="224">
        <f>VLOOKUP(A119,'[1]RES. TRL'!F:H,2,FALSE)</f>
        <v>0</v>
      </c>
      <c r="X119" s="224">
        <f>VLOOKUP(A119,'[1]RES. TRL'!F:H,3,FALSE)</f>
        <v>0</v>
      </c>
      <c r="Y119" s="224">
        <f>VLOOKUP(A119,'[1]CUT USD'!A:N,2,FALSE)</f>
        <v>0</v>
      </c>
      <c r="Z119" s="224">
        <f>VLOOKUP(A119,'[1]CUT USD'!A:N,3,FALSE)</f>
        <v>0</v>
      </c>
      <c r="AA119" s="224">
        <f>VLOOKUP(A119,'[1]CUT USD'!A:N,4,FALSE)</f>
        <v>0</v>
      </c>
      <c r="AB119" s="224">
        <f>VLOOKUP(A119,'[1]CUT USD'!A:N,5,FALSE)</f>
        <v>0</v>
      </c>
      <c r="AC119" s="224">
        <f>VLOOKUP(A119,'[1]CUT USD'!A:N,6,FALSE)</f>
        <v>0</v>
      </c>
      <c r="AD119" s="224">
        <f>VLOOKUP(A119,'[1]CUT USD'!A:N,7,FALSE)</f>
        <v>0</v>
      </c>
      <c r="AE119" s="224">
        <f>VLOOKUP(A119,'[1]CUT USD'!A:N,8,FALSE)</f>
        <v>0</v>
      </c>
      <c r="AF119" s="224">
        <f>VLOOKUP(A119,'[1]CUT USD'!A:N,9,FALSE)</f>
        <v>0</v>
      </c>
      <c r="AG119" s="224">
        <f>VLOOKUP(A119,'[1]CUT USD'!A:N,10,FALSE)</f>
        <v>0</v>
      </c>
      <c r="AH119" s="224">
        <f>VLOOKUP(A119,'[1]CUT USD'!A:N,11,FALSE)</f>
        <v>0</v>
      </c>
      <c r="AI119" s="224">
        <f>VLOOKUP(A119,'[1]CUT USD'!A:N,12,FALSE)</f>
        <v>0</v>
      </c>
      <c r="AJ119" s="224">
        <f>VLOOKUP(A119,'[1]CUT USD'!A:N,13,FALSE)</f>
        <v>0</v>
      </c>
      <c r="AK119" s="224">
        <f>VLOOKUP(A119,'[1]CUT USD'!A:N,14,FALSE)</f>
        <v>0</v>
      </c>
      <c r="AL119" s="96">
        <f t="shared" si="2"/>
        <v>139256</v>
      </c>
      <c r="AO119" s="103"/>
    </row>
    <row r="120" spans="1:41" ht="33" hidden="1" customHeight="1">
      <c r="A120" s="221">
        <v>273</v>
      </c>
      <c r="B120" s="222" t="str">
        <f>PROPER(VLOOKUP(A120,[1]bd_lista!$A:$D,2,FALSE))</f>
        <v>Direc. Dptal. De Educación Pando</v>
      </c>
      <c r="C120" s="223" t="s">
        <v>1383</v>
      </c>
      <c r="D120" s="224">
        <f>VLOOKUP(A120,'[1]RES. TRL'!A:C,2,FALSE)</f>
        <v>0</v>
      </c>
      <c r="E120" s="224">
        <f>VLOOKUP(A120,'[1]RES. TRL'!A:C,3,FALSE)</f>
        <v>0</v>
      </c>
      <c r="F120" s="224">
        <f>VLOOKUP(A120,[1]RES.CDI!A:B,2,FALSE)</f>
        <v>0</v>
      </c>
      <c r="G120" s="224">
        <f>VLOOKUP(A120,'[1]CUT Bs'!A:S,2,FALSE)</f>
        <v>0</v>
      </c>
      <c r="H120" s="224">
        <f>VLOOKUP(A120,'[1]CUT Bs'!A:S,3,FALSE)</f>
        <v>0</v>
      </c>
      <c r="I120" s="224">
        <f>VLOOKUP(A120,'[1]CUT Bs'!A:S,4,FALSE)</f>
        <v>0</v>
      </c>
      <c r="J120" s="224">
        <f>VLOOKUP(A120,'[1]CUT Bs'!A:S,5,FALSE)</f>
        <v>147892</v>
      </c>
      <c r="K120" s="224">
        <f>VLOOKUP(A120,'[1]CUT Bs'!A:S,6,FALSE)</f>
        <v>0</v>
      </c>
      <c r="L120" s="224">
        <f>VLOOKUP(A120,'[1]CUT Bs'!A:S,7,FALSE)</f>
        <v>0</v>
      </c>
      <c r="M120" s="224">
        <f>VLOOKUP(A120,'[1]CUT Bs'!A:S,8,FALSE)</f>
        <v>0</v>
      </c>
      <c r="N120" s="224">
        <f>VLOOKUP(A120,'[1]CUT Bs'!A:S,9,FALSE)</f>
        <v>0</v>
      </c>
      <c r="O120" s="224">
        <f>VLOOKUP(A120,'[1]CUT Bs'!A:S,10,FALSE)</f>
        <v>0</v>
      </c>
      <c r="P120" s="224">
        <f>VLOOKUP(A120,'[1]CUT Bs'!A:S,11,FALSE)</f>
        <v>0</v>
      </c>
      <c r="Q120" s="224">
        <f>VLOOKUP(A120,'[1]CUT Bs'!A:S,12,FALSE)</f>
        <v>0</v>
      </c>
      <c r="R120" s="224">
        <f>VLOOKUP(A120,'[1]CUT Bs'!A:S,13,FALSE)</f>
        <v>0</v>
      </c>
      <c r="S120" s="224">
        <f>VLOOKUP(A120,'[1]CUT Bs'!A:S,14,FALSE)</f>
        <v>0</v>
      </c>
      <c r="T120" s="224">
        <f>VLOOKUP(A120,'[1]CUT Bs'!A:S,15,FALSE)</f>
        <v>0</v>
      </c>
      <c r="U120" s="224">
        <f>VLOOKUP(A120,'[1]CUT Bs'!A:S,16,FALSE)</f>
        <v>0</v>
      </c>
      <c r="V120" s="224">
        <f>VLOOKUP(A120,'[1]CUT Bs'!A:S,17,FALSE)</f>
        <v>0</v>
      </c>
      <c r="W120" s="224">
        <f>VLOOKUP(A120,'[1]RES. TRL'!F:H,2,FALSE)</f>
        <v>0</v>
      </c>
      <c r="X120" s="224">
        <f>VLOOKUP(A120,'[1]RES. TRL'!F:H,3,FALSE)</f>
        <v>0</v>
      </c>
      <c r="Y120" s="224">
        <f>VLOOKUP(A120,'[1]CUT USD'!A:N,2,FALSE)</f>
        <v>0</v>
      </c>
      <c r="Z120" s="224">
        <f>VLOOKUP(A120,'[1]CUT USD'!A:N,3,FALSE)</f>
        <v>0</v>
      </c>
      <c r="AA120" s="224">
        <f>VLOOKUP(A120,'[1]CUT USD'!A:N,4,FALSE)</f>
        <v>0</v>
      </c>
      <c r="AB120" s="224">
        <f>VLOOKUP(A120,'[1]CUT USD'!A:N,5,FALSE)</f>
        <v>0</v>
      </c>
      <c r="AC120" s="224">
        <f>VLOOKUP(A120,'[1]CUT USD'!A:N,6,FALSE)</f>
        <v>0</v>
      </c>
      <c r="AD120" s="224">
        <f>VLOOKUP(A120,'[1]CUT USD'!A:N,7,FALSE)</f>
        <v>0</v>
      </c>
      <c r="AE120" s="224">
        <f>VLOOKUP(A120,'[1]CUT USD'!A:N,8,FALSE)</f>
        <v>0</v>
      </c>
      <c r="AF120" s="224">
        <f>VLOOKUP(A120,'[1]CUT USD'!A:N,9,FALSE)</f>
        <v>0</v>
      </c>
      <c r="AG120" s="224">
        <f>VLOOKUP(A120,'[1]CUT USD'!A:N,10,FALSE)</f>
        <v>0</v>
      </c>
      <c r="AH120" s="224">
        <f>VLOOKUP(A120,'[1]CUT USD'!A:N,11,FALSE)</f>
        <v>0</v>
      </c>
      <c r="AI120" s="224">
        <f>VLOOKUP(A120,'[1]CUT USD'!A:N,12,FALSE)</f>
        <v>0</v>
      </c>
      <c r="AJ120" s="224">
        <f>VLOOKUP(A120,'[1]CUT USD'!A:N,13,FALSE)</f>
        <v>0</v>
      </c>
      <c r="AK120" s="224">
        <f>VLOOKUP(A120,'[1]CUT USD'!A:N,14,FALSE)</f>
        <v>0</v>
      </c>
      <c r="AL120" s="96">
        <f t="shared" si="2"/>
        <v>147892</v>
      </c>
      <c r="AO120" s="103"/>
    </row>
    <row r="121" spans="1:41" ht="33" hidden="1" customHeight="1">
      <c r="A121" s="221">
        <v>281</v>
      </c>
      <c r="B121" s="222" t="str">
        <f>PROPER(VLOOKUP(A121,[1]bd_lista!$A:$D,2,FALSE))</f>
        <v>Oficina Técnica Nacional De Los Ríos Pilcomayo Y Bermejo</v>
      </c>
      <c r="C121" s="223" t="s">
        <v>1383</v>
      </c>
      <c r="D121" s="224">
        <f>VLOOKUP(A121,'[1]RES. TRL'!A:C,2,FALSE)</f>
        <v>0</v>
      </c>
      <c r="E121" s="224">
        <f>VLOOKUP(A121,'[1]RES. TRL'!A:C,3,FALSE)</f>
        <v>0</v>
      </c>
      <c r="F121" s="224">
        <f>VLOOKUP(A121,[1]RES.CDI!A:B,2,FALSE)</f>
        <v>0</v>
      </c>
      <c r="G121" s="224">
        <f>VLOOKUP(A121,'[1]CUT Bs'!A:S,2,FALSE)</f>
        <v>0</v>
      </c>
      <c r="H121" s="224">
        <f>VLOOKUP(A121,'[1]CUT Bs'!A:S,3,FALSE)</f>
        <v>0</v>
      </c>
      <c r="I121" s="224">
        <f>VLOOKUP(A121,'[1]CUT Bs'!A:S,4,FALSE)</f>
        <v>0</v>
      </c>
      <c r="J121" s="224">
        <f>VLOOKUP(A121,'[1]CUT Bs'!A:S,5,FALSE)</f>
        <v>0</v>
      </c>
      <c r="K121" s="224">
        <f>VLOOKUP(A121,'[1]CUT Bs'!A:S,6,FALSE)</f>
        <v>0</v>
      </c>
      <c r="L121" s="224">
        <f>VLOOKUP(A121,'[1]CUT Bs'!A:S,7,FALSE)</f>
        <v>0</v>
      </c>
      <c r="M121" s="224">
        <f>VLOOKUP(A121,'[1]CUT Bs'!A:S,8,FALSE)</f>
        <v>0</v>
      </c>
      <c r="N121" s="224">
        <f>VLOOKUP(A121,'[1]CUT Bs'!A:S,9,FALSE)</f>
        <v>0</v>
      </c>
      <c r="O121" s="224">
        <f>VLOOKUP(A121,'[1]CUT Bs'!A:S,10,FALSE)</f>
        <v>0</v>
      </c>
      <c r="P121" s="224">
        <f>VLOOKUP(A121,'[1]CUT Bs'!A:S,11,FALSE)</f>
        <v>0</v>
      </c>
      <c r="Q121" s="224">
        <f>VLOOKUP(A121,'[1]CUT Bs'!A:S,12,FALSE)</f>
        <v>0</v>
      </c>
      <c r="R121" s="224">
        <f>VLOOKUP(A121,'[1]CUT Bs'!A:S,13,FALSE)</f>
        <v>0</v>
      </c>
      <c r="S121" s="224">
        <f>VLOOKUP(A121,'[1]CUT Bs'!A:S,14,FALSE)</f>
        <v>0</v>
      </c>
      <c r="T121" s="224">
        <f>VLOOKUP(A121,'[1]CUT Bs'!A:S,15,FALSE)</f>
        <v>0</v>
      </c>
      <c r="U121" s="224">
        <f>VLOOKUP(A121,'[1]CUT Bs'!A:S,16,FALSE)</f>
        <v>0</v>
      </c>
      <c r="V121" s="224">
        <f>VLOOKUP(A121,'[1]CUT Bs'!A:S,17,FALSE)</f>
        <v>0</v>
      </c>
      <c r="W121" s="224">
        <f>VLOOKUP(A121,'[1]RES. TRL'!F:H,2,FALSE)</f>
        <v>0</v>
      </c>
      <c r="X121" s="224">
        <f>VLOOKUP(A121,'[1]RES. TRL'!F:H,3,FALSE)</f>
        <v>0</v>
      </c>
      <c r="Y121" s="224">
        <f>VLOOKUP(A121,'[1]CUT USD'!A:N,2,FALSE)</f>
        <v>0</v>
      </c>
      <c r="Z121" s="224">
        <f>VLOOKUP(A121,'[1]CUT USD'!A:N,3,FALSE)</f>
        <v>0</v>
      </c>
      <c r="AA121" s="224">
        <f>VLOOKUP(A121,'[1]CUT USD'!A:N,4,FALSE)</f>
        <v>0</v>
      </c>
      <c r="AB121" s="224">
        <f>VLOOKUP(A121,'[1]CUT USD'!A:N,5,FALSE)</f>
        <v>0</v>
      </c>
      <c r="AC121" s="224">
        <f>VLOOKUP(A121,'[1]CUT USD'!A:N,6,FALSE)</f>
        <v>0</v>
      </c>
      <c r="AD121" s="224">
        <f>VLOOKUP(A121,'[1]CUT USD'!A:N,7,FALSE)</f>
        <v>0</v>
      </c>
      <c r="AE121" s="224">
        <f>VLOOKUP(A121,'[1]CUT USD'!A:N,8,FALSE)</f>
        <v>0</v>
      </c>
      <c r="AF121" s="224">
        <f>VLOOKUP(A121,'[1]CUT USD'!A:N,9,FALSE)</f>
        <v>0</v>
      </c>
      <c r="AG121" s="224">
        <f>VLOOKUP(A121,'[1]CUT USD'!A:N,10,FALSE)</f>
        <v>0</v>
      </c>
      <c r="AH121" s="224">
        <f>VLOOKUP(A121,'[1]CUT USD'!A:N,11,FALSE)</f>
        <v>0</v>
      </c>
      <c r="AI121" s="224">
        <f>VLOOKUP(A121,'[1]CUT USD'!A:N,12,FALSE)</f>
        <v>0</v>
      </c>
      <c r="AJ121" s="224">
        <f>VLOOKUP(A121,'[1]CUT USD'!A:N,13,FALSE)</f>
        <v>0</v>
      </c>
      <c r="AK121" s="224">
        <f>VLOOKUP(A121,'[1]CUT USD'!A:N,14,FALSE)</f>
        <v>0</v>
      </c>
      <c r="AL121" s="96">
        <f t="shared" si="2"/>
        <v>0</v>
      </c>
      <c r="AO121" s="103"/>
    </row>
    <row r="122" spans="1:41" ht="33" hidden="1" customHeight="1">
      <c r="A122" s="221">
        <v>283</v>
      </c>
      <c r="B122" s="222" t="str">
        <f>PROPER(VLOOKUP(A122,[1]bd_lista!$A:$D,2,FALSE))</f>
        <v>Aduana Nacional</v>
      </c>
      <c r="C122" s="223" t="s">
        <v>1383</v>
      </c>
      <c r="D122" s="224">
        <f>VLOOKUP(A122,'[1]RES. TRL'!A:C,2,FALSE)</f>
        <v>0</v>
      </c>
      <c r="E122" s="224">
        <f>VLOOKUP(A122,'[1]RES. TRL'!A:C,3,FALSE)</f>
        <v>0</v>
      </c>
      <c r="F122" s="224">
        <f>VLOOKUP(A122,[1]RES.CDI!A:B,2,FALSE)</f>
        <v>2230367.56</v>
      </c>
      <c r="G122" s="224">
        <f>VLOOKUP(A122,'[1]CUT Bs'!A:S,2,FALSE)</f>
        <v>56489.82</v>
      </c>
      <c r="H122" s="224">
        <f>VLOOKUP(A122,'[1]CUT Bs'!A:S,3,FALSE)</f>
        <v>0</v>
      </c>
      <c r="I122" s="224">
        <f>VLOOKUP(A122,'[1]CUT Bs'!A:S,4,FALSE)</f>
        <v>0</v>
      </c>
      <c r="J122" s="224">
        <f>VLOOKUP(A122,'[1]CUT Bs'!A:S,5,FALSE)</f>
        <v>0</v>
      </c>
      <c r="K122" s="224">
        <f>VLOOKUP(A122,'[1]CUT Bs'!A:S,6,FALSE)</f>
        <v>0</v>
      </c>
      <c r="L122" s="224">
        <f>VLOOKUP(A122,'[1]CUT Bs'!A:S,7,FALSE)</f>
        <v>0</v>
      </c>
      <c r="M122" s="224">
        <f>VLOOKUP(A122,'[1]CUT Bs'!A:S,8,FALSE)</f>
        <v>0</v>
      </c>
      <c r="N122" s="224">
        <f>VLOOKUP(A122,'[1]CUT Bs'!A:S,9,FALSE)</f>
        <v>0</v>
      </c>
      <c r="O122" s="224">
        <f>VLOOKUP(A122,'[1]CUT Bs'!A:S,10,FALSE)</f>
        <v>0</v>
      </c>
      <c r="P122" s="224">
        <f>VLOOKUP(A122,'[1]CUT Bs'!A:S,11,FALSE)</f>
        <v>0</v>
      </c>
      <c r="Q122" s="224">
        <f>VLOOKUP(A122,'[1]CUT Bs'!A:S,12,FALSE)</f>
        <v>0</v>
      </c>
      <c r="R122" s="224">
        <f>VLOOKUP(A122,'[1]CUT Bs'!A:S,13,FALSE)</f>
        <v>0</v>
      </c>
      <c r="S122" s="224">
        <f>VLOOKUP(A122,'[1]CUT Bs'!A:S,14,FALSE)</f>
        <v>0</v>
      </c>
      <c r="T122" s="224">
        <f>VLOOKUP(A122,'[1]CUT Bs'!A:S,15,FALSE)</f>
        <v>0</v>
      </c>
      <c r="U122" s="224">
        <f>VLOOKUP(A122,'[1]CUT Bs'!A:S,16,FALSE)</f>
        <v>0</v>
      </c>
      <c r="V122" s="224">
        <f>VLOOKUP(A122,'[1]CUT Bs'!A:S,17,FALSE)</f>
        <v>0</v>
      </c>
      <c r="W122" s="224">
        <f>VLOOKUP(A122,'[1]RES. TRL'!F:H,2,FALSE)</f>
        <v>0</v>
      </c>
      <c r="X122" s="224">
        <f>VLOOKUP(A122,'[1]RES. TRL'!F:H,3,FALSE)</f>
        <v>0</v>
      </c>
      <c r="Y122" s="224">
        <f>VLOOKUP(A122,'[1]CUT USD'!A:N,2,FALSE)</f>
        <v>0</v>
      </c>
      <c r="Z122" s="224">
        <f>VLOOKUP(A122,'[1]CUT USD'!A:N,3,FALSE)</f>
        <v>0</v>
      </c>
      <c r="AA122" s="224">
        <f>VLOOKUP(A122,'[1]CUT USD'!A:N,4,FALSE)</f>
        <v>0</v>
      </c>
      <c r="AB122" s="224">
        <f>VLOOKUP(A122,'[1]CUT USD'!A:N,5,FALSE)</f>
        <v>0</v>
      </c>
      <c r="AC122" s="224">
        <f>VLOOKUP(A122,'[1]CUT USD'!A:N,6,FALSE)</f>
        <v>0</v>
      </c>
      <c r="AD122" s="224">
        <f>VLOOKUP(A122,'[1]CUT USD'!A:N,7,FALSE)</f>
        <v>0</v>
      </c>
      <c r="AE122" s="224">
        <f>VLOOKUP(A122,'[1]CUT USD'!A:N,8,FALSE)</f>
        <v>0</v>
      </c>
      <c r="AF122" s="224">
        <f>VLOOKUP(A122,'[1]CUT USD'!A:N,9,FALSE)</f>
        <v>0</v>
      </c>
      <c r="AG122" s="224">
        <f>VLOOKUP(A122,'[1]CUT USD'!A:N,10,FALSE)</f>
        <v>0</v>
      </c>
      <c r="AH122" s="224">
        <f>VLOOKUP(A122,'[1]CUT USD'!A:N,11,FALSE)</f>
        <v>0</v>
      </c>
      <c r="AI122" s="224">
        <f>VLOOKUP(A122,'[1]CUT USD'!A:N,12,FALSE)</f>
        <v>0</v>
      </c>
      <c r="AJ122" s="224">
        <f>VLOOKUP(A122,'[1]CUT USD'!A:N,13,FALSE)</f>
        <v>0</v>
      </c>
      <c r="AK122" s="224">
        <f>VLOOKUP(A122,'[1]CUT USD'!A:N,14,FALSE)</f>
        <v>0</v>
      </c>
      <c r="AL122" s="96">
        <f t="shared" si="2"/>
        <v>2286857.38</v>
      </c>
      <c r="AO122" s="103"/>
    </row>
    <row r="123" spans="1:41" ht="33" hidden="1" customHeight="1">
      <c r="A123" s="221">
        <v>287</v>
      </c>
      <c r="B123" s="222" t="str">
        <f>PROPER(VLOOKUP(A123,[1]bd_lista!$A:$D,2,FALSE))</f>
        <v>Fondo Nacional De Inversión Productiva Y Social</v>
      </c>
      <c r="C123" s="223" t="s">
        <v>1383</v>
      </c>
      <c r="D123" s="224">
        <f>VLOOKUP(A123,'[1]RES. TRL'!A:C,2,FALSE)</f>
        <v>0</v>
      </c>
      <c r="E123" s="224">
        <f>VLOOKUP(A123,'[1]RES. TRL'!A:C,3,FALSE)</f>
        <v>107624.47</v>
      </c>
      <c r="F123" s="224">
        <f>VLOOKUP(A123,[1]RES.CDI!A:B,2,FALSE)</f>
        <v>188571.92</v>
      </c>
      <c r="G123" s="224">
        <f>VLOOKUP(A123,'[1]CUT Bs'!A:S,2,FALSE)</f>
        <v>197054.68</v>
      </c>
      <c r="H123" s="224">
        <f>VLOOKUP(A123,'[1]CUT Bs'!A:S,3,FALSE)</f>
        <v>0</v>
      </c>
      <c r="I123" s="224">
        <f>VLOOKUP(A123,'[1]CUT Bs'!A:S,4,FALSE)</f>
        <v>400</v>
      </c>
      <c r="J123" s="224">
        <f>VLOOKUP(A123,'[1]CUT Bs'!A:S,5,FALSE)</f>
        <v>147229.20000000001</v>
      </c>
      <c r="K123" s="224">
        <f>VLOOKUP(A123,'[1]CUT Bs'!A:S,6,FALSE)</f>
        <v>0</v>
      </c>
      <c r="L123" s="224">
        <f>VLOOKUP(A123,'[1]CUT Bs'!A:S,7,FALSE)</f>
        <v>0</v>
      </c>
      <c r="M123" s="224">
        <f>VLOOKUP(A123,'[1]CUT Bs'!A:S,8,FALSE)</f>
        <v>0</v>
      </c>
      <c r="N123" s="224">
        <f>VLOOKUP(A123,'[1]CUT Bs'!A:S,9,FALSE)</f>
        <v>0</v>
      </c>
      <c r="O123" s="224">
        <f>VLOOKUP(A123,'[1]CUT Bs'!A:S,10,FALSE)</f>
        <v>0</v>
      </c>
      <c r="P123" s="224">
        <f>VLOOKUP(A123,'[1]CUT Bs'!A:S,11,FALSE)</f>
        <v>0</v>
      </c>
      <c r="Q123" s="224">
        <f>VLOOKUP(A123,'[1]CUT Bs'!A:S,12,FALSE)</f>
        <v>4477.2</v>
      </c>
      <c r="R123" s="224">
        <f>VLOOKUP(A123,'[1]CUT Bs'!A:S,13,FALSE)</f>
        <v>0</v>
      </c>
      <c r="S123" s="224">
        <f>VLOOKUP(A123,'[1]CUT Bs'!A:S,14,FALSE)</f>
        <v>0</v>
      </c>
      <c r="T123" s="224">
        <f>VLOOKUP(A123,'[1]CUT Bs'!A:S,15,FALSE)</f>
        <v>0</v>
      </c>
      <c r="U123" s="224">
        <f>VLOOKUP(A123,'[1]CUT Bs'!A:S,16,FALSE)</f>
        <v>0</v>
      </c>
      <c r="V123" s="224">
        <f>VLOOKUP(A123,'[1]CUT Bs'!A:S,17,FALSE)</f>
        <v>0</v>
      </c>
      <c r="W123" s="224">
        <f>VLOOKUP(A123,'[1]RES. TRL'!F:H,2,FALSE)</f>
        <v>0</v>
      </c>
      <c r="X123" s="224">
        <f>VLOOKUP(A123,'[1]RES. TRL'!F:H,3,FALSE)</f>
        <v>0</v>
      </c>
      <c r="Y123" s="224">
        <f>VLOOKUP(A123,'[1]CUT USD'!A:N,2,FALSE)</f>
        <v>0</v>
      </c>
      <c r="Z123" s="224">
        <f>VLOOKUP(A123,'[1]CUT USD'!A:N,3,FALSE)</f>
        <v>0</v>
      </c>
      <c r="AA123" s="224">
        <f>VLOOKUP(A123,'[1]CUT USD'!A:N,4,FALSE)</f>
        <v>0</v>
      </c>
      <c r="AB123" s="224">
        <f>VLOOKUP(A123,'[1]CUT USD'!A:N,5,FALSE)</f>
        <v>119485569.69</v>
      </c>
      <c r="AC123" s="224">
        <f>VLOOKUP(A123,'[1]CUT USD'!A:N,6,FALSE)</f>
        <v>0</v>
      </c>
      <c r="AD123" s="224">
        <f>VLOOKUP(A123,'[1]CUT USD'!A:N,7,FALSE)</f>
        <v>0</v>
      </c>
      <c r="AE123" s="224">
        <f>VLOOKUP(A123,'[1]CUT USD'!A:N,8,FALSE)</f>
        <v>0</v>
      </c>
      <c r="AF123" s="224">
        <f>VLOOKUP(A123,'[1]CUT USD'!A:N,9,FALSE)</f>
        <v>0</v>
      </c>
      <c r="AG123" s="224">
        <f>VLOOKUP(A123,'[1]CUT USD'!A:N,10,FALSE)</f>
        <v>0</v>
      </c>
      <c r="AH123" s="224">
        <f>VLOOKUP(A123,'[1]CUT USD'!A:N,11,FALSE)</f>
        <v>0</v>
      </c>
      <c r="AI123" s="224">
        <f>VLOOKUP(A123,'[1]CUT USD'!A:N,12,FALSE)</f>
        <v>0</v>
      </c>
      <c r="AJ123" s="224">
        <f>VLOOKUP(A123,'[1]CUT USD'!A:N,13,FALSE)</f>
        <v>0</v>
      </c>
      <c r="AK123" s="224">
        <f>VLOOKUP(A123,'[1]CUT USD'!A:N,14,FALSE)</f>
        <v>0</v>
      </c>
      <c r="AL123" s="96">
        <f t="shared" si="2"/>
        <v>120130927.16</v>
      </c>
      <c r="AO123" s="103"/>
    </row>
    <row r="124" spans="1:41" ht="33" hidden="1" customHeight="1">
      <c r="A124" s="221">
        <v>288</v>
      </c>
      <c r="B124" s="222" t="str">
        <f>PROPER(VLOOKUP(A124,[1]bd_lista!$A:$D,2,FALSE))</f>
        <v>Servicio Nacional De Riego</v>
      </c>
      <c r="C124" s="223" t="s">
        <v>1383</v>
      </c>
      <c r="D124" s="224">
        <f>VLOOKUP(A124,'[1]RES. TRL'!A:C,2,FALSE)</f>
        <v>0</v>
      </c>
      <c r="E124" s="224">
        <f>VLOOKUP(A124,'[1]RES. TRL'!A:C,3,FALSE)</f>
        <v>0</v>
      </c>
      <c r="F124" s="224">
        <f>VLOOKUP(A124,[1]RES.CDI!A:B,2,FALSE)</f>
        <v>0</v>
      </c>
      <c r="G124" s="224">
        <f>VLOOKUP(A124,'[1]CUT Bs'!A:S,2,FALSE)</f>
        <v>0</v>
      </c>
      <c r="H124" s="224">
        <f>VLOOKUP(A124,'[1]CUT Bs'!A:S,3,FALSE)</f>
        <v>0</v>
      </c>
      <c r="I124" s="224">
        <f>VLOOKUP(A124,'[1]CUT Bs'!A:S,4,FALSE)</f>
        <v>0</v>
      </c>
      <c r="J124" s="224">
        <f>VLOOKUP(A124,'[1]CUT Bs'!A:S,5,FALSE)</f>
        <v>0</v>
      </c>
      <c r="K124" s="224">
        <f>VLOOKUP(A124,'[1]CUT Bs'!A:S,6,FALSE)</f>
        <v>0</v>
      </c>
      <c r="L124" s="224">
        <f>VLOOKUP(A124,'[1]CUT Bs'!A:S,7,FALSE)</f>
        <v>0</v>
      </c>
      <c r="M124" s="224">
        <f>VLOOKUP(A124,'[1]CUT Bs'!A:S,8,FALSE)</f>
        <v>0</v>
      </c>
      <c r="N124" s="224">
        <f>VLOOKUP(A124,'[1]CUT Bs'!A:S,9,FALSE)</f>
        <v>0</v>
      </c>
      <c r="O124" s="224">
        <f>VLOOKUP(A124,'[1]CUT Bs'!A:S,10,FALSE)</f>
        <v>0</v>
      </c>
      <c r="P124" s="224">
        <f>VLOOKUP(A124,'[1]CUT Bs'!A:S,11,FALSE)</f>
        <v>0</v>
      </c>
      <c r="Q124" s="224">
        <f>VLOOKUP(A124,'[1]CUT Bs'!A:S,12,FALSE)</f>
        <v>0</v>
      </c>
      <c r="R124" s="224">
        <f>VLOOKUP(A124,'[1]CUT Bs'!A:S,13,FALSE)</f>
        <v>0</v>
      </c>
      <c r="S124" s="224">
        <f>VLOOKUP(A124,'[1]CUT Bs'!A:S,14,FALSE)</f>
        <v>0</v>
      </c>
      <c r="T124" s="224">
        <f>VLOOKUP(A124,'[1]CUT Bs'!A:S,15,FALSE)</f>
        <v>0</v>
      </c>
      <c r="U124" s="224">
        <f>VLOOKUP(A124,'[1]CUT Bs'!A:S,16,FALSE)</f>
        <v>0</v>
      </c>
      <c r="V124" s="224">
        <f>VLOOKUP(A124,'[1]CUT Bs'!A:S,17,FALSE)</f>
        <v>0</v>
      </c>
      <c r="W124" s="224">
        <f>VLOOKUP(A124,'[1]RES. TRL'!F:H,2,FALSE)</f>
        <v>0</v>
      </c>
      <c r="X124" s="224">
        <f>VLOOKUP(A124,'[1]RES. TRL'!F:H,3,FALSE)</f>
        <v>0</v>
      </c>
      <c r="Y124" s="224">
        <f>VLOOKUP(A124,'[1]CUT USD'!A:N,2,FALSE)</f>
        <v>0</v>
      </c>
      <c r="Z124" s="224">
        <f>VLOOKUP(A124,'[1]CUT USD'!A:N,3,FALSE)</f>
        <v>0</v>
      </c>
      <c r="AA124" s="224">
        <f>VLOOKUP(A124,'[1]CUT USD'!A:N,4,FALSE)</f>
        <v>0</v>
      </c>
      <c r="AB124" s="224">
        <f>VLOOKUP(A124,'[1]CUT USD'!A:N,5,FALSE)</f>
        <v>0</v>
      </c>
      <c r="AC124" s="224">
        <f>VLOOKUP(A124,'[1]CUT USD'!A:N,6,FALSE)</f>
        <v>0</v>
      </c>
      <c r="AD124" s="224">
        <f>VLOOKUP(A124,'[1]CUT USD'!A:N,7,FALSE)</f>
        <v>0</v>
      </c>
      <c r="AE124" s="224">
        <f>VLOOKUP(A124,'[1]CUT USD'!A:N,8,FALSE)</f>
        <v>0</v>
      </c>
      <c r="AF124" s="224">
        <f>VLOOKUP(A124,'[1]CUT USD'!A:N,9,FALSE)</f>
        <v>0</v>
      </c>
      <c r="AG124" s="224">
        <f>VLOOKUP(A124,'[1]CUT USD'!A:N,10,FALSE)</f>
        <v>0</v>
      </c>
      <c r="AH124" s="224">
        <f>VLOOKUP(A124,'[1]CUT USD'!A:N,11,FALSE)</f>
        <v>0</v>
      </c>
      <c r="AI124" s="224">
        <f>VLOOKUP(A124,'[1]CUT USD'!A:N,12,FALSE)</f>
        <v>0</v>
      </c>
      <c r="AJ124" s="224">
        <f>VLOOKUP(A124,'[1]CUT USD'!A:N,13,FALSE)</f>
        <v>0</v>
      </c>
      <c r="AK124" s="224">
        <f>VLOOKUP(A124,'[1]CUT USD'!A:N,14,FALSE)</f>
        <v>0</v>
      </c>
      <c r="AL124" s="96">
        <f t="shared" si="2"/>
        <v>0</v>
      </c>
      <c r="AO124" s="103"/>
    </row>
    <row r="125" spans="1:41" ht="33" hidden="1" customHeight="1">
      <c r="A125" s="221">
        <v>289</v>
      </c>
      <c r="B125" s="222" t="str">
        <f>PROPER(VLOOKUP(A125,[1]bd_lista!$A:$D,2,FALSE))</f>
        <v>Mutual De Seguros Del Policía</v>
      </c>
      <c r="C125" s="223" t="s">
        <v>1383</v>
      </c>
      <c r="D125" s="224">
        <f>VLOOKUP(A125,'[1]RES. TRL'!A:C,2,FALSE)</f>
        <v>0</v>
      </c>
      <c r="E125" s="224">
        <f>VLOOKUP(A125,'[1]RES. TRL'!A:C,3,FALSE)</f>
        <v>0</v>
      </c>
      <c r="F125" s="224">
        <f>VLOOKUP(A125,[1]RES.CDI!A:B,2,FALSE)</f>
        <v>0</v>
      </c>
      <c r="G125" s="224">
        <f>VLOOKUP(A125,'[1]CUT Bs'!A:S,2,FALSE)</f>
        <v>0</v>
      </c>
      <c r="H125" s="224">
        <f>VLOOKUP(A125,'[1]CUT Bs'!A:S,3,FALSE)</f>
        <v>0</v>
      </c>
      <c r="I125" s="224">
        <f>VLOOKUP(A125,'[1]CUT Bs'!A:S,4,FALSE)</f>
        <v>0</v>
      </c>
      <c r="J125" s="224">
        <f>VLOOKUP(A125,'[1]CUT Bs'!A:S,5,FALSE)</f>
        <v>0</v>
      </c>
      <c r="K125" s="224">
        <f>VLOOKUP(A125,'[1]CUT Bs'!A:S,6,FALSE)</f>
        <v>0</v>
      </c>
      <c r="L125" s="224">
        <f>VLOOKUP(A125,'[1]CUT Bs'!A:S,7,FALSE)</f>
        <v>0</v>
      </c>
      <c r="M125" s="224">
        <f>VLOOKUP(A125,'[1]CUT Bs'!A:S,8,FALSE)</f>
        <v>0</v>
      </c>
      <c r="N125" s="224">
        <f>VLOOKUP(A125,'[1]CUT Bs'!A:S,9,FALSE)</f>
        <v>0</v>
      </c>
      <c r="O125" s="224">
        <f>VLOOKUP(A125,'[1]CUT Bs'!A:S,10,FALSE)</f>
        <v>0</v>
      </c>
      <c r="P125" s="224">
        <f>VLOOKUP(A125,'[1]CUT Bs'!A:S,11,FALSE)</f>
        <v>0</v>
      </c>
      <c r="Q125" s="224">
        <f>VLOOKUP(A125,'[1]CUT Bs'!A:S,12,FALSE)</f>
        <v>0</v>
      </c>
      <c r="R125" s="224">
        <f>VLOOKUP(A125,'[1]CUT Bs'!A:S,13,FALSE)</f>
        <v>0</v>
      </c>
      <c r="S125" s="224">
        <f>VLOOKUP(A125,'[1]CUT Bs'!A:S,14,FALSE)</f>
        <v>0</v>
      </c>
      <c r="T125" s="224">
        <f>VLOOKUP(A125,'[1]CUT Bs'!A:S,15,FALSE)</f>
        <v>0</v>
      </c>
      <c r="U125" s="224">
        <f>VLOOKUP(A125,'[1]CUT Bs'!A:S,16,FALSE)</f>
        <v>0</v>
      </c>
      <c r="V125" s="224">
        <f>VLOOKUP(A125,'[1]CUT Bs'!A:S,17,FALSE)</f>
        <v>0</v>
      </c>
      <c r="W125" s="224">
        <f>VLOOKUP(A125,'[1]RES. TRL'!F:H,2,FALSE)</f>
        <v>0</v>
      </c>
      <c r="X125" s="224">
        <f>VLOOKUP(A125,'[1]RES. TRL'!F:H,3,FALSE)</f>
        <v>0</v>
      </c>
      <c r="Y125" s="224">
        <f>VLOOKUP(A125,'[1]CUT USD'!A:N,2,FALSE)</f>
        <v>0</v>
      </c>
      <c r="Z125" s="224">
        <f>VLOOKUP(A125,'[1]CUT USD'!A:N,3,FALSE)</f>
        <v>0</v>
      </c>
      <c r="AA125" s="224">
        <f>VLOOKUP(A125,'[1]CUT USD'!A:N,4,FALSE)</f>
        <v>0</v>
      </c>
      <c r="AB125" s="224">
        <f>VLOOKUP(A125,'[1]CUT USD'!A:N,5,FALSE)</f>
        <v>0</v>
      </c>
      <c r="AC125" s="224">
        <f>VLOOKUP(A125,'[1]CUT USD'!A:N,6,FALSE)</f>
        <v>0</v>
      </c>
      <c r="AD125" s="224">
        <f>VLOOKUP(A125,'[1]CUT USD'!A:N,7,FALSE)</f>
        <v>0</v>
      </c>
      <c r="AE125" s="224">
        <f>VLOOKUP(A125,'[1]CUT USD'!A:N,8,FALSE)</f>
        <v>0</v>
      </c>
      <c r="AF125" s="224">
        <f>VLOOKUP(A125,'[1]CUT USD'!A:N,9,FALSE)</f>
        <v>0</v>
      </c>
      <c r="AG125" s="224">
        <f>VLOOKUP(A125,'[1]CUT USD'!A:N,10,FALSE)</f>
        <v>0</v>
      </c>
      <c r="AH125" s="224">
        <f>VLOOKUP(A125,'[1]CUT USD'!A:N,11,FALSE)</f>
        <v>0</v>
      </c>
      <c r="AI125" s="224">
        <f>VLOOKUP(A125,'[1]CUT USD'!A:N,12,FALSE)</f>
        <v>0</v>
      </c>
      <c r="AJ125" s="224">
        <f>VLOOKUP(A125,'[1]CUT USD'!A:N,13,FALSE)</f>
        <v>0</v>
      </c>
      <c r="AK125" s="224">
        <f>VLOOKUP(A125,'[1]CUT USD'!A:N,14,FALSE)</f>
        <v>0</v>
      </c>
      <c r="AL125" s="96">
        <f t="shared" si="2"/>
        <v>0</v>
      </c>
      <c r="AO125" s="103"/>
    </row>
    <row r="126" spans="1:41" ht="33" hidden="1" customHeight="1">
      <c r="A126" s="221">
        <v>290</v>
      </c>
      <c r="B126" s="222" t="str">
        <f>PROPER(VLOOKUP(A126,[1]bd_lista!$A:$D,2,FALSE))</f>
        <v>Servicio De Impuestos Nacionales</v>
      </c>
      <c r="C126" s="223" t="s">
        <v>1383</v>
      </c>
      <c r="D126" s="224">
        <f>VLOOKUP(A126,'[1]RES. TRL'!A:C,2,FALSE)</f>
        <v>4399.29</v>
      </c>
      <c r="E126" s="224">
        <f>VLOOKUP(A126,'[1]RES. TRL'!A:C,3,FALSE)</f>
        <v>0</v>
      </c>
      <c r="F126" s="224">
        <f>VLOOKUP(A126,[1]RES.CDI!A:B,2,FALSE)</f>
        <v>0</v>
      </c>
      <c r="G126" s="224">
        <f>VLOOKUP(A126,'[1]CUT Bs'!A:S,2,FALSE)</f>
        <v>33322.01</v>
      </c>
      <c r="H126" s="224">
        <f>VLOOKUP(A126,'[1]CUT Bs'!A:S,3,FALSE)</f>
        <v>0</v>
      </c>
      <c r="I126" s="224">
        <f>VLOOKUP(A126,'[1]CUT Bs'!A:S,4,FALSE)</f>
        <v>0</v>
      </c>
      <c r="J126" s="224">
        <f>VLOOKUP(A126,'[1]CUT Bs'!A:S,5,FALSE)</f>
        <v>0</v>
      </c>
      <c r="K126" s="224">
        <f>VLOOKUP(A126,'[1]CUT Bs'!A:S,6,FALSE)</f>
        <v>0</v>
      </c>
      <c r="L126" s="224">
        <f>VLOOKUP(A126,'[1]CUT Bs'!A:S,7,FALSE)</f>
        <v>0</v>
      </c>
      <c r="M126" s="224">
        <f>VLOOKUP(A126,'[1]CUT Bs'!A:S,8,FALSE)</f>
        <v>75229.440000000002</v>
      </c>
      <c r="N126" s="224">
        <f>VLOOKUP(A126,'[1]CUT Bs'!A:S,9,FALSE)</f>
        <v>0</v>
      </c>
      <c r="O126" s="224">
        <f>VLOOKUP(A126,'[1]CUT Bs'!A:S,10,FALSE)</f>
        <v>0</v>
      </c>
      <c r="P126" s="224">
        <f>VLOOKUP(A126,'[1]CUT Bs'!A:S,11,FALSE)</f>
        <v>0</v>
      </c>
      <c r="Q126" s="224">
        <f>VLOOKUP(A126,'[1]CUT Bs'!A:S,12,FALSE)</f>
        <v>0</v>
      </c>
      <c r="R126" s="224">
        <f>VLOOKUP(A126,'[1]CUT Bs'!A:S,13,FALSE)</f>
        <v>0</v>
      </c>
      <c r="S126" s="224">
        <f>VLOOKUP(A126,'[1]CUT Bs'!A:S,14,FALSE)</f>
        <v>0</v>
      </c>
      <c r="T126" s="224">
        <f>VLOOKUP(A126,'[1]CUT Bs'!A:S,15,FALSE)</f>
        <v>0</v>
      </c>
      <c r="U126" s="224">
        <f>VLOOKUP(A126,'[1]CUT Bs'!A:S,16,FALSE)</f>
        <v>0</v>
      </c>
      <c r="V126" s="224">
        <f>VLOOKUP(A126,'[1]CUT Bs'!A:S,17,FALSE)</f>
        <v>0</v>
      </c>
      <c r="W126" s="224">
        <f>VLOOKUP(A126,'[1]RES. TRL'!F:H,2,FALSE)</f>
        <v>0</v>
      </c>
      <c r="X126" s="224">
        <f>VLOOKUP(A126,'[1]RES. TRL'!F:H,3,FALSE)</f>
        <v>0</v>
      </c>
      <c r="Y126" s="224">
        <f>VLOOKUP(A126,'[1]CUT USD'!A:N,2,FALSE)</f>
        <v>0</v>
      </c>
      <c r="Z126" s="224">
        <f>VLOOKUP(A126,'[1]CUT USD'!A:N,3,FALSE)</f>
        <v>0</v>
      </c>
      <c r="AA126" s="224">
        <f>VLOOKUP(A126,'[1]CUT USD'!A:N,4,FALSE)</f>
        <v>0</v>
      </c>
      <c r="AB126" s="224">
        <f>VLOOKUP(A126,'[1]CUT USD'!A:N,5,FALSE)</f>
        <v>0</v>
      </c>
      <c r="AC126" s="224">
        <f>VLOOKUP(A126,'[1]CUT USD'!A:N,6,FALSE)</f>
        <v>0</v>
      </c>
      <c r="AD126" s="224">
        <f>VLOOKUP(A126,'[1]CUT USD'!A:N,7,FALSE)</f>
        <v>0</v>
      </c>
      <c r="AE126" s="224">
        <f>VLOOKUP(A126,'[1]CUT USD'!A:N,8,FALSE)</f>
        <v>0</v>
      </c>
      <c r="AF126" s="224">
        <f>VLOOKUP(A126,'[1]CUT USD'!A:N,9,FALSE)</f>
        <v>0</v>
      </c>
      <c r="AG126" s="224">
        <f>VLOOKUP(A126,'[1]CUT USD'!A:N,10,FALSE)</f>
        <v>0</v>
      </c>
      <c r="AH126" s="224">
        <f>VLOOKUP(A126,'[1]CUT USD'!A:N,11,FALSE)</f>
        <v>0</v>
      </c>
      <c r="AI126" s="224">
        <f>VLOOKUP(A126,'[1]CUT USD'!A:N,12,FALSE)</f>
        <v>0</v>
      </c>
      <c r="AJ126" s="224">
        <f>VLOOKUP(A126,'[1]CUT USD'!A:N,13,FALSE)</f>
        <v>0</v>
      </c>
      <c r="AK126" s="224">
        <f>VLOOKUP(A126,'[1]CUT USD'!A:N,14,FALSE)</f>
        <v>0</v>
      </c>
      <c r="AL126" s="96">
        <f t="shared" si="2"/>
        <v>112950.74</v>
      </c>
      <c r="AO126" s="103"/>
    </row>
    <row r="127" spans="1:41" ht="33" hidden="1" customHeight="1">
      <c r="A127" s="221">
        <v>291</v>
      </c>
      <c r="B127" s="222" t="str">
        <f>PROPER(VLOOKUP(A127,[1]bd_lista!$A:$D,2,FALSE))</f>
        <v>Administradora Boliviana De Carreteras</v>
      </c>
      <c r="C127" s="223" t="s">
        <v>1383</v>
      </c>
      <c r="D127" s="224">
        <f>VLOOKUP(A127,'[1]RES. TRL'!A:C,2,FALSE)</f>
        <v>0</v>
      </c>
      <c r="E127" s="224">
        <f>VLOOKUP(A127,'[1]RES. TRL'!A:C,3,FALSE)</f>
        <v>0</v>
      </c>
      <c r="F127" s="224">
        <f>VLOOKUP(A127,[1]RES.CDI!A:B,2,FALSE)</f>
        <v>93362440.469999999</v>
      </c>
      <c r="G127" s="224">
        <f>VLOOKUP(A127,'[1]CUT Bs'!A:S,2,FALSE)</f>
        <v>69768635.180000007</v>
      </c>
      <c r="H127" s="224">
        <f>VLOOKUP(A127,'[1]CUT Bs'!A:S,3,FALSE)</f>
        <v>0</v>
      </c>
      <c r="I127" s="224">
        <f>VLOOKUP(A127,'[1]CUT Bs'!A:S,4,FALSE)</f>
        <v>1370</v>
      </c>
      <c r="J127" s="224">
        <f>VLOOKUP(A127,'[1]CUT Bs'!A:S,5,FALSE)</f>
        <v>14203651.48</v>
      </c>
      <c r="K127" s="224">
        <f>VLOOKUP(A127,'[1]CUT Bs'!A:S,6,FALSE)</f>
        <v>0</v>
      </c>
      <c r="L127" s="224">
        <f>VLOOKUP(A127,'[1]CUT Bs'!A:S,7,FALSE)</f>
        <v>925.53</v>
      </c>
      <c r="M127" s="224">
        <f>VLOOKUP(A127,'[1]CUT Bs'!A:S,8,FALSE)</f>
        <v>0</v>
      </c>
      <c r="N127" s="224">
        <f>VLOOKUP(A127,'[1]CUT Bs'!A:S,9,FALSE)</f>
        <v>0</v>
      </c>
      <c r="O127" s="224">
        <f>VLOOKUP(A127,'[1]CUT Bs'!A:S,10,FALSE)</f>
        <v>678.13</v>
      </c>
      <c r="P127" s="224">
        <f>VLOOKUP(A127,'[1]CUT Bs'!A:S,11,FALSE)</f>
        <v>1013.1</v>
      </c>
      <c r="Q127" s="224">
        <f>VLOOKUP(A127,'[1]CUT Bs'!A:S,12,FALSE)</f>
        <v>0</v>
      </c>
      <c r="R127" s="224">
        <f>VLOOKUP(A127,'[1]CUT Bs'!A:S,13,FALSE)</f>
        <v>0</v>
      </c>
      <c r="S127" s="224">
        <f>VLOOKUP(A127,'[1]CUT Bs'!A:S,14,FALSE)</f>
        <v>0</v>
      </c>
      <c r="T127" s="224">
        <f>VLOOKUP(A127,'[1]CUT Bs'!A:S,15,FALSE)</f>
        <v>0</v>
      </c>
      <c r="U127" s="224">
        <f>VLOOKUP(A127,'[1]CUT Bs'!A:S,16,FALSE)</f>
        <v>0</v>
      </c>
      <c r="V127" s="224">
        <f>VLOOKUP(A127,'[1]CUT Bs'!A:S,17,FALSE)</f>
        <v>0</v>
      </c>
      <c r="W127" s="224">
        <f>VLOOKUP(A127,'[1]RES. TRL'!F:H,2,FALSE)</f>
        <v>0</v>
      </c>
      <c r="X127" s="224">
        <f>VLOOKUP(A127,'[1]RES. TRL'!F:H,3,FALSE)</f>
        <v>0</v>
      </c>
      <c r="Y127" s="224">
        <f>VLOOKUP(A127,'[1]CUT USD'!A:N,2,FALSE)</f>
        <v>718645.37</v>
      </c>
      <c r="Z127" s="224">
        <f>VLOOKUP(A127,'[1]CUT USD'!A:N,3,FALSE)</f>
        <v>0</v>
      </c>
      <c r="AA127" s="224">
        <f>VLOOKUP(A127,'[1]CUT USD'!A:N,4,FALSE)</f>
        <v>50.01</v>
      </c>
      <c r="AB127" s="224">
        <f>VLOOKUP(A127,'[1]CUT USD'!A:N,5,FALSE)</f>
        <v>451875829.20999998</v>
      </c>
      <c r="AC127" s="224">
        <f>VLOOKUP(A127,'[1]CUT USD'!A:N,6,FALSE)</f>
        <v>0</v>
      </c>
      <c r="AD127" s="224">
        <f>VLOOKUP(A127,'[1]CUT USD'!A:N,7,FALSE)</f>
        <v>0</v>
      </c>
      <c r="AE127" s="224">
        <f>VLOOKUP(A127,'[1]CUT USD'!A:N,8,FALSE)</f>
        <v>0</v>
      </c>
      <c r="AF127" s="224">
        <f>VLOOKUP(A127,'[1]CUT USD'!A:N,9,FALSE)</f>
        <v>14031635.190000001</v>
      </c>
      <c r="AG127" s="224">
        <f>VLOOKUP(A127,'[1]CUT USD'!A:N,10,FALSE)</f>
        <v>0</v>
      </c>
      <c r="AH127" s="224">
        <f>VLOOKUP(A127,'[1]CUT USD'!A:N,11,FALSE)</f>
        <v>0</v>
      </c>
      <c r="AI127" s="224">
        <f>VLOOKUP(A127,'[1]CUT USD'!A:N,12,FALSE)</f>
        <v>0</v>
      </c>
      <c r="AJ127" s="224">
        <f>VLOOKUP(A127,'[1]CUT USD'!A:N,13,FALSE)</f>
        <v>0</v>
      </c>
      <c r="AK127" s="224">
        <f>VLOOKUP(A127,'[1]CUT USD'!A:N,14,FALSE)</f>
        <v>0</v>
      </c>
      <c r="AL127" s="96">
        <f t="shared" si="2"/>
        <v>643964873.67000008</v>
      </c>
      <c r="AO127" s="103"/>
    </row>
    <row r="128" spans="1:41" ht="33" hidden="1" customHeight="1">
      <c r="A128" s="221">
        <v>292</v>
      </c>
      <c r="B128" s="222" t="str">
        <f>PROPER(VLOOKUP(A128,[1]bd_lista!$A:$D,2,FALSE))</f>
        <v>Vías Bolivia</v>
      </c>
      <c r="C128" s="223" t="s">
        <v>1383</v>
      </c>
      <c r="D128" s="224">
        <f>VLOOKUP(A128,'[1]RES. TRL'!A:C,2,FALSE)</f>
        <v>0</v>
      </c>
      <c r="E128" s="224">
        <f>VLOOKUP(A128,'[1]RES. TRL'!A:C,3,FALSE)</f>
        <v>1556.29</v>
      </c>
      <c r="F128" s="224">
        <f>VLOOKUP(A128,[1]RES.CDI!A:B,2,FALSE)</f>
        <v>215488.94</v>
      </c>
      <c r="G128" s="224">
        <f>VLOOKUP(A128,'[1]CUT Bs'!A:S,2,FALSE)</f>
        <v>1306.04</v>
      </c>
      <c r="H128" s="224">
        <f>VLOOKUP(A128,'[1]CUT Bs'!A:S,3,FALSE)</f>
        <v>0</v>
      </c>
      <c r="I128" s="224">
        <f>VLOOKUP(A128,'[1]CUT Bs'!A:S,4,FALSE)</f>
        <v>0</v>
      </c>
      <c r="J128" s="224">
        <f>VLOOKUP(A128,'[1]CUT Bs'!A:S,5,FALSE)</f>
        <v>0</v>
      </c>
      <c r="K128" s="224">
        <f>VLOOKUP(A128,'[1]CUT Bs'!A:S,6,FALSE)</f>
        <v>0</v>
      </c>
      <c r="L128" s="224">
        <f>VLOOKUP(A128,'[1]CUT Bs'!A:S,7,FALSE)</f>
        <v>0</v>
      </c>
      <c r="M128" s="224">
        <f>VLOOKUP(A128,'[1]CUT Bs'!A:S,8,FALSE)</f>
        <v>140508</v>
      </c>
      <c r="N128" s="224">
        <f>VLOOKUP(A128,'[1]CUT Bs'!A:S,9,FALSE)</f>
        <v>0</v>
      </c>
      <c r="O128" s="224">
        <f>VLOOKUP(A128,'[1]CUT Bs'!A:S,10,FALSE)</f>
        <v>0</v>
      </c>
      <c r="P128" s="224">
        <f>VLOOKUP(A128,'[1]CUT Bs'!A:S,11,FALSE)</f>
        <v>0</v>
      </c>
      <c r="Q128" s="224">
        <f>VLOOKUP(A128,'[1]CUT Bs'!A:S,12,FALSE)</f>
        <v>2810</v>
      </c>
      <c r="R128" s="224">
        <f>VLOOKUP(A128,'[1]CUT Bs'!A:S,13,FALSE)</f>
        <v>0</v>
      </c>
      <c r="S128" s="224">
        <f>VLOOKUP(A128,'[1]CUT Bs'!A:S,14,FALSE)</f>
        <v>0</v>
      </c>
      <c r="T128" s="224">
        <f>VLOOKUP(A128,'[1]CUT Bs'!A:S,15,FALSE)</f>
        <v>0</v>
      </c>
      <c r="U128" s="224">
        <f>VLOOKUP(A128,'[1]CUT Bs'!A:S,16,FALSE)</f>
        <v>0</v>
      </c>
      <c r="V128" s="224">
        <f>VLOOKUP(A128,'[1]CUT Bs'!A:S,17,FALSE)</f>
        <v>0</v>
      </c>
      <c r="W128" s="224">
        <f>VLOOKUP(A128,'[1]RES. TRL'!F:H,2,FALSE)</f>
        <v>0</v>
      </c>
      <c r="X128" s="224">
        <f>VLOOKUP(A128,'[1]RES. TRL'!F:H,3,FALSE)</f>
        <v>0</v>
      </c>
      <c r="Y128" s="224">
        <f>VLOOKUP(A128,'[1]CUT USD'!A:N,2,FALSE)</f>
        <v>0</v>
      </c>
      <c r="Z128" s="224">
        <f>VLOOKUP(A128,'[1]CUT USD'!A:N,3,FALSE)</f>
        <v>0</v>
      </c>
      <c r="AA128" s="224">
        <f>VLOOKUP(A128,'[1]CUT USD'!A:N,4,FALSE)</f>
        <v>0</v>
      </c>
      <c r="AB128" s="224">
        <f>VLOOKUP(A128,'[1]CUT USD'!A:N,5,FALSE)</f>
        <v>0</v>
      </c>
      <c r="AC128" s="224">
        <f>VLOOKUP(A128,'[1]CUT USD'!A:N,6,FALSE)</f>
        <v>0</v>
      </c>
      <c r="AD128" s="224">
        <f>VLOOKUP(A128,'[1]CUT USD'!A:N,7,FALSE)</f>
        <v>0</v>
      </c>
      <c r="AE128" s="224">
        <f>VLOOKUP(A128,'[1]CUT USD'!A:N,8,FALSE)</f>
        <v>0</v>
      </c>
      <c r="AF128" s="224">
        <f>VLOOKUP(A128,'[1]CUT USD'!A:N,9,FALSE)</f>
        <v>0</v>
      </c>
      <c r="AG128" s="224">
        <f>VLOOKUP(A128,'[1]CUT USD'!A:N,10,FALSE)</f>
        <v>0</v>
      </c>
      <c r="AH128" s="224">
        <f>VLOOKUP(A128,'[1]CUT USD'!A:N,11,FALSE)</f>
        <v>0</v>
      </c>
      <c r="AI128" s="224">
        <f>VLOOKUP(A128,'[1]CUT USD'!A:N,12,FALSE)</f>
        <v>0</v>
      </c>
      <c r="AJ128" s="224">
        <f>VLOOKUP(A128,'[1]CUT USD'!A:N,13,FALSE)</f>
        <v>0</v>
      </c>
      <c r="AK128" s="224">
        <f>VLOOKUP(A128,'[1]CUT USD'!A:N,14,FALSE)</f>
        <v>0</v>
      </c>
      <c r="AL128" s="96">
        <f t="shared" si="2"/>
        <v>361669.27</v>
      </c>
      <c r="AO128" s="103"/>
    </row>
    <row r="129" spans="1:41" ht="33" hidden="1" customHeight="1">
      <c r="A129" s="221">
        <v>293</v>
      </c>
      <c r="B129" s="222" t="str">
        <f>PROPER(VLOOKUP(A129,[1]bd_lista!$A:$D,2,FALSE))</f>
        <v>Fundación Cultural Del Banco Central De Bolivia</v>
      </c>
      <c r="C129" s="223" t="s">
        <v>1383</v>
      </c>
      <c r="D129" s="224">
        <f>VLOOKUP(A129,'[1]RES. TRL'!A:C,2,FALSE)</f>
        <v>0</v>
      </c>
      <c r="E129" s="224">
        <f>VLOOKUP(A129,'[1]RES. TRL'!A:C,3,FALSE)</f>
        <v>0</v>
      </c>
      <c r="F129" s="224">
        <f>VLOOKUP(A129,[1]RES.CDI!A:B,2,FALSE)</f>
        <v>35319.65</v>
      </c>
      <c r="G129" s="224">
        <f>VLOOKUP(A129,'[1]CUT Bs'!A:S,2,FALSE)</f>
        <v>0</v>
      </c>
      <c r="H129" s="224">
        <f>VLOOKUP(A129,'[1]CUT Bs'!A:S,3,FALSE)</f>
        <v>0</v>
      </c>
      <c r="I129" s="224">
        <f>VLOOKUP(A129,'[1]CUT Bs'!A:S,4,FALSE)</f>
        <v>0</v>
      </c>
      <c r="J129" s="224">
        <f>VLOOKUP(A129,'[1]CUT Bs'!A:S,5,FALSE)</f>
        <v>28906814</v>
      </c>
      <c r="K129" s="224">
        <f>VLOOKUP(A129,'[1]CUT Bs'!A:S,6,FALSE)</f>
        <v>0</v>
      </c>
      <c r="L129" s="224">
        <f>VLOOKUP(A129,'[1]CUT Bs'!A:S,7,FALSE)</f>
        <v>0</v>
      </c>
      <c r="M129" s="224">
        <f>VLOOKUP(A129,'[1]CUT Bs'!A:S,8,FALSE)</f>
        <v>0</v>
      </c>
      <c r="N129" s="224">
        <f>VLOOKUP(A129,'[1]CUT Bs'!A:S,9,FALSE)</f>
        <v>0</v>
      </c>
      <c r="O129" s="224">
        <f>VLOOKUP(A129,'[1]CUT Bs'!A:S,10,FALSE)</f>
        <v>0</v>
      </c>
      <c r="P129" s="224">
        <f>VLOOKUP(A129,'[1]CUT Bs'!A:S,11,FALSE)</f>
        <v>0</v>
      </c>
      <c r="Q129" s="224">
        <f>VLOOKUP(A129,'[1]CUT Bs'!A:S,12,FALSE)</f>
        <v>0</v>
      </c>
      <c r="R129" s="224">
        <f>VLOOKUP(A129,'[1]CUT Bs'!A:S,13,FALSE)</f>
        <v>0</v>
      </c>
      <c r="S129" s="224">
        <f>VLOOKUP(A129,'[1]CUT Bs'!A:S,14,FALSE)</f>
        <v>0</v>
      </c>
      <c r="T129" s="224">
        <f>VLOOKUP(A129,'[1]CUT Bs'!A:S,15,FALSE)</f>
        <v>0</v>
      </c>
      <c r="U129" s="224">
        <f>VLOOKUP(A129,'[1]CUT Bs'!A:S,16,FALSE)</f>
        <v>0</v>
      </c>
      <c r="V129" s="224">
        <f>VLOOKUP(A129,'[1]CUT Bs'!A:S,17,FALSE)</f>
        <v>0</v>
      </c>
      <c r="W129" s="224">
        <f>VLOOKUP(A129,'[1]RES. TRL'!F:H,2,FALSE)</f>
        <v>0</v>
      </c>
      <c r="X129" s="224">
        <f>VLOOKUP(A129,'[1]RES. TRL'!F:H,3,FALSE)</f>
        <v>0</v>
      </c>
      <c r="Y129" s="224">
        <f>VLOOKUP(A129,'[1]CUT USD'!A:N,2,FALSE)</f>
        <v>0</v>
      </c>
      <c r="Z129" s="224">
        <f>VLOOKUP(A129,'[1]CUT USD'!A:N,3,FALSE)</f>
        <v>0</v>
      </c>
      <c r="AA129" s="224">
        <f>VLOOKUP(A129,'[1]CUT USD'!A:N,4,FALSE)</f>
        <v>0</v>
      </c>
      <c r="AB129" s="224">
        <f>VLOOKUP(A129,'[1]CUT USD'!A:N,5,FALSE)</f>
        <v>0</v>
      </c>
      <c r="AC129" s="224">
        <f>VLOOKUP(A129,'[1]CUT USD'!A:N,6,FALSE)</f>
        <v>0</v>
      </c>
      <c r="AD129" s="224">
        <f>VLOOKUP(A129,'[1]CUT USD'!A:N,7,FALSE)</f>
        <v>0</v>
      </c>
      <c r="AE129" s="224">
        <f>VLOOKUP(A129,'[1]CUT USD'!A:N,8,FALSE)</f>
        <v>0</v>
      </c>
      <c r="AF129" s="224">
        <f>VLOOKUP(A129,'[1]CUT USD'!A:N,9,FALSE)</f>
        <v>0</v>
      </c>
      <c r="AG129" s="224">
        <f>VLOOKUP(A129,'[1]CUT USD'!A:N,10,FALSE)</f>
        <v>0</v>
      </c>
      <c r="AH129" s="224">
        <f>VLOOKUP(A129,'[1]CUT USD'!A:N,11,FALSE)</f>
        <v>0</v>
      </c>
      <c r="AI129" s="224">
        <f>VLOOKUP(A129,'[1]CUT USD'!A:N,12,FALSE)</f>
        <v>0</v>
      </c>
      <c r="AJ129" s="224">
        <f>VLOOKUP(A129,'[1]CUT USD'!A:N,13,FALSE)</f>
        <v>0</v>
      </c>
      <c r="AK129" s="224">
        <f>VLOOKUP(A129,'[1]CUT USD'!A:N,14,FALSE)</f>
        <v>0</v>
      </c>
      <c r="AL129" s="96">
        <f t="shared" si="2"/>
        <v>28942133.649999999</v>
      </c>
      <c r="AO129" s="103"/>
    </row>
    <row r="130" spans="1:41" ht="33" hidden="1" customHeight="1">
      <c r="A130" s="221">
        <v>294</v>
      </c>
      <c r="B130" s="222" t="str">
        <f>PROPER(VLOOKUP(A130,[1]bd_lista!$A:$D,2,FALSE))</f>
        <v>Univ. Indígena Bol. Comun. Intercultl Prod. Tupak Katari</v>
      </c>
      <c r="C130" s="223" t="s">
        <v>1383</v>
      </c>
      <c r="D130" s="224">
        <f>VLOOKUP(A130,'[1]RES. TRL'!A:C,2,FALSE)</f>
        <v>0</v>
      </c>
      <c r="E130" s="224">
        <f>VLOOKUP(A130,'[1]RES. TRL'!A:C,3,FALSE)</f>
        <v>0</v>
      </c>
      <c r="F130" s="224">
        <f>VLOOKUP(A130,[1]RES.CDI!A:B,2,FALSE)</f>
        <v>0</v>
      </c>
      <c r="G130" s="224">
        <f>VLOOKUP(A130,'[1]CUT Bs'!A:S,2,FALSE)</f>
        <v>0</v>
      </c>
      <c r="H130" s="224">
        <f>VLOOKUP(A130,'[1]CUT Bs'!A:S,3,FALSE)</f>
        <v>0</v>
      </c>
      <c r="I130" s="224">
        <f>VLOOKUP(A130,'[1]CUT Bs'!A:S,4,FALSE)</f>
        <v>0</v>
      </c>
      <c r="J130" s="224">
        <f>VLOOKUP(A130,'[1]CUT Bs'!A:S,5,FALSE)</f>
        <v>0</v>
      </c>
      <c r="K130" s="224">
        <f>VLOOKUP(A130,'[1]CUT Bs'!A:S,6,FALSE)</f>
        <v>0</v>
      </c>
      <c r="L130" s="224">
        <f>VLOOKUP(A130,'[1]CUT Bs'!A:S,7,FALSE)</f>
        <v>0</v>
      </c>
      <c r="M130" s="224">
        <f>VLOOKUP(A130,'[1]CUT Bs'!A:S,8,FALSE)</f>
        <v>0</v>
      </c>
      <c r="N130" s="224">
        <f>VLOOKUP(A130,'[1]CUT Bs'!A:S,9,FALSE)</f>
        <v>0</v>
      </c>
      <c r="O130" s="224">
        <f>VLOOKUP(A130,'[1]CUT Bs'!A:S,10,FALSE)</f>
        <v>0</v>
      </c>
      <c r="P130" s="224">
        <f>VLOOKUP(A130,'[1]CUT Bs'!A:S,11,FALSE)</f>
        <v>0</v>
      </c>
      <c r="Q130" s="224">
        <f>VLOOKUP(A130,'[1]CUT Bs'!A:S,12,FALSE)</f>
        <v>0</v>
      </c>
      <c r="R130" s="224">
        <f>VLOOKUP(A130,'[1]CUT Bs'!A:S,13,FALSE)</f>
        <v>0</v>
      </c>
      <c r="S130" s="224">
        <f>VLOOKUP(A130,'[1]CUT Bs'!A:S,14,FALSE)</f>
        <v>0</v>
      </c>
      <c r="T130" s="224">
        <f>VLOOKUP(A130,'[1]CUT Bs'!A:S,15,FALSE)</f>
        <v>0</v>
      </c>
      <c r="U130" s="224">
        <f>VLOOKUP(A130,'[1]CUT Bs'!A:S,16,FALSE)</f>
        <v>0</v>
      </c>
      <c r="V130" s="224">
        <f>VLOOKUP(A130,'[1]CUT Bs'!A:S,17,FALSE)</f>
        <v>0</v>
      </c>
      <c r="W130" s="224">
        <f>VLOOKUP(A130,'[1]RES. TRL'!F:H,2,FALSE)</f>
        <v>0</v>
      </c>
      <c r="X130" s="224">
        <f>VLOOKUP(A130,'[1]RES. TRL'!F:H,3,FALSE)</f>
        <v>0</v>
      </c>
      <c r="Y130" s="224">
        <f>VLOOKUP(A130,'[1]CUT USD'!A:N,2,FALSE)</f>
        <v>0</v>
      </c>
      <c r="Z130" s="224">
        <f>VLOOKUP(A130,'[1]CUT USD'!A:N,3,FALSE)</f>
        <v>0</v>
      </c>
      <c r="AA130" s="224">
        <f>VLOOKUP(A130,'[1]CUT USD'!A:N,4,FALSE)</f>
        <v>0</v>
      </c>
      <c r="AB130" s="224">
        <f>VLOOKUP(A130,'[1]CUT USD'!A:N,5,FALSE)</f>
        <v>0</v>
      </c>
      <c r="AC130" s="224">
        <f>VLOOKUP(A130,'[1]CUT USD'!A:N,6,FALSE)</f>
        <v>0</v>
      </c>
      <c r="AD130" s="224">
        <f>VLOOKUP(A130,'[1]CUT USD'!A:N,7,FALSE)</f>
        <v>0</v>
      </c>
      <c r="AE130" s="224">
        <f>VLOOKUP(A130,'[1]CUT USD'!A:N,8,FALSE)</f>
        <v>0</v>
      </c>
      <c r="AF130" s="224">
        <f>VLOOKUP(A130,'[1]CUT USD'!A:N,9,FALSE)</f>
        <v>0</v>
      </c>
      <c r="AG130" s="224">
        <f>VLOOKUP(A130,'[1]CUT USD'!A:N,10,FALSE)</f>
        <v>0</v>
      </c>
      <c r="AH130" s="224">
        <f>VLOOKUP(A130,'[1]CUT USD'!A:N,11,FALSE)</f>
        <v>0</v>
      </c>
      <c r="AI130" s="224">
        <f>VLOOKUP(A130,'[1]CUT USD'!A:N,12,FALSE)</f>
        <v>0</v>
      </c>
      <c r="AJ130" s="224">
        <f>VLOOKUP(A130,'[1]CUT USD'!A:N,13,FALSE)</f>
        <v>0</v>
      </c>
      <c r="AK130" s="224">
        <f>VLOOKUP(A130,'[1]CUT USD'!A:N,14,FALSE)</f>
        <v>0</v>
      </c>
      <c r="AL130" s="96">
        <f t="shared" si="2"/>
        <v>0</v>
      </c>
      <c r="AO130" s="103"/>
    </row>
    <row r="131" spans="1:41" ht="33" hidden="1" customHeight="1">
      <c r="A131" s="221">
        <v>295</v>
      </c>
      <c r="B131" s="222" t="str">
        <f>PROPER(VLOOKUP(A131,[1]bd_lista!$A:$D,2,FALSE))</f>
        <v>Univ. Indígena Bol. Comun. Intercult Prod. Casimiro Huanca</v>
      </c>
      <c r="C131" s="223" t="s">
        <v>1383</v>
      </c>
      <c r="D131" s="224">
        <f>VLOOKUP(A131,'[1]RES. TRL'!A:C,2,FALSE)</f>
        <v>0</v>
      </c>
      <c r="E131" s="224">
        <f>VLOOKUP(A131,'[1]RES. TRL'!A:C,3,FALSE)</f>
        <v>0</v>
      </c>
      <c r="F131" s="224">
        <f>VLOOKUP(A131,[1]RES.CDI!A:B,2,FALSE)</f>
        <v>0</v>
      </c>
      <c r="G131" s="224">
        <f>VLOOKUP(A131,'[1]CUT Bs'!A:S,2,FALSE)</f>
        <v>0</v>
      </c>
      <c r="H131" s="224">
        <f>VLOOKUP(A131,'[1]CUT Bs'!A:S,3,FALSE)</f>
        <v>0</v>
      </c>
      <c r="I131" s="224">
        <f>VLOOKUP(A131,'[1]CUT Bs'!A:S,4,FALSE)</f>
        <v>0</v>
      </c>
      <c r="J131" s="224">
        <f>VLOOKUP(A131,'[1]CUT Bs'!A:S,5,FALSE)</f>
        <v>0</v>
      </c>
      <c r="K131" s="224">
        <f>VLOOKUP(A131,'[1]CUT Bs'!A:S,6,FALSE)</f>
        <v>0</v>
      </c>
      <c r="L131" s="224">
        <f>VLOOKUP(A131,'[1]CUT Bs'!A:S,7,FALSE)</f>
        <v>0</v>
      </c>
      <c r="M131" s="224">
        <f>VLOOKUP(A131,'[1]CUT Bs'!A:S,8,FALSE)</f>
        <v>0</v>
      </c>
      <c r="N131" s="224">
        <f>VLOOKUP(A131,'[1]CUT Bs'!A:S,9,FALSE)</f>
        <v>0</v>
      </c>
      <c r="O131" s="224">
        <f>VLOOKUP(A131,'[1]CUT Bs'!A:S,10,FALSE)</f>
        <v>0</v>
      </c>
      <c r="P131" s="224">
        <f>VLOOKUP(A131,'[1]CUT Bs'!A:S,11,FALSE)</f>
        <v>0</v>
      </c>
      <c r="Q131" s="224">
        <f>VLOOKUP(A131,'[1]CUT Bs'!A:S,12,FALSE)</f>
        <v>0</v>
      </c>
      <c r="R131" s="224">
        <f>VLOOKUP(A131,'[1]CUT Bs'!A:S,13,FALSE)</f>
        <v>0</v>
      </c>
      <c r="S131" s="224">
        <f>VLOOKUP(A131,'[1]CUT Bs'!A:S,14,FALSE)</f>
        <v>0</v>
      </c>
      <c r="T131" s="224">
        <f>VLOOKUP(A131,'[1]CUT Bs'!A:S,15,FALSE)</f>
        <v>0</v>
      </c>
      <c r="U131" s="224">
        <f>VLOOKUP(A131,'[1]CUT Bs'!A:S,16,FALSE)</f>
        <v>0</v>
      </c>
      <c r="V131" s="224">
        <f>VLOOKUP(A131,'[1]CUT Bs'!A:S,17,FALSE)</f>
        <v>0</v>
      </c>
      <c r="W131" s="224">
        <f>VLOOKUP(A131,'[1]RES. TRL'!F:H,2,FALSE)</f>
        <v>0</v>
      </c>
      <c r="X131" s="224">
        <f>VLOOKUP(A131,'[1]RES. TRL'!F:H,3,FALSE)</f>
        <v>0</v>
      </c>
      <c r="Y131" s="224">
        <f>VLOOKUP(A131,'[1]CUT USD'!A:N,2,FALSE)</f>
        <v>0</v>
      </c>
      <c r="Z131" s="224">
        <f>VLOOKUP(A131,'[1]CUT USD'!A:N,3,FALSE)</f>
        <v>0</v>
      </c>
      <c r="AA131" s="224">
        <f>VLOOKUP(A131,'[1]CUT USD'!A:N,4,FALSE)</f>
        <v>0</v>
      </c>
      <c r="AB131" s="224">
        <f>VLOOKUP(A131,'[1]CUT USD'!A:N,5,FALSE)</f>
        <v>0</v>
      </c>
      <c r="AC131" s="224">
        <f>VLOOKUP(A131,'[1]CUT USD'!A:N,6,FALSE)</f>
        <v>0</v>
      </c>
      <c r="AD131" s="224">
        <f>VLOOKUP(A131,'[1]CUT USD'!A:N,7,FALSE)</f>
        <v>0</v>
      </c>
      <c r="AE131" s="224">
        <f>VLOOKUP(A131,'[1]CUT USD'!A:N,8,FALSE)</f>
        <v>0</v>
      </c>
      <c r="AF131" s="224">
        <f>VLOOKUP(A131,'[1]CUT USD'!A:N,9,FALSE)</f>
        <v>0</v>
      </c>
      <c r="AG131" s="224">
        <f>VLOOKUP(A131,'[1]CUT USD'!A:N,10,FALSE)</f>
        <v>0</v>
      </c>
      <c r="AH131" s="224">
        <f>VLOOKUP(A131,'[1]CUT USD'!A:N,11,FALSE)</f>
        <v>0</v>
      </c>
      <c r="AI131" s="224">
        <f>VLOOKUP(A131,'[1]CUT USD'!A:N,12,FALSE)</f>
        <v>0</v>
      </c>
      <c r="AJ131" s="224">
        <f>VLOOKUP(A131,'[1]CUT USD'!A:N,13,FALSE)</f>
        <v>0</v>
      </c>
      <c r="AK131" s="224">
        <f>VLOOKUP(A131,'[1]CUT USD'!A:N,14,FALSE)</f>
        <v>0</v>
      </c>
      <c r="AL131" s="96">
        <f t="shared" si="2"/>
        <v>0</v>
      </c>
      <c r="AO131" s="103"/>
    </row>
    <row r="132" spans="1:41" ht="33" hidden="1" customHeight="1">
      <c r="A132" s="221">
        <v>296</v>
      </c>
      <c r="B132" s="222" t="str">
        <f>PROPER(VLOOKUP(A132,[1]bd_lista!$A:$D,2,FALSE))</f>
        <v>Univ. Indígena Bol. Comun. Intercult Prod. Apiaguaiki Tupa</v>
      </c>
      <c r="C132" s="223" t="s">
        <v>1383</v>
      </c>
      <c r="D132" s="224">
        <f>VLOOKUP(A132,'[1]RES. TRL'!A:C,2,FALSE)</f>
        <v>0</v>
      </c>
      <c r="E132" s="224">
        <f>VLOOKUP(A132,'[1]RES. TRL'!A:C,3,FALSE)</f>
        <v>0</v>
      </c>
      <c r="F132" s="224">
        <f>VLOOKUP(A132,[1]RES.CDI!A:B,2,FALSE)</f>
        <v>0</v>
      </c>
      <c r="G132" s="224">
        <f>VLOOKUP(A132,'[1]CUT Bs'!A:S,2,FALSE)</f>
        <v>0</v>
      </c>
      <c r="H132" s="224">
        <f>VLOOKUP(A132,'[1]CUT Bs'!A:S,3,FALSE)</f>
        <v>0</v>
      </c>
      <c r="I132" s="224">
        <f>VLOOKUP(A132,'[1]CUT Bs'!A:S,4,FALSE)</f>
        <v>0</v>
      </c>
      <c r="J132" s="224">
        <f>VLOOKUP(A132,'[1]CUT Bs'!A:S,5,FALSE)</f>
        <v>0</v>
      </c>
      <c r="K132" s="224">
        <f>VLOOKUP(A132,'[1]CUT Bs'!A:S,6,FALSE)</f>
        <v>0</v>
      </c>
      <c r="L132" s="224">
        <f>VLOOKUP(A132,'[1]CUT Bs'!A:S,7,FALSE)</f>
        <v>0</v>
      </c>
      <c r="M132" s="224">
        <f>VLOOKUP(A132,'[1]CUT Bs'!A:S,8,FALSE)</f>
        <v>0</v>
      </c>
      <c r="N132" s="224">
        <f>VLOOKUP(A132,'[1]CUT Bs'!A:S,9,FALSE)</f>
        <v>0</v>
      </c>
      <c r="O132" s="224">
        <f>VLOOKUP(A132,'[1]CUT Bs'!A:S,10,FALSE)</f>
        <v>0</v>
      </c>
      <c r="P132" s="224">
        <f>VLOOKUP(A132,'[1]CUT Bs'!A:S,11,FALSE)</f>
        <v>0</v>
      </c>
      <c r="Q132" s="224">
        <f>VLOOKUP(A132,'[1]CUT Bs'!A:S,12,FALSE)</f>
        <v>0</v>
      </c>
      <c r="R132" s="224">
        <f>VLOOKUP(A132,'[1]CUT Bs'!A:S,13,FALSE)</f>
        <v>0</v>
      </c>
      <c r="S132" s="224">
        <f>VLOOKUP(A132,'[1]CUT Bs'!A:S,14,FALSE)</f>
        <v>0</v>
      </c>
      <c r="T132" s="224">
        <f>VLOOKUP(A132,'[1]CUT Bs'!A:S,15,FALSE)</f>
        <v>0</v>
      </c>
      <c r="U132" s="224">
        <f>VLOOKUP(A132,'[1]CUT Bs'!A:S,16,FALSE)</f>
        <v>0</v>
      </c>
      <c r="V132" s="224">
        <f>VLOOKUP(A132,'[1]CUT Bs'!A:S,17,FALSE)</f>
        <v>0</v>
      </c>
      <c r="W132" s="224">
        <f>VLOOKUP(A132,'[1]RES. TRL'!F:H,2,FALSE)</f>
        <v>0</v>
      </c>
      <c r="X132" s="224">
        <f>VLOOKUP(A132,'[1]RES. TRL'!F:H,3,FALSE)</f>
        <v>0</v>
      </c>
      <c r="Y132" s="224">
        <f>VLOOKUP(A132,'[1]CUT USD'!A:N,2,FALSE)</f>
        <v>0</v>
      </c>
      <c r="Z132" s="224">
        <f>VLOOKUP(A132,'[1]CUT USD'!A:N,3,FALSE)</f>
        <v>0</v>
      </c>
      <c r="AA132" s="224">
        <f>VLOOKUP(A132,'[1]CUT USD'!A:N,4,FALSE)</f>
        <v>0</v>
      </c>
      <c r="AB132" s="224">
        <f>VLOOKUP(A132,'[1]CUT USD'!A:N,5,FALSE)</f>
        <v>0</v>
      </c>
      <c r="AC132" s="224">
        <f>VLOOKUP(A132,'[1]CUT USD'!A:N,6,FALSE)</f>
        <v>0</v>
      </c>
      <c r="AD132" s="224">
        <f>VLOOKUP(A132,'[1]CUT USD'!A:N,7,FALSE)</f>
        <v>0</v>
      </c>
      <c r="AE132" s="224">
        <f>VLOOKUP(A132,'[1]CUT USD'!A:N,8,FALSE)</f>
        <v>0</v>
      </c>
      <c r="AF132" s="224">
        <f>VLOOKUP(A132,'[1]CUT USD'!A:N,9,FALSE)</f>
        <v>0</v>
      </c>
      <c r="AG132" s="224">
        <f>VLOOKUP(A132,'[1]CUT USD'!A:N,10,FALSE)</f>
        <v>0</v>
      </c>
      <c r="AH132" s="224">
        <f>VLOOKUP(A132,'[1]CUT USD'!A:N,11,FALSE)</f>
        <v>0</v>
      </c>
      <c r="AI132" s="224">
        <f>VLOOKUP(A132,'[1]CUT USD'!A:N,12,FALSE)</f>
        <v>0</v>
      </c>
      <c r="AJ132" s="224">
        <f>VLOOKUP(A132,'[1]CUT USD'!A:N,13,FALSE)</f>
        <v>0</v>
      </c>
      <c r="AK132" s="224">
        <f>VLOOKUP(A132,'[1]CUT USD'!A:N,14,FALSE)</f>
        <v>0</v>
      </c>
      <c r="AL132" s="96">
        <f t="shared" si="2"/>
        <v>0</v>
      </c>
      <c r="AO132" s="103"/>
    </row>
    <row r="133" spans="1:41" ht="33" hidden="1" customHeight="1">
      <c r="A133" s="221">
        <v>297</v>
      </c>
      <c r="B133" s="222" t="str">
        <f>PROPER(VLOOKUP(A133,[1]bd_lista!$A:$D,2,FALSE))</f>
        <v>Servicio Nacional De Caminos Residual</v>
      </c>
      <c r="C133" s="223" t="s">
        <v>1383</v>
      </c>
      <c r="D133" s="224">
        <f>VLOOKUP(A133,'[1]RES. TRL'!A:C,2,FALSE)</f>
        <v>0</v>
      </c>
      <c r="E133" s="224">
        <f>VLOOKUP(A133,'[1]RES. TRL'!A:C,3,FALSE)</f>
        <v>0</v>
      </c>
      <c r="F133" s="224">
        <f>VLOOKUP(A133,[1]RES.CDI!A:B,2,FALSE)</f>
        <v>0</v>
      </c>
      <c r="G133" s="224">
        <f>VLOOKUP(A133,'[1]CUT Bs'!A:S,2,FALSE)</f>
        <v>0</v>
      </c>
      <c r="H133" s="224">
        <f>VLOOKUP(A133,'[1]CUT Bs'!A:S,3,FALSE)</f>
        <v>0</v>
      </c>
      <c r="I133" s="224">
        <f>VLOOKUP(A133,'[1]CUT Bs'!A:S,4,FALSE)</f>
        <v>0</v>
      </c>
      <c r="J133" s="224">
        <f>VLOOKUP(A133,'[1]CUT Bs'!A:S,5,FALSE)</f>
        <v>0</v>
      </c>
      <c r="K133" s="224">
        <f>VLOOKUP(A133,'[1]CUT Bs'!A:S,6,FALSE)</f>
        <v>0</v>
      </c>
      <c r="L133" s="224">
        <f>VLOOKUP(A133,'[1]CUT Bs'!A:S,7,FALSE)</f>
        <v>0</v>
      </c>
      <c r="M133" s="224">
        <f>VLOOKUP(A133,'[1]CUT Bs'!A:S,8,FALSE)</f>
        <v>0</v>
      </c>
      <c r="N133" s="224">
        <f>VLOOKUP(A133,'[1]CUT Bs'!A:S,9,FALSE)</f>
        <v>0</v>
      </c>
      <c r="O133" s="224">
        <f>VLOOKUP(A133,'[1]CUT Bs'!A:S,10,FALSE)</f>
        <v>0</v>
      </c>
      <c r="P133" s="224">
        <f>VLOOKUP(A133,'[1]CUT Bs'!A:S,11,FALSE)</f>
        <v>0</v>
      </c>
      <c r="Q133" s="224">
        <f>VLOOKUP(A133,'[1]CUT Bs'!A:S,12,FALSE)</f>
        <v>0</v>
      </c>
      <c r="R133" s="224">
        <f>VLOOKUP(A133,'[1]CUT Bs'!A:S,13,FALSE)</f>
        <v>0</v>
      </c>
      <c r="S133" s="224">
        <f>VLOOKUP(A133,'[1]CUT Bs'!A:S,14,FALSE)</f>
        <v>0</v>
      </c>
      <c r="T133" s="224">
        <f>VLOOKUP(A133,'[1]CUT Bs'!A:S,15,FALSE)</f>
        <v>0</v>
      </c>
      <c r="U133" s="224">
        <f>VLOOKUP(A133,'[1]CUT Bs'!A:S,16,FALSE)</f>
        <v>0</v>
      </c>
      <c r="V133" s="224">
        <f>VLOOKUP(A133,'[1]CUT Bs'!A:S,17,FALSE)</f>
        <v>0</v>
      </c>
      <c r="W133" s="224">
        <f>VLOOKUP(A133,'[1]RES. TRL'!F:H,2,FALSE)</f>
        <v>0</v>
      </c>
      <c r="X133" s="224">
        <f>VLOOKUP(A133,'[1]RES. TRL'!F:H,3,FALSE)</f>
        <v>0</v>
      </c>
      <c r="Y133" s="224">
        <f>VLOOKUP(A133,'[1]CUT USD'!A:N,2,FALSE)</f>
        <v>0</v>
      </c>
      <c r="Z133" s="224">
        <f>VLOOKUP(A133,'[1]CUT USD'!A:N,3,FALSE)</f>
        <v>0</v>
      </c>
      <c r="AA133" s="224">
        <f>VLOOKUP(A133,'[1]CUT USD'!A:N,4,FALSE)</f>
        <v>0</v>
      </c>
      <c r="AB133" s="224">
        <f>VLOOKUP(A133,'[1]CUT USD'!A:N,5,FALSE)</f>
        <v>0</v>
      </c>
      <c r="AC133" s="224">
        <f>VLOOKUP(A133,'[1]CUT USD'!A:N,6,FALSE)</f>
        <v>0</v>
      </c>
      <c r="AD133" s="224">
        <f>VLOOKUP(A133,'[1]CUT USD'!A:N,7,FALSE)</f>
        <v>0</v>
      </c>
      <c r="AE133" s="224">
        <f>VLOOKUP(A133,'[1]CUT USD'!A:N,8,FALSE)</f>
        <v>0</v>
      </c>
      <c r="AF133" s="224">
        <f>VLOOKUP(A133,'[1]CUT USD'!A:N,9,FALSE)</f>
        <v>0</v>
      </c>
      <c r="AG133" s="224">
        <f>VLOOKUP(A133,'[1]CUT USD'!A:N,10,FALSE)</f>
        <v>0</v>
      </c>
      <c r="AH133" s="224">
        <f>VLOOKUP(A133,'[1]CUT USD'!A:N,11,FALSE)</f>
        <v>0</v>
      </c>
      <c r="AI133" s="224">
        <f>VLOOKUP(A133,'[1]CUT USD'!A:N,12,FALSE)</f>
        <v>0</v>
      </c>
      <c r="AJ133" s="224">
        <f>VLOOKUP(A133,'[1]CUT USD'!A:N,13,FALSE)</f>
        <v>0</v>
      </c>
      <c r="AK133" s="224">
        <f>VLOOKUP(A133,'[1]CUT USD'!A:N,14,FALSE)</f>
        <v>0</v>
      </c>
      <c r="AL133" s="96">
        <f t="shared" si="2"/>
        <v>0</v>
      </c>
      <c r="AO133" s="103"/>
    </row>
    <row r="134" spans="1:41" ht="33" hidden="1" customHeight="1">
      <c r="A134" s="221">
        <v>298</v>
      </c>
      <c r="B134" s="222" t="str">
        <f>PROPER(VLOOKUP(A134,[1]bd_lista!$A:$D,2,FALSE))</f>
        <v>Servicio Departamental De Riego - Chuquisaca</v>
      </c>
      <c r="C134" s="223" t="s">
        <v>1383</v>
      </c>
      <c r="D134" s="224">
        <f>VLOOKUP(A134,'[1]RES. TRL'!A:C,2,FALSE)</f>
        <v>0</v>
      </c>
      <c r="E134" s="224">
        <f>VLOOKUP(A134,'[1]RES. TRL'!A:C,3,FALSE)</f>
        <v>0</v>
      </c>
      <c r="F134" s="224">
        <f>VLOOKUP(A134,[1]RES.CDI!A:B,2,FALSE)</f>
        <v>0</v>
      </c>
      <c r="G134" s="224">
        <f>VLOOKUP(A134,'[1]CUT Bs'!A:S,2,FALSE)</f>
        <v>0</v>
      </c>
      <c r="H134" s="224">
        <f>VLOOKUP(A134,'[1]CUT Bs'!A:S,3,FALSE)</f>
        <v>0</v>
      </c>
      <c r="I134" s="224">
        <f>VLOOKUP(A134,'[1]CUT Bs'!A:S,4,FALSE)</f>
        <v>0</v>
      </c>
      <c r="J134" s="224">
        <f>VLOOKUP(A134,'[1]CUT Bs'!A:S,5,FALSE)</f>
        <v>0</v>
      </c>
      <c r="K134" s="224">
        <f>VLOOKUP(A134,'[1]CUT Bs'!A:S,6,FALSE)</f>
        <v>0</v>
      </c>
      <c r="L134" s="224">
        <f>VLOOKUP(A134,'[1]CUT Bs'!A:S,7,FALSE)</f>
        <v>0</v>
      </c>
      <c r="M134" s="224">
        <f>VLOOKUP(A134,'[1]CUT Bs'!A:S,8,FALSE)</f>
        <v>0</v>
      </c>
      <c r="N134" s="224">
        <f>VLOOKUP(A134,'[1]CUT Bs'!A:S,9,FALSE)</f>
        <v>0</v>
      </c>
      <c r="O134" s="224">
        <f>VLOOKUP(A134,'[1]CUT Bs'!A:S,10,FALSE)</f>
        <v>0</v>
      </c>
      <c r="P134" s="224">
        <f>VLOOKUP(A134,'[1]CUT Bs'!A:S,11,FALSE)</f>
        <v>0</v>
      </c>
      <c r="Q134" s="224">
        <f>VLOOKUP(A134,'[1]CUT Bs'!A:S,12,FALSE)</f>
        <v>0</v>
      </c>
      <c r="R134" s="224">
        <f>VLOOKUP(A134,'[1]CUT Bs'!A:S,13,FALSE)</f>
        <v>0</v>
      </c>
      <c r="S134" s="224">
        <f>VLOOKUP(A134,'[1]CUT Bs'!A:S,14,FALSE)</f>
        <v>0</v>
      </c>
      <c r="T134" s="224">
        <f>VLOOKUP(A134,'[1]CUT Bs'!A:S,15,FALSE)</f>
        <v>0</v>
      </c>
      <c r="U134" s="224">
        <f>VLOOKUP(A134,'[1]CUT Bs'!A:S,16,FALSE)</f>
        <v>0</v>
      </c>
      <c r="V134" s="224">
        <f>VLOOKUP(A134,'[1]CUT Bs'!A:S,17,FALSE)</f>
        <v>0</v>
      </c>
      <c r="W134" s="224">
        <f>VLOOKUP(A134,'[1]RES. TRL'!F:H,2,FALSE)</f>
        <v>0</v>
      </c>
      <c r="X134" s="224">
        <f>VLOOKUP(A134,'[1]RES. TRL'!F:H,3,FALSE)</f>
        <v>0</v>
      </c>
      <c r="Y134" s="224">
        <f>VLOOKUP(A134,'[1]CUT USD'!A:N,2,FALSE)</f>
        <v>0</v>
      </c>
      <c r="Z134" s="224">
        <f>VLOOKUP(A134,'[1]CUT USD'!A:N,3,FALSE)</f>
        <v>0</v>
      </c>
      <c r="AA134" s="224">
        <f>VLOOKUP(A134,'[1]CUT USD'!A:N,4,FALSE)</f>
        <v>0</v>
      </c>
      <c r="AB134" s="224">
        <f>VLOOKUP(A134,'[1]CUT USD'!A:N,5,FALSE)</f>
        <v>0</v>
      </c>
      <c r="AC134" s="224">
        <f>VLOOKUP(A134,'[1]CUT USD'!A:N,6,FALSE)</f>
        <v>0</v>
      </c>
      <c r="AD134" s="224">
        <f>VLOOKUP(A134,'[1]CUT USD'!A:N,7,FALSE)</f>
        <v>0</v>
      </c>
      <c r="AE134" s="224">
        <f>VLOOKUP(A134,'[1]CUT USD'!A:N,8,FALSE)</f>
        <v>0</v>
      </c>
      <c r="AF134" s="224">
        <f>VLOOKUP(A134,'[1]CUT USD'!A:N,9,FALSE)</f>
        <v>0</v>
      </c>
      <c r="AG134" s="224">
        <f>VLOOKUP(A134,'[1]CUT USD'!A:N,10,FALSE)</f>
        <v>0</v>
      </c>
      <c r="AH134" s="224">
        <f>VLOOKUP(A134,'[1]CUT USD'!A:N,11,FALSE)</f>
        <v>0</v>
      </c>
      <c r="AI134" s="224">
        <f>VLOOKUP(A134,'[1]CUT USD'!A:N,12,FALSE)</f>
        <v>0</v>
      </c>
      <c r="AJ134" s="224">
        <f>VLOOKUP(A134,'[1]CUT USD'!A:N,13,FALSE)</f>
        <v>0</v>
      </c>
      <c r="AK134" s="224">
        <f>VLOOKUP(A134,'[1]CUT USD'!A:N,14,FALSE)</f>
        <v>0</v>
      </c>
      <c r="AL134" s="96">
        <f t="shared" si="2"/>
        <v>0</v>
      </c>
      <c r="AO134" s="103"/>
    </row>
    <row r="135" spans="1:41" ht="33" hidden="1" customHeight="1">
      <c r="A135" s="221">
        <v>299</v>
      </c>
      <c r="B135" s="222" t="str">
        <f>PROPER(VLOOKUP(A135,[1]bd_lista!$A:$D,2,FALSE))</f>
        <v>Servicio Departamental De Riego - La Paz</v>
      </c>
      <c r="C135" s="223" t="s">
        <v>1383</v>
      </c>
      <c r="D135" s="224">
        <f>VLOOKUP(A135,'[1]RES. TRL'!A:C,2,FALSE)</f>
        <v>0</v>
      </c>
      <c r="E135" s="224">
        <f>VLOOKUP(A135,'[1]RES. TRL'!A:C,3,FALSE)</f>
        <v>0</v>
      </c>
      <c r="F135" s="224">
        <f>VLOOKUP(A135,[1]RES.CDI!A:B,2,FALSE)</f>
        <v>0</v>
      </c>
      <c r="G135" s="224">
        <f>VLOOKUP(A135,'[1]CUT Bs'!A:S,2,FALSE)</f>
        <v>575500</v>
      </c>
      <c r="H135" s="224">
        <f>VLOOKUP(A135,'[1]CUT Bs'!A:S,3,FALSE)</f>
        <v>0</v>
      </c>
      <c r="I135" s="224">
        <f>VLOOKUP(A135,'[1]CUT Bs'!A:S,4,FALSE)</f>
        <v>0</v>
      </c>
      <c r="J135" s="224">
        <f>VLOOKUP(A135,'[1]CUT Bs'!A:S,5,FALSE)</f>
        <v>0</v>
      </c>
      <c r="K135" s="224">
        <f>VLOOKUP(A135,'[1]CUT Bs'!A:S,6,FALSE)</f>
        <v>0</v>
      </c>
      <c r="L135" s="224">
        <f>VLOOKUP(A135,'[1]CUT Bs'!A:S,7,FALSE)</f>
        <v>0</v>
      </c>
      <c r="M135" s="224">
        <f>VLOOKUP(A135,'[1]CUT Bs'!A:S,8,FALSE)</f>
        <v>12759</v>
      </c>
      <c r="N135" s="224">
        <f>VLOOKUP(A135,'[1]CUT Bs'!A:S,9,FALSE)</f>
        <v>0</v>
      </c>
      <c r="O135" s="224">
        <f>VLOOKUP(A135,'[1]CUT Bs'!A:S,10,FALSE)</f>
        <v>0</v>
      </c>
      <c r="P135" s="224">
        <f>VLOOKUP(A135,'[1]CUT Bs'!A:S,11,FALSE)</f>
        <v>0</v>
      </c>
      <c r="Q135" s="224">
        <f>VLOOKUP(A135,'[1]CUT Bs'!A:S,12,FALSE)</f>
        <v>0</v>
      </c>
      <c r="R135" s="224">
        <f>VLOOKUP(A135,'[1]CUT Bs'!A:S,13,FALSE)</f>
        <v>0</v>
      </c>
      <c r="S135" s="224">
        <f>VLOOKUP(A135,'[1]CUT Bs'!A:S,14,FALSE)</f>
        <v>0</v>
      </c>
      <c r="T135" s="224">
        <f>VLOOKUP(A135,'[1]CUT Bs'!A:S,15,FALSE)</f>
        <v>0</v>
      </c>
      <c r="U135" s="224">
        <f>VLOOKUP(A135,'[1]CUT Bs'!A:S,16,FALSE)</f>
        <v>0</v>
      </c>
      <c r="V135" s="224">
        <f>VLOOKUP(A135,'[1]CUT Bs'!A:S,17,FALSE)</f>
        <v>0</v>
      </c>
      <c r="W135" s="224">
        <f>VLOOKUP(A135,'[1]RES. TRL'!F:H,2,FALSE)</f>
        <v>0</v>
      </c>
      <c r="X135" s="224">
        <f>VLOOKUP(A135,'[1]RES. TRL'!F:H,3,FALSE)</f>
        <v>0</v>
      </c>
      <c r="Y135" s="224">
        <f>VLOOKUP(A135,'[1]CUT USD'!A:N,2,FALSE)</f>
        <v>0</v>
      </c>
      <c r="Z135" s="224">
        <f>VLOOKUP(A135,'[1]CUT USD'!A:N,3,FALSE)</f>
        <v>0</v>
      </c>
      <c r="AA135" s="224">
        <f>VLOOKUP(A135,'[1]CUT USD'!A:N,4,FALSE)</f>
        <v>0</v>
      </c>
      <c r="AB135" s="224">
        <f>VLOOKUP(A135,'[1]CUT USD'!A:N,5,FALSE)</f>
        <v>0</v>
      </c>
      <c r="AC135" s="224">
        <f>VLOOKUP(A135,'[1]CUT USD'!A:N,6,FALSE)</f>
        <v>0</v>
      </c>
      <c r="AD135" s="224">
        <f>VLOOKUP(A135,'[1]CUT USD'!A:N,7,FALSE)</f>
        <v>0</v>
      </c>
      <c r="AE135" s="224">
        <f>VLOOKUP(A135,'[1]CUT USD'!A:N,8,FALSE)</f>
        <v>0</v>
      </c>
      <c r="AF135" s="224">
        <f>VLOOKUP(A135,'[1]CUT USD'!A:N,9,FALSE)</f>
        <v>0</v>
      </c>
      <c r="AG135" s="224">
        <f>VLOOKUP(A135,'[1]CUT USD'!A:N,10,FALSE)</f>
        <v>0</v>
      </c>
      <c r="AH135" s="224">
        <f>VLOOKUP(A135,'[1]CUT USD'!A:N,11,FALSE)</f>
        <v>0</v>
      </c>
      <c r="AI135" s="224">
        <f>VLOOKUP(A135,'[1]CUT USD'!A:N,12,FALSE)</f>
        <v>0</v>
      </c>
      <c r="AJ135" s="224">
        <f>VLOOKUP(A135,'[1]CUT USD'!A:N,13,FALSE)</f>
        <v>0</v>
      </c>
      <c r="AK135" s="224">
        <f>VLOOKUP(A135,'[1]CUT USD'!A:N,14,FALSE)</f>
        <v>0</v>
      </c>
      <c r="AL135" s="96">
        <f t="shared" si="2"/>
        <v>588259</v>
      </c>
      <c r="AO135" s="103"/>
    </row>
    <row r="136" spans="1:41" ht="33" hidden="1" customHeight="1">
      <c r="A136" s="221">
        <v>300</v>
      </c>
      <c r="B136" s="222" t="str">
        <f>PROPER(VLOOKUP(A136,[1]bd_lista!$A:$D,2,FALSE))</f>
        <v>Servicio Departamental De Riego - Cochabamba</v>
      </c>
      <c r="C136" s="223" t="s">
        <v>1383</v>
      </c>
      <c r="D136" s="224">
        <f>VLOOKUP(A136,'[1]RES. TRL'!A:C,2,FALSE)</f>
        <v>0</v>
      </c>
      <c r="E136" s="224">
        <f>VLOOKUP(A136,'[1]RES. TRL'!A:C,3,FALSE)</f>
        <v>0</v>
      </c>
      <c r="F136" s="224">
        <f>VLOOKUP(A136,[1]RES.CDI!A:B,2,FALSE)</f>
        <v>0</v>
      </c>
      <c r="G136" s="224">
        <f>VLOOKUP(A136,'[1]CUT Bs'!A:S,2,FALSE)</f>
        <v>0</v>
      </c>
      <c r="H136" s="224">
        <f>VLOOKUP(A136,'[1]CUT Bs'!A:S,3,FALSE)</f>
        <v>0</v>
      </c>
      <c r="I136" s="224">
        <f>VLOOKUP(A136,'[1]CUT Bs'!A:S,4,FALSE)</f>
        <v>0</v>
      </c>
      <c r="J136" s="224">
        <f>VLOOKUP(A136,'[1]CUT Bs'!A:S,5,FALSE)</f>
        <v>0</v>
      </c>
      <c r="K136" s="224">
        <f>VLOOKUP(A136,'[1]CUT Bs'!A:S,6,FALSE)</f>
        <v>0</v>
      </c>
      <c r="L136" s="224">
        <f>VLOOKUP(A136,'[1]CUT Bs'!A:S,7,FALSE)</f>
        <v>0</v>
      </c>
      <c r="M136" s="224">
        <f>VLOOKUP(A136,'[1]CUT Bs'!A:S,8,FALSE)</f>
        <v>4916</v>
      </c>
      <c r="N136" s="224">
        <f>VLOOKUP(A136,'[1]CUT Bs'!A:S,9,FALSE)</f>
        <v>0</v>
      </c>
      <c r="O136" s="224">
        <f>VLOOKUP(A136,'[1]CUT Bs'!A:S,10,FALSE)</f>
        <v>0</v>
      </c>
      <c r="P136" s="224">
        <f>VLOOKUP(A136,'[1]CUT Bs'!A:S,11,FALSE)</f>
        <v>0</v>
      </c>
      <c r="Q136" s="224">
        <f>VLOOKUP(A136,'[1]CUT Bs'!A:S,12,FALSE)</f>
        <v>0</v>
      </c>
      <c r="R136" s="224">
        <f>VLOOKUP(A136,'[1]CUT Bs'!A:S,13,FALSE)</f>
        <v>0</v>
      </c>
      <c r="S136" s="224">
        <f>VLOOKUP(A136,'[1]CUT Bs'!A:S,14,FALSE)</f>
        <v>0</v>
      </c>
      <c r="T136" s="224">
        <f>VLOOKUP(A136,'[1]CUT Bs'!A:S,15,FALSE)</f>
        <v>0</v>
      </c>
      <c r="U136" s="224">
        <f>VLOOKUP(A136,'[1]CUT Bs'!A:S,16,FALSE)</f>
        <v>0</v>
      </c>
      <c r="V136" s="224">
        <f>VLOOKUP(A136,'[1]CUT Bs'!A:S,17,FALSE)</f>
        <v>0</v>
      </c>
      <c r="W136" s="224">
        <f>VLOOKUP(A136,'[1]RES. TRL'!F:H,2,FALSE)</f>
        <v>0</v>
      </c>
      <c r="X136" s="224">
        <f>VLOOKUP(A136,'[1]RES. TRL'!F:H,3,FALSE)</f>
        <v>0</v>
      </c>
      <c r="Y136" s="224">
        <f>VLOOKUP(A136,'[1]CUT USD'!A:N,2,FALSE)</f>
        <v>0</v>
      </c>
      <c r="Z136" s="224">
        <f>VLOOKUP(A136,'[1]CUT USD'!A:N,3,FALSE)</f>
        <v>0</v>
      </c>
      <c r="AA136" s="224">
        <f>VLOOKUP(A136,'[1]CUT USD'!A:N,4,FALSE)</f>
        <v>0</v>
      </c>
      <c r="AB136" s="224">
        <f>VLOOKUP(A136,'[1]CUT USD'!A:N,5,FALSE)</f>
        <v>0</v>
      </c>
      <c r="AC136" s="224">
        <f>VLOOKUP(A136,'[1]CUT USD'!A:N,6,FALSE)</f>
        <v>0</v>
      </c>
      <c r="AD136" s="224">
        <f>VLOOKUP(A136,'[1]CUT USD'!A:N,7,FALSE)</f>
        <v>0</v>
      </c>
      <c r="AE136" s="224">
        <f>VLOOKUP(A136,'[1]CUT USD'!A:N,8,FALSE)</f>
        <v>0</v>
      </c>
      <c r="AF136" s="224">
        <f>VLOOKUP(A136,'[1]CUT USD'!A:N,9,FALSE)</f>
        <v>0</v>
      </c>
      <c r="AG136" s="224">
        <f>VLOOKUP(A136,'[1]CUT USD'!A:N,10,FALSE)</f>
        <v>0</v>
      </c>
      <c r="AH136" s="224">
        <f>VLOOKUP(A136,'[1]CUT USD'!A:N,11,FALSE)</f>
        <v>0</v>
      </c>
      <c r="AI136" s="224">
        <f>VLOOKUP(A136,'[1]CUT USD'!A:N,12,FALSE)</f>
        <v>0</v>
      </c>
      <c r="AJ136" s="224">
        <f>VLOOKUP(A136,'[1]CUT USD'!A:N,13,FALSE)</f>
        <v>0</v>
      </c>
      <c r="AK136" s="224">
        <f>VLOOKUP(A136,'[1]CUT USD'!A:N,14,FALSE)</f>
        <v>0</v>
      </c>
      <c r="AL136" s="96">
        <f t="shared" si="2"/>
        <v>4916</v>
      </c>
      <c r="AO136" s="103"/>
    </row>
    <row r="137" spans="1:41" ht="33" hidden="1" customHeight="1">
      <c r="A137" s="221">
        <v>301</v>
      </c>
      <c r="B137" s="222" t="str">
        <f>PROPER(VLOOKUP(A137,[1]bd_lista!$A:$D,2,FALSE))</f>
        <v>Servicio Departamental De Riego - Oruro</v>
      </c>
      <c r="C137" s="223" t="s">
        <v>1383</v>
      </c>
      <c r="D137" s="224">
        <f>VLOOKUP(A137,'[1]RES. TRL'!A:C,2,FALSE)</f>
        <v>0</v>
      </c>
      <c r="E137" s="224">
        <f>VLOOKUP(A137,'[1]RES. TRL'!A:C,3,FALSE)</f>
        <v>0</v>
      </c>
      <c r="F137" s="224">
        <f>VLOOKUP(A137,[1]RES.CDI!A:B,2,FALSE)</f>
        <v>0</v>
      </c>
      <c r="G137" s="224">
        <f>VLOOKUP(A137,'[1]CUT Bs'!A:S,2,FALSE)</f>
        <v>0</v>
      </c>
      <c r="H137" s="224">
        <f>VLOOKUP(A137,'[1]CUT Bs'!A:S,3,FALSE)</f>
        <v>0</v>
      </c>
      <c r="I137" s="224">
        <f>VLOOKUP(A137,'[1]CUT Bs'!A:S,4,FALSE)</f>
        <v>0</v>
      </c>
      <c r="J137" s="224">
        <f>VLOOKUP(A137,'[1]CUT Bs'!A:S,5,FALSE)</f>
        <v>0</v>
      </c>
      <c r="K137" s="224">
        <f>VLOOKUP(A137,'[1]CUT Bs'!A:S,6,FALSE)</f>
        <v>0</v>
      </c>
      <c r="L137" s="224">
        <f>VLOOKUP(A137,'[1]CUT Bs'!A:S,7,FALSE)</f>
        <v>0</v>
      </c>
      <c r="M137" s="224">
        <f>VLOOKUP(A137,'[1]CUT Bs'!A:S,8,FALSE)</f>
        <v>9689</v>
      </c>
      <c r="N137" s="224">
        <f>VLOOKUP(A137,'[1]CUT Bs'!A:S,9,FALSE)</f>
        <v>0</v>
      </c>
      <c r="O137" s="224">
        <f>VLOOKUP(A137,'[1]CUT Bs'!A:S,10,FALSE)</f>
        <v>0</v>
      </c>
      <c r="P137" s="224">
        <f>VLOOKUP(A137,'[1]CUT Bs'!A:S,11,FALSE)</f>
        <v>0</v>
      </c>
      <c r="Q137" s="224">
        <f>VLOOKUP(A137,'[1]CUT Bs'!A:S,12,FALSE)</f>
        <v>0</v>
      </c>
      <c r="R137" s="224">
        <f>VLOOKUP(A137,'[1]CUT Bs'!A:S,13,FALSE)</f>
        <v>0</v>
      </c>
      <c r="S137" s="224">
        <f>VLOOKUP(A137,'[1]CUT Bs'!A:S,14,FALSE)</f>
        <v>0</v>
      </c>
      <c r="T137" s="224">
        <f>VLOOKUP(A137,'[1]CUT Bs'!A:S,15,FALSE)</f>
        <v>0</v>
      </c>
      <c r="U137" s="224">
        <f>VLOOKUP(A137,'[1]CUT Bs'!A:S,16,FALSE)</f>
        <v>0</v>
      </c>
      <c r="V137" s="224">
        <f>VLOOKUP(A137,'[1]CUT Bs'!A:S,17,FALSE)</f>
        <v>0</v>
      </c>
      <c r="W137" s="224">
        <f>VLOOKUP(A137,'[1]RES. TRL'!F:H,2,FALSE)</f>
        <v>0</v>
      </c>
      <c r="X137" s="224">
        <f>VLOOKUP(A137,'[1]RES. TRL'!F:H,3,FALSE)</f>
        <v>0</v>
      </c>
      <c r="Y137" s="224">
        <f>VLOOKUP(A137,'[1]CUT USD'!A:N,2,FALSE)</f>
        <v>0</v>
      </c>
      <c r="Z137" s="224">
        <f>VLOOKUP(A137,'[1]CUT USD'!A:N,3,FALSE)</f>
        <v>0</v>
      </c>
      <c r="AA137" s="224">
        <f>VLOOKUP(A137,'[1]CUT USD'!A:N,4,FALSE)</f>
        <v>0</v>
      </c>
      <c r="AB137" s="224">
        <f>VLOOKUP(A137,'[1]CUT USD'!A:N,5,FALSE)</f>
        <v>0</v>
      </c>
      <c r="AC137" s="224">
        <f>VLOOKUP(A137,'[1]CUT USD'!A:N,6,FALSE)</f>
        <v>0</v>
      </c>
      <c r="AD137" s="224">
        <f>VLOOKUP(A137,'[1]CUT USD'!A:N,7,FALSE)</f>
        <v>0</v>
      </c>
      <c r="AE137" s="224">
        <f>VLOOKUP(A137,'[1]CUT USD'!A:N,8,FALSE)</f>
        <v>0</v>
      </c>
      <c r="AF137" s="224">
        <f>VLOOKUP(A137,'[1]CUT USD'!A:N,9,FALSE)</f>
        <v>0</v>
      </c>
      <c r="AG137" s="224">
        <f>VLOOKUP(A137,'[1]CUT USD'!A:N,10,FALSE)</f>
        <v>0</v>
      </c>
      <c r="AH137" s="224">
        <f>VLOOKUP(A137,'[1]CUT USD'!A:N,11,FALSE)</f>
        <v>0</v>
      </c>
      <c r="AI137" s="224">
        <f>VLOOKUP(A137,'[1]CUT USD'!A:N,12,FALSE)</f>
        <v>0</v>
      </c>
      <c r="AJ137" s="224">
        <f>VLOOKUP(A137,'[1]CUT USD'!A:N,13,FALSE)</f>
        <v>0</v>
      </c>
      <c r="AK137" s="224">
        <f>VLOOKUP(A137,'[1]CUT USD'!A:N,14,FALSE)</f>
        <v>0</v>
      </c>
      <c r="AL137" s="96">
        <f t="shared" si="2"/>
        <v>9689</v>
      </c>
      <c r="AO137" s="103"/>
    </row>
    <row r="138" spans="1:41" ht="33" hidden="1" customHeight="1">
      <c r="A138" s="221">
        <v>302</v>
      </c>
      <c r="B138" s="222" t="str">
        <f>PROPER(VLOOKUP(A138,[1]bd_lista!$A:$D,2,FALSE))</f>
        <v>Servicio Departamental De Riego - Potosí</v>
      </c>
      <c r="C138" s="223" t="s">
        <v>1383</v>
      </c>
      <c r="D138" s="224">
        <f>VLOOKUP(A138,'[1]RES. TRL'!A:C,2,FALSE)</f>
        <v>0</v>
      </c>
      <c r="E138" s="224">
        <f>VLOOKUP(A138,'[1]RES. TRL'!A:C,3,FALSE)</f>
        <v>0</v>
      </c>
      <c r="F138" s="224">
        <f>VLOOKUP(A138,[1]RES.CDI!A:B,2,FALSE)</f>
        <v>0</v>
      </c>
      <c r="G138" s="224">
        <f>VLOOKUP(A138,'[1]CUT Bs'!A:S,2,FALSE)</f>
        <v>0</v>
      </c>
      <c r="H138" s="224">
        <f>VLOOKUP(A138,'[1]CUT Bs'!A:S,3,FALSE)</f>
        <v>0</v>
      </c>
      <c r="I138" s="224">
        <f>VLOOKUP(A138,'[1]CUT Bs'!A:S,4,FALSE)</f>
        <v>0</v>
      </c>
      <c r="J138" s="224">
        <f>VLOOKUP(A138,'[1]CUT Bs'!A:S,5,FALSE)</f>
        <v>0</v>
      </c>
      <c r="K138" s="224">
        <f>VLOOKUP(A138,'[1]CUT Bs'!A:S,6,FALSE)</f>
        <v>0</v>
      </c>
      <c r="L138" s="224">
        <f>VLOOKUP(A138,'[1]CUT Bs'!A:S,7,FALSE)</f>
        <v>0</v>
      </c>
      <c r="M138" s="224">
        <f>VLOOKUP(A138,'[1]CUT Bs'!A:S,8,FALSE)</f>
        <v>4320</v>
      </c>
      <c r="N138" s="224">
        <f>VLOOKUP(A138,'[1]CUT Bs'!A:S,9,FALSE)</f>
        <v>0</v>
      </c>
      <c r="O138" s="224">
        <f>VLOOKUP(A138,'[1]CUT Bs'!A:S,10,FALSE)</f>
        <v>0</v>
      </c>
      <c r="P138" s="224">
        <f>VLOOKUP(A138,'[1]CUT Bs'!A:S,11,FALSE)</f>
        <v>0</v>
      </c>
      <c r="Q138" s="224">
        <f>VLOOKUP(A138,'[1]CUT Bs'!A:S,12,FALSE)</f>
        <v>0</v>
      </c>
      <c r="R138" s="224">
        <f>VLOOKUP(A138,'[1]CUT Bs'!A:S,13,FALSE)</f>
        <v>0</v>
      </c>
      <c r="S138" s="224">
        <f>VLOOKUP(A138,'[1]CUT Bs'!A:S,14,FALSE)</f>
        <v>0</v>
      </c>
      <c r="T138" s="224">
        <f>VLOOKUP(A138,'[1]CUT Bs'!A:S,15,FALSE)</f>
        <v>0</v>
      </c>
      <c r="U138" s="224">
        <f>VLOOKUP(A138,'[1]CUT Bs'!A:S,16,FALSE)</f>
        <v>0</v>
      </c>
      <c r="V138" s="224">
        <f>VLOOKUP(A138,'[1]CUT Bs'!A:S,17,FALSE)</f>
        <v>0</v>
      </c>
      <c r="W138" s="224">
        <f>VLOOKUP(A138,'[1]RES. TRL'!F:H,2,FALSE)</f>
        <v>0</v>
      </c>
      <c r="X138" s="224">
        <f>VLOOKUP(A138,'[1]RES. TRL'!F:H,3,FALSE)</f>
        <v>0</v>
      </c>
      <c r="Y138" s="224">
        <f>VLOOKUP(A138,'[1]CUT USD'!A:N,2,FALSE)</f>
        <v>0</v>
      </c>
      <c r="Z138" s="224">
        <f>VLOOKUP(A138,'[1]CUT USD'!A:N,3,FALSE)</f>
        <v>0</v>
      </c>
      <c r="AA138" s="224">
        <f>VLOOKUP(A138,'[1]CUT USD'!A:N,4,FALSE)</f>
        <v>0</v>
      </c>
      <c r="AB138" s="224">
        <f>VLOOKUP(A138,'[1]CUT USD'!A:N,5,FALSE)</f>
        <v>0</v>
      </c>
      <c r="AC138" s="224">
        <f>VLOOKUP(A138,'[1]CUT USD'!A:N,6,FALSE)</f>
        <v>0</v>
      </c>
      <c r="AD138" s="224">
        <f>VLOOKUP(A138,'[1]CUT USD'!A:N,7,FALSE)</f>
        <v>0</v>
      </c>
      <c r="AE138" s="224">
        <f>VLOOKUP(A138,'[1]CUT USD'!A:N,8,FALSE)</f>
        <v>0</v>
      </c>
      <c r="AF138" s="224">
        <f>VLOOKUP(A138,'[1]CUT USD'!A:N,9,FALSE)</f>
        <v>0</v>
      </c>
      <c r="AG138" s="224">
        <f>VLOOKUP(A138,'[1]CUT USD'!A:N,10,FALSE)</f>
        <v>0</v>
      </c>
      <c r="AH138" s="224">
        <f>VLOOKUP(A138,'[1]CUT USD'!A:N,11,FALSE)</f>
        <v>0</v>
      </c>
      <c r="AI138" s="224">
        <f>VLOOKUP(A138,'[1]CUT USD'!A:N,12,FALSE)</f>
        <v>0</v>
      </c>
      <c r="AJ138" s="224">
        <f>VLOOKUP(A138,'[1]CUT USD'!A:N,13,FALSE)</f>
        <v>0</v>
      </c>
      <c r="AK138" s="224">
        <f>VLOOKUP(A138,'[1]CUT USD'!A:N,14,FALSE)</f>
        <v>0</v>
      </c>
      <c r="AL138" s="96">
        <f t="shared" si="2"/>
        <v>4320</v>
      </c>
      <c r="AO138" s="103"/>
    </row>
    <row r="139" spans="1:41" ht="33" hidden="1" customHeight="1">
      <c r="A139" s="221">
        <v>303</v>
      </c>
      <c r="B139" s="222" t="str">
        <f>PROPER(VLOOKUP(A139,[1]bd_lista!$A:$D,2,FALSE))</f>
        <v>Servicio Departamental De Riego - Tarija</v>
      </c>
      <c r="C139" s="223" t="s">
        <v>1383</v>
      </c>
      <c r="D139" s="224">
        <f>VLOOKUP(A139,'[1]RES. TRL'!A:C,2,FALSE)</f>
        <v>0</v>
      </c>
      <c r="E139" s="224">
        <f>VLOOKUP(A139,'[1]RES. TRL'!A:C,3,FALSE)</f>
        <v>0</v>
      </c>
      <c r="F139" s="224">
        <f>VLOOKUP(A139,[1]RES.CDI!A:B,2,FALSE)</f>
        <v>0</v>
      </c>
      <c r="G139" s="224">
        <f>VLOOKUP(A139,'[1]CUT Bs'!A:S,2,FALSE)</f>
        <v>0</v>
      </c>
      <c r="H139" s="224">
        <f>VLOOKUP(A139,'[1]CUT Bs'!A:S,3,FALSE)</f>
        <v>0</v>
      </c>
      <c r="I139" s="224">
        <f>VLOOKUP(A139,'[1]CUT Bs'!A:S,4,FALSE)</f>
        <v>0</v>
      </c>
      <c r="J139" s="224">
        <f>VLOOKUP(A139,'[1]CUT Bs'!A:S,5,FALSE)</f>
        <v>0</v>
      </c>
      <c r="K139" s="224">
        <f>VLOOKUP(A139,'[1]CUT Bs'!A:S,6,FALSE)</f>
        <v>0</v>
      </c>
      <c r="L139" s="224">
        <f>VLOOKUP(A139,'[1]CUT Bs'!A:S,7,FALSE)</f>
        <v>0</v>
      </c>
      <c r="M139" s="224">
        <f>VLOOKUP(A139,'[1]CUT Bs'!A:S,8,FALSE)</f>
        <v>2546</v>
      </c>
      <c r="N139" s="224">
        <f>VLOOKUP(A139,'[1]CUT Bs'!A:S,9,FALSE)</f>
        <v>0</v>
      </c>
      <c r="O139" s="224">
        <f>VLOOKUP(A139,'[1]CUT Bs'!A:S,10,FALSE)</f>
        <v>0</v>
      </c>
      <c r="P139" s="224">
        <f>VLOOKUP(A139,'[1]CUT Bs'!A:S,11,FALSE)</f>
        <v>0</v>
      </c>
      <c r="Q139" s="224">
        <f>VLOOKUP(A139,'[1]CUT Bs'!A:S,12,FALSE)</f>
        <v>0</v>
      </c>
      <c r="R139" s="224">
        <f>VLOOKUP(A139,'[1]CUT Bs'!A:S,13,FALSE)</f>
        <v>0</v>
      </c>
      <c r="S139" s="224">
        <f>VLOOKUP(A139,'[1]CUT Bs'!A:S,14,FALSE)</f>
        <v>0</v>
      </c>
      <c r="T139" s="224">
        <f>VLOOKUP(A139,'[1]CUT Bs'!A:S,15,FALSE)</f>
        <v>0</v>
      </c>
      <c r="U139" s="224">
        <f>VLOOKUP(A139,'[1]CUT Bs'!A:S,16,FALSE)</f>
        <v>0</v>
      </c>
      <c r="V139" s="224">
        <f>VLOOKUP(A139,'[1]CUT Bs'!A:S,17,FALSE)</f>
        <v>0</v>
      </c>
      <c r="W139" s="224">
        <f>VLOOKUP(A139,'[1]RES. TRL'!F:H,2,FALSE)</f>
        <v>0</v>
      </c>
      <c r="X139" s="224">
        <f>VLOOKUP(A139,'[1]RES. TRL'!F:H,3,FALSE)</f>
        <v>0</v>
      </c>
      <c r="Y139" s="224">
        <f>VLOOKUP(A139,'[1]CUT USD'!A:N,2,FALSE)</f>
        <v>0</v>
      </c>
      <c r="Z139" s="224">
        <f>VLOOKUP(A139,'[1]CUT USD'!A:N,3,FALSE)</f>
        <v>0</v>
      </c>
      <c r="AA139" s="224">
        <f>VLOOKUP(A139,'[1]CUT USD'!A:N,4,FALSE)</f>
        <v>0</v>
      </c>
      <c r="AB139" s="224">
        <f>VLOOKUP(A139,'[1]CUT USD'!A:N,5,FALSE)</f>
        <v>0</v>
      </c>
      <c r="AC139" s="224">
        <f>VLOOKUP(A139,'[1]CUT USD'!A:N,6,FALSE)</f>
        <v>0</v>
      </c>
      <c r="AD139" s="224">
        <f>VLOOKUP(A139,'[1]CUT USD'!A:N,7,FALSE)</f>
        <v>0</v>
      </c>
      <c r="AE139" s="224">
        <f>VLOOKUP(A139,'[1]CUT USD'!A:N,8,FALSE)</f>
        <v>0</v>
      </c>
      <c r="AF139" s="224">
        <f>VLOOKUP(A139,'[1]CUT USD'!A:N,9,FALSE)</f>
        <v>0</v>
      </c>
      <c r="AG139" s="224">
        <f>VLOOKUP(A139,'[1]CUT USD'!A:N,10,FALSE)</f>
        <v>0</v>
      </c>
      <c r="AH139" s="224">
        <f>VLOOKUP(A139,'[1]CUT USD'!A:N,11,FALSE)</f>
        <v>0</v>
      </c>
      <c r="AI139" s="224">
        <f>VLOOKUP(A139,'[1]CUT USD'!A:N,12,FALSE)</f>
        <v>0</v>
      </c>
      <c r="AJ139" s="224">
        <f>VLOOKUP(A139,'[1]CUT USD'!A:N,13,FALSE)</f>
        <v>0</v>
      </c>
      <c r="AK139" s="224">
        <f>VLOOKUP(A139,'[1]CUT USD'!A:N,14,FALSE)</f>
        <v>0</v>
      </c>
      <c r="AL139" s="96">
        <f t="shared" si="2"/>
        <v>2546</v>
      </c>
      <c r="AO139" s="103"/>
    </row>
    <row r="140" spans="1:41" ht="33" hidden="1" customHeight="1">
      <c r="A140" s="221">
        <v>304</v>
      </c>
      <c r="B140" s="222" t="str">
        <f>PROPER(VLOOKUP(A140,[1]bd_lista!$A:$D,2,FALSE))</f>
        <v>Servicio Departamental De Riego - Santa Cruz</v>
      </c>
      <c r="C140" s="223" t="s">
        <v>1383</v>
      </c>
      <c r="D140" s="224">
        <f>VLOOKUP(A140,'[1]RES. TRL'!A:C,2,FALSE)</f>
        <v>0</v>
      </c>
      <c r="E140" s="224">
        <f>VLOOKUP(A140,'[1]RES. TRL'!A:C,3,FALSE)</f>
        <v>0</v>
      </c>
      <c r="F140" s="224">
        <f>VLOOKUP(A140,[1]RES.CDI!A:B,2,FALSE)</f>
        <v>0</v>
      </c>
      <c r="G140" s="224">
        <f>VLOOKUP(A140,'[1]CUT Bs'!A:S,2,FALSE)</f>
        <v>0</v>
      </c>
      <c r="H140" s="224">
        <f>VLOOKUP(A140,'[1]CUT Bs'!A:S,3,FALSE)</f>
        <v>0</v>
      </c>
      <c r="I140" s="224">
        <f>VLOOKUP(A140,'[1]CUT Bs'!A:S,4,FALSE)</f>
        <v>0</v>
      </c>
      <c r="J140" s="224">
        <f>VLOOKUP(A140,'[1]CUT Bs'!A:S,5,FALSE)</f>
        <v>0</v>
      </c>
      <c r="K140" s="224">
        <f>VLOOKUP(A140,'[1]CUT Bs'!A:S,6,FALSE)</f>
        <v>0</v>
      </c>
      <c r="L140" s="224">
        <f>VLOOKUP(A140,'[1]CUT Bs'!A:S,7,FALSE)</f>
        <v>0</v>
      </c>
      <c r="M140" s="224">
        <f>VLOOKUP(A140,'[1]CUT Bs'!A:S,8,FALSE)</f>
        <v>0</v>
      </c>
      <c r="N140" s="224">
        <f>VLOOKUP(A140,'[1]CUT Bs'!A:S,9,FALSE)</f>
        <v>0</v>
      </c>
      <c r="O140" s="224">
        <f>VLOOKUP(A140,'[1]CUT Bs'!A:S,10,FALSE)</f>
        <v>0</v>
      </c>
      <c r="P140" s="224">
        <f>VLOOKUP(A140,'[1]CUT Bs'!A:S,11,FALSE)</f>
        <v>0</v>
      </c>
      <c r="Q140" s="224">
        <f>VLOOKUP(A140,'[1]CUT Bs'!A:S,12,FALSE)</f>
        <v>0</v>
      </c>
      <c r="R140" s="224">
        <f>VLOOKUP(A140,'[1]CUT Bs'!A:S,13,FALSE)</f>
        <v>0</v>
      </c>
      <c r="S140" s="224">
        <f>VLOOKUP(A140,'[1]CUT Bs'!A:S,14,FALSE)</f>
        <v>0</v>
      </c>
      <c r="T140" s="224">
        <f>VLOOKUP(A140,'[1]CUT Bs'!A:S,15,FALSE)</f>
        <v>0</v>
      </c>
      <c r="U140" s="224">
        <f>VLOOKUP(A140,'[1]CUT Bs'!A:S,16,FALSE)</f>
        <v>0</v>
      </c>
      <c r="V140" s="224">
        <f>VLOOKUP(A140,'[1]CUT Bs'!A:S,17,FALSE)</f>
        <v>0</v>
      </c>
      <c r="W140" s="224">
        <f>VLOOKUP(A140,'[1]RES. TRL'!F:H,2,FALSE)</f>
        <v>0</v>
      </c>
      <c r="X140" s="224">
        <f>VLOOKUP(A140,'[1]RES. TRL'!F:H,3,FALSE)</f>
        <v>0</v>
      </c>
      <c r="Y140" s="224">
        <f>VLOOKUP(A140,'[1]CUT USD'!A:N,2,FALSE)</f>
        <v>0</v>
      </c>
      <c r="Z140" s="224">
        <f>VLOOKUP(A140,'[1]CUT USD'!A:N,3,FALSE)</f>
        <v>0</v>
      </c>
      <c r="AA140" s="224">
        <f>VLOOKUP(A140,'[1]CUT USD'!A:N,4,FALSE)</f>
        <v>0</v>
      </c>
      <c r="AB140" s="224">
        <f>VLOOKUP(A140,'[1]CUT USD'!A:N,5,FALSE)</f>
        <v>0</v>
      </c>
      <c r="AC140" s="224">
        <f>VLOOKUP(A140,'[1]CUT USD'!A:N,6,FALSE)</f>
        <v>0</v>
      </c>
      <c r="AD140" s="224">
        <f>VLOOKUP(A140,'[1]CUT USD'!A:N,7,FALSE)</f>
        <v>0</v>
      </c>
      <c r="AE140" s="224">
        <f>VLOOKUP(A140,'[1]CUT USD'!A:N,8,FALSE)</f>
        <v>0</v>
      </c>
      <c r="AF140" s="224">
        <f>VLOOKUP(A140,'[1]CUT USD'!A:N,9,FALSE)</f>
        <v>0</v>
      </c>
      <c r="AG140" s="224">
        <f>VLOOKUP(A140,'[1]CUT USD'!A:N,10,FALSE)</f>
        <v>0</v>
      </c>
      <c r="AH140" s="224">
        <f>VLOOKUP(A140,'[1]CUT USD'!A:N,11,FALSE)</f>
        <v>0</v>
      </c>
      <c r="AI140" s="224">
        <f>VLOOKUP(A140,'[1]CUT USD'!A:N,12,FALSE)</f>
        <v>0</v>
      </c>
      <c r="AJ140" s="224">
        <f>VLOOKUP(A140,'[1]CUT USD'!A:N,13,FALSE)</f>
        <v>0</v>
      </c>
      <c r="AK140" s="224">
        <f>VLOOKUP(A140,'[1]CUT USD'!A:N,14,FALSE)</f>
        <v>0</v>
      </c>
      <c r="AL140" s="96">
        <f t="shared" ref="AL140:AL203" si="3">SUM(D140:AK140)</f>
        <v>0</v>
      </c>
      <c r="AO140" s="103"/>
    </row>
    <row r="141" spans="1:41" ht="33" hidden="1" customHeight="1">
      <c r="A141" s="221">
        <v>305</v>
      </c>
      <c r="B141" s="222" t="str">
        <f>PROPER(VLOOKUP(A141,[1]bd_lista!$A:$D,2,FALSE))</f>
        <v>Servicio Departamental De Riego - Beni</v>
      </c>
      <c r="C141" s="223" t="s">
        <v>1383</v>
      </c>
      <c r="D141" s="224">
        <f>VLOOKUP(A141,'[1]RES. TRL'!A:C,2,FALSE)</f>
        <v>0</v>
      </c>
      <c r="E141" s="224">
        <f>VLOOKUP(A141,'[1]RES. TRL'!A:C,3,FALSE)</f>
        <v>0</v>
      </c>
      <c r="F141" s="224">
        <f>VLOOKUP(A141,[1]RES.CDI!A:B,2,FALSE)</f>
        <v>0</v>
      </c>
      <c r="G141" s="224">
        <f>VLOOKUP(A141,'[1]CUT Bs'!A:S,2,FALSE)</f>
        <v>0</v>
      </c>
      <c r="H141" s="224">
        <f>VLOOKUP(A141,'[1]CUT Bs'!A:S,3,FALSE)</f>
        <v>0</v>
      </c>
      <c r="I141" s="224">
        <f>VLOOKUP(A141,'[1]CUT Bs'!A:S,4,FALSE)</f>
        <v>0</v>
      </c>
      <c r="J141" s="224">
        <f>VLOOKUP(A141,'[1]CUT Bs'!A:S,5,FALSE)</f>
        <v>0</v>
      </c>
      <c r="K141" s="224">
        <f>VLOOKUP(A141,'[1]CUT Bs'!A:S,6,FALSE)</f>
        <v>0</v>
      </c>
      <c r="L141" s="224">
        <f>VLOOKUP(A141,'[1]CUT Bs'!A:S,7,FALSE)</f>
        <v>0</v>
      </c>
      <c r="M141" s="224">
        <f>VLOOKUP(A141,'[1]CUT Bs'!A:S,8,FALSE)</f>
        <v>0</v>
      </c>
      <c r="N141" s="224">
        <f>VLOOKUP(A141,'[1]CUT Bs'!A:S,9,FALSE)</f>
        <v>0</v>
      </c>
      <c r="O141" s="224">
        <f>VLOOKUP(A141,'[1]CUT Bs'!A:S,10,FALSE)</f>
        <v>0</v>
      </c>
      <c r="P141" s="224">
        <f>VLOOKUP(A141,'[1]CUT Bs'!A:S,11,FALSE)</f>
        <v>0</v>
      </c>
      <c r="Q141" s="224">
        <f>VLOOKUP(A141,'[1]CUT Bs'!A:S,12,FALSE)</f>
        <v>0</v>
      </c>
      <c r="R141" s="224">
        <f>VLOOKUP(A141,'[1]CUT Bs'!A:S,13,FALSE)</f>
        <v>0</v>
      </c>
      <c r="S141" s="224">
        <f>VLOOKUP(A141,'[1]CUT Bs'!A:S,14,FALSE)</f>
        <v>0</v>
      </c>
      <c r="T141" s="224">
        <f>VLOOKUP(A141,'[1]CUT Bs'!A:S,15,FALSE)</f>
        <v>0</v>
      </c>
      <c r="U141" s="224">
        <f>VLOOKUP(A141,'[1]CUT Bs'!A:S,16,FALSE)</f>
        <v>0</v>
      </c>
      <c r="V141" s="224">
        <f>VLOOKUP(A141,'[1]CUT Bs'!A:S,17,FALSE)</f>
        <v>0</v>
      </c>
      <c r="W141" s="224">
        <f>VLOOKUP(A141,'[1]RES. TRL'!F:H,2,FALSE)</f>
        <v>0</v>
      </c>
      <c r="X141" s="224">
        <f>VLOOKUP(A141,'[1]RES. TRL'!F:H,3,FALSE)</f>
        <v>0</v>
      </c>
      <c r="Y141" s="224">
        <f>VLOOKUP(A141,'[1]CUT USD'!A:N,2,FALSE)</f>
        <v>0</v>
      </c>
      <c r="Z141" s="224">
        <f>VLOOKUP(A141,'[1]CUT USD'!A:N,3,FALSE)</f>
        <v>0</v>
      </c>
      <c r="AA141" s="224">
        <f>VLOOKUP(A141,'[1]CUT USD'!A:N,4,FALSE)</f>
        <v>0</v>
      </c>
      <c r="AB141" s="224">
        <f>VLOOKUP(A141,'[1]CUT USD'!A:N,5,FALSE)</f>
        <v>0</v>
      </c>
      <c r="AC141" s="224">
        <f>VLOOKUP(A141,'[1]CUT USD'!A:N,6,FALSE)</f>
        <v>0</v>
      </c>
      <c r="AD141" s="224">
        <f>VLOOKUP(A141,'[1]CUT USD'!A:N,7,FALSE)</f>
        <v>0</v>
      </c>
      <c r="AE141" s="224">
        <f>VLOOKUP(A141,'[1]CUT USD'!A:N,8,FALSE)</f>
        <v>0</v>
      </c>
      <c r="AF141" s="224">
        <f>VLOOKUP(A141,'[1]CUT USD'!A:N,9,FALSE)</f>
        <v>0</v>
      </c>
      <c r="AG141" s="224">
        <f>VLOOKUP(A141,'[1]CUT USD'!A:N,10,FALSE)</f>
        <v>0</v>
      </c>
      <c r="AH141" s="224">
        <f>VLOOKUP(A141,'[1]CUT USD'!A:N,11,FALSE)</f>
        <v>0</v>
      </c>
      <c r="AI141" s="224">
        <f>VLOOKUP(A141,'[1]CUT USD'!A:N,12,FALSE)</f>
        <v>0</v>
      </c>
      <c r="AJ141" s="224">
        <f>VLOOKUP(A141,'[1]CUT USD'!A:N,13,FALSE)</f>
        <v>0</v>
      </c>
      <c r="AK141" s="224">
        <f>VLOOKUP(A141,'[1]CUT USD'!A:N,14,FALSE)</f>
        <v>0</v>
      </c>
      <c r="AL141" s="96">
        <f t="shared" si="3"/>
        <v>0</v>
      </c>
      <c r="AO141" s="103"/>
    </row>
    <row r="142" spans="1:41" ht="33" hidden="1" customHeight="1">
      <c r="A142" s="221">
        <v>306</v>
      </c>
      <c r="B142" s="222" t="str">
        <f>PROPER(VLOOKUP(A142,[1]bd_lista!$A:$D,2,FALSE))</f>
        <v>Servicio Departamental De Riego - Pando</v>
      </c>
      <c r="C142" s="223" t="s">
        <v>1383</v>
      </c>
      <c r="D142" s="224">
        <f>VLOOKUP(A142,'[1]RES. TRL'!A:C,2,FALSE)</f>
        <v>0</v>
      </c>
      <c r="E142" s="224">
        <f>VLOOKUP(A142,'[1]RES. TRL'!A:C,3,FALSE)</f>
        <v>0</v>
      </c>
      <c r="F142" s="224">
        <f>VLOOKUP(A142,[1]RES.CDI!A:B,2,FALSE)</f>
        <v>0</v>
      </c>
      <c r="G142" s="224">
        <f>VLOOKUP(A142,'[1]CUT Bs'!A:S,2,FALSE)</f>
        <v>0</v>
      </c>
      <c r="H142" s="224">
        <f>VLOOKUP(A142,'[1]CUT Bs'!A:S,3,FALSE)</f>
        <v>0</v>
      </c>
      <c r="I142" s="224">
        <f>VLOOKUP(A142,'[1]CUT Bs'!A:S,4,FALSE)</f>
        <v>0</v>
      </c>
      <c r="J142" s="224">
        <f>VLOOKUP(A142,'[1]CUT Bs'!A:S,5,FALSE)</f>
        <v>0</v>
      </c>
      <c r="K142" s="224">
        <f>VLOOKUP(A142,'[1]CUT Bs'!A:S,6,FALSE)</f>
        <v>0</v>
      </c>
      <c r="L142" s="224">
        <f>VLOOKUP(A142,'[1]CUT Bs'!A:S,7,FALSE)</f>
        <v>0</v>
      </c>
      <c r="M142" s="224">
        <f>VLOOKUP(A142,'[1]CUT Bs'!A:S,8,FALSE)</f>
        <v>0</v>
      </c>
      <c r="N142" s="224">
        <f>VLOOKUP(A142,'[1]CUT Bs'!A:S,9,FALSE)</f>
        <v>0</v>
      </c>
      <c r="O142" s="224">
        <f>VLOOKUP(A142,'[1]CUT Bs'!A:S,10,FALSE)</f>
        <v>0</v>
      </c>
      <c r="P142" s="224">
        <f>VLOOKUP(A142,'[1]CUT Bs'!A:S,11,FALSE)</f>
        <v>0</v>
      </c>
      <c r="Q142" s="224">
        <f>VLOOKUP(A142,'[1]CUT Bs'!A:S,12,FALSE)</f>
        <v>0</v>
      </c>
      <c r="R142" s="224">
        <f>VLOOKUP(A142,'[1]CUT Bs'!A:S,13,FALSE)</f>
        <v>0</v>
      </c>
      <c r="S142" s="224">
        <f>VLOOKUP(A142,'[1]CUT Bs'!A:S,14,FALSE)</f>
        <v>0</v>
      </c>
      <c r="T142" s="224">
        <f>VLOOKUP(A142,'[1]CUT Bs'!A:S,15,FALSE)</f>
        <v>0</v>
      </c>
      <c r="U142" s="224">
        <f>VLOOKUP(A142,'[1]CUT Bs'!A:S,16,FALSE)</f>
        <v>0</v>
      </c>
      <c r="V142" s="224">
        <f>VLOOKUP(A142,'[1]CUT Bs'!A:S,17,FALSE)</f>
        <v>0</v>
      </c>
      <c r="W142" s="224">
        <f>VLOOKUP(A142,'[1]RES. TRL'!F:H,2,FALSE)</f>
        <v>0</v>
      </c>
      <c r="X142" s="224">
        <f>VLOOKUP(A142,'[1]RES. TRL'!F:H,3,FALSE)</f>
        <v>0</v>
      </c>
      <c r="Y142" s="224">
        <f>VLOOKUP(A142,'[1]CUT USD'!A:N,2,FALSE)</f>
        <v>0</v>
      </c>
      <c r="Z142" s="224">
        <f>VLOOKUP(A142,'[1]CUT USD'!A:N,3,FALSE)</f>
        <v>0</v>
      </c>
      <c r="AA142" s="224">
        <f>VLOOKUP(A142,'[1]CUT USD'!A:N,4,FALSE)</f>
        <v>0</v>
      </c>
      <c r="AB142" s="224">
        <f>VLOOKUP(A142,'[1]CUT USD'!A:N,5,FALSE)</f>
        <v>0</v>
      </c>
      <c r="AC142" s="224">
        <f>VLOOKUP(A142,'[1]CUT USD'!A:N,6,FALSE)</f>
        <v>0</v>
      </c>
      <c r="AD142" s="224">
        <f>VLOOKUP(A142,'[1]CUT USD'!A:N,7,FALSE)</f>
        <v>0</v>
      </c>
      <c r="AE142" s="224">
        <f>VLOOKUP(A142,'[1]CUT USD'!A:N,8,FALSE)</f>
        <v>0</v>
      </c>
      <c r="AF142" s="224">
        <f>VLOOKUP(A142,'[1]CUT USD'!A:N,9,FALSE)</f>
        <v>0</v>
      </c>
      <c r="AG142" s="224">
        <f>VLOOKUP(A142,'[1]CUT USD'!A:N,10,FALSE)</f>
        <v>0</v>
      </c>
      <c r="AH142" s="224">
        <f>VLOOKUP(A142,'[1]CUT USD'!A:N,11,FALSE)</f>
        <v>0</v>
      </c>
      <c r="AI142" s="224">
        <f>VLOOKUP(A142,'[1]CUT USD'!A:N,12,FALSE)</f>
        <v>0</v>
      </c>
      <c r="AJ142" s="224">
        <f>VLOOKUP(A142,'[1]CUT USD'!A:N,13,FALSE)</f>
        <v>0</v>
      </c>
      <c r="AK142" s="224">
        <f>VLOOKUP(A142,'[1]CUT USD'!A:N,14,FALSE)</f>
        <v>0</v>
      </c>
      <c r="AL142" s="96">
        <f t="shared" si="3"/>
        <v>0</v>
      </c>
      <c r="AO142" s="103"/>
    </row>
    <row r="143" spans="1:41" ht="33" hidden="1" customHeight="1">
      <c r="A143" s="221">
        <v>309</v>
      </c>
      <c r="B143" s="222" t="str">
        <f>PROPER(VLOOKUP(A143,[1]bd_lista!$A:$D,2,FALSE))</f>
        <v>Autoridad De Fiscalización Y Control Social Del Juego</v>
      </c>
      <c r="C143" s="223" t="s">
        <v>1383</v>
      </c>
      <c r="D143" s="224">
        <f>VLOOKUP(A143,'[1]RES. TRL'!A:C,2,FALSE)</f>
        <v>0</v>
      </c>
      <c r="E143" s="224">
        <f>VLOOKUP(A143,'[1]RES. TRL'!A:C,3,FALSE)</f>
        <v>0</v>
      </c>
      <c r="F143" s="224">
        <f>VLOOKUP(A143,[1]RES.CDI!A:B,2,FALSE)</f>
        <v>0</v>
      </c>
      <c r="G143" s="224">
        <f>VLOOKUP(A143,'[1]CUT Bs'!A:S,2,FALSE)</f>
        <v>0</v>
      </c>
      <c r="H143" s="224">
        <f>VLOOKUP(A143,'[1]CUT Bs'!A:S,3,FALSE)</f>
        <v>0</v>
      </c>
      <c r="I143" s="224">
        <f>VLOOKUP(A143,'[1]CUT Bs'!A:S,4,FALSE)</f>
        <v>0</v>
      </c>
      <c r="J143" s="224">
        <f>VLOOKUP(A143,'[1]CUT Bs'!A:S,5,FALSE)</f>
        <v>0</v>
      </c>
      <c r="K143" s="224">
        <f>VLOOKUP(A143,'[1]CUT Bs'!A:S,6,FALSE)</f>
        <v>0</v>
      </c>
      <c r="L143" s="224">
        <f>VLOOKUP(A143,'[1]CUT Bs'!A:S,7,FALSE)</f>
        <v>0</v>
      </c>
      <c r="M143" s="224">
        <f>VLOOKUP(A143,'[1]CUT Bs'!A:S,8,FALSE)</f>
        <v>0</v>
      </c>
      <c r="N143" s="224">
        <f>VLOOKUP(A143,'[1]CUT Bs'!A:S,9,FALSE)</f>
        <v>0</v>
      </c>
      <c r="O143" s="224">
        <f>VLOOKUP(A143,'[1]CUT Bs'!A:S,10,FALSE)</f>
        <v>0</v>
      </c>
      <c r="P143" s="224">
        <f>VLOOKUP(A143,'[1]CUT Bs'!A:S,11,FALSE)</f>
        <v>0</v>
      </c>
      <c r="Q143" s="224">
        <f>VLOOKUP(A143,'[1]CUT Bs'!A:S,12,FALSE)</f>
        <v>0</v>
      </c>
      <c r="R143" s="224">
        <f>VLOOKUP(A143,'[1]CUT Bs'!A:S,13,FALSE)</f>
        <v>0</v>
      </c>
      <c r="S143" s="224">
        <f>VLOOKUP(A143,'[1]CUT Bs'!A:S,14,FALSE)</f>
        <v>0</v>
      </c>
      <c r="T143" s="224">
        <f>VLOOKUP(A143,'[1]CUT Bs'!A:S,15,FALSE)</f>
        <v>0</v>
      </c>
      <c r="U143" s="224">
        <f>VLOOKUP(A143,'[1]CUT Bs'!A:S,16,FALSE)</f>
        <v>0</v>
      </c>
      <c r="V143" s="224">
        <f>VLOOKUP(A143,'[1]CUT Bs'!A:S,17,FALSE)</f>
        <v>0</v>
      </c>
      <c r="W143" s="224">
        <f>VLOOKUP(A143,'[1]RES. TRL'!F:H,2,FALSE)</f>
        <v>0</v>
      </c>
      <c r="X143" s="224">
        <f>VLOOKUP(A143,'[1]RES. TRL'!F:H,3,FALSE)</f>
        <v>0</v>
      </c>
      <c r="Y143" s="224">
        <f>VLOOKUP(A143,'[1]CUT USD'!A:N,2,FALSE)</f>
        <v>0</v>
      </c>
      <c r="Z143" s="224">
        <f>VLOOKUP(A143,'[1]CUT USD'!A:N,3,FALSE)</f>
        <v>0</v>
      </c>
      <c r="AA143" s="224">
        <f>VLOOKUP(A143,'[1]CUT USD'!A:N,4,FALSE)</f>
        <v>0</v>
      </c>
      <c r="AB143" s="224">
        <f>VLOOKUP(A143,'[1]CUT USD'!A:N,5,FALSE)</f>
        <v>0</v>
      </c>
      <c r="AC143" s="224">
        <f>VLOOKUP(A143,'[1]CUT USD'!A:N,6,FALSE)</f>
        <v>0</v>
      </c>
      <c r="AD143" s="224">
        <f>VLOOKUP(A143,'[1]CUT USD'!A:N,7,FALSE)</f>
        <v>0</v>
      </c>
      <c r="AE143" s="224">
        <f>VLOOKUP(A143,'[1]CUT USD'!A:N,8,FALSE)</f>
        <v>0</v>
      </c>
      <c r="AF143" s="224">
        <f>VLOOKUP(A143,'[1]CUT USD'!A:N,9,FALSE)</f>
        <v>0</v>
      </c>
      <c r="AG143" s="224">
        <f>VLOOKUP(A143,'[1]CUT USD'!A:N,10,FALSE)</f>
        <v>0</v>
      </c>
      <c r="AH143" s="224">
        <f>VLOOKUP(A143,'[1]CUT USD'!A:N,11,FALSE)</f>
        <v>0</v>
      </c>
      <c r="AI143" s="224">
        <f>VLOOKUP(A143,'[1]CUT USD'!A:N,12,FALSE)</f>
        <v>0</v>
      </c>
      <c r="AJ143" s="224">
        <f>VLOOKUP(A143,'[1]CUT USD'!A:N,13,FALSE)</f>
        <v>0</v>
      </c>
      <c r="AK143" s="224">
        <f>VLOOKUP(A143,'[1]CUT USD'!A:N,14,FALSE)</f>
        <v>0</v>
      </c>
      <c r="AL143" s="96">
        <f t="shared" si="3"/>
        <v>0</v>
      </c>
      <c r="AO143" s="103"/>
    </row>
    <row r="144" spans="1:41" ht="33" hidden="1" customHeight="1">
      <c r="A144" s="221">
        <v>310</v>
      </c>
      <c r="B144" s="222" t="str">
        <f>PROPER(VLOOKUP(A144,[1]bd_lista!$A:$D,2,FALSE))</f>
        <v>Autoridad De Regulación Y Fiscalización De Telecomunicaciones Y Transportes</v>
      </c>
      <c r="C144" s="223" t="s">
        <v>1383</v>
      </c>
      <c r="D144" s="224">
        <f>VLOOKUP(A144,'[1]RES. TRL'!A:C,2,FALSE)</f>
        <v>0</v>
      </c>
      <c r="E144" s="224">
        <f>VLOOKUP(A144,'[1]RES. TRL'!A:C,3,FALSE)</f>
        <v>0</v>
      </c>
      <c r="F144" s="224">
        <f>VLOOKUP(A144,[1]RES.CDI!A:B,2,FALSE)</f>
        <v>556630727.40999997</v>
      </c>
      <c r="G144" s="224">
        <f>VLOOKUP(A144,'[1]CUT Bs'!A:S,2,FALSE)</f>
        <v>1019.5</v>
      </c>
      <c r="H144" s="224">
        <f>VLOOKUP(A144,'[1]CUT Bs'!A:S,3,FALSE)</f>
        <v>0</v>
      </c>
      <c r="I144" s="224">
        <f>VLOOKUP(A144,'[1]CUT Bs'!A:S,4,FALSE)</f>
        <v>50</v>
      </c>
      <c r="J144" s="224">
        <f>VLOOKUP(A144,'[1]CUT Bs'!A:S,5,FALSE)</f>
        <v>0</v>
      </c>
      <c r="K144" s="224">
        <f>VLOOKUP(A144,'[1]CUT Bs'!A:S,6,FALSE)</f>
        <v>0</v>
      </c>
      <c r="L144" s="224">
        <f>VLOOKUP(A144,'[1]CUT Bs'!A:S,7,FALSE)</f>
        <v>3978.02</v>
      </c>
      <c r="M144" s="224">
        <f>VLOOKUP(A144,'[1]CUT Bs'!A:S,8,FALSE)</f>
        <v>0</v>
      </c>
      <c r="N144" s="224">
        <f>VLOOKUP(A144,'[1]CUT Bs'!A:S,9,FALSE)</f>
        <v>0</v>
      </c>
      <c r="O144" s="224">
        <f>VLOOKUP(A144,'[1]CUT Bs'!A:S,10,FALSE)</f>
        <v>348</v>
      </c>
      <c r="P144" s="224">
        <f>VLOOKUP(A144,'[1]CUT Bs'!A:S,11,FALSE)</f>
        <v>72273.84</v>
      </c>
      <c r="Q144" s="224">
        <f>VLOOKUP(A144,'[1]CUT Bs'!A:S,12,FALSE)</f>
        <v>0</v>
      </c>
      <c r="R144" s="224">
        <f>VLOOKUP(A144,'[1]CUT Bs'!A:S,13,FALSE)</f>
        <v>0</v>
      </c>
      <c r="S144" s="224">
        <f>VLOOKUP(A144,'[1]CUT Bs'!A:S,14,FALSE)</f>
        <v>0</v>
      </c>
      <c r="T144" s="224">
        <f>VLOOKUP(A144,'[1]CUT Bs'!A:S,15,FALSE)</f>
        <v>0</v>
      </c>
      <c r="U144" s="224">
        <f>VLOOKUP(A144,'[1]CUT Bs'!A:S,16,FALSE)</f>
        <v>0</v>
      </c>
      <c r="V144" s="224">
        <f>VLOOKUP(A144,'[1]CUT Bs'!A:S,17,FALSE)</f>
        <v>0</v>
      </c>
      <c r="W144" s="224">
        <f>VLOOKUP(A144,'[1]RES. TRL'!F:H,2,FALSE)</f>
        <v>0</v>
      </c>
      <c r="X144" s="224">
        <f>VLOOKUP(A144,'[1]RES. TRL'!F:H,3,FALSE)</f>
        <v>0</v>
      </c>
      <c r="Y144" s="224">
        <f>VLOOKUP(A144,'[1]CUT USD'!A:N,2,FALSE)</f>
        <v>0</v>
      </c>
      <c r="Z144" s="224">
        <f>VLOOKUP(A144,'[1]CUT USD'!A:N,3,FALSE)</f>
        <v>0</v>
      </c>
      <c r="AA144" s="224">
        <f>VLOOKUP(A144,'[1]CUT USD'!A:N,4,FALSE)</f>
        <v>0</v>
      </c>
      <c r="AB144" s="224">
        <f>VLOOKUP(A144,'[1]CUT USD'!A:N,5,FALSE)</f>
        <v>0</v>
      </c>
      <c r="AC144" s="224">
        <f>VLOOKUP(A144,'[1]CUT USD'!A:N,6,FALSE)</f>
        <v>0</v>
      </c>
      <c r="AD144" s="224">
        <f>VLOOKUP(A144,'[1]CUT USD'!A:N,7,FALSE)</f>
        <v>0</v>
      </c>
      <c r="AE144" s="224">
        <f>VLOOKUP(A144,'[1]CUT USD'!A:N,8,FALSE)</f>
        <v>0</v>
      </c>
      <c r="AF144" s="224">
        <f>VLOOKUP(A144,'[1]CUT USD'!A:N,9,FALSE)</f>
        <v>0</v>
      </c>
      <c r="AG144" s="224">
        <f>VLOOKUP(A144,'[1]CUT USD'!A:N,10,FALSE)</f>
        <v>0</v>
      </c>
      <c r="AH144" s="224">
        <f>VLOOKUP(A144,'[1]CUT USD'!A:N,11,FALSE)</f>
        <v>0</v>
      </c>
      <c r="AI144" s="224">
        <f>VLOOKUP(A144,'[1]CUT USD'!A:N,12,FALSE)</f>
        <v>0</v>
      </c>
      <c r="AJ144" s="224">
        <f>VLOOKUP(A144,'[1]CUT USD'!A:N,13,FALSE)</f>
        <v>0</v>
      </c>
      <c r="AK144" s="224">
        <f>VLOOKUP(A144,'[1]CUT USD'!A:N,14,FALSE)</f>
        <v>0</v>
      </c>
      <c r="AL144" s="96">
        <f>SUM(D144:AK144)</f>
        <v>556708396.76999998</v>
      </c>
      <c r="AO144" s="103"/>
    </row>
    <row r="145" spans="1:41" ht="33" hidden="1" customHeight="1">
      <c r="A145" s="221">
        <v>311</v>
      </c>
      <c r="B145" s="222" t="str">
        <f>PROPER(VLOOKUP(A145,[1]bd_lista!$A:$D,2,FALSE))</f>
        <v>Autoridad De Fisc Y Ctrol Soc De Agua Potable Saneam.Básico</v>
      </c>
      <c r="C145" s="223" t="s">
        <v>1383</v>
      </c>
      <c r="D145" s="224">
        <f>VLOOKUP(A145,'[1]RES. TRL'!A:C,2,FALSE)</f>
        <v>0</v>
      </c>
      <c r="E145" s="224">
        <f>VLOOKUP(A145,'[1]RES. TRL'!A:C,3,FALSE)</f>
        <v>0</v>
      </c>
      <c r="F145" s="224">
        <f>VLOOKUP(A145,[1]RES.CDI!A:B,2,FALSE)</f>
        <v>0</v>
      </c>
      <c r="G145" s="224">
        <f>VLOOKUP(A145,'[1]CUT Bs'!A:S,2,FALSE)</f>
        <v>0</v>
      </c>
      <c r="H145" s="224">
        <f>VLOOKUP(A145,'[1]CUT Bs'!A:S,3,FALSE)</f>
        <v>0</v>
      </c>
      <c r="I145" s="224">
        <f>VLOOKUP(A145,'[1]CUT Bs'!A:S,4,FALSE)</f>
        <v>0</v>
      </c>
      <c r="J145" s="224">
        <f>VLOOKUP(A145,'[1]CUT Bs'!A:S,5,FALSE)</f>
        <v>0</v>
      </c>
      <c r="K145" s="224">
        <f>VLOOKUP(A145,'[1]CUT Bs'!A:S,6,FALSE)</f>
        <v>0</v>
      </c>
      <c r="L145" s="224">
        <f>VLOOKUP(A145,'[1]CUT Bs'!A:S,7,FALSE)</f>
        <v>0</v>
      </c>
      <c r="M145" s="224">
        <f>VLOOKUP(A145,'[1]CUT Bs'!A:S,8,FALSE)</f>
        <v>0</v>
      </c>
      <c r="N145" s="224">
        <f>VLOOKUP(A145,'[1]CUT Bs'!A:S,9,FALSE)</f>
        <v>0</v>
      </c>
      <c r="O145" s="224">
        <f>VLOOKUP(A145,'[1]CUT Bs'!A:S,10,FALSE)</f>
        <v>0</v>
      </c>
      <c r="P145" s="224">
        <f>VLOOKUP(A145,'[1]CUT Bs'!A:S,11,FALSE)</f>
        <v>0</v>
      </c>
      <c r="Q145" s="224">
        <f>VLOOKUP(A145,'[1]CUT Bs'!A:S,12,FALSE)</f>
        <v>0</v>
      </c>
      <c r="R145" s="224">
        <f>VLOOKUP(A145,'[1]CUT Bs'!A:S,13,FALSE)</f>
        <v>0</v>
      </c>
      <c r="S145" s="224">
        <f>VLOOKUP(A145,'[1]CUT Bs'!A:S,14,FALSE)</f>
        <v>0</v>
      </c>
      <c r="T145" s="224">
        <f>VLOOKUP(A145,'[1]CUT Bs'!A:S,15,FALSE)</f>
        <v>0</v>
      </c>
      <c r="U145" s="224">
        <f>VLOOKUP(A145,'[1]CUT Bs'!A:S,16,FALSE)</f>
        <v>0</v>
      </c>
      <c r="V145" s="224">
        <f>VLOOKUP(A145,'[1]CUT Bs'!A:S,17,FALSE)</f>
        <v>0</v>
      </c>
      <c r="W145" s="224">
        <f>VLOOKUP(A145,'[1]RES. TRL'!F:H,2,FALSE)</f>
        <v>0</v>
      </c>
      <c r="X145" s="224">
        <f>VLOOKUP(A145,'[1]RES. TRL'!F:H,3,FALSE)</f>
        <v>0</v>
      </c>
      <c r="Y145" s="224">
        <f>VLOOKUP(A145,'[1]CUT USD'!A:N,2,FALSE)</f>
        <v>0</v>
      </c>
      <c r="Z145" s="224">
        <f>VLOOKUP(A145,'[1]CUT USD'!A:N,3,FALSE)</f>
        <v>0</v>
      </c>
      <c r="AA145" s="224">
        <f>VLOOKUP(A145,'[1]CUT USD'!A:N,4,FALSE)</f>
        <v>0</v>
      </c>
      <c r="AB145" s="224">
        <f>VLOOKUP(A145,'[1]CUT USD'!A:N,5,FALSE)</f>
        <v>0</v>
      </c>
      <c r="AC145" s="224">
        <f>VLOOKUP(A145,'[1]CUT USD'!A:N,6,FALSE)</f>
        <v>0</v>
      </c>
      <c r="AD145" s="224">
        <f>VLOOKUP(A145,'[1]CUT USD'!A:N,7,FALSE)</f>
        <v>0</v>
      </c>
      <c r="AE145" s="224">
        <f>VLOOKUP(A145,'[1]CUT USD'!A:N,8,FALSE)</f>
        <v>0</v>
      </c>
      <c r="AF145" s="224">
        <f>VLOOKUP(A145,'[1]CUT USD'!A:N,9,FALSE)</f>
        <v>0</v>
      </c>
      <c r="AG145" s="224">
        <f>VLOOKUP(A145,'[1]CUT USD'!A:N,10,FALSE)</f>
        <v>0</v>
      </c>
      <c r="AH145" s="224">
        <f>VLOOKUP(A145,'[1]CUT USD'!A:N,11,FALSE)</f>
        <v>0</v>
      </c>
      <c r="AI145" s="224">
        <f>VLOOKUP(A145,'[1]CUT USD'!A:N,12,FALSE)</f>
        <v>0</v>
      </c>
      <c r="AJ145" s="224">
        <f>VLOOKUP(A145,'[1]CUT USD'!A:N,13,FALSE)</f>
        <v>0</v>
      </c>
      <c r="AK145" s="224">
        <f>VLOOKUP(A145,'[1]CUT USD'!A:N,14,FALSE)</f>
        <v>0</v>
      </c>
      <c r="AL145" s="96">
        <f t="shared" si="3"/>
        <v>0</v>
      </c>
      <c r="AO145" s="103"/>
    </row>
    <row r="146" spans="1:41" ht="33" hidden="1" customHeight="1">
      <c r="A146" s="221">
        <v>312</v>
      </c>
      <c r="B146" s="222" t="str">
        <f>PROPER(VLOOKUP(A146,[1]bd_lista!$A:$D,2,FALSE))</f>
        <v>Autoridad De Fiscalizac. Y Control Soc De Bosques Y Tierras</v>
      </c>
      <c r="C146" s="223" t="s">
        <v>1383</v>
      </c>
      <c r="D146" s="224">
        <f>VLOOKUP(A146,'[1]RES. TRL'!A:C,2,FALSE)</f>
        <v>0</v>
      </c>
      <c r="E146" s="224">
        <f>VLOOKUP(A146,'[1]RES. TRL'!A:C,3,FALSE)</f>
        <v>0</v>
      </c>
      <c r="F146" s="224">
        <f>VLOOKUP(A146,[1]RES.CDI!A:B,2,FALSE)</f>
        <v>43283494.299999997</v>
      </c>
      <c r="G146" s="224">
        <f>VLOOKUP(A146,'[1]CUT Bs'!A:S,2,FALSE)</f>
        <v>28631.649999999998</v>
      </c>
      <c r="H146" s="224">
        <f>VLOOKUP(A146,'[1]CUT Bs'!A:S,3,FALSE)</f>
        <v>0</v>
      </c>
      <c r="I146" s="224">
        <f>VLOOKUP(A146,'[1]CUT Bs'!A:S,4,FALSE)</f>
        <v>0</v>
      </c>
      <c r="J146" s="224">
        <f>VLOOKUP(A146,'[1]CUT Bs'!A:S,5,FALSE)</f>
        <v>0</v>
      </c>
      <c r="K146" s="224">
        <f>VLOOKUP(A146,'[1]CUT Bs'!A:S,6,FALSE)</f>
        <v>0</v>
      </c>
      <c r="L146" s="224">
        <f>VLOOKUP(A146,'[1]CUT Bs'!A:S,7,FALSE)</f>
        <v>0</v>
      </c>
      <c r="M146" s="224">
        <f>VLOOKUP(A146,'[1]CUT Bs'!A:S,8,FALSE)</f>
        <v>0</v>
      </c>
      <c r="N146" s="224">
        <f>VLOOKUP(A146,'[1]CUT Bs'!A:S,9,FALSE)</f>
        <v>0</v>
      </c>
      <c r="O146" s="224">
        <f>VLOOKUP(A146,'[1]CUT Bs'!A:S,10,FALSE)</f>
        <v>0</v>
      </c>
      <c r="P146" s="224">
        <f>VLOOKUP(A146,'[1]CUT Bs'!A:S,11,FALSE)</f>
        <v>0</v>
      </c>
      <c r="Q146" s="224">
        <f>VLOOKUP(A146,'[1]CUT Bs'!A:S,12,FALSE)</f>
        <v>0</v>
      </c>
      <c r="R146" s="224">
        <f>VLOOKUP(A146,'[1]CUT Bs'!A:S,13,FALSE)</f>
        <v>0</v>
      </c>
      <c r="S146" s="224">
        <f>VLOOKUP(A146,'[1]CUT Bs'!A:S,14,FALSE)</f>
        <v>0</v>
      </c>
      <c r="T146" s="224">
        <f>VLOOKUP(A146,'[1]CUT Bs'!A:S,15,FALSE)</f>
        <v>0</v>
      </c>
      <c r="U146" s="224">
        <f>VLOOKUP(A146,'[1]CUT Bs'!A:S,16,FALSE)</f>
        <v>0</v>
      </c>
      <c r="V146" s="224">
        <f>VLOOKUP(A146,'[1]CUT Bs'!A:S,17,FALSE)</f>
        <v>0</v>
      </c>
      <c r="W146" s="224">
        <f>VLOOKUP(A146,'[1]RES. TRL'!F:H,2,FALSE)</f>
        <v>0</v>
      </c>
      <c r="X146" s="224">
        <f>VLOOKUP(A146,'[1]RES. TRL'!F:H,3,FALSE)</f>
        <v>0</v>
      </c>
      <c r="Y146" s="224">
        <f>VLOOKUP(A146,'[1]CUT USD'!A:N,2,FALSE)</f>
        <v>0</v>
      </c>
      <c r="Z146" s="224">
        <f>VLOOKUP(A146,'[1]CUT USD'!A:N,3,FALSE)</f>
        <v>0</v>
      </c>
      <c r="AA146" s="224">
        <f>VLOOKUP(A146,'[1]CUT USD'!A:N,4,FALSE)</f>
        <v>0</v>
      </c>
      <c r="AB146" s="224">
        <f>VLOOKUP(A146,'[1]CUT USD'!A:N,5,FALSE)</f>
        <v>0</v>
      </c>
      <c r="AC146" s="224">
        <f>VLOOKUP(A146,'[1]CUT USD'!A:N,6,FALSE)</f>
        <v>0</v>
      </c>
      <c r="AD146" s="224">
        <f>VLOOKUP(A146,'[1]CUT USD'!A:N,7,FALSE)</f>
        <v>0</v>
      </c>
      <c r="AE146" s="224">
        <f>VLOOKUP(A146,'[1]CUT USD'!A:N,8,FALSE)</f>
        <v>0</v>
      </c>
      <c r="AF146" s="224">
        <f>VLOOKUP(A146,'[1]CUT USD'!A:N,9,FALSE)</f>
        <v>0</v>
      </c>
      <c r="AG146" s="224">
        <f>VLOOKUP(A146,'[1]CUT USD'!A:N,10,FALSE)</f>
        <v>0</v>
      </c>
      <c r="AH146" s="224">
        <f>VLOOKUP(A146,'[1]CUT USD'!A:N,11,FALSE)</f>
        <v>0</v>
      </c>
      <c r="AI146" s="224">
        <f>VLOOKUP(A146,'[1]CUT USD'!A:N,12,FALSE)</f>
        <v>0</v>
      </c>
      <c r="AJ146" s="224">
        <f>VLOOKUP(A146,'[1]CUT USD'!A:N,13,FALSE)</f>
        <v>0</v>
      </c>
      <c r="AK146" s="224">
        <f>VLOOKUP(A146,'[1]CUT USD'!A:N,14,FALSE)</f>
        <v>0</v>
      </c>
      <c r="AL146" s="96">
        <f t="shared" si="3"/>
        <v>43312125.949999996</v>
      </c>
      <c r="AO146" s="103"/>
    </row>
    <row r="147" spans="1:41" ht="33" hidden="1" customHeight="1">
      <c r="A147" s="221">
        <v>313</v>
      </c>
      <c r="B147" s="222" t="str">
        <f>PROPER(VLOOKUP(A147,[1]bd_lista!$A:$D,2,FALSE))</f>
        <v>Autoridad De Fiscalización Y Control De Pensiones Y Seguros - Aps</v>
      </c>
      <c r="C147" s="223" t="s">
        <v>1383</v>
      </c>
      <c r="D147" s="224">
        <f>VLOOKUP(A147,'[1]RES. TRL'!A:C,2,FALSE)</f>
        <v>0</v>
      </c>
      <c r="E147" s="224">
        <f>VLOOKUP(A147,'[1]RES. TRL'!A:C,3,FALSE)</f>
        <v>0</v>
      </c>
      <c r="F147" s="224">
        <f>VLOOKUP(A147,[1]RES.CDI!A:B,2,FALSE)</f>
        <v>0</v>
      </c>
      <c r="G147" s="224">
        <f>VLOOKUP(A147,'[1]CUT Bs'!A:S,2,FALSE)</f>
        <v>24022.29</v>
      </c>
      <c r="H147" s="224">
        <f>VLOOKUP(A147,'[1]CUT Bs'!A:S,3,FALSE)</f>
        <v>0</v>
      </c>
      <c r="I147" s="224">
        <f>VLOOKUP(A147,'[1]CUT Bs'!A:S,4,FALSE)</f>
        <v>0</v>
      </c>
      <c r="J147" s="224">
        <f>VLOOKUP(A147,'[1]CUT Bs'!A:S,5,FALSE)</f>
        <v>0</v>
      </c>
      <c r="K147" s="224">
        <f>VLOOKUP(A147,'[1]CUT Bs'!A:S,6,FALSE)</f>
        <v>0</v>
      </c>
      <c r="L147" s="224">
        <f>VLOOKUP(A147,'[1]CUT Bs'!A:S,7,FALSE)</f>
        <v>1943.27</v>
      </c>
      <c r="M147" s="224">
        <f>VLOOKUP(A147,'[1]CUT Bs'!A:S,8,FALSE)</f>
        <v>0</v>
      </c>
      <c r="N147" s="224">
        <f>VLOOKUP(A147,'[1]CUT Bs'!A:S,9,FALSE)</f>
        <v>0</v>
      </c>
      <c r="O147" s="224">
        <f>VLOOKUP(A147,'[1]CUT Bs'!A:S,10,FALSE)</f>
        <v>0</v>
      </c>
      <c r="P147" s="224">
        <f>VLOOKUP(A147,'[1]CUT Bs'!A:S,11,FALSE)</f>
        <v>0</v>
      </c>
      <c r="Q147" s="224">
        <f>VLOOKUP(A147,'[1]CUT Bs'!A:S,12,FALSE)</f>
        <v>0</v>
      </c>
      <c r="R147" s="224">
        <f>VLOOKUP(A147,'[1]CUT Bs'!A:S,13,FALSE)</f>
        <v>0</v>
      </c>
      <c r="S147" s="224">
        <f>VLOOKUP(A147,'[1]CUT Bs'!A:S,14,FALSE)</f>
        <v>0</v>
      </c>
      <c r="T147" s="224">
        <f>VLOOKUP(A147,'[1]CUT Bs'!A:S,15,FALSE)</f>
        <v>0</v>
      </c>
      <c r="U147" s="224">
        <f>VLOOKUP(A147,'[1]CUT Bs'!A:S,16,FALSE)</f>
        <v>0</v>
      </c>
      <c r="V147" s="224">
        <f>VLOOKUP(A147,'[1]CUT Bs'!A:S,17,FALSE)</f>
        <v>0</v>
      </c>
      <c r="W147" s="224">
        <f>VLOOKUP(A147,'[1]RES. TRL'!F:H,2,FALSE)</f>
        <v>0</v>
      </c>
      <c r="X147" s="224">
        <f>VLOOKUP(A147,'[1]RES. TRL'!F:H,3,FALSE)</f>
        <v>0</v>
      </c>
      <c r="Y147" s="224">
        <f>VLOOKUP(A147,'[1]CUT USD'!A:N,2,FALSE)</f>
        <v>0</v>
      </c>
      <c r="Z147" s="224">
        <f>VLOOKUP(A147,'[1]CUT USD'!A:N,3,FALSE)</f>
        <v>0</v>
      </c>
      <c r="AA147" s="224">
        <f>VLOOKUP(A147,'[1]CUT USD'!A:N,4,FALSE)</f>
        <v>0</v>
      </c>
      <c r="AB147" s="224">
        <f>VLOOKUP(A147,'[1]CUT USD'!A:N,5,FALSE)</f>
        <v>0</v>
      </c>
      <c r="AC147" s="224">
        <f>VLOOKUP(A147,'[1]CUT USD'!A:N,6,FALSE)</f>
        <v>0</v>
      </c>
      <c r="AD147" s="224">
        <f>VLOOKUP(A147,'[1]CUT USD'!A:N,7,FALSE)</f>
        <v>0</v>
      </c>
      <c r="AE147" s="224">
        <f>VLOOKUP(A147,'[1]CUT USD'!A:N,8,FALSE)</f>
        <v>0</v>
      </c>
      <c r="AF147" s="224">
        <f>VLOOKUP(A147,'[1]CUT USD'!A:N,9,FALSE)</f>
        <v>0</v>
      </c>
      <c r="AG147" s="224">
        <f>VLOOKUP(A147,'[1]CUT USD'!A:N,10,FALSE)</f>
        <v>0</v>
      </c>
      <c r="AH147" s="224">
        <f>VLOOKUP(A147,'[1]CUT USD'!A:N,11,FALSE)</f>
        <v>0</v>
      </c>
      <c r="AI147" s="224">
        <f>VLOOKUP(A147,'[1]CUT USD'!A:N,12,FALSE)</f>
        <v>0</v>
      </c>
      <c r="AJ147" s="224">
        <f>VLOOKUP(A147,'[1]CUT USD'!A:N,13,FALSE)</f>
        <v>0</v>
      </c>
      <c r="AK147" s="224">
        <f>VLOOKUP(A147,'[1]CUT USD'!A:N,14,FALSE)</f>
        <v>0</v>
      </c>
      <c r="AL147" s="96">
        <f t="shared" si="3"/>
        <v>25965.56</v>
      </c>
      <c r="AO147" s="103"/>
    </row>
    <row r="148" spans="1:41" ht="33" hidden="1" customHeight="1">
      <c r="A148" s="221">
        <v>314</v>
      </c>
      <c r="B148" s="222" t="str">
        <f>PROPER(VLOOKUP(A148,[1]bd_lista!$A:$D,2,FALSE))</f>
        <v>Autoridad De Fiscalización Y Control Social De Electricidad</v>
      </c>
      <c r="C148" s="223" t="s">
        <v>1383</v>
      </c>
      <c r="D148" s="224">
        <f>VLOOKUP(A148,'[1]RES. TRL'!A:C,2,FALSE)</f>
        <v>0</v>
      </c>
      <c r="E148" s="224">
        <f>VLOOKUP(A148,'[1]RES. TRL'!A:C,3,FALSE)</f>
        <v>0</v>
      </c>
      <c r="F148" s="224">
        <f>VLOOKUP(A148,[1]RES.CDI!A:B,2,FALSE)</f>
        <v>0</v>
      </c>
      <c r="G148" s="224">
        <f>VLOOKUP(A148,'[1]CUT Bs'!A:S,2,FALSE)</f>
        <v>7113.52</v>
      </c>
      <c r="H148" s="224">
        <f>VLOOKUP(A148,'[1]CUT Bs'!A:S,3,FALSE)</f>
        <v>0</v>
      </c>
      <c r="I148" s="224">
        <f>VLOOKUP(A148,'[1]CUT Bs'!A:S,4,FALSE)</f>
        <v>0</v>
      </c>
      <c r="J148" s="224">
        <f>VLOOKUP(A148,'[1]CUT Bs'!A:S,5,FALSE)</f>
        <v>0</v>
      </c>
      <c r="K148" s="224">
        <f>VLOOKUP(A148,'[1]CUT Bs'!A:S,6,FALSE)</f>
        <v>0</v>
      </c>
      <c r="L148" s="224">
        <f>VLOOKUP(A148,'[1]CUT Bs'!A:S,7,FALSE)</f>
        <v>0</v>
      </c>
      <c r="M148" s="224">
        <f>VLOOKUP(A148,'[1]CUT Bs'!A:S,8,FALSE)</f>
        <v>0</v>
      </c>
      <c r="N148" s="224">
        <f>VLOOKUP(A148,'[1]CUT Bs'!A:S,9,FALSE)</f>
        <v>0</v>
      </c>
      <c r="O148" s="224">
        <f>VLOOKUP(A148,'[1]CUT Bs'!A:S,10,FALSE)</f>
        <v>0</v>
      </c>
      <c r="P148" s="224">
        <f>VLOOKUP(A148,'[1]CUT Bs'!A:S,11,FALSE)</f>
        <v>0</v>
      </c>
      <c r="Q148" s="224">
        <f>VLOOKUP(A148,'[1]CUT Bs'!A:S,12,FALSE)</f>
        <v>0</v>
      </c>
      <c r="R148" s="224">
        <f>VLOOKUP(A148,'[1]CUT Bs'!A:S,13,FALSE)</f>
        <v>0</v>
      </c>
      <c r="S148" s="224">
        <f>VLOOKUP(A148,'[1]CUT Bs'!A:S,14,FALSE)</f>
        <v>0</v>
      </c>
      <c r="T148" s="224">
        <f>VLOOKUP(A148,'[1]CUT Bs'!A:S,15,FALSE)</f>
        <v>0</v>
      </c>
      <c r="U148" s="224">
        <f>VLOOKUP(A148,'[1]CUT Bs'!A:S,16,FALSE)</f>
        <v>0</v>
      </c>
      <c r="V148" s="224">
        <f>VLOOKUP(A148,'[1]CUT Bs'!A:S,17,FALSE)</f>
        <v>0</v>
      </c>
      <c r="W148" s="224">
        <f>VLOOKUP(A148,'[1]RES. TRL'!F:H,2,FALSE)</f>
        <v>0</v>
      </c>
      <c r="X148" s="224">
        <f>VLOOKUP(A148,'[1]RES. TRL'!F:H,3,FALSE)</f>
        <v>0</v>
      </c>
      <c r="Y148" s="224">
        <f>VLOOKUP(A148,'[1]CUT USD'!A:N,2,FALSE)</f>
        <v>0</v>
      </c>
      <c r="Z148" s="224">
        <f>VLOOKUP(A148,'[1]CUT USD'!A:N,3,FALSE)</f>
        <v>0</v>
      </c>
      <c r="AA148" s="224">
        <f>VLOOKUP(A148,'[1]CUT USD'!A:N,4,FALSE)</f>
        <v>0</v>
      </c>
      <c r="AB148" s="224">
        <f>VLOOKUP(A148,'[1]CUT USD'!A:N,5,FALSE)</f>
        <v>0</v>
      </c>
      <c r="AC148" s="224">
        <f>VLOOKUP(A148,'[1]CUT USD'!A:N,6,FALSE)</f>
        <v>0</v>
      </c>
      <c r="AD148" s="224">
        <f>VLOOKUP(A148,'[1]CUT USD'!A:N,7,FALSE)</f>
        <v>0</v>
      </c>
      <c r="AE148" s="224">
        <f>VLOOKUP(A148,'[1]CUT USD'!A:N,8,FALSE)</f>
        <v>0</v>
      </c>
      <c r="AF148" s="224">
        <f>VLOOKUP(A148,'[1]CUT USD'!A:N,9,FALSE)</f>
        <v>0</v>
      </c>
      <c r="AG148" s="224">
        <f>VLOOKUP(A148,'[1]CUT USD'!A:N,10,FALSE)</f>
        <v>0</v>
      </c>
      <c r="AH148" s="224">
        <f>VLOOKUP(A148,'[1]CUT USD'!A:N,11,FALSE)</f>
        <v>0</v>
      </c>
      <c r="AI148" s="224">
        <f>VLOOKUP(A148,'[1]CUT USD'!A:N,12,FALSE)</f>
        <v>0</v>
      </c>
      <c r="AJ148" s="224">
        <f>VLOOKUP(A148,'[1]CUT USD'!A:N,13,FALSE)</f>
        <v>0</v>
      </c>
      <c r="AK148" s="224">
        <f>VLOOKUP(A148,'[1]CUT USD'!A:N,14,FALSE)</f>
        <v>0</v>
      </c>
      <c r="AL148" s="96">
        <f t="shared" si="3"/>
        <v>7113.52</v>
      </c>
      <c r="AO148" s="103"/>
    </row>
    <row r="149" spans="1:41" ht="33" hidden="1" customHeight="1">
      <c r="A149" s="221">
        <v>315</v>
      </c>
      <c r="B149" s="222" t="str">
        <f>PROPER(VLOOKUP(A149,[1]bd_lista!$A:$D,2,FALSE))</f>
        <v>Autoridad De Fiscalización Y Control Social De Empresas</v>
      </c>
      <c r="C149" s="223" t="s">
        <v>1383</v>
      </c>
      <c r="D149" s="224">
        <f>VLOOKUP(A149,'[1]RES. TRL'!A:C,2,FALSE)</f>
        <v>0</v>
      </c>
      <c r="E149" s="224">
        <f>VLOOKUP(A149,'[1]RES. TRL'!A:C,3,FALSE)</f>
        <v>0</v>
      </c>
      <c r="F149" s="224">
        <f>VLOOKUP(A149,[1]RES.CDI!A:B,2,FALSE)</f>
        <v>0</v>
      </c>
      <c r="G149" s="224">
        <f>VLOOKUP(A149,'[1]CUT Bs'!A:S,2,FALSE)</f>
        <v>19742.04</v>
      </c>
      <c r="H149" s="224">
        <f>VLOOKUP(A149,'[1]CUT Bs'!A:S,3,FALSE)</f>
        <v>0</v>
      </c>
      <c r="I149" s="224">
        <f>VLOOKUP(A149,'[1]CUT Bs'!A:S,4,FALSE)</f>
        <v>0</v>
      </c>
      <c r="J149" s="224">
        <f>VLOOKUP(A149,'[1]CUT Bs'!A:S,5,FALSE)</f>
        <v>0</v>
      </c>
      <c r="K149" s="224">
        <f>VLOOKUP(A149,'[1]CUT Bs'!A:S,6,FALSE)</f>
        <v>0</v>
      </c>
      <c r="L149" s="224">
        <f>VLOOKUP(A149,'[1]CUT Bs'!A:S,7,FALSE)</f>
        <v>0</v>
      </c>
      <c r="M149" s="224">
        <f>VLOOKUP(A149,'[1]CUT Bs'!A:S,8,FALSE)</f>
        <v>1732</v>
      </c>
      <c r="N149" s="224">
        <f>VLOOKUP(A149,'[1]CUT Bs'!A:S,9,FALSE)</f>
        <v>0</v>
      </c>
      <c r="O149" s="224">
        <f>VLOOKUP(A149,'[1]CUT Bs'!A:S,10,FALSE)</f>
        <v>0</v>
      </c>
      <c r="P149" s="224">
        <f>VLOOKUP(A149,'[1]CUT Bs'!A:S,11,FALSE)</f>
        <v>0</v>
      </c>
      <c r="Q149" s="224">
        <f>VLOOKUP(A149,'[1]CUT Bs'!A:S,12,FALSE)</f>
        <v>0</v>
      </c>
      <c r="R149" s="224">
        <f>VLOOKUP(A149,'[1]CUT Bs'!A:S,13,FALSE)</f>
        <v>0</v>
      </c>
      <c r="S149" s="224">
        <f>VLOOKUP(A149,'[1]CUT Bs'!A:S,14,FALSE)</f>
        <v>0</v>
      </c>
      <c r="T149" s="224">
        <f>VLOOKUP(A149,'[1]CUT Bs'!A:S,15,FALSE)</f>
        <v>0</v>
      </c>
      <c r="U149" s="224">
        <f>VLOOKUP(A149,'[1]CUT Bs'!A:S,16,FALSE)</f>
        <v>0</v>
      </c>
      <c r="V149" s="224">
        <f>VLOOKUP(A149,'[1]CUT Bs'!A:S,17,FALSE)</f>
        <v>0</v>
      </c>
      <c r="W149" s="224">
        <f>VLOOKUP(A149,'[1]RES. TRL'!F:H,2,FALSE)</f>
        <v>0</v>
      </c>
      <c r="X149" s="224">
        <f>VLOOKUP(A149,'[1]RES. TRL'!F:H,3,FALSE)</f>
        <v>0</v>
      </c>
      <c r="Y149" s="224">
        <f>VLOOKUP(A149,'[1]CUT USD'!A:N,2,FALSE)</f>
        <v>0</v>
      </c>
      <c r="Z149" s="224">
        <f>VLOOKUP(A149,'[1]CUT USD'!A:N,3,FALSE)</f>
        <v>0</v>
      </c>
      <c r="AA149" s="224">
        <f>VLOOKUP(A149,'[1]CUT USD'!A:N,4,FALSE)</f>
        <v>0</v>
      </c>
      <c r="AB149" s="224">
        <f>VLOOKUP(A149,'[1]CUT USD'!A:N,5,FALSE)</f>
        <v>0</v>
      </c>
      <c r="AC149" s="224">
        <f>VLOOKUP(A149,'[1]CUT USD'!A:N,6,FALSE)</f>
        <v>0</v>
      </c>
      <c r="AD149" s="224">
        <f>VLOOKUP(A149,'[1]CUT USD'!A:N,7,FALSE)</f>
        <v>0</v>
      </c>
      <c r="AE149" s="224">
        <f>VLOOKUP(A149,'[1]CUT USD'!A:N,8,FALSE)</f>
        <v>0</v>
      </c>
      <c r="AF149" s="224">
        <f>VLOOKUP(A149,'[1]CUT USD'!A:N,9,FALSE)</f>
        <v>0</v>
      </c>
      <c r="AG149" s="224">
        <f>VLOOKUP(A149,'[1]CUT USD'!A:N,10,FALSE)</f>
        <v>0</v>
      </c>
      <c r="AH149" s="224">
        <f>VLOOKUP(A149,'[1]CUT USD'!A:N,11,FALSE)</f>
        <v>0</v>
      </c>
      <c r="AI149" s="224">
        <f>VLOOKUP(A149,'[1]CUT USD'!A:N,12,FALSE)</f>
        <v>0</v>
      </c>
      <c r="AJ149" s="224">
        <f>VLOOKUP(A149,'[1]CUT USD'!A:N,13,FALSE)</f>
        <v>0</v>
      </c>
      <c r="AK149" s="224">
        <f>VLOOKUP(A149,'[1]CUT USD'!A:N,14,FALSE)</f>
        <v>0</v>
      </c>
      <c r="AL149" s="96">
        <f t="shared" si="3"/>
        <v>21474.04</v>
      </c>
      <c r="AO149" s="103"/>
    </row>
    <row r="150" spans="1:41" ht="33" hidden="1" customHeight="1">
      <c r="A150" s="221">
        <v>324</v>
      </c>
      <c r="B150" s="222" t="str">
        <f>PROPER(VLOOKUP(A150,[1]bd_lista!$A:$D,2,FALSE))</f>
        <v>Escuela Boliviana Intercultural De Música</v>
      </c>
      <c r="C150" s="223" t="s">
        <v>1383</v>
      </c>
      <c r="D150" s="224">
        <f>VLOOKUP(A150,'[1]RES. TRL'!A:C,2,FALSE)</f>
        <v>0</v>
      </c>
      <c r="E150" s="224">
        <f>VLOOKUP(A150,'[1]RES. TRL'!A:C,3,FALSE)</f>
        <v>0</v>
      </c>
      <c r="F150" s="224">
        <f>VLOOKUP(A150,[1]RES.CDI!A:B,2,FALSE)</f>
        <v>34110</v>
      </c>
      <c r="G150" s="224">
        <f>VLOOKUP(A150,'[1]CUT Bs'!A:S,2,FALSE)</f>
        <v>0</v>
      </c>
      <c r="H150" s="224">
        <f>VLOOKUP(A150,'[1]CUT Bs'!A:S,3,FALSE)</f>
        <v>0</v>
      </c>
      <c r="I150" s="224">
        <f>VLOOKUP(A150,'[1]CUT Bs'!A:S,4,FALSE)</f>
        <v>0</v>
      </c>
      <c r="J150" s="224">
        <f>VLOOKUP(A150,'[1]CUT Bs'!A:S,5,FALSE)</f>
        <v>0</v>
      </c>
      <c r="K150" s="224">
        <f>VLOOKUP(A150,'[1]CUT Bs'!A:S,6,FALSE)</f>
        <v>0</v>
      </c>
      <c r="L150" s="224">
        <f>VLOOKUP(A150,'[1]CUT Bs'!A:S,7,FALSE)</f>
        <v>0</v>
      </c>
      <c r="M150" s="224">
        <f>VLOOKUP(A150,'[1]CUT Bs'!A:S,8,FALSE)</f>
        <v>0</v>
      </c>
      <c r="N150" s="224">
        <f>VLOOKUP(A150,'[1]CUT Bs'!A:S,9,FALSE)</f>
        <v>0</v>
      </c>
      <c r="O150" s="224">
        <f>VLOOKUP(A150,'[1]CUT Bs'!A:S,10,FALSE)</f>
        <v>0</v>
      </c>
      <c r="P150" s="224">
        <f>VLOOKUP(A150,'[1]CUT Bs'!A:S,11,FALSE)</f>
        <v>0</v>
      </c>
      <c r="Q150" s="224">
        <f>VLOOKUP(A150,'[1]CUT Bs'!A:S,12,FALSE)</f>
        <v>0</v>
      </c>
      <c r="R150" s="224">
        <f>VLOOKUP(A150,'[1]CUT Bs'!A:S,13,FALSE)</f>
        <v>0</v>
      </c>
      <c r="S150" s="224">
        <f>VLOOKUP(A150,'[1]CUT Bs'!A:S,14,FALSE)</f>
        <v>0</v>
      </c>
      <c r="T150" s="224">
        <f>VLOOKUP(A150,'[1]CUT Bs'!A:S,15,FALSE)</f>
        <v>0</v>
      </c>
      <c r="U150" s="224">
        <f>VLOOKUP(A150,'[1]CUT Bs'!A:S,16,FALSE)</f>
        <v>0</v>
      </c>
      <c r="V150" s="224">
        <f>VLOOKUP(A150,'[1]CUT Bs'!A:S,17,FALSE)</f>
        <v>0</v>
      </c>
      <c r="W150" s="224">
        <f>VLOOKUP(A150,'[1]RES. TRL'!F:H,2,FALSE)</f>
        <v>0</v>
      </c>
      <c r="X150" s="224">
        <f>VLOOKUP(A150,'[1]RES. TRL'!F:H,3,FALSE)</f>
        <v>0</v>
      </c>
      <c r="Y150" s="224">
        <f>VLOOKUP(A150,'[1]CUT USD'!A:N,2,FALSE)</f>
        <v>0</v>
      </c>
      <c r="Z150" s="224">
        <f>VLOOKUP(A150,'[1]CUT USD'!A:N,3,FALSE)</f>
        <v>0</v>
      </c>
      <c r="AA150" s="224">
        <f>VLOOKUP(A150,'[1]CUT USD'!A:N,4,FALSE)</f>
        <v>0</v>
      </c>
      <c r="AB150" s="224">
        <f>VLOOKUP(A150,'[1]CUT USD'!A:N,5,FALSE)</f>
        <v>0</v>
      </c>
      <c r="AC150" s="224">
        <f>VLOOKUP(A150,'[1]CUT USD'!A:N,6,FALSE)</f>
        <v>0</v>
      </c>
      <c r="AD150" s="224">
        <f>VLOOKUP(A150,'[1]CUT USD'!A:N,7,FALSE)</f>
        <v>0</v>
      </c>
      <c r="AE150" s="224">
        <f>VLOOKUP(A150,'[1]CUT USD'!A:N,8,FALSE)</f>
        <v>0</v>
      </c>
      <c r="AF150" s="224">
        <f>VLOOKUP(A150,'[1]CUT USD'!A:N,9,FALSE)</f>
        <v>0</v>
      </c>
      <c r="AG150" s="224">
        <f>VLOOKUP(A150,'[1]CUT USD'!A:N,10,FALSE)</f>
        <v>0</v>
      </c>
      <c r="AH150" s="224">
        <f>VLOOKUP(A150,'[1]CUT USD'!A:N,11,FALSE)</f>
        <v>0</v>
      </c>
      <c r="AI150" s="224">
        <f>VLOOKUP(A150,'[1]CUT USD'!A:N,12,FALSE)</f>
        <v>0</v>
      </c>
      <c r="AJ150" s="224">
        <f>VLOOKUP(A150,'[1]CUT USD'!A:N,13,FALSE)</f>
        <v>0</v>
      </c>
      <c r="AK150" s="224">
        <f>VLOOKUP(A150,'[1]CUT USD'!A:N,14,FALSE)</f>
        <v>0</v>
      </c>
      <c r="AL150" s="96">
        <f t="shared" si="3"/>
        <v>34110</v>
      </c>
      <c r="AO150" s="103"/>
    </row>
    <row r="151" spans="1:41" ht="33" hidden="1" customHeight="1">
      <c r="A151" s="221">
        <v>340</v>
      </c>
      <c r="B151" s="222" t="str">
        <f>PROPER(VLOOKUP(A151,[1]bd_lista!$A:$D,2,FALSE))</f>
        <v>Servicio General De Identificación Personal</v>
      </c>
      <c r="C151" s="223" t="s">
        <v>1383</v>
      </c>
      <c r="D151" s="224">
        <f>VLOOKUP(A151,'[1]RES. TRL'!A:C,2,FALSE)</f>
        <v>13016.64</v>
      </c>
      <c r="E151" s="224">
        <f>VLOOKUP(A151,'[1]RES. TRL'!A:C,3,FALSE)</f>
        <v>0</v>
      </c>
      <c r="F151" s="224">
        <f>VLOOKUP(A151,[1]RES.CDI!A:B,2,FALSE)</f>
        <v>0</v>
      </c>
      <c r="G151" s="224">
        <f>VLOOKUP(A151,'[1]CUT Bs'!A:S,2,FALSE)</f>
        <v>130576.99</v>
      </c>
      <c r="H151" s="224">
        <f>VLOOKUP(A151,'[1]CUT Bs'!A:S,3,FALSE)</f>
        <v>0</v>
      </c>
      <c r="I151" s="224">
        <f>VLOOKUP(A151,'[1]CUT Bs'!A:S,4,FALSE)</f>
        <v>100</v>
      </c>
      <c r="J151" s="224">
        <f>VLOOKUP(A151,'[1]CUT Bs'!A:S,5,FALSE)</f>
        <v>1039278.0100000002</v>
      </c>
      <c r="K151" s="224">
        <f>VLOOKUP(A151,'[1]CUT Bs'!A:S,6,FALSE)</f>
        <v>0</v>
      </c>
      <c r="L151" s="224">
        <f>VLOOKUP(A151,'[1]CUT Bs'!A:S,7,FALSE)</f>
        <v>9000.4999999999982</v>
      </c>
      <c r="M151" s="224">
        <f>VLOOKUP(A151,'[1]CUT Bs'!A:S,8,FALSE)</f>
        <v>0</v>
      </c>
      <c r="N151" s="224">
        <f>VLOOKUP(A151,'[1]CUT Bs'!A:S,9,FALSE)</f>
        <v>0</v>
      </c>
      <c r="O151" s="224">
        <f>VLOOKUP(A151,'[1]CUT Bs'!A:S,10,FALSE)</f>
        <v>0</v>
      </c>
      <c r="P151" s="224">
        <f>VLOOKUP(A151,'[1]CUT Bs'!A:S,11,FALSE)</f>
        <v>0</v>
      </c>
      <c r="Q151" s="224">
        <f>VLOOKUP(A151,'[1]CUT Bs'!A:S,12,FALSE)</f>
        <v>6231</v>
      </c>
      <c r="R151" s="224">
        <f>VLOOKUP(A151,'[1]CUT Bs'!A:S,13,FALSE)</f>
        <v>0</v>
      </c>
      <c r="S151" s="224">
        <f>VLOOKUP(A151,'[1]CUT Bs'!A:S,14,FALSE)</f>
        <v>0</v>
      </c>
      <c r="T151" s="224">
        <f>VLOOKUP(A151,'[1]CUT Bs'!A:S,15,FALSE)</f>
        <v>0</v>
      </c>
      <c r="U151" s="224">
        <f>VLOOKUP(A151,'[1]CUT Bs'!A:S,16,FALSE)</f>
        <v>0</v>
      </c>
      <c r="V151" s="224">
        <f>VLOOKUP(A151,'[1]CUT Bs'!A:S,17,FALSE)</f>
        <v>0</v>
      </c>
      <c r="W151" s="224">
        <f>VLOOKUP(A151,'[1]RES. TRL'!F:H,2,FALSE)</f>
        <v>0</v>
      </c>
      <c r="X151" s="224">
        <f>VLOOKUP(A151,'[1]RES. TRL'!F:H,3,FALSE)</f>
        <v>0</v>
      </c>
      <c r="Y151" s="224">
        <f>VLOOKUP(A151,'[1]CUT USD'!A:N,2,FALSE)</f>
        <v>0</v>
      </c>
      <c r="Z151" s="224">
        <f>VLOOKUP(A151,'[1]CUT USD'!A:N,3,FALSE)</f>
        <v>0</v>
      </c>
      <c r="AA151" s="224">
        <f>VLOOKUP(A151,'[1]CUT USD'!A:N,4,FALSE)</f>
        <v>0</v>
      </c>
      <c r="AB151" s="224">
        <f>VLOOKUP(A151,'[1]CUT USD'!A:N,5,FALSE)</f>
        <v>0</v>
      </c>
      <c r="AC151" s="224">
        <f>VLOOKUP(A151,'[1]CUT USD'!A:N,6,FALSE)</f>
        <v>0</v>
      </c>
      <c r="AD151" s="224">
        <f>VLOOKUP(A151,'[1]CUT USD'!A:N,7,FALSE)</f>
        <v>0</v>
      </c>
      <c r="AE151" s="224">
        <f>VLOOKUP(A151,'[1]CUT USD'!A:N,8,FALSE)</f>
        <v>0</v>
      </c>
      <c r="AF151" s="224">
        <f>VLOOKUP(A151,'[1]CUT USD'!A:N,9,FALSE)</f>
        <v>0</v>
      </c>
      <c r="AG151" s="224">
        <f>VLOOKUP(A151,'[1]CUT USD'!A:N,10,FALSE)</f>
        <v>0</v>
      </c>
      <c r="AH151" s="224">
        <f>VLOOKUP(A151,'[1]CUT USD'!A:N,11,FALSE)</f>
        <v>0</v>
      </c>
      <c r="AI151" s="224">
        <f>VLOOKUP(A151,'[1]CUT USD'!A:N,12,FALSE)</f>
        <v>0</v>
      </c>
      <c r="AJ151" s="224">
        <f>VLOOKUP(A151,'[1]CUT USD'!A:N,13,FALSE)</f>
        <v>0</v>
      </c>
      <c r="AK151" s="224">
        <f>VLOOKUP(A151,'[1]CUT USD'!A:N,14,FALSE)</f>
        <v>0</v>
      </c>
      <c r="AL151" s="96">
        <f t="shared" si="3"/>
        <v>1198203.1400000001</v>
      </c>
      <c r="AO151" s="103"/>
    </row>
    <row r="152" spans="1:41" ht="33" hidden="1" customHeight="1">
      <c r="A152" s="221">
        <v>341</v>
      </c>
      <c r="B152" s="222" t="str">
        <f>PROPER(VLOOKUP(A152,[1]bd_lista!$A:$D,2,FALSE))</f>
        <v>Servicio General De Licencias De Conducir</v>
      </c>
      <c r="C152" s="223" t="s">
        <v>1383</v>
      </c>
      <c r="D152" s="224">
        <f>VLOOKUP(A152,'[1]RES. TRL'!A:C,2,FALSE)</f>
        <v>0</v>
      </c>
      <c r="E152" s="224">
        <f>VLOOKUP(A152,'[1]RES. TRL'!A:C,3,FALSE)</f>
        <v>0</v>
      </c>
      <c r="F152" s="224">
        <f>VLOOKUP(A152,[1]RES.CDI!A:B,2,FALSE)</f>
        <v>0</v>
      </c>
      <c r="G152" s="224">
        <f>VLOOKUP(A152,'[1]CUT Bs'!A:S,2,FALSE)</f>
        <v>0</v>
      </c>
      <c r="H152" s="224">
        <f>VLOOKUP(A152,'[1]CUT Bs'!A:S,3,FALSE)</f>
        <v>0</v>
      </c>
      <c r="I152" s="224">
        <f>VLOOKUP(A152,'[1]CUT Bs'!A:S,4,FALSE)</f>
        <v>0</v>
      </c>
      <c r="J152" s="224">
        <f>VLOOKUP(A152,'[1]CUT Bs'!A:S,5,FALSE)</f>
        <v>0</v>
      </c>
      <c r="K152" s="224">
        <f>VLOOKUP(A152,'[1]CUT Bs'!A:S,6,FALSE)</f>
        <v>0</v>
      </c>
      <c r="L152" s="224">
        <f>VLOOKUP(A152,'[1]CUT Bs'!A:S,7,FALSE)</f>
        <v>0</v>
      </c>
      <c r="M152" s="224">
        <f>VLOOKUP(A152,'[1]CUT Bs'!A:S,8,FALSE)</f>
        <v>0</v>
      </c>
      <c r="N152" s="224">
        <f>VLOOKUP(A152,'[1]CUT Bs'!A:S,9,FALSE)</f>
        <v>0</v>
      </c>
      <c r="O152" s="224">
        <f>VLOOKUP(A152,'[1]CUT Bs'!A:S,10,FALSE)</f>
        <v>0</v>
      </c>
      <c r="P152" s="224">
        <f>VLOOKUP(A152,'[1]CUT Bs'!A:S,11,FALSE)</f>
        <v>0</v>
      </c>
      <c r="Q152" s="224">
        <f>VLOOKUP(A152,'[1]CUT Bs'!A:S,12,FALSE)</f>
        <v>0</v>
      </c>
      <c r="R152" s="224">
        <f>VLOOKUP(A152,'[1]CUT Bs'!A:S,13,FALSE)</f>
        <v>0</v>
      </c>
      <c r="S152" s="224">
        <f>VLOOKUP(A152,'[1]CUT Bs'!A:S,14,FALSE)</f>
        <v>0</v>
      </c>
      <c r="T152" s="224">
        <f>VLOOKUP(A152,'[1]CUT Bs'!A:S,15,FALSE)</f>
        <v>0</v>
      </c>
      <c r="U152" s="224">
        <f>VLOOKUP(A152,'[1]CUT Bs'!A:S,16,FALSE)</f>
        <v>0</v>
      </c>
      <c r="V152" s="224">
        <f>VLOOKUP(A152,'[1]CUT Bs'!A:S,17,FALSE)</f>
        <v>0</v>
      </c>
      <c r="W152" s="224">
        <f>VLOOKUP(A152,'[1]RES. TRL'!F:H,2,FALSE)</f>
        <v>0</v>
      </c>
      <c r="X152" s="224">
        <f>VLOOKUP(A152,'[1]RES. TRL'!F:H,3,FALSE)</f>
        <v>0</v>
      </c>
      <c r="Y152" s="224">
        <f>VLOOKUP(A152,'[1]CUT USD'!A:N,2,FALSE)</f>
        <v>0</v>
      </c>
      <c r="Z152" s="224">
        <f>VLOOKUP(A152,'[1]CUT USD'!A:N,3,FALSE)</f>
        <v>0</v>
      </c>
      <c r="AA152" s="224">
        <f>VLOOKUP(A152,'[1]CUT USD'!A:N,4,FALSE)</f>
        <v>0</v>
      </c>
      <c r="AB152" s="224">
        <f>VLOOKUP(A152,'[1]CUT USD'!A:N,5,FALSE)</f>
        <v>0</v>
      </c>
      <c r="AC152" s="224">
        <f>VLOOKUP(A152,'[1]CUT USD'!A:N,6,FALSE)</f>
        <v>0</v>
      </c>
      <c r="AD152" s="224">
        <f>VLOOKUP(A152,'[1]CUT USD'!A:N,7,FALSE)</f>
        <v>0</v>
      </c>
      <c r="AE152" s="224">
        <f>VLOOKUP(A152,'[1]CUT USD'!A:N,8,FALSE)</f>
        <v>0</v>
      </c>
      <c r="AF152" s="224">
        <f>VLOOKUP(A152,'[1]CUT USD'!A:N,9,FALSE)</f>
        <v>0</v>
      </c>
      <c r="AG152" s="224">
        <f>VLOOKUP(A152,'[1]CUT USD'!A:N,10,FALSE)</f>
        <v>0</v>
      </c>
      <c r="AH152" s="224">
        <f>VLOOKUP(A152,'[1]CUT USD'!A:N,11,FALSE)</f>
        <v>0</v>
      </c>
      <c r="AI152" s="224">
        <f>VLOOKUP(A152,'[1]CUT USD'!A:N,12,FALSE)</f>
        <v>0</v>
      </c>
      <c r="AJ152" s="224">
        <f>VLOOKUP(A152,'[1]CUT USD'!A:N,13,FALSE)</f>
        <v>0</v>
      </c>
      <c r="AK152" s="224">
        <f>VLOOKUP(A152,'[1]CUT USD'!A:N,14,FALSE)</f>
        <v>0</v>
      </c>
      <c r="AL152" s="96">
        <f t="shared" si="3"/>
        <v>0</v>
      </c>
      <c r="AO152" s="103"/>
    </row>
    <row r="153" spans="1:41" ht="33" hidden="1" customHeight="1">
      <c r="A153" s="221">
        <v>342</v>
      </c>
      <c r="B153" s="222" t="str">
        <f>PROPER(VLOOKUP(A153,[1]bd_lista!$A:$D,2,FALSE))</f>
        <v>Agencia Estatal De Vivienda</v>
      </c>
      <c r="C153" s="223" t="s">
        <v>1383</v>
      </c>
      <c r="D153" s="224">
        <f>VLOOKUP(A153,'[1]RES. TRL'!A:C,2,FALSE)</f>
        <v>0</v>
      </c>
      <c r="E153" s="224">
        <f>VLOOKUP(A153,'[1]RES. TRL'!A:C,3,FALSE)</f>
        <v>91.35</v>
      </c>
      <c r="F153" s="224">
        <f>VLOOKUP(A153,[1]RES.CDI!A:B,2,FALSE)</f>
        <v>0</v>
      </c>
      <c r="G153" s="224">
        <f>VLOOKUP(A153,'[1]CUT Bs'!A:S,2,FALSE)</f>
        <v>222356.23</v>
      </c>
      <c r="H153" s="224">
        <f>VLOOKUP(A153,'[1]CUT Bs'!A:S,3,FALSE)</f>
        <v>0</v>
      </c>
      <c r="I153" s="224">
        <f>VLOOKUP(A153,'[1]CUT Bs'!A:S,4,FALSE)</f>
        <v>0</v>
      </c>
      <c r="J153" s="224">
        <f>VLOOKUP(A153,'[1]CUT Bs'!A:S,5,FALSE)</f>
        <v>18370333.18</v>
      </c>
      <c r="K153" s="224">
        <f>VLOOKUP(A153,'[1]CUT Bs'!A:S,6,FALSE)</f>
        <v>0</v>
      </c>
      <c r="L153" s="224">
        <f>VLOOKUP(A153,'[1]CUT Bs'!A:S,7,FALSE)</f>
        <v>0</v>
      </c>
      <c r="M153" s="224">
        <f>VLOOKUP(A153,'[1]CUT Bs'!A:S,8,FALSE)</f>
        <v>0</v>
      </c>
      <c r="N153" s="224">
        <f>VLOOKUP(A153,'[1]CUT Bs'!A:S,9,FALSE)</f>
        <v>0</v>
      </c>
      <c r="O153" s="224">
        <f>VLOOKUP(A153,'[1]CUT Bs'!A:S,10,FALSE)</f>
        <v>0</v>
      </c>
      <c r="P153" s="224">
        <f>VLOOKUP(A153,'[1]CUT Bs'!A:S,11,FALSE)</f>
        <v>0</v>
      </c>
      <c r="Q153" s="224">
        <f>VLOOKUP(A153,'[1]CUT Bs'!A:S,12,FALSE)</f>
        <v>0</v>
      </c>
      <c r="R153" s="224">
        <f>VLOOKUP(A153,'[1]CUT Bs'!A:S,13,FALSE)</f>
        <v>0</v>
      </c>
      <c r="S153" s="224">
        <f>VLOOKUP(A153,'[1]CUT Bs'!A:S,14,FALSE)</f>
        <v>0</v>
      </c>
      <c r="T153" s="224">
        <f>VLOOKUP(A153,'[1]CUT Bs'!A:S,15,FALSE)</f>
        <v>0</v>
      </c>
      <c r="U153" s="224">
        <f>VLOOKUP(A153,'[1]CUT Bs'!A:S,16,FALSE)</f>
        <v>0</v>
      </c>
      <c r="V153" s="224">
        <f>VLOOKUP(A153,'[1]CUT Bs'!A:S,17,FALSE)</f>
        <v>0</v>
      </c>
      <c r="W153" s="224">
        <f>VLOOKUP(A153,'[1]RES. TRL'!F:H,2,FALSE)</f>
        <v>0</v>
      </c>
      <c r="X153" s="224">
        <f>VLOOKUP(A153,'[1]RES. TRL'!F:H,3,FALSE)</f>
        <v>0</v>
      </c>
      <c r="Y153" s="224">
        <f>VLOOKUP(A153,'[1]CUT USD'!A:N,2,FALSE)</f>
        <v>0</v>
      </c>
      <c r="Z153" s="224">
        <f>VLOOKUP(A153,'[1]CUT USD'!A:N,3,FALSE)</f>
        <v>0</v>
      </c>
      <c r="AA153" s="224">
        <f>VLOOKUP(A153,'[1]CUT USD'!A:N,4,FALSE)</f>
        <v>0</v>
      </c>
      <c r="AB153" s="224">
        <f>VLOOKUP(A153,'[1]CUT USD'!A:N,5,FALSE)</f>
        <v>0</v>
      </c>
      <c r="AC153" s="224">
        <f>VLOOKUP(A153,'[1]CUT USD'!A:N,6,FALSE)</f>
        <v>0</v>
      </c>
      <c r="AD153" s="224">
        <f>VLOOKUP(A153,'[1]CUT USD'!A:N,7,FALSE)</f>
        <v>0</v>
      </c>
      <c r="AE153" s="224">
        <f>VLOOKUP(A153,'[1]CUT USD'!A:N,8,FALSE)</f>
        <v>0</v>
      </c>
      <c r="AF153" s="224">
        <f>VLOOKUP(A153,'[1]CUT USD'!A:N,9,FALSE)</f>
        <v>0</v>
      </c>
      <c r="AG153" s="224">
        <f>VLOOKUP(A153,'[1]CUT USD'!A:N,10,FALSE)</f>
        <v>0</v>
      </c>
      <c r="AH153" s="224">
        <f>VLOOKUP(A153,'[1]CUT USD'!A:N,11,FALSE)</f>
        <v>0</v>
      </c>
      <c r="AI153" s="224">
        <f>VLOOKUP(A153,'[1]CUT USD'!A:N,12,FALSE)</f>
        <v>0</v>
      </c>
      <c r="AJ153" s="224">
        <f>VLOOKUP(A153,'[1]CUT USD'!A:N,13,FALSE)</f>
        <v>0</v>
      </c>
      <c r="AK153" s="224">
        <f>VLOOKUP(A153,'[1]CUT USD'!A:N,14,FALSE)</f>
        <v>0</v>
      </c>
      <c r="AL153" s="96">
        <f t="shared" si="3"/>
        <v>18592780.759999998</v>
      </c>
      <c r="AO153" s="103"/>
    </row>
    <row r="154" spans="1:41" ht="33" hidden="1" customHeight="1">
      <c r="A154" s="221">
        <v>343</v>
      </c>
      <c r="B154" s="222" t="str">
        <f>PROPER(VLOOKUP(A154,[1]bd_lista!$A:$D,2,FALSE))</f>
        <v>Escuela De Jueces Del Estado</v>
      </c>
      <c r="C154" s="223" t="s">
        <v>1383</v>
      </c>
      <c r="D154" s="224">
        <f>VLOOKUP(A154,'[1]RES. TRL'!A:C,2,FALSE)</f>
        <v>0</v>
      </c>
      <c r="E154" s="224">
        <f>VLOOKUP(A154,'[1]RES. TRL'!A:C,3,FALSE)</f>
        <v>0</v>
      </c>
      <c r="F154" s="224">
        <f>VLOOKUP(A154,[1]RES.CDI!A:B,2,FALSE)</f>
        <v>1495880.75</v>
      </c>
      <c r="G154" s="224">
        <f>VLOOKUP(A154,'[1]CUT Bs'!A:S,2,FALSE)</f>
        <v>0</v>
      </c>
      <c r="H154" s="224">
        <f>VLOOKUP(A154,'[1]CUT Bs'!A:S,3,FALSE)</f>
        <v>0</v>
      </c>
      <c r="I154" s="224">
        <f>VLOOKUP(A154,'[1]CUT Bs'!A:S,4,FALSE)</f>
        <v>0</v>
      </c>
      <c r="J154" s="224">
        <f>VLOOKUP(A154,'[1]CUT Bs'!A:S,5,FALSE)</f>
        <v>0</v>
      </c>
      <c r="K154" s="224">
        <f>VLOOKUP(A154,'[1]CUT Bs'!A:S,6,FALSE)</f>
        <v>0</v>
      </c>
      <c r="L154" s="224">
        <f>VLOOKUP(A154,'[1]CUT Bs'!A:S,7,FALSE)</f>
        <v>0</v>
      </c>
      <c r="M154" s="224">
        <f>VLOOKUP(A154,'[1]CUT Bs'!A:S,8,FALSE)</f>
        <v>0</v>
      </c>
      <c r="N154" s="224">
        <f>VLOOKUP(A154,'[1]CUT Bs'!A:S,9,FALSE)</f>
        <v>0</v>
      </c>
      <c r="O154" s="224">
        <f>VLOOKUP(A154,'[1]CUT Bs'!A:S,10,FALSE)</f>
        <v>0</v>
      </c>
      <c r="P154" s="224">
        <f>VLOOKUP(A154,'[1]CUT Bs'!A:S,11,FALSE)</f>
        <v>0</v>
      </c>
      <c r="Q154" s="224">
        <f>VLOOKUP(A154,'[1]CUT Bs'!A:S,12,FALSE)</f>
        <v>0</v>
      </c>
      <c r="R154" s="224">
        <f>VLOOKUP(A154,'[1]CUT Bs'!A:S,13,FALSE)</f>
        <v>0</v>
      </c>
      <c r="S154" s="224">
        <f>VLOOKUP(A154,'[1]CUT Bs'!A:S,14,FALSE)</f>
        <v>0</v>
      </c>
      <c r="T154" s="224">
        <f>VLOOKUP(A154,'[1]CUT Bs'!A:S,15,FALSE)</f>
        <v>0</v>
      </c>
      <c r="U154" s="224">
        <f>VLOOKUP(A154,'[1]CUT Bs'!A:S,16,FALSE)</f>
        <v>0</v>
      </c>
      <c r="V154" s="224">
        <f>VLOOKUP(A154,'[1]CUT Bs'!A:S,17,FALSE)</f>
        <v>0</v>
      </c>
      <c r="W154" s="224">
        <f>VLOOKUP(A154,'[1]RES. TRL'!F:H,2,FALSE)</f>
        <v>0</v>
      </c>
      <c r="X154" s="224">
        <f>VLOOKUP(A154,'[1]RES. TRL'!F:H,3,FALSE)</f>
        <v>0</v>
      </c>
      <c r="Y154" s="224">
        <f>VLOOKUP(A154,'[1]CUT USD'!A:N,2,FALSE)</f>
        <v>0</v>
      </c>
      <c r="Z154" s="224">
        <f>VLOOKUP(A154,'[1]CUT USD'!A:N,3,FALSE)</f>
        <v>0</v>
      </c>
      <c r="AA154" s="224">
        <f>VLOOKUP(A154,'[1]CUT USD'!A:N,4,FALSE)</f>
        <v>0</v>
      </c>
      <c r="AB154" s="224">
        <f>VLOOKUP(A154,'[1]CUT USD'!A:N,5,FALSE)</f>
        <v>0</v>
      </c>
      <c r="AC154" s="224">
        <f>VLOOKUP(A154,'[1]CUT USD'!A:N,6,FALSE)</f>
        <v>0</v>
      </c>
      <c r="AD154" s="224">
        <f>VLOOKUP(A154,'[1]CUT USD'!A:N,7,FALSE)</f>
        <v>0</v>
      </c>
      <c r="AE154" s="224">
        <f>VLOOKUP(A154,'[1]CUT USD'!A:N,8,FALSE)</f>
        <v>0</v>
      </c>
      <c r="AF154" s="224">
        <f>VLOOKUP(A154,'[1]CUT USD'!A:N,9,FALSE)</f>
        <v>0</v>
      </c>
      <c r="AG154" s="224">
        <f>VLOOKUP(A154,'[1]CUT USD'!A:N,10,FALSE)</f>
        <v>0</v>
      </c>
      <c r="AH154" s="224">
        <f>VLOOKUP(A154,'[1]CUT USD'!A:N,11,FALSE)</f>
        <v>0</v>
      </c>
      <c r="AI154" s="224">
        <f>VLOOKUP(A154,'[1]CUT USD'!A:N,12,FALSE)</f>
        <v>0</v>
      </c>
      <c r="AJ154" s="224">
        <f>VLOOKUP(A154,'[1]CUT USD'!A:N,13,FALSE)</f>
        <v>0</v>
      </c>
      <c r="AK154" s="224">
        <f>VLOOKUP(A154,'[1]CUT USD'!A:N,14,FALSE)</f>
        <v>0</v>
      </c>
      <c r="AL154" s="96">
        <f t="shared" si="3"/>
        <v>1495880.75</v>
      </c>
      <c r="AO154" s="103"/>
    </row>
    <row r="155" spans="1:41" ht="33" hidden="1" customHeight="1">
      <c r="A155" s="221">
        <v>344</v>
      </c>
      <c r="B155" s="222" t="str">
        <f>PROPER(VLOOKUP(A155,[1]bd_lista!$A:$D,2,FALSE))</f>
        <v>Instituto Plurinacional De Estudio De Lenguas Y Culturas</v>
      </c>
      <c r="C155" s="223" t="s">
        <v>1383</v>
      </c>
      <c r="D155" s="224">
        <f>VLOOKUP(A155,'[1]RES. TRL'!A:C,2,FALSE)</f>
        <v>0</v>
      </c>
      <c r="E155" s="224">
        <f>VLOOKUP(A155,'[1]RES. TRL'!A:C,3,FALSE)</f>
        <v>0</v>
      </c>
      <c r="F155" s="224">
        <f>VLOOKUP(A155,[1]RES.CDI!A:B,2,FALSE)</f>
        <v>2300000</v>
      </c>
      <c r="G155" s="224">
        <f>VLOOKUP(A155,'[1]CUT Bs'!A:S,2,FALSE)</f>
        <v>82991.020000000019</v>
      </c>
      <c r="H155" s="224">
        <f>VLOOKUP(A155,'[1]CUT Bs'!A:S,3,FALSE)</f>
        <v>0</v>
      </c>
      <c r="I155" s="224">
        <f>VLOOKUP(A155,'[1]CUT Bs'!A:S,4,FALSE)</f>
        <v>0</v>
      </c>
      <c r="J155" s="224">
        <f>VLOOKUP(A155,'[1]CUT Bs'!A:S,5,FALSE)</f>
        <v>0</v>
      </c>
      <c r="K155" s="224">
        <f>VLOOKUP(A155,'[1]CUT Bs'!A:S,6,FALSE)</f>
        <v>0</v>
      </c>
      <c r="L155" s="224">
        <f>VLOOKUP(A155,'[1]CUT Bs'!A:S,7,FALSE)</f>
        <v>0</v>
      </c>
      <c r="M155" s="224">
        <f>VLOOKUP(A155,'[1]CUT Bs'!A:S,8,FALSE)</f>
        <v>0</v>
      </c>
      <c r="N155" s="224">
        <f>VLOOKUP(A155,'[1]CUT Bs'!A:S,9,FALSE)</f>
        <v>0</v>
      </c>
      <c r="O155" s="224">
        <f>VLOOKUP(A155,'[1]CUT Bs'!A:S,10,FALSE)</f>
        <v>0</v>
      </c>
      <c r="P155" s="224">
        <f>VLOOKUP(A155,'[1]CUT Bs'!A:S,11,FALSE)</f>
        <v>0</v>
      </c>
      <c r="Q155" s="224">
        <f>VLOOKUP(A155,'[1]CUT Bs'!A:S,12,FALSE)</f>
        <v>0</v>
      </c>
      <c r="R155" s="224">
        <f>VLOOKUP(A155,'[1]CUT Bs'!A:S,13,FALSE)</f>
        <v>0</v>
      </c>
      <c r="S155" s="224">
        <f>VLOOKUP(A155,'[1]CUT Bs'!A:S,14,FALSE)</f>
        <v>0</v>
      </c>
      <c r="T155" s="224">
        <f>VLOOKUP(A155,'[1]CUT Bs'!A:S,15,FALSE)</f>
        <v>0</v>
      </c>
      <c r="U155" s="224">
        <f>VLOOKUP(A155,'[1]CUT Bs'!A:S,16,FALSE)</f>
        <v>0</v>
      </c>
      <c r="V155" s="224">
        <f>VLOOKUP(A155,'[1]CUT Bs'!A:S,17,FALSE)</f>
        <v>0</v>
      </c>
      <c r="W155" s="224">
        <f>VLOOKUP(A155,'[1]RES. TRL'!F:H,2,FALSE)</f>
        <v>0</v>
      </c>
      <c r="X155" s="224">
        <f>VLOOKUP(A155,'[1]RES. TRL'!F:H,3,FALSE)</f>
        <v>0</v>
      </c>
      <c r="Y155" s="224">
        <f>VLOOKUP(A155,'[1]CUT USD'!A:N,2,FALSE)</f>
        <v>0</v>
      </c>
      <c r="Z155" s="224">
        <f>VLOOKUP(A155,'[1]CUT USD'!A:N,3,FALSE)</f>
        <v>0</v>
      </c>
      <c r="AA155" s="224">
        <f>VLOOKUP(A155,'[1]CUT USD'!A:N,4,FALSE)</f>
        <v>0</v>
      </c>
      <c r="AB155" s="224">
        <f>VLOOKUP(A155,'[1]CUT USD'!A:N,5,FALSE)</f>
        <v>0</v>
      </c>
      <c r="AC155" s="224">
        <f>VLOOKUP(A155,'[1]CUT USD'!A:N,6,FALSE)</f>
        <v>0</v>
      </c>
      <c r="AD155" s="224">
        <f>VLOOKUP(A155,'[1]CUT USD'!A:N,7,FALSE)</f>
        <v>0</v>
      </c>
      <c r="AE155" s="224">
        <f>VLOOKUP(A155,'[1]CUT USD'!A:N,8,FALSE)</f>
        <v>0</v>
      </c>
      <c r="AF155" s="224">
        <f>VLOOKUP(A155,'[1]CUT USD'!A:N,9,FALSE)</f>
        <v>0</v>
      </c>
      <c r="AG155" s="224">
        <f>VLOOKUP(A155,'[1]CUT USD'!A:N,10,FALSE)</f>
        <v>0</v>
      </c>
      <c r="AH155" s="224">
        <f>VLOOKUP(A155,'[1]CUT USD'!A:N,11,FALSE)</f>
        <v>0</v>
      </c>
      <c r="AI155" s="224">
        <f>VLOOKUP(A155,'[1]CUT USD'!A:N,12,FALSE)</f>
        <v>0</v>
      </c>
      <c r="AJ155" s="224">
        <f>VLOOKUP(A155,'[1]CUT USD'!A:N,13,FALSE)</f>
        <v>0</v>
      </c>
      <c r="AK155" s="224">
        <f>VLOOKUP(A155,'[1]CUT USD'!A:N,14,FALSE)</f>
        <v>0</v>
      </c>
      <c r="AL155" s="96">
        <f t="shared" si="3"/>
        <v>2382991.02</v>
      </c>
      <c r="AO155" s="103"/>
    </row>
    <row r="156" spans="1:41" ht="33" hidden="1" customHeight="1">
      <c r="A156" s="221">
        <v>345</v>
      </c>
      <c r="B156" s="222" t="str">
        <f>PROPER(VLOOKUP(A156,[1]bd_lista!$A:$D,2,FALSE))</f>
        <v>Mutual De Servicios Al Policía</v>
      </c>
      <c r="C156" s="223" t="s">
        <v>1383</v>
      </c>
      <c r="D156" s="224">
        <f>VLOOKUP(A156,'[1]RES. TRL'!A:C,2,FALSE)</f>
        <v>0</v>
      </c>
      <c r="E156" s="224">
        <f>VLOOKUP(A156,'[1]RES. TRL'!A:C,3,FALSE)</f>
        <v>0</v>
      </c>
      <c r="F156" s="224">
        <f>VLOOKUP(A156,[1]RES.CDI!A:B,2,FALSE)</f>
        <v>0</v>
      </c>
      <c r="G156" s="224">
        <f>VLOOKUP(A156,'[1]CUT Bs'!A:S,2,FALSE)</f>
        <v>0</v>
      </c>
      <c r="H156" s="224">
        <f>VLOOKUP(A156,'[1]CUT Bs'!A:S,3,FALSE)</f>
        <v>0</v>
      </c>
      <c r="I156" s="224">
        <f>VLOOKUP(A156,'[1]CUT Bs'!A:S,4,FALSE)</f>
        <v>0</v>
      </c>
      <c r="J156" s="224">
        <f>VLOOKUP(A156,'[1]CUT Bs'!A:S,5,FALSE)</f>
        <v>0</v>
      </c>
      <c r="K156" s="224">
        <f>VLOOKUP(A156,'[1]CUT Bs'!A:S,6,FALSE)</f>
        <v>0</v>
      </c>
      <c r="L156" s="224">
        <f>VLOOKUP(A156,'[1]CUT Bs'!A:S,7,FALSE)</f>
        <v>0</v>
      </c>
      <c r="M156" s="224">
        <f>VLOOKUP(A156,'[1]CUT Bs'!A:S,8,FALSE)</f>
        <v>0</v>
      </c>
      <c r="N156" s="224">
        <f>VLOOKUP(A156,'[1]CUT Bs'!A:S,9,FALSE)</f>
        <v>0</v>
      </c>
      <c r="O156" s="224">
        <f>VLOOKUP(A156,'[1]CUT Bs'!A:S,10,FALSE)</f>
        <v>0</v>
      </c>
      <c r="P156" s="224">
        <f>VLOOKUP(A156,'[1]CUT Bs'!A:S,11,FALSE)</f>
        <v>0</v>
      </c>
      <c r="Q156" s="224">
        <f>VLOOKUP(A156,'[1]CUT Bs'!A:S,12,FALSE)</f>
        <v>0</v>
      </c>
      <c r="R156" s="224">
        <f>VLOOKUP(A156,'[1]CUT Bs'!A:S,13,FALSE)</f>
        <v>0</v>
      </c>
      <c r="S156" s="224">
        <f>VLOOKUP(A156,'[1]CUT Bs'!A:S,14,FALSE)</f>
        <v>0</v>
      </c>
      <c r="T156" s="224">
        <f>VLOOKUP(A156,'[1]CUT Bs'!A:S,15,FALSE)</f>
        <v>0</v>
      </c>
      <c r="U156" s="224">
        <f>VLOOKUP(A156,'[1]CUT Bs'!A:S,16,FALSE)</f>
        <v>0</v>
      </c>
      <c r="V156" s="224">
        <f>VLOOKUP(A156,'[1]CUT Bs'!A:S,17,FALSE)</f>
        <v>0</v>
      </c>
      <c r="W156" s="224">
        <f>VLOOKUP(A156,'[1]RES. TRL'!F:H,2,FALSE)</f>
        <v>0</v>
      </c>
      <c r="X156" s="224">
        <f>VLOOKUP(A156,'[1]RES. TRL'!F:H,3,FALSE)</f>
        <v>0</v>
      </c>
      <c r="Y156" s="224">
        <f>VLOOKUP(A156,'[1]CUT USD'!A:N,2,FALSE)</f>
        <v>0</v>
      </c>
      <c r="Z156" s="224">
        <f>VLOOKUP(A156,'[1]CUT USD'!A:N,3,FALSE)</f>
        <v>0</v>
      </c>
      <c r="AA156" s="224">
        <f>VLOOKUP(A156,'[1]CUT USD'!A:N,4,FALSE)</f>
        <v>0</v>
      </c>
      <c r="AB156" s="224">
        <f>VLOOKUP(A156,'[1]CUT USD'!A:N,5,FALSE)</f>
        <v>0</v>
      </c>
      <c r="AC156" s="224">
        <f>VLOOKUP(A156,'[1]CUT USD'!A:N,6,FALSE)</f>
        <v>0</v>
      </c>
      <c r="AD156" s="224">
        <f>VLOOKUP(A156,'[1]CUT USD'!A:N,7,FALSE)</f>
        <v>0</v>
      </c>
      <c r="AE156" s="224">
        <f>VLOOKUP(A156,'[1]CUT USD'!A:N,8,FALSE)</f>
        <v>0</v>
      </c>
      <c r="AF156" s="224">
        <f>VLOOKUP(A156,'[1]CUT USD'!A:N,9,FALSE)</f>
        <v>0</v>
      </c>
      <c r="AG156" s="224">
        <f>VLOOKUP(A156,'[1]CUT USD'!A:N,10,FALSE)</f>
        <v>0</v>
      </c>
      <c r="AH156" s="224">
        <f>VLOOKUP(A156,'[1]CUT USD'!A:N,11,FALSE)</f>
        <v>0</v>
      </c>
      <c r="AI156" s="224">
        <f>VLOOKUP(A156,'[1]CUT USD'!A:N,12,FALSE)</f>
        <v>0</v>
      </c>
      <c r="AJ156" s="224">
        <f>VLOOKUP(A156,'[1]CUT USD'!A:N,13,FALSE)</f>
        <v>0</v>
      </c>
      <c r="AK156" s="224">
        <f>VLOOKUP(A156,'[1]CUT USD'!A:N,14,FALSE)</f>
        <v>0</v>
      </c>
      <c r="AL156" s="96">
        <f t="shared" si="3"/>
        <v>0</v>
      </c>
      <c r="AO156" s="103"/>
    </row>
    <row r="157" spans="1:41" ht="33" hidden="1" customHeight="1">
      <c r="A157" s="221">
        <v>346</v>
      </c>
      <c r="B157" s="222" t="str">
        <f>PROPER(VLOOKUP(A157,[1]bd_lista!$A:$D,2,FALSE))</f>
        <v>Unidad De Investigaciones Financieras</v>
      </c>
      <c r="C157" s="223" t="s">
        <v>1383</v>
      </c>
      <c r="D157" s="224">
        <f>VLOOKUP(A157,'[1]RES. TRL'!A:C,2,FALSE)</f>
        <v>0</v>
      </c>
      <c r="E157" s="224">
        <f>VLOOKUP(A157,'[1]RES. TRL'!A:C,3,FALSE)</f>
        <v>0</v>
      </c>
      <c r="F157" s="224">
        <f>VLOOKUP(A157,[1]RES.CDI!A:B,2,FALSE)</f>
        <v>0</v>
      </c>
      <c r="G157" s="224">
        <f>VLOOKUP(A157,'[1]CUT Bs'!A:S,2,FALSE)</f>
        <v>12698.279999999999</v>
      </c>
      <c r="H157" s="224">
        <f>VLOOKUP(A157,'[1]CUT Bs'!A:S,3,FALSE)</f>
        <v>0</v>
      </c>
      <c r="I157" s="224">
        <f>VLOOKUP(A157,'[1]CUT Bs'!A:S,4,FALSE)</f>
        <v>0</v>
      </c>
      <c r="J157" s="224">
        <f>VLOOKUP(A157,'[1]CUT Bs'!A:S,5,FALSE)</f>
        <v>0</v>
      </c>
      <c r="K157" s="224">
        <f>VLOOKUP(A157,'[1]CUT Bs'!A:S,6,FALSE)</f>
        <v>0</v>
      </c>
      <c r="L157" s="224">
        <f>VLOOKUP(A157,'[1]CUT Bs'!A:S,7,FALSE)</f>
        <v>0</v>
      </c>
      <c r="M157" s="224">
        <f>VLOOKUP(A157,'[1]CUT Bs'!A:S,8,FALSE)</f>
        <v>0</v>
      </c>
      <c r="N157" s="224">
        <f>VLOOKUP(A157,'[1]CUT Bs'!A:S,9,FALSE)</f>
        <v>0</v>
      </c>
      <c r="O157" s="224">
        <f>VLOOKUP(A157,'[1]CUT Bs'!A:S,10,FALSE)</f>
        <v>0</v>
      </c>
      <c r="P157" s="224">
        <f>VLOOKUP(A157,'[1]CUT Bs'!A:S,11,FALSE)</f>
        <v>0</v>
      </c>
      <c r="Q157" s="224">
        <f>VLOOKUP(A157,'[1]CUT Bs'!A:S,12,FALSE)</f>
        <v>0</v>
      </c>
      <c r="R157" s="224">
        <f>VLOOKUP(A157,'[1]CUT Bs'!A:S,13,FALSE)</f>
        <v>0</v>
      </c>
      <c r="S157" s="224">
        <f>VLOOKUP(A157,'[1]CUT Bs'!A:S,14,FALSE)</f>
        <v>0</v>
      </c>
      <c r="T157" s="224">
        <f>VLOOKUP(A157,'[1]CUT Bs'!A:S,15,FALSE)</f>
        <v>0</v>
      </c>
      <c r="U157" s="224">
        <f>VLOOKUP(A157,'[1]CUT Bs'!A:S,16,FALSE)</f>
        <v>0</v>
      </c>
      <c r="V157" s="224">
        <f>VLOOKUP(A157,'[1]CUT Bs'!A:S,17,FALSE)</f>
        <v>0</v>
      </c>
      <c r="W157" s="224">
        <f>VLOOKUP(A157,'[1]RES. TRL'!F:H,2,FALSE)</f>
        <v>0</v>
      </c>
      <c r="X157" s="224">
        <f>VLOOKUP(A157,'[1]RES. TRL'!F:H,3,FALSE)</f>
        <v>0</v>
      </c>
      <c r="Y157" s="224">
        <f>VLOOKUP(A157,'[1]CUT USD'!A:N,2,FALSE)</f>
        <v>0</v>
      </c>
      <c r="Z157" s="224">
        <f>VLOOKUP(A157,'[1]CUT USD'!A:N,3,FALSE)</f>
        <v>0</v>
      </c>
      <c r="AA157" s="224">
        <f>VLOOKUP(A157,'[1]CUT USD'!A:N,4,FALSE)</f>
        <v>0</v>
      </c>
      <c r="AB157" s="224">
        <f>VLOOKUP(A157,'[1]CUT USD'!A:N,5,FALSE)</f>
        <v>0</v>
      </c>
      <c r="AC157" s="224">
        <f>VLOOKUP(A157,'[1]CUT USD'!A:N,6,FALSE)</f>
        <v>0</v>
      </c>
      <c r="AD157" s="224">
        <f>VLOOKUP(A157,'[1]CUT USD'!A:N,7,FALSE)</f>
        <v>0</v>
      </c>
      <c r="AE157" s="224">
        <f>VLOOKUP(A157,'[1]CUT USD'!A:N,8,FALSE)</f>
        <v>0</v>
      </c>
      <c r="AF157" s="224">
        <f>VLOOKUP(A157,'[1]CUT USD'!A:N,9,FALSE)</f>
        <v>0</v>
      </c>
      <c r="AG157" s="224">
        <f>VLOOKUP(A157,'[1]CUT USD'!A:N,10,FALSE)</f>
        <v>0</v>
      </c>
      <c r="AH157" s="224">
        <f>VLOOKUP(A157,'[1]CUT USD'!A:N,11,FALSE)</f>
        <v>0</v>
      </c>
      <c r="AI157" s="224">
        <f>VLOOKUP(A157,'[1]CUT USD'!A:N,12,FALSE)</f>
        <v>0</v>
      </c>
      <c r="AJ157" s="224">
        <f>VLOOKUP(A157,'[1]CUT USD'!A:N,13,FALSE)</f>
        <v>0</v>
      </c>
      <c r="AK157" s="224">
        <f>VLOOKUP(A157,'[1]CUT USD'!A:N,14,FALSE)</f>
        <v>0</v>
      </c>
      <c r="AL157" s="96">
        <f>SUM(D157:AK157)</f>
        <v>12698.279999999999</v>
      </c>
      <c r="AO157" s="103"/>
    </row>
    <row r="158" spans="1:41" ht="33" hidden="1" customHeight="1">
      <c r="A158" s="221">
        <v>347</v>
      </c>
      <c r="B158" s="222" t="str">
        <f>PROPER(VLOOKUP(A158,[1]bd_lista!$A:$D,2,FALSE))</f>
        <v>Autoridad De Fiscalización Y Control De Cooperativas</v>
      </c>
      <c r="C158" s="223" t="s">
        <v>1383</v>
      </c>
      <c r="D158" s="224">
        <f>VLOOKUP(A158,'[1]RES. TRL'!A:C,2,FALSE)</f>
        <v>0</v>
      </c>
      <c r="E158" s="224">
        <f>VLOOKUP(A158,'[1]RES. TRL'!A:C,3,FALSE)</f>
        <v>0</v>
      </c>
      <c r="F158" s="224">
        <f>VLOOKUP(A158,[1]RES.CDI!A:B,2,FALSE)</f>
        <v>45815.5</v>
      </c>
      <c r="G158" s="224">
        <f>VLOOKUP(A158,'[1]CUT Bs'!A:S,2,FALSE)</f>
        <v>0</v>
      </c>
      <c r="H158" s="224">
        <f>VLOOKUP(A158,'[1]CUT Bs'!A:S,3,FALSE)</f>
        <v>0</v>
      </c>
      <c r="I158" s="224">
        <f>VLOOKUP(A158,'[1]CUT Bs'!A:S,4,FALSE)</f>
        <v>0</v>
      </c>
      <c r="J158" s="224">
        <f>VLOOKUP(A158,'[1]CUT Bs'!A:S,5,FALSE)</f>
        <v>0</v>
      </c>
      <c r="K158" s="224">
        <f>VLOOKUP(A158,'[1]CUT Bs'!A:S,6,FALSE)</f>
        <v>0</v>
      </c>
      <c r="L158" s="224">
        <f>VLOOKUP(A158,'[1]CUT Bs'!A:S,7,FALSE)</f>
        <v>0</v>
      </c>
      <c r="M158" s="224">
        <f>VLOOKUP(A158,'[1]CUT Bs'!A:S,8,FALSE)</f>
        <v>0</v>
      </c>
      <c r="N158" s="224">
        <f>VLOOKUP(A158,'[1]CUT Bs'!A:S,9,FALSE)</f>
        <v>0</v>
      </c>
      <c r="O158" s="224">
        <f>VLOOKUP(A158,'[1]CUT Bs'!A:S,10,FALSE)</f>
        <v>0</v>
      </c>
      <c r="P158" s="224">
        <f>VLOOKUP(A158,'[1]CUT Bs'!A:S,11,FALSE)</f>
        <v>0</v>
      </c>
      <c r="Q158" s="224">
        <f>VLOOKUP(A158,'[1]CUT Bs'!A:S,12,FALSE)</f>
        <v>0</v>
      </c>
      <c r="R158" s="224">
        <f>VLOOKUP(A158,'[1]CUT Bs'!A:S,13,FALSE)</f>
        <v>0</v>
      </c>
      <c r="S158" s="224">
        <f>VLOOKUP(A158,'[1]CUT Bs'!A:S,14,FALSE)</f>
        <v>0</v>
      </c>
      <c r="T158" s="224">
        <f>VLOOKUP(A158,'[1]CUT Bs'!A:S,15,FALSE)</f>
        <v>0</v>
      </c>
      <c r="U158" s="224">
        <f>VLOOKUP(A158,'[1]CUT Bs'!A:S,16,FALSE)</f>
        <v>0</v>
      </c>
      <c r="V158" s="224">
        <f>VLOOKUP(A158,'[1]CUT Bs'!A:S,17,FALSE)</f>
        <v>0</v>
      </c>
      <c r="W158" s="224">
        <f>VLOOKUP(A158,'[1]RES. TRL'!F:H,2,FALSE)</f>
        <v>0</v>
      </c>
      <c r="X158" s="224">
        <f>VLOOKUP(A158,'[1]RES. TRL'!F:H,3,FALSE)</f>
        <v>0</v>
      </c>
      <c r="Y158" s="224">
        <f>VLOOKUP(A158,'[1]CUT USD'!A:N,2,FALSE)</f>
        <v>0</v>
      </c>
      <c r="Z158" s="224">
        <f>VLOOKUP(A158,'[1]CUT USD'!A:N,3,FALSE)</f>
        <v>0</v>
      </c>
      <c r="AA158" s="224">
        <f>VLOOKUP(A158,'[1]CUT USD'!A:N,4,FALSE)</f>
        <v>0</v>
      </c>
      <c r="AB158" s="224">
        <f>VLOOKUP(A158,'[1]CUT USD'!A:N,5,FALSE)</f>
        <v>0</v>
      </c>
      <c r="AC158" s="224">
        <f>VLOOKUP(A158,'[1]CUT USD'!A:N,6,FALSE)</f>
        <v>0</v>
      </c>
      <c r="AD158" s="224">
        <f>VLOOKUP(A158,'[1]CUT USD'!A:N,7,FALSE)</f>
        <v>0</v>
      </c>
      <c r="AE158" s="224">
        <f>VLOOKUP(A158,'[1]CUT USD'!A:N,8,FALSE)</f>
        <v>0</v>
      </c>
      <c r="AF158" s="224">
        <f>VLOOKUP(A158,'[1]CUT USD'!A:N,9,FALSE)</f>
        <v>0</v>
      </c>
      <c r="AG158" s="224">
        <f>VLOOKUP(A158,'[1]CUT USD'!A:N,10,FALSE)</f>
        <v>0</v>
      </c>
      <c r="AH158" s="224">
        <f>VLOOKUP(A158,'[1]CUT USD'!A:N,11,FALSE)</f>
        <v>0</v>
      </c>
      <c r="AI158" s="224">
        <f>VLOOKUP(A158,'[1]CUT USD'!A:N,12,FALSE)</f>
        <v>0</v>
      </c>
      <c r="AJ158" s="224">
        <f>VLOOKUP(A158,'[1]CUT USD'!A:N,13,FALSE)</f>
        <v>0</v>
      </c>
      <c r="AK158" s="224">
        <f>VLOOKUP(A158,'[1]CUT USD'!A:N,14,FALSE)</f>
        <v>0</v>
      </c>
      <c r="AL158" s="96">
        <f t="shared" si="3"/>
        <v>45815.5</v>
      </c>
      <c r="AO158" s="103"/>
    </row>
    <row r="159" spans="1:41" ht="33" hidden="1" customHeight="1">
      <c r="A159" s="221">
        <v>348</v>
      </c>
      <c r="B159" s="222" t="str">
        <f>PROPER(VLOOKUP(A159,[1]bd_lista!$A:$D,2,FALSE))</f>
        <v>Autoridad Plurinacional De La Madre Tierra</v>
      </c>
      <c r="C159" s="223" t="s">
        <v>1383</v>
      </c>
      <c r="D159" s="224">
        <f>VLOOKUP(A159,'[1]RES. TRL'!A:C,2,FALSE)</f>
        <v>0</v>
      </c>
      <c r="E159" s="224">
        <f>VLOOKUP(A159,'[1]RES. TRL'!A:C,3,FALSE)</f>
        <v>0</v>
      </c>
      <c r="F159" s="224">
        <f>VLOOKUP(A159,[1]RES.CDI!A:B,2,FALSE)</f>
        <v>0</v>
      </c>
      <c r="G159" s="224">
        <f>VLOOKUP(A159,'[1]CUT Bs'!A:S,2,FALSE)</f>
        <v>653.1</v>
      </c>
      <c r="H159" s="224">
        <f>VLOOKUP(A159,'[1]CUT Bs'!A:S,3,FALSE)</f>
        <v>0</v>
      </c>
      <c r="I159" s="224">
        <f>VLOOKUP(A159,'[1]CUT Bs'!A:S,4,FALSE)</f>
        <v>0</v>
      </c>
      <c r="J159" s="224">
        <f>VLOOKUP(A159,'[1]CUT Bs'!A:S,5,FALSE)</f>
        <v>0</v>
      </c>
      <c r="K159" s="224">
        <f>VLOOKUP(A159,'[1]CUT Bs'!A:S,6,FALSE)</f>
        <v>0</v>
      </c>
      <c r="L159" s="224">
        <f>VLOOKUP(A159,'[1]CUT Bs'!A:S,7,FALSE)</f>
        <v>0</v>
      </c>
      <c r="M159" s="224">
        <f>VLOOKUP(A159,'[1]CUT Bs'!A:S,8,FALSE)</f>
        <v>0</v>
      </c>
      <c r="N159" s="224">
        <f>VLOOKUP(A159,'[1]CUT Bs'!A:S,9,FALSE)</f>
        <v>0</v>
      </c>
      <c r="O159" s="224">
        <f>VLOOKUP(A159,'[1]CUT Bs'!A:S,10,FALSE)</f>
        <v>0</v>
      </c>
      <c r="P159" s="224">
        <f>VLOOKUP(A159,'[1]CUT Bs'!A:S,11,FALSE)</f>
        <v>0</v>
      </c>
      <c r="Q159" s="224">
        <f>VLOOKUP(A159,'[1]CUT Bs'!A:S,12,FALSE)</f>
        <v>0</v>
      </c>
      <c r="R159" s="224">
        <f>VLOOKUP(A159,'[1]CUT Bs'!A:S,13,FALSE)</f>
        <v>0</v>
      </c>
      <c r="S159" s="224">
        <f>VLOOKUP(A159,'[1]CUT Bs'!A:S,14,FALSE)</f>
        <v>0</v>
      </c>
      <c r="T159" s="224">
        <f>VLOOKUP(A159,'[1]CUT Bs'!A:S,15,FALSE)</f>
        <v>0</v>
      </c>
      <c r="U159" s="224">
        <f>VLOOKUP(A159,'[1]CUT Bs'!A:S,16,FALSE)</f>
        <v>0</v>
      </c>
      <c r="V159" s="224">
        <f>VLOOKUP(A159,'[1]CUT Bs'!A:S,17,FALSE)</f>
        <v>0</v>
      </c>
      <c r="W159" s="224">
        <f>VLOOKUP(A159,'[1]RES. TRL'!F:H,2,FALSE)</f>
        <v>0</v>
      </c>
      <c r="X159" s="224">
        <f>VLOOKUP(A159,'[1]RES. TRL'!F:H,3,FALSE)</f>
        <v>0</v>
      </c>
      <c r="Y159" s="224">
        <f>VLOOKUP(A159,'[1]CUT USD'!A:N,2,FALSE)</f>
        <v>0</v>
      </c>
      <c r="Z159" s="224">
        <f>VLOOKUP(A159,'[1]CUT USD'!A:N,3,FALSE)</f>
        <v>0</v>
      </c>
      <c r="AA159" s="224">
        <f>VLOOKUP(A159,'[1]CUT USD'!A:N,4,FALSE)</f>
        <v>0</v>
      </c>
      <c r="AB159" s="224">
        <f>VLOOKUP(A159,'[1]CUT USD'!A:N,5,FALSE)</f>
        <v>0</v>
      </c>
      <c r="AC159" s="224">
        <f>VLOOKUP(A159,'[1]CUT USD'!A:N,6,FALSE)</f>
        <v>0</v>
      </c>
      <c r="AD159" s="224">
        <f>VLOOKUP(A159,'[1]CUT USD'!A:N,7,FALSE)</f>
        <v>0</v>
      </c>
      <c r="AE159" s="224">
        <f>VLOOKUP(A159,'[1]CUT USD'!A:N,8,FALSE)</f>
        <v>0</v>
      </c>
      <c r="AF159" s="224">
        <f>VLOOKUP(A159,'[1]CUT USD'!A:N,9,FALSE)</f>
        <v>0</v>
      </c>
      <c r="AG159" s="224">
        <f>VLOOKUP(A159,'[1]CUT USD'!A:N,10,FALSE)</f>
        <v>0</v>
      </c>
      <c r="AH159" s="224">
        <f>VLOOKUP(A159,'[1]CUT USD'!A:N,11,FALSE)</f>
        <v>0</v>
      </c>
      <c r="AI159" s="224">
        <f>VLOOKUP(A159,'[1]CUT USD'!A:N,12,FALSE)</f>
        <v>0</v>
      </c>
      <c r="AJ159" s="224">
        <f>VLOOKUP(A159,'[1]CUT USD'!A:N,13,FALSE)</f>
        <v>0</v>
      </c>
      <c r="AK159" s="224">
        <f>VLOOKUP(A159,'[1]CUT USD'!A:N,14,FALSE)</f>
        <v>0</v>
      </c>
      <c r="AL159" s="96">
        <f>SUM(D159:AK159)</f>
        <v>653.1</v>
      </c>
      <c r="AO159" s="103"/>
    </row>
    <row r="160" spans="1:41" ht="33" hidden="1" customHeight="1">
      <c r="A160" s="221">
        <v>349</v>
      </c>
      <c r="B160" s="222" t="str">
        <f>PROPER(VLOOKUP(A160,[1]bd_lista!$A:$D,2,FALSE))</f>
        <v>Centro De Inv.Arqueológicas,Antropológicas Y Adm.De Tiwanaku</v>
      </c>
      <c r="C160" s="223" t="s">
        <v>1383</v>
      </c>
      <c r="D160" s="224">
        <f>VLOOKUP(A160,'[1]RES. TRL'!A:C,2,FALSE)</f>
        <v>0</v>
      </c>
      <c r="E160" s="224">
        <f>VLOOKUP(A160,'[1]RES. TRL'!A:C,3,FALSE)</f>
        <v>0</v>
      </c>
      <c r="F160" s="224">
        <f>VLOOKUP(A160,[1]RES.CDI!A:B,2,FALSE)</f>
        <v>0</v>
      </c>
      <c r="G160" s="224">
        <f>VLOOKUP(A160,'[1]CUT Bs'!A:S,2,FALSE)</f>
        <v>0</v>
      </c>
      <c r="H160" s="224">
        <f>VLOOKUP(A160,'[1]CUT Bs'!A:S,3,FALSE)</f>
        <v>0</v>
      </c>
      <c r="I160" s="224">
        <f>VLOOKUP(A160,'[1]CUT Bs'!A:S,4,FALSE)</f>
        <v>0</v>
      </c>
      <c r="J160" s="224">
        <f>VLOOKUP(A160,'[1]CUT Bs'!A:S,5,FALSE)</f>
        <v>0</v>
      </c>
      <c r="K160" s="224">
        <f>VLOOKUP(A160,'[1]CUT Bs'!A:S,6,FALSE)</f>
        <v>0</v>
      </c>
      <c r="L160" s="224">
        <f>VLOOKUP(A160,'[1]CUT Bs'!A:S,7,FALSE)</f>
        <v>0</v>
      </c>
      <c r="M160" s="224">
        <f>VLOOKUP(A160,'[1]CUT Bs'!A:S,8,FALSE)</f>
        <v>0</v>
      </c>
      <c r="N160" s="224">
        <f>VLOOKUP(A160,'[1]CUT Bs'!A:S,9,FALSE)</f>
        <v>0</v>
      </c>
      <c r="O160" s="224">
        <f>VLOOKUP(A160,'[1]CUT Bs'!A:S,10,FALSE)</f>
        <v>0</v>
      </c>
      <c r="P160" s="224">
        <f>VLOOKUP(A160,'[1]CUT Bs'!A:S,11,FALSE)</f>
        <v>0</v>
      </c>
      <c r="Q160" s="224">
        <f>VLOOKUP(A160,'[1]CUT Bs'!A:S,12,FALSE)</f>
        <v>0</v>
      </c>
      <c r="R160" s="224">
        <f>VLOOKUP(A160,'[1]CUT Bs'!A:S,13,FALSE)</f>
        <v>0</v>
      </c>
      <c r="S160" s="224">
        <f>VLOOKUP(A160,'[1]CUT Bs'!A:S,14,FALSE)</f>
        <v>0</v>
      </c>
      <c r="T160" s="224">
        <f>VLOOKUP(A160,'[1]CUT Bs'!A:S,15,FALSE)</f>
        <v>0</v>
      </c>
      <c r="U160" s="224">
        <f>VLOOKUP(A160,'[1]CUT Bs'!A:S,16,FALSE)</f>
        <v>0</v>
      </c>
      <c r="V160" s="224">
        <f>VLOOKUP(A160,'[1]CUT Bs'!A:S,17,FALSE)</f>
        <v>0</v>
      </c>
      <c r="W160" s="224">
        <f>VLOOKUP(A160,'[1]RES. TRL'!F:H,2,FALSE)</f>
        <v>0</v>
      </c>
      <c r="X160" s="224">
        <f>VLOOKUP(A160,'[1]RES. TRL'!F:H,3,FALSE)</f>
        <v>0</v>
      </c>
      <c r="Y160" s="224">
        <f>VLOOKUP(A160,'[1]CUT USD'!A:N,2,FALSE)</f>
        <v>0</v>
      </c>
      <c r="Z160" s="224">
        <f>VLOOKUP(A160,'[1]CUT USD'!A:N,3,FALSE)</f>
        <v>0</v>
      </c>
      <c r="AA160" s="224">
        <f>VLOOKUP(A160,'[1]CUT USD'!A:N,4,FALSE)</f>
        <v>0</v>
      </c>
      <c r="AB160" s="224">
        <f>VLOOKUP(A160,'[1]CUT USD'!A:N,5,FALSE)</f>
        <v>0</v>
      </c>
      <c r="AC160" s="224">
        <f>VLOOKUP(A160,'[1]CUT USD'!A:N,6,FALSE)</f>
        <v>0</v>
      </c>
      <c r="AD160" s="224">
        <f>VLOOKUP(A160,'[1]CUT USD'!A:N,7,FALSE)</f>
        <v>0</v>
      </c>
      <c r="AE160" s="224">
        <f>VLOOKUP(A160,'[1]CUT USD'!A:N,8,FALSE)</f>
        <v>0</v>
      </c>
      <c r="AF160" s="224">
        <f>VLOOKUP(A160,'[1]CUT USD'!A:N,9,FALSE)</f>
        <v>0</v>
      </c>
      <c r="AG160" s="224">
        <f>VLOOKUP(A160,'[1]CUT USD'!A:N,10,FALSE)</f>
        <v>0</v>
      </c>
      <c r="AH160" s="224">
        <f>VLOOKUP(A160,'[1]CUT USD'!A:N,11,FALSE)</f>
        <v>0</v>
      </c>
      <c r="AI160" s="224">
        <f>VLOOKUP(A160,'[1]CUT USD'!A:N,12,FALSE)</f>
        <v>0</v>
      </c>
      <c r="AJ160" s="224">
        <f>VLOOKUP(A160,'[1]CUT USD'!A:N,13,FALSE)</f>
        <v>0</v>
      </c>
      <c r="AK160" s="224">
        <f>VLOOKUP(A160,'[1]CUT USD'!A:N,14,FALSE)</f>
        <v>0</v>
      </c>
      <c r="AL160" s="96">
        <f t="shared" si="3"/>
        <v>0</v>
      </c>
      <c r="AO160" s="103"/>
    </row>
    <row r="161" spans="1:41" ht="33" hidden="1" customHeight="1">
      <c r="A161" s="221">
        <v>371</v>
      </c>
      <c r="B161" s="222" t="str">
        <f>PROPER(VLOOKUP(A161,[1]bd_lista!$A:$D,2,FALSE))</f>
        <v>Centro Internacional De La Quinua</v>
      </c>
      <c r="C161" s="223" t="s">
        <v>1383</v>
      </c>
      <c r="D161" s="224">
        <f>VLOOKUP(A161,'[1]RES. TRL'!A:C,2,FALSE)</f>
        <v>0</v>
      </c>
      <c r="E161" s="224">
        <f>VLOOKUP(A161,'[1]RES. TRL'!A:C,3,FALSE)</f>
        <v>0</v>
      </c>
      <c r="F161" s="224">
        <f>VLOOKUP(A161,[1]RES.CDI!A:B,2,FALSE)</f>
        <v>0</v>
      </c>
      <c r="G161" s="224">
        <f>VLOOKUP(A161,'[1]CUT Bs'!A:S,2,FALSE)</f>
        <v>0</v>
      </c>
      <c r="H161" s="224">
        <f>VLOOKUP(A161,'[1]CUT Bs'!A:S,3,FALSE)</f>
        <v>0</v>
      </c>
      <c r="I161" s="224">
        <f>VLOOKUP(A161,'[1]CUT Bs'!A:S,4,FALSE)</f>
        <v>0</v>
      </c>
      <c r="J161" s="224">
        <f>VLOOKUP(A161,'[1]CUT Bs'!A:S,5,FALSE)</f>
        <v>0</v>
      </c>
      <c r="K161" s="224">
        <f>VLOOKUP(A161,'[1]CUT Bs'!A:S,6,FALSE)</f>
        <v>0</v>
      </c>
      <c r="L161" s="224">
        <f>VLOOKUP(A161,'[1]CUT Bs'!A:S,7,FALSE)</f>
        <v>0</v>
      </c>
      <c r="M161" s="224">
        <f>VLOOKUP(A161,'[1]CUT Bs'!A:S,8,FALSE)</f>
        <v>0</v>
      </c>
      <c r="N161" s="224">
        <f>VLOOKUP(A161,'[1]CUT Bs'!A:S,9,FALSE)</f>
        <v>0</v>
      </c>
      <c r="O161" s="224">
        <f>VLOOKUP(A161,'[1]CUT Bs'!A:S,10,FALSE)</f>
        <v>0</v>
      </c>
      <c r="P161" s="224">
        <f>VLOOKUP(A161,'[1]CUT Bs'!A:S,11,FALSE)</f>
        <v>0</v>
      </c>
      <c r="Q161" s="224">
        <f>VLOOKUP(A161,'[1]CUT Bs'!A:S,12,FALSE)</f>
        <v>0</v>
      </c>
      <c r="R161" s="224">
        <f>VLOOKUP(A161,'[1]CUT Bs'!A:S,13,FALSE)</f>
        <v>0</v>
      </c>
      <c r="S161" s="224">
        <f>VLOOKUP(A161,'[1]CUT Bs'!A:S,14,FALSE)</f>
        <v>0</v>
      </c>
      <c r="T161" s="224">
        <f>VLOOKUP(A161,'[1]CUT Bs'!A:S,15,FALSE)</f>
        <v>0</v>
      </c>
      <c r="U161" s="224">
        <f>VLOOKUP(A161,'[1]CUT Bs'!A:S,16,FALSE)</f>
        <v>0</v>
      </c>
      <c r="V161" s="224">
        <f>VLOOKUP(A161,'[1]CUT Bs'!A:S,17,FALSE)</f>
        <v>0</v>
      </c>
      <c r="W161" s="224">
        <f>VLOOKUP(A161,'[1]RES. TRL'!F:H,2,FALSE)</f>
        <v>0</v>
      </c>
      <c r="X161" s="224">
        <f>VLOOKUP(A161,'[1]RES. TRL'!F:H,3,FALSE)</f>
        <v>0</v>
      </c>
      <c r="Y161" s="224">
        <f>VLOOKUP(A161,'[1]CUT USD'!A:N,2,FALSE)</f>
        <v>0</v>
      </c>
      <c r="Z161" s="224">
        <f>VLOOKUP(A161,'[1]CUT USD'!A:N,3,FALSE)</f>
        <v>0</v>
      </c>
      <c r="AA161" s="224">
        <f>VLOOKUP(A161,'[1]CUT USD'!A:N,4,FALSE)</f>
        <v>0</v>
      </c>
      <c r="AB161" s="224">
        <f>VLOOKUP(A161,'[1]CUT USD'!A:N,5,FALSE)</f>
        <v>0</v>
      </c>
      <c r="AC161" s="224">
        <f>VLOOKUP(A161,'[1]CUT USD'!A:N,6,FALSE)</f>
        <v>0</v>
      </c>
      <c r="AD161" s="224">
        <f>VLOOKUP(A161,'[1]CUT USD'!A:N,7,FALSE)</f>
        <v>0</v>
      </c>
      <c r="AE161" s="224">
        <f>VLOOKUP(A161,'[1]CUT USD'!A:N,8,FALSE)</f>
        <v>0</v>
      </c>
      <c r="AF161" s="224">
        <f>VLOOKUP(A161,'[1]CUT USD'!A:N,9,FALSE)</f>
        <v>0</v>
      </c>
      <c r="AG161" s="224">
        <f>VLOOKUP(A161,'[1]CUT USD'!A:N,10,FALSE)</f>
        <v>0</v>
      </c>
      <c r="AH161" s="224">
        <f>VLOOKUP(A161,'[1]CUT USD'!A:N,11,FALSE)</f>
        <v>0</v>
      </c>
      <c r="AI161" s="224">
        <f>VLOOKUP(A161,'[1]CUT USD'!A:N,12,FALSE)</f>
        <v>0</v>
      </c>
      <c r="AJ161" s="224">
        <f>VLOOKUP(A161,'[1]CUT USD'!A:N,13,FALSE)</f>
        <v>0</v>
      </c>
      <c r="AK161" s="224">
        <f>VLOOKUP(A161,'[1]CUT USD'!A:N,14,FALSE)</f>
        <v>0</v>
      </c>
      <c r="AL161" s="96">
        <f t="shared" si="3"/>
        <v>0</v>
      </c>
      <c r="AO161" s="103"/>
    </row>
    <row r="162" spans="1:41" ht="33" hidden="1" customHeight="1">
      <c r="A162" s="221">
        <v>372</v>
      </c>
      <c r="B162" s="222" t="str">
        <f>VLOOKUP(A162,[1]List_16!$B$2:$C$576,2,FALSE)</f>
        <v>Unidad de Liquidación del Fondo de Desarrollo para los Pueblos Indígenas, Originarios y Comunidades Campesinas</v>
      </c>
      <c r="C162" s="223" t="s">
        <v>1383</v>
      </c>
      <c r="D162" s="224">
        <f>VLOOKUP(A162,'[1]RES. TRL'!A:C,2,FALSE)</f>
        <v>0</v>
      </c>
      <c r="E162" s="224">
        <f>VLOOKUP(A162,'[1]RES. TRL'!A:C,3,FALSE)</f>
        <v>0</v>
      </c>
      <c r="F162" s="224">
        <f>VLOOKUP(A162,[1]RES.CDI!A:B,2,FALSE)</f>
        <v>0</v>
      </c>
      <c r="G162" s="224">
        <f>VLOOKUP(A162,'[1]CUT Bs'!A:S,2,FALSE)</f>
        <v>0</v>
      </c>
      <c r="H162" s="224">
        <f>VLOOKUP(A162,'[1]CUT Bs'!A:S,3,FALSE)</f>
        <v>0</v>
      </c>
      <c r="I162" s="224">
        <f>VLOOKUP(A162,'[1]CUT Bs'!A:S,4,FALSE)</f>
        <v>0</v>
      </c>
      <c r="J162" s="224">
        <f>VLOOKUP(A162,'[1]CUT Bs'!A:S,5,FALSE)</f>
        <v>0</v>
      </c>
      <c r="K162" s="224">
        <f>VLOOKUP(A162,'[1]CUT Bs'!A:S,6,FALSE)</f>
        <v>0</v>
      </c>
      <c r="L162" s="224">
        <f>VLOOKUP(A162,'[1]CUT Bs'!A:S,7,FALSE)</f>
        <v>0</v>
      </c>
      <c r="M162" s="224">
        <f>VLOOKUP(A162,'[1]CUT Bs'!A:S,8,FALSE)</f>
        <v>0</v>
      </c>
      <c r="N162" s="224">
        <f>VLOOKUP(A162,'[1]CUT Bs'!A:S,9,FALSE)</f>
        <v>0</v>
      </c>
      <c r="O162" s="224">
        <f>VLOOKUP(A162,'[1]CUT Bs'!A:S,10,FALSE)</f>
        <v>0</v>
      </c>
      <c r="P162" s="224">
        <f>VLOOKUP(A162,'[1]CUT Bs'!A:S,11,FALSE)</f>
        <v>0</v>
      </c>
      <c r="Q162" s="224">
        <f>VLOOKUP(A162,'[1]CUT Bs'!A:S,12,FALSE)</f>
        <v>0</v>
      </c>
      <c r="R162" s="224">
        <f>VLOOKUP(A162,'[1]CUT Bs'!A:S,13,FALSE)</f>
        <v>0</v>
      </c>
      <c r="S162" s="224">
        <f>VLOOKUP(A162,'[1]CUT Bs'!A:S,14,FALSE)</f>
        <v>0</v>
      </c>
      <c r="T162" s="224">
        <f>VLOOKUP(A162,'[1]CUT Bs'!A:S,15,FALSE)</f>
        <v>0</v>
      </c>
      <c r="U162" s="224">
        <f>VLOOKUP(A162,'[1]CUT Bs'!A:S,16,FALSE)</f>
        <v>0</v>
      </c>
      <c r="V162" s="224">
        <f>VLOOKUP(A162,'[1]CUT Bs'!A:S,17,FALSE)</f>
        <v>0</v>
      </c>
      <c r="W162" s="224">
        <f>VLOOKUP(A162,'[1]RES. TRL'!F:H,2,FALSE)</f>
        <v>0</v>
      </c>
      <c r="X162" s="224">
        <f>VLOOKUP(A162,'[1]RES. TRL'!F:H,3,FALSE)</f>
        <v>0</v>
      </c>
      <c r="Y162" s="224">
        <f>VLOOKUP(A162,'[1]CUT USD'!A:N,2,FALSE)</f>
        <v>0</v>
      </c>
      <c r="Z162" s="224">
        <f>VLOOKUP(A162,'[1]CUT USD'!A:N,3,FALSE)</f>
        <v>0</v>
      </c>
      <c r="AA162" s="224">
        <f>VLOOKUP(A162,'[1]CUT USD'!A:N,4,FALSE)</f>
        <v>0</v>
      </c>
      <c r="AB162" s="224">
        <f>VLOOKUP(A162,'[1]CUT USD'!A:N,5,FALSE)</f>
        <v>0</v>
      </c>
      <c r="AC162" s="224">
        <f>VLOOKUP(A162,'[1]CUT USD'!A:N,6,FALSE)</f>
        <v>0</v>
      </c>
      <c r="AD162" s="224">
        <f>VLOOKUP(A162,'[1]CUT USD'!A:N,7,FALSE)</f>
        <v>0</v>
      </c>
      <c r="AE162" s="224">
        <f>VLOOKUP(A162,'[1]CUT USD'!A:N,8,FALSE)</f>
        <v>0</v>
      </c>
      <c r="AF162" s="224">
        <f>VLOOKUP(A162,'[1]CUT USD'!A:N,9,FALSE)</f>
        <v>0</v>
      </c>
      <c r="AG162" s="224">
        <f>VLOOKUP(A162,'[1]CUT USD'!A:N,10,FALSE)</f>
        <v>0</v>
      </c>
      <c r="AH162" s="224">
        <f>VLOOKUP(A162,'[1]CUT USD'!A:N,11,FALSE)</f>
        <v>0</v>
      </c>
      <c r="AI162" s="224">
        <f>VLOOKUP(A162,'[1]CUT USD'!A:N,12,FALSE)</f>
        <v>0</v>
      </c>
      <c r="AJ162" s="224">
        <f>VLOOKUP(A162,'[1]CUT USD'!A:N,13,FALSE)</f>
        <v>0</v>
      </c>
      <c r="AK162" s="224">
        <f>VLOOKUP(A162,'[1]CUT USD'!A:N,14,FALSE)</f>
        <v>0</v>
      </c>
      <c r="AL162" s="96">
        <f t="shared" si="3"/>
        <v>0</v>
      </c>
      <c r="AO162" s="103"/>
    </row>
    <row r="163" spans="1:41" ht="33" hidden="1" customHeight="1">
      <c r="A163" s="221">
        <v>373</v>
      </c>
      <c r="B163" s="222" t="str">
        <f>VLOOKUP(A163,[1]List_16!$B$2:$C$576,2,FALSE)</f>
        <v>Fondo de Desarrollo Indigena</v>
      </c>
      <c r="C163" s="223" t="s">
        <v>1383</v>
      </c>
      <c r="D163" s="224">
        <f>VLOOKUP(A163,'[1]RES. TRL'!A:C,2,FALSE)</f>
        <v>0</v>
      </c>
      <c r="E163" s="224">
        <f>VLOOKUP(A163,'[1]RES. TRL'!A:C,3,FALSE)</f>
        <v>0</v>
      </c>
      <c r="F163" s="224">
        <f>VLOOKUP(A163,[1]RES.CDI!A:B,2,FALSE)</f>
        <v>0</v>
      </c>
      <c r="G163" s="224">
        <f>VLOOKUP(A163,'[1]CUT Bs'!A:S,2,FALSE)</f>
        <v>24493.759999999998</v>
      </c>
      <c r="H163" s="224">
        <f>VLOOKUP(A163,'[1]CUT Bs'!A:S,3,FALSE)</f>
        <v>0</v>
      </c>
      <c r="I163" s="224">
        <f>VLOOKUP(A163,'[1]CUT Bs'!A:S,4,FALSE)</f>
        <v>0</v>
      </c>
      <c r="J163" s="224">
        <f>VLOOKUP(A163,'[1]CUT Bs'!A:S,5,FALSE)</f>
        <v>5598</v>
      </c>
      <c r="K163" s="224">
        <f>VLOOKUP(A163,'[1]CUT Bs'!A:S,6,FALSE)</f>
        <v>0</v>
      </c>
      <c r="L163" s="224">
        <f>VLOOKUP(A163,'[1]CUT Bs'!A:S,7,FALSE)</f>
        <v>0</v>
      </c>
      <c r="M163" s="224">
        <f>VLOOKUP(A163,'[1]CUT Bs'!A:S,8,FALSE)</f>
        <v>0</v>
      </c>
      <c r="N163" s="224">
        <f>VLOOKUP(A163,'[1]CUT Bs'!A:S,9,FALSE)</f>
        <v>0</v>
      </c>
      <c r="O163" s="224">
        <f>VLOOKUP(A163,'[1]CUT Bs'!A:S,10,FALSE)</f>
        <v>0</v>
      </c>
      <c r="P163" s="224">
        <f>VLOOKUP(A163,'[1]CUT Bs'!A:S,11,FALSE)</f>
        <v>0</v>
      </c>
      <c r="Q163" s="224">
        <f>VLOOKUP(A163,'[1]CUT Bs'!A:S,12,FALSE)</f>
        <v>42434117.890000001</v>
      </c>
      <c r="R163" s="224">
        <f>VLOOKUP(A163,'[1]CUT Bs'!A:S,13,FALSE)</f>
        <v>0</v>
      </c>
      <c r="S163" s="224">
        <f>VLOOKUP(A163,'[1]CUT Bs'!A:S,14,FALSE)</f>
        <v>0</v>
      </c>
      <c r="T163" s="224">
        <f>VLOOKUP(A163,'[1]CUT Bs'!A:S,15,FALSE)</f>
        <v>0</v>
      </c>
      <c r="U163" s="224">
        <f>VLOOKUP(A163,'[1]CUT Bs'!A:S,16,FALSE)</f>
        <v>0</v>
      </c>
      <c r="V163" s="224">
        <f>VLOOKUP(A163,'[1]CUT Bs'!A:S,17,FALSE)</f>
        <v>0</v>
      </c>
      <c r="W163" s="224">
        <f>VLOOKUP(A163,'[1]RES. TRL'!F:H,2,FALSE)</f>
        <v>0</v>
      </c>
      <c r="X163" s="224">
        <f>VLOOKUP(A163,'[1]RES. TRL'!F:H,3,FALSE)</f>
        <v>0</v>
      </c>
      <c r="Y163" s="224">
        <f>VLOOKUP(A163,'[1]CUT USD'!A:N,2,FALSE)</f>
        <v>0</v>
      </c>
      <c r="Z163" s="224">
        <f>VLOOKUP(A163,'[1]CUT USD'!A:N,3,FALSE)</f>
        <v>0</v>
      </c>
      <c r="AA163" s="224">
        <f>VLOOKUP(A163,'[1]CUT USD'!A:N,4,FALSE)</f>
        <v>0</v>
      </c>
      <c r="AB163" s="224">
        <f>VLOOKUP(A163,'[1]CUT USD'!A:N,5,FALSE)</f>
        <v>0</v>
      </c>
      <c r="AC163" s="224">
        <f>VLOOKUP(A163,'[1]CUT USD'!A:N,6,FALSE)</f>
        <v>0</v>
      </c>
      <c r="AD163" s="224">
        <f>VLOOKUP(A163,'[1]CUT USD'!A:N,7,FALSE)</f>
        <v>0</v>
      </c>
      <c r="AE163" s="224">
        <f>VLOOKUP(A163,'[1]CUT USD'!A:N,8,FALSE)</f>
        <v>0</v>
      </c>
      <c r="AF163" s="224">
        <f>VLOOKUP(A163,'[1]CUT USD'!A:N,9,FALSE)</f>
        <v>0</v>
      </c>
      <c r="AG163" s="224">
        <f>VLOOKUP(A163,'[1]CUT USD'!A:N,10,FALSE)</f>
        <v>0</v>
      </c>
      <c r="AH163" s="224">
        <f>VLOOKUP(A163,'[1]CUT USD'!A:N,11,FALSE)</f>
        <v>0</v>
      </c>
      <c r="AI163" s="224">
        <f>VLOOKUP(A163,'[1]CUT USD'!A:N,12,FALSE)</f>
        <v>0</v>
      </c>
      <c r="AJ163" s="224">
        <f>VLOOKUP(A163,'[1]CUT USD'!A:N,13,FALSE)</f>
        <v>0</v>
      </c>
      <c r="AK163" s="224">
        <f>VLOOKUP(A163,'[1]CUT USD'!A:N,14,FALSE)</f>
        <v>0</v>
      </c>
      <c r="AL163" s="96">
        <f t="shared" si="3"/>
        <v>42464209.649999999</v>
      </c>
      <c r="AO163" s="103"/>
    </row>
    <row r="164" spans="1:41" ht="33" hidden="1" customHeight="1">
      <c r="A164" s="221">
        <v>374</v>
      </c>
      <c r="B164" s="222" t="str">
        <f>VLOOKUP(A164,[1]List_16!$B$2:$C$576,2,FALSE)</f>
        <v>Agencia de Gobierno Electrónico y Tecnologías de Información y Comunicación</v>
      </c>
      <c r="C164" s="223" t="s">
        <v>1383</v>
      </c>
      <c r="D164" s="224">
        <f>VLOOKUP(A164,'[1]RES. TRL'!A:C,2,FALSE)</f>
        <v>0</v>
      </c>
      <c r="E164" s="224">
        <f>VLOOKUP(A164,'[1]RES. TRL'!A:C,3,FALSE)</f>
        <v>0</v>
      </c>
      <c r="F164" s="224">
        <f>VLOOKUP(A164,[1]RES.CDI!A:B,2,FALSE)</f>
        <v>0</v>
      </c>
      <c r="G164" s="224">
        <f>VLOOKUP(A164,'[1]CUT Bs'!A:S,2,FALSE)</f>
        <v>18973.080000000002</v>
      </c>
      <c r="H164" s="224">
        <f>VLOOKUP(A164,'[1]CUT Bs'!A:S,3,FALSE)</f>
        <v>0</v>
      </c>
      <c r="I164" s="224">
        <f>VLOOKUP(A164,'[1]CUT Bs'!A:S,4,FALSE)</f>
        <v>0</v>
      </c>
      <c r="J164" s="224">
        <f>VLOOKUP(A164,'[1]CUT Bs'!A:S,5,FALSE)</f>
        <v>0</v>
      </c>
      <c r="K164" s="224">
        <f>VLOOKUP(A164,'[1]CUT Bs'!A:S,6,FALSE)</f>
        <v>0</v>
      </c>
      <c r="L164" s="224">
        <f>VLOOKUP(A164,'[1]CUT Bs'!A:S,7,FALSE)</f>
        <v>0</v>
      </c>
      <c r="M164" s="224">
        <f>VLOOKUP(A164,'[1]CUT Bs'!A:S,8,FALSE)</f>
        <v>0</v>
      </c>
      <c r="N164" s="224">
        <f>VLOOKUP(A164,'[1]CUT Bs'!A:S,9,FALSE)</f>
        <v>0</v>
      </c>
      <c r="O164" s="224">
        <f>VLOOKUP(A164,'[1]CUT Bs'!A:S,10,FALSE)</f>
        <v>0</v>
      </c>
      <c r="P164" s="224">
        <f>VLOOKUP(A164,'[1]CUT Bs'!A:S,11,FALSE)</f>
        <v>0</v>
      </c>
      <c r="Q164" s="224">
        <f>VLOOKUP(A164,'[1]CUT Bs'!A:S,12,FALSE)</f>
        <v>0</v>
      </c>
      <c r="R164" s="224">
        <f>VLOOKUP(A164,'[1]CUT Bs'!A:S,13,FALSE)</f>
        <v>0</v>
      </c>
      <c r="S164" s="224">
        <f>VLOOKUP(A164,'[1]CUT Bs'!A:S,14,FALSE)</f>
        <v>0</v>
      </c>
      <c r="T164" s="224">
        <f>VLOOKUP(A164,'[1]CUT Bs'!A:S,15,FALSE)</f>
        <v>0</v>
      </c>
      <c r="U164" s="224">
        <f>VLOOKUP(A164,'[1]CUT Bs'!A:S,16,FALSE)</f>
        <v>0</v>
      </c>
      <c r="V164" s="224">
        <f>VLOOKUP(A164,'[1]CUT Bs'!A:S,17,FALSE)</f>
        <v>0</v>
      </c>
      <c r="W164" s="224">
        <f>VLOOKUP(A164,'[1]RES. TRL'!F:H,2,FALSE)</f>
        <v>0</v>
      </c>
      <c r="X164" s="224">
        <f>VLOOKUP(A164,'[1]RES. TRL'!F:H,3,FALSE)</f>
        <v>0</v>
      </c>
      <c r="Y164" s="224">
        <f>VLOOKUP(A164,'[1]CUT USD'!A:N,2,FALSE)</f>
        <v>0</v>
      </c>
      <c r="Z164" s="224">
        <f>VLOOKUP(A164,'[1]CUT USD'!A:N,3,FALSE)</f>
        <v>0</v>
      </c>
      <c r="AA164" s="224">
        <f>VLOOKUP(A164,'[1]CUT USD'!A:N,4,FALSE)</f>
        <v>0</v>
      </c>
      <c r="AB164" s="224">
        <f>VLOOKUP(A164,'[1]CUT USD'!A:N,5,FALSE)</f>
        <v>0</v>
      </c>
      <c r="AC164" s="224">
        <f>VLOOKUP(A164,'[1]CUT USD'!A:N,6,FALSE)</f>
        <v>0</v>
      </c>
      <c r="AD164" s="224">
        <f>VLOOKUP(A164,'[1]CUT USD'!A:N,7,FALSE)</f>
        <v>0</v>
      </c>
      <c r="AE164" s="224">
        <f>VLOOKUP(A164,'[1]CUT USD'!A:N,8,FALSE)</f>
        <v>0</v>
      </c>
      <c r="AF164" s="224">
        <f>VLOOKUP(A164,'[1]CUT USD'!A:N,9,FALSE)</f>
        <v>0</v>
      </c>
      <c r="AG164" s="224">
        <f>VLOOKUP(A164,'[1]CUT USD'!A:N,10,FALSE)</f>
        <v>0</v>
      </c>
      <c r="AH164" s="224">
        <f>VLOOKUP(A164,'[1]CUT USD'!A:N,11,FALSE)</f>
        <v>0</v>
      </c>
      <c r="AI164" s="224">
        <f>VLOOKUP(A164,'[1]CUT USD'!A:N,12,FALSE)</f>
        <v>0</v>
      </c>
      <c r="AJ164" s="224">
        <f>VLOOKUP(A164,'[1]CUT USD'!A:N,13,FALSE)</f>
        <v>0</v>
      </c>
      <c r="AK164" s="224">
        <f>VLOOKUP(A164,'[1]CUT USD'!A:N,14,FALSE)</f>
        <v>0</v>
      </c>
      <c r="AL164" s="96">
        <f t="shared" si="3"/>
        <v>18973.080000000002</v>
      </c>
      <c r="AO164" s="103"/>
    </row>
    <row r="165" spans="1:41" ht="33" hidden="1" customHeight="1">
      <c r="A165" s="221">
        <v>375</v>
      </c>
      <c r="B165" s="222" t="str">
        <f>VLOOKUP(A165,[1]List_16!$B$2:$C$576,2,FALSE)</f>
        <v>Comité Organizador de los XI Juegos Suramericanos Cochabamba 2018</v>
      </c>
      <c r="C165" s="223" t="s">
        <v>1383</v>
      </c>
      <c r="D165" s="224">
        <f>VLOOKUP(A165,'[1]RES. TRL'!A:C,2,FALSE)</f>
        <v>0</v>
      </c>
      <c r="E165" s="224">
        <f>VLOOKUP(A165,'[1]RES. TRL'!A:C,3,FALSE)</f>
        <v>0</v>
      </c>
      <c r="F165" s="224">
        <f>VLOOKUP(A165,[1]RES.CDI!A:B,2,FALSE)</f>
        <v>0</v>
      </c>
      <c r="G165" s="224">
        <f>VLOOKUP(A165,'[1]CUT Bs'!A:S,2,FALSE)</f>
        <v>0</v>
      </c>
      <c r="H165" s="224">
        <f>VLOOKUP(A165,'[1]CUT Bs'!A:S,3,FALSE)</f>
        <v>0</v>
      </c>
      <c r="I165" s="224">
        <f>VLOOKUP(A165,'[1]CUT Bs'!A:S,4,FALSE)</f>
        <v>0</v>
      </c>
      <c r="J165" s="224">
        <f>VLOOKUP(A165,'[1]CUT Bs'!A:S,5,FALSE)</f>
        <v>0</v>
      </c>
      <c r="K165" s="224">
        <f>VLOOKUP(A165,'[1]CUT Bs'!A:S,6,FALSE)</f>
        <v>0</v>
      </c>
      <c r="L165" s="224">
        <f>VLOOKUP(A165,'[1]CUT Bs'!A:S,7,FALSE)</f>
        <v>0</v>
      </c>
      <c r="M165" s="224">
        <f>VLOOKUP(A165,'[1]CUT Bs'!A:S,8,FALSE)</f>
        <v>0</v>
      </c>
      <c r="N165" s="224">
        <f>VLOOKUP(A165,'[1]CUT Bs'!A:S,9,FALSE)</f>
        <v>0</v>
      </c>
      <c r="O165" s="224">
        <f>VLOOKUP(A165,'[1]CUT Bs'!A:S,10,FALSE)</f>
        <v>0</v>
      </c>
      <c r="P165" s="224">
        <f>VLOOKUP(A165,'[1]CUT Bs'!A:S,11,FALSE)</f>
        <v>0</v>
      </c>
      <c r="Q165" s="224">
        <f>VLOOKUP(A165,'[1]CUT Bs'!A:S,12,FALSE)</f>
        <v>0</v>
      </c>
      <c r="R165" s="224">
        <f>VLOOKUP(A165,'[1]CUT Bs'!A:S,13,FALSE)</f>
        <v>0</v>
      </c>
      <c r="S165" s="224">
        <f>VLOOKUP(A165,'[1]CUT Bs'!A:S,14,FALSE)</f>
        <v>0</v>
      </c>
      <c r="T165" s="224">
        <f>VLOOKUP(A165,'[1]CUT Bs'!A:S,15,FALSE)</f>
        <v>0</v>
      </c>
      <c r="U165" s="224">
        <f>VLOOKUP(A165,'[1]CUT Bs'!A:S,16,FALSE)</f>
        <v>0</v>
      </c>
      <c r="V165" s="224">
        <f>VLOOKUP(A165,'[1]CUT Bs'!A:S,17,FALSE)</f>
        <v>0</v>
      </c>
      <c r="W165" s="224">
        <f>VLOOKUP(A165,'[1]RES. TRL'!F:H,2,FALSE)</f>
        <v>0</v>
      </c>
      <c r="X165" s="224">
        <f>VLOOKUP(A165,'[1]RES. TRL'!F:H,3,FALSE)</f>
        <v>0</v>
      </c>
      <c r="Y165" s="224">
        <f>VLOOKUP(A165,'[1]CUT USD'!A:N,2,FALSE)</f>
        <v>0</v>
      </c>
      <c r="Z165" s="224">
        <f>VLOOKUP(A165,'[1]CUT USD'!A:N,3,FALSE)</f>
        <v>0</v>
      </c>
      <c r="AA165" s="224">
        <f>VLOOKUP(A165,'[1]CUT USD'!A:N,4,FALSE)</f>
        <v>0</v>
      </c>
      <c r="AB165" s="224">
        <f>VLOOKUP(A165,'[1]CUT USD'!A:N,5,FALSE)</f>
        <v>0</v>
      </c>
      <c r="AC165" s="224">
        <f>VLOOKUP(A165,'[1]CUT USD'!A:N,6,FALSE)</f>
        <v>0</v>
      </c>
      <c r="AD165" s="224">
        <f>VLOOKUP(A165,'[1]CUT USD'!A:N,7,FALSE)</f>
        <v>0</v>
      </c>
      <c r="AE165" s="224">
        <f>VLOOKUP(A165,'[1]CUT USD'!A:N,8,FALSE)</f>
        <v>0</v>
      </c>
      <c r="AF165" s="224">
        <f>VLOOKUP(A165,'[1]CUT USD'!A:N,9,FALSE)</f>
        <v>0</v>
      </c>
      <c r="AG165" s="224">
        <f>VLOOKUP(A165,'[1]CUT USD'!A:N,10,FALSE)</f>
        <v>0</v>
      </c>
      <c r="AH165" s="224">
        <f>VLOOKUP(A165,'[1]CUT USD'!A:N,11,FALSE)</f>
        <v>0</v>
      </c>
      <c r="AI165" s="224">
        <f>VLOOKUP(A165,'[1]CUT USD'!A:N,12,FALSE)</f>
        <v>0</v>
      </c>
      <c r="AJ165" s="224">
        <f>VLOOKUP(A165,'[1]CUT USD'!A:N,13,FALSE)</f>
        <v>0</v>
      </c>
      <c r="AK165" s="224">
        <f>VLOOKUP(A165,'[1]CUT USD'!A:N,14,FALSE)</f>
        <v>0</v>
      </c>
      <c r="AL165" s="96">
        <f t="shared" si="3"/>
        <v>0</v>
      </c>
      <c r="AO165" s="103"/>
    </row>
    <row r="166" spans="1:41" ht="33" hidden="1" customHeight="1">
      <c r="A166" s="221">
        <v>376</v>
      </c>
      <c r="B166" s="222" t="str">
        <f>VLOOKUP(A166,[1]List_16!$B$2:$C$576,2,FALSE)</f>
        <v>Agencia Boliviana de Energía Nuclear</v>
      </c>
      <c r="C166" s="223" t="s">
        <v>1383</v>
      </c>
      <c r="D166" s="224">
        <f>VLOOKUP(A166,'[1]RES. TRL'!A:C,2,FALSE)</f>
        <v>0</v>
      </c>
      <c r="E166" s="224">
        <f>VLOOKUP(A166,'[1]RES. TRL'!A:C,3,FALSE)</f>
        <v>0</v>
      </c>
      <c r="F166" s="224">
        <f>VLOOKUP(A166,[1]RES.CDI!A:B,2,FALSE)</f>
        <v>0</v>
      </c>
      <c r="G166" s="224">
        <f>VLOOKUP(A166,'[1]CUT Bs'!A:S,2,FALSE)</f>
        <v>0</v>
      </c>
      <c r="H166" s="224">
        <f>VLOOKUP(A166,'[1]CUT Bs'!A:S,3,FALSE)</f>
        <v>0</v>
      </c>
      <c r="I166" s="224">
        <f>VLOOKUP(A166,'[1]CUT Bs'!A:S,4,FALSE)</f>
        <v>50</v>
      </c>
      <c r="J166" s="224">
        <f>VLOOKUP(A166,'[1]CUT Bs'!A:S,5,FALSE)</f>
        <v>0</v>
      </c>
      <c r="K166" s="224">
        <f>VLOOKUP(A166,'[1]CUT Bs'!A:S,6,FALSE)</f>
        <v>0</v>
      </c>
      <c r="L166" s="224">
        <f>VLOOKUP(A166,'[1]CUT Bs'!A:S,7,FALSE)</f>
        <v>392.38</v>
      </c>
      <c r="M166" s="224">
        <f>VLOOKUP(A166,'[1]CUT Bs'!A:S,8,FALSE)</f>
        <v>0</v>
      </c>
      <c r="N166" s="224">
        <f>VLOOKUP(A166,'[1]CUT Bs'!A:S,9,FALSE)</f>
        <v>0</v>
      </c>
      <c r="O166" s="224">
        <f>VLOOKUP(A166,'[1]CUT Bs'!A:S,10,FALSE)</f>
        <v>261.42</v>
      </c>
      <c r="P166" s="224">
        <f>VLOOKUP(A166,'[1]CUT Bs'!A:S,11,FALSE)</f>
        <v>2667.17</v>
      </c>
      <c r="Q166" s="224">
        <f>VLOOKUP(A166,'[1]CUT Bs'!A:S,12,FALSE)</f>
        <v>0</v>
      </c>
      <c r="R166" s="224">
        <f>VLOOKUP(A166,'[1]CUT Bs'!A:S,13,FALSE)</f>
        <v>0</v>
      </c>
      <c r="S166" s="224">
        <f>VLOOKUP(A166,'[1]CUT Bs'!A:S,14,FALSE)</f>
        <v>0</v>
      </c>
      <c r="T166" s="224">
        <f>VLOOKUP(A166,'[1]CUT Bs'!A:S,15,FALSE)</f>
        <v>0</v>
      </c>
      <c r="U166" s="224">
        <f>VLOOKUP(A166,'[1]CUT Bs'!A:S,16,FALSE)</f>
        <v>0</v>
      </c>
      <c r="V166" s="224">
        <f>VLOOKUP(A166,'[1]CUT Bs'!A:S,17,FALSE)</f>
        <v>0</v>
      </c>
      <c r="W166" s="224">
        <f>VLOOKUP(A166,'[1]RES. TRL'!F:H,2,FALSE)</f>
        <v>0</v>
      </c>
      <c r="X166" s="224">
        <f>VLOOKUP(A166,'[1]RES. TRL'!F:H,3,FALSE)</f>
        <v>0</v>
      </c>
      <c r="Y166" s="224">
        <f>VLOOKUP(A166,'[1]CUT USD'!A:N,2,FALSE)</f>
        <v>0</v>
      </c>
      <c r="Z166" s="224">
        <f>VLOOKUP(A166,'[1]CUT USD'!A:N,3,FALSE)</f>
        <v>0</v>
      </c>
      <c r="AA166" s="224">
        <f>VLOOKUP(A166,'[1]CUT USD'!A:N,4,FALSE)</f>
        <v>0</v>
      </c>
      <c r="AB166" s="224">
        <f>VLOOKUP(A166,'[1]CUT USD'!A:N,5,FALSE)</f>
        <v>0</v>
      </c>
      <c r="AC166" s="224">
        <f>VLOOKUP(A166,'[1]CUT USD'!A:N,6,FALSE)</f>
        <v>0</v>
      </c>
      <c r="AD166" s="224">
        <f>VLOOKUP(A166,'[1]CUT USD'!A:N,7,FALSE)</f>
        <v>0</v>
      </c>
      <c r="AE166" s="224">
        <f>VLOOKUP(A166,'[1]CUT USD'!A:N,8,FALSE)</f>
        <v>0</v>
      </c>
      <c r="AF166" s="224">
        <f>VLOOKUP(A166,'[1]CUT USD'!A:N,9,FALSE)</f>
        <v>0</v>
      </c>
      <c r="AG166" s="224">
        <f>VLOOKUP(A166,'[1]CUT USD'!A:N,10,FALSE)</f>
        <v>0</v>
      </c>
      <c r="AH166" s="224">
        <f>VLOOKUP(A166,'[1]CUT USD'!A:N,11,FALSE)</f>
        <v>0</v>
      </c>
      <c r="AI166" s="224">
        <f>VLOOKUP(A166,'[1]CUT USD'!A:N,12,FALSE)</f>
        <v>0</v>
      </c>
      <c r="AJ166" s="224">
        <f>VLOOKUP(A166,'[1]CUT USD'!A:N,13,FALSE)</f>
        <v>0</v>
      </c>
      <c r="AK166" s="224">
        <f>VLOOKUP(A166,'[1]CUT USD'!A:N,14,FALSE)</f>
        <v>0</v>
      </c>
      <c r="AL166" s="96">
        <f t="shared" si="3"/>
        <v>3370.9700000000003</v>
      </c>
      <c r="AO166" s="103"/>
    </row>
    <row r="167" spans="1:41" ht="33" hidden="1" customHeight="1">
      <c r="A167" s="221">
        <v>377</v>
      </c>
      <c r="B167" s="222" t="str">
        <f>VLOOKUP(A167,[1]List_16!$B$2:$C$576,2,FALSE)</f>
        <v>Dir. Estrg. de Defensa de los Manantiales del Silala y todos los Rec. Hídricos en frontera con la Rep.de Chile</v>
      </c>
      <c r="C167" s="223" t="s">
        <v>1383</v>
      </c>
      <c r="D167" s="224">
        <f>VLOOKUP(A167,'[1]RES. TRL'!A:C,2,FALSE)</f>
        <v>0</v>
      </c>
      <c r="E167" s="224">
        <f>VLOOKUP(A167,'[1]RES. TRL'!A:C,3,FALSE)</f>
        <v>0</v>
      </c>
      <c r="F167" s="224">
        <f>VLOOKUP(A167,[1]RES.CDI!A:B,2,FALSE)</f>
        <v>0</v>
      </c>
      <c r="G167" s="224">
        <f>VLOOKUP(A167,'[1]CUT Bs'!A:S,2,FALSE)</f>
        <v>0</v>
      </c>
      <c r="H167" s="224">
        <f>VLOOKUP(A167,'[1]CUT Bs'!A:S,3,FALSE)</f>
        <v>0</v>
      </c>
      <c r="I167" s="224">
        <f>VLOOKUP(A167,'[1]CUT Bs'!A:S,4,FALSE)</f>
        <v>0</v>
      </c>
      <c r="J167" s="224">
        <f>VLOOKUP(A167,'[1]CUT Bs'!A:S,5,FALSE)</f>
        <v>4152.0200000000004</v>
      </c>
      <c r="K167" s="224">
        <f>VLOOKUP(A167,'[1]CUT Bs'!A:S,6,FALSE)</f>
        <v>0</v>
      </c>
      <c r="L167" s="224">
        <f>VLOOKUP(A167,'[1]CUT Bs'!A:S,7,FALSE)</f>
        <v>0</v>
      </c>
      <c r="M167" s="224">
        <f>VLOOKUP(A167,'[1]CUT Bs'!A:S,8,FALSE)</f>
        <v>0</v>
      </c>
      <c r="N167" s="224">
        <f>VLOOKUP(A167,'[1]CUT Bs'!A:S,9,FALSE)</f>
        <v>0</v>
      </c>
      <c r="O167" s="224">
        <f>VLOOKUP(A167,'[1]CUT Bs'!A:S,10,FALSE)</f>
        <v>0</v>
      </c>
      <c r="P167" s="224">
        <f>VLOOKUP(A167,'[1]CUT Bs'!A:S,11,FALSE)</f>
        <v>0</v>
      </c>
      <c r="Q167" s="224">
        <f>VLOOKUP(A167,'[1]CUT Bs'!A:S,12,FALSE)</f>
        <v>0</v>
      </c>
      <c r="R167" s="224">
        <f>VLOOKUP(A167,'[1]CUT Bs'!A:S,13,FALSE)</f>
        <v>0</v>
      </c>
      <c r="S167" s="224">
        <f>VLOOKUP(A167,'[1]CUT Bs'!A:S,14,FALSE)</f>
        <v>0</v>
      </c>
      <c r="T167" s="224">
        <f>VLOOKUP(A167,'[1]CUT Bs'!A:S,15,FALSE)</f>
        <v>0</v>
      </c>
      <c r="U167" s="224">
        <f>VLOOKUP(A167,'[1]CUT Bs'!A:S,16,FALSE)</f>
        <v>0</v>
      </c>
      <c r="V167" s="224">
        <f>VLOOKUP(A167,'[1]CUT Bs'!A:S,17,FALSE)</f>
        <v>0</v>
      </c>
      <c r="W167" s="224">
        <f>VLOOKUP(A167,'[1]RES. TRL'!F:H,2,FALSE)</f>
        <v>0</v>
      </c>
      <c r="X167" s="224">
        <f>VLOOKUP(A167,'[1]RES. TRL'!F:H,3,FALSE)</f>
        <v>0</v>
      </c>
      <c r="Y167" s="224">
        <f>VLOOKUP(A167,'[1]CUT USD'!A:N,2,FALSE)</f>
        <v>0</v>
      </c>
      <c r="Z167" s="224">
        <f>VLOOKUP(A167,'[1]CUT USD'!A:N,3,FALSE)</f>
        <v>0</v>
      </c>
      <c r="AA167" s="224">
        <f>VLOOKUP(A167,'[1]CUT USD'!A:N,4,FALSE)</f>
        <v>0</v>
      </c>
      <c r="AB167" s="224">
        <f>VLOOKUP(A167,'[1]CUT USD'!A:N,5,FALSE)</f>
        <v>0</v>
      </c>
      <c r="AC167" s="224">
        <f>VLOOKUP(A167,'[1]CUT USD'!A:N,6,FALSE)</f>
        <v>0</v>
      </c>
      <c r="AD167" s="224">
        <f>VLOOKUP(A167,'[1]CUT USD'!A:N,7,FALSE)</f>
        <v>0</v>
      </c>
      <c r="AE167" s="224">
        <f>VLOOKUP(A167,'[1]CUT USD'!A:N,8,FALSE)</f>
        <v>0</v>
      </c>
      <c r="AF167" s="224">
        <f>VLOOKUP(A167,'[1]CUT USD'!A:N,9,FALSE)</f>
        <v>0</v>
      </c>
      <c r="AG167" s="224">
        <f>VLOOKUP(A167,'[1]CUT USD'!A:N,10,FALSE)</f>
        <v>0</v>
      </c>
      <c r="AH167" s="224">
        <f>VLOOKUP(A167,'[1]CUT USD'!A:N,11,FALSE)</f>
        <v>0</v>
      </c>
      <c r="AI167" s="224">
        <f>VLOOKUP(A167,'[1]CUT USD'!A:N,12,FALSE)</f>
        <v>0</v>
      </c>
      <c r="AJ167" s="224">
        <f>VLOOKUP(A167,'[1]CUT USD'!A:N,13,FALSE)</f>
        <v>0</v>
      </c>
      <c r="AK167" s="224">
        <f>VLOOKUP(A167,'[1]CUT USD'!A:N,14,FALSE)</f>
        <v>0</v>
      </c>
      <c r="AL167" s="96">
        <f t="shared" si="3"/>
        <v>4152.0200000000004</v>
      </c>
      <c r="AO167" s="103"/>
    </row>
    <row r="168" spans="1:41" ht="33" hidden="1" customHeight="1">
      <c r="A168" s="221">
        <v>378</v>
      </c>
      <c r="B168" s="222" t="str">
        <f>VLOOKUP(A168,[1]List_16!$B$2:$C$576,2,FALSE)</f>
        <v>Servicio Nacional Textil</v>
      </c>
      <c r="C168" s="223" t="s">
        <v>1383</v>
      </c>
      <c r="D168" s="224">
        <f>VLOOKUP(A168,'[1]RES. TRL'!A:C,2,FALSE)</f>
        <v>0</v>
      </c>
      <c r="E168" s="224">
        <f>VLOOKUP(A168,'[1]RES. TRL'!A:C,3,FALSE)</f>
        <v>0</v>
      </c>
      <c r="F168" s="224">
        <f>VLOOKUP(A168,[1]RES.CDI!A:B,2,FALSE)</f>
        <v>0</v>
      </c>
      <c r="G168" s="224">
        <f>VLOOKUP(A168,'[1]CUT Bs'!A:S,2,FALSE)</f>
        <v>1945.97</v>
      </c>
      <c r="H168" s="224">
        <f>VLOOKUP(A168,'[1]CUT Bs'!A:S,3,FALSE)</f>
        <v>0</v>
      </c>
      <c r="I168" s="224">
        <f>VLOOKUP(A168,'[1]CUT Bs'!A:S,4,FALSE)</f>
        <v>0</v>
      </c>
      <c r="J168" s="224">
        <f>VLOOKUP(A168,'[1]CUT Bs'!A:S,5,FALSE)</f>
        <v>0</v>
      </c>
      <c r="K168" s="224">
        <f>VLOOKUP(A168,'[1]CUT Bs'!A:S,6,FALSE)</f>
        <v>0</v>
      </c>
      <c r="L168" s="224">
        <f>VLOOKUP(A168,'[1]CUT Bs'!A:S,7,FALSE)</f>
        <v>0</v>
      </c>
      <c r="M168" s="224">
        <f>VLOOKUP(A168,'[1]CUT Bs'!A:S,8,FALSE)</f>
        <v>0</v>
      </c>
      <c r="N168" s="224">
        <f>VLOOKUP(A168,'[1]CUT Bs'!A:S,9,FALSE)</f>
        <v>0</v>
      </c>
      <c r="O168" s="224">
        <f>VLOOKUP(A168,'[1]CUT Bs'!A:S,10,FALSE)</f>
        <v>0</v>
      </c>
      <c r="P168" s="224">
        <f>VLOOKUP(A168,'[1]CUT Bs'!A:S,11,FALSE)</f>
        <v>0</v>
      </c>
      <c r="Q168" s="224">
        <f>VLOOKUP(A168,'[1]CUT Bs'!A:S,12,FALSE)</f>
        <v>0</v>
      </c>
      <c r="R168" s="224">
        <f>VLOOKUP(A168,'[1]CUT Bs'!A:S,13,FALSE)</f>
        <v>0</v>
      </c>
      <c r="S168" s="224">
        <f>VLOOKUP(A168,'[1]CUT Bs'!A:S,14,FALSE)</f>
        <v>0</v>
      </c>
      <c r="T168" s="224">
        <f>VLOOKUP(A168,'[1]CUT Bs'!A:S,15,FALSE)</f>
        <v>0</v>
      </c>
      <c r="U168" s="224">
        <f>VLOOKUP(A168,'[1]CUT Bs'!A:S,16,FALSE)</f>
        <v>0</v>
      </c>
      <c r="V168" s="224">
        <f>VLOOKUP(A168,'[1]CUT Bs'!A:S,17,FALSE)</f>
        <v>0</v>
      </c>
      <c r="W168" s="224">
        <f>VLOOKUP(A168,'[1]RES. TRL'!F:H,2,FALSE)</f>
        <v>0</v>
      </c>
      <c r="X168" s="224">
        <f>VLOOKUP(A168,'[1]RES. TRL'!F:H,3,FALSE)</f>
        <v>0</v>
      </c>
      <c r="Y168" s="224">
        <f>VLOOKUP(A168,'[1]CUT USD'!A:N,2,FALSE)</f>
        <v>0</v>
      </c>
      <c r="Z168" s="224">
        <f>VLOOKUP(A168,'[1]CUT USD'!A:N,3,FALSE)</f>
        <v>0</v>
      </c>
      <c r="AA168" s="224">
        <f>VLOOKUP(A168,'[1]CUT USD'!A:N,4,FALSE)</f>
        <v>0</v>
      </c>
      <c r="AB168" s="224">
        <f>VLOOKUP(A168,'[1]CUT USD'!A:N,5,FALSE)</f>
        <v>0</v>
      </c>
      <c r="AC168" s="224">
        <f>VLOOKUP(A168,'[1]CUT USD'!A:N,6,FALSE)</f>
        <v>0</v>
      </c>
      <c r="AD168" s="224">
        <f>VLOOKUP(A168,'[1]CUT USD'!A:N,7,FALSE)</f>
        <v>0</v>
      </c>
      <c r="AE168" s="224">
        <f>VLOOKUP(A168,'[1]CUT USD'!A:N,8,FALSE)</f>
        <v>0</v>
      </c>
      <c r="AF168" s="224">
        <f>VLOOKUP(A168,'[1]CUT USD'!A:N,9,FALSE)</f>
        <v>0</v>
      </c>
      <c r="AG168" s="224">
        <f>VLOOKUP(A168,'[1]CUT USD'!A:N,10,FALSE)</f>
        <v>0</v>
      </c>
      <c r="AH168" s="224">
        <f>VLOOKUP(A168,'[1]CUT USD'!A:N,11,FALSE)</f>
        <v>0</v>
      </c>
      <c r="AI168" s="224">
        <f>VLOOKUP(A168,'[1]CUT USD'!A:N,12,FALSE)</f>
        <v>0</v>
      </c>
      <c r="AJ168" s="224">
        <f>VLOOKUP(A168,'[1]CUT USD'!A:N,13,FALSE)</f>
        <v>0</v>
      </c>
      <c r="AK168" s="224">
        <f>VLOOKUP(A168,'[1]CUT USD'!A:N,14,FALSE)</f>
        <v>0</v>
      </c>
      <c r="AL168" s="96">
        <f t="shared" si="3"/>
        <v>1945.97</v>
      </c>
      <c r="AO168" s="103"/>
    </row>
    <row r="169" spans="1:41" ht="33" hidden="1" customHeight="1">
      <c r="A169" s="221">
        <v>411</v>
      </c>
      <c r="B169" s="222" t="str">
        <f>PROPER(VLOOKUP(A169,[1]bd_lista!$A:$D,2,FALSE))</f>
        <v>Corporación Del Seguro Social Militar</v>
      </c>
      <c r="C169" s="223" t="s">
        <v>1383</v>
      </c>
      <c r="D169" s="224">
        <f>VLOOKUP(A169,'[1]RES. TRL'!A:C,2,FALSE)</f>
        <v>0</v>
      </c>
      <c r="E169" s="224">
        <f>VLOOKUP(A169,'[1]RES. TRL'!A:C,3,FALSE)</f>
        <v>0</v>
      </c>
      <c r="F169" s="224">
        <f>VLOOKUP(A169,[1]RES.CDI!A:B,2,FALSE)</f>
        <v>0</v>
      </c>
      <c r="G169" s="224">
        <f>VLOOKUP(A169,'[1]CUT Bs'!A:S,2,FALSE)</f>
        <v>0</v>
      </c>
      <c r="H169" s="224">
        <f>VLOOKUP(A169,'[1]CUT Bs'!A:S,3,FALSE)</f>
        <v>0</v>
      </c>
      <c r="I169" s="224">
        <f>VLOOKUP(A169,'[1]CUT Bs'!A:S,4,FALSE)</f>
        <v>0</v>
      </c>
      <c r="J169" s="224">
        <f>VLOOKUP(A169,'[1]CUT Bs'!A:S,5,FALSE)</f>
        <v>0</v>
      </c>
      <c r="K169" s="224">
        <f>VLOOKUP(A169,'[1]CUT Bs'!A:S,6,FALSE)</f>
        <v>0</v>
      </c>
      <c r="L169" s="224">
        <f>VLOOKUP(A169,'[1]CUT Bs'!A:S,7,FALSE)</f>
        <v>0</v>
      </c>
      <c r="M169" s="224">
        <f>VLOOKUP(A169,'[1]CUT Bs'!A:S,8,FALSE)</f>
        <v>0</v>
      </c>
      <c r="N169" s="224">
        <f>VLOOKUP(A169,'[1]CUT Bs'!A:S,9,FALSE)</f>
        <v>0</v>
      </c>
      <c r="O169" s="224">
        <f>VLOOKUP(A169,'[1]CUT Bs'!A:S,10,FALSE)</f>
        <v>0</v>
      </c>
      <c r="P169" s="224">
        <f>VLOOKUP(A169,'[1]CUT Bs'!A:S,11,FALSE)</f>
        <v>0</v>
      </c>
      <c r="Q169" s="224">
        <f>VLOOKUP(A169,'[1]CUT Bs'!A:S,12,FALSE)</f>
        <v>0</v>
      </c>
      <c r="R169" s="224">
        <f>VLOOKUP(A169,'[1]CUT Bs'!A:S,13,FALSE)</f>
        <v>0</v>
      </c>
      <c r="S169" s="224">
        <f>VLOOKUP(A169,'[1]CUT Bs'!A:S,14,FALSE)</f>
        <v>0</v>
      </c>
      <c r="T169" s="224">
        <f>VLOOKUP(A169,'[1]CUT Bs'!A:S,15,FALSE)</f>
        <v>0</v>
      </c>
      <c r="U169" s="224">
        <f>VLOOKUP(A169,'[1]CUT Bs'!A:S,16,FALSE)</f>
        <v>0</v>
      </c>
      <c r="V169" s="224">
        <f>VLOOKUP(A169,'[1]CUT Bs'!A:S,17,FALSE)</f>
        <v>0</v>
      </c>
      <c r="W169" s="224">
        <f>VLOOKUP(A169,'[1]RES. TRL'!F:H,2,FALSE)</f>
        <v>0</v>
      </c>
      <c r="X169" s="224">
        <f>VLOOKUP(A169,'[1]RES. TRL'!F:H,3,FALSE)</f>
        <v>0</v>
      </c>
      <c r="Y169" s="224">
        <f>VLOOKUP(A169,'[1]CUT USD'!A:N,2,FALSE)</f>
        <v>0</v>
      </c>
      <c r="Z169" s="224">
        <f>VLOOKUP(A169,'[1]CUT USD'!A:N,3,FALSE)</f>
        <v>0</v>
      </c>
      <c r="AA169" s="224">
        <f>VLOOKUP(A169,'[1]CUT USD'!A:N,4,FALSE)</f>
        <v>0</v>
      </c>
      <c r="AB169" s="224">
        <f>VLOOKUP(A169,'[1]CUT USD'!A:N,5,FALSE)</f>
        <v>0</v>
      </c>
      <c r="AC169" s="224">
        <f>VLOOKUP(A169,'[1]CUT USD'!A:N,6,FALSE)</f>
        <v>0</v>
      </c>
      <c r="AD169" s="224">
        <f>VLOOKUP(A169,'[1]CUT USD'!A:N,7,FALSE)</f>
        <v>0</v>
      </c>
      <c r="AE169" s="224">
        <f>VLOOKUP(A169,'[1]CUT USD'!A:N,8,FALSE)</f>
        <v>0</v>
      </c>
      <c r="AF169" s="224">
        <f>VLOOKUP(A169,'[1]CUT USD'!A:N,9,FALSE)</f>
        <v>0</v>
      </c>
      <c r="AG169" s="224">
        <f>VLOOKUP(A169,'[1]CUT USD'!A:N,10,FALSE)</f>
        <v>0</v>
      </c>
      <c r="AH169" s="224">
        <f>VLOOKUP(A169,'[1]CUT USD'!A:N,11,FALSE)</f>
        <v>0</v>
      </c>
      <c r="AI169" s="224">
        <f>VLOOKUP(A169,'[1]CUT USD'!A:N,12,FALSE)</f>
        <v>0</v>
      </c>
      <c r="AJ169" s="224">
        <f>VLOOKUP(A169,'[1]CUT USD'!A:N,13,FALSE)</f>
        <v>0</v>
      </c>
      <c r="AK169" s="224">
        <f>VLOOKUP(A169,'[1]CUT USD'!A:N,14,FALSE)</f>
        <v>0</v>
      </c>
      <c r="AL169" s="96">
        <f t="shared" si="3"/>
        <v>0</v>
      </c>
      <c r="AO169" s="103"/>
    </row>
    <row r="170" spans="1:41" ht="33" hidden="1" customHeight="1">
      <c r="A170" s="221">
        <v>417</v>
      </c>
      <c r="B170" s="222" t="str">
        <f>PROPER(VLOOKUP(A170,[1]bd_lista!$A:$D,2,FALSE))</f>
        <v>Caja Nacional De Salud</v>
      </c>
      <c r="C170" s="223" t="s">
        <v>1383</v>
      </c>
      <c r="D170" s="224">
        <f>VLOOKUP(A170,'[1]RES. TRL'!A:C,2,FALSE)</f>
        <v>0</v>
      </c>
      <c r="E170" s="224">
        <f>VLOOKUP(A170,'[1]RES. TRL'!A:C,3,FALSE)</f>
        <v>0</v>
      </c>
      <c r="F170" s="224">
        <f>VLOOKUP(A170,[1]RES.CDI!A:B,2,FALSE)</f>
        <v>0</v>
      </c>
      <c r="G170" s="224">
        <f>VLOOKUP(A170,'[1]CUT Bs'!A:S,2,FALSE)</f>
        <v>0</v>
      </c>
      <c r="H170" s="224">
        <f>VLOOKUP(A170,'[1]CUT Bs'!A:S,3,FALSE)</f>
        <v>0</v>
      </c>
      <c r="I170" s="224">
        <f>VLOOKUP(A170,'[1]CUT Bs'!A:S,4,FALSE)</f>
        <v>0</v>
      </c>
      <c r="J170" s="224">
        <f>VLOOKUP(A170,'[1]CUT Bs'!A:S,5,FALSE)</f>
        <v>0</v>
      </c>
      <c r="K170" s="224">
        <f>VLOOKUP(A170,'[1]CUT Bs'!A:S,6,FALSE)</f>
        <v>0</v>
      </c>
      <c r="L170" s="224">
        <f>VLOOKUP(A170,'[1]CUT Bs'!A:S,7,FALSE)</f>
        <v>0</v>
      </c>
      <c r="M170" s="224">
        <f>VLOOKUP(A170,'[1]CUT Bs'!A:S,8,FALSE)</f>
        <v>0</v>
      </c>
      <c r="N170" s="224">
        <f>VLOOKUP(A170,'[1]CUT Bs'!A:S,9,FALSE)</f>
        <v>0</v>
      </c>
      <c r="O170" s="224">
        <f>VLOOKUP(A170,'[1]CUT Bs'!A:S,10,FALSE)</f>
        <v>0</v>
      </c>
      <c r="P170" s="224">
        <f>VLOOKUP(A170,'[1]CUT Bs'!A:S,11,FALSE)</f>
        <v>0</v>
      </c>
      <c r="Q170" s="224">
        <f>VLOOKUP(A170,'[1]CUT Bs'!A:S,12,FALSE)</f>
        <v>0</v>
      </c>
      <c r="R170" s="224">
        <f>VLOOKUP(A170,'[1]CUT Bs'!A:S,13,FALSE)</f>
        <v>0</v>
      </c>
      <c r="S170" s="224">
        <f>VLOOKUP(A170,'[1]CUT Bs'!A:S,14,FALSE)</f>
        <v>0</v>
      </c>
      <c r="T170" s="224">
        <f>VLOOKUP(A170,'[1]CUT Bs'!A:S,15,FALSE)</f>
        <v>0</v>
      </c>
      <c r="U170" s="224">
        <f>VLOOKUP(A170,'[1]CUT Bs'!A:S,16,FALSE)</f>
        <v>0</v>
      </c>
      <c r="V170" s="224">
        <f>VLOOKUP(A170,'[1]CUT Bs'!A:S,17,FALSE)</f>
        <v>0</v>
      </c>
      <c r="W170" s="224">
        <f>VLOOKUP(A170,'[1]RES. TRL'!F:H,2,FALSE)</f>
        <v>0</v>
      </c>
      <c r="X170" s="224">
        <f>VLOOKUP(A170,'[1]RES. TRL'!F:H,3,FALSE)</f>
        <v>0</v>
      </c>
      <c r="Y170" s="224">
        <f>VLOOKUP(A170,'[1]CUT USD'!A:N,2,FALSE)</f>
        <v>0</v>
      </c>
      <c r="Z170" s="224">
        <f>VLOOKUP(A170,'[1]CUT USD'!A:N,3,FALSE)</f>
        <v>0</v>
      </c>
      <c r="AA170" s="224">
        <f>VLOOKUP(A170,'[1]CUT USD'!A:N,4,FALSE)</f>
        <v>0</v>
      </c>
      <c r="AB170" s="224">
        <f>VLOOKUP(A170,'[1]CUT USD'!A:N,5,FALSE)</f>
        <v>0</v>
      </c>
      <c r="AC170" s="224">
        <f>VLOOKUP(A170,'[1]CUT USD'!A:N,6,FALSE)</f>
        <v>0</v>
      </c>
      <c r="AD170" s="224">
        <f>VLOOKUP(A170,'[1]CUT USD'!A:N,7,FALSE)</f>
        <v>0</v>
      </c>
      <c r="AE170" s="224">
        <f>VLOOKUP(A170,'[1]CUT USD'!A:N,8,FALSE)</f>
        <v>0</v>
      </c>
      <c r="AF170" s="224">
        <f>VLOOKUP(A170,'[1]CUT USD'!A:N,9,FALSE)</f>
        <v>0</v>
      </c>
      <c r="AG170" s="224">
        <f>VLOOKUP(A170,'[1]CUT USD'!A:N,10,FALSE)</f>
        <v>0</v>
      </c>
      <c r="AH170" s="224">
        <f>VLOOKUP(A170,'[1]CUT USD'!A:N,11,FALSE)</f>
        <v>0</v>
      </c>
      <c r="AI170" s="224">
        <f>VLOOKUP(A170,'[1]CUT USD'!A:N,12,FALSE)</f>
        <v>0</v>
      </c>
      <c r="AJ170" s="224">
        <f>VLOOKUP(A170,'[1]CUT USD'!A:N,13,FALSE)</f>
        <v>0</v>
      </c>
      <c r="AK170" s="224">
        <f>VLOOKUP(A170,'[1]CUT USD'!A:N,14,FALSE)</f>
        <v>0</v>
      </c>
      <c r="AL170" s="96">
        <f t="shared" si="3"/>
        <v>0</v>
      </c>
      <c r="AO170" s="103"/>
    </row>
    <row r="171" spans="1:41" ht="33" hidden="1" customHeight="1">
      <c r="A171" s="221">
        <v>418</v>
      </c>
      <c r="B171" s="222" t="str">
        <f>PROPER(VLOOKUP(A171,[1]bd_lista!$A:$D,2,FALSE))</f>
        <v>Caja Petrolera De Salud</v>
      </c>
      <c r="C171" s="223" t="s">
        <v>1383</v>
      </c>
      <c r="D171" s="224">
        <f>VLOOKUP(A171,'[1]RES. TRL'!A:C,2,FALSE)</f>
        <v>0</v>
      </c>
      <c r="E171" s="224">
        <f>VLOOKUP(A171,'[1]RES. TRL'!A:C,3,FALSE)</f>
        <v>0</v>
      </c>
      <c r="F171" s="224">
        <f>VLOOKUP(A171,[1]RES.CDI!A:B,2,FALSE)</f>
        <v>0</v>
      </c>
      <c r="G171" s="224">
        <f>VLOOKUP(A171,'[1]CUT Bs'!A:S,2,FALSE)</f>
        <v>0</v>
      </c>
      <c r="H171" s="224">
        <f>VLOOKUP(A171,'[1]CUT Bs'!A:S,3,FALSE)</f>
        <v>0</v>
      </c>
      <c r="I171" s="224">
        <f>VLOOKUP(A171,'[1]CUT Bs'!A:S,4,FALSE)</f>
        <v>0</v>
      </c>
      <c r="J171" s="224">
        <f>VLOOKUP(A171,'[1]CUT Bs'!A:S,5,FALSE)</f>
        <v>0</v>
      </c>
      <c r="K171" s="224">
        <f>VLOOKUP(A171,'[1]CUT Bs'!A:S,6,FALSE)</f>
        <v>0</v>
      </c>
      <c r="L171" s="224">
        <f>VLOOKUP(A171,'[1]CUT Bs'!A:S,7,FALSE)</f>
        <v>0</v>
      </c>
      <c r="M171" s="224">
        <f>VLOOKUP(A171,'[1]CUT Bs'!A:S,8,FALSE)</f>
        <v>0</v>
      </c>
      <c r="N171" s="224">
        <f>VLOOKUP(A171,'[1]CUT Bs'!A:S,9,FALSE)</f>
        <v>0</v>
      </c>
      <c r="O171" s="224">
        <f>VLOOKUP(A171,'[1]CUT Bs'!A:S,10,FALSE)</f>
        <v>0</v>
      </c>
      <c r="P171" s="224">
        <f>VLOOKUP(A171,'[1]CUT Bs'!A:S,11,FALSE)</f>
        <v>0</v>
      </c>
      <c r="Q171" s="224">
        <f>VLOOKUP(A171,'[1]CUT Bs'!A:S,12,FALSE)</f>
        <v>0</v>
      </c>
      <c r="R171" s="224">
        <f>VLOOKUP(A171,'[1]CUT Bs'!A:S,13,FALSE)</f>
        <v>0</v>
      </c>
      <c r="S171" s="224">
        <f>VLOOKUP(A171,'[1]CUT Bs'!A:S,14,FALSE)</f>
        <v>0</v>
      </c>
      <c r="T171" s="224">
        <f>VLOOKUP(A171,'[1]CUT Bs'!A:S,15,FALSE)</f>
        <v>0</v>
      </c>
      <c r="U171" s="224">
        <f>VLOOKUP(A171,'[1]CUT Bs'!A:S,16,FALSE)</f>
        <v>0</v>
      </c>
      <c r="V171" s="224">
        <f>VLOOKUP(A171,'[1]CUT Bs'!A:S,17,FALSE)</f>
        <v>0</v>
      </c>
      <c r="W171" s="224">
        <f>VLOOKUP(A171,'[1]RES. TRL'!F:H,2,FALSE)</f>
        <v>0</v>
      </c>
      <c r="X171" s="224">
        <f>VLOOKUP(A171,'[1]RES. TRL'!F:H,3,FALSE)</f>
        <v>0</v>
      </c>
      <c r="Y171" s="224">
        <f>VLOOKUP(A171,'[1]CUT USD'!A:N,2,FALSE)</f>
        <v>0</v>
      </c>
      <c r="Z171" s="224">
        <f>VLOOKUP(A171,'[1]CUT USD'!A:N,3,FALSE)</f>
        <v>0</v>
      </c>
      <c r="AA171" s="224">
        <f>VLOOKUP(A171,'[1]CUT USD'!A:N,4,FALSE)</f>
        <v>0</v>
      </c>
      <c r="AB171" s="224">
        <f>VLOOKUP(A171,'[1]CUT USD'!A:N,5,FALSE)</f>
        <v>0</v>
      </c>
      <c r="AC171" s="224">
        <f>VLOOKUP(A171,'[1]CUT USD'!A:N,6,FALSE)</f>
        <v>0</v>
      </c>
      <c r="AD171" s="224">
        <f>VLOOKUP(A171,'[1]CUT USD'!A:N,7,FALSE)</f>
        <v>0</v>
      </c>
      <c r="AE171" s="224">
        <f>VLOOKUP(A171,'[1]CUT USD'!A:N,8,FALSE)</f>
        <v>0</v>
      </c>
      <c r="AF171" s="224">
        <f>VLOOKUP(A171,'[1]CUT USD'!A:N,9,FALSE)</f>
        <v>0</v>
      </c>
      <c r="AG171" s="224">
        <f>VLOOKUP(A171,'[1]CUT USD'!A:N,10,FALSE)</f>
        <v>0</v>
      </c>
      <c r="AH171" s="224">
        <f>VLOOKUP(A171,'[1]CUT USD'!A:N,11,FALSE)</f>
        <v>0</v>
      </c>
      <c r="AI171" s="224">
        <f>VLOOKUP(A171,'[1]CUT USD'!A:N,12,FALSE)</f>
        <v>0</v>
      </c>
      <c r="AJ171" s="224">
        <f>VLOOKUP(A171,'[1]CUT USD'!A:N,13,FALSE)</f>
        <v>0</v>
      </c>
      <c r="AK171" s="224">
        <f>VLOOKUP(A171,'[1]CUT USD'!A:N,14,FALSE)</f>
        <v>0</v>
      </c>
      <c r="AL171" s="96">
        <f t="shared" si="3"/>
        <v>0</v>
      </c>
      <c r="AO171" s="103"/>
    </row>
    <row r="172" spans="1:41" ht="33" hidden="1" customHeight="1">
      <c r="A172" s="221">
        <v>422</v>
      </c>
      <c r="B172" s="222" t="str">
        <f>PROPER(VLOOKUP(A172,[1]bd_lista!$A:$D,2,FALSE))</f>
        <v>Caja Bancaria Estatal De Salud</v>
      </c>
      <c r="C172" s="223" t="s">
        <v>1383</v>
      </c>
      <c r="D172" s="224">
        <f>VLOOKUP(A172,'[1]RES. TRL'!A:C,2,FALSE)</f>
        <v>0</v>
      </c>
      <c r="E172" s="224">
        <f>VLOOKUP(A172,'[1]RES. TRL'!A:C,3,FALSE)</f>
        <v>0</v>
      </c>
      <c r="F172" s="224">
        <f>VLOOKUP(A172,[1]RES.CDI!A:B,2,FALSE)</f>
        <v>0</v>
      </c>
      <c r="G172" s="224">
        <f>VLOOKUP(A172,'[1]CUT Bs'!A:S,2,FALSE)</f>
        <v>0</v>
      </c>
      <c r="H172" s="224">
        <f>VLOOKUP(A172,'[1]CUT Bs'!A:S,3,FALSE)</f>
        <v>0</v>
      </c>
      <c r="I172" s="224">
        <f>VLOOKUP(A172,'[1]CUT Bs'!A:S,4,FALSE)</f>
        <v>0</v>
      </c>
      <c r="J172" s="224">
        <f>VLOOKUP(A172,'[1]CUT Bs'!A:S,5,FALSE)</f>
        <v>0</v>
      </c>
      <c r="K172" s="224">
        <f>VLOOKUP(A172,'[1]CUT Bs'!A:S,6,FALSE)</f>
        <v>0</v>
      </c>
      <c r="L172" s="224">
        <f>VLOOKUP(A172,'[1]CUT Bs'!A:S,7,FALSE)</f>
        <v>0</v>
      </c>
      <c r="M172" s="224">
        <f>VLOOKUP(A172,'[1]CUT Bs'!A:S,8,FALSE)</f>
        <v>0</v>
      </c>
      <c r="N172" s="224">
        <f>VLOOKUP(A172,'[1]CUT Bs'!A:S,9,FALSE)</f>
        <v>0</v>
      </c>
      <c r="O172" s="224">
        <f>VLOOKUP(A172,'[1]CUT Bs'!A:S,10,FALSE)</f>
        <v>0</v>
      </c>
      <c r="P172" s="224">
        <f>VLOOKUP(A172,'[1]CUT Bs'!A:S,11,FALSE)</f>
        <v>0</v>
      </c>
      <c r="Q172" s="224">
        <f>VLOOKUP(A172,'[1]CUT Bs'!A:S,12,FALSE)</f>
        <v>0</v>
      </c>
      <c r="R172" s="224">
        <f>VLOOKUP(A172,'[1]CUT Bs'!A:S,13,FALSE)</f>
        <v>0</v>
      </c>
      <c r="S172" s="224">
        <f>VLOOKUP(A172,'[1]CUT Bs'!A:S,14,FALSE)</f>
        <v>0</v>
      </c>
      <c r="T172" s="224">
        <f>VLOOKUP(A172,'[1]CUT Bs'!A:S,15,FALSE)</f>
        <v>0</v>
      </c>
      <c r="U172" s="224">
        <f>VLOOKUP(A172,'[1]CUT Bs'!A:S,16,FALSE)</f>
        <v>0</v>
      </c>
      <c r="V172" s="224">
        <f>VLOOKUP(A172,'[1]CUT Bs'!A:S,17,FALSE)</f>
        <v>0</v>
      </c>
      <c r="W172" s="224">
        <f>VLOOKUP(A172,'[1]RES. TRL'!F:H,2,FALSE)</f>
        <v>0</v>
      </c>
      <c r="X172" s="224">
        <f>VLOOKUP(A172,'[1]RES. TRL'!F:H,3,FALSE)</f>
        <v>0</v>
      </c>
      <c r="Y172" s="224">
        <f>VLOOKUP(A172,'[1]CUT USD'!A:N,2,FALSE)</f>
        <v>0</v>
      </c>
      <c r="Z172" s="224">
        <f>VLOOKUP(A172,'[1]CUT USD'!A:N,3,FALSE)</f>
        <v>0</v>
      </c>
      <c r="AA172" s="224">
        <f>VLOOKUP(A172,'[1]CUT USD'!A:N,4,FALSE)</f>
        <v>0</v>
      </c>
      <c r="AB172" s="224">
        <f>VLOOKUP(A172,'[1]CUT USD'!A:N,5,FALSE)</f>
        <v>0</v>
      </c>
      <c r="AC172" s="224">
        <f>VLOOKUP(A172,'[1]CUT USD'!A:N,6,FALSE)</f>
        <v>0</v>
      </c>
      <c r="AD172" s="224">
        <f>VLOOKUP(A172,'[1]CUT USD'!A:N,7,FALSE)</f>
        <v>0</v>
      </c>
      <c r="AE172" s="224">
        <f>VLOOKUP(A172,'[1]CUT USD'!A:N,8,FALSE)</f>
        <v>0</v>
      </c>
      <c r="AF172" s="224">
        <f>VLOOKUP(A172,'[1]CUT USD'!A:N,9,FALSE)</f>
        <v>0</v>
      </c>
      <c r="AG172" s="224">
        <f>VLOOKUP(A172,'[1]CUT USD'!A:N,10,FALSE)</f>
        <v>0</v>
      </c>
      <c r="AH172" s="224">
        <f>VLOOKUP(A172,'[1]CUT USD'!A:N,11,FALSE)</f>
        <v>0</v>
      </c>
      <c r="AI172" s="224">
        <f>VLOOKUP(A172,'[1]CUT USD'!A:N,12,FALSE)</f>
        <v>0</v>
      </c>
      <c r="AJ172" s="224">
        <f>VLOOKUP(A172,'[1]CUT USD'!A:N,13,FALSE)</f>
        <v>0</v>
      </c>
      <c r="AK172" s="224">
        <f>VLOOKUP(A172,'[1]CUT USD'!A:N,14,FALSE)</f>
        <v>0</v>
      </c>
      <c r="AL172" s="96">
        <f t="shared" si="3"/>
        <v>0</v>
      </c>
      <c r="AO172" s="103"/>
    </row>
    <row r="173" spans="1:41" ht="33" hidden="1" customHeight="1">
      <c r="A173" s="221">
        <v>423</v>
      </c>
      <c r="B173" s="222" t="str">
        <f>PROPER(VLOOKUP(A173,[1]bd_lista!$A:$D,2,FALSE))</f>
        <v>Caja De Salud Del Servicio Nal. De Caminos Y Ramas Anexas</v>
      </c>
      <c r="C173" s="223" t="s">
        <v>1383</v>
      </c>
      <c r="D173" s="224">
        <f>VLOOKUP(A173,'[1]RES. TRL'!A:C,2,FALSE)</f>
        <v>0</v>
      </c>
      <c r="E173" s="224">
        <f>VLOOKUP(A173,'[1]RES. TRL'!A:C,3,FALSE)</f>
        <v>0</v>
      </c>
      <c r="F173" s="224">
        <f>VLOOKUP(A173,[1]RES.CDI!A:B,2,FALSE)</f>
        <v>0</v>
      </c>
      <c r="G173" s="224">
        <f>VLOOKUP(A173,'[1]CUT Bs'!A:S,2,FALSE)</f>
        <v>0</v>
      </c>
      <c r="H173" s="224">
        <f>VLOOKUP(A173,'[1]CUT Bs'!A:S,3,FALSE)</f>
        <v>0</v>
      </c>
      <c r="I173" s="224">
        <f>VLOOKUP(A173,'[1]CUT Bs'!A:S,4,FALSE)</f>
        <v>0</v>
      </c>
      <c r="J173" s="224">
        <f>VLOOKUP(A173,'[1]CUT Bs'!A:S,5,FALSE)</f>
        <v>0</v>
      </c>
      <c r="K173" s="224">
        <f>VLOOKUP(A173,'[1]CUT Bs'!A:S,6,FALSE)</f>
        <v>0</v>
      </c>
      <c r="L173" s="224">
        <f>VLOOKUP(A173,'[1]CUT Bs'!A:S,7,FALSE)</f>
        <v>0</v>
      </c>
      <c r="M173" s="224">
        <f>VLOOKUP(A173,'[1]CUT Bs'!A:S,8,FALSE)</f>
        <v>0</v>
      </c>
      <c r="N173" s="224">
        <f>VLOOKUP(A173,'[1]CUT Bs'!A:S,9,FALSE)</f>
        <v>0</v>
      </c>
      <c r="O173" s="224">
        <f>VLOOKUP(A173,'[1]CUT Bs'!A:S,10,FALSE)</f>
        <v>0</v>
      </c>
      <c r="P173" s="224">
        <f>VLOOKUP(A173,'[1]CUT Bs'!A:S,11,FALSE)</f>
        <v>0</v>
      </c>
      <c r="Q173" s="224">
        <f>VLOOKUP(A173,'[1]CUT Bs'!A:S,12,FALSE)</f>
        <v>0</v>
      </c>
      <c r="R173" s="224">
        <f>VLOOKUP(A173,'[1]CUT Bs'!A:S,13,FALSE)</f>
        <v>0</v>
      </c>
      <c r="S173" s="224">
        <f>VLOOKUP(A173,'[1]CUT Bs'!A:S,14,FALSE)</f>
        <v>0</v>
      </c>
      <c r="T173" s="224">
        <f>VLOOKUP(A173,'[1]CUT Bs'!A:S,15,FALSE)</f>
        <v>0</v>
      </c>
      <c r="U173" s="224">
        <f>VLOOKUP(A173,'[1]CUT Bs'!A:S,16,FALSE)</f>
        <v>0</v>
      </c>
      <c r="V173" s="224">
        <f>VLOOKUP(A173,'[1]CUT Bs'!A:S,17,FALSE)</f>
        <v>0</v>
      </c>
      <c r="W173" s="224">
        <f>VLOOKUP(A173,'[1]RES. TRL'!F:H,2,FALSE)</f>
        <v>0</v>
      </c>
      <c r="X173" s="224">
        <f>VLOOKUP(A173,'[1]RES. TRL'!F:H,3,FALSE)</f>
        <v>0</v>
      </c>
      <c r="Y173" s="224">
        <f>VLOOKUP(A173,'[1]CUT USD'!A:N,2,FALSE)</f>
        <v>0</v>
      </c>
      <c r="Z173" s="224">
        <f>VLOOKUP(A173,'[1]CUT USD'!A:N,3,FALSE)</f>
        <v>0</v>
      </c>
      <c r="AA173" s="224">
        <f>VLOOKUP(A173,'[1]CUT USD'!A:N,4,FALSE)</f>
        <v>0</v>
      </c>
      <c r="AB173" s="224">
        <f>VLOOKUP(A173,'[1]CUT USD'!A:N,5,FALSE)</f>
        <v>0</v>
      </c>
      <c r="AC173" s="224">
        <f>VLOOKUP(A173,'[1]CUT USD'!A:N,6,FALSE)</f>
        <v>0</v>
      </c>
      <c r="AD173" s="224">
        <f>VLOOKUP(A173,'[1]CUT USD'!A:N,7,FALSE)</f>
        <v>0</v>
      </c>
      <c r="AE173" s="224">
        <f>VLOOKUP(A173,'[1]CUT USD'!A:N,8,FALSE)</f>
        <v>0</v>
      </c>
      <c r="AF173" s="224">
        <f>VLOOKUP(A173,'[1]CUT USD'!A:N,9,FALSE)</f>
        <v>0</v>
      </c>
      <c r="AG173" s="224">
        <f>VLOOKUP(A173,'[1]CUT USD'!A:N,10,FALSE)</f>
        <v>0</v>
      </c>
      <c r="AH173" s="224">
        <f>VLOOKUP(A173,'[1]CUT USD'!A:N,11,FALSE)</f>
        <v>0</v>
      </c>
      <c r="AI173" s="224">
        <f>VLOOKUP(A173,'[1]CUT USD'!A:N,12,FALSE)</f>
        <v>0</v>
      </c>
      <c r="AJ173" s="224">
        <f>VLOOKUP(A173,'[1]CUT USD'!A:N,13,FALSE)</f>
        <v>0</v>
      </c>
      <c r="AK173" s="224">
        <f>VLOOKUP(A173,'[1]CUT USD'!A:N,14,FALSE)</f>
        <v>0</v>
      </c>
      <c r="AL173" s="96">
        <f t="shared" si="3"/>
        <v>0</v>
      </c>
      <c r="AO173" s="103"/>
    </row>
    <row r="174" spans="1:41" ht="33" hidden="1" customHeight="1">
      <c r="A174" s="221">
        <v>424</v>
      </c>
      <c r="B174" s="222" t="str">
        <f>PROPER(VLOOKUP(A174,[1]bd_lista!$A:$D,2,FALSE))</f>
        <v>Caja De Salud Cordes</v>
      </c>
      <c r="C174" s="223" t="s">
        <v>1383</v>
      </c>
      <c r="D174" s="224">
        <f>VLOOKUP(A174,'[1]RES. TRL'!A:C,2,FALSE)</f>
        <v>0</v>
      </c>
      <c r="E174" s="224">
        <f>VLOOKUP(A174,'[1]RES. TRL'!A:C,3,FALSE)</f>
        <v>0</v>
      </c>
      <c r="F174" s="224">
        <f>VLOOKUP(A174,[1]RES.CDI!A:B,2,FALSE)</f>
        <v>0</v>
      </c>
      <c r="G174" s="224">
        <f>VLOOKUP(A174,'[1]CUT Bs'!A:S,2,FALSE)</f>
        <v>0</v>
      </c>
      <c r="H174" s="224">
        <f>VLOOKUP(A174,'[1]CUT Bs'!A:S,3,FALSE)</f>
        <v>0</v>
      </c>
      <c r="I174" s="224">
        <f>VLOOKUP(A174,'[1]CUT Bs'!A:S,4,FALSE)</f>
        <v>0</v>
      </c>
      <c r="J174" s="224">
        <f>VLOOKUP(A174,'[1]CUT Bs'!A:S,5,FALSE)</f>
        <v>0</v>
      </c>
      <c r="K174" s="224">
        <f>VLOOKUP(A174,'[1]CUT Bs'!A:S,6,FALSE)</f>
        <v>0</v>
      </c>
      <c r="L174" s="224">
        <f>VLOOKUP(A174,'[1]CUT Bs'!A:S,7,FALSE)</f>
        <v>0</v>
      </c>
      <c r="M174" s="224">
        <f>VLOOKUP(A174,'[1]CUT Bs'!A:S,8,FALSE)</f>
        <v>0</v>
      </c>
      <c r="N174" s="224">
        <f>VLOOKUP(A174,'[1]CUT Bs'!A:S,9,FALSE)</f>
        <v>0</v>
      </c>
      <c r="O174" s="224">
        <f>VLOOKUP(A174,'[1]CUT Bs'!A:S,10,FALSE)</f>
        <v>0</v>
      </c>
      <c r="P174" s="224">
        <f>VLOOKUP(A174,'[1]CUT Bs'!A:S,11,FALSE)</f>
        <v>0</v>
      </c>
      <c r="Q174" s="224">
        <f>VLOOKUP(A174,'[1]CUT Bs'!A:S,12,FALSE)</f>
        <v>0</v>
      </c>
      <c r="R174" s="224">
        <f>VLOOKUP(A174,'[1]CUT Bs'!A:S,13,FALSE)</f>
        <v>0</v>
      </c>
      <c r="S174" s="224">
        <f>VLOOKUP(A174,'[1]CUT Bs'!A:S,14,FALSE)</f>
        <v>0</v>
      </c>
      <c r="T174" s="224">
        <f>VLOOKUP(A174,'[1]CUT Bs'!A:S,15,FALSE)</f>
        <v>0</v>
      </c>
      <c r="U174" s="224">
        <f>VLOOKUP(A174,'[1]CUT Bs'!A:S,16,FALSE)</f>
        <v>0</v>
      </c>
      <c r="V174" s="224">
        <f>VLOOKUP(A174,'[1]CUT Bs'!A:S,17,FALSE)</f>
        <v>0</v>
      </c>
      <c r="W174" s="224">
        <f>VLOOKUP(A174,'[1]RES. TRL'!F:H,2,FALSE)</f>
        <v>0</v>
      </c>
      <c r="X174" s="224">
        <f>VLOOKUP(A174,'[1]RES. TRL'!F:H,3,FALSE)</f>
        <v>0</v>
      </c>
      <c r="Y174" s="224">
        <f>VLOOKUP(A174,'[1]CUT USD'!A:N,2,FALSE)</f>
        <v>0</v>
      </c>
      <c r="Z174" s="224">
        <f>VLOOKUP(A174,'[1]CUT USD'!A:N,3,FALSE)</f>
        <v>0</v>
      </c>
      <c r="AA174" s="224">
        <f>VLOOKUP(A174,'[1]CUT USD'!A:N,4,FALSE)</f>
        <v>0</v>
      </c>
      <c r="AB174" s="224">
        <f>VLOOKUP(A174,'[1]CUT USD'!A:N,5,FALSE)</f>
        <v>0</v>
      </c>
      <c r="AC174" s="224">
        <f>VLOOKUP(A174,'[1]CUT USD'!A:N,6,FALSE)</f>
        <v>0</v>
      </c>
      <c r="AD174" s="224">
        <f>VLOOKUP(A174,'[1]CUT USD'!A:N,7,FALSE)</f>
        <v>0</v>
      </c>
      <c r="AE174" s="224">
        <f>VLOOKUP(A174,'[1]CUT USD'!A:N,8,FALSE)</f>
        <v>0</v>
      </c>
      <c r="AF174" s="224">
        <f>VLOOKUP(A174,'[1]CUT USD'!A:N,9,FALSE)</f>
        <v>0</v>
      </c>
      <c r="AG174" s="224">
        <f>VLOOKUP(A174,'[1]CUT USD'!A:N,10,FALSE)</f>
        <v>0</v>
      </c>
      <c r="AH174" s="224">
        <f>VLOOKUP(A174,'[1]CUT USD'!A:N,11,FALSE)</f>
        <v>0</v>
      </c>
      <c r="AI174" s="224">
        <f>VLOOKUP(A174,'[1]CUT USD'!A:N,12,FALSE)</f>
        <v>0</v>
      </c>
      <c r="AJ174" s="224">
        <f>VLOOKUP(A174,'[1]CUT USD'!A:N,13,FALSE)</f>
        <v>0</v>
      </c>
      <c r="AK174" s="224">
        <f>VLOOKUP(A174,'[1]CUT USD'!A:N,14,FALSE)</f>
        <v>0</v>
      </c>
      <c r="AL174" s="96">
        <f>SUM(D174:AK174)</f>
        <v>0</v>
      </c>
      <c r="AO174" s="103"/>
    </row>
    <row r="175" spans="1:41" ht="33" hidden="1" customHeight="1">
      <c r="A175" s="221">
        <v>425</v>
      </c>
      <c r="B175" s="222" t="str">
        <f>PROPER(VLOOKUP(A175,[1]bd_lista!$A:$D,2,FALSE))</f>
        <v>Seguro Social Universitario De Cochabamba</v>
      </c>
      <c r="C175" s="223" t="s">
        <v>1383</v>
      </c>
      <c r="D175" s="224">
        <f>VLOOKUP(A175,'[1]RES. TRL'!A:C,2,FALSE)</f>
        <v>0</v>
      </c>
      <c r="E175" s="224">
        <f>VLOOKUP(A175,'[1]RES. TRL'!A:C,3,FALSE)</f>
        <v>0</v>
      </c>
      <c r="F175" s="224">
        <f>VLOOKUP(A175,[1]RES.CDI!A:B,2,FALSE)</f>
        <v>0</v>
      </c>
      <c r="G175" s="224">
        <f>VLOOKUP(A175,'[1]CUT Bs'!A:S,2,FALSE)</f>
        <v>0</v>
      </c>
      <c r="H175" s="224">
        <f>VLOOKUP(A175,'[1]CUT Bs'!A:S,3,FALSE)</f>
        <v>0</v>
      </c>
      <c r="I175" s="224">
        <f>VLOOKUP(A175,'[1]CUT Bs'!A:S,4,FALSE)</f>
        <v>0</v>
      </c>
      <c r="J175" s="224">
        <f>VLOOKUP(A175,'[1]CUT Bs'!A:S,5,FALSE)</f>
        <v>0</v>
      </c>
      <c r="K175" s="224">
        <f>VLOOKUP(A175,'[1]CUT Bs'!A:S,6,FALSE)</f>
        <v>0</v>
      </c>
      <c r="L175" s="224">
        <f>VLOOKUP(A175,'[1]CUT Bs'!A:S,7,FALSE)</f>
        <v>0</v>
      </c>
      <c r="M175" s="224">
        <f>VLOOKUP(A175,'[1]CUT Bs'!A:S,8,FALSE)</f>
        <v>0</v>
      </c>
      <c r="N175" s="224">
        <f>VLOOKUP(A175,'[1]CUT Bs'!A:S,9,FALSE)</f>
        <v>0</v>
      </c>
      <c r="O175" s="224">
        <f>VLOOKUP(A175,'[1]CUT Bs'!A:S,10,FALSE)</f>
        <v>0</v>
      </c>
      <c r="P175" s="224">
        <f>VLOOKUP(A175,'[1]CUT Bs'!A:S,11,FALSE)</f>
        <v>0</v>
      </c>
      <c r="Q175" s="224">
        <f>VLOOKUP(A175,'[1]CUT Bs'!A:S,12,FALSE)</f>
        <v>0</v>
      </c>
      <c r="R175" s="224">
        <f>VLOOKUP(A175,'[1]CUT Bs'!A:S,13,FALSE)</f>
        <v>0</v>
      </c>
      <c r="S175" s="224">
        <f>VLOOKUP(A175,'[1]CUT Bs'!A:S,14,FALSE)</f>
        <v>0</v>
      </c>
      <c r="T175" s="224">
        <f>VLOOKUP(A175,'[1]CUT Bs'!A:S,15,FALSE)</f>
        <v>0</v>
      </c>
      <c r="U175" s="224">
        <f>VLOOKUP(A175,'[1]CUT Bs'!A:S,16,FALSE)</f>
        <v>0</v>
      </c>
      <c r="V175" s="224">
        <f>VLOOKUP(A175,'[1]CUT Bs'!A:S,17,FALSE)</f>
        <v>0</v>
      </c>
      <c r="W175" s="224">
        <f>VLOOKUP(A175,'[1]RES. TRL'!F:H,2,FALSE)</f>
        <v>0</v>
      </c>
      <c r="X175" s="224">
        <f>VLOOKUP(A175,'[1]RES. TRL'!F:H,3,FALSE)</f>
        <v>0</v>
      </c>
      <c r="Y175" s="224">
        <f>VLOOKUP(A175,'[1]CUT USD'!A:N,2,FALSE)</f>
        <v>0</v>
      </c>
      <c r="Z175" s="224">
        <f>VLOOKUP(A175,'[1]CUT USD'!A:N,3,FALSE)</f>
        <v>0</v>
      </c>
      <c r="AA175" s="224">
        <f>VLOOKUP(A175,'[1]CUT USD'!A:N,4,FALSE)</f>
        <v>0</v>
      </c>
      <c r="AB175" s="224">
        <f>VLOOKUP(A175,'[1]CUT USD'!A:N,5,FALSE)</f>
        <v>0</v>
      </c>
      <c r="AC175" s="224">
        <f>VLOOKUP(A175,'[1]CUT USD'!A:N,6,FALSE)</f>
        <v>0</v>
      </c>
      <c r="AD175" s="224">
        <f>VLOOKUP(A175,'[1]CUT USD'!A:N,7,FALSE)</f>
        <v>0</v>
      </c>
      <c r="AE175" s="224">
        <f>VLOOKUP(A175,'[1]CUT USD'!A:N,8,FALSE)</f>
        <v>0</v>
      </c>
      <c r="AF175" s="224">
        <f>VLOOKUP(A175,'[1]CUT USD'!A:N,9,FALSE)</f>
        <v>0</v>
      </c>
      <c r="AG175" s="224">
        <f>VLOOKUP(A175,'[1]CUT USD'!A:N,10,FALSE)</f>
        <v>0</v>
      </c>
      <c r="AH175" s="224">
        <f>VLOOKUP(A175,'[1]CUT USD'!A:N,11,FALSE)</f>
        <v>0</v>
      </c>
      <c r="AI175" s="224">
        <f>VLOOKUP(A175,'[1]CUT USD'!A:N,12,FALSE)</f>
        <v>0</v>
      </c>
      <c r="AJ175" s="224">
        <f>VLOOKUP(A175,'[1]CUT USD'!A:N,13,FALSE)</f>
        <v>0</v>
      </c>
      <c r="AK175" s="224">
        <f>VLOOKUP(A175,'[1]CUT USD'!A:N,14,FALSE)</f>
        <v>0</v>
      </c>
      <c r="AL175" s="96">
        <f t="shared" si="3"/>
        <v>0</v>
      </c>
      <c r="AO175" s="103"/>
    </row>
    <row r="176" spans="1:41" ht="33" hidden="1" customHeight="1">
      <c r="A176" s="221">
        <v>426</v>
      </c>
      <c r="B176" s="222" t="str">
        <f>PROPER(VLOOKUP(A176,[1]bd_lista!$A:$D,2,FALSE))</f>
        <v>Seguro Social Universitario De Oruro</v>
      </c>
      <c r="C176" s="223" t="s">
        <v>1383</v>
      </c>
      <c r="D176" s="224">
        <f>VLOOKUP(A176,'[1]RES. TRL'!A:C,2,FALSE)</f>
        <v>0</v>
      </c>
      <c r="E176" s="224">
        <f>VLOOKUP(A176,'[1]RES. TRL'!A:C,3,FALSE)</f>
        <v>0</v>
      </c>
      <c r="F176" s="224">
        <f>VLOOKUP(A176,[1]RES.CDI!A:B,2,FALSE)</f>
        <v>0</v>
      </c>
      <c r="G176" s="224">
        <f>VLOOKUP(A176,'[1]CUT Bs'!A:S,2,FALSE)</f>
        <v>0</v>
      </c>
      <c r="H176" s="224">
        <f>VLOOKUP(A176,'[1]CUT Bs'!A:S,3,FALSE)</f>
        <v>0</v>
      </c>
      <c r="I176" s="224">
        <f>VLOOKUP(A176,'[1]CUT Bs'!A:S,4,FALSE)</f>
        <v>0</v>
      </c>
      <c r="J176" s="224">
        <f>VLOOKUP(A176,'[1]CUT Bs'!A:S,5,FALSE)</f>
        <v>0</v>
      </c>
      <c r="K176" s="224">
        <f>VLOOKUP(A176,'[1]CUT Bs'!A:S,6,FALSE)</f>
        <v>0</v>
      </c>
      <c r="L176" s="224">
        <f>VLOOKUP(A176,'[1]CUT Bs'!A:S,7,FALSE)</f>
        <v>0</v>
      </c>
      <c r="M176" s="224">
        <f>VLOOKUP(A176,'[1]CUT Bs'!A:S,8,FALSE)</f>
        <v>0</v>
      </c>
      <c r="N176" s="224">
        <f>VLOOKUP(A176,'[1]CUT Bs'!A:S,9,FALSE)</f>
        <v>0</v>
      </c>
      <c r="O176" s="224">
        <f>VLOOKUP(A176,'[1]CUT Bs'!A:S,10,FALSE)</f>
        <v>0</v>
      </c>
      <c r="P176" s="224">
        <f>VLOOKUP(A176,'[1]CUT Bs'!A:S,11,FALSE)</f>
        <v>0</v>
      </c>
      <c r="Q176" s="224">
        <f>VLOOKUP(A176,'[1]CUT Bs'!A:S,12,FALSE)</f>
        <v>0</v>
      </c>
      <c r="R176" s="224">
        <f>VLOOKUP(A176,'[1]CUT Bs'!A:S,13,FALSE)</f>
        <v>0</v>
      </c>
      <c r="S176" s="224">
        <f>VLOOKUP(A176,'[1]CUT Bs'!A:S,14,FALSE)</f>
        <v>0</v>
      </c>
      <c r="T176" s="224">
        <f>VLOOKUP(A176,'[1]CUT Bs'!A:S,15,FALSE)</f>
        <v>0</v>
      </c>
      <c r="U176" s="224">
        <f>VLOOKUP(A176,'[1]CUT Bs'!A:S,16,FALSE)</f>
        <v>0</v>
      </c>
      <c r="V176" s="224">
        <f>VLOOKUP(A176,'[1]CUT Bs'!A:S,17,FALSE)</f>
        <v>0</v>
      </c>
      <c r="W176" s="224">
        <f>VLOOKUP(A176,'[1]RES. TRL'!F:H,2,FALSE)</f>
        <v>0</v>
      </c>
      <c r="X176" s="224">
        <f>VLOOKUP(A176,'[1]RES. TRL'!F:H,3,FALSE)</f>
        <v>0</v>
      </c>
      <c r="Y176" s="224">
        <f>VLOOKUP(A176,'[1]CUT USD'!A:N,2,FALSE)</f>
        <v>0</v>
      </c>
      <c r="Z176" s="224">
        <f>VLOOKUP(A176,'[1]CUT USD'!A:N,3,FALSE)</f>
        <v>0</v>
      </c>
      <c r="AA176" s="224">
        <f>VLOOKUP(A176,'[1]CUT USD'!A:N,4,FALSE)</f>
        <v>0</v>
      </c>
      <c r="AB176" s="224">
        <f>VLOOKUP(A176,'[1]CUT USD'!A:N,5,FALSE)</f>
        <v>0</v>
      </c>
      <c r="AC176" s="224">
        <f>VLOOKUP(A176,'[1]CUT USD'!A:N,6,FALSE)</f>
        <v>0</v>
      </c>
      <c r="AD176" s="224">
        <f>VLOOKUP(A176,'[1]CUT USD'!A:N,7,FALSE)</f>
        <v>0</v>
      </c>
      <c r="AE176" s="224">
        <f>VLOOKUP(A176,'[1]CUT USD'!A:N,8,FALSE)</f>
        <v>0</v>
      </c>
      <c r="AF176" s="224">
        <f>VLOOKUP(A176,'[1]CUT USD'!A:N,9,FALSE)</f>
        <v>0</v>
      </c>
      <c r="AG176" s="224">
        <f>VLOOKUP(A176,'[1]CUT USD'!A:N,10,FALSE)</f>
        <v>0</v>
      </c>
      <c r="AH176" s="224">
        <f>VLOOKUP(A176,'[1]CUT USD'!A:N,11,FALSE)</f>
        <v>0</v>
      </c>
      <c r="AI176" s="224">
        <f>VLOOKUP(A176,'[1]CUT USD'!A:N,12,FALSE)</f>
        <v>0</v>
      </c>
      <c r="AJ176" s="224">
        <f>VLOOKUP(A176,'[1]CUT USD'!A:N,13,FALSE)</f>
        <v>0</v>
      </c>
      <c r="AK176" s="224">
        <f>VLOOKUP(A176,'[1]CUT USD'!A:N,14,FALSE)</f>
        <v>0</v>
      </c>
      <c r="AL176" s="96">
        <f t="shared" si="3"/>
        <v>0</v>
      </c>
      <c r="AO176" s="103"/>
    </row>
    <row r="177" spans="1:41" ht="33" hidden="1" customHeight="1">
      <c r="A177" s="221">
        <v>427</v>
      </c>
      <c r="B177" s="222" t="str">
        <f>PROPER(VLOOKUP(A177,[1]bd_lista!$A:$D,2,FALSE))</f>
        <v>Seguro Social Universitario De Santa Cruz</v>
      </c>
      <c r="C177" s="223" t="s">
        <v>1383</v>
      </c>
      <c r="D177" s="224">
        <f>VLOOKUP(A177,'[1]RES. TRL'!A:C,2,FALSE)</f>
        <v>0</v>
      </c>
      <c r="E177" s="224">
        <f>VLOOKUP(A177,'[1]RES. TRL'!A:C,3,FALSE)</f>
        <v>0</v>
      </c>
      <c r="F177" s="224">
        <f>VLOOKUP(A177,[1]RES.CDI!A:B,2,FALSE)</f>
        <v>0</v>
      </c>
      <c r="G177" s="224">
        <f>VLOOKUP(A177,'[1]CUT Bs'!A:S,2,FALSE)</f>
        <v>0</v>
      </c>
      <c r="H177" s="224">
        <f>VLOOKUP(A177,'[1]CUT Bs'!A:S,3,FALSE)</f>
        <v>0</v>
      </c>
      <c r="I177" s="224">
        <f>VLOOKUP(A177,'[1]CUT Bs'!A:S,4,FALSE)</f>
        <v>0</v>
      </c>
      <c r="J177" s="224">
        <f>VLOOKUP(A177,'[1]CUT Bs'!A:S,5,FALSE)</f>
        <v>0</v>
      </c>
      <c r="K177" s="224">
        <f>VLOOKUP(A177,'[1]CUT Bs'!A:S,6,FALSE)</f>
        <v>0</v>
      </c>
      <c r="L177" s="224">
        <f>VLOOKUP(A177,'[1]CUT Bs'!A:S,7,FALSE)</f>
        <v>0</v>
      </c>
      <c r="M177" s="224">
        <f>VLOOKUP(A177,'[1]CUT Bs'!A:S,8,FALSE)</f>
        <v>0</v>
      </c>
      <c r="N177" s="224">
        <f>VLOOKUP(A177,'[1]CUT Bs'!A:S,9,FALSE)</f>
        <v>0</v>
      </c>
      <c r="O177" s="224">
        <f>VLOOKUP(A177,'[1]CUT Bs'!A:S,10,FALSE)</f>
        <v>0</v>
      </c>
      <c r="P177" s="224">
        <f>VLOOKUP(A177,'[1]CUT Bs'!A:S,11,FALSE)</f>
        <v>0</v>
      </c>
      <c r="Q177" s="224">
        <f>VLOOKUP(A177,'[1]CUT Bs'!A:S,12,FALSE)</f>
        <v>0</v>
      </c>
      <c r="R177" s="224">
        <f>VLOOKUP(A177,'[1]CUT Bs'!A:S,13,FALSE)</f>
        <v>0</v>
      </c>
      <c r="S177" s="224">
        <f>VLOOKUP(A177,'[1]CUT Bs'!A:S,14,FALSE)</f>
        <v>0</v>
      </c>
      <c r="T177" s="224">
        <f>VLOOKUP(A177,'[1]CUT Bs'!A:S,15,FALSE)</f>
        <v>0</v>
      </c>
      <c r="U177" s="224">
        <f>VLOOKUP(A177,'[1]CUT Bs'!A:S,16,FALSE)</f>
        <v>0</v>
      </c>
      <c r="V177" s="224">
        <f>VLOOKUP(A177,'[1]CUT Bs'!A:S,17,FALSE)</f>
        <v>0</v>
      </c>
      <c r="W177" s="224">
        <f>VLOOKUP(A177,'[1]RES. TRL'!F:H,2,FALSE)</f>
        <v>0</v>
      </c>
      <c r="X177" s="224">
        <f>VLOOKUP(A177,'[1]RES. TRL'!F:H,3,FALSE)</f>
        <v>0</v>
      </c>
      <c r="Y177" s="224">
        <f>VLOOKUP(A177,'[1]CUT USD'!A:N,2,FALSE)</f>
        <v>0</v>
      </c>
      <c r="Z177" s="224">
        <f>VLOOKUP(A177,'[1]CUT USD'!A:N,3,FALSE)</f>
        <v>0</v>
      </c>
      <c r="AA177" s="224">
        <f>VLOOKUP(A177,'[1]CUT USD'!A:N,4,FALSE)</f>
        <v>0</v>
      </c>
      <c r="AB177" s="224">
        <f>VLOOKUP(A177,'[1]CUT USD'!A:N,5,FALSE)</f>
        <v>0</v>
      </c>
      <c r="AC177" s="224">
        <f>VLOOKUP(A177,'[1]CUT USD'!A:N,6,FALSE)</f>
        <v>0</v>
      </c>
      <c r="AD177" s="224">
        <f>VLOOKUP(A177,'[1]CUT USD'!A:N,7,FALSE)</f>
        <v>0</v>
      </c>
      <c r="AE177" s="224">
        <f>VLOOKUP(A177,'[1]CUT USD'!A:N,8,FALSE)</f>
        <v>0</v>
      </c>
      <c r="AF177" s="224">
        <f>VLOOKUP(A177,'[1]CUT USD'!A:N,9,FALSE)</f>
        <v>0</v>
      </c>
      <c r="AG177" s="224">
        <f>VLOOKUP(A177,'[1]CUT USD'!A:N,10,FALSE)</f>
        <v>0</v>
      </c>
      <c r="AH177" s="224">
        <f>VLOOKUP(A177,'[1]CUT USD'!A:N,11,FALSE)</f>
        <v>0</v>
      </c>
      <c r="AI177" s="224">
        <f>VLOOKUP(A177,'[1]CUT USD'!A:N,12,FALSE)</f>
        <v>0</v>
      </c>
      <c r="AJ177" s="224">
        <f>VLOOKUP(A177,'[1]CUT USD'!A:N,13,FALSE)</f>
        <v>0</v>
      </c>
      <c r="AK177" s="224">
        <f>VLOOKUP(A177,'[1]CUT USD'!A:N,14,FALSE)</f>
        <v>0</v>
      </c>
      <c r="AL177" s="96">
        <f t="shared" si="3"/>
        <v>0</v>
      </c>
      <c r="AO177" s="103"/>
    </row>
    <row r="178" spans="1:41" ht="33" hidden="1" customHeight="1">
      <c r="A178" s="221">
        <v>428</v>
      </c>
      <c r="B178" s="222" t="str">
        <f>PROPER(VLOOKUP(A178,[1]bd_lista!$A:$D,2,FALSE))</f>
        <v>Seguro Social Universitario De Sucre</v>
      </c>
      <c r="C178" s="223" t="s">
        <v>1383</v>
      </c>
      <c r="D178" s="224">
        <f>VLOOKUP(A178,'[1]RES. TRL'!A:C,2,FALSE)</f>
        <v>0</v>
      </c>
      <c r="E178" s="224">
        <f>VLOOKUP(A178,'[1]RES. TRL'!A:C,3,FALSE)</f>
        <v>0</v>
      </c>
      <c r="F178" s="224">
        <f>VLOOKUP(A178,[1]RES.CDI!A:B,2,FALSE)</f>
        <v>0</v>
      </c>
      <c r="G178" s="224">
        <f>VLOOKUP(A178,'[1]CUT Bs'!A:S,2,FALSE)</f>
        <v>0</v>
      </c>
      <c r="H178" s="224">
        <f>VLOOKUP(A178,'[1]CUT Bs'!A:S,3,FALSE)</f>
        <v>0</v>
      </c>
      <c r="I178" s="224">
        <f>VLOOKUP(A178,'[1]CUT Bs'!A:S,4,FALSE)</f>
        <v>0</v>
      </c>
      <c r="J178" s="224">
        <f>VLOOKUP(A178,'[1]CUT Bs'!A:S,5,FALSE)</f>
        <v>0</v>
      </c>
      <c r="K178" s="224">
        <f>VLOOKUP(A178,'[1]CUT Bs'!A:S,6,FALSE)</f>
        <v>0</v>
      </c>
      <c r="L178" s="224">
        <f>VLOOKUP(A178,'[1]CUT Bs'!A:S,7,FALSE)</f>
        <v>0</v>
      </c>
      <c r="M178" s="224">
        <f>VLOOKUP(A178,'[1]CUT Bs'!A:S,8,FALSE)</f>
        <v>0</v>
      </c>
      <c r="N178" s="224">
        <f>VLOOKUP(A178,'[1]CUT Bs'!A:S,9,FALSE)</f>
        <v>0</v>
      </c>
      <c r="O178" s="224">
        <f>VLOOKUP(A178,'[1]CUT Bs'!A:S,10,FALSE)</f>
        <v>0</v>
      </c>
      <c r="P178" s="224">
        <f>VLOOKUP(A178,'[1]CUT Bs'!A:S,11,FALSE)</f>
        <v>0</v>
      </c>
      <c r="Q178" s="224">
        <f>VLOOKUP(A178,'[1]CUT Bs'!A:S,12,FALSE)</f>
        <v>0</v>
      </c>
      <c r="R178" s="224">
        <f>VLOOKUP(A178,'[1]CUT Bs'!A:S,13,FALSE)</f>
        <v>0</v>
      </c>
      <c r="S178" s="224">
        <f>VLOOKUP(A178,'[1]CUT Bs'!A:S,14,FALSE)</f>
        <v>0</v>
      </c>
      <c r="T178" s="224">
        <f>VLOOKUP(A178,'[1]CUT Bs'!A:S,15,FALSE)</f>
        <v>0</v>
      </c>
      <c r="U178" s="224">
        <f>VLOOKUP(A178,'[1]CUT Bs'!A:S,16,FALSE)</f>
        <v>0</v>
      </c>
      <c r="V178" s="224">
        <f>VLOOKUP(A178,'[1]CUT Bs'!A:S,17,FALSE)</f>
        <v>0</v>
      </c>
      <c r="W178" s="224">
        <f>VLOOKUP(A178,'[1]RES. TRL'!F:H,2,FALSE)</f>
        <v>0</v>
      </c>
      <c r="X178" s="224">
        <f>VLOOKUP(A178,'[1]RES. TRL'!F:H,3,FALSE)</f>
        <v>0</v>
      </c>
      <c r="Y178" s="224">
        <f>VLOOKUP(A178,'[1]CUT USD'!A:N,2,FALSE)</f>
        <v>0</v>
      </c>
      <c r="Z178" s="224">
        <f>VLOOKUP(A178,'[1]CUT USD'!A:N,3,FALSE)</f>
        <v>0</v>
      </c>
      <c r="AA178" s="224">
        <f>VLOOKUP(A178,'[1]CUT USD'!A:N,4,FALSE)</f>
        <v>0</v>
      </c>
      <c r="AB178" s="224">
        <f>VLOOKUP(A178,'[1]CUT USD'!A:N,5,FALSE)</f>
        <v>0</v>
      </c>
      <c r="AC178" s="224">
        <f>VLOOKUP(A178,'[1]CUT USD'!A:N,6,FALSE)</f>
        <v>0</v>
      </c>
      <c r="AD178" s="224">
        <f>VLOOKUP(A178,'[1]CUT USD'!A:N,7,FALSE)</f>
        <v>0</v>
      </c>
      <c r="AE178" s="224">
        <f>VLOOKUP(A178,'[1]CUT USD'!A:N,8,FALSE)</f>
        <v>0</v>
      </c>
      <c r="AF178" s="224">
        <f>VLOOKUP(A178,'[1]CUT USD'!A:N,9,FALSE)</f>
        <v>0</v>
      </c>
      <c r="AG178" s="224">
        <f>VLOOKUP(A178,'[1]CUT USD'!A:N,10,FALSE)</f>
        <v>0</v>
      </c>
      <c r="AH178" s="224">
        <f>VLOOKUP(A178,'[1]CUT USD'!A:N,11,FALSE)</f>
        <v>0</v>
      </c>
      <c r="AI178" s="224">
        <f>VLOOKUP(A178,'[1]CUT USD'!A:N,12,FALSE)</f>
        <v>0</v>
      </c>
      <c r="AJ178" s="224">
        <f>VLOOKUP(A178,'[1]CUT USD'!A:N,13,FALSE)</f>
        <v>0</v>
      </c>
      <c r="AK178" s="224">
        <f>VLOOKUP(A178,'[1]CUT USD'!A:N,14,FALSE)</f>
        <v>0</v>
      </c>
      <c r="AL178" s="96">
        <f t="shared" si="3"/>
        <v>0</v>
      </c>
      <c r="AO178" s="103"/>
    </row>
    <row r="179" spans="1:41" ht="33" hidden="1" customHeight="1">
      <c r="A179" s="221">
        <v>429</v>
      </c>
      <c r="B179" s="222" t="str">
        <f>PROPER(VLOOKUP(A179,[1]bd_lista!$A:$D,2,FALSE))</f>
        <v>Seguro Social Universitario De La Paz</v>
      </c>
      <c r="C179" s="223" t="s">
        <v>1383</v>
      </c>
      <c r="D179" s="224">
        <f>VLOOKUP(A179,'[1]RES. TRL'!A:C,2,FALSE)</f>
        <v>0</v>
      </c>
      <c r="E179" s="224">
        <f>VLOOKUP(A179,'[1]RES. TRL'!A:C,3,FALSE)</f>
        <v>0</v>
      </c>
      <c r="F179" s="224">
        <f>VLOOKUP(A179,[1]RES.CDI!A:B,2,FALSE)</f>
        <v>0</v>
      </c>
      <c r="G179" s="224">
        <f>VLOOKUP(A179,'[1]CUT Bs'!A:S,2,FALSE)</f>
        <v>0</v>
      </c>
      <c r="H179" s="224">
        <f>VLOOKUP(A179,'[1]CUT Bs'!A:S,3,FALSE)</f>
        <v>0</v>
      </c>
      <c r="I179" s="224">
        <f>VLOOKUP(A179,'[1]CUT Bs'!A:S,4,FALSE)</f>
        <v>0</v>
      </c>
      <c r="J179" s="224">
        <f>VLOOKUP(A179,'[1]CUT Bs'!A:S,5,FALSE)</f>
        <v>0</v>
      </c>
      <c r="K179" s="224">
        <f>VLOOKUP(A179,'[1]CUT Bs'!A:S,6,FALSE)</f>
        <v>0</v>
      </c>
      <c r="L179" s="224">
        <f>VLOOKUP(A179,'[1]CUT Bs'!A:S,7,FALSE)</f>
        <v>0</v>
      </c>
      <c r="M179" s="224">
        <f>VLOOKUP(A179,'[1]CUT Bs'!A:S,8,FALSE)</f>
        <v>0</v>
      </c>
      <c r="N179" s="224">
        <f>VLOOKUP(A179,'[1]CUT Bs'!A:S,9,FALSE)</f>
        <v>0</v>
      </c>
      <c r="O179" s="224">
        <f>VLOOKUP(A179,'[1]CUT Bs'!A:S,10,FALSE)</f>
        <v>0</v>
      </c>
      <c r="P179" s="224">
        <f>VLOOKUP(A179,'[1]CUT Bs'!A:S,11,FALSE)</f>
        <v>0</v>
      </c>
      <c r="Q179" s="224">
        <f>VLOOKUP(A179,'[1]CUT Bs'!A:S,12,FALSE)</f>
        <v>0</v>
      </c>
      <c r="R179" s="224">
        <f>VLOOKUP(A179,'[1]CUT Bs'!A:S,13,FALSE)</f>
        <v>0</v>
      </c>
      <c r="S179" s="224">
        <f>VLOOKUP(A179,'[1]CUT Bs'!A:S,14,FALSE)</f>
        <v>0</v>
      </c>
      <c r="T179" s="224">
        <f>VLOOKUP(A179,'[1]CUT Bs'!A:S,15,FALSE)</f>
        <v>0</v>
      </c>
      <c r="U179" s="224">
        <f>VLOOKUP(A179,'[1]CUT Bs'!A:S,16,FALSE)</f>
        <v>0</v>
      </c>
      <c r="V179" s="224">
        <f>VLOOKUP(A179,'[1]CUT Bs'!A:S,17,FALSE)</f>
        <v>0</v>
      </c>
      <c r="W179" s="224">
        <f>VLOOKUP(A179,'[1]RES. TRL'!F:H,2,FALSE)</f>
        <v>0</v>
      </c>
      <c r="X179" s="224">
        <f>VLOOKUP(A179,'[1]RES. TRL'!F:H,3,FALSE)</f>
        <v>0</v>
      </c>
      <c r="Y179" s="224">
        <f>VLOOKUP(A179,'[1]CUT USD'!A:N,2,FALSE)</f>
        <v>0</v>
      </c>
      <c r="Z179" s="224">
        <f>VLOOKUP(A179,'[1]CUT USD'!A:N,3,FALSE)</f>
        <v>0</v>
      </c>
      <c r="AA179" s="224">
        <f>VLOOKUP(A179,'[1]CUT USD'!A:N,4,FALSE)</f>
        <v>0</v>
      </c>
      <c r="AB179" s="224">
        <f>VLOOKUP(A179,'[1]CUT USD'!A:N,5,FALSE)</f>
        <v>0</v>
      </c>
      <c r="AC179" s="224">
        <f>VLOOKUP(A179,'[1]CUT USD'!A:N,6,FALSE)</f>
        <v>0</v>
      </c>
      <c r="AD179" s="224">
        <f>VLOOKUP(A179,'[1]CUT USD'!A:N,7,FALSE)</f>
        <v>0</v>
      </c>
      <c r="AE179" s="224">
        <f>VLOOKUP(A179,'[1]CUT USD'!A:N,8,FALSE)</f>
        <v>0</v>
      </c>
      <c r="AF179" s="224">
        <f>VLOOKUP(A179,'[1]CUT USD'!A:N,9,FALSE)</f>
        <v>0</v>
      </c>
      <c r="AG179" s="224">
        <f>VLOOKUP(A179,'[1]CUT USD'!A:N,10,FALSE)</f>
        <v>0</v>
      </c>
      <c r="AH179" s="224">
        <f>VLOOKUP(A179,'[1]CUT USD'!A:N,11,FALSE)</f>
        <v>0</v>
      </c>
      <c r="AI179" s="224">
        <f>VLOOKUP(A179,'[1]CUT USD'!A:N,12,FALSE)</f>
        <v>0</v>
      </c>
      <c r="AJ179" s="224">
        <f>VLOOKUP(A179,'[1]CUT USD'!A:N,13,FALSE)</f>
        <v>0</v>
      </c>
      <c r="AK179" s="224">
        <f>VLOOKUP(A179,'[1]CUT USD'!A:N,14,FALSE)</f>
        <v>0</v>
      </c>
      <c r="AL179" s="96">
        <f t="shared" si="3"/>
        <v>0</v>
      </c>
      <c r="AO179" s="103"/>
    </row>
    <row r="180" spans="1:41" ht="33" hidden="1" customHeight="1">
      <c r="A180" s="221">
        <v>432</v>
      </c>
      <c r="B180" s="222" t="str">
        <f>PROPER(VLOOKUP(A180,[1]bd_lista!$A:$D,2,FALSE))</f>
        <v>Seguro Social Universitario De Tarija</v>
      </c>
      <c r="C180" s="223" t="s">
        <v>1383</v>
      </c>
      <c r="D180" s="224">
        <f>VLOOKUP(A180,'[1]RES. TRL'!A:C,2,FALSE)</f>
        <v>0</v>
      </c>
      <c r="E180" s="224">
        <f>VLOOKUP(A180,'[1]RES. TRL'!A:C,3,FALSE)</f>
        <v>0</v>
      </c>
      <c r="F180" s="224">
        <f>VLOOKUP(A180,[1]RES.CDI!A:B,2,FALSE)</f>
        <v>0</v>
      </c>
      <c r="G180" s="224">
        <f>VLOOKUP(A180,'[1]CUT Bs'!A:S,2,FALSE)</f>
        <v>0</v>
      </c>
      <c r="H180" s="224">
        <f>VLOOKUP(A180,'[1]CUT Bs'!A:S,3,FALSE)</f>
        <v>0</v>
      </c>
      <c r="I180" s="224">
        <f>VLOOKUP(A180,'[1]CUT Bs'!A:S,4,FALSE)</f>
        <v>0</v>
      </c>
      <c r="J180" s="224">
        <f>VLOOKUP(A180,'[1]CUT Bs'!A:S,5,FALSE)</f>
        <v>0</v>
      </c>
      <c r="K180" s="224">
        <f>VLOOKUP(A180,'[1]CUT Bs'!A:S,6,FALSE)</f>
        <v>0</v>
      </c>
      <c r="L180" s="224">
        <f>VLOOKUP(A180,'[1]CUT Bs'!A:S,7,FALSE)</f>
        <v>0</v>
      </c>
      <c r="M180" s="224">
        <f>VLOOKUP(A180,'[1]CUT Bs'!A:S,8,FALSE)</f>
        <v>0</v>
      </c>
      <c r="N180" s="224">
        <f>VLOOKUP(A180,'[1]CUT Bs'!A:S,9,FALSE)</f>
        <v>0</v>
      </c>
      <c r="O180" s="224">
        <f>VLOOKUP(A180,'[1]CUT Bs'!A:S,10,FALSE)</f>
        <v>0</v>
      </c>
      <c r="P180" s="224">
        <f>VLOOKUP(A180,'[1]CUT Bs'!A:S,11,FALSE)</f>
        <v>0</v>
      </c>
      <c r="Q180" s="224">
        <f>VLOOKUP(A180,'[1]CUT Bs'!A:S,12,FALSE)</f>
        <v>0</v>
      </c>
      <c r="R180" s="224">
        <f>VLOOKUP(A180,'[1]CUT Bs'!A:S,13,FALSE)</f>
        <v>0</v>
      </c>
      <c r="S180" s="224">
        <f>VLOOKUP(A180,'[1]CUT Bs'!A:S,14,FALSE)</f>
        <v>0</v>
      </c>
      <c r="T180" s="224">
        <f>VLOOKUP(A180,'[1]CUT Bs'!A:S,15,FALSE)</f>
        <v>0</v>
      </c>
      <c r="U180" s="224">
        <f>VLOOKUP(A180,'[1]CUT Bs'!A:S,16,FALSE)</f>
        <v>0</v>
      </c>
      <c r="V180" s="224">
        <f>VLOOKUP(A180,'[1]CUT Bs'!A:S,17,FALSE)</f>
        <v>0</v>
      </c>
      <c r="W180" s="224">
        <f>VLOOKUP(A180,'[1]RES. TRL'!F:H,2,FALSE)</f>
        <v>0</v>
      </c>
      <c r="X180" s="224">
        <f>VLOOKUP(A180,'[1]RES. TRL'!F:H,3,FALSE)</f>
        <v>0</v>
      </c>
      <c r="Y180" s="224">
        <f>VLOOKUP(A180,'[1]CUT USD'!A:N,2,FALSE)</f>
        <v>0</v>
      </c>
      <c r="Z180" s="224">
        <f>VLOOKUP(A180,'[1]CUT USD'!A:N,3,FALSE)</f>
        <v>0</v>
      </c>
      <c r="AA180" s="224">
        <f>VLOOKUP(A180,'[1]CUT USD'!A:N,4,FALSE)</f>
        <v>0</v>
      </c>
      <c r="AB180" s="224">
        <f>VLOOKUP(A180,'[1]CUT USD'!A:N,5,FALSE)</f>
        <v>0</v>
      </c>
      <c r="AC180" s="224">
        <f>VLOOKUP(A180,'[1]CUT USD'!A:N,6,FALSE)</f>
        <v>0</v>
      </c>
      <c r="AD180" s="224">
        <f>VLOOKUP(A180,'[1]CUT USD'!A:N,7,FALSE)</f>
        <v>0</v>
      </c>
      <c r="AE180" s="224">
        <f>VLOOKUP(A180,'[1]CUT USD'!A:N,8,FALSE)</f>
        <v>0</v>
      </c>
      <c r="AF180" s="224">
        <f>VLOOKUP(A180,'[1]CUT USD'!A:N,9,FALSE)</f>
        <v>0</v>
      </c>
      <c r="AG180" s="224">
        <f>VLOOKUP(A180,'[1]CUT USD'!A:N,10,FALSE)</f>
        <v>0</v>
      </c>
      <c r="AH180" s="224">
        <f>VLOOKUP(A180,'[1]CUT USD'!A:N,11,FALSE)</f>
        <v>0</v>
      </c>
      <c r="AI180" s="224">
        <f>VLOOKUP(A180,'[1]CUT USD'!A:N,12,FALSE)</f>
        <v>0</v>
      </c>
      <c r="AJ180" s="224">
        <f>VLOOKUP(A180,'[1]CUT USD'!A:N,13,FALSE)</f>
        <v>0</v>
      </c>
      <c r="AK180" s="224">
        <f>VLOOKUP(A180,'[1]CUT USD'!A:N,14,FALSE)</f>
        <v>0</v>
      </c>
      <c r="AL180" s="96">
        <f t="shared" si="3"/>
        <v>0</v>
      </c>
      <c r="AO180" s="103"/>
    </row>
    <row r="181" spans="1:41" ht="33" hidden="1" customHeight="1">
      <c r="A181" s="221">
        <v>433</v>
      </c>
      <c r="B181" s="222" t="str">
        <f>PROPER(VLOOKUP(A181,[1]bd_lista!$A:$D,2,FALSE))</f>
        <v>Seguro Social Universitario De Potosí</v>
      </c>
      <c r="C181" s="223" t="s">
        <v>1383</v>
      </c>
      <c r="D181" s="224">
        <f>VLOOKUP(A181,'[1]RES. TRL'!A:C,2,FALSE)</f>
        <v>0</v>
      </c>
      <c r="E181" s="224">
        <f>VLOOKUP(A181,'[1]RES. TRL'!A:C,3,FALSE)</f>
        <v>0</v>
      </c>
      <c r="F181" s="224">
        <f>VLOOKUP(A181,[1]RES.CDI!A:B,2,FALSE)</f>
        <v>0</v>
      </c>
      <c r="G181" s="224">
        <f>VLOOKUP(A181,'[1]CUT Bs'!A:S,2,FALSE)</f>
        <v>0</v>
      </c>
      <c r="H181" s="224">
        <f>VLOOKUP(A181,'[1]CUT Bs'!A:S,3,FALSE)</f>
        <v>0</v>
      </c>
      <c r="I181" s="224">
        <f>VLOOKUP(A181,'[1]CUT Bs'!A:S,4,FALSE)</f>
        <v>0</v>
      </c>
      <c r="J181" s="224">
        <f>VLOOKUP(A181,'[1]CUT Bs'!A:S,5,FALSE)</f>
        <v>0</v>
      </c>
      <c r="K181" s="224">
        <f>VLOOKUP(A181,'[1]CUT Bs'!A:S,6,FALSE)</f>
        <v>0</v>
      </c>
      <c r="L181" s="224">
        <f>VLOOKUP(A181,'[1]CUT Bs'!A:S,7,FALSE)</f>
        <v>0</v>
      </c>
      <c r="M181" s="224">
        <f>VLOOKUP(A181,'[1]CUT Bs'!A:S,8,FALSE)</f>
        <v>0</v>
      </c>
      <c r="N181" s="224">
        <f>VLOOKUP(A181,'[1]CUT Bs'!A:S,9,FALSE)</f>
        <v>0</v>
      </c>
      <c r="O181" s="224">
        <f>VLOOKUP(A181,'[1]CUT Bs'!A:S,10,FALSE)</f>
        <v>0</v>
      </c>
      <c r="P181" s="224">
        <f>VLOOKUP(A181,'[1]CUT Bs'!A:S,11,FALSE)</f>
        <v>0</v>
      </c>
      <c r="Q181" s="224">
        <f>VLOOKUP(A181,'[1]CUT Bs'!A:S,12,FALSE)</f>
        <v>0</v>
      </c>
      <c r="R181" s="224">
        <f>VLOOKUP(A181,'[1]CUT Bs'!A:S,13,FALSE)</f>
        <v>0</v>
      </c>
      <c r="S181" s="224">
        <f>VLOOKUP(A181,'[1]CUT Bs'!A:S,14,FALSE)</f>
        <v>0</v>
      </c>
      <c r="T181" s="224">
        <f>VLOOKUP(A181,'[1]CUT Bs'!A:S,15,FALSE)</f>
        <v>0</v>
      </c>
      <c r="U181" s="224">
        <f>VLOOKUP(A181,'[1]CUT Bs'!A:S,16,FALSE)</f>
        <v>0</v>
      </c>
      <c r="V181" s="224">
        <f>VLOOKUP(A181,'[1]CUT Bs'!A:S,17,FALSE)</f>
        <v>0</v>
      </c>
      <c r="W181" s="224">
        <f>VLOOKUP(A181,'[1]RES. TRL'!F:H,2,FALSE)</f>
        <v>0</v>
      </c>
      <c r="X181" s="224">
        <f>VLOOKUP(A181,'[1]RES. TRL'!F:H,3,FALSE)</f>
        <v>0</v>
      </c>
      <c r="Y181" s="224">
        <f>VLOOKUP(A181,'[1]CUT USD'!A:N,2,FALSE)</f>
        <v>0</v>
      </c>
      <c r="Z181" s="224">
        <f>VLOOKUP(A181,'[1]CUT USD'!A:N,3,FALSE)</f>
        <v>0</v>
      </c>
      <c r="AA181" s="224">
        <f>VLOOKUP(A181,'[1]CUT USD'!A:N,4,FALSE)</f>
        <v>0</v>
      </c>
      <c r="AB181" s="224">
        <f>VLOOKUP(A181,'[1]CUT USD'!A:N,5,FALSE)</f>
        <v>0</v>
      </c>
      <c r="AC181" s="224">
        <f>VLOOKUP(A181,'[1]CUT USD'!A:N,6,FALSE)</f>
        <v>0</v>
      </c>
      <c r="AD181" s="224">
        <f>VLOOKUP(A181,'[1]CUT USD'!A:N,7,FALSE)</f>
        <v>0</v>
      </c>
      <c r="AE181" s="224">
        <f>VLOOKUP(A181,'[1]CUT USD'!A:N,8,FALSE)</f>
        <v>0</v>
      </c>
      <c r="AF181" s="224">
        <f>VLOOKUP(A181,'[1]CUT USD'!A:N,9,FALSE)</f>
        <v>0</v>
      </c>
      <c r="AG181" s="224">
        <f>VLOOKUP(A181,'[1]CUT USD'!A:N,10,FALSE)</f>
        <v>0</v>
      </c>
      <c r="AH181" s="224">
        <f>VLOOKUP(A181,'[1]CUT USD'!A:N,11,FALSE)</f>
        <v>0</v>
      </c>
      <c r="AI181" s="224">
        <f>VLOOKUP(A181,'[1]CUT USD'!A:N,12,FALSE)</f>
        <v>0</v>
      </c>
      <c r="AJ181" s="224">
        <f>VLOOKUP(A181,'[1]CUT USD'!A:N,13,FALSE)</f>
        <v>0</v>
      </c>
      <c r="AK181" s="224">
        <f>VLOOKUP(A181,'[1]CUT USD'!A:N,14,FALSE)</f>
        <v>0</v>
      </c>
      <c r="AL181" s="96">
        <f t="shared" si="3"/>
        <v>0</v>
      </c>
      <c r="AO181" s="103"/>
    </row>
    <row r="182" spans="1:41" ht="33" hidden="1" customHeight="1">
      <c r="A182" s="221">
        <v>434</v>
      </c>
      <c r="B182" s="222" t="str">
        <f>PROPER(VLOOKUP(A182,[1]bd_lista!$A:$D,2,FALSE))</f>
        <v>Seguro Social Universitario De Beni</v>
      </c>
      <c r="C182" s="223" t="s">
        <v>1383</v>
      </c>
      <c r="D182" s="224">
        <f>VLOOKUP(A182,'[1]RES. TRL'!A:C,2,FALSE)</f>
        <v>0</v>
      </c>
      <c r="E182" s="224">
        <f>VLOOKUP(A182,'[1]RES. TRL'!A:C,3,FALSE)</f>
        <v>0</v>
      </c>
      <c r="F182" s="224">
        <f>VLOOKUP(A182,[1]RES.CDI!A:B,2,FALSE)</f>
        <v>0</v>
      </c>
      <c r="G182" s="224">
        <f>VLOOKUP(A182,'[1]CUT Bs'!A:S,2,FALSE)</f>
        <v>0</v>
      </c>
      <c r="H182" s="224">
        <f>VLOOKUP(A182,'[1]CUT Bs'!A:S,3,FALSE)</f>
        <v>0</v>
      </c>
      <c r="I182" s="224">
        <f>VLOOKUP(A182,'[1]CUT Bs'!A:S,4,FALSE)</f>
        <v>0</v>
      </c>
      <c r="J182" s="224">
        <f>VLOOKUP(A182,'[1]CUT Bs'!A:S,5,FALSE)</f>
        <v>0</v>
      </c>
      <c r="K182" s="224">
        <f>VLOOKUP(A182,'[1]CUT Bs'!A:S,6,FALSE)</f>
        <v>0</v>
      </c>
      <c r="L182" s="224">
        <f>VLOOKUP(A182,'[1]CUT Bs'!A:S,7,FALSE)</f>
        <v>0</v>
      </c>
      <c r="M182" s="224">
        <f>VLOOKUP(A182,'[1]CUT Bs'!A:S,8,FALSE)</f>
        <v>0</v>
      </c>
      <c r="N182" s="224">
        <f>VLOOKUP(A182,'[1]CUT Bs'!A:S,9,FALSE)</f>
        <v>0</v>
      </c>
      <c r="O182" s="224">
        <f>VLOOKUP(A182,'[1]CUT Bs'!A:S,10,FALSE)</f>
        <v>0</v>
      </c>
      <c r="P182" s="224">
        <f>VLOOKUP(A182,'[1]CUT Bs'!A:S,11,FALSE)</f>
        <v>0</v>
      </c>
      <c r="Q182" s="224">
        <f>VLOOKUP(A182,'[1]CUT Bs'!A:S,12,FALSE)</f>
        <v>0</v>
      </c>
      <c r="R182" s="224">
        <f>VLOOKUP(A182,'[1]CUT Bs'!A:S,13,FALSE)</f>
        <v>0</v>
      </c>
      <c r="S182" s="224">
        <f>VLOOKUP(A182,'[1]CUT Bs'!A:S,14,FALSE)</f>
        <v>0</v>
      </c>
      <c r="T182" s="224">
        <f>VLOOKUP(A182,'[1]CUT Bs'!A:S,15,FALSE)</f>
        <v>0</v>
      </c>
      <c r="U182" s="224">
        <f>VLOOKUP(A182,'[1]CUT Bs'!A:S,16,FALSE)</f>
        <v>0</v>
      </c>
      <c r="V182" s="224">
        <f>VLOOKUP(A182,'[1]CUT Bs'!A:S,17,FALSE)</f>
        <v>0</v>
      </c>
      <c r="W182" s="224">
        <f>VLOOKUP(A182,'[1]RES. TRL'!F:H,2,FALSE)</f>
        <v>0</v>
      </c>
      <c r="X182" s="224">
        <f>VLOOKUP(A182,'[1]RES. TRL'!F:H,3,FALSE)</f>
        <v>0</v>
      </c>
      <c r="Y182" s="224">
        <f>VLOOKUP(A182,'[1]CUT USD'!A:N,2,FALSE)</f>
        <v>0</v>
      </c>
      <c r="Z182" s="224">
        <f>VLOOKUP(A182,'[1]CUT USD'!A:N,3,FALSE)</f>
        <v>0</v>
      </c>
      <c r="AA182" s="224">
        <f>VLOOKUP(A182,'[1]CUT USD'!A:N,4,FALSE)</f>
        <v>0</v>
      </c>
      <c r="AB182" s="224">
        <f>VLOOKUP(A182,'[1]CUT USD'!A:N,5,FALSE)</f>
        <v>0</v>
      </c>
      <c r="AC182" s="224">
        <f>VLOOKUP(A182,'[1]CUT USD'!A:N,6,FALSE)</f>
        <v>0</v>
      </c>
      <c r="AD182" s="224">
        <f>VLOOKUP(A182,'[1]CUT USD'!A:N,7,FALSE)</f>
        <v>0</v>
      </c>
      <c r="AE182" s="224">
        <f>VLOOKUP(A182,'[1]CUT USD'!A:N,8,FALSE)</f>
        <v>0</v>
      </c>
      <c r="AF182" s="224">
        <f>VLOOKUP(A182,'[1]CUT USD'!A:N,9,FALSE)</f>
        <v>0</v>
      </c>
      <c r="AG182" s="224">
        <f>VLOOKUP(A182,'[1]CUT USD'!A:N,10,FALSE)</f>
        <v>0</v>
      </c>
      <c r="AH182" s="224">
        <f>VLOOKUP(A182,'[1]CUT USD'!A:N,11,FALSE)</f>
        <v>0</v>
      </c>
      <c r="AI182" s="224">
        <f>VLOOKUP(A182,'[1]CUT USD'!A:N,12,FALSE)</f>
        <v>0</v>
      </c>
      <c r="AJ182" s="224">
        <f>VLOOKUP(A182,'[1]CUT USD'!A:N,13,FALSE)</f>
        <v>0</v>
      </c>
      <c r="AK182" s="224">
        <f>VLOOKUP(A182,'[1]CUT USD'!A:N,14,FALSE)</f>
        <v>0</v>
      </c>
      <c r="AL182" s="96">
        <f t="shared" si="3"/>
        <v>0</v>
      </c>
      <c r="AO182" s="103"/>
    </row>
    <row r="183" spans="1:41" ht="33" hidden="1" customHeight="1">
      <c r="A183" s="221">
        <v>435</v>
      </c>
      <c r="B183" s="222" t="str">
        <f>PROPER(VLOOKUP(A183,[1]bd_lista!$A:$D,2,FALSE))</f>
        <v>Seguro Integral De Salud</v>
      </c>
      <c r="C183" s="223" t="s">
        <v>1383</v>
      </c>
      <c r="D183" s="224">
        <f>VLOOKUP(A183,'[1]RES. TRL'!A:C,2,FALSE)</f>
        <v>0</v>
      </c>
      <c r="E183" s="224">
        <f>VLOOKUP(A183,'[1]RES. TRL'!A:C,3,FALSE)</f>
        <v>0</v>
      </c>
      <c r="F183" s="224">
        <f>VLOOKUP(A183,[1]RES.CDI!A:B,2,FALSE)</f>
        <v>0</v>
      </c>
      <c r="G183" s="224">
        <f>VLOOKUP(A183,'[1]CUT Bs'!A:S,2,FALSE)</f>
        <v>0</v>
      </c>
      <c r="H183" s="224">
        <f>VLOOKUP(A183,'[1]CUT Bs'!A:S,3,FALSE)</f>
        <v>0</v>
      </c>
      <c r="I183" s="224">
        <f>VLOOKUP(A183,'[1]CUT Bs'!A:S,4,FALSE)</f>
        <v>0</v>
      </c>
      <c r="J183" s="224">
        <f>VLOOKUP(A183,'[1]CUT Bs'!A:S,5,FALSE)</f>
        <v>0</v>
      </c>
      <c r="K183" s="224">
        <f>VLOOKUP(A183,'[1]CUT Bs'!A:S,6,FALSE)</f>
        <v>0</v>
      </c>
      <c r="L183" s="224">
        <f>VLOOKUP(A183,'[1]CUT Bs'!A:S,7,FALSE)</f>
        <v>0</v>
      </c>
      <c r="M183" s="224">
        <f>VLOOKUP(A183,'[1]CUT Bs'!A:S,8,FALSE)</f>
        <v>0</v>
      </c>
      <c r="N183" s="224">
        <f>VLOOKUP(A183,'[1]CUT Bs'!A:S,9,FALSE)</f>
        <v>0</v>
      </c>
      <c r="O183" s="224">
        <f>VLOOKUP(A183,'[1]CUT Bs'!A:S,10,FALSE)</f>
        <v>0</v>
      </c>
      <c r="P183" s="224">
        <f>VLOOKUP(A183,'[1]CUT Bs'!A:S,11,FALSE)</f>
        <v>0</v>
      </c>
      <c r="Q183" s="224">
        <f>VLOOKUP(A183,'[1]CUT Bs'!A:S,12,FALSE)</f>
        <v>0</v>
      </c>
      <c r="R183" s="224">
        <f>VLOOKUP(A183,'[1]CUT Bs'!A:S,13,FALSE)</f>
        <v>0</v>
      </c>
      <c r="S183" s="224">
        <f>VLOOKUP(A183,'[1]CUT Bs'!A:S,14,FALSE)</f>
        <v>0</v>
      </c>
      <c r="T183" s="224">
        <f>VLOOKUP(A183,'[1]CUT Bs'!A:S,15,FALSE)</f>
        <v>0</v>
      </c>
      <c r="U183" s="224">
        <f>VLOOKUP(A183,'[1]CUT Bs'!A:S,16,FALSE)</f>
        <v>0</v>
      </c>
      <c r="V183" s="224">
        <f>VLOOKUP(A183,'[1]CUT Bs'!A:S,17,FALSE)</f>
        <v>0</v>
      </c>
      <c r="W183" s="224">
        <f>VLOOKUP(A183,'[1]RES. TRL'!F:H,2,FALSE)</f>
        <v>0</v>
      </c>
      <c r="X183" s="224">
        <f>VLOOKUP(A183,'[1]RES. TRL'!F:H,3,FALSE)</f>
        <v>0</v>
      </c>
      <c r="Y183" s="224">
        <f>VLOOKUP(A183,'[1]CUT USD'!A:N,2,FALSE)</f>
        <v>0</v>
      </c>
      <c r="Z183" s="224">
        <f>VLOOKUP(A183,'[1]CUT USD'!A:N,3,FALSE)</f>
        <v>0</v>
      </c>
      <c r="AA183" s="224">
        <f>VLOOKUP(A183,'[1]CUT USD'!A:N,4,FALSE)</f>
        <v>0</v>
      </c>
      <c r="AB183" s="224">
        <f>VLOOKUP(A183,'[1]CUT USD'!A:N,5,FALSE)</f>
        <v>0</v>
      </c>
      <c r="AC183" s="224">
        <f>VLOOKUP(A183,'[1]CUT USD'!A:N,6,FALSE)</f>
        <v>0</v>
      </c>
      <c r="AD183" s="224">
        <f>VLOOKUP(A183,'[1]CUT USD'!A:N,7,FALSE)</f>
        <v>0</v>
      </c>
      <c r="AE183" s="224">
        <f>VLOOKUP(A183,'[1]CUT USD'!A:N,8,FALSE)</f>
        <v>0</v>
      </c>
      <c r="AF183" s="224">
        <f>VLOOKUP(A183,'[1]CUT USD'!A:N,9,FALSE)</f>
        <v>0</v>
      </c>
      <c r="AG183" s="224">
        <f>VLOOKUP(A183,'[1]CUT USD'!A:N,10,FALSE)</f>
        <v>0</v>
      </c>
      <c r="AH183" s="224">
        <f>VLOOKUP(A183,'[1]CUT USD'!A:N,11,FALSE)</f>
        <v>0</v>
      </c>
      <c r="AI183" s="224">
        <f>VLOOKUP(A183,'[1]CUT USD'!A:N,12,FALSE)</f>
        <v>0</v>
      </c>
      <c r="AJ183" s="224">
        <f>VLOOKUP(A183,'[1]CUT USD'!A:N,13,FALSE)</f>
        <v>0</v>
      </c>
      <c r="AK183" s="224">
        <f>VLOOKUP(A183,'[1]CUT USD'!A:N,14,FALSE)</f>
        <v>0</v>
      </c>
      <c r="AL183" s="96">
        <f t="shared" si="3"/>
        <v>0</v>
      </c>
      <c r="AO183" s="103"/>
    </row>
    <row r="184" spans="1:41" ht="33" hidden="1" customHeight="1">
      <c r="A184" s="221">
        <v>512</v>
      </c>
      <c r="B184" s="222" t="str">
        <f>PROPER(VLOOKUP(A184,[1]bd_lista!$A:$D,2,FALSE))</f>
        <v>Adm.De Aeropuertos Y Servicios Auxiliares A La Naveg. Aérea</v>
      </c>
      <c r="C184" s="223" t="s">
        <v>1383</v>
      </c>
      <c r="D184" s="224">
        <f>VLOOKUP(A184,'[1]RES. TRL'!A:C,2,FALSE)</f>
        <v>0</v>
      </c>
      <c r="E184" s="224">
        <f>VLOOKUP(A184,'[1]RES. TRL'!A:C,3,FALSE)</f>
        <v>0</v>
      </c>
      <c r="F184" s="224">
        <f>VLOOKUP(A184,[1]RES.CDI!A:B,2,FALSE)</f>
        <v>0</v>
      </c>
      <c r="G184" s="224">
        <f>VLOOKUP(A184,'[1]CUT Bs'!A:S,2,FALSE)</f>
        <v>616.18999999999994</v>
      </c>
      <c r="H184" s="224">
        <f>VLOOKUP(A184,'[1]CUT Bs'!A:S,3,FALSE)</f>
        <v>0</v>
      </c>
      <c r="I184" s="224">
        <f>VLOOKUP(A184,'[1]CUT Bs'!A:S,4,FALSE)</f>
        <v>0</v>
      </c>
      <c r="J184" s="224">
        <f>VLOOKUP(A184,'[1]CUT Bs'!A:S,5,FALSE)</f>
        <v>225902.12</v>
      </c>
      <c r="K184" s="224">
        <f>VLOOKUP(A184,'[1]CUT Bs'!A:S,6,FALSE)</f>
        <v>0</v>
      </c>
      <c r="L184" s="224">
        <f>VLOOKUP(A184,'[1]CUT Bs'!A:S,7,FALSE)</f>
        <v>0</v>
      </c>
      <c r="M184" s="224">
        <f>VLOOKUP(A184,'[1]CUT Bs'!A:S,8,FALSE)</f>
        <v>0</v>
      </c>
      <c r="N184" s="224">
        <f>VLOOKUP(A184,'[1]CUT Bs'!A:S,9,FALSE)</f>
        <v>0</v>
      </c>
      <c r="O184" s="224">
        <f>VLOOKUP(A184,'[1]CUT Bs'!A:S,10,FALSE)</f>
        <v>0</v>
      </c>
      <c r="P184" s="224">
        <f>VLOOKUP(A184,'[1]CUT Bs'!A:S,11,FALSE)</f>
        <v>0</v>
      </c>
      <c r="Q184" s="224">
        <f>VLOOKUP(A184,'[1]CUT Bs'!A:S,12,FALSE)</f>
        <v>0</v>
      </c>
      <c r="R184" s="224">
        <f>VLOOKUP(A184,'[1]CUT Bs'!A:S,13,FALSE)</f>
        <v>0</v>
      </c>
      <c r="S184" s="224">
        <f>VLOOKUP(A184,'[1]CUT Bs'!A:S,14,FALSE)</f>
        <v>0</v>
      </c>
      <c r="T184" s="224">
        <f>VLOOKUP(A184,'[1]CUT Bs'!A:S,15,FALSE)</f>
        <v>0</v>
      </c>
      <c r="U184" s="224">
        <f>VLOOKUP(A184,'[1]CUT Bs'!A:S,16,FALSE)</f>
        <v>0</v>
      </c>
      <c r="V184" s="224">
        <f>VLOOKUP(A184,'[1]CUT Bs'!A:S,17,FALSE)</f>
        <v>0</v>
      </c>
      <c r="W184" s="224">
        <f>VLOOKUP(A184,'[1]RES. TRL'!F:H,2,FALSE)</f>
        <v>0</v>
      </c>
      <c r="X184" s="224">
        <f>VLOOKUP(A184,'[1]RES. TRL'!F:H,3,FALSE)</f>
        <v>0</v>
      </c>
      <c r="Y184" s="224">
        <f>VLOOKUP(A184,'[1]CUT USD'!A:N,2,FALSE)</f>
        <v>0</v>
      </c>
      <c r="Z184" s="224">
        <f>VLOOKUP(A184,'[1]CUT USD'!A:N,3,FALSE)</f>
        <v>0</v>
      </c>
      <c r="AA184" s="224">
        <f>VLOOKUP(A184,'[1]CUT USD'!A:N,4,FALSE)</f>
        <v>0</v>
      </c>
      <c r="AB184" s="224">
        <f>VLOOKUP(A184,'[1]CUT USD'!A:N,5,FALSE)</f>
        <v>0</v>
      </c>
      <c r="AC184" s="224">
        <f>VLOOKUP(A184,'[1]CUT USD'!A:N,6,FALSE)</f>
        <v>0</v>
      </c>
      <c r="AD184" s="224">
        <f>VLOOKUP(A184,'[1]CUT USD'!A:N,7,FALSE)</f>
        <v>0</v>
      </c>
      <c r="AE184" s="224">
        <f>VLOOKUP(A184,'[1]CUT USD'!A:N,8,FALSE)</f>
        <v>0</v>
      </c>
      <c r="AF184" s="224">
        <f>VLOOKUP(A184,'[1]CUT USD'!A:N,9,FALSE)</f>
        <v>0</v>
      </c>
      <c r="AG184" s="224">
        <f>VLOOKUP(A184,'[1]CUT USD'!A:N,10,FALSE)</f>
        <v>0</v>
      </c>
      <c r="AH184" s="224">
        <f>VLOOKUP(A184,'[1]CUT USD'!A:N,11,FALSE)</f>
        <v>0</v>
      </c>
      <c r="AI184" s="224">
        <f>VLOOKUP(A184,'[1]CUT USD'!A:N,12,FALSE)</f>
        <v>0</v>
      </c>
      <c r="AJ184" s="224">
        <f>VLOOKUP(A184,'[1]CUT USD'!A:N,13,FALSE)</f>
        <v>0</v>
      </c>
      <c r="AK184" s="224">
        <f>VLOOKUP(A184,'[1]CUT USD'!A:N,14,FALSE)</f>
        <v>0</v>
      </c>
      <c r="AL184" s="96">
        <f t="shared" si="3"/>
        <v>226518.31</v>
      </c>
      <c r="AO184" s="103"/>
    </row>
    <row r="185" spans="1:41" ht="33" hidden="1" customHeight="1">
      <c r="A185" s="221">
        <v>513</v>
      </c>
      <c r="B185" s="222" t="str">
        <f>PROPER(VLOOKUP(A185,[1]bd_lista!$A:$D,2,FALSE))</f>
        <v>Yacimientos Petrolíferos Fiscales Bolivianos</v>
      </c>
      <c r="C185" s="223" t="s">
        <v>1383</v>
      </c>
      <c r="D185" s="224">
        <f>VLOOKUP(A185,'[1]RES. TRL'!A:C,2,FALSE)</f>
        <v>0</v>
      </c>
      <c r="E185" s="224">
        <f>VLOOKUP(A185,'[1]RES. TRL'!A:C,3,FALSE)</f>
        <v>0</v>
      </c>
      <c r="F185" s="224">
        <f>VLOOKUP(A185,[1]RES.CDI!A:B,2,FALSE)</f>
        <v>0</v>
      </c>
      <c r="G185" s="224">
        <f>VLOOKUP(A185,'[1]CUT Bs'!A:S,2,FALSE)</f>
        <v>175621.90999999997</v>
      </c>
      <c r="H185" s="224">
        <f>VLOOKUP(A185,'[1]CUT Bs'!A:S,3,FALSE)</f>
        <v>0</v>
      </c>
      <c r="I185" s="224">
        <f>VLOOKUP(A185,'[1]CUT Bs'!A:S,4,FALSE)</f>
        <v>223881.11000000002</v>
      </c>
      <c r="J185" s="224">
        <f>VLOOKUP(A185,'[1]CUT Bs'!A:S,5,FALSE)</f>
        <v>1458269.78</v>
      </c>
      <c r="K185" s="224">
        <f>VLOOKUP(A185,'[1]CUT Bs'!A:S,6,FALSE)</f>
        <v>0</v>
      </c>
      <c r="L185" s="224">
        <f>VLOOKUP(A185,'[1]CUT Bs'!A:S,7,FALSE)</f>
        <v>1979483.0200000009</v>
      </c>
      <c r="M185" s="224">
        <f>VLOOKUP(A185,'[1]CUT Bs'!A:S,8,FALSE)</f>
        <v>0</v>
      </c>
      <c r="N185" s="224">
        <f>VLOOKUP(A185,'[1]CUT Bs'!A:S,9,FALSE)</f>
        <v>0</v>
      </c>
      <c r="O185" s="224">
        <f>VLOOKUP(A185,'[1]CUT Bs'!A:S,10,FALSE)</f>
        <v>24698745.07</v>
      </c>
      <c r="P185" s="224">
        <f>VLOOKUP(A185,'[1]CUT Bs'!A:S,11,FALSE)</f>
        <v>0</v>
      </c>
      <c r="Q185" s="224">
        <f>VLOOKUP(A185,'[1]CUT Bs'!A:S,12,FALSE)</f>
        <v>2574496.87</v>
      </c>
      <c r="R185" s="224">
        <f>VLOOKUP(A185,'[1]CUT Bs'!A:S,13,FALSE)</f>
        <v>0</v>
      </c>
      <c r="S185" s="224">
        <f>VLOOKUP(A185,'[1]CUT Bs'!A:S,14,FALSE)</f>
        <v>0</v>
      </c>
      <c r="T185" s="224">
        <f>VLOOKUP(A185,'[1]CUT Bs'!A:S,15,FALSE)</f>
        <v>0</v>
      </c>
      <c r="U185" s="224">
        <f>VLOOKUP(A185,'[1]CUT Bs'!A:S,16,FALSE)</f>
        <v>0</v>
      </c>
      <c r="V185" s="224">
        <f>VLOOKUP(A185,'[1]CUT Bs'!A:S,17,FALSE)</f>
        <v>0</v>
      </c>
      <c r="W185" s="224">
        <f>VLOOKUP(A185,'[1]RES. TRL'!F:H,2,FALSE)</f>
        <v>0</v>
      </c>
      <c r="X185" s="224">
        <f>VLOOKUP(A185,'[1]RES. TRL'!F:H,3,FALSE)</f>
        <v>0</v>
      </c>
      <c r="Y185" s="224">
        <f>VLOOKUP(A185,'[1]CUT USD'!A:N,2,FALSE)</f>
        <v>0</v>
      </c>
      <c r="Z185" s="224">
        <f>VLOOKUP(A185,'[1]CUT USD'!A:N,3,FALSE)</f>
        <v>0</v>
      </c>
      <c r="AA185" s="224">
        <f>VLOOKUP(A185,'[1]CUT USD'!A:N,4,FALSE)</f>
        <v>0</v>
      </c>
      <c r="AB185" s="224">
        <f>VLOOKUP(A185,'[1]CUT USD'!A:N,5,FALSE)</f>
        <v>356905.36</v>
      </c>
      <c r="AC185" s="224">
        <f>VLOOKUP(A185,'[1]CUT USD'!A:N,6,FALSE)</f>
        <v>0</v>
      </c>
      <c r="AD185" s="224">
        <f>VLOOKUP(A185,'[1]CUT USD'!A:N,7,FALSE)</f>
        <v>0</v>
      </c>
      <c r="AE185" s="224">
        <f>VLOOKUP(A185,'[1]CUT USD'!A:N,8,FALSE)</f>
        <v>0</v>
      </c>
      <c r="AF185" s="224">
        <f>VLOOKUP(A185,'[1]CUT USD'!A:N,9,FALSE)</f>
        <v>0</v>
      </c>
      <c r="AG185" s="224">
        <f>VLOOKUP(A185,'[1]CUT USD'!A:N,10,FALSE)</f>
        <v>0</v>
      </c>
      <c r="AH185" s="224">
        <f>VLOOKUP(A185,'[1]CUT USD'!A:N,11,FALSE)</f>
        <v>0</v>
      </c>
      <c r="AI185" s="224">
        <f>VLOOKUP(A185,'[1]CUT USD'!A:N,12,FALSE)</f>
        <v>0</v>
      </c>
      <c r="AJ185" s="224">
        <f>VLOOKUP(A185,'[1]CUT USD'!A:N,13,FALSE)</f>
        <v>0</v>
      </c>
      <c r="AK185" s="224">
        <f>VLOOKUP(A185,'[1]CUT USD'!A:N,14,FALSE)</f>
        <v>0</v>
      </c>
      <c r="AL185" s="96">
        <f t="shared" si="3"/>
        <v>31467403.120000001</v>
      </c>
      <c r="AO185" s="103"/>
    </row>
    <row r="186" spans="1:41" ht="33" hidden="1" customHeight="1">
      <c r="A186" s="221">
        <v>514</v>
      </c>
      <c r="B186" s="222" t="str">
        <f>PROPER(VLOOKUP(A186,[1]bd_lista!$A:$D,2,FALSE))</f>
        <v>Empresa Nacional De Electricidad</v>
      </c>
      <c r="C186" s="223" t="s">
        <v>1383</v>
      </c>
      <c r="D186" s="224">
        <f>VLOOKUP(A186,'[1]RES. TRL'!A:C,2,FALSE)</f>
        <v>0</v>
      </c>
      <c r="E186" s="224">
        <f>VLOOKUP(A186,'[1]RES. TRL'!A:C,3,FALSE)</f>
        <v>0</v>
      </c>
      <c r="F186" s="224">
        <f>VLOOKUP(A186,[1]RES.CDI!A:B,2,FALSE)</f>
        <v>1975294.53</v>
      </c>
      <c r="G186" s="224">
        <f>VLOOKUP(A186,'[1]CUT Bs'!A:S,2,FALSE)</f>
        <v>0</v>
      </c>
      <c r="H186" s="224">
        <f>VLOOKUP(A186,'[1]CUT Bs'!A:S,3,FALSE)</f>
        <v>0</v>
      </c>
      <c r="I186" s="224">
        <f>VLOOKUP(A186,'[1]CUT Bs'!A:S,4,FALSE)</f>
        <v>0</v>
      </c>
      <c r="J186" s="224">
        <f>VLOOKUP(A186,'[1]CUT Bs'!A:S,5,FALSE)</f>
        <v>0</v>
      </c>
      <c r="K186" s="224">
        <f>VLOOKUP(A186,'[1]CUT Bs'!A:S,6,FALSE)</f>
        <v>0</v>
      </c>
      <c r="L186" s="224">
        <f>VLOOKUP(A186,'[1]CUT Bs'!A:S,7,FALSE)</f>
        <v>0</v>
      </c>
      <c r="M186" s="224">
        <f>VLOOKUP(A186,'[1]CUT Bs'!A:S,8,FALSE)</f>
        <v>0</v>
      </c>
      <c r="N186" s="224">
        <f>VLOOKUP(A186,'[1]CUT Bs'!A:S,9,FALSE)</f>
        <v>0</v>
      </c>
      <c r="O186" s="224">
        <f>VLOOKUP(A186,'[1]CUT Bs'!A:S,10,FALSE)</f>
        <v>0</v>
      </c>
      <c r="P186" s="224">
        <f>VLOOKUP(A186,'[1]CUT Bs'!A:S,11,FALSE)</f>
        <v>0</v>
      </c>
      <c r="Q186" s="224">
        <f>VLOOKUP(A186,'[1]CUT Bs'!A:S,12,FALSE)</f>
        <v>0</v>
      </c>
      <c r="R186" s="224">
        <f>VLOOKUP(A186,'[1]CUT Bs'!A:S,13,FALSE)</f>
        <v>0</v>
      </c>
      <c r="S186" s="224">
        <f>VLOOKUP(A186,'[1]CUT Bs'!A:S,14,FALSE)</f>
        <v>0</v>
      </c>
      <c r="T186" s="224">
        <f>VLOOKUP(A186,'[1]CUT Bs'!A:S,15,FALSE)</f>
        <v>0</v>
      </c>
      <c r="U186" s="224">
        <f>VLOOKUP(A186,'[1]CUT Bs'!A:S,16,FALSE)</f>
        <v>0</v>
      </c>
      <c r="V186" s="224">
        <f>VLOOKUP(A186,'[1]CUT Bs'!A:S,17,FALSE)</f>
        <v>0</v>
      </c>
      <c r="W186" s="224">
        <f>VLOOKUP(A186,'[1]RES. TRL'!F:H,2,FALSE)</f>
        <v>0</v>
      </c>
      <c r="X186" s="224">
        <f>VLOOKUP(A186,'[1]RES. TRL'!F:H,3,FALSE)</f>
        <v>0</v>
      </c>
      <c r="Y186" s="224">
        <f>VLOOKUP(A186,'[1]CUT USD'!A:N,2,FALSE)</f>
        <v>0</v>
      </c>
      <c r="Z186" s="224">
        <f>VLOOKUP(A186,'[1]CUT USD'!A:N,3,FALSE)</f>
        <v>0</v>
      </c>
      <c r="AA186" s="224">
        <f>VLOOKUP(A186,'[1]CUT USD'!A:N,4,FALSE)</f>
        <v>0</v>
      </c>
      <c r="AB186" s="224">
        <f>VLOOKUP(A186,'[1]CUT USD'!A:N,5,FALSE)</f>
        <v>0</v>
      </c>
      <c r="AC186" s="224">
        <f>VLOOKUP(A186,'[1]CUT USD'!A:N,6,FALSE)</f>
        <v>0</v>
      </c>
      <c r="AD186" s="224">
        <f>VLOOKUP(A186,'[1]CUT USD'!A:N,7,FALSE)</f>
        <v>5435.11</v>
      </c>
      <c r="AE186" s="224">
        <f>VLOOKUP(A186,'[1]CUT USD'!A:N,8,FALSE)</f>
        <v>0</v>
      </c>
      <c r="AF186" s="224">
        <f>VLOOKUP(A186,'[1]CUT USD'!A:N,9,FALSE)</f>
        <v>0</v>
      </c>
      <c r="AG186" s="224">
        <f>VLOOKUP(A186,'[1]CUT USD'!A:N,10,FALSE)</f>
        <v>0</v>
      </c>
      <c r="AH186" s="224">
        <f>VLOOKUP(A186,'[1]CUT USD'!A:N,11,FALSE)</f>
        <v>0</v>
      </c>
      <c r="AI186" s="224">
        <f>VLOOKUP(A186,'[1]CUT USD'!A:N,12,FALSE)</f>
        <v>0</v>
      </c>
      <c r="AJ186" s="224">
        <f>VLOOKUP(A186,'[1]CUT USD'!A:N,13,FALSE)</f>
        <v>0</v>
      </c>
      <c r="AK186" s="224">
        <f>VLOOKUP(A186,'[1]CUT USD'!A:N,14,FALSE)</f>
        <v>0</v>
      </c>
      <c r="AL186" s="96">
        <f t="shared" si="3"/>
        <v>1980729.6400000001</v>
      </c>
      <c r="AO186" s="103"/>
    </row>
    <row r="187" spans="1:41" ht="33" hidden="1" customHeight="1">
      <c r="A187" s="221">
        <v>517</v>
      </c>
      <c r="B187" s="222" t="str">
        <f>PROPER(VLOOKUP(A187,[1]bd_lista!$A:$D,2,FALSE))</f>
        <v>Corporación Minera De Bolivia</v>
      </c>
      <c r="C187" s="223" t="s">
        <v>1383</v>
      </c>
      <c r="D187" s="224">
        <f>VLOOKUP(A187,'[1]RES. TRL'!A:C,2,FALSE)</f>
        <v>0</v>
      </c>
      <c r="E187" s="224">
        <f>VLOOKUP(A187,'[1]RES. TRL'!A:C,3,FALSE)</f>
        <v>0</v>
      </c>
      <c r="F187" s="224">
        <f>VLOOKUP(A187,[1]RES.CDI!A:B,2,FALSE)</f>
        <v>0</v>
      </c>
      <c r="G187" s="224">
        <f>VLOOKUP(A187,'[1]CUT Bs'!A:S,2,FALSE)</f>
        <v>0</v>
      </c>
      <c r="H187" s="224">
        <f>VLOOKUP(A187,'[1]CUT Bs'!A:S,3,FALSE)</f>
        <v>0</v>
      </c>
      <c r="I187" s="224">
        <f>VLOOKUP(A187,'[1]CUT Bs'!A:S,4,FALSE)</f>
        <v>0</v>
      </c>
      <c r="J187" s="224">
        <f>VLOOKUP(A187,'[1]CUT Bs'!A:S,5,FALSE)</f>
        <v>0</v>
      </c>
      <c r="K187" s="224">
        <f>VLOOKUP(A187,'[1]CUT Bs'!A:S,6,FALSE)</f>
        <v>0</v>
      </c>
      <c r="L187" s="224">
        <f>VLOOKUP(A187,'[1]CUT Bs'!A:S,7,FALSE)</f>
        <v>0</v>
      </c>
      <c r="M187" s="224">
        <f>VLOOKUP(A187,'[1]CUT Bs'!A:S,8,FALSE)</f>
        <v>0</v>
      </c>
      <c r="N187" s="224">
        <f>VLOOKUP(A187,'[1]CUT Bs'!A:S,9,FALSE)</f>
        <v>0</v>
      </c>
      <c r="O187" s="224">
        <f>VLOOKUP(A187,'[1]CUT Bs'!A:S,10,FALSE)</f>
        <v>0</v>
      </c>
      <c r="P187" s="224">
        <f>VLOOKUP(A187,'[1]CUT Bs'!A:S,11,FALSE)</f>
        <v>0</v>
      </c>
      <c r="Q187" s="224">
        <f>VLOOKUP(A187,'[1]CUT Bs'!A:S,12,FALSE)</f>
        <v>0</v>
      </c>
      <c r="R187" s="224">
        <f>VLOOKUP(A187,'[1]CUT Bs'!A:S,13,FALSE)</f>
        <v>0</v>
      </c>
      <c r="S187" s="224">
        <f>VLOOKUP(A187,'[1]CUT Bs'!A:S,14,FALSE)</f>
        <v>0</v>
      </c>
      <c r="T187" s="224">
        <f>VLOOKUP(A187,'[1]CUT Bs'!A:S,15,FALSE)</f>
        <v>0</v>
      </c>
      <c r="U187" s="224">
        <f>VLOOKUP(A187,'[1]CUT Bs'!A:S,16,FALSE)</f>
        <v>0</v>
      </c>
      <c r="V187" s="224">
        <f>VLOOKUP(A187,'[1]CUT Bs'!A:S,17,FALSE)</f>
        <v>0</v>
      </c>
      <c r="W187" s="224">
        <f>VLOOKUP(A187,'[1]RES. TRL'!F:H,2,FALSE)</f>
        <v>0</v>
      </c>
      <c r="X187" s="224">
        <f>VLOOKUP(A187,'[1]RES. TRL'!F:H,3,FALSE)</f>
        <v>0</v>
      </c>
      <c r="Y187" s="224">
        <f>VLOOKUP(A187,'[1]CUT USD'!A:N,2,FALSE)</f>
        <v>0</v>
      </c>
      <c r="Z187" s="224">
        <f>VLOOKUP(A187,'[1]CUT USD'!A:N,3,FALSE)</f>
        <v>0</v>
      </c>
      <c r="AA187" s="224">
        <f>VLOOKUP(A187,'[1]CUT USD'!A:N,4,FALSE)</f>
        <v>0</v>
      </c>
      <c r="AB187" s="224">
        <f>VLOOKUP(A187,'[1]CUT USD'!A:N,5,FALSE)</f>
        <v>0</v>
      </c>
      <c r="AC187" s="224">
        <f>VLOOKUP(A187,'[1]CUT USD'!A:N,6,FALSE)</f>
        <v>0</v>
      </c>
      <c r="AD187" s="224">
        <f>VLOOKUP(A187,'[1]CUT USD'!A:N,7,FALSE)</f>
        <v>0</v>
      </c>
      <c r="AE187" s="224">
        <f>VLOOKUP(A187,'[1]CUT USD'!A:N,8,FALSE)</f>
        <v>0</v>
      </c>
      <c r="AF187" s="224">
        <f>VLOOKUP(A187,'[1]CUT USD'!A:N,9,FALSE)</f>
        <v>0</v>
      </c>
      <c r="AG187" s="224">
        <f>VLOOKUP(A187,'[1]CUT USD'!A:N,10,FALSE)</f>
        <v>0</v>
      </c>
      <c r="AH187" s="224">
        <f>VLOOKUP(A187,'[1]CUT USD'!A:N,11,FALSE)</f>
        <v>0</v>
      </c>
      <c r="AI187" s="224">
        <f>VLOOKUP(A187,'[1]CUT USD'!A:N,12,FALSE)</f>
        <v>0</v>
      </c>
      <c r="AJ187" s="224">
        <f>VLOOKUP(A187,'[1]CUT USD'!A:N,13,FALSE)</f>
        <v>0</v>
      </c>
      <c r="AK187" s="224">
        <f>VLOOKUP(A187,'[1]CUT USD'!A:N,14,FALSE)</f>
        <v>0</v>
      </c>
      <c r="AL187" s="96">
        <f t="shared" si="3"/>
        <v>0</v>
      </c>
      <c r="AO187" s="103"/>
    </row>
    <row r="188" spans="1:41" ht="33" hidden="1" customHeight="1">
      <c r="A188" s="221">
        <v>520</v>
      </c>
      <c r="B188" s="222" t="str">
        <f>PROPER(VLOOKUP(A188,[1]bd_lista!$A:$D,2,FALSE))</f>
        <v>Empresa Metalúrgica Vinto - Nacionalizada</v>
      </c>
      <c r="C188" s="223" t="s">
        <v>1383</v>
      </c>
      <c r="D188" s="224">
        <f>VLOOKUP(A188,'[1]RES. TRL'!A:C,2,FALSE)</f>
        <v>0</v>
      </c>
      <c r="E188" s="224">
        <f>VLOOKUP(A188,'[1]RES. TRL'!A:C,3,FALSE)</f>
        <v>0</v>
      </c>
      <c r="F188" s="224">
        <f>VLOOKUP(A188,[1]RES.CDI!A:B,2,FALSE)</f>
        <v>0</v>
      </c>
      <c r="G188" s="224">
        <f>VLOOKUP(A188,'[1]CUT Bs'!A:S,2,FALSE)</f>
        <v>0</v>
      </c>
      <c r="H188" s="224">
        <f>VLOOKUP(A188,'[1]CUT Bs'!A:S,3,FALSE)</f>
        <v>0</v>
      </c>
      <c r="I188" s="224">
        <f>VLOOKUP(A188,'[1]CUT Bs'!A:S,4,FALSE)</f>
        <v>0</v>
      </c>
      <c r="J188" s="224">
        <f>VLOOKUP(A188,'[1]CUT Bs'!A:S,5,FALSE)</f>
        <v>0</v>
      </c>
      <c r="K188" s="224">
        <f>VLOOKUP(A188,'[1]CUT Bs'!A:S,6,FALSE)</f>
        <v>0</v>
      </c>
      <c r="L188" s="224">
        <f>VLOOKUP(A188,'[1]CUT Bs'!A:S,7,FALSE)</f>
        <v>0</v>
      </c>
      <c r="M188" s="224">
        <f>VLOOKUP(A188,'[1]CUT Bs'!A:S,8,FALSE)</f>
        <v>0</v>
      </c>
      <c r="N188" s="224">
        <f>VLOOKUP(A188,'[1]CUT Bs'!A:S,9,FALSE)</f>
        <v>0</v>
      </c>
      <c r="O188" s="224">
        <f>VLOOKUP(A188,'[1]CUT Bs'!A:S,10,FALSE)</f>
        <v>0</v>
      </c>
      <c r="P188" s="224">
        <f>VLOOKUP(A188,'[1]CUT Bs'!A:S,11,FALSE)</f>
        <v>0</v>
      </c>
      <c r="Q188" s="224">
        <f>VLOOKUP(A188,'[1]CUT Bs'!A:S,12,FALSE)</f>
        <v>0</v>
      </c>
      <c r="R188" s="224">
        <f>VLOOKUP(A188,'[1]CUT Bs'!A:S,13,FALSE)</f>
        <v>0</v>
      </c>
      <c r="S188" s="224">
        <f>VLOOKUP(A188,'[1]CUT Bs'!A:S,14,FALSE)</f>
        <v>0</v>
      </c>
      <c r="T188" s="224">
        <f>VLOOKUP(A188,'[1]CUT Bs'!A:S,15,FALSE)</f>
        <v>0</v>
      </c>
      <c r="U188" s="224">
        <f>VLOOKUP(A188,'[1]CUT Bs'!A:S,16,FALSE)</f>
        <v>0</v>
      </c>
      <c r="V188" s="224">
        <f>VLOOKUP(A188,'[1]CUT Bs'!A:S,17,FALSE)</f>
        <v>0</v>
      </c>
      <c r="W188" s="224">
        <f>VLOOKUP(A188,'[1]RES. TRL'!F:H,2,FALSE)</f>
        <v>0</v>
      </c>
      <c r="X188" s="224">
        <f>VLOOKUP(A188,'[1]RES. TRL'!F:H,3,FALSE)</f>
        <v>0</v>
      </c>
      <c r="Y188" s="224">
        <f>VLOOKUP(A188,'[1]CUT USD'!A:N,2,FALSE)</f>
        <v>0</v>
      </c>
      <c r="Z188" s="224">
        <f>VLOOKUP(A188,'[1]CUT USD'!A:N,3,FALSE)</f>
        <v>0</v>
      </c>
      <c r="AA188" s="224">
        <f>VLOOKUP(A188,'[1]CUT USD'!A:N,4,FALSE)</f>
        <v>0</v>
      </c>
      <c r="AB188" s="224">
        <f>VLOOKUP(A188,'[1]CUT USD'!A:N,5,FALSE)</f>
        <v>0</v>
      </c>
      <c r="AC188" s="224">
        <f>VLOOKUP(A188,'[1]CUT USD'!A:N,6,FALSE)</f>
        <v>0</v>
      </c>
      <c r="AD188" s="224">
        <f>VLOOKUP(A188,'[1]CUT USD'!A:N,7,FALSE)</f>
        <v>0</v>
      </c>
      <c r="AE188" s="224">
        <f>VLOOKUP(A188,'[1]CUT USD'!A:N,8,FALSE)</f>
        <v>0</v>
      </c>
      <c r="AF188" s="224">
        <f>VLOOKUP(A188,'[1]CUT USD'!A:N,9,FALSE)</f>
        <v>0</v>
      </c>
      <c r="AG188" s="224">
        <f>VLOOKUP(A188,'[1]CUT USD'!A:N,10,FALSE)</f>
        <v>0</v>
      </c>
      <c r="AH188" s="224">
        <f>VLOOKUP(A188,'[1]CUT USD'!A:N,11,FALSE)</f>
        <v>0</v>
      </c>
      <c r="AI188" s="224">
        <f>VLOOKUP(A188,'[1]CUT USD'!A:N,12,FALSE)</f>
        <v>0</v>
      </c>
      <c r="AJ188" s="224">
        <f>VLOOKUP(A188,'[1]CUT USD'!A:N,13,FALSE)</f>
        <v>0</v>
      </c>
      <c r="AK188" s="224">
        <f>VLOOKUP(A188,'[1]CUT USD'!A:N,14,FALSE)</f>
        <v>0</v>
      </c>
      <c r="AL188" s="96">
        <f t="shared" si="3"/>
        <v>0</v>
      </c>
      <c r="AO188" s="103"/>
    </row>
    <row r="189" spans="1:41" ht="33" hidden="1" customHeight="1">
      <c r="A189" s="221">
        <v>522</v>
      </c>
      <c r="B189" s="222" t="str">
        <f>PROPER(VLOOKUP(A189,[1]bd_lista!$A:$D,2,FALSE))</f>
        <v>Empresa Nacional De Ferrocarriles - Residual</v>
      </c>
      <c r="C189" s="223" t="s">
        <v>1383</v>
      </c>
      <c r="D189" s="224">
        <f>VLOOKUP(A189,'[1]RES. TRL'!A:C,2,FALSE)</f>
        <v>0</v>
      </c>
      <c r="E189" s="224">
        <f>VLOOKUP(A189,'[1]RES. TRL'!A:C,3,FALSE)</f>
        <v>0</v>
      </c>
      <c r="F189" s="224">
        <f>VLOOKUP(A189,[1]RES.CDI!A:B,2,FALSE)</f>
        <v>2289813.7400000002</v>
      </c>
      <c r="G189" s="224">
        <f>VLOOKUP(A189,'[1]CUT Bs'!A:S,2,FALSE)</f>
        <v>0</v>
      </c>
      <c r="H189" s="224">
        <f>VLOOKUP(A189,'[1]CUT Bs'!A:S,3,FALSE)</f>
        <v>0</v>
      </c>
      <c r="I189" s="224">
        <f>VLOOKUP(A189,'[1]CUT Bs'!A:S,4,FALSE)</f>
        <v>0</v>
      </c>
      <c r="J189" s="224">
        <f>VLOOKUP(A189,'[1]CUT Bs'!A:S,5,FALSE)</f>
        <v>0</v>
      </c>
      <c r="K189" s="224">
        <f>VLOOKUP(A189,'[1]CUT Bs'!A:S,6,FALSE)</f>
        <v>0</v>
      </c>
      <c r="L189" s="224">
        <f>VLOOKUP(A189,'[1]CUT Bs'!A:S,7,FALSE)</f>
        <v>0</v>
      </c>
      <c r="M189" s="224">
        <f>VLOOKUP(A189,'[1]CUT Bs'!A:S,8,FALSE)</f>
        <v>0</v>
      </c>
      <c r="N189" s="224">
        <f>VLOOKUP(A189,'[1]CUT Bs'!A:S,9,FALSE)</f>
        <v>0</v>
      </c>
      <c r="O189" s="224">
        <f>VLOOKUP(A189,'[1]CUT Bs'!A:S,10,FALSE)</f>
        <v>0</v>
      </c>
      <c r="P189" s="224">
        <f>VLOOKUP(A189,'[1]CUT Bs'!A:S,11,FALSE)</f>
        <v>0</v>
      </c>
      <c r="Q189" s="224">
        <f>VLOOKUP(A189,'[1]CUT Bs'!A:S,12,FALSE)</f>
        <v>0</v>
      </c>
      <c r="R189" s="224">
        <f>VLOOKUP(A189,'[1]CUT Bs'!A:S,13,FALSE)</f>
        <v>0</v>
      </c>
      <c r="S189" s="224">
        <f>VLOOKUP(A189,'[1]CUT Bs'!A:S,14,FALSE)</f>
        <v>0</v>
      </c>
      <c r="T189" s="224">
        <f>VLOOKUP(A189,'[1]CUT Bs'!A:S,15,FALSE)</f>
        <v>0</v>
      </c>
      <c r="U189" s="224">
        <f>VLOOKUP(A189,'[1]CUT Bs'!A:S,16,FALSE)</f>
        <v>0</v>
      </c>
      <c r="V189" s="224">
        <f>VLOOKUP(A189,'[1]CUT Bs'!A:S,17,FALSE)</f>
        <v>0</v>
      </c>
      <c r="W189" s="224">
        <f>VLOOKUP(A189,'[1]RES. TRL'!F:H,2,FALSE)</f>
        <v>0</v>
      </c>
      <c r="X189" s="224">
        <f>VLOOKUP(A189,'[1]RES. TRL'!F:H,3,FALSE)</f>
        <v>0</v>
      </c>
      <c r="Y189" s="224">
        <f>VLOOKUP(A189,'[1]CUT USD'!A:N,2,FALSE)</f>
        <v>0</v>
      </c>
      <c r="Z189" s="224">
        <f>VLOOKUP(A189,'[1]CUT USD'!A:N,3,FALSE)</f>
        <v>0</v>
      </c>
      <c r="AA189" s="224">
        <f>VLOOKUP(A189,'[1]CUT USD'!A:N,4,FALSE)</f>
        <v>0</v>
      </c>
      <c r="AB189" s="224">
        <f>VLOOKUP(A189,'[1]CUT USD'!A:N,5,FALSE)</f>
        <v>0</v>
      </c>
      <c r="AC189" s="224">
        <f>VLOOKUP(A189,'[1]CUT USD'!A:N,6,FALSE)</f>
        <v>0</v>
      </c>
      <c r="AD189" s="224">
        <f>VLOOKUP(A189,'[1]CUT USD'!A:N,7,FALSE)</f>
        <v>0</v>
      </c>
      <c r="AE189" s="224">
        <f>VLOOKUP(A189,'[1]CUT USD'!A:N,8,FALSE)</f>
        <v>0</v>
      </c>
      <c r="AF189" s="224">
        <f>VLOOKUP(A189,'[1]CUT USD'!A:N,9,FALSE)</f>
        <v>0</v>
      </c>
      <c r="AG189" s="224">
        <f>VLOOKUP(A189,'[1]CUT USD'!A:N,10,FALSE)</f>
        <v>0</v>
      </c>
      <c r="AH189" s="224">
        <f>VLOOKUP(A189,'[1]CUT USD'!A:N,11,FALSE)</f>
        <v>0</v>
      </c>
      <c r="AI189" s="224">
        <f>VLOOKUP(A189,'[1]CUT USD'!A:N,12,FALSE)</f>
        <v>0</v>
      </c>
      <c r="AJ189" s="224">
        <f>VLOOKUP(A189,'[1]CUT USD'!A:N,13,FALSE)</f>
        <v>0</v>
      </c>
      <c r="AK189" s="224">
        <f>VLOOKUP(A189,'[1]CUT USD'!A:N,14,FALSE)</f>
        <v>0</v>
      </c>
      <c r="AL189" s="96">
        <f t="shared" si="3"/>
        <v>2289813.7400000002</v>
      </c>
      <c r="AO189" s="103"/>
    </row>
    <row r="190" spans="1:41" ht="33" hidden="1" customHeight="1">
      <c r="A190" s="221">
        <v>523</v>
      </c>
      <c r="B190" s="222" t="str">
        <f>PROPER(VLOOKUP(A190,[1]bd_lista!$A:$D,2,FALSE))</f>
        <v>Empresa De Correos De Bolivia</v>
      </c>
      <c r="C190" s="223" t="s">
        <v>1383</v>
      </c>
      <c r="D190" s="224">
        <f>VLOOKUP(A190,'[1]RES. TRL'!A:C,2,FALSE)</f>
        <v>0</v>
      </c>
      <c r="E190" s="224">
        <f>VLOOKUP(A190,'[1]RES. TRL'!A:C,3,FALSE)</f>
        <v>0</v>
      </c>
      <c r="F190" s="224">
        <f>VLOOKUP(A190,[1]RES.CDI!A:B,2,FALSE)</f>
        <v>0</v>
      </c>
      <c r="G190" s="224">
        <f>VLOOKUP(A190,'[1]CUT Bs'!A:S,2,FALSE)</f>
        <v>77333.270000000033</v>
      </c>
      <c r="H190" s="224">
        <f>VLOOKUP(A190,'[1]CUT Bs'!A:S,3,FALSE)</f>
        <v>0</v>
      </c>
      <c r="I190" s="224">
        <f>VLOOKUP(A190,'[1]CUT Bs'!A:S,4,FALSE)</f>
        <v>0</v>
      </c>
      <c r="J190" s="224">
        <f>VLOOKUP(A190,'[1]CUT Bs'!A:S,5,FALSE)</f>
        <v>18090</v>
      </c>
      <c r="K190" s="224">
        <f>VLOOKUP(A190,'[1]CUT Bs'!A:S,6,FALSE)</f>
        <v>0</v>
      </c>
      <c r="L190" s="224">
        <f>VLOOKUP(A190,'[1]CUT Bs'!A:S,7,FALSE)</f>
        <v>0</v>
      </c>
      <c r="M190" s="224">
        <f>VLOOKUP(A190,'[1]CUT Bs'!A:S,8,FALSE)</f>
        <v>0</v>
      </c>
      <c r="N190" s="224">
        <f>VLOOKUP(A190,'[1]CUT Bs'!A:S,9,FALSE)</f>
        <v>0</v>
      </c>
      <c r="O190" s="224">
        <f>VLOOKUP(A190,'[1]CUT Bs'!A:S,10,FALSE)</f>
        <v>0</v>
      </c>
      <c r="P190" s="224">
        <f>VLOOKUP(A190,'[1]CUT Bs'!A:S,11,FALSE)</f>
        <v>0</v>
      </c>
      <c r="Q190" s="224">
        <f>VLOOKUP(A190,'[1]CUT Bs'!A:S,12,FALSE)</f>
        <v>0</v>
      </c>
      <c r="R190" s="224">
        <f>VLOOKUP(A190,'[1]CUT Bs'!A:S,13,FALSE)</f>
        <v>0</v>
      </c>
      <c r="S190" s="224">
        <f>VLOOKUP(A190,'[1]CUT Bs'!A:S,14,FALSE)</f>
        <v>0</v>
      </c>
      <c r="T190" s="224">
        <f>VLOOKUP(A190,'[1]CUT Bs'!A:S,15,FALSE)</f>
        <v>0</v>
      </c>
      <c r="U190" s="224">
        <f>VLOOKUP(A190,'[1]CUT Bs'!A:S,16,FALSE)</f>
        <v>0</v>
      </c>
      <c r="V190" s="224">
        <f>VLOOKUP(A190,'[1]CUT Bs'!A:S,17,FALSE)</f>
        <v>0</v>
      </c>
      <c r="W190" s="224">
        <f>VLOOKUP(A190,'[1]RES. TRL'!F:H,2,FALSE)</f>
        <v>0</v>
      </c>
      <c r="X190" s="224">
        <f>VLOOKUP(A190,'[1]RES. TRL'!F:H,3,FALSE)</f>
        <v>0</v>
      </c>
      <c r="Y190" s="224">
        <f>VLOOKUP(A190,'[1]CUT USD'!A:N,2,FALSE)</f>
        <v>0</v>
      </c>
      <c r="Z190" s="224">
        <f>VLOOKUP(A190,'[1]CUT USD'!A:N,3,FALSE)</f>
        <v>0</v>
      </c>
      <c r="AA190" s="224">
        <f>VLOOKUP(A190,'[1]CUT USD'!A:N,4,FALSE)</f>
        <v>0</v>
      </c>
      <c r="AB190" s="224">
        <f>VLOOKUP(A190,'[1]CUT USD'!A:N,5,FALSE)</f>
        <v>0</v>
      </c>
      <c r="AC190" s="224">
        <f>VLOOKUP(A190,'[1]CUT USD'!A:N,6,FALSE)</f>
        <v>0</v>
      </c>
      <c r="AD190" s="224">
        <f>VLOOKUP(A190,'[1]CUT USD'!A:N,7,FALSE)</f>
        <v>0</v>
      </c>
      <c r="AE190" s="224">
        <f>VLOOKUP(A190,'[1]CUT USD'!A:N,8,FALSE)</f>
        <v>0</v>
      </c>
      <c r="AF190" s="224">
        <f>VLOOKUP(A190,'[1]CUT USD'!A:N,9,FALSE)</f>
        <v>0</v>
      </c>
      <c r="AG190" s="224">
        <f>VLOOKUP(A190,'[1]CUT USD'!A:N,10,FALSE)</f>
        <v>0</v>
      </c>
      <c r="AH190" s="224">
        <f>VLOOKUP(A190,'[1]CUT USD'!A:N,11,FALSE)</f>
        <v>0</v>
      </c>
      <c r="AI190" s="224">
        <f>VLOOKUP(A190,'[1]CUT USD'!A:N,12,FALSE)</f>
        <v>0</v>
      </c>
      <c r="AJ190" s="224">
        <f>VLOOKUP(A190,'[1]CUT USD'!A:N,13,FALSE)</f>
        <v>0</v>
      </c>
      <c r="AK190" s="224">
        <f>VLOOKUP(A190,'[1]CUT USD'!A:N,14,FALSE)</f>
        <v>0</v>
      </c>
      <c r="AL190" s="96">
        <f t="shared" si="3"/>
        <v>95423.270000000033</v>
      </c>
      <c r="AO190" s="103"/>
    </row>
    <row r="191" spans="1:41" ht="33" hidden="1" customHeight="1">
      <c r="A191" s="221">
        <v>525</v>
      </c>
      <c r="B191" s="222" t="str">
        <f>PROPER(VLOOKUP(A191,[1]bd_lista!$A:$D,2,FALSE))</f>
        <v>Transportes Aéreos Bolivianos</v>
      </c>
      <c r="C191" s="223" t="s">
        <v>1383</v>
      </c>
      <c r="D191" s="224">
        <f>VLOOKUP(A191,'[1]RES. TRL'!A:C,2,FALSE)</f>
        <v>0</v>
      </c>
      <c r="E191" s="224">
        <f>VLOOKUP(A191,'[1]RES. TRL'!A:C,3,FALSE)</f>
        <v>0</v>
      </c>
      <c r="F191" s="224">
        <f>VLOOKUP(A191,[1]RES.CDI!A:B,2,FALSE)</f>
        <v>4488.62</v>
      </c>
      <c r="G191" s="224">
        <f>VLOOKUP(A191,'[1]CUT Bs'!A:S,2,FALSE)</f>
        <v>0</v>
      </c>
      <c r="H191" s="224">
        <f>VLOOKUP(A191,'[1]CUT Bs'!A:S,3,FALSE)</f>
        <v>0</v>
      </c>
      <c r="I191" s="224">
        <f>VLOOKUP(A191,'[1]CUT Bs'!A:S,4,FALSE)</f>
        <v>0</v>
      </c>
      <c r="J191" s="224">
        <f>VLOOKUP(A191,'[1]CUT Bs'!A:S,5,FALSE)</f>
        <v>0</v>
      </c>
      <c r="K191" s="224">
        <f>VLOOKUP(A191,'[1]CUT Bs'!A:S,6,FALSE)</f>
        <v>0</v>
      </c>
      <c r="L191" s="224">
        <f>VLOOKUP(A191,'[1]CUT Bs'!A:S,7,FALSE)</f>
        <v>0</v>
      </c>
      <c r="M191" s="224">
        <f>VLOOKUP(A191,'[1]CUT Bs'!A:S,8,FALSE)</f>
        <v>0</v>
      </c>
      <c r="N191" s="224">
        <f>VLOOKUP(A191,'[1]CUT Bs'!A:S,9,FALSE)</f>
        <v>0</v>
      </c>
      <c r="O191" s="224">
        <f>VLOOKUP(A191,'[1]CUT Bs'!A:S,10,FALSE)</f>
        <v>0</v>
      </c>
      <c r="P191" s="224">
        <f>VLOOKUP(A191,'[1]CUT Bs'!A:S,11,FALSE)</f>
        <v>0</v>
      </c>
      <c r="Q191" s="224">
        <f>VLOOKUP(A191,'[1]CUT Bs'!A:S,12,FALSE)</f>
        <v>0</v>
      </c>
      <c r="R191" s="224">
        <f>VLOOKUP(A191,'[1]CUT Bs'!A:S,13,FALSE)</f>
        <v>0</v>
      </c>
      <c r="S191" s="224">
        <f>VLOOKUP(A191,'[1]CUT Bs'!A:S,14,FALSE)</f>
        <v>0</v>
      </c>
      <c r="T191" s="224">
        <f>VLOOKUP(A191,'[1]CUT Bs'!A:S,15,FALSE)</f>
        <v>0</v>
      </c>
      <c r="U191" s="224">
        <f>VLOOKUP(A191,'[1]CUT Bs'!A:S,16,FALSE)</f>
        <v>0</v>
      </c>
      <c r="V191" s="224">
        <f>VLOOKUP(A191,'[1]CUT Bs'!A:S,17,FALSE)</f>
        <v>0</v>
      </c>
      <c r="W191" s="224">
        <f>VLOOKUP(A191,'[1]RES. TRL'!F:H,2,FALSE)</f>
        <v>0</v>
      </c>
      <c r="X191" s="224">
        <f>VLOOKUP(A191,'[1]RES. TRL'!F:H,3,FALSE)</f>
        <v>0</v>
      </c>
      <c r="Y191" s="224">
        <f>VLOOKUP(A191,'[1]CUT USD'!A:N,2,FALSE)</f>
        <v>0</v>
      </c>
      <c r="Z191" s="224">
        <f>VLOOKUP(A191,'[1]CUT USD'!A:N,3,FALSE)</f>
        <v>0</v>
      </c>
      <c r="AA191" s="224">
        <f>VLOOKUP(A191,'[1]CUT USD'!A:N,4,FALSE)</f>
        <v>0</v>
      </c>
      <c r="AB191" s="224">
        <f>VLOOKUP(A191,'[1]CUT USD'!A:N,5,FALSE)</f>
        <v>0</v>
      </c>
      <c r="AC191" s="224">
        <f>VLOOKUP(A191,'[1]CUT USD'!A:N,6,FALSE)</f>
        <v>0</v>
      </c>
      <c r="AD191" s="224">
        <f>VLOOKUP(A191,'[1]CUT USD'!A:N,7,FALSE)</f>
        <v>0</v>
      </c>
      <c r="AE191" s="224">
        <f>VLOOKUP(A191,'[1]CUT USD'!A:N,8,FALSE)</f>
        <v>0</v>
      </c>
      <c r="AF191" s="224">
        <f>VLOOKUP(A191,'[1]CUT USD'!A:N,9,FALSE)</f>
        <v>0</v>
      </c>
      <c r="AG191" s="224">
        <f>VLOOKUP(A191,'[1]CUT USD'!A:N,10,FALSE)</f>
        <v>0</v>
      </c>
      <c r="AH191" s="224">
        <f>VLOOKUP(A191,'[1]CUT USD'!A:N,11,FALSE)</f>
        <v>0</v>
      </c>
      <c r="AI191" s="224">
        <f>VLOOKUP(A191,'[1]CUT USD'!A:N,12,FALSE)</f>
        <v>0</v>
      </c>
      <c r="AJ191" s="224">
        <f>VLOOKUP(A191,'[1]CUT USD'!A:N,13,FALSE)</f>
        <v>0</v>
      </c>
      <c r="AK191" s="224">
        <f>VLOOKUP(A191,'[1]CUT USD'!A:N,14,FALSE)</f>
        <v>0</v>
      </c>
      <c r="AL191" s="96">
        <f t="shared" si="3"/>
        <v>4488.62</v>
      </c>
      <c r="AO191" s="103"/>
    </row>
    <row r="192" spans="1:41" ht="33" hidden="1" customHeight="1">
      <c r="A192" s="221">
        <v>526</v>
      </c>
      <c r="B192" s="222" t="str">
        <f>PROPER(VLOOKUP(A192,[1]bd_lista!$A:$D,2,FALSE))</f>
        <v>Bolivia Tv</v>
      </c>
      <c r="C192" s="223" t="s">
        <v>1383</v>
      </c>
      <c r="D192" s="224">
        <f>VLOOKUP(A192,'[1]RES. TRL'!A:C,2,FALSE)</f>
        <v>0</v>
      </c>
      <c r="E192" s="224">
        <f>VLOOKUP(A192,'[1]RES. TRL'!A:C,3,FALSE)</f>
        <v>0</v>
      </c>
      <c r="F192" s="224">
        <f>VLOOKUP(A192,[1]RES.CDI!A:B,2,FALSE)</f>
        <v>21060</v>
      </c>
      <c r="G192" s="224">
        <f>VLOOKUP(A192,'[1]CUT Bs'!A:S,2,FALSE)</f>
        <v>235003.89000000004</v>
      </c>
      <c r="H192" s="224">
        <f>VLOOKUP(A192,'[1]CUT Bs'!A:S,3,FALSE)</f>
        <v>0</v>
      </c>
      <c r="I192" s="224">
        <f>VLOOKUP(A192,'[1]CUT Bs'!A:S,4,FALSE)</f>
        <v>0</v>
      </c>
      <c r="J192" s="224">
        <f>VLOOKUP(A192,'[1]CUT Bs'!A:S,5,FALSE)</f>
        <v>0</v>
      </c>
      <c r="K192" s="224">
        <f>VLOOKUP(A192,'[1]CUT Bs'!A:S,6,FALSE)</f>
        <v>0</v>
      </c>
      <c r="L192" s="224">
        <f>VLOOKUP(A192,'[1]CUT Bs'!A:S,7,FALSE)</f>
        <v>3453</v>
      </c>
      <c r="M192" s="224">
        <f>VLOOKUP(A192,'[1]CUT Bs'!A:S,8,FALSE)</f>
        <v>0</v>
      </c>
      <c r="N192" s="224">
        <f>VLOOKUP(A192,'[1]CUT Bs'!A:S,9,FALSE)</f>
        <v>0</v>
      </c>
      <c r="O192" s="224">
        <f>VLOOKUP(A192,'[1]CUT Bs'!A:S,10,FALSE)</f>
        <v>0</v>
      </c>
      <c r="P192" s="224">
        <f>VLOOKUP(A192,'[1]CUT Bs'!A:S,11,FALSE)</f>
        <v>0</v>
      </c>
      <c r="Q192" s="224">
        <f>VLOOKUP(A192,'[1]CUT Bs'!A:S,12,FALSE)</f>
        <v>3933</v>
      </c>
      <c r="R192" s="224">
        <f>VLOOKUP(A192,'[1]CUT Bs'!A:S,13,FALSE)</f>
        <v>0</v>
      </c>
      <c r="S192" s="224">
        <f>VLOOKUP(A192,'[1]CUT Bs'!A:S,14,FALSE)</f>
        <v>0</v>
      </c>
      <c r="T192" s="224">
        <f>VLOOKUP(A192,'[1]CUT Bs'!A:S,15,FALSE)</f>
        <v>0</v>
      </c>
      <c r="U192" s="224">
        <f>VLOOKUP(A192,'[1]CUT Bs'!A:S,16,FALSE)</f>
        <v>0</v>
      </c>
      <c r="V192" s="224">
        <f>VLOOKUP(A192,'[1]CUT Bs'!A:S,17,FALSE)</f>
        <v>0</v>
      </c>
      <c r="W192" s="224">
        <f>VLOOKUP(A192,'[1]RES. TRL'!F:H,2,FALSE)</f>
        <v>0</v>
      </c>
      <c r="X192" s="224">
        <f>VLOOKUP(A192,'[1]RES. TRL'!F:H,3,FALSE)</f>
        <v>0</v>
      </c>
      <c r="Y192" s="224">
        <f>VLOOKUP(A192,'[1]CUT USD'!A:N,2,FALSE)</f>
        <v>0</v>
      </c>
      <c r="Z192" s="224">
        <f>VLOOKUP(A192,'[1]CUT USD'!A:N,3,FALSE)</f>
        <v>0</v>
      </c>
      <c r="AA192" s="224">
        <f>VLOOKUP(A192,'[1]CUT USD'!A:N,4,FALSE)</f>
        <v>0</v>
      </c>
      <c r="AB192" s="224">
        <f>VLOOKUP(A192,'[1]CUT USD'!A:N,5,FALSE)</f>
        <v>0</v>
      </c>
      <c r="AC192" s="224">
        <f>VLOOKUP(A192,'[1]CUT USD'!A:N,6,FALSE)</f>
        <v>0</v>
      </c>
      <c r="AD192" s="224">
        <f>VLOOKUP(A192,'[1]CUT USD'!A:N,7,FALSE)</f>
        <v>0</v>
      </c>
      <c r="AE192" s="224">
        <f>VLOOKUP(A192,'[1]CUT USD'!A:N,8,FALSE)</f>
        <v>0</v>
      </c>
      <c r="AF192" s="224">
        <f>VLOOKUP(A192,'[1]CUT USD'!A:N,9,FALSE)</f>
        <v>0</v>
      </c>
      <c r="AG192" s="224">
        <f>VLOOKUP(A192,'[1]CUT USD'!A:N,10,FALSE)</f>
        <v>0</v>
      </c>
      <c r="AH192" s="224">
        <f>VLOOKUP(A192,'[1]CUT USD'!A:N,11,FALSE)</f>
        <v>0</v>
      </c>
      <c r="AI192" s="224">
        <f>VLOOKUP(A192,'[1]CUT USD'!A:N,12,FALSE)</f>
        <v>0</v>
      </c>
      <c r="AJ192" s="224">
        <f>VLOOKUP(A192,'[1]CUT USD'!A:N,13,FALSE)</f>
        <v>0</v>
      </c>
      <c r="AK192" s="224">
        <f>VLOOKUP(A192,'[1]CUT USD'!A:N,14,FALSE)</f>
        <v>0</v>
      </c>
      <c r="AL192" s="96">
        <f t="shared" si="3"/>
        <v>263449.89</v>
      </c>
      <c r="AO192" s="103"/>
    </row>
    <row r="193" spans="1:41" ht="33" hidden="1" customHeight="1">
      <c r="A193" s="221">
        <v>548</v>
      </c>
      <c r="B193" s="222" t="str">
        <f>PROPER(VLOOKUP(A193,[1]bd_lista!$A:$D,2,FALSE))</f>
        <v>Corporación De Las Fuerzas Armadas P/ El Des. Nacional</v>
      </c>
      <c r="C193" s="223" t="s">
        <v>1383</v>
      </c>
      <c r="D193" s="224">
        <f>VLOOKUP(A193,'[1]RES. TRL'!A:C,2,FALSE)</f>
        <v>0</v>
      </c>
      <c r="E193" s="224">
        <f>VLOOKUP(A193,'[1]RES. TRL'!A:C,3,FALSE)</f>
        <v>0</v>
      </c>
      <c r="F193" s="224">
        <f>VLOOKUP(A193,[1]RES.CDI!A:B,2,FALSE)</f>
        <v>0</v>
      </c>
      <c r="G193" s="224">
        <f>VLOOKUP(A193,'[1]CUT Bs'!A:S,2,FALSE)</f>
        <v>0</v>
      </c>
      <c r="H193" s="224">
        <f>VLOOKUP(A193,'[1]CUT Bs'!A:S,3,FALSE)</f>
        <v>0</v>
      </c>
      <c r="I193" s="224">
        <f>VLOOKUP(A193,'[1]CUT Bs'!A:S,4,FALSE)</f>
        <v>0</v>
      </c>
      <c r="J193" s="224">
        <f>VLOOKUP(A193,'[1]CUT Bs'!A:S,5,FALSE)</f>
        <v>0</v>
      </c>
      <c r="K193" s="224">
        <f>VLOOKUP(A193,'[1]CUT Bs'!A:S,6,FALSE)</f>
        <v>0</v>
      </c>
      <c r="L193" s="224">
        <f>VLOOKUP(A193,'[1]CUT Bs'!A:S,7,FALSE)</f>
        <v>0</v>
      </c>
      <c r="M193" s="224">
        <f>VLOOKUP(A193,'[1]CUT Bs'!A:S,8,FALSE)</f>
        <v>0</v>
      </c>
      <c r="N193" s="224">
        <f>VLOOKUP(A193,'[1]CUT Bs'!A:S,9,FALSE)</f>
        <v>0</v>
      </c>
      <c r="O193" s="224">
        <f>VLOOKUP(A193,'[1]CUT Bs'!A:S,10,FALSE)</f>
        <v>0</v>
      </c>
      <c r="P193" s="224">
        <f>VLOOKUP(A193,'[1]CUT Bs'!A:S,11,FALSE)</f>
        <v>0</v>
      </c>
      <c r="Q193" s="224">
        <f>VLOOKUP(A193,'[1]CUT Bs'!A:S,12,FALSE)</f>
        <v>0</v>
      </c>
      <c r="R193" s="224">
        <f>VLOOKUP(A193,'[1]CUT Bs'!A:S,13,FALSE)</f>
        <v>0</v>
      </c>
      <c r="S193" s="224">
        <f>VLOOKUP(A193,'[1]CUT Bs'!A:S,14,FALSE)</f>
        <v>0</v>
      </c>
      <c r="T193" s="224">
        <f>VLOOKUP(A193,'[1]CUT Bs'!A:S,15,FALSE)</f>
        <v>0</v>
      </c>
      <c r="U193" s="224">
        <f>VLOOKUP(A193,'[1]CUT Bs'!A:S,16,FALSE)</f>
        <v>0</v>
      </c>
      <c r="V193" s="224">
        <f>VLOOKUP(A193,'[1]CUT Bs'!A:S,17,FALSE)</f>
        <v>0</v>
      </c>
      <c r="W193" s="224">
        <f>VLOOKUP(A193,'[1]RES. TRL'!F:H,2,FALSE)</f>
        <v>0</v>
      </c>
      <c r="X193" s="224">
        <f>VLOOKUP(A193,'[1]RES. TRL'!F:H,3,FALSE)</f>
        <v>0</v>
      </c>
      <c r="Y193" s="224">
        <f>VLOOKUP(A193,'[1]CUT USD'!A:N,2,FALSE)</f>
        <v>0</v>
      </c>
      <c r="Z193" s="224">
        <f>VLOOKUP(A193,'[1]CUT USD'!A:N,3,FALSE)</f>
        <v>0</v>
      </c>
      <c r="AA193" s="224">
        <f>VLOOKUP(A193,'[1]CUT USD'!A:N,4,FALSE)</f>
        <v>0</v>
      </c>
      <c r="AB193" s="224">
        <f>VLOOKUP(A193,'[1]CUT USD'!A:N,5,FALSE)</f>
        <v>0</v>
      </c>
      <c r="AC193" s="224">
        <f>VLOOKUP(A193,'[1]CUT USD'!A:N,6,FALSE)</f>
        <v>0</v>
      </c>
      <c r="AD193" s="224">
        <f>VLOOKUP(A193,'[1]CUT USD'!A:N,7,FALSE)</f>
        <v>0</v>
      </c>
      <c r="AE193" s="224">
        <f>VLOOKUP(A193,'[1]CUT USD'!A:N,8,FALSE)</f>
        <v>0</v>
      </c>
      <c r="AF193" s="224">
        <f>VLOOKUP(A193,'[1]CUT USD'!A:N,9,FALSE)</f>
        <v>0</v>
      </c>
      <c r="AG193" s="224">
        <f>VLOOKUP(A193,'[1]CUT USD'!A:N,10,FALSE)</f>
        <v>0</v>
      </c>
      <c r="AH193" s="224">
        <f>VLOOKUP(A193,'[1]CUT USD'!A:N,11,FALSE)</f>
        <v>0</v>
      </c>
      <c r="AI193" s="224">
        <f>VLOOKUP(A193,'[1]CUT USD'!A:N,12,FALSE)</f>
        <v>0</v>
      </c>
      <c r="AJ193" s="224">
        <f>VLOOKUP(A193,'[1]CUT USD'!A:N,13,FALSE)</f>
        <v>0</v>
      </c>
      <c r="AK193" s="224">
        <f>VLOOKUP(A193,'[1]CUT USD'!A:N,14,FALSE)</f>
        <v>0</v>
      </c>
      <c r="AL193" s="96">
        <f t="shared" si="3"/>
        <v>0</v>
      </c>
      <c r="AO193" s="103"/>
    </row>
    <row r="194" spans="1:41" ht="33" hidden="1" customHeight="1">
      <c r="A194" s="221">
        <v>551</v>
      </c>
      <c r="B194" s="222" t="str">
        <f>PROPER(VLOOKUP(A194,[1]bd_lista!$A:$D,2,FALSE))</f>
        <v>Empresa Naviera Boliviana</v>
      </c>
      <c r="C194" s="223" t="s">
        <v>1383</v>
      </c>
      <c r="D194" s="224">
        <f>VLOOKUP(A194,'[1]RES. TRL'!A:C,2,FALSE)</f>
        <v>0</v>
      </c>
      <c r="E194" s="224">
        <f>VLOOKUP(A194,'[1]RES. TRL'!A:C,3,FALSE)</f>
        <v>0</v>
      </c>
      <c r="F194" s="224">
        <f>VLOOKUP(A194,[1]RES.CDI!A:B,2,FALSE)</f>
        <v>0</v>
      </c>
      <c r="G194" s="224">
        <f>VLOOKUP(A194,'[1]CUT Bs'!A:S,2,FALSE)</f>
        <v>0</v>
      </c>
      <c r="H194" s="224">
        <f>VLOOKUP(A194,'[1]CUT Bs'!A:S,3,FALSE)</f>
        <v>0</v>
      </c>
      <c r="I194" s="224">
        <f>VLOOKUP(A194,'[1]CUT Bs'!A:S,4,FALSE)</f>
        <v>0</v>
      </c>
      <c r="J194" s="224">
        <f>VLOOKUP(A194,'[1]CUT Bs'!A:S,5,FALSE)</f>
        <v>0</v>
      </c>
      <c r="K194" s="224">
        <f>VLOOKUP(A194,'[1]CUT Bs'!A:S,6,FALSE)</f>
        <v>0</v>
      </c>
      <c r="L194" s="224">
        <f>VLOOKUP(A194,'[1]CUT Bs'!A:S,7,FALSE)</f>
        <v>0</v>
      </c>
      <c r="M194" s="224">
        <f>VLOOKUP(A194,'[1]CUT Bs'!A:S,8,FALSE)</f>
        <v>0</v>
      </c>
      <c r="N194" s="224">
        <f>VLOOKUP(A194,'[1]CUT Bs'!A:S,9,FALSE)</f>
        <v>0</v>
      </c>
      <c r="O194" s="224">
        <f>VLOOKUP(A194,'[1]CUT Bs'!A:S,10,FALSE)</f>
        <v>0</v>
      </c>
      <c r="P194" s="224">
        <f>VLOOKUP(A194,'[1]CUT Bs'!A:S,11,FALSE)</f>
        <v>0</v>
      </c>
      <c r="Q194" s="224">
        <f>VLOOKUP(A194,'[1]CUT Bs'!A:S,12,FALSE)</f>
        <v>0</v>
      </c>
      <c r="R194" s="224">
        <f>VLOOKUP(A194,'[1]CUT Bs'!A:S,13,FALSE)</f>
        <v>0</v>
      </c>
      <c r="S194" s="224">
        <f>VLOOKUP(A194,'[1]CUT Bs'!A:S,14,FALSE)</f>
        <v>0</v>
      </c>
      <c r="T194" s="224">
        <f>VLOOKUP(A194,'[1]CUT Bs'!A:S,15,FALSE)</f>
        <v>0</v>
      </c>
      <c r="U194" s="224">
        <f>VLOOKUP(A194,'[1]CUT Bs'!A:S,16,FALSE)</f>
        <v>0</v>
      </c>
      <c r="V194" s="224">
        <f>VLOOKUP(A194,'[1]CUT Bs'!A:S,17,FALSE)</f>
        <v>0</v>
      </c>
      <c r="W194" s="224">
        <f>VLOOKUP(A194,'[1]RES. TRL'!F:H,2,FALSE)</f>
        <v>0</v>
      </c>
      <c r="X194" s="224">
        <f>VLOOKUP(A194,'[1]RES. TRL'!F:H,3,FALSE)</f>
        <v>0</v>
      </c>
      <c r="Y194" s="224">
        <f>VLOOKUP(A194,'[1]CUT USD'!A:N,2,FALSE)</f>
        <v>0</v>
      </c>
      <c r="Z194" s="224">
        <f>VLOOKUP(A194,'[1]CUT USD'!A:N,3,FALSE)</f>
        <v>0</v>
      </c>
      <c r="AA194" s="224">
        <f>VLOOKUP(A194,'[1]CUT USD'!A:N,4,FALSE)</f>
        <v>0</v>
      </c>
      <c r="AB194" s="224">
        <f>VLOOKUP(A194,'[1]CUT USD'!A:N,5,FALSE)</f>
        <v>0</v>
      </c>
      <c r="AC194" s="224">
        <f>VLOOKUP(A194,'[1]CUT USD'!A:N,6,FALSE)</f>
        <v>0</v>
      </c>
      <c r="AD194" s="224">
        <f>VLOOKUP(A194,'[1]CUT USD'!A:N,7,FALSE)</f>
        <v>0</v>
      </c>
      <c r="AE194" s="224">
        <f>VLOOKUP(A194,'[1]CUT USD'!A:N,8,FALSE)</f>
        <v>0</v>
      </c>
      <c r="AF194" s="224">
        <f>VLOOKUP(A194,'[1]CUT USD'!A:N,9,FALSE)</f>
        <v>0</v>
      </c>
      <c r="AG194" s="224">
        <f>VLOOKUP(A194,'[1]CUT USD'!A:N,10,FALSE)</f>
        <v>0</v>
      </c>
      <c r="AH194" s="224">
        <f>VLOOKUP(A194,'[1]CUT USD'!A:N,11,FALSE)</f>
        <v>0</v>
      </c>
      <c r="AI194" s="224">
        <f>VLOOKUP(A194,'[1]CUT USD'!A:N,12,FALSE)</f>
        <v>0</v>
      </c>
      <c r="AJ194" s="224">
        <f>VLOOKUP(A194,'[1]CUT USD'!A:N,13,FALSE)</f>
        <v>0</v>
      </c>
      <c r="AK194" s="224">
        <f>VLOOKUP(A194,'[1]CUT USD'!A:N,14,FALSE)</f>
        <v>0</v>
      </c>
      <c r="AL194" s="96">
        <f t="shared" si="3"/>
        <v>0</v>
      </c>
      <c r="AO194" s="103"/>
    </row>
    <row r="195" spans="1:41" ht="33" hidden="1" customHeight="1">
      <c r="A195" s="221">
        <v>572</v>
      </c>
      <c r="B195" s="222" t="str">
        <f>PROPER(VLOOKUP(A195,[1]bd_lista!$A:$D,2,FALSE))</f>
        <v>Empresa De Apoyo A La Producción De Alimentos</v>
      </c>
      <c r="C195" s="223" t="s">
        <v>1383</v>
      </c>
      <c r="D195" s="224">
        <f>VLOOKUP(A195,'[1]RES. TRL'!A:C,2,FALSE)</f>
        <v>0</v>
      </c>
      <c r="E195" s="224">
        <f>VLOOKUP(A195,'[1]RES. TRL'!A:C,3,FALSE)</f>
        <v>3438.28</v>
      </c>
      <c r="F195" s="224">
        <f>VLOOKUP(A195,[1]RES.CDI!A:B,2,FALSE)</f>
        <v>0</v>
      </c>
      <c r="G195" s="224">
        <f>VLOOKUP(A195,'[1]CUT Bs'!A:S,2,FALSE)</f>
        <v>231854.37000000002</v>
      </c>
      <c r="H195" s="224">
        <f>VLOOKUP(A195,'[1]CUT Bs'!A:S,3,FALSE)</f>
        <v>0</v>
      </c>
      <c r="I195" s="224">
        <f>VLOOKUP(A195,'[1]CUT Bs'!A:S,4,FALSE)</f>
        <v>0</v>
      </c>
      <c r="J195" s="224">
        <f>VLOOKUP(A195,'[1]CUT Bs'!A:S,5,FALSE)</f>
        <v>0</v>
      </c>
      <c r="K195" s="224">
        <f>VLOOKUP(A195,'[1]CUT Bs'!A:S,6,FALSE)</f>
        <v>0</v>
      </c>
      <c r="L195" s="224">
        <f>VLOOKUP(A195,'[1]CUT Bs'!A:S,7,FALSE)</f>
        <v>0</v>
      </c>
      <c r="M195" s="224">
        <f>VLOOKUP(A195,'[1]CUT Bs'!A:S,8,FALSE)</f>
        <v>0</v>
      </c>
      <c r="N195" s="224">
        <f>VLOOKUP(A195,'[1]CUT Bs'!A:S,9,FALSE)</f>
        <v>0</v>
      </c>
      <c r="O195" s="224">
        <f>VLOOKUP(A195,'[1]CUT Bs'!A:S,10,FALSE)</f>
        <v>0</v>
      </c>
      <c r="P195" s="224">
        <f>VLOOKUP(A195,'[1]CUT Bs'!A:S,11,FALSE)</f>
        <v>0</v>
      </c>
      <c r="Q195" s="224">
        <f>VLOOKUP(A195,'[1]CUT Bs'!A:S,12,FALSE)</f>
        <v>144</v>
      </c>
      <c r="R195" s="224">
        <f>VLOOKUP(A195,'[1]CUT Bs'!A:S,13,FALSE)</f>
        <v>0</v>
      </c>
      <c r="S195" s="224">
        <f>VLOOKUP(A195,'[1]CUT Bs'!A:S,14,FALSE)</f>
        <v>0</v>
      </c>
      <c r="T195" s="224">
        <f>VLOOKUP(A195,'[1]CUT Bs'!A:S,15,FALSE)</f>
        <v>0</v>
      </c>
      <c r="U195" s="224">
        <f>VLOOKUP(A195,'[1]CUT Bs'!A:S,16,FALSE)</f>
        <v>0</v>
      </c>
      <c r="V195" s="224">
        <f>VLOOKUP(A195,'[1]CUT Bs'!A:S,17,FALSE)</f>
        <v>0</v>
      </c>
      <c r="W195" s="224">
        <f>VLOOKUP(A195,'[1]RES. TRL'!F:H,2,FALSE)</f>
        <v>0</v>
      </c>
      <c r="X195" s="224">
        <f>VLOOKUP(A195,'[1]RES. TRL'!F:H,3,FALSE)</f>
        <v>0</v>
      </c>
      <c r="Y195" s="224">
        <f>VLOOKUP(A195,'[1]CUT USD'!A:N,2,FALSE)</f>
        <v>0</v>
      </c>
      <c r="Z195" s="224">
        <f>VLOOKUP(A195,'[1]CUT USD'!A:N,3,FALSE)</f>
        <v>0</v>
      </c>
      <c r="AA195" s="224">
        <f>VLOOKUP(A195,'[1]CUT USD'!A:N,4,FALSE)</f>
        <v>0</v>
      </c>
      <c r="AB195" s="224">
        <f>VLOOKUP(A195,'[1]CUT USD'!A:N,5,FALSE)</f>
        <v>0</v>
      </c>
      <c r="AC195" s="224">
        <f>VLOOKUP(A195,'[1]CUT USD'!A:N,6,FALSE)</f>
        <v>0</v>
      </c>
      <c r="AD195" s="224">
        <f>VLOOKUP(A195,'[1]CUT USD'!A:N,7,FALSE)</f>
        <v>0</v>
      </c>
      <c r="AE195" s="224">
        <f>VLOOKUP(A195,'[1]CUT USD'!A:N,8,FALSE)</f>
        <v>0</v>
      </c>
      <c r="AF195" s="224">
        <f>VLOOKUP(A195,'[1]CUT USD'!A:N,9,FALSE)</f>
        <v>0</v>
      </c>
      <c r="AG195" s="224">
        <f>VLOOKUP(A195,'[1]CUT USD'!A:N,10,FALSE)</f>
        <v>0</v>
      </c>
      <c r="AH195" s="224">
        <f>VLOOKUP(A195,'[1]CUT USD'!A:N,11,FALSE)</f>
        <v>0</v>
      </c>
      <c r="AI195" s="224">
        <f>VLOOKUP(A195,'[1]CUT USD'!A:N,12,FALSE)</f>
        <v>0</v>
      </c>
      <c r="AJ195" s="224">
        <f>VLOOKUP(A195,'[1]CUT USD'!A:N,13,FALSE)</f>
        <v>0</v>
      </c>
      <c r="AK195" s="224">
        <f>VLOOKUP(A195,'[1]CUT USD'!A:N,14,FALSE)</f>
        <v>0</v>
      </c>
      <c r="AL195" s="96">
        <f t="shared" si="3"/>
        <v>235436.65000000002</v>
      </c>
      <c r="AO195" s="103"/>
    </row>
    <row r="196" spans="1:41" ht="33" hidden="1" customHeight="1">
      <c r="A196" s="221">
        <v>573</v>
      </c>
      <c r="B196" s="222" t="str">
        <f>PROPER(VLOOKUP(A196,[1]bd_lista!$A:$D,2,FALSE))</f>
        <v>Empresa Siderúrgica Del Mutún</v>
      </c>
      <c r="C196" s="223" t="s">
        <v>1383</v>
      </c>
      <c r="D196" s="224">
        <f>VLOOKUP(A196,'[1]RES. TRL'!A:C,2,FALSE)</f>
        <v>0</v>
      </c>
      <c r="E196" s="224">
        <f>VLOOKUP(A196,'[1]RES. TRL'!A:C,3,FALSE)</f>
        <v>0</v>
      </c>
      <c r="F196" s="224">
        <f>VLOOKUP(A196,[1]RES.CDI!A:B,2,FALSE)</f>
        <v>1768999.29</v>
      </c>
      <c r="G196" s="224">
        <f>VLOOKUP(A196,'[1]CUT Bs'!A:S,2,FALSE)</f>
        <v>0</v>
      </c>
      <c r="H196" s="224">
        <f>VLOOKUP(A196,'[1]CUT Bs'!A:S,3,FALSE)</f>
        <v>0</v>
      </c>
      <c r="I196" s="224">
        <f>VLOOKUP(A196,'[1]CUT Bs'!A:S,4,FALSE)</f>
        <v>0</v>
      </c>
      <c r="J196" s="224">
        <f>VLOOKUP(A196,'[1]CUT Bs'!A:S,5,FALSE)</f>
        <v>0</v>
      </c>
      <c r="K196" s="224">
        <f>VLOOKUP(A196,'[1]CUT Bs'!A:S,6,FALSE)</f>
        <v>0</v>
      </c>
      <c r="L196" s="224">
        <f>VLOOKUP(A196,'[1]CUT Bs'!A:S,7,FALSE)</f>
        <v>0</v>
      </c>
      <c r="M196" s="224">
        <f>VLOOKUP(A196,'[1]CUT Bs'!A:S,8,FALSE)</f>
        <v>0</v>
      </c>
      <c r="N196" s="224">
        <f>VLOOKUP(A196,'[1]CUT Bs'!A:S,9,FALSE)</f>
        <v>0</v>
      </c>
      <c r="O196" s="224">
        <f>VLOOKUP(A196,'[1]CUT Bs'!A:S,10,FALSE)</f>
        <v>0</v>
      </c>
      <c r="P196" s="224">
        <f>VLOOKUP(A196,'[1]CUT Bs'!A:S,11,FALSE)</f>
        <v>0</v>
      </c>
      <c r="Q196" s="224">
        <f>VLOOKUP(A196,'[1]CUT Bs'!A:S,12,FALSE)</f>
        <v>0</v>
      </c>
      <c r="R196" s="224">
        <f>VLOOKUP(A196,'[1]CUT Bs'!A:S,13,FALSE)</f>
        <v>0</v>
      </c>
      <c r="S196" s="224">
        <f>VLOOKUP(A196,'[1]CUT Bs'!A:S,14,FALSE)</f>
        <v>0</v>
      </c>
      <c r="T196" s="224">
        <f>VLOOKUP(A196,'[1]CUT Bs'!A:S,15,FALSE)</f>
        <v>0</v>
      </c>
      <c r="U196" s="224">
        <f>VLOOKUP(A196,'[1]CUT Bs'!A:S,16,FALSE)</f>
        <v>0</v>
      </c>
      <c r="V196" s="224">
        <f>VLOOKUP(A196,'[1]CUT Bs'!A:S,17,FALSE)</f>
        <v>0</v>
      </c>
      <c r="W196" s="224">
        <f>VLOOKUP(A196,'[1]RES. TRL'!F:H,2,FALSE)</f>
        <v>0</v>
      </c>
      <c r="X196" s="224">
        <f>VLOOKUP(A196,'[1]RES. TRL'!F:H,3,FALSE)</f>
        <v>0</v>
      </c>
      <c r="Y196" s="224">
        <f>VLOOKUP(A196,'[1]CUT USD'!A:N,2,FALSE)</f>
        <v>0</v>
      </c>
      <c r="Z196" s="224">
        <f>VLOOKUP(A196,'[1]CUT USD'!A:N,3,FALSE)</f>
        <v>0</v>
      </c>
      <c r="AA196" s="224">
        <f>VLOOKUP(A196,'[1]CUT USD'!A:N,4,FALSE)</f>
        <v>0</v>
      </c>
      <c r="AB196" s="224">
        <f>VLOOKUP(A196,'[1]CUT USD'!A:N,5,FALSE)</f>
        <v>0</v>
      </c>
      <c r="AC196" s="224">
        <f>VLOOKUP(A196,'[1]CUT USD'!A:N,6,FALSE)</f>
        <v>0</v>
      </c>
      <c r="AD196" s="224">
        <f>VLOOKUP(A196,'[1]CUT USD'!A:N,7,FALSE)</f>
        <v>0</v>
      </c>
      <c r="AE196" s="224">
        <f>VLOOKUP(A196,'[1]CUT USD'!A:N,8,FALSE)</f>
        <v>0</v>
      </c>
      <c r="AF196" s="224">
        <f>VLOOKUP(A196,'[1]CUT USD'!A:N,9,FALSE)</f>
        <v>0</v>
      </c>
      <c r="AG196" s="224">
        <f>VLOOKUP(A196,'[1]CUT USD'!A:N,10,FALSE)</f>
        <v>0</v>
      </c>
      <c r="AH196" s="224">
        <f>VLOOKUP(A196,'[1]CUT USD'!A:N,11,FALSE)</f>
        <v>0</v>
      </c>
      <c r="AI196" s="224">
        <f>VLOOKUP(A196,'[1]CUT USD'!A:N,12,FALSE)</f>
        <v>0</v>
      </c>
      <c r="AJ196" s="224">
        <f>VLOOKUP(A196,'[1]CUT USD'!A:N,13,FALSE)</f>
        <v>0</v>
      </c>
      <c r="AK196" s="224">
        <f>VLOOKUP(A196,'[1]CUT USD'!A:N,14,FALSE)</f>
        <v>0</v>
      </c>
      <c r="AL196" s="96">
        <f t="shared" si="3"/>
        <v>1768999.29</v>
      </c>
      <c r="AO196" s="103"/>
    </row>
    <row r="197" spans="1:41" ht="33" hidden="1" customHeight="1">
      <c r="A197" s="221">
        <v>574</v>
      </c>
      <c r="B197" s="222" t="str">
        <f>PROPER(VLOOKUP(A197,[1]bd_lista!$A:$D,2,FALSE))</f>
        <v>Lácteos De Bolivia</v>
      </c>
      <c r="C197" s="223" t="s">
        <v>1383</v>
      </c>
      <c r="D197" s="224">
        <f>VLOOKUP(A197,'[1]RES. TRL'!A:C,2,FALSE)</f>
        <v>1000000</v>
      </c>
      <c r="E197" s="224">
        <f>VLOOKUP(A197,'[1]RES. TRL'!A:C,3,FALSE)</f>
        <v>736.78</v>
      </c>
      <c r="F197" s="224">
        <f>VLOOKUP(A197,[1]RES.CDI!A:B,2,FALSE)</f>
        <v>0</v>
      </c>
      <c r="G197" s="224">
        <f>VLOOKUP(A197,'[1]CUT Bs'!A:S,2,FALSE)</f>
        <v>2149226.1</v>
      </c>
      <c r="H197" s="224">
        <f>VLOOKUP(A197,'[1]CUT Bs'!A:S,3,FALSE)</f>
        <v>0</v>
      </c>
      <c r="I197" s="224">
        <f>VLOOKUP(A197,'[1]CUT Bs'!A:S,4,FALSE)</f>
        <v>50</v>
      </c>
      <c r="J197" s="224">
        <f>VLOOKUP(A197,'[1]CUT Bs'!A:S,5,FALSE)</f>
        <v>10717700</v>
      </c>
      <c r="K197" s="224">
        <f>VLOOKUP(A197,'[1]CUT Bs'!A:S,6,FALSE)</f>
        <v>0</v>
      </c>
      <c r="L197" s="224">
        <f>VLOOKUP(A197,'[1]CUT Bs'!A:S,7,FALSE)</f>
        <v>0</v>
      </c>
      <c r="M197" s="224">
        <f>VLOOKUP(A197,'[1]CUT Bs'!A:S,8,FALSE)</f>
        <v>0</v>
      </c>
      <c r="N197" s="224">
        <f>VLOOKUP(A197,'[1]CUT Bs'!A:S,9,FALSE)</f>
        <v>0</v>
      </c>
      <c r="O197" s="224">
        <f>VLOOKUP(A197,'[1]CUT Bs'!A:S,10,FALSE)</f>
        <v>0</v>
      </c>
      <c r="P197" s="224">
        <f>VLOOKUP(A197,'[1]CUT Bs'!A:S,11,FALSE)</f>
        <v>0</v>
      </c>
      <c r="Q197" s="224">
        <f>VLOOKUP(A197,'[1]CUT Bs'!A:S,12,FALSE)</f>
        <v>0</v>
      </c>
      <c r="R197" s="224">
        <f>VLOOKUP(A197,'[1]CUT Bs'!A:S,13,FALSE)</f>
        <v>0</v>
      </c>
      <c r="S197" s="224">
        <f>VLOOKUP(A197,'[1]CUT Bs'!A:S,14,FALSE)</f>
        <v>0</v>
      </c>
      <c r="T197" s="224">
        <f>VLOOKUP(A197,'[1]CUT Bs'!A:S,15,FALSE)</f>
        <v>0</v>
      </c>
      <c r="U197" s="224">
        <f>VLOOKUP(A197,'[1]CUT Bs'!A:S,16,FALSE)</f>
        <v>0</v>
      </c>
      <c r="V197" s="224">
        <f>VLOOKUP(A197,'[1]CUT Bs'!A:S,17,FALSE)</f>
        <v>0</v>
      </c>
      <c r="W197" s="224">
        <f>VLOOKUP(A197,'[1]RES. TRL'!F:H,2,FALSE)</f>
        <v>0</v>
      </c>
      <c r="X197" s="224">
        <f>VLOOKUP(A197,'[1]RES. TRL'!F:H,3,FALSE)</f>
        <v>0</v>
      </c>
      <c r="Y197" s="224">
        <f>VLOOKUP(A197,'[1]CUT USD'!A:N,2,FALSE)</f>
        <v>0</v>
      </c>
      <c r="Z197" s="224">
        <f>VLOOKUP(A197,'[1]CUT USD'!A:N,3,FALSE)</f>
        <v>0</v>
      </c>
      <c r="AA197" s="224">
        <f>VLOOKUP(A197,'[1]CUT USD'!A:N,4,FALSE)</f>
        <v>0</v>
      </c>
      <c r="AB197" s="224">
        <f>VLOOKUP(A197,'[1]CUT USD'!A:N,5,FALSE)</f>
        <v>0</v>
      </c>
      <c r="AC197" s="224">
        <f>VLOOKUP(A197,'[1]CUT USD'!A:N,6,FALSE)</f>
        <v>0</v>
      </c>
      <c r="AD197" s="224">
        <f>VLOOKUP(A197,'[1]CUT USD'!A:N,7,FALSE)</f>
        <v>0</v>
      </c>
      <c r="AE197" s="224">
        <f>VLOOKUP(A197,'[1]CUT USD'!A:N,8,FALSE)</f>
        <v>0</v>
      </c>
      <c r="AF197" s="224">
        <f>VLOOKUP(A197,'[1]CUT USD'!A:N,9,FALSE)</f>
        <v>0</v>
      </c>
      <c r="AG197" s="224">
        <f>VLOOKUP(A197,'[1]CUT USD'!A:N,10,FALSE)</f>
        <v>0</v>
      </c>
      <c r="AH197" s="224">
        <f>VLOOKUP(A197,'[1]CUT USD'!A:N,11,FALSE)</f>
        <v>0</v>
      </c>
      <c r="AI197" s="224">
        <f>VLOOKUP(A197,'[1]CUT USD'!A:N,12,FALSE)</f>
        <v>0</v>
      </c>
      <c r="AJ197" s="224">
        <f>VLOOKUP(A197,'[1]CUT USD'!A:N,13,FALSE)</f>
        <v>0</v>
      </c>
      <c r="AK197" s="224">
        <f>VLOOKUP(A197,'[1]CUT USD'!A:N,14,FALSE)</f>
        <v>0</v>
      </c>
      <c r="AL197" s="96">
        <f t="shared" si="3"/>
        <v>13867712.879999999</v>
      </c>
      <c r="AO197" s="103"/>
    </row>
    <row r="198" spans="1:41" ht="33" hidden="1" customHeight="1">
      <c r="A198" s="221">
        <v>575</v>
      </c>
      <c r="B198" s="222" t="str">
        <f>PROPER(VLOOKUP(A198,[1]bd_lista!$A:$D,2,FALSE))</f>
        <v>Papeles De Bolivia</v>
      </c>
      <c r="C198" s="223" t="s">
        <v>1383</v>
      </c>
      <c r="D198" s="224">
        <f>VLOOKUP(A198,'[1]RES. TRL'!A:C,2,FALSE)</f>
        <v>0</v>
      </c>
      <c r="E198" s="224">
        <f>VLOOKUP(A198,'[1]RES. TRL'!A:C,3,FALSE)</f>
        <v>0</v>
      </c>
      <c r="F198" s="224">
        <f>VLOOKUP(A198,[1]RES.CDI!A:B,2,FALSE)</f>
        <v>0</v>
      </c>
      <c r="G198" s="224">
        <f>VLOOKUP(A198,'[1]CUT Bs'!A:S,2,FALSE)</f>
        <v>0</v>
      </c>
      <c r="H198" s="224">
        <f>VLOOKUP(A198,'[1]CUT Bs'!A:S,3,FALSE)</f>
        <v>0</v>
      </c>
      <c r="I198" s="224">
        <f>VLOOKUP(A198,'[1]CUT Bs'!A:S,4,FALSE)</f>
        <v>0</v>
      </c>
      <c r="J198" s="224">
        <f>VLOOKUP(A198,'[1]CUT Bs'!A:S,5,FALSE)</f>
        <v>0</v>
      </c>
      <c r="K198" s="224">
        <f>VLOOKUP(A198,'[1]CUT Bs'!A:S,6,FALSE)</f>
        <v>0</v>
      </c>
      <c r="L198" s="224">
        <f>VLOOKUP(A198,'[1]CUT Bs'!A:S,7,FALSE)</f>
        <v>0</v>
      </c>
      <c r="M198" s="224">
        <f>VLOOKUP(A198,'[1]CUT Bs'!A:S,8,FALSE)</f>
        <v>0</v>
      </c>
      <c r="N198" s="224">
        <f>VLOOKUP(A198,'[1]CUT Bs'!A:S,9,FALSE)</f>
        <v>0</v>
      </c>
      <c r="O198" s="224">
        <f>VLOOKUP(A198,'[1]CUT Bs'!A:S,10,FALSE)</f>
        <v>0</v>
      </c>
      <c r="P198" s="224">
        <f>VLOOKUP(A198,'[1]CUT Bs'!A:S,11,FALSE)</f>
        <v>0</v>
      </c>
      <c r="Q198" s="224">
        <f>VLOOKUP(A198,'[1]CUT Bs'!A:S,12,FALSE)</f>
        <v>0</v>
      </c>
      <c r="R198" s="224">
        <f>VLOOKUP(A198,'[1]CUT Bs'!A:S,13,FALSE)</f>
        <v>0</v>
      </c>
      <c r="S198" s="224">
        <f>VLOOKUP(A198,'[1]CUT Bs'!A:S,14,FALSE)</f>
        <v>0</v>
      </c>
      <c r="T198" s="224">
        <f>VLOOKUP(A198,'[1]CUT Bs'!A:S,15,FALSE)</f>
        <v>0</v>
      </c>
      <c r="U198" s="224">
        <f>VLOOKUP(A198,'[1]CUT Bs'!A:S,16,FALSE)</f>
        <v>0</v>
      </c>
      <c r="V198" s="224">
        <f>VLOOKUP(A198,'[1]CUT Bs'!A:S,17,FALSE)</f>
        <v>0</v>
      </c>
      <c r="W198" s="224">
        <f>VLOOKUP(A198,'[1]RES. TRL'!F:H,2,FALSE)</f>
        <v>0</v>
      </c>
      <c r="X198" s="224">
        <f>VLOOKUP(A198,'[1]RES. TRL'!F:H,3,FALSE)</f>
        <v>0</v>
      </c>
      <c r="Y198" s="224">
        <f>VLOOKUP(A198,'[1]CUT USD'!A:N,2,FALSE)</f>
        <v>0</v>
      </c>
      <c r="Z198" s="224">
        <f>VLOOKUP(A198,'[1]CUT USD'!A:N,3,FALSE)</f>
        <v>0</v>
      </c>
      <c r="AA198" s="224">
        <f>VLOOKUP(A198,'[1]CUT USD'!A:N,4,FALSE)</f>
        <v>0</v>
      </c>
      <c r="AB198" s="224">
        <f>VLOOKUP(A198,'[1]CUT USD'!A:N,5,FALSE)</f>
        <v>0</v>
      </c>
      <c r="AC198" s="224">
        <f>VLOOKUP(A198,'[1]CUT USD'!A:N,6,FALSE)</f>
        <v>0</v>
      </c>
      <c r="AD198" s="224">
        <f>VLOOKUP(A198,'[1]CUT USD'!A:N,7,FALSE)</f>
        <v>0</v>
      </c>
      <c r="AE198" s="224">
        <f>VLOOKUP(A198,'[1]CUT USD'!A:N,8,FALSE)</f>
        <v>0</v>
      </c>
      <c r="AF198" s="224">
        <f>VLOOKUP(A198,'[1]CUT USD'!A:N,9,FALSE)</f>
        <v>0</v>
      </c>
      <c r="AG198" s="224">
        <f>VLOOKUP(A198,'[1]CUT USD'!A:N,10,FALSE)</f>
        <v>0</v>
      </c>
      <c r="AH198" s="224">
        <f>VLOOKUP(A198,'[1]CUT USD'!A:N,11,FALSE)</f>
        <v>0</v>
      </c>
      <c r="AI198" s="224">
        <f>VLOOKUP(A198,'[1]CUT USD'!A:N,12,FALSE)</f>
        <v>0</v>
      </c>
      <c r="AJ198" s="224">
        <f>VLOOKUP(A198,'[1]CUT USD'!A:N,13,FALSE)</f>
        <v>0</v>
      </c>
      <c r="AK198" s="224">
        <f>VLOOKUP(A198,'[1]CUT USD'!A:N,14,FALSE)</f>
        <v>0</v>
      </c>
      <c r="AL198" s="96">
        <f t="shared" si="3"/>
        <v>0</v>
      </c>
      <c r="AO198" s="103"/>
    </row>
    <row r="199" spans="1:41" ht="33" hidden="1" customHeight="1">
      <c r="A199" s="221">
        <v>576</v>
      </c>
      <c r="B199" s="222" t="str">
        <f>PROPER(VLOOKUP(A199,[1]bd_lista!$A:$D,2,FALSE))</f>
        <v>Cartones De Bolivia</v>
      </c>
      <c r="C199" s="223" t="s">
        <v>1383</v>
      </c>
      <c r="D199" s="224">
        <f>VLOOKUP(A199,'[1]RES. TRL'!A:C,2,FALSE)</f>
        <v>0</v>
      </c>
      <c r="E199" s="224">
        <f>VLOOKUP(A199,'[1]RES. TRL'!A:C,3,FALSE)</f>
        <v>0</v>
      </c>
      <c r="F199" s="224">
        <f>VLOOKUP(A199,[1]RES.CDI!A:B,2,FALSE)</f>
        <v>1305612.47</v>
      </c>
      <c r="G199" s="224">
        <f>VLOOKUP(A199,'[1]CUT Bs'!A:S,2,FALSE)</f>
        <v>196</v>
      </c>
      <c r="H199" s="224">
        <f>VLOOKUP(A199,'[1]CUT Bs'!A:S,3,FALSE)</f>
        <v>0</v>
      </c>
      <c r="I199" s="224">
        <f>VLOOKUP(A199,'[1]CUT Bs'!A:S,4,FALSE)</f>
        <v>2389.56</v>
      </c>
      <c r="J199" s="224">
        <f>VLOOKUP(A199,'[1]CUT Bs'!A:S,5,FALSE)</f>
        <v>0</v>
      </c>
      <c r="K199" s="224">
        <f>VLOOKUP(A199,'[1]CUT Bs'!A:S,6,FALSE)</f>
        <v>0</v>
      </c>
      <c r="L199" s="224">
        <f>VLOOKUP(A199,'[1]CUT Bs'!A:S,7,FALSE)</f>
        <v>289.89</v>
      </c>
      <c r="M199" s="224">
        <f>VLOOKUP(A199,'[1]CUT Bs'!A:S,8,FALSE)</f>
        <v>0</v>
      </c>
      <c r="N199" s="224">
        <f>VLOOKUP(A199,'[1]CUT Bs'!A:S,9,FALSE)</f>
        <v>0</v>
      </c>
      <c r="O199" s="224">
        <f>VLOOKUP(A199,'[1]CUT Bs'!A:S,10,FALSE)</f>
        <v>0</v>
      </c>
      <c r="P199" s="224">
        <f>VLOOKUP(A199,'[1]CUT Bs'!A:S,11,FALSE)</f>
        <v>0</v>
      </c>
      <c r="Q199" s="224">
        <f>VLOOKUP(A199,'[1]CUT Bs'!A:S,12,FALSE)</f>
        <v>0</v>
      </c>
      <c r="R199" s="224">
        <f>VLOOKUP(A199,'[1]CUT Bs'!A:S,13,FALSE)</f>
        <v>0</v>
      </c>
      <c r="S199" s="224">
        <f>VLOOKUP(A199,'[1]CUT Bs'!A:S,14,FALSE)</f>
        <v>0</v>
      </c>
      <c r="T199" s="224">
        <f>VLOOKUP(A199,'[1]CUT Bs'!A:S,15,FALSE)</f>
        <v>0</v>
      </c>
      <c r="U199" s="224">
        <f>VLOOKUP(A199,'[1]CUT Bs'!A:S,16,FALSE)</f>
        <v>0</v>
      </c>
      <c r="V199" s="224">
        <f>VLOOKUP(A199,'[1]CUT Bs'!A:S,17,FALSE)</f>
        <v>0</v>
      </c>
      <c r="W199" s="224">
        <f>VLOOKUP(A199,'[1]RES. TRL'!F:H,2,FALSE)</f>
        <v>0</v>
      </c>
      <c r="X199" s="224">
        <f>VLOOKUP(A199,'[1]RES. TRL'!F:H,3,FALSE)</f>
        <v>0</v>
      </c>
      <c r="Y199" s="224">
        <f>VLOOKUP(A199,'[1]CUT USD'!A:N,2,FALSE)</f>
        <v>0</v>
      </c>
      <c r="Z199" s="224">
        <f>VLOOKUP(A199,'[1]CUT USD'!A:N,3,FALSE)</f>
        <v>0</v>
      </c>
      <c r="AA199" s="224">
        <f>VLOOKUP(A199,'[1]CUT USD'!A:N,4,FALSE)</f>
        <v>0</v>
      </c>
      <c r="AB199" s="224">
        <f>VLOOKUP(A199,'[1]CUT USD'!A:N,5,FALSE)</f>
        <v>0</v>
      </c>
      <c r="AC199" s="224">
        <f>VLOOKUP(A199,'[1]CUT USD'!A:N,6,FALSE)</f>
        <v>0</v>
      </c>
      <c r="AD199" s="224">
        <f>VLOOKUP(A199,'[1]CUT USD'!A:N,7,FALSE)</f>
        <v>0</v>
      </c>
      <c r="AE199" s="224">
        <f>VLOOKUP(A199,'[1]CUT USD'!A:N,8,FALSE)</f>
        <v>0</v>
      </c>
      <c r="AF199" s="224">
        <f>VLOOKUP(A199,'[1]CUT USD'!A:N,9,FALSE)</f>
        <v>0</v>
      </c>
      <c r="AG199" s="224">
        <f>VLOOKUP(A199,'[1]CUT USD'!A:N,10,FALSE)</f>
        <v>0</v>
      </c>
      <c r="AH199" s="224">
        <f>VLOOKUP(A199,'[1]CUT USD'!A:N,11,FALSE)</f>
        <v>0</v>
      </c>
      <c r="AI199" s="224">
        <f>VLOOKUP(A199,'[1]CUT USD'!A:N,12,FALSE)</f>
        <v>0</v>
      </c>
      <c r="AJ199" s="224">
        <f>VLOOKUP(A199,'[1]CUT USD'!A:N,13,FALSE)</f>
        <v>0</v>
      </c>
      <c r="AK199" s="224">
        <f>VLOOKUP(A199,'[1]CUT USD'!A:N,14,FALSE)</f>
        <v>0</v>
      </c>
      <c r="AL199" s="96">
        <f t="shared" si="3"/>
        <v>1308487.92</v>
      </c>
      <c r="AO199" s="103"/>
    </row>
    <row r="200" spans="1:41" ht="33" hidden="1" customHeight="1">
      <c r="A200" s="221">
        <v>578</v>
      </c>
      <c r="B200" s="222" t="str">
        <f>PROPER(VLOOKUP(A200,[1]bd_lista!$A:$D,2,FALSE))</f>
        <v>Boliviana De Aviación</v>
      </c>
      <c r="C200" s="223" t="s">
        <v>1383</v>
      </c>
      <c r="D200" s="224">
        <f>VLOOKUP(A200,'[1]RES. TRL'!A:C,2,FALSE)</f>
        <v>0</v>
      </c>
      <c r="E200" s="224">
        <f>VLOOKUP(A200,'[1]RES. TRL'!A:C,3,FALSE)</f>
        <v>0</v>
      </c>
      <c r="F200" s="224">
        <f>VLOOKUP(A200,[1]RES.CDI!A:B,2,FALSE)</f>
        <v>0</v>
      </c>
      <c r="G200" s="224">
        <f>VLOOKUP(A200,'[1]CUT Bs'!A:S,2,FALSE)</f>
        <v>179697.26</v>
      </c>
      <c r="H200" s="224">
        <f>VLOOKUP(A200,'[1]CUT Bs'!A:S,3,FALSE)</f>
        <v>0</v>
      </c>
      <c r="I200" s="224">
        <f>VLOOKUP(A200,'[1]CUT Bs'!A:S,4,FALSE)</f>
        <v>0</v>
      </c>
      <c r="J200" s="224">
        <f>VLOOKUP(A200,'[1]CUT Bs'!A:S,5,FALSE)</f>
        <v>0</v>
      </c>
      <c r="K200" s="224">
        <f>VLOOKUP(A200,'[1]CUT Bs'!A:S,6,FALSE)</f>
        <v>0</v>
      </c>
      <c r="L200" s="224">
        <f>VLOOKUP(A200,'[1]CUT Bs'!A:S,7,FALSE)</f>
        <v>2493.7399999999998</v>
      </c>
      <c r="M200" s="224">
        <f>VLOOKUP(A200,'[1]CUT Bs'!A:S,8,FALSE)</f>
        <v>0</v>
      </c>
      <c r="N200" s="224">
        <f>VLOOKUP(A200,'[1]CUT Bs'!A:S,9,FALSE)</f>
        <v>0</v>
      </c>
      <c r="O200" s="224">
        <f>VLOOKUP(A200,'[1]CUT Bs'!A:S,10,FALSE)</f>
        <v>0</v>
      </c>
      <c r="P200" s="224">
        <f>VLOOKUP(A200,'[1]CUT Bs'!A:S,11,FALSE)</f>
        <v>0</v>
      </c>
      <c r="Q200" s="224">
        <f>VLOOKUP(A200,'[1]CUT Bs'!A:S,12,FALSE)</f>
        <v>0</v>
      </c>
      <c r="R200" s="224">
        <f>VLOOKUP(A200,'[1]CUT Bs'!A:S,13,FALSE)</f>
        <v>0</v>
      </c>
      <c r="S200" s="224">
        <f>VLOOKUP(A200,'[1]CUT Bs'!A:S,14,FALSE)</f>
        <v>0</v>
      </c>
      <c r="T200" s="224">
        <f>VLOOKUP(A200,'[1]CUT Bs'!A:S,15,FALSE)</f>
        <v>0</v>
      </c>
      <c r="U200" s="224">
        <f>VLOOKUP(A200,'[1]CUT Bs'!A:S,16,FALSE)</f>
        <v>0</v>
      </c>
      <c r="V200" s="224">
        <f>VLOOKUP(A200,'[1]CUT Bs'!A:S,17,FALSE)</f>
        <v>0</v>
      </c>
      <c r="W200" s="224">
        <f>VLOOKUP(A200,'[1]RES. TRL'!F:H,2,FALSE)</f>
        <v>0</v>
      </c>
      <c r="X200" s="224">
        <f>VLOOKUP(A200,'[1]RES. TRL'!F:H,3,FALSE)</f>
        <v>0</v>
      </c>
      <c r="Y200" s="224">
        <f>VLOOKUP(A200,'[1]CUT USD'!A:N,2,FALSE)</f>
        <v>0</v>
      </c>
      <c r="Z200" s="224">
        <f>VLOOKUP(A200,'[1]CUT USD'!A:N,3,FALSE)</f>
        <v>0</v>
      </c>
      <c r="AA200" s="224">
        <f>VLOOKUP(A200,'[1]CUT USD'!A:N,4,FALSE)</f>
        <v>0</v>
      </c>
      <c r="AB200" s="224">
        <f>VLOOKUP(A200,'[1]CUT USD'!A:N,5,FALSE)</f>
        <v>0</v>
      </c>
      <c r="AC200" s="224">
        <f>VLOOKUP(A200,'[1]CUT USD'!A:N,6,FALSE)</f>
        <v>0</v>
      </c>
      <c r="AD200" s="224">
        <f>VLOOKUP(A200,'[1]CUT USD'!A:N,7,FALSE)</f>
        <v>0</v>
      </c>
      <c r="AE200" s="224">
        <f>VLOOKUP(A200,'[1]CUT USD'!A:N,8,FALSE)</f>
        <v>0</v>
      </c>
      <c r="AF200" s="224">
        <f>VLOOKUP(A200,'[1]CUT USD'!A:N,9,FALSE)</f>
        <v>0</v>
      </c>
      <c r="AG200" s="224">
        <f>VLOOKUP(A200,'[1]CUT USD'!A:N,10,FALSE)</f>
        <v>0</v>
      </c>
      <c r="AH200" s="224">
        <f>VLOOKUP(A200,'[1]CUT USD'!A:N,11,FALSE)</f>
        <v>0</v>
      </c>
      <c r="AI200" s="224">
        <f>VLOOKUP(A200,'[1]CUT USD'!A:N,12,FALSE)</f>
        <v>0</v>
      </c>
      <c r="AJ200" s="224">
        <f>VLOOKUP(A200,'[1]CUT USD'!A:N,13,FALSE)</f>
        <v>0</v>
      </c>
      <c r="AK200" s="224">
        <f>VLOOKUP(A200,'[1]CUT USD'!A:N,14,FALSE)</f>
        <v>0</v>
      </c>
      <c r="AL200" s="96">
        <f t="shared" si="3"/>
        <v>182191</v>
      </c>
      <c r="AO200" s="103"/>
    </row>
    <row r="201" spans="1:41" ht="33" hidden="1" customHeight="1">
      <c r="A201" s="221">
        <v>579</v>
      </c>
      <c r="B201" s="222" t="str">
        <f>PROPER(VLOOKUP(A201,[1]bd_lista!$A:$D,2,FALSE))</f>
        <v>Empresa Púb. Nal. Estratégica Cementos De Bolivia</v>
      </c>
      <c r="C201" s="223" t="s">
        <v>1383</v>
      </c>
      <c r="D201" s="224">
        <f>VLOOKUP(A201,'[1]RES. TRL'!A:C,2,FALSE)</f>
        <v>0</v>
      </c>
      <c r="E201" s="224">
        <f>VLOOKUP(A201,'[1]RES. TRL'!A:C,3,FALSE)</f>
        <v>0</v>
      </c>
      <c r="F201" s="224">
        <f>VLOOKUP(A201,[1]RES.CDI!A:B,2,FALSE)</f>
        <v>0</v>
      </c>
      <c r="G201" s="224">
        <f>VLOOKUP(A201,'[1]CUT Bs'!A:S,2,FALSE)</f>
        <v>0</v>
      </c>
      <c r="H201" s="224">
        <f>VLOOKUP(A201,'[1]CUT Bs'!A:S,3,FALSE)</f>
        <v>0</v>
      </c>
      <c r="I201" s="224">
        <f>VLOOKUP(A201,'[1]CUT Bs'!A:S,4,FALSE)</f>
        <v>0</v>
      </c>
      <c r="J201" s="224">
        <f>VLOOKUP(A201,'[1]CUT Bs'!A:S,5,FALSE)</f>
        <v>0</v>
      </c>
      <c r="K201" s="224">
        <f>VLOOKUP(A201,'[1]CUT Bs'!A:S,6,FALSE)</f>
        <v>0</v>
      </c>
      <c r="L201" s="224">
        <f>VLOOKUP(A201,'[1]CUT Bs'!A:S,7,FALSE)</f>
        <v>0</v>
      </c>
      <c r="M201" s="224">
        <f>VLOOKUP(A201,'[1]CUT Bs'!A:S,8,FALSE)</f>
        <v>0</v>
      </c>
      <c r="N201" s="224">
        <f>VLOOKUP(A201,'[1]CUT Bs'!A:S,9,FALSE)</f>
        <v>0</v>
      </c>
      <c r="O201" s="224">
        <f>VLOOKUP(A201,'[1]CUT Bs'!A:S,10,FALSE)</f>
        <v>0</v>
      </c>
      <c r="P201" s="224">
        <f>VLOOKUP(A201,'[1]CUT Bs'!A:S,11,FALSE)</f>
        <v>0</v>
      </c>
      <c r="Q201" s="224">
        <f>VLOOKUP(A201,'[1]CUT Bs'!A:S,12,FALSE)</f>
        <v>0</v>
      </c>
      <c r="R201" s="224">
        <f>VLOOKUP(A201,'[1]CUT Bs'!A:S,13,FALSE)</f>
        <v>0</v>
      </c>
      <c r="S201" s="224">
        <f>VLOOKUP(A201,'[1]CUT Bs'!A:S,14,FALSE)</f>
        <v>0</v>
      </c>
      <c r="T201" s="224">
        <f>VLOOKUP(A201,'[1]CUT Bs'!A:S,15,FALSE)</f>
        <v>0</v>
      </c>
      <c r="U201" s="224">
        <f>VLOOKUP(A201,'[1]CUT Bs'!A:S,16,FALSE)</f>
        <v>0</v>
      </c>
      <c r="V201" s="224">
        <f>VLOOKUP(A201,'[1]CUT Bs'!A:S,17,FALSE)</f>
        <v>0</v>
      </c>
      <c r="W201" s="224">
        <f>VLOOKUP(A201,'[1]RES. TRL'!F:H,2,FALSE)</f>
        <v>0</v>
      </c>
      <c r="X201" s="224">
        <f>VLOOKUP(A201,'[1]RES. TRL'!F:H,3,FALSE)</f>
        <v>0</v>
      </c>
      <c r="Y201" s="224">
        <f>VLOOKUP(A201,'[1]CUT USD'!A:N,2,FALSE)</f>
        <v>0</v>
      </c>
      <c r="Z201" s="224">
        <f>VLOOKUP(A201,'[1]CUT USD'!A:N,3,FALSE)</f>
        <v>0</v>
      </c>
      <c r="AA201" s="224">
        <f>VLOOKUP(A201,'[1]CUT USD'!A:N,4,FALSE)</f>
        <v>0</v>
      </c>
      <c r="AB201" s="224">
        <f>VLOOKUP(A201,'[1]CUT USD'!A:N,5,FALSE)</f>
        <v>0</v>
      </c>
      <c r="AC201" s="224">
        <f>VLOOKUP(A201,'[1]CUT USD'!A:N,6,FALSE)</f>
        <v>0</v>
      </c>
      <c r="AD201" s="224">
        <f>VLOOKUP(A201,'[1]CUT USD'!A:N,7,FALSE)</f>
        <v>0</v>
      </c>
      <c r="AE201" s="224">
        <f>VLOOKUP(A201,'[1]CUT USD'!A:N,8,FALSE)</f>
        <v>0</v>
      </c>
      <c r="AF201" s="224">
        <f>VLOOKUP(A201,'[1]CUT USD'!A:N,9,FALSE)</f>
        <v>0</v>
      </c>
      <c r="AG201" s="224">
        <f>VLOOKUP(A201,'[1]CUT USD'!A:N,10,FALSE)</f>
        <v>0</v>
      </c>
      <c r="AH201" s="224">
        <f>VLOOKUP(A201,'[1]CUT USD'!A:N,11,FALSE)</f>
        <v>0</v>
      </c>
      <c r="AI201" s="224">
        <f>VLOOKUP(A201,'[1]CUT USD'!A:N,12,FALSE)</f>
        <v>0</v>
      </c>
      <c r="AJ201" s="224">
        <f>VLOOKUP(A201,'[1]CUT USD'!A:N,13,FALSE)</f>
        <v>0</v>
      </c>
      <c r="AK201" s="224">
        <f>VLOOKUP(A201,'[1]CUT USD'!A:N,14,FALSE)</f>
        <v>0</v>
      </c>
      <c r="AL201" s="96">
        <f t="shared" si="3"/>
        <v>0</v>
      </c>
      <c r="AO201" s="103"/>
    </row>
    <row r="202" spans="1:41" ht="33" hidden="1" customHeight="1">
      <c r="A202" s="221">
        <v>580</v>
      </c>
      <c r="B202" s="222" t="str">
        <f>PROPER(VLOOKUP(A202,[1]bd_lista!$A:$D,2,FALSE))</f>
        <v>Depósitos Aduaneros Bolivianos</v>
      </c>
      <c r="C202" s="223" t="s">
        <v>1383</v>
      </c>
      <c r="D202" s="224">
        <f>VLOOKUP(A202,'[1]RES. TRL'!A:C,2,FALSE)</f>
        <v>0</v>
      </c>
      <c r="E202" s="224">
        <f>VLOOKUP(A202,'[1]RES. TRL'!A:C,3,FALSE)</f>
        <v>0</v>
      </c>
      <c r="F202" s="224">
        <f>VLOOKUP(A202,[1]RES.CDI!A:B,2,FALSE)</f>
        <v>0</v>
      </c>
      <c r="G202" s="224">
        <f>VLOOKUP(A202,'[1]CUT Bs'!A:S,2,FALSE)</f>
        <v>136343.71999999994</v>
      </c>
      <c r="H202" s="224">
        <f>VLOOKUP(A202,'[1]CUT Bs'!A:S,3,FALSE)</f>
        <v>0</v>
      </c>
      <c r="I202" s="224">
        <f>VLOOKUP(A202,'[1]CUT Bs'!A:S,4,FALSE)</f>
        <v>0</v>
      </c>
      <c r="J202" s="224">
        <f>VLOOKUP(A202,'[1]CUT Bs'!A:S,5,FALSE)</f>
        <v>0</v>
      </c>
      <c r="K202" s="224">
        <f>VLOOKUP(A202,'[1]CUT Bs'!A:S,6,FALSE)</f>
        <v>0</v>
      </c>
      <c r="L202" s="224">
        <f>VLOOKUP(A202,'[1]CUT Bs'!A:S,7,FALSE)</f>
        <v>0</v>
      </c>
      <c r="M202" s="224">
        <f>VLOOKUP(A202,'[1]CUT Bs'!A:S,8,FALSE)</f>
        <v>0</v>
      </c>
      <c r="N202" s="224">
        <f>VLOOKUP(A202,'[1]CUT Bs'!A:S,9,FALSE)</f>
        <v>0</v>
      </c>
      <c r="O202" s="224">
        <f>VLOOKUP(A202,'[1]CUT Bs'!A:S,10,FALSE)</f>
        <v>0</v>
      </c>
      <c r="P202" s="224">
        <f>VLOOKUP(A202,'[1]CUT Bs'!A:S,11,FALSE)</f>
        <v>0</v>
      </c>
      <c r="Q202" s="224">
        <f>VLOOKUP(A202,'[1]CUT Bs'!A:S,12,FALSE)</f>
        <v>0</v>
      </c>
      <c r="R202" s="224">
        <f>VLOOKUP(A202,'[1]CUT Bs'!A:S,13,FALSE)</f>
        <v>0</v>
      </c>
      <c r="S202" s="224">
        <f>VLOOKUP(A202,'[1]CUT Bs'!A:S,14,FALSE)</f>
        <v>0</v>
      </c>
      <c r="T202" s="224">
        <f>VLOOKUP(A202,'[1]CUT Bs'!A:S,15,FALSE)</f>
        <v>0</v>
      </c>
      <c r="U202" s="224">
        <f>VLOOKUP(A202,'[1]CUT Bs'!A:S,16,FALSE)</f>
        <v>0</v>
      </c>
      <c r="V202" s="224">
        <f>VLOOKUP(A202,'[1]CUT Bs'!A:S,17,FALSE)</f>
        <v>0</v>
      </c>
      <c r="W202" s="224">
        <f>VLOOKUP(A202,'[1]RES. TRL'!F:H,2,FALSE)</f>
        <v>0</v>
      </c>
      <c r="X202" s="224">
        <f>VLOOKUP(A202,'[1]RES. TRL'!F:H,3,FALSE)</f>
        <v>0</v>
      </c>
      <c r="Y202" s="224">
        <f>VLOOKUP(A202,'[1]CUT USD'!A:N,2,FALSE)</f>
        <v>0</v>
      </c>
      <c r="Z202" s="224">
        <f>VLOOKUP(A202,'[1]CUT USD'!A:N,3,FALSE)</f>
        <v>0</v>
      </c>
      <c r="AA202" s="224">
        <f>VLOOKUP(A202,'[1]CUT USD'!A:N,4,FALSE)</f>
        <v>0</v>
      </c>
      <c r="AB202" s="224">
        <f>VLOOKUP(A202,'[1]CUT USD'!A:N,5,FALSE)</f>
        <v>0</v>
      </c>
      <c r="AC202" s="224">
        <f>VLOOKUP(A202,'[1]CUT USD'!A:N,6,FALSE)</f>
        <v>0</v>
      </c>
      <c r="AD202" s="224">
        <f>VLOOKUP(A202,'[1]CUT USD'!A:N,7,FALSE)</f>
        <v>0</v>
      </c>
      <c r="AE202" s="224">
        <f>VLOOKUP(A202,'[1]CUT USD'!A:N,8,FALSE)</f>
        <v>0</v>
      </c>
      <c r="AF202" s="224">
        <f>VLOOKUP(A202,'[1]CUT USD'!A:N,9,FALSE)</f>
        <v>0</v>
      </c>
      <c r="AG202" s="224">
        <f>VLOOKUP(A202,'[1]CUT USD'!A:N,10,FALSE)</f>
        <v>0</v>
      </c>
      <c r="AH202" s="224">
        <f>VLOOKUP(A202,'[1]CUT USD'!A:N,11,FALSE)</f>
        <v>0</v>
      </c>
      <c r="AI202" s="224">
        <f>VLOOKUP(A202,'[1]CUT USD'!A:N,12,FALSE)</f>
        <v>0</v>
      </c>
      <c r="AJ202" s="224">
        <f>VLOOKUP(A202,'[1]CUT USD'!A:N,13,FALSE)</f>
        <v>0</v>
      </c>
      <c r="AK202" s="224">
        <f>VLOOKUP(A202,'[1]CUT USD'!A:N,14,FALSE)</f>
        <v>0</v>
      </c>
      <c r="AL202" s="96">
        <f>SUM(D202:AK202)</f>
        <v>136343.71999999994</v>
      </c>
      <c r="AO202" s="103"/>
    </row>
    <row r="203" spans="1:41" ht="33" hidden="1" customHeight="1">
      <c r="A203" s="221">
        <v>581</v>
      </c>
      <c r="B203" s="222" t="str">
        <f>PROPER(VLOOKUP(A203,[1]bd_lista!$A:$D,2,FALSE))</f>
        <v>Empresa Púb. Nal. Estratégica Azúcar De Bolivia - Bermejo</v>
      </c>
      <c r="C203" s="223" t="s">
        <v>1383</v>
      </c>
      <c r="D203" s="224">
        <f>VLOOKUP(A203,'[1]RES. TRL'!A:C,2,FALSE)</f>
        <v>0</v>
      </c>
      <c r="E203" s="224">
        <f>VLOOKUP(A203,'[1]RES. TRL'!A:C,3,FALSE)</f>
        <v>0</v>
      </c>
      <c r="F203" s="224">
        <f>VLOOKUP(A203,[1]RES.CDI!A:B,2,FALSE)</f>
        <v>0</v>
      </c>
      <c r="G203" s="224">
        <f>VLOOKUP(A203,'[1]CUT Bs'!A:S,2,FALSE)</f>
        <v>0</v>
      </c>
      <c r="H203" s="224">
        <f>VLOOKUP(A203,'[1]CUT Bs'!A:S,3,FALSE)</f>
        <v>0</v>
      </c>
      <c r="I203" s="224">
        <f>VLOOKUP(A203,'[1]CUT Bs'!A:S,4,FALSE)</f>
        <v>0</v>
      </c>
      <c r="J203" s="224">
        <f>VLOOKUP(A203,'[1]CUT Bs'!A:S,5,FALSE)</f>
        <v>0</v>
      </c>
      <c r="K203" s="224">
        <f>VLOOKUP(A203,'[1]CUT Bs'!A:S,6,FALSE)</f>
        <v>0</v>
      </c>
      <c r="L203" s="224">
        <f>VLOOKUP(A203,'[1]CUT Bs'!A:S,7,FALSE)</f>
        <v>0</v>
      </c>
      <c r="M203" s="224">
        <f>VLOOKUP(A203,'[1]CUT Bs'!A:S,8,FALSE)</f>
        <v>0</v>
      </c>
      <c r="N203" s="224">
        <f>VLOOKUP(A203,'[1]CUT Bs'!A:S,9,FALSE)</f>
        <v>0</v>
      </c>
      <c r="O203" s="224">
        <f>VLOOKUP(A203,'[1]CUT Bs'!A:S,10,FALSE)</f>
        <v>0</v>
      </c>
      <c r="P203" s="224">
        <f>VLOOKUP(A203,'[1]CUT Bs'!A:S,11,FALSE)</f>
        <v>0</v>
      </c>
      <c r="Q203" s="224">
        <f>VLOOKUP(A203,'[1]CUT Bs'!A:S,12,FALSE)</f>
        <v>0</v>
      </c>
      <c r="R203" s="224">
        <f>VLOOKUP(A203,'[1]CUT Bs'!A:S,13,FALSE)</f>
        <v>0</v>
      </c>
      <c r="S203" s="224">
        <f>VLOOKUP(A203,'[1]CUT Bs'!A:S,14,FALSE)</f>
        <v>0</v>
      </c>
      <c r="T203" s="224">
        <f>VLOOKUP(A203,'[1]CUT Bs'!A:S,15,FALSE)</f>
        <v>0</v>
      </c>
      <c r="U203" s="224">
        <f>VLOOKUP(A203,'[1]CUT Bs'!A:S,16,FALSE)</f>
        <v>0</v>
      </c>
      <c r="V203" s="224">
        <f>VLOOKUP(A203,'[1]CUT Bs'!A:S,17,FALSE)</f>
        <v>0</v>
      </c>
      <c r="W203" s="224">
        <f>VLOOKUP(A203,'[1]RES. TRL'!F:H,2,FALSE)</f>
        <v>0</v>
      </c>
      <c r="X203" s="224">
        <f>VLOOKUP(A203,'[1]RES. TRL'!F:H,3,FALSE)</f>
        <v>0</v>
      </c>
      <c r="Y203" s="224">
        <f>VLOOKUP(A203,'[1]CUT USD'!A:N,2,FALSE)</f>
        <v>0</v>
      </c>
      <c r="Z203" s="224">
        <f>VLOOKUP(A203,'[1]CUT USD'!A:N,3,FALSE)</f>
        <v>0</v>
      </c>
      <c r="AA203" s="224">
        <f>VLOOKUP(A203,'[1]CUT USD'!A:N,4,FALSE)</f>
        <v>0</v>
      </c>
      <c r="AB203" s="224">
        <f>VLOOKUP(A203,'[1]CUT USD'!A:N,5,FALSE)</f>
        <v>0</v>
      </c>
      <c r="AC203" s="224">
        <f>VLOOKUP(A203,'[1]CUT USD'!A:N,6,FALSE)</f>
        <v>0</v>
      </c>
      <c r="AD203" s="224">
        <f>VLOOKUP(A203,'[1]CUT USD'!A:N,7,FALSE)</f>
        <v>0</v>
      </c>
      <c r="AE203" s="224">
        <f>VLOOKUP(A203,'[1]CUT USD'!A:N,8,FALSE)</f>
        <v>0</v>
      </c>
      <c r="AF203" s="224">
        <f>VLOOKUP(A203,'[1]CUT USD'!A:N,9,FALSE)</f>
        <v>0</v>
      </c>
      <c r="AG203" s="224">
        <f>VLOOKUP(A203,'[1]CUT USD'!A:N,10,FALSE)</f>
        <v>0</v>
      </c>
      <c r="AH203" s="224">
        <f>VLOOKUP(A203,'[1]CUT USD'!A:N,11,FALSE)</f>
        <v>0</v>
      </c>
      <c r="AI203" s="224">
        <f>VLOOKUP(A203,'[1]CUT USD'!A:N,12,FALSE)</f>
        <v>0</v>
      </c>
      <c r="AJ203" s="224">
        <f>VLOOKUP(A203,'[1]CUT USD'!A:N,13,FALSE)</f>
        <v>0</v>
      </c>
      <c r="AK203" s="224">
        <f>VLOOKUP(A203,'[1]CUT USD'!A:N,14,FALSE)</f>
        <v>0</v>
      </c>
      <c r="AL203" s="96">
        <f t="shared" si="3"/>
        <v>0</v>
      </c>
      <c r="AO203" s="103"/>
    </row>
    <row r="204" spans="1:41" ht="33" hidden="1" customHeight="1">
      <c r="A204" s="221">
        <v>582</v>
      </c>
      <c r="B204" s="222" t="str">
        <f>PROPER(VLOOKUP(A204,[1]bd_lista!$A:$D,2,FALSE))</f>
        <v>Empresa Boliviana De Almendras Y Derivados</v>
      </c>
      <c r="C204" s="223" t="s">
        <v>1383</v>
      </c>
      <c r="D204" s="224">
        <f>VLOOKUP(A204,'[1]RES. TRL'!A:C,2,FALSE)</f>
        <v>1500000</v>
      </c>
      <c r="E204" s="224">
        <f>VLOOKUP(A204,'[1]RES. TRL'!A:C,3,FALSE)</f>
        <v>0</v>
      </c>
      <c r="F204" s="224">
        <f>VLOOKUP(A204,[1]RES.CDI!A:B,2,FALSE)</f>
        <v>24710471.629999999</v>
      </c>
      <c r="G204" s="224">
        <f>VLOOKUP(A204,'[1]CUT Bs'!A:S,2,FALSE)</f>
        <v>2357346.88</v>
      </c>
      <c r="H204" s="224">
        <f>VLOOKUP(A204,'[1]CUT Bs'!A:S,3,FALSE)</f>
        <v>0</v>
      </c>
      <c r="I204" s="224">
        <f>VLOOKUP(A204,'[1]CUT Bs'!A:S,4,FALSE)</f>
        <v>0</v>
      </c>
      <c r="J204" s="224">
        <f>VLOOKUP(A204,'[1]CUT Bs'!A:S,5,FALSE)</f>
        <v>3587</v>
      </c>
      <c r="K204" s="224">
        <f>VLOOKUP(A204,'[1]CUT Bs'!A:S,6,FALSE)</f>
        <v>0</v>
      </c>
      <c r="L204" s="224">
        <f>VLOOKUP(A204,'[1]CUT Bs'!A:S,7,FALSE)</f>
        <v>276.58999999999997</v>
      </c>
      <c r="M204" s="224">
        <f>VLOOKUP(A204,'[1]CUT Bs'!A:S,8,FALSE)</f>
        <v>0</v>
      </c>
      <c r="N204" s="224">
        <f>VLOOKUP(A204,'[1]CUT Bs'!A:S,9,FALSE)</f>
        <v>0</v>
      </c>
      <c r="O204" s="224">
        <f>VLOOKUP(A204,'[1]CUT Bs'!A:S,10,FALSE)</f>
        <v>0</v>
      </c>
      <c r="P204" s="224">
        <f>VLOOKUP(A204,'[1]CUT Bs'!A:S,11,FALSE)</f>
        <v>119.27</v>
      </c>
      <c r="Q204" s="224">
        <f>VLOOKUP(A204,'[1]CUT Bs'!A:S,12,FALSE)</f>
        <v>945</v>
      </c>
      <c r="R204" s="224">
        <f>VLOOKUP(A204,'[1]CUT Bs'!A:S,13,FALSE)</f>
        <v>0</v>
      </c>
      <c r="S204" s="224">
        <f>VLOOKUP(A204,'[1]CUT Bs'!A:S,14,FALSE)</f>
        <v>0</v>
      </c>
      <c r="T204" s="224">
        <f>VLOOKUP(A204,'[1]CUT Bs'!A:S,15,FALSE)</f>
        <v>0</v>
      </c>
      <c r="U204" s="224">
        <f>VLOOKUP(A204,'[1]CUT Bs'!A:S,16,FALSE)</f>
        <v>0</v>
      </c>
      <c r="V204" s="224">
        <f>VLOOKUP(A204,'[1]CUT Bs'!A:S,17,FALSE)</f>
        <v>0</v>
      </c>
      <c r="W204" s="224">
        <f>VLOOKUP(A204,'[1]RES. TRL'!F:H,2,FALSE)</f>
        <v>0</v>
      </c>
      <c r="X204" s="224">
        <f>VLOOKUP(A204,'[1]RES. TRL'!F:H,3,FALSE)</f>
        <v>0</v>
      </c>
      <c r="Y204" s="224">
        <f>VLOOKUP(A204,'[1]CUT USD'!A:N,2,FALSE)</f>
        <v>0</v>
      </c>
      <c r="Z204" s="224">
        <f>VLOOKUP(A204,'[1]CUT USD'!A:N,3,FALSE)</f>
        <v>0</v>
      </c>
      <c r="AA204" s="224">
        <f>VLOOKUP(A204,'[1]CUT USD'!A:N,4,FALSE)</f>
        <v>0</v>
      </c>
      <c r="AB204" s="224">
        <f>VLOOKUP(A204,'[1]CUT USD'!A:N,5,FALSE)</f>
        <v>0</v>
      </c>
      <c r="AC204" s="224">
        <f>VLOOKUP(A204,'[1]CUT USD'!A:N,6,FALSE)</f>
        <v>0</v>
      </c>
      <c r="AD204" s="224">
        <f>VLOOKUP(A204,'[1]CUT USD'!A:N,7,FALSE)</f>
        <v>0</v>
      </c>
      <c r="AE204" s="224">
        <f>VLOOKUP(A204,'[1]CUT USD'!A:N,8,FALSE)</f>
        <v>0</v>
      </c>
      <c r="AF204" s="224">
        <f>VLOOKUP(A204,'[1]CUT USD'!A:N,9,FALSE)</f>
        <v>0</v>
      </c>
      <c r="AG204" s="224">
        <f>VLOOKUP(A204,'[1]CUT USD'!A:N,10,FALSE)</f>
        <v>0</v>
      </c>
      <c r="AH204" s="224">
        <f>VLOOKUP(A204,'[1]CUT USD'!A:N,11,FALSE)</f>
        <v>0</v>
      </c>
      <c r="AI204" s="224">
        <f>VLOOKUP(A204,'[1]CUT USD'!A:N,12,FALSE)</f>
        <v>0</v>
      </c>
      <c r="AJ204" s="224">
        <f>VLOOKUP(A204,'[1]CUT USD'!A:N,13,FALSE)</f>
        <v>0</v>
      </c>
      <c r="AK204" s="224">
        <f>VLOOKUP(A204,'[1]CUT USD'!A:N,14,FALSE)</f>
        <v>0</v>
      </c>
      <c r="AL204" s="96">
        <f t="shared" ref="AL204:AL208" si="4">SUM(D204:AK204)</f>
        <v>28572746.369999997</v>
      </c>
      <c r="AO204" s="103"/>
    </row>
    <row r="205" spans="1:41" ht="33" hidden="1" customHeight="1">
      <c r="A205" s="221">
        <v>584</v>
      </c>
      <c r="B205" s="222" t="str">
        <f>PROPER(VLOOKUP(A205,[1]bd_lista!$A:$D,2,FALSE))</f>
        <v>Empresa Boliviana De Industrializacion De Hidrocarburos</v>
      </c>
      <c r="C205" s="223" t="s">
        <v>1383</v>
      </c>
      <c r="D205" s="224">
        <f>VLOOKUP(A205,'[1]RES. TRL'!A:C,2,FALSE)</f>
        <v>0</v>
      </c>
      <c r="E205" s="224">
        <f>VLOOKUP(A205,'[1]RES. TRL'!A:C,3,FALSE)</f>
        <v>0</v>
      </c>
      <c r="F205" s="224">
        <f>VLOOKUP(A205,[1]RES.CDI!A:B,2,FALSE)</f>
        <v>0</v>
      </c>
      <c r="G205" s="224">
        <f>VLOOKUP(A205,'[1]CUT Bs'!A:S,2,FALSE)</f>
        <v>0</v>
      </c>
      <c r="H205" s="224">
        <f>VLOOKUP(A205,'[1]CUT Bs'!A:S,3,FALSE)</f>
        <v>0</v>
      </c>
      <c r="I205" s="224">
        <f>VLOOKUP(A205,'[1]CUT Bs'!A:S,4,FALSE)</f>
        <v>0</v>
      </c>
      <c r="J205" s="224">
        <f>VLOOKUP(A205,'[1]CUT Bs'!A:S,5,FALSE)</f>
        <v>46687680</v>
      </c>
      <c r="K205" s="224">
        <f>VLOOKUP(A205,'[1]CUT Bs'!A:S,6,FALSE)</f>
        <v>0</v>
      </c>
      <c r="L205" s="224">
        <f>VLOOKUP(A205,'[1]CUT Bs'!A:S,7,FALSE)</f>
        <v>0</v>
      </c>
      <c r="M205" s="224">
        <f>VLOOKUP(A205,'[1]CUT Bs'!A:S,8,FALSE)</f>
        <v>0</v>
      </c>
      <c r="N205" s="224">
        <f>VLOOKUP(A205,'[1]CUT Bs'!A:S,9,FALSE)</f>
        <v>0</v>
      </c>
      <c r="O205" s="224">
        <f>VLOOKUP(A205,'[1]CUT Bs'!A:S,10,FALSE)</f>
        <v>0</v>
      </c>
      <c r="P205" s="224">
        <f>VLOOKUP(A205,'[1]CUT Bs'!A:S,11,FALSE)</f>
        <v>0</v>
      </c>
      <c r="Q205" s="224">
        <f>VLOOKUP(A205,'[1]CUT Bs'!A:S,12,FALSE)</f>
        <v>0</v>
      </c>
      <c r="R205" s="224">
        <f>VLOOKUP(A205,'[1]CUT Bs'!A:S,13,FALSE)</f>
        <v>0</v>
      </c>
      <c r="S205" s="224">
        <f>VLOOKUP(A205,'[1]CUT Bs'!A:S,14,FALSE)</f>
        <v>0</v>
      </c>
      <c r="T205" s="224">
        <f>VLOOKUP(A205,'[1]CUT Bs'!A:S,15,FALSE)</f>
        <v>0</v>
      </c>
      <c r="U205" s="224">
        <f>VLOOKUP(A205,'[1]CUT Bs'!A:S,16,FALSE)</f>
        <v>0</v>
      </c>
      <c r="V205" s="224">
        <f>VLOOKUP(A205,'[1]CUT Bs'!A:S,17,FALSE)</f>
        <v>0</v>
      </c>
      <c r="W205" s="224">
        <f>VLOOKUP(A205,'[1]RES. TRL'!F:H,2,FALSE)</f>
        <v>0</v>
      </c>
      <c r="X205" s="224">
        <f>VLOOKUP(A205,'[1]RES. TRL'!F:H,3,FALSE)</f>
        <v>0</v>
      </c>
      <c r="Y205" s="224">
        <f>VLOOKUP(A205,'[1]CUT USD'!A:N,2,FALSE)</f>
        <v>0</v>
      </c>
      <c r="Z205" s="224">
        <f>VLOOKUP(A205,'[1]CUT USD'!A:N,3,FALSE)</f>
        <v>0</v>
      </c>
      <c r="AA205" s="224">
        <f>VLOOKUP(A205,'[1]CUT USD'!A:N,4,FALSE)</f>
        <v>0</v>
      </c>
      <c r="AB205" s="224">
        <f>VLOOKUP(A205,'[1]CUT USD'!A:N,5,FALSE)</f>
        <v>0</v>
      </c>
      <c r="AC205" s="224">
        <f>VLOOKUP(A205,'[1]CUT USD'!A:N,6,FALSE)</f>
        <v>0</v>
      </c>
      <c r="AD205" s="224">
        <f>VLOOKUP(A205,'[1]CUT USD'!A:N,7,FALSE)</f>
        <v>0</v>
      </c>
      <c r="AE205" s="224">
        <f>VLOOKUP(A205,'[1]CUT USD'!A:N,8,FALSE)</f>
        <v>0</v>
      </c>
      <c r="AF205" s="224">
        <f>VLOOKUP(A205,'[1]CUT USD'!A:N,9,FALSE)</f>
        <v>0</v>
      </c>
      <c r="AG205" s="224">
        <f>VLOOKUP(A205,'[1]CUT USD'!A:N,10,FALSE)</f>
        <v>0</v>
      </c>
      <c r="AH205" s="224">
        <f>VLOOKUP(A205,'[1]CUT USD'!A:N,11,FALSE)</f>
        <v>0</v>
      </c>
      <c r="AI205" s="224">
        <f>VLOOKUP(A205,'[1]CUT USD'!A:N,12,FALSE)</f>
        <v>0</v>
      </c>
      <c r="AJ205" s="224">
        <f>VLOOKUP(A205,'[1]CUT USD'!A:N,13,FALSE)</f>
        <v>0</v>
      </c>
      <c r="AK205" s="224">
        <f>VLOOKUP(A205,'[1]CUT USD'!A:N,14,FALSE)</f>
        <v>0</v>
      </c>
      <c r="AL205" s="96">
        <f t="shared" si="4"/>
        <v>46687680</v>
      </c>
      <c r="AO205" s="103"/>
    </row>
    <row r="206" spans="1:41" ht="33" hidden="1" customHeight="1">
      <c r="A206" s="221">
        <v>585</v>
      </c>
      <c r="B206" s="222" t="str">
        <f>PROPER(VLOOKUP(A206,[1]bd_lista!$A:$D,2,FALSE))</f>
        <v>Agencia Boliviana Espacial</v>
      </c>
      <c r="C206" s="223" t="s">
        <v>1383</v>
      </c>
      <c r="D206" s="224">
        <f>VLOOKUP(A206,'[1]RES. TRL'!A:C,2,FALSE)</f>
        <v>0</v>
      </c>
      <c r="E206" s="224">
        <f>VLOOKUP(A206,'[1]RES. TRL'!A:C,3,FALSE)</f>
        <v>0</v>
      </c>
      <c r="F206" s="224">
        <f>VLOOKUP(A206,[1]RES.CDI!A:B,2,FALSE)</f>
        <v>0</v>
      </c>
      <c r="G206" s="224">
        <f>VLOOKUP(A206,'[1]CUT Bs'!A:S,2,FALSE)</f>
        <v>282.98</v>
      </c>
      <c r="H206" s="224">
        <f>VLOOKUP(A206,'[1]CUT Bs'!A:S,3,FALSE)</f>
        <v>0</v>
      </c>
      <c r="I206" s="224">
        <f>VLOOKUP(A206,'[1]CUT Bs'!A:S,4,FALSE)</f>
        <v>0</v>
      </c>
      <c r="J206" s="224">
        <f>VLOOKUP(A206,'[1]CUT Bs'!A:S,5,FALSE)</f>
        <v>0</v>
      </c>
      <c r="K206" s="224">
        <f>VLOOKUP(A206,'[1]CUT Bs'!A:S,6,FALSE)</f>
        <v>0</v>
      </c>
      <c r="L206" s="224">
        <f>VLOOKUP(A206,'[1]CUT Bs'!A:S,7,FALSE)</f>
        <v>0</v>
      </c>
      <c r="M206" s="224">
        <f>VLOOKUP(A206,'[1]CUT Bs'!A:S,8,FALSE)</f>
        <v>0</v>
      </c>
      <c r="N206" s="224">
        <f>VLOOKUP(A206,'[1]CUT Bs'!A:S,9,FALSE)</f>
        <v>0</v>
      </c>
      <c r="O206" s="224">
        <f>VLOOKUP(A206,'[1]CUT Bs'!A:S,10,FALSE)</f>
        <v>0</v>
      </c>
      <c r="P206" s="224">
        <f>VLOOKUP(A206,'[1]CUT Bs'!A:S,11,FALSE)</f>
        <v>0</v>
      </c>
      <c r="Q206" s="224">
        <f>VLOOKUP(A206,'[1]CUT Bs'!A:S,12,FALSE)</f>
        <v>0</v>
      </c>
      <c r="R206" s="224">
        <f>VLOOKUP(A206,'[1]CUT Bs'!A:S,13,FALSE)</f>
        <v>0</v>
      </c>
      <c r="S206" s="224">
        <f>VLOOKUP(A206,'[1]CUT Bs'!A:S,14,FALSE)</f>
        <v>0</v>
      </c>
      <c r="T206" s="224">
        <f>VLOOKUP(A206,'[1]CUT Bs'!A:S,15,FALSE)</f>
        <v>0</v>
      </c>
      <c r="U206" s="224">
        <f>VLOOKUP(A206,'[1]CUT Bs'!A:S,16,FALSE)</f>
        <v>0</v>
      </c>
      <c r="V206" s="224">
        <f>VLOOKUP(A206,'[1]CUT Bs'!A:S,17,FALSE)</f>
        <v>0</v>
      </c>
      <c r="W206" s="224">
        <f>VLOOKUP(A206,'[1]RES. TRL'!F:H,2,FALSE)</f>
        <v>0</v>
      </c>
      <c r="X206" s="224">
        <f>VLOOKUP(A206,'[1]RES. TRL'!F:H,3,FALSE)</f>
        <v>0</v>
      </c>
      <c r="Y206" s="224">
        <f>VLOOKUP(A206,'[1]CUT USD'!A:N,2,FALSE)</f>
        <v>0</v>
      </c>
      <c r="Z206" s="224">
        <f>VLOOKUP(A206,'[1]CUT USD'!A:N,3,FALSE)</f>
        <v>0</v>
      </c>
      <c r="AA206" s="224">
        <f>VLOOKUP(A206,'[1]CUT USD'!A:N,4,FALSE)</f>
        <v>0</v>
      </c>
      <c r="AB206" s="224">
        <f>VLOOKUP(A206,'[1]CUT USD'!A:N,5,FALSE)</f>
        <v>340255.58</v>
      </c>
      <c r="AC206" s="224">
        <f>VLOOKUP(A206,'[1]CUT USD'!A:N,6,FALSE)</f>
        <v>0</v>
      </c>
      <c r="AD206" s="224">
        <f>VLOOKUP(A206,'[1]CUT USD'!A:N,7,FALSE)</f>
        <v>0</v>
      </c>
      <c r="AE206" s="224">
        <f>VLOOKUP(A206,'[1]CUT USD'!A:N,8,FALSE)</f>
        <v>0</v>
      </c>
      <c r="AF206" s="224">
        <f>VLOOKUP(A206,'[1]CUT USD'!A:N,9,FALSE)</f>
        <v>0</v>
      </c>
      <c r="AG206" s="224">
        <f>VLOOKUP(A206,'[1]CUT USD'!A:N,10,FALSE)</f>
        <v>0</v>
      </c>
      <c r="AH206" s="224">
        <f>VLOOKUP(A206,'[1]CUT USD'!A:N,11,FALSE)</f>
        <v>0</v>
      </c>
      <c r="AI206" s="224">
        <f>VLOOKUP(A206,'[1]CUT USD'!A:N,12,FALSE)</f>
        <v>0</v>
      </c>
      <c r="AJ206" s="224">
        <f>VLOOKUP(A206,'[1]CUT USD'!A:N,13,FALSE)</f>
        <v>0</v>
      </c>
      <c r="AK206" s="224">
        <f>VLOOKUP(A206,'[1]CUT USD'!A:N,14,FALSE)</f>
        <v>0</v>
      </c>
      <c r="AL206" s="96">
        <f t="shared" si="4"/>
        <v>340538.56</v>
      </c>
      <c r="AO206" s="103"/>
    </row>
    <row r="207" spans="1:41" ht="33" hidden="1" customHeight="1">
      <c r="A207" s="221">
        <v>586</v>
      </c>
      <c r="B207" s="222" t="str">
        <f>PROPER(VLOOKUP(A207,[1]bd_lista!$A:$D,2,FALSE))</f>
        <v>Empresa Azucarera San Buenaventura</v>
      </c>
      <c r="C207" s="223" t="s">
        <v>1383</v>
      </c>
      <c r="D207" s="224">
        <f>VLOOKUP(A207,'[1]RES. TRL'!A:C,2,FALSE)</f>
        <v>0</v>
      </c>
      <c r="E207" s="224">
        <f>VLOOKUP(A207,'[1]RES. TRL'!A:C,3,FALSE)</f>
        <v>0</v>
      </c>
      <c r="F207" s="224">
        <f>VLOOKUP(A207,[1]RES.CDI!A:B,2,FALSE)</f>
        <v>3242498.49</v>
      </c>
      <c r="G207" s="224">
        <f>VLOOKUP(A207,'[1]CUT Bs'!A:S,2,FALSE)</f>
        <v>12291.33</v>
      </c>
      <c r="H207" s="224">
        <f>VLOOKUP(A207,'[1]CUT Bs'!A:S,3,FALSE)</f>
        <v>0</v>
      </c>
      <c r="I207" s="224">
        <f>VLOOKUP(A207,'[1]CUT Bs'!A:S,4,FALSE)</f>
        <v>3042.35</v>
      </c>
      <c r="J207" s="224">
        <f>VLOOKUP(A207,'[1]CUT Bs'!A:S,5,FALSE)</f>
        <v>270826.18</v>
      </c>
      <c r="K207" s="224">
        <f>VLOOKUP(A207,'[1]CUT Bs'!A:S,6,FALSE)</f>
        <v>0</v>
      </c>
      <c r="L207" s="224">
        <f>VLOOKUP(A207,'[1]CUT Bs'!A:S,7,FALSE)</f>
        <v>0</v>
      </c>
      <c r="M207" s="224">
        <f>VLOOKUP(A207,'[1]CUT Bs'!A:S,8,FALSE)</f>
        <v>0</v>
      </c>
      <c r="N207" s="224">
        <f>VLOOKUP(A207,'[1]CUT Bs'!A:S,9,FALSE)</f>
        <v>0</v>
      </c>
      <c r="O207" s="224">
        <f>VLOOKUP(A207,'[1]CUT Bs'!A:S,10,FALSE)</f>
        <v>0</v>
      </c>
      <c r="P207" s="224">
        <f>VLOOKUP(A207,'[1]CUT Bs'!A:S,11,FALSE)</f>
        <v>0</v>
      </c>
      <c r="Q207" s="224">
        <f>VLOOKUP(A207,'[1]CUT Bs'!A:S,12,FALSE)</f>
        <v>0</v>
      </c>
      <c r="R207" s="224">
        <f>VLOOKUP(A207,'[1]CUT Bs'!A:S,13,FALSE)</f>
        <v>0</v>
      </c>
      <c r="S207" s="224">
        <f>VLOOKUP(A207,'[1]CUT Bs'!A:S,14,FALSE)</f>
        <v>0</v>
      </c>
      <c r="T207" s="224">
        <f>VLOOKUP(A207,'[1]CUT Bs'!A:S,15,FALSE)</f>
        <v>0</v>
      </c>
      <c r="U207" s="224">
        <f>VLOOKUP(A207,'[1]CUT Bs'!A:S,16,FALSE)</f>
        <v>0</v>
      </c>
      <c r="V207" s="224">
        <f>VLOOKUP(A207,'[1]CUT Bs'!A:S,17,FALSE)</f>
        <v>0</v>
      </c>
      <c r="W207" s="224">
        <f>VLOOKUP(A207,'[1]RES. TRL'!F:H,2,FALSE)</f>
        <v>0</v>
      </c>
      <c r="X207" s="224">
        <f>VLOOKUP(A207,'[1]RES. TRL'!F:H,3,FALSE)</f>
        <v>0</v>
      </c>
      <c r="Y207" s="224">
        <f>VLOOKUP(A207,'[1]CUT USD'!A:N,2,FALSE)</f>
        <v>0</v>
      </c>
      <c r="Z207" s="224">
        <f>VLOOKUP(A207,'[1]CUT USD'!A:N,3,FALSE)</f>
        <v>0</v>
      </c>
      <c r="AA207" s="224">
        <f>VLOOKUP(A207,'[1]CUT USD'!A:N,4,FALSE)</f>
        <v>0</v>
      </c>
      <c r="AB207" s="224">
        <f>VLOOKUP(A207,'[1]CUT USD'!A:N,5,FALSE)</f>
        <v>0</v>
      </c>
      <c r="AC207" s="224">
        <f>VLOOKUP(A207,'[1]CUT USD'!A:N,6,FALSE)</f>
        <v>0</v>
      </c>
      <c r="AD207" s="224">
        <f>VLOOKUP(A207,'[1]CUT USD'!A:N,7,FALSE)</f>
        <v>0</v>
      </c>
      <c r="AE207" s="224">
        <f>VLOOKUP(A207,'[1]CUT USD'!A:N,8,FALSE)</f>
        <v>0</v>
      </c>
      <c r="AF207" s="224">
        <f>VLOOKUP(A207,'[1]CUT USD'!A:N,9,FALSE)</f>
        <v>0</v>
      </c>
      <c r="AG207" s="224">
        <f>VLOOKUP(A207,'[1]CUT USD'!A:N,10,FALSE)</f>
        <v>0</v>
      </c>
      <c r="AH207" s="224">
        <f>VLOOKUP(A207,'[1]CUT USD'!A:N,11,FALSE)</f>
        <v>0</v>
      </c>
      <c r="AI207" s="224">
        <f>VLOOKUP(A207,'[1]CUT USD'!A:N,12,FALSE)</f>
        <v>0</v>
      </c>
      <c r="AJ207" s="224">
        <f>VLOOKUP(A207,'[1]CUT USD'!A:N,13,FALSE)</f>
        <v>0</v>
      </c>
      <c r="AK207" s="224">
        <f>VLOOKUP(A207,'[1]CUT USD'!A:N,14,FALSE)</f>
        <v>0</v>
      </c>
      <c r="AL207" s="96">
        <f t="shared" si="4"/>
        <v>3528658.3500000006</v>
      </c>
      <c r="AO207" s="103"/>
    </row>
    <row r="208" spans="1:41" ht="33" hidden="1" customHeight="1">
      <c r="A208" s="221">
        <v>587</v>
      </c>
      <c r="B208" s="222" t="str">
        <f>PROPER(VLOOKUP(A208,[1]bd_lista!$A:$D,2,FALSE))</f>
        <v>Empresa Estratégica Boliviana De Construcción Y Conservación De Infraestructura Civil</v>
      </c>
      <c r="C208" s="223" t="s">
        <v>1383</v>
      </c>
      <c r="D208" s="224">
        <f>VLOOKUP(A208,'[1]RES. TRL'!A:C,2,FALSE)</f>
        <v>0</v>
      </c>
      <c r="E208" s="224">
        <f>VLOOKUP(A208,'[1]RES. TRL'!A:C,3,FALSE)</f>
        <v>0</v>
      </c>
      <c r="F208" s="224">
        <f>VLOOKUP(A208,[1]RES.CDI!A:B,2,FALSE)</f>
        <v>10758873.9</v>
      </c>
      <c r="G208" s="224">
        <f>VLOOKUP(A208,'[1]CUT Bs'!A:S,2,FALSE)</f>
        <v>21746581.450000003</v>
      </c>
      <c r="H208" s="224">
        <f>VLOOKUP(A208,'[1]CUT Bs'!A:S,3,FALSE)</f>
        <v>0</v>
      </c>
      <c r="I208" s="224">
        <f>VLOOKUP(A208,'[1]CUT Bs'!A:S,4,FALSE)</f>
        <v>0</v>
      </c>
      <c r="J208" s="224">
        <f>VLOOKUP(A208,'[1]CUT Bs'!A:S,5,FALSE)</f>
        <v>2273654.46</v>
      </c>
      <c r="K208" s="224">
        <f>VLOOKUP(A208,'[1]CUT Bs'!A:S,6,FALSE)</f>
        <v>0</v>
      </c>
      <c r="L208" s="224">
        <f>VLOOKUP(A208,'[1]CUT Bs'!A:S,7,FALSE)</f>
        <v>0</v>
      </c>
      <c r="M208" s="224">
        <f>VLOOKUP(A208,'[1]CUT Bs'!A:S,8,FALSE)</f>
        <v>0</v>
      </c>
      <c r="N208" s="224">
        <f>VLOOKUP(A208,'[1]CUT Bs'!A:S,9,FALSE)</f>
        <v>0</v>
      </c>
      <c r="O208" s="224">
        <f>VLOOKUP(A208,'[1]CUT Bs'!A:S,10,FALSE)</f>
        <v>0</v>
      </c>
      <c r="P208" s="224">
        <f>VLOOKUP(A208,'[1]CUT Bs'!A:S,11,FALSE)</f>
        <v>0</v>
      </c>
      <c r="Q208" s="224">
        <f>VLOOKUP(A208,'[1]CUT Bs'!A:S,12,FALSE)</f>
        <v>0</v>
      </c>
      <c r="R208" s="224">
        <f>VLOOKUP(A208,'[1]CUT Bs'!A:S,13,FALSE)</f>
        <v>0</v>
      </c>
      <c r="S208" s="224">
        <f>VLOOKUP(A208,'[1]CUT Bs'!A:S,14,FALSE)</f>
        <v>0</v>
      </c>
      <c r="T208" s="224">
        <f>VLOOKUP(A208,'[1]CUT Bs'!A:S,15,FALSE)</f>
        <v>0</v>
      </c>
      <c r="U208" s="224">
        <f>VLOOKUP(A208,'[1]CUT Bs'!A:S,16,FALSE)</f>
        <v>0</v>
      </c>
      <c r="V208" s="224">
        <f>VLOOKUP(A208,'[1]CUT Bs'!A:S,17,FALSE)</f>
        <v>0</v>
      </c>
      <c r="W208" s="224">
        <f>VLOOKUP(A208,'[1]RES. TRL'!F:H,2,FALSE)</f>
        <v>0</v>
      </c>
      <c r="X208" s="224">
        <f>VLOOKUP(A208,'[1]RES. TRL'!F:H,3,FALSE)</f>
        <v>0</v>
      </c>
      <c r="Y208" s="224">
        <f>VLOOKUP(A208,'[1]CUT USD'!A:N,2,FALSE)</f>
        <v>0</v>
      </c>
      <c r="Z208" s="224">
        <f>VLOOKUP(A208,'[1]CUT USD'!A:N,3,FALSE)</f>
        <v>0</v>
      </c>
      <c r="AA208" s="224">
        <f>VLOOKUP(A208,'[1]CUT USD'!A:N,4,FALSE)</f>
        <v>0</v>
      </c>
      <c r="AB208" s="224">
        <f>VLOOKUP(A208,'[1]CUT USD'!A:N,5,FALSE)</f>
        <v>0</v>
      </c>
      <c r="AC208" s="224">
        <f>VLOOKUP(A208,'[1]CUT USD'!A:N,6,FALSE)</f>
        <v>0</v>
      </c>
      <c r="AD208" s="224">
        <f>VLOOKUP(A208,'[1]CUT USD'!A:N,7,FALSE)</f>
        <v>0</v>
      </c>
      <c r="AE208" s="224">
        <f>VLOOKUP(A208,'[1]CUT USD'!A:N,8,FALSE)</f>
        <v>0</v>
      </c>
      <c r="AF208" s="224">
        <f>VLOOKUP(A208,'[1]CUT USD'!A:N,9,FALSE)</f>
        <v>0</v>
      </c>
      <c r="AG208" s="224">
        <f>VLOOKUP(A208,'[1]CUT USD'!A:N,10,FALSE)</f>
        <v>0</v>
      </c>
      <c r="AH208" s="224">
        <f>VLOOKUP(A208,'[1]CUT USD'!A:N,11,FALSE)</f>
        <v>0</v>
      </c>
      <c r="AI208" s="224">
        <f>VLOOKUP(A208,'[1]CUT USD'!A:N,12,FALSE)</f>
        <v>0</v>
      </c>
      <c r="AJ208" s="224">
        <f>VLOOKUP(A208,'[1]CUT USD'!A:N,13,FALSE)</f>
        <v>0</v>
      </c>
      <c r="AK208" s="224">
        <f>VLOOKUP(A208,'[1]CUT USD'!A:N,14,FALSE)</f>
        <v>0</v>
      </c>
      <c r="AL208" s="96">
        <f t="shared" si="4"/>
        <v>34779109.810000002</v>
      </c>
      <c r="AO208" s="103"/>
    </row>
    <row r="209" spans="1:41" ht="33" hidden="1" customHeight="1">
      <c r="A209" s="221">
        <v>588</v>
      </c>
      <c r="B209" s="222" t="str">
        <f>PROPER(VLOOKUP(A209,[1]bd_lista!$A:$D,2,FALSE))</f>
        <v>Empresa Pública Nacional Textil</v>
      </c>
      <c r="C209" s="223" t="s">
        <v>1383</v>
      </c>
      <c r="D209" s="224">
        <f>VLOOKUP(A209,'[1]RES. TRL'!A:C,2,FALSE)</f>
        <v>0</v>
      </c>
      <c r="E209" s="224">
        <f>VLOOKUP(A209,'[1]RES. TRL'!A:C,3,FALSE)</f>
        <v>0</v>
      </c>
      <c r="F209" s="224">
        <f>VLOOKUP(A209,[1]RES.CDI!A:B,2,FALSE)</f>
        <v>0</v>
      </c>
      <c r="G209" s="224">
        <f>VLOOKUP(A209,'[1]CUT Bs'!A:S,2,FALSE)</f>
        <v>0</v>
      </c>
      <c r="H209" s="224">
        <f>VLOOKUP(A209,'[1]CUT Bs'!A:S,3,FALSE)</f>
        <v>0</v>
      </c>
      <c r="I209" s="224">
        <f>VLOOKUP(A209,'[1]CUT Bs'!A:S,4,FALSE)</f>
        <v>0</v>
      </c>
      <c r="J209" s="224">
        <f>VLOOKUP(A209,'[1]CUT Bs'!A:S,5,FALSE)</f>
        <v>0</v>
      </c>
      <c r="K209" s="224">
        <f>VLOOKUP(A209,'[1]CUT Bs'!A:S,6,FALSE)</f>
        <v>0</v>
      </c>
      <c r="L209" s="224">
        <f>VLOOKUP(A209,'[1]CUT Bs'!A:S,7,FALSE)</f>
        <v>0</v>
      </c>
      <c r="M209" s="224">
        <f>VLOOKUP(A209,'[1]CUT Bs'!A:S,8,FALSE)</f>
        <v>0</v>
      </c>
      <c r="N209" s="224">
        <f>VLOOKUP(A209,'[1]CUT Bs'!A:S,9,FALSE)</f>
        <v>0</v>
      </c>
      <c r="O209" s="224">
        <f>VLOOKUP(A209,'[1]CUT Bs'!A:S,10,FALSE)</f>
        <v>0</v>
      </c>
      <c r="P209" s="224">
        <f>VLOOKUP(A209,'[1]CUT Bs'!A:S,11,FALSE)</f>
        <v>0</v>
      </c>
      <c r="Q209" s="224">
        <f>VLOOKUP(A209,'[1]CUT Bs'!A:S,12,FALSE)</f>
        <v>0</v>
      </c>
      <c r="R209" s="224">
        <f>VLOOKUP(A209,'[1]CUT Bs'!A:S,13,FALSE)</f>
        <v>0</v>
      </c>
      <c r="S209" s="224">
        <f>VLOOKUP(A209,'[1]CUT Bs'!A:S,14,FALSE)</f>
        <v>0</v>
      </c>
      <c r="T209" s="224">
        <f>VLOOKUP(A209,'[1]CUT Bs'!A:S,15,FALSE)</f>
        <v>0</v>
      </c>
      <c r="U209" s="224">
        <f>VLOOKUP(A209,'[1]CUT Bs'!A:S,16,FALSE)</f>
        <v>0</v>
      </c>
      <c r="V209" s="224">
        <f>VLOOKUP(A209,'[1]CUT Bs'!A:S,17,FALSE)</f>
        <v>0</v>
      </c>
      <c r="W209" s="224">
        <f>VLOOKUP(A209,'[1]RES. TRL'!F:H,2,FALSE)</f>
        <v>0</v>
      </c>
      <c r="X209" s="224">
        <f>VLOOKUP(A209,'[1]RES. TRL'!F:H,3,FALSE)</f>
        <v>0</v>
      </c>
      <c r="Y209" s="224">
        <f>VLOOKUP(A209,'[1]CUT USD'!A:N,2,FALSE)</f>
        <v>0</v>
      </c>
      <c r="Z209" s="224">
        <f>VLOOKUP(A209,'[1]CUT USD'!A:N,3,FALSE)</f>
        <v>0</v>
      </c>
      <c r="AA209" s="224">
        <f>VLOOKUP(A209,'[1]CUT USD'!A:N,4,FALSE)</f>
        <v>0</v>
      </c>
      <c r="AB209" s="224">
        <f>VLOOKUP(A209,'[1]CUT USD'!A:N,5,FALSE)</f>
        <v>0</v>
      </c>
      <c r="AC209" s="224">
        <f>VLOOKUP(A209,'[1]CUT USD'!A:N,6,FALSE)</f>
        <v>0</v>
      </c>
      <c r="AD209" s="224">
        <f>VLOOKUP(A209,'[1]CUT USD'!A:N,7,FALSE)</f>
        <v>0</v>
      </c>
      <c r="AE209" s="224">
        <f>VLOOKUP(A209,'[1]CUT USD'!A:N,8,FALSE)</f>
        <v>0</v>
      </c>
      <c r="AF209" s="224">
        <f>VLOOKUP(A209,'[1]CUT USD'!A:N,9,FALSE)</f>
        <v>0</v>
      </c>
      <c r="AG209" s="224">
        <f>VLOOKUP(A209,'[1]CUT USD'!A:N,10,FALSE)</f>
        <v>0</v>
      </c>
      <c r="AH209" s="224">
        <f>VLOOKUP(A209,'[1]CUT USD'!A:N,11,FALSE)</f>
        <v>0</v>
      </c>
      <c r="AI209" s="224">
        <f>VLOOKUP(A209,'[1]CUT USD'!A:N,12,FALSE)</f>
        <v>0</v>
      </c>
      <c r="AJ209" s="224">
        <f>VLOOKUP(A209,'[1]CUT USD'!A:N,13,FALSE)</f>
        <v>0</v>
      </c>
      <c r="AK209" s="224">
        <f>VLOOKUP(A209,'[1]CUT USD'!A:N,14,FALSE)</f>
        <v>0</v>
      </c>
      <c r="AL209" s="96">
        <f t="shared" ref="AL209:AL267" si="5">SUM(D209:AK209)</f>
        <v>0</v>
      </c>
      <c r="AO209" s="103"/>
    </row>
    <row r="210" spans="1:41" ht="33" hidden="1" customHeight="1">
      <c r="A210" s="221">
        <v>589</v>
      </c>
      <c r="B210" s="222" t="str">
        <f>PROPER(VLOOKUP(A210,[1]bd_lista!$A:$D,2,FALSE))</f>
        <v>Empresa De Construcciones Del Ejército</v>
      </c>
      <c r="C210" s="223" t="s">
        <v>1383</v>
      </c>
      <c r="D210" s="224">
        <f>VLOOKUP(A210,'[1]RES. TRL'!A:C,2,FALSE)</f>
        <v>0</v>
      </c>
      <c r="E210" s="224">
        <f>VLOOKUP(A210,'[1]RES. TRL'!A:C,3,FALSE)</f>
        <v>0</v>
      </c>
      <c r="F210" s="224">
        <f>VLOOKUP(A210,[1]RES.CDI!A:B,2,FALSE)</f>
        <v>0</v>
      </c>
      <c r="G210" s="224">
        <f>VLOOKUP(A210,'[1]CUT Bs'!A:S,2,FALSE)</f>
        <v>0</v>
      </c>
      <c r="H210" s="224">
        <f>VLOOKUP(A210,'[1]CUT Bs'!A:S,3,FALSE)</f>
        <v>0</v>
      </c>
      <c r="I210" s="224">
        <f>VLOOKUP(A210,'[1]CUT Bs'!A:S,4,FALSE)</f>
        <v>0</v>
      </c>
      <c r="J210" s="224">
        <f>VLOOKUP(A210,'[1]CUT Bs'!A:S,5,FALSE)</f>
        <v>0</v>
      </c>
      <c r="K210" s="224">
        <f>VLOOKUP(A210,'[1]CUT Bs'!A:S,6,FALSE)</f>
        <v>0</v>
      </c>
      <c r="L210" s="224">
        <f>VLOOKUP(A210,'[1]CUT Bs'!A:S,7,FALSE)</f>
        <v>0</v>
      </c>
      <c r="M210" s="224">
        <f>VLOOKUP(A210,'[1]CUT Bs'!A:S,8,FALSE)</f>
        <v>0</v>
      </c>
      <c r="N210" s="224">
        <f>VLOOKUP(A210,'[1]CUT Bs'!A:S,9,FALSE)</f>
        <v>0</v>
      </c>
      <c r="O210" s="224">
        <f>VLOOKUP(A210,'[1]CUT Bs'!A:S,10,FALSE)</f>
        <v>0</v>
      </c>
      <c r="P210" s="224">
        <f>VLOOKUP(A210,'[1]CUT Bs'!A:S,11,FALSE)</f>
        <v>0</v>
      </c>
      <c r="Q210" s="224">
        <f>VLOOKUP(A210,'[1]CUT Bs'!A:S,12,FALSE)</f>
        <v>0</v>
      </c>
      <c r="R210" s="224">
        <f>VLOOKUP(A210,'[1]CUT Bs'!A:S,13,FALSE)</f>
        <v>0</v>
      </c>
      <c r="S210" s="224">
        <f>VLOOKUP(A210,'[1]CUT Bs'!A:S,14,FALSE)</f>
        <v>0</v>
      </c>
      <c r="T210" s="224">
        <f>VLOOKUP(A210,'[1]CUT Bs'!A:S,15,FALSE)</f>
        <v>0</v>
      </c>
      <c r="U210" s="224">
        <f>VLOOKUP(A210,'[1]CUT Bs'!A:S,16,FALSE)</f>
        <v>0</v>
      </c>
      <c r="V210" s="224">
        <f>VLOOKUP(A210,'[1]CUT Bs'!A:S,17,FALSE)</f>
        <v>0</v>
      </c>
      <c r="W210" s="224">
        <f>VLOOKUP(A210,'[1]RES. TRL'!F:H,2,FALSE)</f>
        <v>0</v>
      </c>
      <c r="X210" s="224">
        <f>VLOOKUP(A210,'[1]RES. TRL'!F:H,3,FALSE)</f>
        <v>0</v>
      </c>
      <c r="Y210" s="224">
        <f>VLOOKUP(A210,'[1]CUT USD'!A:N,2,FALSE)</f>
        <v>0</v>
      </c>
      <c r="Z210" s="224">
        <f>VLOOKUP(A210,'[1]CUT USD'!A:N,3,FALSE)</f>
        <v>0</v>
      </c>
      <c r="AA210" s="224">
        <f>VLOOKUP(A210,'[1]CUT USD'!A:N,4,FALSE)</f>
        <v>0</v>
      </c>
      <c r="AB210" s="224">
        <f>VLOOKUP(A210,'[1]CUT USD'!A:N,5,FALSE)</f>
        <v>0</v>
      </c>
      <c r="AC210" s="224">
        <f>VLOOKUP(A210,'[1]CUT USD'!A:N,6,FALSE)</f>
        <v>0</v>
      </c>
      <c r="AD210" s="224">
        <f>VLOOKUP(A210,'[1]CUT USD'!A:N,7,FALSE)</f>
        <v>0</v>
      </c>
      <c r="AE210" s="224">
        <f>VLOOKUP(A210,'[1]CUT USD'!A:N,8,FALSE)</f>
        <v>0</v>
      </c>
      <c r="AF210" s="224">
        <f>VLOOKUP(A210,'[1]CUT USD'!A:N,9,FALSE)</f>
        <v>0</v>
      </c>
      <c r="AG210" s="224">
        <f>VLOOKUP(A210,'[1]CUT USD'!A:N,10,FALSE)</f>
        <v>0</v>
      </c>
      <c r="AH210" s="224">
        <f>VLOOKUP(A210,'[1]CUT USD'!A:N,11,FALSE)</f>
        <v>0</v>
      </c>
      <c r="AI210" s="224">
        <f>VLOOKUP(A210,'[1]CUT USD'!A:N,12,FALSE)</f>
        <v>0</v>
      </c>
      <c r="AJ210" s="224">
        <f>VLOOKUP(A210,'[1]CUT USD'!A:N,13,FALSE)</f>
        <v>0</v>
      </c>
      <c r="AK210" s="224">
        <f>VLOOKUP(A210,'[1]CUT USD'!A:N,14,FALSE)</f>
        <v>0</v>
      </c>
      <c r="AL210" s="96">
        <f t="shared" si="5"/>
        <v>0</v>
      </c>
      <c r="AO210" s="103"/>
    </row>
    <row r="211" spans="1:41" ht="33" hidden="1" customHeight="1">
      <c r="A211" s="221">
        <v>590</v>
      </c>
      <c r="B211" s="222" t="str">
        <f>PROPER(VLOOKUP(A211,[1]bd_lista!$A:$D,2,FALSE))</f>
        <v>Empresa Pública "Quipus"</v>
      </c>
      <c r="C211" s="223" t="s">
        <v>1383</v>
      </c>
      <c r="D211" s="224">
        <f>VLOOKUP(A211,'[1]RES. TRL'!A:C,2,FALSE)</f>
        <v>0</v>
      </c>
      <c r="E211" s="224">
        <f>VLOOKUP(A211,'[1]RES. TRL'!A:C,3,FALSE)</f>
        <v>0</v>
      </c>
      <c r="F211" s="224">
        <f>VLOOKUP(A211,[1]RES.CDI!A:B,2,FALSE)</f>
        <v>0</v>
      </c>
      <c r="G211" s="224">
        <f>VLOOKUP(A211,'[1]CUT Bs'!A:S,2,FALSE)</f>
        <v>2474919.6800000002</v>
      </c>
      <c r="H211" s="224">
        <f>VLOOKUP(A211,'[1]CUT Bs'!A:S,3,FALSE)</f>
        <v>0</v>
      </c>
      <c r="I211" s="224">
        <f>VLOOKUP(A211,'[1]CUT Bs'!A:S,4,FALSE)</f>
        <v>0</v>
      </c>
      <c r="J211" s="224">
        <f>VLOOKUP(A211,'[1]CUT Bs'!A:S,5,FALSE)</f>
        <v>0</v>
      </c>
      <c r="K211" s="224">
        <f>VLOOKUP(A211,'[1]CUT Bs'!A:S,6,FALSE)</f>
        <v>0</v>
      </c>
      <c r="L211" s="224">
        <f>VLOOKUP(A211,'[1]CUT Bs'!A:S,7,FALSE)</f>
        <v>5439.75</v>
      </c>
      <c r="M211" s="224">
        <f>VLOOKUP(A211,'[1]CUT Bs'!A:S,8,FALSE)</f>
        <v>0</v>
      </c>
      <c r="N211" s="224">
        <f>VLOOKUP(A211,'[1]CUT Bs'!A:S,9,FALSE)</f>
        <v>0</v>
      </c>
      <c r="O211" s="224">
        <f>VLOOKUP(A211,'[1]CUT Bs'!A:S,10,FALSE)</f>
        <v>0</v>
      </c>
      <c r="P211" s="224">
        <f>VLOOKUP(A211,'[1]CUT Bs'!A:S,11,FALSE)</f>
        <v>0</v>
      </c>
      <c r="Q211" s="224">
        <f>VLOOKUP(A211,'[1]CUT Bs'!A:S,12,FALSE)</f>
        <v>0</v>
      </c>
      <c r="R211" s="224">
        <f>VLOOKUP(A211,'[1]CUT Bs'!A:S,13,FALSE)</f>
        <v>0</v>
      </c>
      <c r="S211" s="224">
        <f>VLOOKUP(A211,'[1]CUT Bs'!A:S,14,FALSE)</f>
        <v>0</v>
      </c>
      <c r="T211" s="224">
        <f>VLOOKUP(A211,'[1]CUT Bs'!A:S,15,FALSE)</f>
        <v>0</v>
      </c>
      <c r="U211" s="224">
        <f>VLOOKUP(A211,'[1]CUT Bs'!A:S,16,FALSE)</f>
        <v>0</v>
      </c>
      <c r="V211" s="224">
        <f>VLOOKUP(A211,'[1]CUT Bs'!A:S,17,FALSE)</f>
        <v>0</v>
      </c>
      <c r="W211" s="224">
        <f>VLOOKUP(A211,'[1]RES. TRL'!F:H,2,FALSE)</f>
        <v>0</v>
      </c>
      <c r="X211" s="224">
        <f>VLOOKUP(A211,'[1]RES. TRL'!F:H,3,FALSE)</f>
        <v>0</v>
      </c>
      <c r="Y211" s="224">
        <f>VLOOKUP(A211,'[1]CUT USD'!A:N,2,FALSE)</f>
        <v>0</v>
      </c>
      <c r="Z211" s="224">
        <f>VLOOKUP(A211,'[1]CUT USD'!A:N,3,FALSE)</f>
        <v>0</v>
      </c>
      <c r="AA211" s="224">
        <f>VLOOKUP(A211,'[1]CUT USD'!A:N,4,FALSE)</f>
        <v>0</v>
      </c>
      <c r="AB211" s="224">
        <f>VLOOKUP(A211,'[1]CUT USD'!A:N,5,FALSE)</f>
        <v>0</v>
      </c>
      <c r="AC211" s="224">
        <f>VLOOKUP(A211,'[1]CUT USD'!A:N,6,FALSE)</f>
        <v>0</v>
      </c>
      <c r="AD211" s="224">
        <f>VLOOKUP(A211,'[1]CUT USD'!A:N,7,FALSE)</f>
        <v>0</v>
      </c>
      <c r="AE211" s="224">
        <f>VLOOKUP(A211,'[1]CUT USD'!A:N,8,FALSE)</f>
        <v>0</v>
      </c>
      <c r="AF211" s="224">
        <f>VLOOKUP(A211,'[1]CUT USD'!A:N,9,FALSE)</f>
        <v>0</v>
      </c>
      <c r="AG211" s="224">
        <f>VLOOKUP(A211,'[1]CUT USD'!A:N,10,FALSE)</f>
        <v>0</v>
      </c>
      <c r="AH211" s="224">
        <f>VLOOKUP(A211,'[1]CUT USD'!A:N,11,FALSE)</f>
        <v>0</v>
      </c>
      <c r="AI211" s="224">
        <f>VLOOKUP(A211,'[1]CUT USD'!A:N,12,FALSE)</f>
        <v>0</v>
      </c>
      <c r="AJ211" s="224">
        <f>VLOOKUP(A211,'[1]CUT USD'!A:N,13,FALSE)</f>
        <v>0</v>
      </c>
      <c r="AK211" s="224">
        <f>VLOOKUP(A211,'[1]CUT USD'!A:N,14,FALSE)</f>
        <v>0</v>
      </c>
      <c r="AL211" s="96">
        <f t="shared" si="5"/>
        <v>2480359.4300000002</v>
      </c>
      <c r="AO211" s="103"/>
    </row>
    <row r="212" spans="1:41" ht="33" hidden="1" customHeight="1">
      <c r="A212" s="221">
        <v>591</v>
      </c>
      <c r="B212" s="222" t="str">
        <f>PROPER(VLOOKUP(A212,[1]bd_lista!$A:$D,2,FALSE))</f>
        <v>Empresa Estatal De Transporte Por Cable Mi Teleférico</v>
      </c>
      <c r="C212" s="223" t="s">
        <v>1383</v>
      </c>
      <c r="D212" s="224">
        <f>VLOOKUP(A212,'[1]RES. TRL'!A:C,2,FALSE)</f>
        <v>0</v>
      </c>
      <c r="E212" s="224">
        <f>VLOOKUP(A212,'[1]RES. TRL'!A:C,3,FALSE)</f>
        <v>0</v>
      </c>
      <c r="F212" s="224">
        <f>VLOOKUP(A212,[1]RES.CDI!A:B,2,FALSE)</f>
        <v>37000367.280000001</v>
      </c>
      <c r="G212" s="224">
        <f>VLOOKUP(A212,'[1]CUT Bs'!A:S,2,FALSE)</f>
        <v>7889180.5500000007</v>
      </c>
      <c r="H212" s="224">
        <f>VLOOKUP(A212,'[1]CUT Bs'!A:S,3,FALSE)</f>
        <v>0</v>
      </c>
      <c r="I212" s="224">
        <f>VLOOKUP(A212,'[1]CUT Bs'!A:S,4,FALSE)</f>
        <v>150</v>
      </c>
      <c r="J212" s="224">
        <f>VLOOKUP(A212,'[1]CUT Bs'!A:S,5,FALSE)</f>
        <v>0</v>
      </c>
      <c r="K212" s="224">
        <f>VLOOKUP(A212,'[1]CUT Bs'!A:S,6,FALSE)</f>
        <v>0</v>
      </c>
      <c r="L212" s="224">
        <f>VLOOKUP(A212,'[1]CUT Bs'!A:S,7,FALSE)</f>
        <v>0</v>
      </c>
      <c r="M212" s="224">
        <f>VLOOKUP(A212,'[1]CUT Bs'!A:S,8,FALSE)</f>
        <v>0</v>
      </c>
      <c r="N212" s="224">
        <f>VLOOKUP(A212,'[1]CUT Bs'!A:S,9,FALSE)</f>
        <v>0</v>
      </c>
      <c r="O212" s="224">
        <f>VLOOKUP(A212,'[1]CUT Bs'!A:S,10,FALSE)</f>
        <v>0</v>
      </c>
      <c r="P212" s="224">
        <f>VLOOKUP(A212,'[1]CUT Bs'!A:S,11,FALSE)</f>
        <v>0</v>
      </c>
      <c r="Q212" s="224">
        <f>VLOOKUP(A212,'[1]CUT Bs'!A:S,12,FALSE)</f>
        <v>0</v>
      </c>
      <c r="R212" s="224">
        <f>VLOOKUP(A212,'[1]CUT Bs'!A:S,13,FALSE)</f>
        <v>0</v>
      </c>
      <c r="S212" s="224">
        <f>VLOOKUP(A212,'[1]CUT Bs'!A:S,14,FALSE)</f>
        <v>0</v>
      </c>
      <c r="T212" s="224">
        <f>VLOOKUP(A212,'[1]CUT Bs'!A:S,15,FALSE)</f>
        <v>0</v>
      </c>
      <c r="U212" s="224">
        <f>VLOOKUP(A212,'[1]CUT Bs'!A:S,16,FALSE)</f>
        <v>0</v>
      </c>
      <c r="V212" s="224">
        <f>VLOOKUP(A212,'[1]CUT Bs'!A:S,17,FALSE)</f>
        <v>0</v>
      </c>
      <c r="W212" s="224">
        <f>VLOOKUP(A212,'[1]RES. TRL'!F:H,2,FALSE)</f>
        <v>0</v>
      </c>
      <c r="X212" s="224">
        <f>VLOOKUP(A212,'[1]RES. TRL'!F:H,3,FALSE)</f>
        <v>0</v>
      </c>
      <c r="Y212" s="224">
        <f>VLOOKUP(A212,'[1]CUT USD'!A:N,2,FALSE)</f>
        <v>0</v>
      </c>
      <c r="Z212" s="224">
        <f>VLOOKUP(A212,'[1]CUT USD'!A:N,3,FALSE)</f>
        <v>0</v>
      </c>
      <c r="AA212" s="224">
        <f>VLOOKUP(A212,'[1]CUT USD'!A:N,4,FALSE)</f>
        <v>0</v>
      </c>
      <c r="AB212" s="224">
        <f>VLOOKUP(A212,'[1]CUT USD'!A:N,5,FALSE)</f>
        <v>0</v>
      </c>
      <c r="AC212" s="224">
        <f>VLOOKUP(A212,'[1]CUT USD'!A:N,6,FALSE)</f>
        <v>0</v>
      </c>
      <c r="AD212" s="224">
        <f>VLOOKUP(A212,'[1]CUT USD'!A:N,7,FALSE)</f>
        <v>0</v>
      </c>
      <c r="AE212" s="224">
        <f>VLOOKUP(A212,'[1]CUT USD'!A:N,8,FALSE)</f>
        <v>0</v>
      </c>
      <c r="AF212" s="224">
        <f>VLOOKUP(A212,'[1]CUT USD'!A:N,9,FALSE)</f>
        <v>0</v>
      </c>
      <c r="AG212" s="224">
        <f>VLOOKUP(A212,'[1]CUT USD'!A:N,10,FALSE)</f>
        <v>0</v>
      </c>
      <c r="AH212" s="224">
        <f>VLOOKUP(A212,'[1]CUT USD'!A:N,11,FALSE)</f>
        <v>0</v>
      </c>
      <c r="AI212" s="224">
        <f>VLOOKUP(A212,'[1]CUT USD'!A:N,12,FALSE)</f>
        <v>0</v>
      </c>
      <c r="AJ212" s="224">
        <f>VLOOKUP(A212,'[1]CUT USD'!A:N,13,FALSE)</f>
        <v>0</v>
      </c>
      <c r="AK212" s="224">
        <f>VLOOKUP(A212,'[1]CUT USD'!A:N,14,FALSE)</f>
        <v>0</v>
      </c>
      <c r="AL212" s="96">
        <f t="shared" si="5"/>
        <v>44889697.829999998</v>
      </c>
      <c r="AO212" s="103"/>
    </row>
    <row r="213" spans="1:41" ht="33" hidden="1" customHeight="1">
      <c r="A213" s="221">
        <v>592</v>
      </c>
      <c r="B213" s="222" t="str">
        <f>PROPER(VLOOKUP(A213,[1]bd_lista!$A:$D,2,FALSE))</f>
        <v>Empresa Estatal Boliviana De Turismo</v>
      </c>
      <c r="C213" s="223" t="s">
        <v>1383</v>
      </c>
      <c r="D213" s="224">
        <f>VLOOKUP(A213,'[1]RES. TRL'!A:C,2,FALSE)</f>
        <v>0</v>
      </c>
      <c r="E213" s="224">
        <f>VLOOKUP(A213,'[1]RES. TRL'!A:C,3,FALSE)</f>
        <v>0</v>
      </c>
      <c r="F213" s="224">
        <f>VLOOKUP(A213,[1]RES.CDI!A:B,2,FALSE)</f>
        <v>12872683.48</v>
      </c>
      <c r="G213" s="224">
        <f>VLOOKUP(A213,'[1]CUT Bs'!A:S,2,FALSE)</f>
        <v>103746.17</v>
      </c>
      <c r="H213" s="224">
        <f>VLOOKUP(A213,'[1]CUT Bs'!A:S,3,FALSE)</f>
        <v>0</v>
      </c>
      <c r="I213" s="224">
        <f>VLOOKUP(A213,'[1]CUT Bs'!A:S,4,FALSE)</f>
        <v>50</v>
      </c>
      <c r="J213" s="224">
        <f>VLOOKUP(A213,'[1]CUT Bs'!A:S,5,FALSE)</f>
        <v>1948240</v>
      </c>
      <c r="K213" s="224">
        <f>VLOOKUP(A213,'[1]CUT Bs'!A:S,6,FALSE)</f>
        <v>0</v>
      </c>
      <c r="L213" s="224">
        <f>VLOOKUP(A213,'[1]CUT Bs'!A:S,7,FALSE)</f>
        <v>0</v>
      </c>
      <c r="M213" s="224">
        <f>VLOOKUP(A213,'[1]CUT Bs'!A:S,8,FALSE)</f>
        <v>0</v>
      </c>
      <c r="N213" s="224">
        <f>VLOOKUP(A213,'[1]CUT Bs'!A:S,9,FALSE)</f>
        <v>0</v>
      </c>
      <c r="O213" s="224">
        <f>VLOOKUP(A213,'[1]CUT Bs'!A:S,10,FALSE)</f>
        <v>0</v>
      </c>
      <c r="P213" s="224">
        <f>VLOOKUP(A213,'[1]CUT Bs'!A:S,11,FALSE)</f>
        <v>0</v>
      </c>
      <c r="Q213" s="224">
        <f>VLOOKUP(A213,'[1]CUT Bs'!A:S,12,FALSE)</f>
        <v>0</v>
      </c>
      <c r="R213" s="224">
        <f>VLOOKUP(A213,'[1]CUT Bs'!A:S,13,FALSE)</f>
        <v>0</v>
      </c>
      <c r="S213" s="224">
        <f>VLOOKUP(A213,'[1]CUT Bs'!A:S,14,FALSE)</f>
        <v>0</v>
      </c>
      <c r="T213" s="224">
        <f>VLOOKUP(A213,'[1]CUT Bs'!A:S,15,FALSE)</f>
        <v>0</v>
      </c>
      <c r="U213" s="224">
        <f>VLOOKUP(A213,'[1]CUT Bs'!A:S,16,FALSE)</f>
        <v>0</v>
      </c>
      <c r="V213" s="224">
        <f>VLOOKUP(A213,'[1]CUT Bs'!A:S,17,FALSE)</f>
        <v>0</v>
      </c>
      <c r="W213" s="224">
        <f>VLOOKUP(A213,'[1]RES. TRL'!F:H,2,FALSE)</f>
        <v>0</v>
      </c>
      <c r="X213" s="224">
        <f>VLOOKUP(A213,'[1]RES. TRL'!F:H,3,FALSE)</f>
        <v>0</v>
      </c>
      <c r="Y213" s="224">
        <f>VLOOKUP(A213,'[1]CUT USD'!A:N,2,FALSE)</f>
        <v>0</v>
      </c>
      <c r="Z213" s="224">
        <f>VLOOKUP(A213,'[1]CUT USD'!A:N,3,FALSE)</f>
        <v>0</v>
      </c>
      <c r="AA213" s="224">
        <f>VLOOKUP(A213,'[1]CUT USD'!A:N,4,FALSE)</f>
        <v>0</v>
      </c>
      <c r="AB213" s="224">
        <f>VLOOKUP(A213,'[1]CUT USD'!A:N,5,FALSE)</f>
        <v>0</v>
      </c>
      <c r="AC213" s="224">
        <f>VLOOKUP(A213,'[1]CUT USD'!A:N,6,FALSE)</f>
        <v>0</v>
      </c>
      <c r="AD213" s="224">
        <f>VLOOKUP(A213,'[1]CUT USD'!A:N,7,FALSE)</f>
        <v>0</v>
      </c>
      <c r="AE213" s="224">
        <f>VLOOKUP(A213,'[1]CUT USD'!A:N,8,FALSE)</f>
        <v>0</v>
      </c>
      <c r="AF213" s="224">
        <f>VLOOKUP(A213,'[1]CUT USD'!A:N,9,FALSE)</f>
        <v>0</v>
      </c>
      <c r="AG213" s="224">
        <f>VLOOKUP(A213,'[1]CUT USD'!A:N,10,FALSE)</f>
        <v>0</v>
      </c>
      <c r="AH213" s="224">
        <f>VLOOKUP(A213,'[1]CUT USD'!A:N,11,FALSE)</f>
        <v>0</v>
      </c>
      <c r="AI213" s="224">
        <f>VLOOKUP(A213,'[1]CUT USD'!A:N,12,FALSE)</f>
        <v>0</v>
      </c>
      <c r="AJ213" s="224">
        <f>VLOOKUP(A213,'[1]CUT USD'!A:N,13,FALSE)</f>
        <v>0</v>
      </c>
      <c r="AK213" s="224">
        <f>VLOOKUP(A213,'[1]CUT USD'!A:N,14,FALSE)</f>
        <v>0</v>
      </c>
      <c r="AL213" s="96">
        <f t="shared" si="5"/>
        <v>14924719.65</v>
      </c>
      <c r="AO213" s="103"/>
    </row>
    <row r="214" spans="1:41" ht="33" hidden="1" customHeight="1">
      <c r="A214" s="221">
        <v>593</v>
      </c>
      <c r="B214" s="222" t="str">
        <f>PROPER(VLOOKUP(A214,[1]bd_lista!$A:$D,2,FALSE))</f>
        <v>Empresa Pública Yacana</v>
      </c>
      <c r="C214" s="223" t="s">
        <v>1383</v>
      </c>
      <c r="D214" s="224">
        <f>VLOOKUP(A214,'[1]RES. TRL'!A:C,2,FALSE)</f>
        <v>0</v>
      </c>
      <c r="E214" s="224">
        <f>VLOOKUP(A214,'[1]RES. TRL'!A:C,3,FALSE)</f>
        <v>0</v>
      </c>
      <c r="F214" s="224">
        <f>VLOOKUP(A214,[1]RES.CDI!A:B,2,FALSE)</f>
        <v>0</v>
      </c>
      <c r="G214" s="224">
        <f>VLOOKUP(A214,'[1]CUT Bs'!A:S,2,FALSE)</f>
        <v>0</v>
      </c>
      <c r="H214" s="224">
        <f>VLOOKUP(A214,'[1]CUT Bs'!A:S,3,FALSE)</f>
        <v>0</v>
      </c>
      <c r="I214" s="224">
        <f>VLOOKUP(A214,'[1]CUT Bs'!A:S,4,FALSE)</f>
        <v>0</v>
      </c>
      <c r="J214" s="224">
        <f>VLOOKUP(A214,'[1]CUT Bs'!A:S,5,FALSE)</f>
        <v>0</v>
      </c>
      <c r="K214" s="224">
        <f>VLOOKUP(A214,'[1]CUT Bs'!A:S,6,FALSE)</f>
        <v>0</v>
      </c>
      <c r="L214" s="224">
        <f>VLOOKUP(A214,'[1]CUT Bs'!A:S,7,FALSE)</f>
        <v>0</v>
      </c>
      <c r="M214" s="224">
        <f>VLOOKUP(A214,'[1]CUT Bs'!A:S,8,FALSE)</f>
        <v>0</v>
      </c>
      <c r="N214" s="224">
        <f>VLOOKUP(A214,'[1]CUT Bs'!A:S,9,FALSE)</f>
        <v>0</v>
      </c>
      <c r="O214" s="224">
        <f>VLOOKUP(A214,'[1]CUT Bs'!A:S,10,FALSE)</f>
        <v>0</v>
      </c>
      <c r="P214" s="224">
        <f>VLOOKUP(A214,'[1]CUT Bs'!A:S,11,FALSE)</f>
        <v>0</v>
      </c>
      <c r="Q214" s="224">
        <f>VLOOKUP(A214,'[1]CUT Bs'!A:S,12,FALSE)</f>
        <v>0</v>
      </c>
      <c r="R214" s="224">
        <f>VLOOKUP(A214,'[1]CUT Bs'!A:S,13,FALSE)</f>
        <v>0</v>
      </c>
      <c r="S214" s="224">
        <f>VLOOKUP(A214,'[1]CUT Bs'!A:S,14,FALSE)</f>
        <v>0</v>
      </c>
      <c r="T214" s="224">
        <f>VLOOKUP(A214,'[1]CUT Bs'!A:S,15,FALSE)</f>
        <v>0</v>
      </c>
      <c r="U214" s="224">
        <f>VLOOKUP(A214,'[1]CUT Bs'!A:S,16,FALSE)</f>
        <v>0</v>
      </c>
      <c r="V214" s="224">
        <f>VLOOKUP(A214,'[1]CUT Bs'!A:S,17,FALSE)</f>
        <v>0</v>
      </c>
      <c r="W214" s="224">
        <f>VLOOKUP(A214,'[1]RES. TRL'!F:H,2,FALSE)</f>
        <v>0</v>
      </c>
      <c r="X214" s="224">
        <f>VLOOKUP(A214,'[1]RES. TRL'!F:H,3,FALSE)</f>
        <v>0</v>
      </c>
      <c r="Y214" s="224">
        <f>VLOOKUP(A214,'[1]CUT USD'!A:N,2,FALSE)</f>
        <v>0</v>
      </c>
      <c r="Z214" s="224">
        <f>VLOOKUP(A214,'[1]CUT USD'!A:N,3,FALSE)</f>
        <v>0</v>
      </c>
      <c r="AA214" s="224">
        <f>VLOOKUP(A214,'[1]CUT USD'!A:N,4,FALSE)</f>
        <v>0</v>
      </c>
      <c r="AB214" s="224">
        <f>VLOOKUP(A214,'[1]CUT USD'!A:N,5,FALSE)</f>
        <v>0</v>
      </c>
      <c r="AC214" s="224">
        <f>VLOOKUP(A214,'[1]CUT USD'!A:N,6,FALSE)</f>
        <v>0</v>
      </c>
      <c r="AD214" s="224">
        <f>VLOOKUP(A214,'[1]CUT USD'!A:N,7,FALSE)</f>
        <v>0</v>
      </c>
      <c r="AE214" s="224">
        <f>VLOOKUP(A214,'[1]CUT USD'!A:N,8,FALSE)</f>
        <v>0</v>
      </c>
      <c r="AF214" s="224">
        <f>VLOOKUP(A214,'[1]CUT USD'!A:N,9,FALSE)</f>
        <v>0</v>
      </c>
      <c r="AG214" s="224">
        <f>VLOOKUP(A214,'[1]CUT USD'!A:N,10,FALSE)</f>
        <v>0</v>
      </c>
      <c r="AH214" s="224">
        <f>VLOOKUP(A214,'[1]CUT USD'!A:N,11,FALSE)</f>
        <v>0</v>
      </c>
      <c r="AI214" s="224">
        <f>VLOOKUP(A214,'[1]CUT USD'!A:N,12,FALSE)</f>
        <v>0</v>
      </c>
      <c r="AJ214" s="224">
        <f>VLOOKUP(A214,'[1]CUT USD'!A:N,13,FALSE)</f>
        <v>0</v>
      </c>
      <c r="AK214" s="224">
        <f>VLOOKUP(A214,'[1]CUT USD'!A:N,14,FALSE)</f>
        <v>0</v>
      </c>
      <c r="AL214" s="96">
        <f t="shared" si="5"/>
        <v>0</v>
      </c>
      <c r="AO214" s="103"/>
    </row>
    <row r="215" spans="1:41" ht="33" hidden="1" customHeight="1">
      <c r="A215" s="221">
        <v>594</v>
      </c>
      <c r="B215" s="222" t="str">
        <f>VLOOKUP(A215,[1]List_16!$B$2:$C$576,2,FALSE)</f>
        <v>Administración de Servicios Portuarios - Bolivia</v>
      </c>
      <c r="C215" s="223" t="s">
        <v>1383</v>
      </c>
      <c r="D215" s="224">
        <f>VLOOKUP(A215,'[1]RES. TRL'!A:C,2,FALSE)</f>
        <v>0</v>
      </c>
      <c r="E215" s="224">
        <f>VLOOKUP(A215,'[1]RES. TRL'!A:C,3,FALSE)</f>
        <v>0</v>
      </c>
      <c r="F215" s="224">
        <f>VLOOKUP(A215,[1]RES.CDI!A:B,2,FALSE)</f>
        <v>7344136.7599999998</v>
      </c>
      <c r="G215" s="224">
        <f>VLOOKUP(A215,'[1]CUT Bs'!A:S,2,FALSE)</f>
        <v>8227.68</v>
      </c>
      <c r="H215" s="224">
        <f>VLOOKUP(A215,'[1]CUT Bs'!A:S,3,FALSE)</f>
        <v>0</v>
      </c>
      <c r="I215" s="224">
        <f>VLOOKUP(A215,'[1]CUT Bs'!A:S,4,FALSE)</f>
        <v>0</v>
      </c>
      <c r="J215" s="224">
        <f>VLOOKUP(A215,'[1]CUT Bs'!A:S,5,FALSE)</f>
        <v>0</v>
      </c>
      <c r="K215" s="224">
        <f>VLOOKUP(A215,'[1]CUT Bs'!A:S,6,FALSE)</f>
        <v>0</v>
      </c>
      <c r="L215" s="224">
        <f>VLOOKUP(A215,'[1]CUT Bs'!A:S,7,FALSE)</f>
        <v>31722.81</v>
      </c>
      <c r="M215" s="224">
        <f>VLOOKUP(A215,'[1]CUT Bs'!A:S,8,FALSE)</f>
        <v>0</v>
      </c>
      <c r="N215" s="224">
        <f>VLOOKUP(A215,'[1]CUT Bs'!A:S,9,FALSE)</f>
        <v>0</v>
      </c>
      <c r="O215" s="224">
        <f>VLOOKUP(A215,'[1]CUT Bs'!A:S,10,FALSE)</f>
        <v>0</v>
      </c>
      <c r="P215" s="224">
        <f>VLOOKUP(A215,'[1]CUT Bs'!A:S,11,FALSE)</f>
        <v>0</v>
      </c>
      <c r="Q215" s="224">
        <f>VLOOKUP(A215,'[1]CUT Bs'!A:S,12,FALSE)</f>
        <v>0</v>
      </c>
      <c r="R215" s="224">
        <f>VLOOKUP(A215,'[1]CUT Bs'!A:S,13,FALSE)</f>
        <v>0</v>
      </c>
      <c r="S215" s="224">
        <f>VLOOKUP(A215,'[1]CUT Bs'!A:S,14,FALSE)</f>
        <v>0</v>
      </c>
      <c r="T215" s="224">
        <f>VLOOKUP(A215,'[1]CUT Bs'!A:S,15,FALSE)</f>
        <v>0</v>
      </c>
      <c r="U215" s="224">
        <f>VLOOKUP(A215,'[1]CUT Bs'!A:S,16,FALSE)</f>
        <v>0</v>
      </c>
      <c r="V215" s="224">
        <f>VLOOKUP(A215,'[1]CUT Bs'!A:S,17,FALSE)</f>
        <v>0</v>
      </c>
      <c r="W215" s="224">
        <f>VLOOKUP(A215,'[1]RES. TRL'!F:H,2,FALSE)</f>
        <v>0</v>
      </c>
      <c r="X215" s="224">
        <f>VLOOKUP(A215,'[1]RES. TRL'!F:H,3,FALSE)</f>
        <v>0</v>
      </c>
      <c r="Y215" s="224">
        <f>VLOOKUP(A215,'[1]CUT USD'!A:N,2,FALSE)</f>
        <v>0</v>
      </c>
      <c r="Z215" s="224">
        <f>VLOOKUP(A215,'[1]CUT USD'!A:N,3,FALSE)</f>
        <v>0</v>
      </c>
      <c r="AA215" s="224">
        <f>VLOOKUP(A215,'[1]CUT USD'!A:N,4,FALSE)</f>
        <v>0</v>
      </c>
      <c r="AB215" s="224">
        <f>VLOOKUP(A215,'[1]CUT USD'!A:N,5,FALSE)</f>
        <v>0</v>
      </c>
      <c r="AC215" s="224">
        <f>VLOOKUP(A215,'[1]CUT USD'!A:N,6,FALSE)</f>
        <v>0</v>
      </c>
      <c r="AD215" s="224">
        <f>VLOOKUP(A215,'[1]CUT USD'!A:N,7,FALSE)</f>
        <v>0</v>
      </c>
      <c r="AE215" s="224">
        <f>VLOOKUP(A215,'[1]CUT USD'!A:N,8,FALSE)</f>
        <v>0</v>
      </c>
      <c r="AF215" s="224">
        <f>VLOOKUP(A215,'[1]CUT USD'!A:N,9,FALSE)</f>
        <v>0</v>
      </c>
      <c r="AG215" s="224">
        <f>VLOOKUP(A215,'[1]CUT USD'!A:N,10,FALSE)</f>
        <v>0</v>
      </c>
      <c r="AH215" s="224">
        <f>VLOOKUP(A215,'[1]CUT USD'!A:N,11,FALSE)</f>
        <v>0</v>
      </c>
      <c r="AI215" s="224">
        <f>VLOOKUP(A215,'[1]CUT USD'!A:N,12,FALSE)</f>
        <v>0</v>
      </c>
      <c r="AJ215" s="224">
        <f>VLOOKUP(A215,'[1]CUT USD'!A:N,13,FALSE)</f>
        <v>0</v>
      </c>
      <c r="AK215" s="224">
        <f>VLOOKUP(A215,'[1]CUT USD'!A:N,14,FALSE)</f>
        <v>0</v>
      </c>
      <c r="AL215" s="96">
        <f>SUM(D215:AK215)</f>
        <v>7384087.2499999991</v>
      </c>
      <c r="AO215" s="103"/>
    </row>
    <row r="216" spans="1:41" ht="33" hidden="1" customHeight="1">
      <c r="A216" s="221">
        <v>595</v>
      </c>
      <c r="B216" s="222" t="str">
        <f>VLOOKUP(A216,[1]List_16!$B$2:$C$576,2,FALSE)</f>
        <v>Gestora Pública de la Seguridad Social de Largo Plazo</v>
      </c>
      <c r="C216" s="223" t="s">
        <v>1383</v>
      </c>
      <c r="D216" s="224">
        <f>VLOOKUP(A216,'[1]RES. TRL'!A:C,2,FALSE)</f>
        <v>0</v>
      </c>
      <c r="E216" s="224">
        <f>VLOOKUP(A216,'[1]RES. TRL'!A:C,3,FALSE)</f>
        <v>0</v>
      </c>
      <c r="F216" s="224">
        <f>VLOOKUP(A216,[1]RES.CDI!A:B,2,FALSE)</f>
        <v>0</v>
      </c>
      <c r="G216" s="224">
        <f>VLOOKUP(A216,'[1]CUT Bs'!A:S,2,FALSE)</f>
        <v>26935</v>
      </c>
      <c r="H216" s="224">
        <f>VLOOKUP(A216,'[1]CUT Bs'!A:S,3,FALSE)</f>
        <v>0</v>
      </c>
      <c r="I216" s="224">
        <f>VLOOKUP(A216,'[1]CUT Bs'!A:S,4,FALSE)</f>
        <v>0</v>
      </c>
      <c r="J216" s="224">
        <f>VLOOKUP(A216,'[1]CUT Bs'!A:S,5,FALSE)</f>
        <v>0</v>
      </c>
      <c r="K216" s="224">
        <f>VLOOKUP(A216,'[1]CUT Bs'!A:S,6,FALSE)</f>
        <v>0</v>
      </c>
      <c r="L216" s="224">
        <f>VLOOKUP(A216,'[1]CUT Bs'!A:S,7,FALSE)</f>
        <v>0</v>
      </c>
      <c r="M216" s="224">
        <f>VLOOKUP(A216,'[1]CUT Bs'!A:S,8,FALSE)</f>
        <v>0</v>
      </c>
      <c r="N216" s="224">
        <f>VLOOKUP(A216,'[1]CUT Bs'!A:S,9,FALSE)</f>
        <v>0</v>
      </c>
      <c r="O216" s="224">
        <f>VLOOKUP(A216,'[1]CUT Bs'!A:S,10,FALSE)</f>
        <v>0</v>
      </c>
      <c r="P216" s="224">
        <f>VLOOKUP(A216,'[1]CUT Bs'!A:S,11,FALSE)</f>
        <v>0</v>
      </c>
      <c r="Q216" s="224">
        <f>VLOOKUP(A216,'[1]CUT Bs'!A:S,12,FALSE)</f>
        <v>0</v>
      </c>
      <c r="R216" s="224">
        <f>VLOOKUP(A216,'[1]CUT Bs'!A:S,13,FALSE)</f>
        <v>0</v>
      </c>
      <c r="S216" s="224">
        <f>VLOOKUP(A216,'[1]CUT Bs'!A:S,14,FALSE)</f>
        <v>0</v>
      </c>
      <c r="T216" s="224">
        <f>VLOOKUP(A216,'[1]CUT Bs'!A:S,15,FALSE)</f>
        <v>0</v>
      </c>
      <c r="U216" s="224">
        <f>VLOOKUP(A216,'[1]CUT Bs'!A:S,16,FALSE)</f>
        <v>0</v>
      </c>
      <c r="V216" s="224">
        <f>VLOOKUP(A216,'[1]CUT Bs'!A:S,17,FALSE)</f>
        <v>0</v>
      </c>
      <c r="W216" s="224">
        <f>VLOOKUP(A216,'[1]RES. TRL'!F:H,2,FALSE)</f>
        <v>0</v>
      </c>
      <c r="X216" s="224">
        <f>VLOOKUP(A216,'[1]RES. TRL'!F:H,3,FALSE)</f>
        <v>0</v>
      </c>
      <c r="Y216" s="224">
        <f>VLOOKUP(A216,'[1]CUT USD'!A:N,2,FALSE)</f>
        <v>0</v>
      </c>
      <c r="Z216" s="224">
        <f>VLOOKUP(A216,'[1]CUT USD'!A:N,3,FALSE)</f>
        <v>0</v>
      </c>
      <c r="AA216" s="224">
        <f>VLOOKUP(A216,'[1]CUT USD'!A:N,4,FALSE)</f>
        <v>0</v>
      </c>
      <c r="AB216" s="224">
        <f>VLOOKUP(A216,'[1]CUT USD'!A:N,5,FALSE)</f>
        <v>0</v>
      </c>
      <c r="AC216" s="224">
        <f>VLOOKUP(A216,'[1]CUT USD'!A:N,6,FALSE)</f>
        <v>0</v>
      </c>
      <c r="AD216" s="224">
        <f>VLOOKUP(A216,'[1]CUT USD'!A:N,7,FALSE)</f>
        <v>0</v>
      </c>
      <c r="AE216" s="224">
        <f>VLOOKUP(A216,'[1]CUT USD'!A:N,8,FALSE)</f>
        <v>0</v>
      </c>
      <c r="AF216" s="224">
        <f>VLOOKUP(A216,'[1]CUT USD'!A:N,9,FALSE)</f>
        <v>0</v>
      </c>
      <c r="AG216" s="224">
        <f>VLOOKUP(A216,'[1]CUT USD'!A:N,10,FALSE)</f>
        <v>0</v>
      </c>
      <c r="AH216" s="224">
        <f>VLOOKUP(A216,'[1]CUT USD'!A:N,11,FALSE)</f>
        <v>0</v>
      </c>
      <c r="AI216" s="224">
        <f>VLOOKUP(A216,'[1]CUT USD'!A:N,12,FALSE)</f>
        <v>0</v>
      </c>
      <c r="AJ216" s="224">
        <f>VLOOKUP(A216,'[1]CUT USD'!A:N,13,FALSE)</f>
        <v>0</v>
      </c>
      <c r="AK216" s="224">
        <f>VLOOKUP(A216,'[1]CUT USD'!A:N,14,FALSE)</f>
        <v>0</v>
      </c>
      <c r="AL216" s="96">
        <f t="shared" si="5"/>
        <v>26935</v>
      </c>
      <c r="AO216" s="103"/>
    </row>
    <row r="217" spans="1:41" ht="33" hidden="1" customHeight="1">
      <c r="A217" s="221">
        <v>620</v>
      </c>
      <c r="B217" s="222" t="str">
        <f>PROPER(VLOOKUP(A217,[1]bd_lista!$A:$D,2,FALSE))</f>
        <v>Complejo Agroindustrial De San Buena Aventura</v>
      </c>
      <c r="C217" s="223" t="s">
        <v>1383</v>
      </c>
      <c r="D217" s="224">
        <f>VLOOKUP(A217,'[1]RES. TRL'!A:C,2,FALSE)</f>
        <v>0</v>
      </c>
      <c r="E217" s="224">
        <f>VLOOKUP(A217,'[1]RES. TRL'!A:C,3,FALSE)</f>
        <v>0</v>
      </c>
      <c r="F217" s="224">
        <f>VLOOKUP(A217,[1]RES.CDI!A:B,2,FALSE)</f>
        <v>0</v>
      </c>
      <c r="G217" s="224">
        <f>VLOOKUP(A217,'[1]CUT Bs'!A:S,2,FALSE)</f>
        <v>0</v>
      </c>
      <c r="H217" s="224">
        <f>VLOOKUP(A217,'[1]CUT Bs'!A:S,3,FALSE)</f>
        <v>0</v>
      </c>
      <c r="I217" s="224">
        <f>VLOOKUP(A217,'[1]CUT Bs'!A:S,4,FALSE)</f>
        <v>0</v>
      </c>
      <c r="J217" s="224">
        <f>VLOOKUP(A217,'[1]CUT Bs'!A:S,5,FALSE)</f>
        <v>0</v>
      </c>
      <c r="K217" s="224">
        <f>VLOOKUP(A217,'[1]CUT Bs'!A:S,6,FALSE)</f>
        <v>0</v>
      </c>
      <c r="L217" s="224">
        <f>VLOOKUP(A217,'[1]CUT Bs'!A:S,7,FALSE)</f>
        <v>0</v>
      </c>
      <c r="M217" s="224">
        <f>VLOOKUP(A217,'[1]CUT Bs'!A:S,8,FALSE)</f>
        <v>0</v>
      </c>
      <c r="N217" s="224">
        <f>VLOOKUP(A217,'[1]CUT Bs'!A:S,9,FALSE)</f>
        <v>0</v>
      </c>
      <c r="O217" s="224">
        <f>VLOOKUP(A217,'[1]CUT Bs'!A:S,10,FALSE)</f>
        <v>0</v>
      </c>
      <c r="P217" s="224">
        <f>VLOOKUP(A217,'[1]CUT Bs'!A:S,11,FALSE)</f>
        <v>0</v>
      </c>
      <c r="Q217" s="224">
        <f>VLOOKUP(A217,'[1]CUT Bs'!A:S,12,FALSE)</f>
        <v>0</v>
      </c>
      <c r="R217" s="224">
        <f>VLOOKUP(A217,'[1]CUT Bs'!A:S,13,FALSE)</f>
        <v>0</v>
      </c>
      <c r="S217" s="224">
        <f>VLOOKUP(A217,'[1]CUT Bs'!A:S,14,FALSE)</f>
        <v>0</v>
      </c>
      <c r="T217" s="224">
        <f>VLOOKUP(A217,'[1]CUT Bs'!A:S,15,FALSE)</f>
        <v>0</v>
      </c>
      <c r="U217" s="224">
        <f>VLOOKUP(A217,'[1]CUT Bs'!A:S,16,FALSE)</f>
        <v>0</v>
      </c>
      <c r="V217" s="224">
        <f>VLOOKUP(A217,'[1]CUT Bs'!A:S,17,FALSE)</f>
        <v>0</v>
      </c>
      <c r="W217" s="224">
        <f>VLOOKUP(A217,'[1]RES. TRL'!F:H,2,FALSE)</f>
        <v>0</v>
      </c>
      <c r="X217" s="224">
        <f>VLOOKUP(A217,'[1]RES. TRL'!F:H,3,FALSE)</f>
        <v>0</v>
      </c>
      <c r="Y217" s="224">
        <f>VLOOKUP(A217,'[1]CUT USD'!A:N,2,FALSE)</f>
        <v>0</v>
      </c>
      <c r="Z217" s="224">
        <f>VLOOKUP(A217,'[1]CUT USD'!A:N,3,FALSE)</f>
        <v>0</v>
      </c>
      <c r="AA217" s="224">
        <f>VLOOKUP(A217,'[1]CUT USD'!A:N,4,FALSE)</f>
        <v>0</v>
      </c>
      <c r="AB217" s="224">
        <f>VLOOKUP(A217,'[1]CUT USD'!A:N,5,FALSE)</f>
        <v>0</v>
      </c>
      <c r="AC217" s="224">
        <f>VLOOKUP(A217,'[1]CUT USD'!A:N,6,FALSE)</f>
        <v>0</v>
      </c>
      <c r="AD217" s="224">
        <f>VLOOKUP(A217,'[1]CUT USD'!A:N,7,FALSE)</f>
        <v>0</v>
      </c>
      <c r="AE217" s="224">
        <f>VLOOKUP(A217,'[1]CUT USD'!A:N,8,FALSE)</f>
        <v>0</v>
      </c>
      <c r="AF217" s="224">
        <f>VLOOKUP(A217,'[1]CUT USD'!A:N,9,FALSE)</f>
        <v>0</v>
      </c>
      <c r="AG217" s="224">
        <f>VLOOKUP(A217,'[1]CUT USD'!A:N,10,FALSE)</f>
        <v>0</v>
      </c>
      <c r="AH217" s="224">
        <f>VLOOKUP(A217,'[1]CUT USD'!A:N,11,FALSE)</f>
        <v>0</v>
      </c>
      <c r="AI217" s="224">
        <f>VLOOKUP(A217,'[1]CUT USD'!A:N,12,FALSE)</f>
        <v>0</v>
      </c>
      <c r="AJ217" s="224">
        <f>VLOOKUP(A217,'[1]CUT USD'!A:N,13,FALSE)</f>
        <v>0</v>
      </c>
      <c r="AK217" s="224">
        <f>VLOOKUP(A217,'[1]CUT USD'!A:N,14,FALSE)</f>
        <v>0</v>
      </c>
      <c r="AL217" s="96">
        <f t="shared" si="5"/>
        <v>0</v>
      </c>
      <c r="AO217" s="103"/>
    </row>
    <row r="218" spans="1:41" ht="33" hidden="1" customHeight="1">
      <c r="A218" s="221">
        <v>633</v>
      </c>
      <c r="B218" s="222" t="str">
        <f>PROPER(VLOOKUP(A218,[1]bd_lista!$A:$D,2,FALSE))</f>
        <v>Empresa Misicuni</v>
      </c>
      <c r="C218" s="223" t="s">
        <v>1383</v>
      </c>
      <c r="D218" s="224">
        <f>VLOOKUP(A218,'[1]RES. TRL'!A:C,2,FALSE)</f>
        <v>0</v>
      </c>
      <c r="E218" s="224">
        <f>VLOOKUP(A218,'[1]RES. TRL'!A:C,3,FALSE)</f>
        <v>0</v>
      </c>
      <c r="F218" s="224">
        <f>VLOOKUP(A218,[1]RES.CDI!A:B,2,FALSE)</f>
        <v>0</v>
      </c>
      <c r="G218" s="224">
        <f>VLOOKUP(A218,'[1]CUT Bs'!A:S,2,FALSE)</f>
        <v>0</v>
      </c>
      <c r="H218" s="224">
        <f>VLOOKUP(A218,'[1]CUT Bs'!A:S,3,FALSE)</f>
        <v>0</v>
      </c>
      <c r="I218" s="224">
        <f>VLOOKUP(A218,'[1]CUT Bs'!A:S,4,FALSE)</f>
        <v>0</v>
      </c>
      <c r="J218" s="224">
        <f>VLOOKUP(A218,'[1]CUT Bs'!A:S,5,FALSE)</f>
        <v>0</v>
      </c>
      <c r="K218" s="224">
        <f>VLOOKUP(A218,'[1]CUT Bs'!A:S,6,FALSE)</f>
        <v>0</v>
      </c>
      <c r="L218" s="224">
        <f>VLOOKUP(A218,'[1]CUT Bs'!A:S,7,FALSE)</f>
        <v>0</v>
      </c>
      <c r="M218" s="224">
        <f>VLOOKUP(A218,'[1]CUT Bs'!A:S,8,FALSE)</f>
        <v>0</v>
      </c>
      <c r="N218" s="224">
        <f>VLOOKUP(A218,'[1]CUT Bs'!A:S,9,FALSE)</f>
        <v>0</v>
      </c>
      <c r="O218" s="224">
        <f>VLOOKUP(A218,'[1]CUT Bs'!A:S,10,FALSE)</f>
        <v>0</v>
      </c>
      <c r="P218" s="224">
        <f>VLOOKUP(A218,'[1]CUT Bs'!A:S,11,FALSE)</f>
        <v>0</v>
      </c>
      <c r="Q218" s="224">
        <f>VLOOKUP(A218,'[1]CUT Bs'!A:S,12,FALSE)</f>
        <v>0</v>
      </c>
      <c r="R218" s="224">
        <f>VLOOKUP(A218,'[1]CUT Bs'!A:S,13,FALSE)</f>
        <v>0</v>
      </c>
      <c r="S218" s="224">
        <f>VLOOKUP(A218,'[1]CUT Bs'!A:S,14,FALSE)</f>
        <v>0</v>
      </c>
      <c r="T218" s="224">
        <f>VLOOKUP(A218,'[1]CUT Bs'!A:S,15,FALSE)</f>
        <v>0</v>
      </c>
      <c r="U218" s="224">
        <f>VLOOKUP(A218,'[1]CUT Bs'!A:S,16,FALSE)</f>
        <v>0</v>
      </c>
      <c r="V218" s="224">
        <f>VLOOKUP(A218,'[1]CUT Bs'!A:S,17,FALSE)</f>
        <v>0</v>
      </c>
      <c r="W218" s="224">
        <f>VLOOKUP(A218,'[1]RES. TRL'!F:H,2,FALSE)</f>
        <v>0</v>
      </c>
      <c r="X218" s="224">
        <f>VLOOKUP(A218,'[1]RES. TRL'!F:H,3,FALSE)</f>
        <v>0</v>
      </c>
      <c r="Y218" s="224">
        <f>VLOOKUP(A218,'[1]CUT USD'!A:N,2,FALSE)</f>
        <v>0</v>
      </c>
      <c r="Z218" s="224">
        <f>VLOOKUP(A218,'[1]CUT USD'!A:N,3,FALSE)</f>
        <v>0</v>
      </c>
      <c r="AA218" s="224">
        <f>VLOOKUP(A218,'[1]CUT USD'!A:N,4,FALSE)</f>
        <v>0</v>
      </c>
      <c r="AB218" s="224">
        <f>VLOOKUP(A218,'[1]CUT USD'!A:N,5,FALSE)</f>
        <v>0</v>
      </c>
      <c r="AC218" s="224">
        <f>VLOOKUP(A218,'[1]CUT USD'!A:N,6,FALSE)</f>
        <v>0</v>
      </c>
      <c r="AD218" s="224">
        <f>VLOOKUP(A218,'[1]CUT USD'!A:N,7,FALSE)</f>
        <v>0</v>
      </c>
      <c r="AE218" s="224">
        <f>VLOOKUP(A218,'[1]CUT USD'!A:N,8,FALSE)</f>
        <v>0</v>
      </c>
      <c r="AF218" s="224">
        <f>VLOOKUP(A218,'[1]CUT USD'!A:N,9,FALSE)</f>
        <v>0</v>
      </c>
      <c r="AG218" s="224">
        <f>VLOOKUP(A218,'[1]CUT USD'!A:N,10,FALSE)</f>
        <v>0</v>
      </c>
      <c r="AH218" s="224">
        <f>VLOOKUP(A218,'[1]CUT USD'!A:N,11,FALSE)</f>
        <v>0</v>
      </c>
      <c r="AI218" s="224">
        <f>VLOOKUP(A218,'[1]CUT USD'!A:N,12,FALSE)</f>
        <v>0</v>
      </c>
      <c r="AJ218" s="224">
        <f>VLOOKUP(A218,'[1]CUT USD'!A:N,13,FALSE)</f>
        <v>0</v>
      </c>
      <c r="AK218" s="224">
        <f>VLOOKUP(A218,'[1]CUT USD'!A:N,14,FALSE)</f>
        <v>0</v>
      </c>
      <c r="AL218" s="96">
        <f t="shared" si="5"/>
        <v>0</v>
      </c>
      <c r="AO218" s="103"/>
    </row>
    <row r="219" spans="1:41" ht="33" hidden="1" customHeight="1">
      <c r="A219" s="221">
        <v>634</v>
      </c>
      <c r="B219" s="222" t="str">
        <f>PROPER(VLOOKUP(A219,[1]bd_lista!$A:$D,2,FALSE))</f>
        <v>Empresa Púb. Deptal. Hotel Terminal-Terminal De Buses Oruro</v>
      </c>
      <c r="C219" s="223" t="s">
        <v>1383</v>
      </c>
      <c r="D219" s="224">
        <f>VLOOKUP(A219,'[1]RES. TRL'!A:C,2,FALSE)</f>
        <v>0</v>
      </c>
      <c r="E219" s="224">
        <f>VLOOKUP(A219,'[1]RES. TRL'!A:C,3,FALSE)</f>
        <v>0</v>
      </c>
      <c r="F219" s="224">
        <f>VLOOKUP(A219,[1]RES.CDI!A:B,2,FALSE)</f>
        <v>0</v>
      </c>
      <c r="G219" s="224">
        <f>VLOOKUP(A219,'[1]CUT Bs'!A:S,2,FALSE)</f>
        <v>0</v>
      </c>
      <c r="H219" s="224">
        <f>VLOOKUP(A219,'[1]CUT Bs'!A:S,3,FALSE)</f>
        <v>0</v>
      </c>
      <c r="I219" s="224">
        <f>VLOOKUP(A219,'[1]CUT Bs'!A:S,4,FALSE)</f>
        <v>0</v>
      </c>
      <c r="J219" s="224">
        <f>VLOOKUP(A219,'[1]CUT Bs'!A:S,5,FALSE)</f>
        <v>0</v>
      </c>
      <c r="K219" s="224">
        <f>VLOOKUP(A219,'[1]CUT Bs'!A:S,6,FALSE)</f>
        <v>0</v>
      </c>
      <c r="L219" s="224">
        <f>VLOOKUP(A219,'[1]CUT Bs'!A:S,7,FALSE)</f>
        <v>0</v>
      </c>
      <c r="M219" s="224">
        <f>VLOOKUP(A219,'[1]CUT Bs'!A:S,8,FALSE)</f>
        <v>0</v>
      </c>
      <c r="N219" s="224">
        <f>VLOOKUP(A219,'[1]CUT Bs'!A:S,9,FALSE)</f>
        <v>0</v>
      </c>
      <c r="O219" s="224">
        <f>VLOOKUP(A219,'[1]CUT Bs'!A:S,10,FALSE)</f>
        <v>0</v>
      </c>
      <c r="P219" s="224">
        <f>VLOOKUP(A219,'[1]CUT Bs'!A:S,11,FALSE)</f>
        <v>0</v>
      </c>
      <c r="Q219" s="224">
        <f>VLOOKUP(A219,'[1]CUT Bs'!A:S,12,FALSE)</f>
        <v>0</v>
      </c>
      <c r="R219" s="224">
        <f>VLOOKUP(A219,'[1]CUT Bs'!A:S,13,FALSE)</f>
        <v>0</v>
      </c>
      <c r="S219" s="224">
        <f>VLOOKUP(A219,'[1]CUT Bs'!A:S,14,FALSE)</f>
        <v>0</v>
      </c>
      <c r="T219" s="224">
        <f>VLOOKUP(A219,'[1]CUT Bs'!A:S,15,FALSE)</f>
        <v>0</v>
      </c>
      <c r="U219" s="224">
        <f>VLOOKUP(A219,'[1]CUT Bs'!A:S,16,FALSE)</f>
        <v>0</v>
      </c>
      <c r="V219" s="224">
        <f>VLOOKUP(A219,'[1]CUT Bs'!A:S,17,FALSE)</f>
        <v>0</v>
      </c>
      <c r="W219" s="224">
        <f>VLOOKUP(A219,'[1]RES. TRL'!F:H,2,FALSE)</f>
        <v>0</v>
      </c>
      <c r="X219" s="224">
        <f>VLOOKUP(A219,'[1]RES. TRL'!F:H,3,FALSE)</f>
        <v>0</v>
      </c>
      <c r="Y219" s="224">
        <f>VLOOKUP(A219,'[1]CUT USD'!A:N,2,FALSE)</f>
        <v>0</v>
      </c>
      <c r="Z219" s="224">
        <f>VLOOKUP(A219,'[1]CUT USD'!A:N,3,FALSE)</f>
        <v>0</v>
      </c>
      <c r="AA219" s="224">
        <f>VLOOKUP(A219,'[1]CUT USD'!A:N,4,FALSE)</f>
        <v>0</v>
      </c>
      <c r="AB219" s="224">
        <f>VLOOKUP(A219,'[1]CUT USD'!A:N,5,FALSE)</f>
        <v>0</v>
      </c>
      <c r="AC219" s="224">
        <f>VLOOKUP(A219,'[1]CUT USD'!A:N,6,FALSE)</f>
        <v>0</v>
      </c>
      <c r="AD219" s="224">
        <f>VLOOKUP(A219,'[1]CUT USD'!A:N,7,FALSE)</f>
        <v>0</v>
      </c>
      <c r="AE219" s="224">
        <f>VLOOKUP(A219,'[1]CUT USD'!A:N,8,FALSE)</f>
        <v>0</v>
      </c>
      <c r="AF219" s="224">
        <f>VLOOKUP(A219,'[1]CUT USD'!A:N,9,FALSE)</f>
        <v>0</v>
      </c>
      <c r="AG219" s="224">
        <f>VLOOKUP(A219,'[1]CUT USD'!A:N,10,FALSE)</f>
        <v>0</v>
      </c>
      <c r="AH219" s="224">
        <f>VLOOKUP(A219,'[1]CUT USD'!A:N,11,FALSE)</f>
        <v>0</v>
      </c>
      <c r="AI219" s="224">
        <f>VLOOKUP(A219,'[1]CUT USD'!A:N,12,FALSE)</f>
        <v>0</v>
      </c>
      <c r="AJ219" s="224">
        <f>VLOOKUP(A219,'[1]CUT USD'!A:N,13,FALSE)</f>
        <v>0</v>
      </c>
      <c r="AK219" s="224">
        <f>VLOOKUP(A219,'[1]CUT USD'!A:N,14,FALSE)</f>
        <v>0</v>
      </c>
      <c r="AL219" s="96">
        <f t="shared" si="5"/>
        <v>0</v>
      </c>
      <c r="AO219" s="103"/>
    </row>
    <row r="220" spans="1:41" ht="33" hidden="1" customHeight="1">
      <c r="A220" s="221">
        <v>650</v>
      </c>
      <c r="B220" s="222" t="str">
        <f>PROPER(VLOOKUP(A220,[1]bd_lista!$A:$D,2,FALSE))</f>
        <v>Asamblea Legislativa Plurinacional</v>
      </c>
      <c r="C220" s="223" t="s">
        <v>1383</v>
      </c>
      <c r="D220" s="224">
        <f>VLOOKUP(A220,'[1]RES. TRL'!A:C,2,FALSE)</f>
        <v>0</v>
      </c>
      <c r="E220" s="224">
        <f>VLOOKUP(A220,'[1]RES. TRL'!A:C,3,FALSE)</f>
        <v>0</v>
      </c>
      <c r="F220" s="224">
        <f>VLOOKUP(A220,[1]RES.CDI!A:B,2,FALSE)</f>
        <v>0</v>
      </c>
      <c r="G220" s="224">
        <f>VLOOKUP(A220,'[1]CUT Bs'!A:S,2,FALSE)</f>
        <v>81618.11</v>
      </c>
      <c r="H220" s="224">
        <f>VLOOKUP(A220,'[1]CUT Bs'!A:S,3,FALSE)</f>
        <v>0</v>
      </c>
      <c r="I220" s="224">
        <f>VLOOKUP(A220,'[1]CUT Bs'!A:S,4,FALSE)</f>
        <v>0</v>
      </c>
      <c r="J220" s="224">
        <f>VLOOKUP(A220,'[1]CUT Bs'!A:S,5,FALSE)</f>
        <v>0</v>
      </c>
      <c r="K220" s="224">
        <f>VLOOKUP(A220,'[1]CUT Bs'!A:S,6,FALSE)</f>
        <v>0</v>
      </c>
      <c r="L220" s="224">
        <f>VLOOKUP(A220,'[1]CUT Bs'!A:S,7,FALSE)</f>
        <v>347.18</v>
      </c>
      <c r="M220" s="224">
        <f>VLOOKUP(A220,'[1]CUT Bs'!A:S,8,FALSE)</f>
        <v>0</v>
      </c>
      <c r="N220" s="224">
        <f>VLOOKUP(A220,'[1]CUT Bs'!A:S,9,FALSE)</f>
        <v>0</v>
      </c>
      <c r="O220" s="224">
        <f>VLOOKUP(A220,'[1]CUT Bs'!A:S,10,FALSE)</f>
        <v>0</v>
      </c>
      <c r="P220" s="224">
        <f>VLOOKUP(A220,'[1]CUT Bs'!A:S,11,FALSE)</f>
        <v>4735.5</v>
      </c>
      <c r="Q220" s="224">
        <f>VLOOKUP(A220,'[1]CUT Bs'!A:S,12,FALSE)</f>
        <v>0</v>
      </c>
      <c r="R220" s="224">
        <f>VLOOKUP(A220,'[1]CUT Bs'!A:S,13,FALSE)</f>
        <v>0</v>
      </c>
      <c r="S220" s="224">
        <f>VLOOKUP(A220,'[1]CUT Bs'!A:S,14,FALSE)</f>
        <v>0</v>
      </c>
      <c r="T220" s="224">
        <f>VLOOKUP(A220,'[1]CUT Bs'!A:S,15,FALSE)</f>
        <v>0</v>
      </c>
      <c r="U220" s="224">
        <f>VLOOKUP(A220,'[1]CUT Bs'!A:S,16,FALSE)</f>
        <v>0</v>
      </c>
      <c r="V220" s="224">
        <f>VLOOKUP(A220,'[1]CUT Bs'!A:S,17,FALSE)</f>
        <v>0</v>
      </c>
      <c r="W220" s="224">
        <f>VLOOKUP(A220,'[1]RES. TRL'!F:H,2,FALSE)</f>
        <v>0</v>
      </c>
      <c r="X220" s="224">
        <f>VLOOKUP(A220,'[1]RES. TRL'!F:H,3,FALSE)</f>
        <v>0</v>
      </c>
      <c r="Y220" s="224">
        <f>VLOOKUP(A220,'[1]CUT USD'!A:N,2,FALSE)</f>
        <v>0</v>
      </c>
      <c r="Z220" s="224">
        <f>VLOOKUP(A220,'[1]CUT USD'!A:N,3,FALSE)</f>
        <v>0</v>
      </c>
      <c r="AA220" s="224">
        <f>VLOOKUP(A220,'[1]CUT USD'!A:N,4,FALSE)</f>
        <v>0</v>
      </c>
      <c r="AB220" s="224">
        <f>VLOOKUP(A220,'[1]CUT USD'!A:N,5,FALSE)</f>
        <v>0</v>
      </c>
      <c r="AC220" s="224">
        <f>VLOOKUP(A220,'[1]CUT USD'!A:N,6,FALSE)</f>
        <v>0</v>
      </c>
      <c r="AD220" s="224">
        <f>VLOOKUP(A220,'[1]CUT USD'!A:N,7,FALSE)</f>
        <v>0</v>
      </c>
      <c r="AE220" s="224">
        <f>VLOOKUP(A220,'[1]CUT USD'!A:N,8,FALSE)</f>
        <v>0</v>
      </c>
      <c r="AF220" s="224">
        <f>VLOOKUP(A220,'[1]CUT USD'!A:N,9,FALSE)</f>
        <v>0</v>
      </c>
      <c r="AG220" s="224">
        <f>VLOOKUP(A220,'[1]CUT USD'!A:N,10,FALSE)</f>
        <v>0</v>
      </c>
      <c r="AH220" s="224">
        <f>VLOOKUP(A220,'[1]CUT USD'!A:N,11,FALSE)</f>
        <v>0</v>
      </c>
      <c r="AI220" s="224">
        <f>VLOOKUP(A220,'[1]CUT USD'!A:N,12,FALSE)</f>
        <v>0</v>
      </c>
      <c r="AJ220" s="224">
        <f>VLOOKUP(A220,'[1]CUT USD'!A:N,13,FALSE)</f>
        <v>0</v>
      </c>
      <c r="AK220" s="224">
        <f>VLOOKUP(A220,'[1]CUT USD'!A:N,14,FALSE)</f>
        <v>0</v>
      </c>
      <c r="AL220" s="96">
        <f t="shared" si="5"/>
        <v>86700.79</v>
      </c>
      <c r="AO220" s="103"/>
    </row>
    <row r="221" spans="1:41" ht="33" hidden="1" customHeight="1">
      <c r="A221" s="221">
        <v>660</v>
      </c>
      <c r="B221" s="222" t="str">
        <f>PROPER(VLOOKUP(A221,[1]bd_lista!$A:$D,2,FALSE))</f>
        <v>Órgano Judicial</v>
      </c>
      <c r="C221" s="223" t="s">
        <v>1383</v>
      </c>
      <c r="D221" s="224">
        <f>VLOOKUP(A221,'[1]RES. TRL'!A:C,2,FALSE)</f>
        <v>0</v>
      </c>
      <c r="E221" s="224">
        <f>VLOOKUP(A221,'[1]RES. TRL'!A:C,3,FALSE)</f>
        <v>35625.06</v>
      </c>
      <c r="F221" s="224">
        <f>VLOOKUP(A221,[1]RES.CDI!A:B,2,FALSE)</f>
        <v>137080642.91</v>
      </c>
      <c r="G221" s="224">
        <f>VLOOKUP(A221,'[1]CUT Bs'!A:S,2,FALSE)</f>
        <v>440907.44999999995</v>
      </c>
      <c r="H221" s="224">
        <f>VLOOKUP(A221,'[1]CUT Bs'!A:S,3,FALSE)</f>
        <v>0</v>
      </c>
      <c r="I221" s="224">
        <f>VLOOKUP(A221,'[1]CUT Bs'!A:S,4,FALSE)</f>
        <v>0</v>
      </c>
      <c r="J221" s="224">
        <f>VLOOKUP(A221,'[1]CUT Bs'!A:S,5,FALSE)</f>
        <v>0</v>
      </c>
      <c r="K221" s="224">
        <f>VLOOKUP(A221,'[1]CUT Bs'!A:S,6,FALSE)</f>
        <v>0</v>
      </c>
      <c r="L221" s="224">
        <f>VLOOKUP(A221,'[1]CUT Bs'!A:S,7,FALSE)</f>
        <v>0</v>
      </c>
      <c r="M221" s="224">
        <f>VLOOKUP(A221,'[1]CUT Bs'!A:S,8,FALSE)</f>
        <v>0</v>
      </c>
      <c r="N221" s="224">
        <f>VLOOKUP(A221,'[1]CUT Bs'!A:S,9,FALSE)</f>
        <v>0</v>
      </c>
      <c r="O221" s="224">
        <f>VLOOKUP(A221,'[1]CUT Bs'!A:S,10,FALSE)</f>
        <v>0</v>
      </c>
      <c r="P221" s="224">
        <f>VLOOKUP(A221,'[1]CUT Bs'!A:S,11,FALSE)</f>
        <v>0</v>
      </c>
      <c r="Q221" s="224">
        <f>VLOOKUP(A221,'[1]CUT Bs'!A:S,12,FALSE)</f>
        <v>0</v>
      </c>
      <c r="R221" s="224">
        <f>VLOOKUP(A221,'[1]CUT Bs'!A:S,13,FALSE)</f>
        <v>0</v>
      </c>
      <c r="S221" s="224">
        <f>VLOOKUP(A221,'[1]CUT Bs'!A:S,14,FALSE)</f>
        <v>0</v>
      </c>
      <c r="T221" s="224">
        <f>VLOOKUP(A221,'[1]CUT Bs'!A:S,15,FALSE)</f>
        <v>0</v>
      </c>
      <c r="U221" s="224">
        <f>VLOOKUP(A221,'[1]CUT Bs'!A:S,16,FALSE)</f>
        <v>0</v>
      </c>
      <c r="V221" s="224">
        <f>VLOOKUP(A221,'[1]CUT Bs'!A:S,17,FALSE)</f>
        <v>0</v>
      </c>
      <c r="W221" s="224">
        <f>VLOOKUP(A221,'[1]RES. TRL'!F:H,2,FALSE)</f>
        <v>0</v>
      </c>
      <c r="X221" s="224">
        <f>VLOOKUP(A221,'[1]RES. TRL'!F:H,3,FALSE)</f>
        <v>0</v>
      </c>
      <c r="Y221" s="224">
        <f>VLOOKUP(A221,'[1]CUT USD'!A:N,2,FALSE)</f>
        <v>0</v>
      </c>
      <c r="Z221" s="224">
        <f>VLOOKUP(A221,'[1]CUT USD'!A:N,3,FALSE)</f>
        <v>0</v>
      </c>
      <c r="AA221" s="224">
        <f>VLOOKUP(A221,'[1]CUT USD'!A:N,4,FALSE)</f>
        <v>0</v>
      </c>
      <c r="AB221" s="224">
        <f>VLOOKUP(A221,'[1]CUT USD'!A:N,5,FALSE)</f>
        <v>0</v>
      </c>
      <c r="AC221" s="224">
        <f>VLOOKUP(A221,'[1]CUT USD'!A:N,6,FALSE)</f>
        <v>0</v>
      </c>
      <c r="AD221" s="224">
        <f>VLOOKUP(A221,'[1]CUT USD'!A:N,7,FALSE)</f>
        <v>0</v>
      </c>
      <c r="AE221" s="224">
        <f>VLOOKUP(A221,'[1]CUT USD'!A:N,8,FALSE)</f>
        <v>0</v>
      </c>
      <c r="AF221" s="224">
        <f>VLOOKUP(A221,'[1]CUT USD'!A:N,9,FALSE)</f>
        <v>0</v>
      </c>
      <c r="AG221" s="224">
        <f>VLOOKUP(A221,'[1]CUT USD'!A:N,10,FALSE)</f>
        <v>0</v>
      </c>
      <c r="AH221" s="224">
        <f>VLOOKUP(A221,'[1]CUT USD'!A:N,11,FALSE)</f>
        <v>0</v>
      </c>
      <c r="AI221" s="224">
        <f>VLOOKUP(A221,'[1]CUT USD'!A:N,12,FALSE)</f>
        <v>0</v>
      </c>
      <c r="AJ221" s="224">
        <f>VLOOKUP(A221,'[1]CUT USD'!A:N,13,FALSE)</f>
        <v>0</v>
      </c>
      <c r="AK221" s="224">
        <f>VLOOKUP(A221,'[1]CUT USD'!A:N,14,FALSE)</f>
        <v>0</v>
      </c>
      <c r="AL221" s="96">
        <f t="shared" si="5"/>
        <v>137557175.41999999</v>
      </c>
      <c r="AO221" s="103"/>
    </row>
    <row r="222" spans="1:41" ht="33" hidden="1" customHeight="1">
      <c r="A222" s="221">
        <v>661</v>
      </c>
      <c r="B222" s="222" t="str">
        <f>PROPER(VLOOKUP(A222,[1]bd_lista!$A:$D,2,FALSE))</f>
        <v>Tribunal Constitucional Plurinacional</v>
      </c>
      <c r="C222" s="223" t="s">
        <v>1383</v>
      </c>
      <c r="D222" s="224">
        <f>VLOOKUP(A222,'[1]RES. TRL'!A:C,2,FALSE)</f>
        <v>0</v>
      </c>
      <c r="E222" s="224">
        <f>VLOOKUP(A222,'[1]RES. TRL'!A:C,3,FALSE)</f>
        <v>0</v>
      </c>
      <c r="F222" s="224">
        <f>VLOOKUP(A222,[1]RES.CDI!A:B,2,FALSE)</f>
        <v>100</v>
      </c>
      <c r="G222" s="224">
        <f>VLOOKUP(A222,'[1]CUT Bs'!A:S,2,FALSE)</f>
        <v>55325.43</v>
      </c>
      <c r="H222" s="224">
        <f>VLOOKUP(A222,'[1]CUT Bs'!A:S,3,FALSE)</f>
        <v>0</v>
      </c>
      <c r="I222" s="224">
        <f>VLOOKUP(A222,'[1]CUT Bs'!A:S,4,FALSE)</f>
        <v>0</v>
      </c>
      <c r="J222" s="224">
        <f>VLOOKUP(A222,'[1]CUT Bs'!A:S,5,FALSE)</f>
        <v>0</v>
      </c>
      <c r="K222" s="224">
        <f>VLOOKUP(A222,'[1]CUT Bs'!A:S,6,FALSE)</f>
        <v>0</v>
      </c>
      <c r="L222" s="224">
        <f>VLOOKUP(A222,'[1]CUT Bs'!A:S,7,FALSE)</f>
        <v>0</v>
      </c>
      <c r="M222" s="224">
        <f>VLOOKUP(A222,'[1]CUT Bs'!A:S,8,FALSE)</f>
        <v>0</v>
      </c>
      <c r="N222" s="224">
        <f>VLOOKUP(A222,'[1]CUT Bs'!A:S,9,FALSE)</f>
        <v>0</v>
      </c>
      <c r="O222" s="224">
        <f>VLOOKUP(A222,'[1]CUT Bs'!A:S,10,FALSE)</f>
        <v>0</v>
      </c>
      <c r="P222" s="224">
        <f>VLOOKUP(A222,'[1]CUT Bs'!A:S,11,FALSE)</f>
        <v>0</v>
      </c>
      <c r="Q222" s="224">
        <f>VLOOKUP(A222,'[1]CUT Bs'!A:S,12,FALSE)</f>
        <v>0</v>
      </c>
      <c r="R222" s="224">
        <f>VLOOKUP(A222,'[1]CUT Bs'!A:S,13,FALSE)</f>
        <v>0</v>
      </c>
      <c r="S222" s="224">
        <f>VLOOKUP(A222,'[1]CUT Bs'!A:S,14,FALSE)</f>
        <v>0</v>
      </c>
      <c r="T222" s="224">
        <f>VLOOKUP(A222,'[1]CUT Bs'!A:S,15,FALSE)</f>
        <v>0</v>
      </c>
      <c r="U222" s="224">
        <f>VLOOKUP(A222,'[1]CUT Bs'!A:S,16,FALSE)</f>
        <v>0</v>
      </c>
      <c r="V222" s="224">
        <f>VLOOKUP(A222,'[1]CUT Bs'!A:S,17,FALSE)</f>
        <v>0</v>
      </c>
      <c r="W222" s="224">
        <f>VLOOKUP(A222,'[1]RES. TRL'!F:H,2,FALSE)</f>
        <v>0</v>
      </c>
      <c r="X222" s="224">
        <f>VLOOKUP(A222,'[1]RES. TRL'!F:H,3,FALSE)</f>
        <v>0</v>
      </c>
      <c r="Y222" s="224">
        <f>VLOOKUP(A222,'[1]CUT USD'!A:N,2,FALSE)</f>
        <v>0</v>
      </c>
      <c r="Z222" s="224">
        <f>VLOOKUP(A222,'[1]CUT USD'!A:N,3,FALSE)</f>
        <v>0</v>
      </c>
      <c r="AA222" s="224">
        <f>VLOOKUP(A222,'[1]CUT USD'!A:N,4,FALSE)</f>
        <v>0</v>
      </c>
      <c r="AB222" s="224">
        <f>VLOOKUP(A222,'[1]CUT USD'!A:N,5,FALSE)</f>
        <v>0</v>
      </c>
      <c r="AC222" s="224">
        <f>VLOOKUP(A222,'[1]CUT USD'!A:N,6,FALSE)</f>
        <v>0</v>
      </c>
      <c r="AD222" s="224">
        <f>VLOOKUP(A222,'[1]CUT USD'!A:N,7,FALSE)</f>
        <v>0</v>
      </c>
      <c r="AE222" s="224">
        <f>VLOOKUP(A222,'[1]CUT USD'!A:N,8,FALSE)</f>
        <v>0</v>
      </c>
      <c r="AF222" s="224">
        <f>VLOOKUP(A222,'[1]CUT USD'!A:N,9,FALSE)</f>
        <v>0</v>
      </c>
      <c r="AG222" s="224">
        <f>VLOOKUP(A222,'[1]CUT USD'!A:N,10,FALSE)</f>
        <v>0</v>
      </c>
      <c r="AH222" s="224">
        <f>VLOOKUP(A222,'[1]CUT USD'!A:N,11,FALSE)</f>
        <v>0</v>
      </c>
      <c r="AI222" s="224">
        <f>VLOOKUP(A222,'[1]CUT USD'!A:N,12,FALSE)</f>
        <v>0</v>
      </c>
      <c r="AJ222" s="224">
        <f>VLOOKUP(A222,'[1]CUT USD'!A:N,13,FALSE)</f>
        <v>0</v>
      </c>
      <c r="AK222" s="224">
        <f>VLOOKUP(A222,'[1]CUT USD'!A:N,14,FALSE)</f>
        <v>0</v>
      </c>
      <c r="AL222" s="96">
        <f t="shared" si="5"/>
        <v>55425.43</v>
      </c>
      <c r="AO222" s="103"/>
    </row>
    <row r="223" spans="1:41" ht="33" hidden="1" customHeight="1">
      <c r="A223" s="221">
        <v>670</v>
      </c>
      <c r="B223" s="222" t="str">
        <f>PROPER(VLOOKUP(A223,[1]bd_lista!$A:$D,2,FALSE))</f>
        <v>Órgano Electoral Plurinacional</v>
      </c>
      <c r="C223" s="223" t="s">
        <v>1383</v>
      </c>
      <c r="D223" s="224">
        <f>VLOOKUP(A223,'[1]RES. TRL'!A:C,2,FALSE)</f>
        <v>0</v>
      </c>
      <c r="E223" s="224">
        <f>VLOOKUP(A223,'[1]RES. TRL'!A:C,3,FALSE)</f>
        <v>0</v>
      </c>
      <c r="F223" s="224">
        <f>VLOOKUP(A223,[1]RES.CDI!A:B,2,FALSE)</f>
        <v>24360464.510000002</v>
      </c>
      <c r="G223" s="224">
        <f>VLOOKUP(A223,'[1]CUT Bs'!A:S,2,FALSE)</f>
        <v>2807487.78</v>
      </c>
      <c r="H223" s="224">
        <f>VLOOKUP(A223,'[1]CUT Bs'!A:S,3,FALSE)</f>
        <v>0</v>
      </c>
      <c r="I223" s="224">
        <f>VLOOKUP(A223,'[1]CUT Bs'!A:S,4,FALSE)</f>
        <v>0</v>
      </c>
      <c r="J223" s="224">
        <f>VLOOKUP(A223,'[1]CUT Bs'!A:S,5,FALSE)</f>
        <v>4382399.13</v>
      </c>
      <c r="K223" s="224">
        <f>VLOOKUP(A223,'[1]CUT Bs'!A:S,6,FALSE)</f>
        <v>0</v>
      </c>
      <c r="L223" s="224">
        <f>VLOOKUP(A223,'[1]CUT Bs'!A:S,7,FALSE)</f>
        <v>0</v>
      </c>
      <c r="M223" s="224">
        <f>VLOOKUP(A223,'[1]CUT Bs'!A:S,8,FALSE)</f>
        <v>0</v>
      </c>
      <c r="N223" s="224">
        <f>VLOOKUP(A223,'[1]CUT Bs'!A:S,9,FALSE)</f>
        <v>0</v>
      </c>
      <c r="O223" s="224">
        <f>VLOOKUP(A223,'[1]CUT Bs'!A:S,10,FALSE)</f>
        <v>0</v>
      </c>
      <c r="P223" s="224">
        <f>VLOOKUP(A223,'[1]CUT Bs'!A:S,11,FALSE)</f>
        <v>0</v>
      </c>
      <c r="Q223" s="224">
        <f>VLOOKUP(A223,'[1]CUT Bs'!A:S,12,FALSE)</f>
        <v>0</v>
      </c>
      <c r="R223" s="224">
        <f>VLOOKUP(A223,'[1]CUT Bs'!A:S,13,FALSE)</f>
        <v>0</v>
      </c>
      <c r="S223" s="224">
        <f>VLOOKUP(A223,'[1]CUT Bs'!A:S,14,FALSE)</f>
        <v>0</v>
      </c>
      <c r="T223" s="224">
        <f>VLOOKUP(A223,'[1]CUT Bs'!A:S,15,FALSE)</f>
        <v>0</v>
      </c>
      <c r="U223" s="224">
        <f>VLOOKUP(A223,'[1]CUT Bs'!A:S,16,FALSE)</f>
        <v>0</v>
      </c>
      <c r="V223" s="224">
        <f>VLOOKUP(A223,'[1]CUT Bs'!A:S,17,FALSE)</f>
        <v>0</v>
      </c>
      <c r="W223" s="224">
        <f>VLOOKUP(A223,'[1]RES. TRL'!F:H,2,FALSE)</f>
        <v>0</v>
      </c>
      <c r="X223" s="224">
        <f>VLOOKUP(A223,'[1]RES. TRL'!F:H,3,FALSE)</f>
        <v>0</v>
      </c>
      <c r="Y223" s="224">
        <f>VLOOKUP(A223,'[1]CUT USD'!A:N,2,FALSE)</f>
        <v>0</v>
      </c>
      <c r="Z223" s="224">
        <f>VLOOKUP(A223,'[1]CUT USD'!A:N,3,FALSE)</f>
        <v>0</v>
      </c>
      <c r="AA223" s="224">
        <f>VLOOKUP(A223,'[1]CUT USD'!A:N,4,FALSE)</f>
        <v>0</v>
      </c>
      <c r="AB223" s="224">
        <f>VLOOKUP(A223,'[1]CUT USD'!A:N,5,FALSE)</f>
        <v>0</v>
      </c>
      <c r="AC223" s="224">
        <f>VLOOKUP(A223,'[1]CUT USD'!A:N,6,FALSE)</f>
        <v>0</v>
      </c>
      <c r="AD223" s="224">
        <f>VLOOKUP(A223,'[1]CUT USD'!A:N,7,FALSE)</f>
        <v>0</v>
      </c>
      <c r="AE223" s="224">
        <f>VLOOKUP(A223,'[1]CUT USD'!A:N,8,FALSE)</f>
        <v>0</v>
      </c>
      <c r="AF223" s="224">
        <f>VLOOKUP(A223,'[1]CUT USD'!A:N,9,FALSE)</f>
        <v>0</v>
      </c>
      <c r="AG223" s="224">
        <f>VLOOKUP(A223,'[1]CUT USD'!A:N,10,FALSE)</f>
        <v>0</v>
      </c>
      <c r="AH223" s="224">
        <f>VLOOKUP(A223,'[1]CUT USD'!A:N,11,FALSE)</f>
        <v>0</v>
      </c>
      <c r="AI223" s="224">
        <f>VLOOKUP(A223,'[1]CUT USD'!A:N,12,FALSE)</f>
        <v>0</v>
      </c>
      <c r="AJ223" s="224">
        <f>VLOOKUP(A223,'[1]CUT USD'!A:N,13,FALSE)</f>
        <v>0</v>
      </c>
      <c r="AK223" s="224">
        <f>VLOOKUP(A223,'[1]CUT USD'!A:N,14,FALSE)</f>
        <v>0</v>
      </c>
      <c r="AL223" s="96">
        <f t="shared" si="5"/>
        <v>31550351.420000002</v>
      </c>
      <c r="AO223" s="103"/>
    </row>
    <row r="224" spans="1:41" ht="33" hidden="1" customHeight="1">
      <c r="A224" s="221">
        <v>680</v>
      </c>
      <c r="B224" s="222" t="str">
        <f>PROPER(VLOOKUP(A224,[1]bd_lista!$A:$D,2,FALSE))</f>
        <v>Contraloria General Del Estado</v>
      </c>
      <c r="C224" s="223" t="s">
        <v>1383</v>
      </c>
      <c r="D224" s="224">
        <f>VLOOKUP(A224,'[1]RES. TRL'!A:C,2,FALSE)</f>
        <v>0</v>
      </c>
      <c r="E224" s="224">
        <f>VLOOKUP(A224,'[1]RES. TRL'!A:C,3,FALSE)</f>
        <v>0</v>
      </c>
      <c r="F224" s="224">
        <f>VLOOKUP(A224,[1]RES.CDI!A:B,2,FALSE)</f>
        <v>0</v>
      </c>
      <c r="G224" s="224">
        <f>VLOOKUP(A224,'[1]CUT Bs'!A:S,2,FALSE)</f>
        <v>127936.45000000001</v>
      </c>
      <c r="H224" s="224">
        <f>VLOOKUP(A224,'[1]CUT Bs'!A:S,3,FALSE)</f>
        <v>0</v>
      </c>
      <c r="I224" s="224">
        <f>VLOOKUP(A224,'[1]CUT Bs'!A:S,4,FALSE)</f>
        <v>100</v>
      </c>
      <c r="J224" s="224">
        <f>VLOOKUP(A224,'[1]CUT Bs'!A:S,5,FALSE)</f>
        <v>0</v>
      </c>
      <c r="K224" s="224">
        <f>VLOOKUP(A224,'[1]CUT Bs'!A:S,6,FALSE)</f>
        <v>0</v>
      </c>
      <c r="L224" s="224">
        <f>VLOOKUP(A224,'[1]CUT Bs'!A:S,7,FALSE)</f>
        <v>855.21</v>
      </c>
      <c r="M224" s="224">
        <f>VLOOKUP(A224,'[1]CUT Bs'!A:S,8,FALSE)</f>
        <v>0</v>
      </c>
      <c r="N224" s="224">
        <f>VLOOKUP(A224,'[1]CUT Bs'!A:S,9,FALSE)</f>
        <v>0</v>
      </c>
      <c r="O224" s="224">
        <f>VLOOKUP(A224,'[1]CUT Bs'!A:S,10,FALSE)</f>
        <v>221.18</v>
      </c>
      <c r="P224" s="224">
        <f>VLOOKUP(A224,'[1]CUT Bs'!A:S,11,FALSE)</f>
        <v>19.220000000000002</v>
      </c>
      <c r="Q224" s="224">
        <f>VLOOKUP(A224,'[1]CUT Bs'!A:S,12,FALSE)</f>
        <v>0</v>
      </c>
      <c r="R224" s="224">
        <f>VLOOKUP(A224,'[1]CUT Bs'!A:S,13,FALSE)</f>
        <v>0</v>
      </c>
      <c r="S224" s="224">
        <f>VLOOKUP(A224,'[1]CUT Bs'!A:S,14,FALSE)</f>
        <v>0</v>
      </c>
      <c r="T224" s="224">
        <f>VLOOKUP(A224,'[1]CUT Bs'!A:S,15,FALSE)</f>
        <v>0</v>
      </c>
      <c r="U224" s="224">
        <f>VLOOKUP(A224,'[1]CUT Bs'!A:S,16,FALSE)</f>
        <v>0</v>
      </c>
      <c r="V224" s="224">
        <f>VLOOKUP(A224,'[1]CUT Bs'!A:S,17,FALSE)</f>
        <v>0</v>
      </c>
      <c r="W224" s="224">
        <f>VLOOKUP(A224,'[1]RES. TRL'!F:H,2,FALSE)</f>
        <v>0</v>
      </c>
      <c r="X224" s="224">
        <f>VLOOKUP(A224,'[1]RES. TRL'!F:H,3,FALSE)</f>
        <v>0</v>
      </c>
      <c r="Y224" s="224">
        <f>VLOOKUP(A224,'[1]CUT USD'!A:N,2,FALSE)</f>
        <v>0</v>
      </c>
      <c r="Z224" s="224">
        <f>VLOOKUP(A224,'[1]CUT USD'!A:N,3,FALSE)</f>
        <v>0</v>
      </c>
      <c r="AA224" s="224">
        <f>VLOOKUP(A224,'[1]CUT USD'!A:N,4,FALSE)</f>
        <v>0</v>
      </c>
      <c r="AB224" s="224">
        <f>VLOOKUP(A224,'[1]CUT USD'!A:N,5,FALSE)</f>
        <v>0</v>
      </c>
      <c r="AC224" s="224">
        <f>VLOOKUP(A224,'[1]CUT USD'!A:N,6,FALSE)</f>
        <v>0</v>
      </c>
      <c r="AD224" s="224">
        <f>VLOOKUP(A224,'[1]CUT USD'!A:N,7,FALSE)</f>
        <v>0</v>
      </c>
      <c r="AE224" s="224">
        <f>VLOOKUP(A224,'[1]CUT USD'!A:N,8,FALSE)</f>
        <v>0</v>
      </c>
      <c r="AF224" s="224">
        <f>VLOOKUP(A224,'[1]CUT USD'!A:N,9,FALSE)</f>
        <v>0</v>
      </c>
      <c r="AG224" s="224">
        <f>VLOOKUP(A224,'[1]CUT USD'!A:N,10,FALSE)</f>
        <v>0</v>
      </c>
      <c r="AH224" s="224">
        <f>VLOOKUP(A224,'[1]CUT USD'!A:N,11,FALSE)</f>
        <v>0</v>
      </c>
      <c r="AI224" s="224">
        <f>VLOOKUP(A224,'[1]CUT USD'!A:N,12,FALSE)</f>
        <v>0</v>
      </c>
      <c r="AJ224" s="224">
        <f>VLOOKUP(A224,'[1]CUT USD'!A:N,13,FALSE)</f>
        <v>0</v>
      </c>
      <c r="AK224" s="224">
        <f>VLOOKUP(A224,'[1]CUT USD'!A:N,14,FALSE)</f>
        <v>0</v>
      </c>
      <c r="AL224" s="96">
        <f t="shared" si="5"/>
        <v>129132.06000000001</v>
      </c>
      <c r="AO224" s="103"/>
    </row>
    <row r="225" spans="1:41" ht="33" hidden="1" customHeight="1">
      <c r="A225" s="221">
        <v>681</v>
      </c>
      <c r="B225" s="222" t="str">
        <f>PROPER(VLOOKUP(A225,[1]bd_lista!$A:$D,2,FALSE))</f>
        <v>Ministerio Público</v>
      </c>
      <c r="C225" s="223" t="s">
        <v>1383</v>
      </c>
      <c r="D225" s="224">
        <f>VLOOKUP(A225,'[1]RES. TRL'!A:C,2,FALSE)</f>
        <v>0</v>
      </c>
      <c r="E225" s="224">
        <f>VLOOKUP(A225,'[1]RES. TRL'!A:C,3,FALSE)</f>
        <v>0</v>
      </c>
      <c r="F225" s="224">
        <f>VLOOKUP(A225,[1]RES.CDI!A:B,2,FALSE)</f>
        <v>0</v>
      </c>
      <c r="G225" s="224">
        <f>VLOOKUP(A225,'[1]CUT Bs'!A:S,2,FALSE)</f>
        <v>0</v>
      </c>
      <c r="H225" s="224">
        <f>VLOOKUP(A225,'[1]CUT Bs'!A:S,3,FALSE)</f>
        <v>0</v>
      </c>
      <c r="I225" s="224">
        <f>VLOOKUP(A225,'[1]CUT Bs'!A:S,4,FALSE)</f>
        <v>0</v>
      </c>
      <c r="J225" s="224">
        <f>VLOOKUP(A225,'[1]CUT Bs'!A:S,5,FALSE)</f>
        <v>0</v>
      </c>
      <c r="K225" s="224">
        <f>VLOOKUP(A225,'[1]CUT Bs'!A:S,6,FALSE)</f>
        <v>0</v>
      </c>
      <c r="L225" s="224">
        <f>VLOOKUP(A225,'[1]CUT Bs'!A:S,7,FALSE)</f>
        <v>0</v>
      </c>
      <c r="M225" s="224">
        <f>VLOOKUP(A225,'[1]CUT Bs'!A:S,8,FALSE)</f>
        <v>0</v>
      </c>
      <c r="N225" s="224">
        <f>VLOOKUP(A225,'[1]CUT Bs'!A:S,9,FALSE)</f>
        <v>0</v>
      </c>
      <c r="O225" s="224">
        <f>VLOOKUP(A225,'[1]CUT Bs'!A:S,10,FALSE)</f>
        <v>0</v>
      </c>
      <c r="P225" s="224">
        <f>VLOOKUP(A225,'[1]CUT Bs'!A:S,11,FALSE)</f>
        <v>0</v>
      </c>
      <c r="Q225" s="224">
        <f>VLOOKUP(A225,'[1]CUT Bs'!A:S,12,FALSE)</f>
        <v>0</v>
      </c>
      <c r="R225" s="224">
        <f>VLOOKUP(A225,'[1]CUT Bs'!A:S,13,FALSE)</f>
        <v>0</v>
      </c>
      <c r="S225" s="224">
        <f>VLOOKUP(A225,'[1]CUT Bs'!A:S,14,FALSE)</f>
        <v>0</v>
      </c>
      <c r="T225" s="224">
        <f>VLOOKUP(A225,'[1]CUT Bs'!A:S,15,FALSE)</f>
        <v>0</v>
      </c>
      <c r="U225" s="224">
        <f>VLOOKUP(A225,'[1]CUT Bs'!A:S,16,FALSE)</f>
        <v>0</v>
      </c>
      <c r="V225" s="224">
        <f>VLOOKUP(A225,'[1]CUT Bs'!A:S,17,FALSE)</f>
        <v>0</v>
      </c>
      <c r="W225" s="224">
        <f>VLOOKUP(A225,'[1]RES. TRL'!F:H,2,FALSE)</f>
        <v>0</v>
      </c>
      <c r="X225" s="224">
        <f>VLOOKUP(A225,'[1]RES. TRL'!F:H,3,FALSE)</f>
        <v>0</v>
      </c>
      <c r="Y225" s="224">
        <f>VLOOKUP(A225,'[1]CUT USD'!A:N,2,FALSE)</f>
        <v>0</v>
      </c>
      <c r="Z225" s="224">
        <f>VLOOKUP(A225,'[1]CUT USD'!A:N,3,FALSE)</f>
        <v>0</v>
      </c>
      <c r="AA225" s="224">
        <f>VLOOKUP(A225,'[1]CUT USD'!A:N,4,FALSE)</f>
        <v>0</v>
      </c>
      <c r="AB225" s="224">
        <f>VLOOKUP(A225,'[1]CUT USD'!A:N,5,FALSE)</f>
        <v>0</v>
      </c>
      <c r="AC225" s="224">
        <f>VLOOKUP(A225,'[1]CUT USD'!A:N,6,FALSE)</f>
        <v>0</v>
      </c>
      <c r="AD225" s="224">
        <f>VLOOKUP(A225,'[1]CUT USD'!A:N,7,FALSE)</f>
        <v>0</v>
      </c>
      <c r="AE225" s="224">
        <f>VLOOKUP(A225,'[1]CUT USD'!A:N,8,FALSE)</f>
        <v>0</v>
      </c>
      <c r="AF225" s="224">
        <f>VLOOKUP(A225,'[1]CUT USD'!A:N,9,FALSE)</f>
        <v>0</v>
      </c>
      <c r="AG225" s="224">
        <f>VLOOKUP(A225,'[1]CUT USD'!A:N,10,FALSE)</f>
        <v>0</v>
      </c>
      <c r="AH225" s="224">
        <f>VLOOKUP(A225,'[1]CUT USD'!A:N,11,FALSE)</f>
        <v>0</v>
      </c>
      <c r="AI225" s="224">
        <f>VLOOKUP(A225,'[1]CUT USD'!A:N,12,FALSE)</f>
        <v>0</v>
      </c>
      <c r="AJ225" s="224">
        <f>VLOOKUP(A225,'[1]CUT USD'!A:N,13,FALSE)</f>
        <v>0</v>
      </c>
      <c r="AK225" s="224">
        <f>VLOOKUP(A225,'[1]CUT USD'!A:N,14,FALSE)</f>
        <v>0</v>
      </c>
      <c r="AL225" s="96">
        <f t="shared" si="5"/>
        <v>0</v>
      </c>
      <c r="AO225" s="103"/>
    </row>
    <row r="226" spans="1:41" ht="33" hidden="1" customHeight="1">
      <c r="A226" s="221">
        <v>682</v>
      </c>
      <c r="B226" s="222" t="str">
        <f>PROPER(VLOOKUP(A226,[1]bd_lista!$A:$D,2,FALSE))</f>
        <v>Defensoría Del Pueblo</v>
      </c>
      <c r="C226" s="223" t="s">
        <v>1383</v>
      </c>
      <c r="D226" s="224">
        <f>VLOOKUP(A226,'[1]RES. TRL'!A:C,2,FALSE)</f>
        <v>0</v>
      </c>
      <c r="E226" s="224">
        <f>VLOOKUP(A226,'[1]RES. TRL'!A:C,3,FALSE)</f>
        <v>0</v>
      </c>
      <c r="F226" s="224">
        <f>VLOOKUP(A226,[1]RES.CDI!A:B,2,FALSE)</f>
        <v>0</v>
      </c>
      <c r="G226" s="224">
        <f>VLOOKUP(A226,'[1]CUT Bs'!A:S,2,FALSE)</f>
        <v>393.71000000000004</v>
      </c>
      <c r="H226" s="224">
        <f>VLOOKUP(A226,'[1]CUT Bs'!A:S,3,FALSE)</f>
        <v>0</v>
      </c>
      <c r="I226" s="224">
        <f>VLOOKUP(A226,'[1]CUT Bs'!A:S,4,FALSE)</f>
        <v>0</v>
      </c>
      <c r="J226" s="224">
        <f>VLOOKUP(A226,'[1]CUT Bs'!A:S,5,FALSE)</f>
        <v>0</v>
      </c>
      <c r="K226" s="224">
        <f>VLOOKUP(A226,'[1]CUT Bs'!A:S,6,FALSE)</f>
        <v>0</v>
      </c>
      <c r="L226" s="224">
        <f>VLOOKUP(A226,'[1]CUT Bs'!A:S,7,FALSE)</f>
        <v>0</v>
      </c>
      <c r="M226" s="224">
        <f>VLOOKUP(A226,'[1]CUT Bs'!A:S,8,FALSE)</f>
        <v>0</v>
      </c>
      <c r="N226" s="224">
        <f>VLOOKUP(A226,'[1]CUT Bs'!A:S,9,FALSE)</f>
        <v>0</v>
      </c>
      <c r="O226" s="224">
        <f>VLOOKUP(A226,'[1]CUT Bs'!A:S,10,FALSE)</f>
        <v>0</v>
      </c>
      <c r="P226" s="224">
        <f>VLOOKUP(A226,'[1]CUT Bs'!A:S,11,FALSE)</f>
        <v>0</v>
      </c>
      <c r="Q226" s="224">
        <f>VLOOKUP(A226,'[1]CUT Bs'!A:S,12,FALSE)</f>
        <v>0</v>
      </c>
      <c r="R226" s="224">
        <f>VLOOKUP(A226,'[1]CUT Bs'!A:S,13,FALSE)</f>
        <v>0</v>
      </c>
      <c r="S226" s="224">
        <f>VLOOKUP(A226,'[1]CUT Bs'!A:S,14,FALSE)</f>
        <v>0</v>
      </c>
      <c r="T226" s="224">
        <f>VLOOKUP(A226,'[1]CUT Bs'!A:S,15,FALSE)</f>
        <v>0</v>
      </c>
      <c r="U226" s="224">
        <f>VLOOKUP(A226,'[1]CUT Bs'!A:S,16,FALSE)</f>
        <v>0</v>
      </c>
      <c r="V226" s="224">
        <f>VLOOKUP(A226,'[1]CUT Bs'!A:S,17,FALSE)</f>
        <v>0</v>
      </c>
      <c r="W226" s="224">
        <f>VLOOKUP(A226,'[1]RES. TRL'!F:H,2,FALSE)</f>
        <v>0</v>
      </c>
      <c r="X226" s="224">
        <f>VLOOKUP(A226,'[1]RES. TRL'!F:H,3,FALSE)</f>
        <v>0</v>
      </c>
      <c r="Y226" s="224">
        <f>VLOOKUP(A226,'[1]CUT USD'!A:N,2,FALSE)</f>
        <v>0</v>
      </c>
      <c r="Z226" s="224">
        <f>VLOOKUP(A226,'[1]CUT USD'!A:N,3,FALSE)</f>
        <v>0</v>
      </c>
      <c r="AA226" s="224">
        <f>VLOOKUP(A226,'[1]CUT USD'!A:N,4,FALSE)</f>
        <v>0</v>
      </c>
      <c r="AB226" s="224">
        <f>VLOOKUP(A226,'[1]CUT USD'!A:N,5,FALSE)</f>
        <v>0</v>
      </c>
      <c r="AC226" s="224">
        <f>VLOOKUP(A226,'[1]CUT USD'!A:N,6,FALSE)</f>
        <v>0</v>
      </c>
      <c r="AD226" s="224">
        <f>VLOOKUP(A226,'[1]CUT USD'!A:N,7,FALSE)</f>
        <v>0</v>
      </c>
      <c r="AE226" s="224">
        <f>VLOOKUP(A226,'[1]CUT USD'!A:N,8,FALSE)</f>
        <v>0</v>
      </c>
      <c r="AF226" s="224">
        <f>VLOOKUP(A226,'[1]CUT USD'!A:N,9,FALSE)</f>
        <v>0</v>
      </c>
      <c r="AG226" s="224">
        <f>VLOOKUP(A226,'[1]CUT USD'!A:N,10,FALSE)</f>
        <v>0</v>
      </c>
      <c r="AH226" s="224">
        <f>VLOOKUP(A226,'[1]CUT USD'!A:N,11,FALSE)</f>
        <v>0</v>
      </c>
      <c r="AI226" s="224">
        <f>VLOOKUP(A226,'[1]CUT USD'!A:N,12,FALSE)</f>
        <v>0</v>
      </c>
      <c r="AJ226" s="224">
        <f>VLOOKUP(A226,'[1]CUT USD'!A:N,13,FALSE)</f>
        <v>0</v>
      </c>
      <c r="AK226" s="224">
        <f>VLOOKUP(A226,'[1]CUT USD'!A:N,14,FALSE)</f>
        <v>0</v>
      </c>
      <c r="AL226" s="96">
        <f t="shared" si="5"/>
        <v>393.71000000000004</v>
      </c>
      <c r="AO226" s="103"/>
    </row>
    <row r="227" spans="1:41" ht="33" hidden="1" customHeight="1">
      <c r="A227" s="221">
        <v>683</v>
      </c>
      <c r="B227" s="222" t="str">
        <f>PROPER(VLOOKUP(A227,[1]bd_lista!$A:$D,2,FALSE))</f>
        <v>Procuraduría General Del Estado</v>
      </c>
      <c r="C227" s="223" t="s">
        <v>1383</v>
      </c>
      <c r="D227" s="224">
        <f>VLOOKUP(A227,'[1]RES. TRL'!A:C,2,FALSE)</f>
        <v>0</v>
      </c>
      <c r="E227" s="224">
        <f>VLOOKUP(A227,'[1]RES. TRL'!A:C,3,FALSE)</f>
        <v>0</v>
      </c>
      <c r="F227" s="224">
        <f>VLOOKUP(A227,[1]RES.CDI!A:B,2,FALSE)</f>
        <v>0</v>
      </c>
      <c r="G227" s="224">
        <f>VLOOKUP(A227,'[1]CUT Bs'!A:S,2,FALSE)</f>
        <v>1915</v>
      </c>
      <c r="H227" s="224">
        <f>VLOOKUP(A227,'[1]CUT Bs'!A:S,3,FALSE)</f>
        <v>0</v>
      </c>
      <c r="I227" s="224">
        <f>VLOOKUP(A227,'[1]CUT Bs'!A:S,4,FALSE)</f>
        <v>0</v>
      </c>
      <c r="J227" s="224">
        <f>VLOOKUP(A227,'[1]CUT Bs'!A:S,5,FALSE)</f>
        <v>0</v>
      </c>
      <c r="K227" s="224">
        <f>VLOOKUP(A227,'[1]CUT Bs'!A:S,6,FALSE)</f>
        <v>0</v>
      </c>
      <c r="L227" s="224">
        <f>VLOOKUP(A227,'[1]CUT Bs'!A:S,7,FALSE)</f>
        <v>2059.42</v>
      </c>
      <c r="M227" s="224">
        <f>VLOOKUP(A227,'[1]CUT Bs'!A:S,8,FALSE)</f>
        <v>0</v>
      </c>
      <c r="N227" s="224">
        <f>VLOOKUP(A227,'[1]CUT Bs'!A:S,9,FALSE)</f>
        <v>0</v>
      </c>
      <c r="O227" s="224">
        <f>VLOOKUP(A227,'[1]CUT Bs'!A:S,10,FALSE)</f>
        <v>0</v>
      </c>
      <c r="P227" s="224">
        <f>VLOOKUP(A227,'[1]CUT Bs'!A:S,11,FALSE)</f>
        <v>0</v>
      </c>
      <c r="Q227" s="224">
        <f>VLOOKUP(A227,'[1]CUT Bs'!A:S,12,FALSE)</f>
        <v>0</v>
      </c>
      <c r="R227" s="224">
        <f>VLOOKUP(A227,'[1]CUT Bs'!A:S,13,FALSE)</f>
        <v>0</v>
      </c>
      <c r="S227" s="224">
        <f>VLOOKUP(A227,'[1]CUT Bs'!A:S,14,FALSE)</f>
        <v>0</v>
      </c>
      <c r="T227" s="224">
        <f>VLOOKUP(A227,'[1]CUT Bs'!A:S,15,FALSE)</f>
        <v>0</v>
      </c>
      <c r="U227" s="224">
        <f>VLOOKUP(A227,'[1]CUT Bs'!A:S,16,FALSE)</f>
        <v>0</v>
      </c>
      <c r="V227" s="224">
        <f>VLOOKUP(A227,'[1]CUT Bs'!A:S,17,FALSE)</f>
        <v>0</v>
      </c>
      <c r="W227" s="224">
        <f>VLOOKUP(A227,'[1]RES. TRL'!F:H,2,FALSE)</f>
        <v>0</v>
      </c>
      <c r="X227" s="224">
        <f>VLOOKUP(A227,'[1]RES. TRL'!F:H,3,FALSE)</f>
        <v>0</v>
      </c>
      <c r="Y227" s="224">
        <f>VLOOKUP(A227,'[1]CUT USD'!A:N,2,FALSE)</f>
        <v>0</v>
      </c>
      <c r="Z227" s="224">
        <f>VLOOKUP(A227,'[1]CUT USD'!A:N,3,FALSE)</f>
        <v>0</v>
      </c>
      <c r="AA227" s="224">
        <f>VLOOKUP(A227,'[1]CUT USD'!A:N,4,FALSE)</f>
        <v>0</v>
      </c>
      <c r="AB227" s="224">
        <f>VLOOKUP(A227,'[1]CUT USD'!A:N,5,FALSE)</f>
        <v>0</v>
      </c>
      <c r="AC227" s="224">
        <f>VLOOKUP(A227,'[1]CUT USD'!A:N,6,FALSE)</f>
        <v>0</v>
      </c>
      <c r="AD227" s="224">
        <f>VLOOKUP(A227,'[1]CUT USD'!A:N,7,FALSE)</f>
        <v>0</v>
      </c>
      <c r="AE227" s="224">
        <f>VLOOKUP(A227,'[1]CUT USD'!A:N,8,FALSE)</f>
        <v>0</v>
      </c>
      <c r="AF227" s="224">
        <f>VLOOKUP(A227,'[1]CUT USD'!A:N,9,FALSE)</f>
        <v>0</v>
      </c>
      <c r="AG227" s="224">
        <f>VLOOKUP(A227,'[1]CUT USD'!A:N,10,FALSE)</f>
        <v>0</v>
      </c>
      <c r="AH227" s="224">
        <f>VLOOKUP(A227,'[1]CUT USD'!A:N,11,FALSE)</f>
        <v>0</v>
      </c>
      <c r="AI227" s="224">
        <f>VLOOKUP(A227,'[1]CUT USD'!A:N,12,FALSE)</f>
        <v>0</v>
      </c>
      <c r="AJ227" s="224">
        <f>VLOOKUP(A227,'[1]CUT USD'!A:N,13,FALSE)</f>
        <v>0</v>
      </c>
      <c r="AK227" s="224">
        <f>VLOOKUP(A227,'[1]CUT USD'!A:N,14,FALSE)</f>
        <v>0</v>
      </c>
      <c r="AL227" s="96">
        <f t="shared" si="5"/>
        <v>3974.42</v>
      </c>
      <c r="AO227" s="103"/>
    </row>
    <row r="228" spans="1:41" ht="33" hidden="1" customHeight="1">
      <c r="A228" s="221">
        <v>716</v>
      </c>
      <c r="B228" s="222" t="str">
        <f>PROPER(VLOOKUP(A228,[1]bd_lista!$A:$D,2,FALSE))</f>
        <v>Empresa Tarijeña Del Gas</v>
      </c>
      <c r="C228" s="223" t="s">
        <v>1383</v>
      </c>
      <c r="D228" s="224">
        <f>VLOOKUP(A228,'[1]RES. TRL'!A:C,2,FALSE)</f>
        <v>0</v>
      </c>
      <c r="E228" s="224">
        <f>VLOOKUP(A228,'[1]RES. TRL'!A:C,3,FALSE)</f>
        <v>0</v>
      </c>
      <c r="F228" s="224">
        <f>VLOOKUP(A228,[1]RES.CDI!A:B,2,FALSE)</f>
        <v>0</v>
      </c>
      <c r="G228" s="224">
        <f>VLOOKUP(A228,'[1]CUT Bs'!A:S,2,FALSE)</f>
        <v>0</v>
      </c>
      <c r="H228" s="224">
        <f>VLOOKUP(A228,'[1]CUT Bs'!A:S,3,FALSE)</f>
        <v>0</v>
      </c>
      <c r="I228" s="224">
        <f>VLOOKUP(A228,'[1]CUT Bs'!A:S,4,FALSE)</f>
        <v>0</v>
      </c>
      <c r="J228" s="224">
        <f>VLOOKUP(A228,'[1]CUT Bs'!A:S,5,FALSE)</f>
        <v>0</v>
      </c>
      <c r="K228" s="224">
        <f>VLOOKUP(A228,'[1]CUT Bs'!A:S,6,FALSE)</f>
        <v>0</v>
      </c>
      <c r="L228" s="224">
        <f>VLOOKUP(A228,'[1]CUT Bs'!A:S,7,FALSE)</f>
        <v>0</v>
      </c>
      <c r="M228" s="224">
        <f>VLOOKUP(A228,'[1]CUT Bs'!A:S,8,FALSE)</f>
        <v>0</v>
      </c>
      <c r="N228" s="224">
        <f>VLOOKUP(A228,'[1]CUT Bs'!A:S,9,FALSE)</f>
        <v>0</v>
      </c>
      <c r="O228" s="224">
        <f>VLOOKUP(A228,'[1]CUT Bs'!A:S,10,FALSE)</f>
        <v>0</v>
      </c>
      <c r="P228" s="224">
        <f>VLOOKUP(A228,'[1]CUT Bs'!A:S,11,FALSE)</f>
        <v>0</v>
      </c>
      <c r="Q228" s="224">
        <f>VLOOKUP(A228,'[1]CUT Bs'!A:S,12,FALSE)</f>
        <v>0</v>
      </c>
      <c r="R228" s="224">
        <f>VLOOKUP(A228,'[1]CUT Bs'!A:S,13,FALSE)</f>
        <v>0</v>
      </c>
      <c r="S228" s="224">
        <f>VLOOKUP(A228,'[1]CUT Bs'!A:S,14,FALSE)</f>
        <v>0</v>
      </c>
      <c r="T228" s="224">
        <f>VLOOKUP(A228,'[1]CUT Bs'!A:S,15,FALSE)</f>
        <v>0</v>
      </c>
      <c r="U228" s="224">
        <f>VLOOKUP(A228,'[1]CUT Bs'!A:S,16,FALSE)</f>
        <v>0</v>
      </c>
      <c r="V228" s="224">
        <f>VLOOKUP(A228,'[1]CUT Bs'!A:S,17,FALSE)</f>
        <v>0</v>
      </c>
      <c r="W228" s="224">
        <f>VLOOKUP(A228,'[1]RES. TRL'!F:H,2,FALSE)</f>
        <v>0</v>
      </c>
      <c r="X228" s="224">
        <f>VLOOKUP(A228,'[1]RES. TRL'!F:H,3,FALSE)</f>
        <v>0</v>
      </c>
      <c r="Y228" s="224">
        <f>VLOOKUP(A228,'[1]CUT USD'!A:N,2,FALSE)</f>
        <v>0</v>
      </c>
      <c r="Z228" s="224">
        <f>VLOOKUP(A228,'[1]CUT USD'!A:N,3,FALSE)</f>
        <v>0</v>
      </c>
      <c r="AA228" s="224">
        <f>VLOOKUP(A228,'[1]CUT USD'!A:N,4,FALSE)</f>
        <v>0</v>
      </c>
      <c r="AB228" s="224">
        <f>VLOOKUP(A228,'[1]CUT USD'!A:N,5,FALSE)</f>
        <v>0</v>
      </c>
      <c r="AC228" s="224">
        <f>VLOOKUP(A228,'[1]CUT USD'!A:N,6,FALSE)</f>
        <v>0</v>
      </c>
      <c r="AD228" s="224">
        <f>VLOOKUP(A228,'[1]CUT USD'!A:N,7,FALSE)</f>
        <v>0</v>
      </c>
      <c r="AE228" s="224">
        <f>VLOOKUP(A228,'[1]CUT USD'!A:N,8,FALSE)</f>
        <v>0</v>
      </c>
      <c r="AF228" s="224">
        <f>VLOOKUP(A228,'[1]CUT USD'!A:N,9,FALSE)</f>
        <v>0</v>
      </c>
      <c r="AG228" s="224">
        <f>VLOOKUP(A228,'[1]CUT USD'!A:N,10,FALSE)</f>
        <v>0</v>
      </c>
      <c r="AH228" s="224">
        <f>VLOOKUP(A228,'[1]CUT USD'!A:N,11,FALSE)</f>
        <v>0</v>
      </c>
      <c r="AI228" s="224">
        <f>VLOOKUP(A228,'[1]CUT USD'!A:N,12,FALSE)</f>
        <v>0</v>
      </c>
      <c r="AJ228" s="224">
        <f>VLOOKUP(A228,'[1]CUT USD'!A:N,13,FALSE)</f>
        <v>0</v>
      </c>
      <c r="AK228" s="224">
        <f>VLOOKUP(A228,'[1]CUT USD'!A:N,14,FALSE)</f>
        <v>0</v>
      </c>
      <c r="AL228" s="96">
        <f t="shared" si="5"/>
        <v>0</v>
      </c>
      <c r="AO228" s="103"/>
    </row>
    <row r="229" spans="1:41" ht="33" hidden="1" customHeight="1">
      <c r="A229" s="221">
        <v>718</v>
      </c>
      <c r="B229" s="222" t="str">
        <f>PROPER(VLOOKUP(A229,[1]bd_lista!$A:$D,2,FALSE))</f>
        <v>Complejo Agroindustrial Buena Vista</v>
      </c>
      <c r="C229" s="223" t="s">
        <v>1383</v>
      </c>
      <c r="D229" s="224">
        <f>VLOOKUP(A229,'[1]RES. TRL'!A:C,2,FALSE)</f>
        <v>0</v>
      </c>
      <c r="E229" s="224">
        <f>VLOOKUP(A229,'[1]RES. TRL'!A:C,3,FALSE)</f>
        <v>0</v>
      </c>
      <c r="F229" s="224">
        <f>VLOOKUP(A229,[1]RES.CDI!A:B,2,FALSE)</f>
        <v>0</v>
      </c>
      <c r="G229" s="224">
        <f>VLOOKUP(A229,'[1]CUT Bs'!A:S,2,FALSE)</f>
        <v>0</v>
      </c>
      <c r="H229" s="224">
        <f>VLOOKUP(A229,'[1]CUT Bs'!A:S,3,FALSE)</f>
        <v>0</v>
      </c>
      <c r="I229" s="224">
        <f>VLOOKUP(A229,'[1]CUT Bs'!A:S,4,FALSE)</f>
        <v>0</v>
      </c>
      <c r="J229" s="224">
        <f>VLOOKUP(A229,'[1]CUT Bs'!A:S,5,FALSE)</f>
        <v>0</v>
      </c>
      <c r="K229" s="224">
        <f>VLOOKUP(A229,'[1]CUT Bs'!A:S,6,FALSE)</f>
        <v>0</v>
      </c>
      <c r="L229" s="224">
        <f>VLOOKUP(A229,'[1]CUT Bs'!A:S,7,FALSE)</f>
        <v>0</v>
      </c>
      <c r="M229" s="224">
        <f>VLOOKUP(A229,'[1]CUT Bs'!A:S,8,FALSE)</f>
        <v>0</v>
      </c>
      <c r="N229" s="224">
        <f>VLOOKUP(A229,'[1]CUT Bs'!A:S,9,FALSE)</f>
        <v>0</v>
      </c>
      <c r="O229" s="224">
        <f>VLOOKUP(A229,'[1]CUT Bs'!A:S,10,FALSE)</f>
        <v>0</v>
      </c>
      <c r="P229" s="224">
        <f>VLOOKUP(A229,'[1]CUT Bs'!A:S,11,FALSE)</f>
        <v>0</v>
      </c>
      <c r="Q229" s="224">
        <f>VLOOKUP(A229,'[1]CUT Bs'!A:S,12,FALSE)</f>
        <v>0</v>
      </c>
      <c r="R229" s="224">
        <f>VLOOKUP(A229,'[1]CUT Bs'!A:S,13,FALSE)</f>
        <v>0</v>
      </c>
      <c r="S229" s="224">
        <f>VLOOKUP(A229,'[1]CUT Bs'!A:S,14,FALSE)</f>
        <v>0</v>
      </c>
      <c r="T229" s="224">
        <f>VLOOKUP(A229,'[1]CUT Bs'!A:S,15,FALSE)</f>
        <v>0</v>
      </c>
      <c r="U229" s="224">
        <f>VLOOKUP(A229,'[1]CUT Bs'!A:S,16,FALSE)</f>
        <v>0</v>
      </c>
      <c r="V229" s="224">
        <f>VLOOKUP(A229,'[1]CUT Bs'!A:S,17,FALSE)</f>
        <v>0</v>
      </c>
      <c r="W229" s="224">
        <f>VLOOKUP(A229,'[1]RES. TRL'!F:H,2,FALSE)</f>
        <v>0</v>
      </c>
      <c r="X229" s="224">
        <f>VLOOKUP(A229,'[1]RES. TRL'!F:H,3,FALSE)</f>
        <v>0</v>
      </c>
      <c r="Y229" s="224">
        <f>VLOOKUP(A229,'[1]CUT USD'!A:N,2,FALSE)</f>
        <v>0</v>
      </c>
      <c r="Z229" s="224">
        <f>VLOOKUP(A229,'[1]CUT USD'!A:N,3,FALSE)</f>
        <v>0</v>
      </c>
      <c r="AA229" s="224">
        <f>VLOOKUP(A229,'[1]CUT USD'!A:N,4,FALSE)</f>
        <v>0</v>
      </c>
      <c r="AB229" s="224">
        <f>VLOOKUP(A229,'[1]CUT USD'!A:N,5,FALSE)</f>
        <v>0</v>
      </c>
      <c r="AC229" s="224">
        <f>VLOOKUP(A229,'[1]CUT USD'!A:N,6,FALSE)</f>
        <v>0</v>
      </c>
      <c r="AD229" s="224">
        <f>VLOOKUP(A229,'[1]CUT USD'!A:N,7,FALSE)</f>
        <v>0</v>
      </c>
      <c r="AE229" s="224">
        <f>VLOOKUP(A229,'[1]CUT USD'!A:N,8,FALSE)</f>
        <v>0</v>
      </c>
      <c r="AF229" s="224">
        <f>VLOOKUP(A229,'[1]CUT USD'!A:N,9,FALSE)</f>
        <v>0</v>
      </c>
      <c r="AG229" s="224">
        <f>VLOOKUP(A229,'[1]CUT USD'!A:N,10,FALSE)</f>
        <v>0</v>
      </c>
      <c r="AH229" s="224">
        <f>VLOOKUP(A229,'[1]CUT USD'!A:N,11,FALSE)</f>
        <v>0</v>
      </c>
      <c r="AI229" s="224">
        <f>VLOOKUP(A229,'[1]CUT USD'!A:N,12,FALSE)</f>
        <v>0</v>
      </c>
      <c r="AJ229" s="224">
        <f>VLOOKUP(A229,'[1]CUT USD'!A:N,13,FALSE)</f>
        <v>0</v>
      </c>
      <c r="AK229" s="224">
        <f>VLOOKUP(A229,'[1]CUT USD'!A:N,14,FALSE)</f>
        <v>0</v>
      </c>
      <c r="AL229" s="96">
        <f t="shared" si="5"/>
        <v>0</v>
      </c>
      <c r="AO229" s="103"/>
    </row>
    <row r="230" spans="1:41" ht="33" hidden="1" customHeight="1">
      <c r="A230" s="221">
        <v>761</v>
      </c>
      <c r="B230" s="222" t="str">
        <f>PROPER(VLOOKUP(A230,[1]bd_lista!$A:$D,2,FALSE))</f>
        <v>Servicio Autónomo Municipal De Agua Potable Y Alcantarillado</v>
      </c>
      <c r="C230" s="223" t="s">
        <v>1383</v>
      </c>
      <c r="D230" s="224">
        <f>VLOOKUP(A230,'[1]RES. TRL'!A:C,2,FALSE)</f>
        <v>0</v>
      </c>
      <c r="E230" s="224">
        <f>VLOOKUP(A230,'[1]RES. TRL'!A:C,3,FALSE)</f>
        <v>0</v>
      </c>
      <c r="F230" s="224">
        <f>VLOOKUP(A230,[1]RES.CDI!A:B,2,FALSE)</f>
        <v>0</v>
      </c>
      <c r="G230" s="224">
        <f>VLOOKUP(A230,'[1]CUT Bs'!A:S,2,FALSE)</f>
        <v>0</v>
      </c>
      <c r="H230" s="224">
        <f>VLOOKUP(A230,'[1]CUT Bs'!A:S,3,FALSE)</f>
        <v>0</v>
      </c>
      <c r="I230" s="224">
        <f>VLOOKUP(A230,'[1]CUT Bs'!A:S,4,FALSE)</f>
        <v>0</v>
      </c>
      <c r="J230" s="224">
        <f>VLOOKUP(A230,'[1]CUT Bs'!A:S,5,FALSE)</f>
        <v>0</v>
      </c>
      <c r="K230" s="224">
        <f>VLOOKUP(A230,'[1]CUT Bs'!A:S,6,FALSE)</f>
        <v>0</v>
      </c>
      <c r="L230" s="224">
        <f>VLOOKUP(A230,'[1]CUT Bs'!A:S,7,FALSE)</f>
        <v>0</v>
      </c>
      <c r="M230" s="224">
        <f>VLOOKUP(A230,'[1]CUT Bs'!A:S,8,FALSE)</f>
        <v>0</v>
      </c>
      <c r="N230" s="224">
        <f>VLOOKUP(A230,'[1]CUT Bs'!A:S,9,FALSE)</f>
        <v>0</v>
      </c>
      <c r="O230" s="224">
        <f>VLOOKUP(A230,'[1]CUT Bs'!A:S,10,FALSE)</f>
        <v>0</v>
      </c>
      <c r="P230" s="224">
        <f>VLOOKUP(A230,'[1]CUT Bs'!A:S,11,FALSE)</f>
        <v>0</v>
      </c>
      <c r="Q230" s="224">
        <f>VLOOKUP(A230,'[1]CUT Bs'!A:S,12,FALSE)</f>
        <v>0</v>
      </c>
      <c r="R230" s="224">
        <f>VLOOKUP(A230,'[1]CUT Bs'!A:S,13,FALSE)</f>
        <v>0</v>
      </c>
      <c r="S230" s="224">
        <f>VLOOKUP(A230,'[1]CUT Bs'!A:S,14,FALSE)</f>
        <v>0</v>
      </c>
      <c r="T230" s="224">
        <f>VLOOKUP(A230,'[1]CUT Bs'!A:S,15,FALSE)</f>
        <v>0</v>
      </c>
      <c r="U230" s="224">
        <f>VLOOKUP(A230,'[1]CUT Bs'!A:S,16,FALSE)</f>
        <v>0</v>
      </c>
      <c r="V230" s="224">
        <f>VLOOKUP(A230,'[1]CUT Bs'!A:S,17,FALSE)</f>
        <v>0</v>
      </c>
      <c r="W230" s="224">
        <f>VLOOKUP(A230,'[1]RES. TRL'!F:H,2,FALSE)</f>
        <v>0</v>
      </c>
      <c r="X230" s="224">
        <f>VLOOKUP(A230,'[1]RES. TRL'!F:H,3,FALSE)</f>
        <v>0</v>
      </c>
      <c r="Y230" s="224">
        <f>VLOOKUP(A230,'[1]CUT USD'!A:N,2,FALSE)</f>
        <v>0</v>
      </c>
      <c r="Z230" s="224">
        <f>VLOOKUP(A230,'[1]CUT USD'!A:N,3,FALSE)</f>
        <v>0</v>
      </c>
      <c r="AA230" s="224">
        <f>VLOOKUP(A230,'[1]CUT USD'!A:N,4,FALSE)</f>
        <v>0</v>
      </c>
      <c r="AB230" s="224">
        <f>VLOOKUP(A230,'[1]CUT USD'!A:N,5,FALSE)</f>
        <v>0</v>
      </c>
      <c r="AC230" s="224">
        <f>VLOOKUP(A230,'[1]CUT USD'!A:N,6,FALSE)</f>
        <v>0</v>
      </c>
      <c r="AD230" s="224">
        <f>VLOOKUP(A230,'[1]CUT USD'!A:N,7,FALSE)</f>
        <v>0</v>
      </c>
      <c r="AE230" s="224">
        <f>VLOOKUP(A230,'[1]CUT USD'!A:N,8,FALSE)</f>
        <v>0</v>
      </c>
      <c r="AF230" s="224">
        <f>VLOOKUP(A230,'[1]CUT USD'!A:N,9,FALSE)</f>
        <v>0</v>
      </c>
      <c r="AG230" s="224">
        <f>VLOOKUP(A230,'[1]CUT USD'!A:N,10,FALSE)</f>
        <v>0</v>
      </c>
      <c r="AH230" s="224">
        <f>VLOOKUP(A230,'[1]CUT USD'!A:N,11,FALSE)</f>
        <v>0</v>
      </c>
      <c r="AI230" s="224">
        <f>VLOOKUP(A230,'[1]CUT USD'!A:N,12,FALSE)</f>
        <v>0</v>
      </c>
      <c r="AJ230" s="224">
        <f>VLOOKUP(A230,'[1]CUT USD'!A:N,13,FALSE)</f>
        <v>0</v>
      </c>
      <c r="AK230" s="224">
        <f>VLOOKUP(A230,'[1]CUT USD'!A:N,14,FALSE)</f>
        <v>0</v>
      </c>
      <c r="AL230" s="96">
        <f t="shared" si="5"/>
        <v>0</v>
      </c>
      <c r="AO230" s="103"/>
    </row>
    <row r="231" spans="1:41" ht="33" hidden="1" customHeight="1">
      <c r="A231" s="221">
        <v>781</v>
      </c>
      <c r="B231" s="222" t="str">
        <f>PROPER(VLOOKUP(A231,[1]bd_lista!$A:$D,2,FALSE))</f>
        <v>Servicio Municipal De Agua Potable Y Alcantarillado</v>
      </c>
      <c r="C231" s="223" t="s">
        <v>1383</v>
      </c>
      <c r="D231" s="224">
        <f>VLOOKUP(A231,'[1]RES. TRL'!A:C,2,FALSE)</f>
        <v>0</v>
      </c>
      <c r="E231" s="224">
        <f>VLOOKUP(A231,'[1]RES. TRL'!A:C,3,FALSE)</f>
        <v>0</v>
      </c>
      <c r="F231" s="224">
        <f>VLOOKUP(A231,[1]RES.CDI!A:B,2,FALSE)</f>
        <v>0</v>
      </c>
      <c r="G231" s="224">
        <f>VLOOKUP(A231,'[1]CUT Bs'!A:S,2,FALSE)</f>
        <v>0</v>
      </c>
      <c r="H231" s="224">
        <f>VLOOKUP(A231,'[1]CUT Bs'!A:S,3,FALSE)</f>
        <v>0</v>
      </c>
      <c r="I231" s="224">
        <f>VLOOKUP(A231,'[1]CUT Bs'!A:S,4,FALSE)</f>
        <v>0</v>
      </c>
      <c r="J231" s="224">
        <f>VLOOKUP(A231,'[1]CUT Bs'!A:S,5,FALSE)</f>
        <v>0</v>
      </c>
      <c r="K231" s="224">
        <f>VLOOKUP(A231,'[1]CUT Bs'!A:S,6,FALSE)</f>
        <v>0</v>
      </c>
      <c r="L231" s="224">
        <f>VLOOKUP(A231,'[1]CUT Bs'!A:S,7,FALSE)</f>
        <v>0</v>
      </c>
      <c r="M231" s="224">
        <f>VLOOKUP(A231,'[1]CUT Bs'!A:S,8,FALSE)</f>
        <v>0</v>
      </c>
      <c r="N231" s="224">
        <f>VLOOKUP(A231,'[1]CUT Bs'!A:S,9,FALSE)</f>
        <v>0</v>
      </c>
      <c r="O231" s="224">
        <f>VLOOKUP(A231,'[1]CUT Bs'!A:S,10,FALSE)</f>
        <v>0</v>
      </c>
      <c r="P231" s="224">
        <f>VLOOKUP(A231,'[1]CUT Bs'!A:S,11,FALSE)</f>
        <v>0</v>
      </c>
      <c r="Q231" s="224">
        <f>VLOOKUP(A231,'[1]CUT Bs'!A:S,12,FALSE)</f>
        <v>0</v>
      </c>
      <c r="R231" s="224">
        <f>VLOOKUP(A231,'[1]CUT Bs'!A:S,13,FALSE)</f>
        <v>0</v>
      </c>
      <c r="S231" s="224">
        <f>VLOOKUP(A231,'[1]CUT Bs'!A:S,14,FALSE)</f>
        <v>0</v>
      </c>
      <c r="T231" s="224">
        <f>VLOOKUP(A231,'[1]CUT Bs'!A:S,15,FALSE)</f>
        <v>0</v>
      </c>
      <c r="U231" s="224">
        <f>VLOOKUP(A231,'[1]CUT Bs'!A:S,16,FALSE)</f>
        <v>0</v>
      </c>
      <c r="V231" s="224">
        <f>VLOOKUP(A231,'[1]CUT Bs'!A:S,17,FALSE)</f>
        <v>0</v>
      </c>
      <c r="W231" s="224">
        <f>VLOOKUP(A231,'[1]RES. TRL'!F:H,2,FALSE)</f>
        <v>0</v>
      </c>
      <c r="X231" s="224">
        <f>VLOOKUP(A231,'[1]RES. TRL'!F:H,3,FALSE)</f>
        <v>0</v>
      </c>
      <c r="Y231" s="224">
        <f>VLOOKUP(A231,'[1]CUT USD'!A:N,2,FALSE)</f>
        <v>0</v>
      </c>
      <c r="Z231" s="224">
        <f>VLOOKUP(A231,'[1]CUT USD'!A:N,3,FALSE)</f>
        <v>0</v>
      </c>
      <c r="AA231" s="224">
        <f>VLOOKUP(A231,'[1]CUT USD'!A:N,4,FALSE)</f>
        <v>0</v>
      </c>
      <c r="AB231" s="224">
        <f>VLOOKUP(A231,'[1]CUT USD'!A:N,5,FALSE)</f>
        <v>0</v>
      </c>
      <c r="AC231" s="224">
        <f>VLOOKUP(A231,'[1]CUT USD'!A:N,6,FALSE)</f>
        <v>0</v>
      </c>
      <c r="AD231" s="224">
        <f>VLOOKUP(A231,'[1]CUT USD'!A:N,7,FALSE)</f>
        <v>0</v>
      </c>
      <c r="AE231" s="224">
        <f>VLOOKUP(A231,'[1]CUT USD'!A:N,8,FALSE)</f>
        <v>0</v>
      </c>
      <c r="AF231" s="224">
        <f>VLOOKUP(A231,'[1]CUT USD'!A:N,9,FALSE)</f>
        <v>0</v>
      </c>
      <c r="AG231" s="224">
        <f>VLOOKUP(A231,'[1]CUT USD'!A:N,10,FALSE)</f>
        <v>0</v>
      </c>
      <c r="AH231" s="224">
        <f>VLOOKUP(A231,'[1]CUT USD'!A:N,11,FALSE)</f>
        <v>0</v>
      </c>
      <c r="AI231" s="224">
        <f>VLOOKUP(A231,'[1]CUT USD'!A:N,12,FALSE)</f>
        <v>0</v>
      </c>
      <c r="AJ231" s="224">
        <f>VLOOKUP(A231,'[1]CUT USD'!A:N,13,FALSE)</f>
        <v>0</v>
      </c>
      <c r="AK231" s="224">
        <f>VLOOKUP(A231,'[1]CUT USD'!A:N,14,FALSE)</f>
        <v>0</v>
      </c>
      <c r="AL231" s="96">
        <f t="shared" si="5"/>
        <v>0</v>
      </c>
      <c r="AO231" s="103"/>
    </row>
    <row r="232" spans="1:41" ht="33" hidden="1" customHeight="1">
      <c r="A232" s="221">
        <v>802</v>
      </c>
      <c r="B232" s="222" t="str">
        <f>PROPER(VLOOKUP(A232,[1]bd_lista!$A:$D,2,FALSE))</f>
        <v>Empresa Local De Agua Potable Y Alcantarillado Sucre</v>
      </c>
      <c r="C232" s="223" t="s">
        <v>1383</v>
      </c>
      <c r="D232" s="224">
        <f>VLOOKUP(A232,'[1]RES. TRL'!A:C,2,FALSE)</f>
        <v>0</v>
      </c>
      <c r="E232" s="224">
        <f>VLOOKUP(A232,'[1]RES. TRL'!A:C,3,FALSE)</f>
        <v>0</v>
      </c>
      <c r="F232" s="224">
        <f>VLOOKUP(A232,[1]RES.CDI!A:B,2,FALSE)</f>
        <v>0</v>
      </c>
      <c r="G232" s="224">
        <f>VLOOKUP(A232,'[1]CUT Bs'!A:S,2,FALSE)</f>
        <v>0</v>
      </c>
      <c r="H232" s="224">
        <f>VLOOKUP(A232,'[1]CUT Bs'!A:S,3,FALSE)</f>
        <v>0</v>
      </c>
      <c r="I232" s="224">
        <f>VLOOKUP(A232,'[1]CUT Bs'!A:S,4,FALSE)</f>
        <v>0</v>
      </c>
      <c r="J232" s="224">
        <f>VLOOKUP(A232,'[1]CUT Bs'!A:S,5,FALSE)</f>
        <v>0</v>
      </c>
      <c r="K232" s="224">
        <f>VLOOKUP(A232,'[1]CUT Bs'!A:S,6,FALSE)</f>
        <v>0</v>
      </c>
      <c r="L232" s="224">
        <f>VLOOKUP(A232,'[1]CUT Bs'!A:S,7,FALSE)</f>
        <v>0</v>
      </c>
      <c r="M232" s="224">
        <f>VLOOKUP(A232,'[1]CUT Bs'!A:S,8,FALSE)</f>
        <v>0</v>
      </c>
      <c r="N232" s="224">
        <f>VLOOKUP(A232,'[1]CUT Bs'!A:S,9,FALSE)</f>
        <v>0</v>
      </c>
      <c r="O232" s="224">
        <f>VLOOKUP(A232,'[1]CUT Bs'!A:S,10,FALSE)</f>
        <v>0</v>
      </c>
      <c r="P232" s="224">
        <f>VLOOKUP(A232,'[1]CUT Bs'!A:S,11,FALSE)</f>
        <v>0</v>
      </c>
      <c r="Q232" s="224">
        <f>VLOOKUP(A232,'[1]CUT Bs'!A:S,12,FALSE)</f>
        <v>0</v>
      </c>
      <c r="R232" s="224">
        <f>VLOOKUP(A232,'[1]CUT Bs'!A:S,13,FALSE)</f>
        <v>0</v>
      </c>
      <c r="S232" s="224">
        <f>VLOOKUP(A232,'[1]CUT Bs'!A:S,14,FALSE)</f>
        <v>0</v>
      </c>
      <c r="T232" s="224">
        <f>VLOOKUP(A232,'[1]CUT Bs'!A:S,15,FALSE)</f>
        <v>0</v>
      </c>
      <c r="U232" s="224">
        <f>VLOOKUP(A232,'[1]CUT Bs'!A:S,16,FALSE)</f>
        <v>0</v>
      </c>
      <c r="V232" s="224">
        <f>VLOOKUP(A232,'[1]CUT Bs'!A:S,17,FALSE)</f>
        <v>0</v>
      </c>
      <c r="W232" s="224">
        <f>VLOOKUP(A232,'[1]RES. TRL'!F:H,2,FALSE)</f>
        <v>0</v>
      </c>
      <c r="X232" s="224">
        <f>VLOOKUP(A232,'[1]RES. TRL'!F:H,3,FALSE)</f>
        <v>0</v>
      </c>
      <c r="Y232" s="224">
        <f>VLOOKUP(A232,'[1]CUT USD'!A:N,2,FALSE)</f>
        <v>0</v>
      </c>
      <c r="Z232" s="224">
        <f>VLOOKUP(A232,'[1]CUT USD'!A:N,3,FALSE)</f>
        <v>0</v>
      </c>
      <c r="AA232" s="224">
        <f>VLOOKUP(A232,'[1]CUT USD'!A:N,4,FALSE)</f>
        <v>0</v>
      </c>
      <c r="AB232" s="224">
        <f>VLOOKUP(A232,'[1]CUT USD'!A:N,5,FALSE)</f>
        <v>0</v>
      </c>
      <c r="AC232" s="224">
        <f>VLOOKUP(A232,'[1]CUT USD'!A:N,6,FALSE)</f>
        <v>0</v>
      </c>
      <c r="AD232" s="224">
        <f>VLOOKUP(A232,'[1]CUT USD'!A:N,7,FALSE)</f>
        <v>0</v>
      </c>
      <c r="AE232" s="224">
        <f>VLOOKUP(A232,'[1]CUT USD'!A:N,8,FALSE)</f>
        <v>0</v>
      </c>
      <c r="AF232" s="224">
        <f>VLOOKUP(A232,'[1]CUT USD'!A:N,9,FALSE)</f>
        <v>0</v>
      </c>
      <c r="AG232" s="224">
        <f>VLOOKUP(A232,'[1]CUT USD'!A:N,10,FALSE)</f>
        <v>0</v>
      </c>
      <c r="AH232" s="224">
        <f>VLOOKUP(A232,'[1]CUT USD'!A:N,11,FALSE)</f>
        <v>0</v>
      </c>
      <c r="AI232" s="224">
        <f>VLOOKUP(A232,'[1]CUT USD'!A:N,12,FALSE)</f>
        <v>0</v>
      </c>
      <c r="AJ232" s="224">
        <f>VLOOKUP(A232,'[1]CUT USD'!A:N,13,FALSE)</f>
        <v>0</v>
      </c>
      <c r="AK232" s="224">
        <f>VLOOKUP(A232,'[1]CUT USD'!A:N,14,FALSE)</f>
        <v>0</v>
      </c>
      <c r="AL232" s="96">
        <f t="shared" si="5"/>
        <v>0</v>
      </c>
      <c r="AO232" s="103"/>
    </row>
    <row r="233" spans="1:41" ht="33" hidden="1" customHeight="1">
      <c r="A233" s="221">
        <v>821</v>
      </c>
      <c r="B233" s="222" t="str">
        <f>PROPER(VLOOKUP(A233,[1]bd_lista!$A:$D,2,FALSE))</f>
        <v>Administración Autónoma Para Obras Sanitarias - Potosí</v>
      </c>
      <c r="C233" s="223" t="s">
        <v>1383</v>
      </c>
      <c r="D233" s="224">
        <f>VLOOKUP(A233,'[1]RES. TRL'!A:C,2,FALSE)</f>
        <v>0</v>
      </c>
      <c r="E233" s="224">
        <f>VLOOKUP(A233,'[1]RES. TRL'!A:C,3,FALSE)</f>
        <v>0</v>
      </c>
      <c r="F233" s="224">
        <f>VLOOKUP(A233,[1]RES.CDI!A:B,2,FALSE)</f>
        <v>0</v>
      </c>
      <c r="G233" s="224">
        <f>VLOOKUP(A233,'[1]CUT Bs'!A:S,2,FALSE)</f>
        <v>0</v>
      </c>
      <c r="H233" s="224">
        <f>VLOOKUP(A233,'[1]CUT Bs'!A:S,3,FALSE)</f>
        <v>0</v>
      </c>
      <c r="I233" s="224">
        <f>VLOOKUP(A233,'[1]CUT Bs'!A:S,4,FALSE)</f>
        <v>0</v>
      </c>
      <c r="J233" s="224">
        <f>VLOOKUP(A233,'[1]CUT Bs'!A:S,5,FALSE)</f>
        <v>0</v>
      </c>
      <c r="K233" s="224">
        <f>VLOOKUP(A233,'[1]CUT Bs'!A:S,6,FALSE)</f>
        <v>0</v>
      </c>
      <c r="L233" s="224">
        <f>VLOOKUP(A233,'[1]CUT Bs'!A:S,7,FALSE)</f>
        <v>0</v>
      </c>
      <c r="M233" s="224">
        <f>VLOOKUP(A233,'[1]CUT Bs'!A:S,8,FALSE)</f>
        <v>0</v>
      </c>
      <c r="N233" s="224">
        <f>VLOOKUP(A233,'[1]CUT Bs'!A:S,9,FALSE)</f>
        <v>0</v>
      </c>
      <c r="O233" s="224">
        <f>VLOOKUP(A233,'[1]CUT Bs'!A:S,10,FALSE)</f>
        <v>0</v>
      </c>
      <c r="P233" s="224">
        <f>VLOOKUP(A233,'[1]CUT Bs'!A:S,11,FALSE)</f>
        <v>0</v>
      </c>
      <c r="Q233" s="224">
        <f>VLOOKUP(A233,'[1]CUT Bs'!A:S,12,FALSE)</f>
        <v>0</v>
      </c>
      <c r="R233" s="224">
        <f>VLOOKUP(A233,'[1]CUT Bs'!A:S,13,FALSE)</f>
        <v>0</v>
      </c>
      <c r="S233" s="224">
        <f>VLOOKUP(A233,'[1]CUT Bs'!A:S,14,FALSE)</f>
        <v>0</v>
      </c>
      <c r="T233" s="224">
        <f>VLOOKUP(A233,'[1]CUT Bs'!A:S,15,FALSE)</f>
        <v>0</v>
      </c>
      <c r="U233" s="224">
        <f>VLOOKUP(A233,'[1]CUT Bs'!A:S,16,FALSE)</f>
        <v>0</v>
      </c>
      <c r="V233" s="224">
        <f>VLOOKUP(A233,'[1]CUT Bs'!A:S,17,FALSE)</f>
        <v>0</v>
      </c>
      <c r="W233" s="224">
        <f>VLOOKUP(A233,'[1]RES. TRL'!F:H,2,FALSE)</f>
        <v>0</v>
      </c>
      <c r="X233" s="224">
        <f>VLOOKUP(A233,'[1]RES. TRL'!F:H,3,FALSE)</f>
        <v>0</v>
      </c>
      <c r="Y233" s="224">
        <f>VLOOKUP(A233,'[1]CUT USD'!A:N,2,FALSE)</f>
        <v>0</v>
      </c>
      <c r="Z233" s="224">
        <f>VLOOKUP(A233,'[1]CUT USD'!A:N,3,FALSE)</f>
        <v>0</v>
      </c>
      <c r="AA233" s="224">
        <f>VLOOKUP(A233,'[1]CUT USD'!A:N,4,FALSE)</f>
        <v>0</v>
      </c>
      <c r="AB233" s="224">
        <f>VLOOKUP(A233,'[1]CUT USD'!A:N,5,FALSE)</f>
        <v>0</v>
      </c>
      <c r="AC233" s="224">
        <f>VLOOKUP(A233,'[1]CUT USD'!A:N,6,FALSE)</f>
        <v>0</v>
      </c>
      <c r="AD233" s="224">
        <f>VLOOKUP(A233,'[1]CUT USD'!A:N,7,FALSE)</f>
        <v>0</v>
      </c>
      <c r="AE233" s="224">
        <f>VLOOKUP(A233,'[1]CUT USD'!A:N,8,FALSE)</f>
        <v>0</v>
      </c>
      <c r="AF233" s="224">
        <f>VLOOKUP(A233,'[1]CUT USD'!A:N,9,FALSE)</f>
        <v>0</v>
      </c>
      <c r="AG233" s="224">
        <f>VLOOKUP(A233,'[1]CUT USD'!A:N,10,FALSE)</f>
        <v>0</v>
      </c>
      <c r="AH233" s="224">
        <f>VLOOKUP(A233,'[1]CUT USD'!A:N,11,FALSE)</f>
        <v>0</v>
      </c>
      <c r="AI233" s="224">
        <f>VLOOKUP(A233,'[1]CUT USD'!A:N,12,FALSE)</f>
        <v>0</v>
      </c>
      <c r="AJ233" s="224">
        <f>VLOOKUP(A233,'[1]CUT USD'!A:N,13,FALSE)</f>
        <v>0</v>
      </c>
      <c r="AK233" s="224">
        <f>VLOOKUP(A233,'[1]CUT USD'!A:N,14,FALSE)</f>
        <v>0</v>
      </c>
      <c r="AL233" s="96">
        <f t="shared" si="5"/>
        <v>0</v>
      </c>
      <c r="AO233" s="103"/>
    </row>
    <row r="234" spans="1:41" ht="33" hidden="1" customHeight="1">
      <c r="A234" s="221">
        <v>831</v>
      </c>
      <c r="B234" s="222" t="str">
        <f>PROPER(VLOOKUP(A234,[1]bd_lista!$A:$D,2,FALSE))</f>
        <v>Servicio Local De Acueductos Y Alcantarillado - Oruro</v>
      </c>
      <c r="C234" s="223" t="s">
        <v>1383</v>
      </c>
      <c r="D234" s="224">
        <f>VLOOKUP(A234,'[1]RES. TRL'!A:C,2,FALSE)</f>
        <v>0</v>
      </c>
      <c r="E234" s="224">
        <f>VLOOKUP(A234,'[1]RES. TRL'!A:C,3,FALSE)</f>
        <v>0</v>
      </c>
      <c r="F234" s="224">
        <f>VLOOKUP(A234,[1]RES.CDI!A:B,2,FALSE)</f>
        <v>0</v>
      </c>
      <c r="G234" s="224">
        <f>VLOOKUP(A234,'[1]CUT Bs'!A:S,2,FALSE)</f>
        <v>0</v>
      </c>
      <c r="H234" s="224">
        <f>VLOOKUP(A234,'[1]CUT Bs'!A:S,3,FALSE)</f>
        <v>0</v>
      </c>
      <c r="I234" s="224">
        <f>VLOOKUP(A234,'[1]CUT Bs'!A:S,4,FALSE)</f>
        <v>0</v>
      </c>
      <c r="J234" s="224">
        <f>VLOOKUP(A234,'[1]CUT Bs'!A:S,5,FALSE)</f>
        <v>0</v>
      </c>
      <c r="K234" s="224">
        <f>VLOOKUP(A234,'[1]CUT Bs'!A:S,6,FALSE)</f>
        <v>0</v>
      </c>
      <c r="L234" s="224">
        <f>VLOOKUP(A234,'[1]CUT Bs'!A:S,7,FALSE)</f>
        <v>0</v>
      </c>
      <c r="M234" s="224">
        <f>VLOOKUP(A234,'[1]CUT Bs'!A:S,8,FALSE)</f>
        <v>0</v>
      </c>
      <c r="N234" s="224">
        <f>VLOOKUP(A234,'[1]CUT Bs'!A:S,9,FALSE)</f>
        <v>0</v>
      </c>
      <c r="O234" s="224">
        <f>VLOOKUP(A234,'[1]CUT Bs'!A:S,10,FALSE)</f>
        <v>0</v>
      </c>
      <c r="P234" s="224">
        <f>VLOOKUP(A234,'[1]CUT Bs'!A:S,11,FALSE)</f>
        <v>0</v>
      </c>
      <c r="Q234" s="224">
        <f>VLOOKUP(A234,'[1]CUT Bs'!A:S,12,FALSE)</f>
        <v>0</v>
      </c>
      <c r="R234" s="224">
        <f>VLOOKUP(A234,'[1]CUT Bs'!A:S,13,FALSE)</f>
        <v>0</v>
      </c>
      <c r="S234" s="224">
        <f>VLOOKUP(A234,'[1]CUT Bs'!A:S,14,FALSE)</f>
        <v>0</v>
      </c>
      <c r="T234" s="224">
        <f>VLOOKUP(A234,'[1]CUT Bs'!A:S,15,FALSE)</f>
        <v>0</v>
      </c>
      <c r="U234" s="224">
        <f>VLOOKUP(A234,'[1]CUT Bs'!A:S,16,FALSE)</f>
        <v>0</v>
      </c>
      <c r="V234" s="224">
        <f>VLOOKUP(A234,'[1]CUT Bs'!A:S,17,FALSE)</f>
        <v>0</v>
      </c>
      <c r="W234" s="224">
        <f>VLOOKUP(A234,'[1]RES. TRL'!F:H,2,FALSE)</f>
        <v>0</v>
      </c>
      <c r="X234" s="224">
        <f>VLOOKUP(A234,'[1]RES. TRL'!F:H,3,FALSE)</f>
        <v>0</v>
      </c>
      <c r="Y234" s="224">
        <f>VLOOKUP(A234,'[1]CUT USD'!A:N,2,FALSE)</f>
        <v>0</v>
      </c>
      <c r="Z234" s="224">
        <f>VLOOKUP(A234,'[1]CUT USD'!A:N,3,FALSE)</f>
        <v>0</v>
      </c>
      <c r="AA234" s="224">
        <f>VLOOKUP(A234,'[1]CUT USD'!A:N,4,FALSE)</f>
        <v>0</v>
      </c>
      <c r="AB234" s="224">
        <f>VLOOKUP(A234,'[1]CUT USD'!A:N,5,FALSE)</f>
        <v>0</v>
      </c>
      <c r="AC234" s="224">
        <f>VLOOKUP(A234,'[1]CUT USD'!A:N,6,FALSE)</f>
        <v>0</v>
      </c>
      <c r="AD234" s="224">
        <f>VLOOKUP(A234,'[1]CUT USD'!A:N,7,FALSE)</f>
        <v>0</v>
      </c>
      <c r="AE234" s="224">
        <f>VLOOKUP(A234,'[1]CUT USD'!A:N,8,FALSE)</f>
        <v>0</v>
      </c>
      <c r="AF234" s="224">
        <f>VLOOKUP(A234,'[1]CUT USD'!A:N,9,FALSE)</f>
        <v>0</v>
      </c>
      <c r="AG234" s="224">
        <f>VLOOKUP(A234,'[1]CUT USD'!A:N,10,FALSE)</f>
        <v>0</v>
      </c>
      <c r="AH234" s="224">
        <f>VLOOKUP(A234,'[1]CUT USD'!A:N,11,FALSE)</f>
        <v>0</v>
      </c>
      <c r="AI234" s="224">
        <f>VLOOKUP(A234,'[1]CUT USD'!A:N,12,FALSE)</f>
        <v>0</v>
      </c>
      <c r="AJ234" s="224">
        <f>VLOOKUP(A234,'[1]CUT USD'!A:N,13,FALSE)</f>
        <v>0</v>
      </c>
      <c r="AK234" s="224">
        <f>VLOOKUP(A234,'[1]CUT USD'!A:N,14,FALSE)</f>
        <v>0</v>
      </c>
      <c r="AL234" s="96">
        <f t="shared" si="5"/>
        <v>0</v>
      </c>
      <c r="AO234" s="103"/>
    </row>
    <row r="235" spans="1:41" ht="33" hidden="1" customHeight="1">
      <c r="A235" s="221">
        <v>862</v>
      </c>
      <c r="B235" s="222" t="str">
        <f>PROPER(VLOOKUP(A235,[1]bd_lista!$A:$D,2,FALSE))</f>
        <v>Fondo Nacional De Desarrollo Regional</v>
      </c>
      <c r="C235" s="223" t="s">
        <v>1383</v>
      </c>
      <c r="D235" s="224">
        <f>VLOOKUP(A235,'[1]RES. TRL'!A:C,2,FALSE)</f>
        <v>0</v>
      </c>
      <c r="E235" s="224">
        <f>VLOOKUP(A235,'[1]RES. TRL'!A:C,3,FALSE)</f>
        <v>0</v>
      </c>
      <c r="F235" s="224">
        <f>VLOOKUP(A235,[1]RES.CDI!A:B,2,FALSE)</f>
        <v>0</v>
      </c>
      <c r="G235" s="224">
        <f>VLOOKUP(A235,'[1]CUT Bs'!A:S,2,FALSE)</f>
        <v>0</v>
      </c>
      <c r="H235" s="224">
        <f>VLOOKUP(A235,'[1]CUT Bs'!A:S,3,FALSE)</f>
        <v>0</v>
      </c>
      <c r="I235" s="224">
        <f>VLOOKUP(A235,'[1]CUT Bs'!A:S,4,FALSE)</f>
        <v>0</v>
      </c>
      <c r="J235" s="224">
        <f>VLOOKUP(A235,'[1]CUT Bs'!A:S,5,FALSE)</f>
        <v>0</v>
      </c>
      <c r="K235" s="224">
        <f>VLOOKUP(A235,'[1]CUT Bs'!A:S,6,FALSE)</f>
        <v>0</v>
      </c>
      <c r="L235" s="224">
        <f>VLOOKUP(A235,'[1]CUT Bs'!A:S,7,FALSE)</f>
        <v>0</v>
      </c>
      <c r="M235" s="224">
        <f>VLOOKUP(A235,'[1]CUT Bs'!A:S,8,FALSE)</f>
        <v>0</v>
      </c>
      <c r="N235" s="224">
        <f>VLOOKUP(A235,'[1]CUT Bs'!A:S,9,FALSE)</f>
        <v>0</v>
      </c>
      <c r="O235" s="224">
        <f>VLOOKUP(A235,'[1]CUT Bs'!A:S,10,FALSE)</f>
        <v>0</v>
      </c>
      <c r="P235" s="224">
        <f>VLOOKUP(A235,'[1]CUT Bs'!A:S,11,FALSE)</f>
        <v>0</v>
      </c>
      <c r="Q235" s="224">
        <f>VLOOKUP(A235,'[1]CUT Bs'!A:S,12,FALSE)</f>
        <v>0</v>
      </c>
      <c r="R235" s="224">
        <f>VLOOKUP(A235,'[1]CUT Bs'!A:S,13,FALSE)</f>
        <v>0</v>
      </c>
      <c r="S235" s="224">
        <f>VLOOKUP(A235,'[1]CUT Bs'!A:S,14,FALSE)</f>
        <v>0</v>
      </c>
      <c r="T235" s="224">
        <f>VLOOKUP(A235,'[1]CUT Bs'!A:S,15,FALSE)</f>
        <v>0</v>
      </c>
      <c r="U235" s="224">
        <f>VLOOKUP(A235,'[1]CUT Bs'!A:S,16,FALSE)</f>
        <v>0</v>
      </c>
      <c r="V235" s="224">
        <f>VLOOKUP(A235,'[1]CUT Bs'!A:S,17,FALSE)</f>
        <v>0</v>
      </c>
      <c r="W235" s="224">
        <f>VLOOKUP(A235,'[1]RES. TRL'!F:H,2,FALSE)</f>
        <v>0</v>
      </c>
      <c r="X235" s="224">
        <f>VLOOKUP(A235,'[1]RES. TRL'!F:H,3,FALSE)</f>
        <v>0</v>
      </c>
      <c r="Y235" s="224">
        <f>VLOOKUP(A235,'[1]CUT USD'!A:N,2,FALSE)</f>
        <v>0</v>
      </c>
      <c r="Z235" s="224">
        <f>VLOOKUP(A235,'[1]CUT USD'!A:N,3,FALSE)</f>
        <v>0</v>
      </c>
      <c r="AA235" s="224">
        <f>VLOOKUP(A235,'[1]CUT USD'!A:N,4,FALSE)</f>
        <v>0</v>
      </c>
      <c r="AB235" s="224">
        <f>VLOOKUP(A235,'[1]CUT USD'!A:N,5,FALSE)</f>
        <v>0</v>
      </c>
      <c r="AC235" s="224">
        <f>VLOOKUP(A235,'[1]CUT USD'!A:N,6,FALSE)</f>
        <v>0</v>
      </c>
      <c r="AD235" s="224">
        <f>VLOOKUP(A235,'[1]CUT USD'!A:N,7,FALSE)</f>
        <v>0</v>
      </c>
      <c r="AE235" s="224">
        <f>VLOOKUP(A235,'[1]CUT USD'!A:N,8,FALSE)</f>
        <v>0</v>
      </c>
      <c r="AF235" s="224">
        <f>VLOOKUP(A235,'[1]CUT USD'!A:N,9,FALSE)</f>
        <v>0</v>
      </c>
      <c r="AG235" s="224">
        <f>VLOOKUP(A235,'[1]CUT USD'!A:N,10,FALSE)</f>
        <v>0</v>
      </c>
      <c r="AH235" s="224">
        <f>VLOOKUP(A235,'[1]CUT USD'!A:N,11,FALSE)</f>
        <v>0</v>
      </c>
      <c r="AI235" s="224">
        <f>VLOOKUP(A235,'[1]CUT USD'!A:N,12,FALSE)</f>
        <v>0</v>
      </c>
      <c r="AJ235" s="224">
        <f>VLOOKUP(A235,'[1]CUT USD'!A:N,13,FALSE)</f>
        <v>0</v>
      </c>
      <c r="AK235" s="224">
        <f>VLOOKUP(A235,'[1]CUT USD'!A:N,14,FALSE)</f>
        <v>0</v>
      </c>
      <c r="AL235" s="96">
        <f t="shared" si="5"/>
        <v>0</v>
      </c>
      <c r="AO235" s="103"/>
    </row>
    <row r="236" spans="1:41" ht="33" hidden="1" customHeight="1">
      <c r="A236" s="221">
        <v>865</v>
      </c>
      <c r="B236" s="222" t="str">
        <f>PROPER(VLOOKUP(A236,[1]bd_lista!$A:$D,2,FALSE))</f>
        <v>Fondo De Desarrollo Del Sist.Fin. Y Apoyo Al Sec.Productivo</v>
      </c>
      <c r="C236" s="223" t="s">
        <v>1383</v>
      </c>
      <c r="D236" s="224">
        <f>VLOOKUP(A236,'[1]RES. TRL'!A:C,2,FALSE)</f>
        <v>0</v>
      </c>
      <c r="E236" s="224">
        <f>VLOOKUP(A236,'[1]RES. TRL'!A:C,3,FALSE)</f>
        <v>0</v>
      </c>
      <c r="F236" s="224">
        <f>VLOOKUP(A236,[1]RES.CDI!A:B,2,FALSE)</f>
        <v>0</v>
      </c>
      <c r="G236" s="224">
        <f>VLOOKUP(A236,'[1]CUT Bs'!A:S,2,FALSE)</f>
        <v>0</v>
      </c>
      <c r="H236" s="224">
        <f>VLOOKUP(A236,'[1]CUT Bs'!A:S,3,FALSE)</f>
        <v>0</v>
      </c>
      <c r="I236" s="224">
        <f>VLOOKUP(A236,'[1]CUT Bs'!A:S,4,FALSE)</f>
        <v>0</v>
      </c>
      <c r="J236" s="224">
        <f>VLOOKUP(A236,'[1]CUT Bs'!A:S,5,FALSE)</f>
        <v>0</v>
      </c>
      <c r="K236" s="224">
        <f>VLOOKUP(A236,'[1]CUT Bs'!A:S,6,FALSE)</f>
        <v>0</v>
      </c>
      <c r="L236" s="224">
        <f>VLOOKUP(A236,'[1]CUT Bs'!A:S,7,FALSE)</f>
        <v>0</v>
      </c>
      <c r="M236" s="224">
        <f>VLOOKUP(A236,'[1]CUT Bs'!A:S,8,FALSE)</f>
        <v>0</v>
      </c>
      <c r="N236" s="224">
        <f>VLOOKUP(A236,'[1]CUT Bs'!A:S,9,FALSE)</f>
        <v>0</v>
      </c>
      <c r="O236" s="224">
        <f>VLOOKUP(A236,'[1]CUT Bs'!A:S,10,FALSE)</f>
        <v>0</v>
      </c>
      <c r="P236" s="224">
        <f>VLOOKUP(A236,'[1]CUT Bs'!A:S,11,FALSE)</f>
        <v>0</v>
      </c>
      <c r="Q236" s="224">
        <f>VLOOKUP(A236,'[1]CUT Bs'!A:S,12,FALSE)</f>
        <v>35099.490000000005</v>
      </c>
      <c r="R236" s="224">
        <f>VLOOKUP(A236,'[1]CUT Bs'!A:S,13,FALSE)</f>
        <v>0</v>
      </c>
      <c r="S236" s="224">
        <f>VLOOKUP(A236,'[1]CUT Bs'!A:S,14,FALSE)</f>
        <v>0</v>
      </c>
      <c r="T236" s="224">
        <f>VLOOKUP(A236,'[1]CUT Bs'!A:S,15,FALSE)</f>
        <v>0</v>
      </c>
      <c r="U236" s="224">
        <f>VLOOKUP(A236,'[1]CUT Bs'!A:S,16,FALSE)</f>
        <v>0</v>
      </c>
      <c r="V236" s="224">
        <f>VLOOKUP(A236,'[1]CUT Bs'!A:S,17,FALSE)</f>
        <v>0</v>
      </c>
      <c r="W236" s="224">
        <f>VLOOKUP(A236,'[1]RES. TRL'!F:H,2,FALSE)</f>
        <v>0</v>
      </c>
      <c r="X236" s="224">
        <f>VLOOKUP(A236,'[1]RES. TRL'!F:H,3,FALSE)</f>
        <v>0</v>
      </c>
      <c r="Y236" s="224">
        <f>VLOOKUP(A236,'[1]CUT USD'!A:N,2,FALSE)</f>
        <v>0</v>
      </c>
      <c r="Z236" s="224">
        <f>VLOOKUP(A236,'[1]CUT USD'!A:N,3,FALSE)</f>
        <v>0</v>
      </c>
      <c r="AA236" s="224">
        <f>VLOOKUP(A236,'[1]CUT USD'!A:N,4,FALSE)</f>
        <v>0</v>
      </c>
      <c r="AB236" s="224">
        <f>VLOOKUP(A236,'[1]CUT USD'!A:N,5,FALSE)</f>
        <v>0</v>
      </c>
      <c r="AC236" s="224">
        <f>VLOOKUP(A236,'[1]CUT USD'!A:N,6,FALSE)</f>
        <v>0</v>
      </c>
      <c r="AD236" s="224">
        <f>VLOOKUP(A236,'[1]CUT USD'!A:N,7,FALSE)</f>
        <v>0</v>
      </c>
      <c r="AE236" s="224">
        <f>VLOOKUP(A236,'[1]CUT USD'!A:N,8,FALSE)</f>
        <v>0</v>
      </c>
      <c r="AF236" s="224">
        <f>VLOOKUP(A236,'[1]CUT USD'!A:N,9,FALSE)</f>
        <v>0</v>
      </c>
      <c r="AG236" s="224">
        <f>VLOOKUP(A236,'[1]CUT USD'!A:N,10,FALSE)</f>
        <v>0</v>
      </c>
      <c r="AH236" s="224">
        <f>VLOOKUP(A236,'[1]CUT USD'!A:N,11,FALSE)</f>
        <v>0</v>
      </c>
      <c r="AI236" s="224">
        <f>VLOOKUP(A236,'[1]CUT USD'!A:N,12,FALSE)</f>
        <v>0</v>
      </c>
      <c r="AJ236" s="224">
        <f>VLOOKUP(A236,'[1]CUT USD'!A:N,13,FALSE)</f>
        <v>0</v>
      </c>
      <c r="AK236" s="224">
        <f>VLOOKUP(A236,'[1]CUT USD'!A:N,14,FALSE)</f>
        <v>0</v>
      </c>
      <c r="AL236" s="96">
        <f t="shared" si="5"/>
        <v>35099.490000000005</v>
      </c>
      <c r="AO236" s="103"/>
    </row>
    <row r="237" spans="1:41" ht="33" hidden="1" customHeight="1">
      <c r="A237" s="221">
        <v>866</v>
      </c>
      <c r="B237" s="222" t="str">
        <f>PROPER(VLOOKUP(A237,[1]bd_lista!$A:$D,2,FALSE))</f>
        <v>Directorio Unico De Fondos</v>
      </c>
      <c r="C237" s="223" t="s">
        <v>1383</v>
      </c>
      <c r="D237" s="224">
        <f>VLOOKUP(A237,'[1]RES. TRL'!A:C,2,FALSE)</f>
        <v>0</v>
      </c>
      <c r="E237" s="224">
        <f>VLOOKUP(A237,'[1]RES. TRL'!A:C,3,FALSE)</f>
        <v>0</v>
      </c>
      <c r="F237" s="224">
        <f>VLOOKUP(A237,[1]RES.CDI!A:B,2,FALSE)</f>
        <v>0</v>
      </c>
      <c r="G237" s="224">
        <f>VLOOKUP(A237,'[1]CUT Bs'!A:S,2,FALSE)</f>
        <v>0</v>
      </c>
      <c r="H237" s="224">
        <f>VLOOKUP(A237,'[1]CUT Bs'!A:S,3,FALSE)</f>
        <v>0</v>
      </c>
      <c r="I237" s="224">
        <f>VLOOKUP(A237,'[1]CUT Bs'!A:S,4,FALSE)</f>
        <v>0</v>
      </c>
      <c r="J237" s="224">
        <f>VLOOKUP(A237,'[1]CUT Bs'!A:S,5,FALSE)</f>
        <v>0</v>
      </c>
      <c r="K237" s="224">
        <f>VLOOKUP(A237,'[1]CUT Bs'!A:S,6,FALSE)</f>
        <v>0</v>
      </c>
      <c r="L237" s="224">
        <f>VLOOKUP(A237,'[1]CUT Bs'!A:S,7,FALSE)</f>
        <v>0</v>
      </c>
      <c r="M237" s="224">
        <f>VLOOKUP(A237,'[1]CUT Bs'!A:S,8,FALSE)</f>
        <v>0</v>
      </c>
      <c r="N237" s="224">
        <f>VLOOKUP(A237,'[1]CUT Bs'!A:S,9,FALSE)</f>
        <v>0</v>
      </c>
      <c r="O237" s="224">
        <f>VLOOKUP(A237,'[1]CUT Bs'!A:S,10,FALSE)</f>
        <v>0</v>
      </c>
      <c r="P237" s="224">
        <f>VLOOKUP(A237,'[1]CUT Bs'!A:S,11,FALSE)</f>
        <v>0</v>
      </c>
      <c r="Q237" s="224">
        <f>VLOOKUP(A237,'[1]CUT Bs'!A:S,12,FALSE)</f>
        <v>0</v>
      </c>
      <c r="R237" s="224">
        <f>VLOOKUP(A237,'[1]CUT Bs'!A:S,13,FALSE)</f>
        <v>0</v>
      </c>
      <c r="S237" s="224">
        <f>VLOOKUP(A237,'[1]CUT Bs'!A:S,14,FALSE)</f>
        <v>0</v>
      </c>
      <c r="T237" s="224">
        <f>VLOOKUP(A237,'[1]CUT Bs'!A:S,15,FALSE)</f>
        <v>0</v>
      </c>
      <c r="U237" s="224">
        <f>VLOOKUP(A237,'[1]CUT Bs'!A:S,16,FALSE)</f>
        <v>0</v>
      </c>
      <c r="V237" s="224">
        <f>VLOOKUP(A237,'[1]CUT Bs'!A:S,17,FALSE)</f>
        <v>0</v>
      </c>
      <c r="W237" s="224">
        <f>VLOOKUP(A237,'[1]RES. TRL'!F:H,2,FALSE)</f>
        <v>0</v>
      </c>
      <c r="X237" s="224">
        <f>VLOOKUP(A237,'[1]RES. TRL'!F:H,3,FALSE)</f>
        <v>0</v>
      </c>
      <c r="Y237" s="224">
        <f>VLOOKUP(A237,'[1]CUT USD'!A:N,2,FALSE)</f>
        <v>0</v>
      </c>
      <c r="Z237" s="224">
        <f>VLOOKUP(A237,'[1]CUT USD'!A:N,3,FALSE)</f>
        <v>0</v>
      </c>
      <c r="AA237" s="224">
        <f>VLOOKUP(A237,'[1]CUT USD'!A:N,4,FALSE)</f>
        <v>0</v>
      </c>
      <c r="AB237" s="224">
        <f>VLOOKUP(A237,'[1]CUT USD'!A:N,5,FALSE)</f>
        <v>0</v>
      </c>
      <c r="AC237" s="224">
        <f>VLOOKUP(A237,'[1]CUT USD'!A:N,6,FALSE)</f>
        <v>0</v>
      </c>
      <c r="AD237" s="224">
        <f>VLOOKUP(A237,'[1]CUT USD'!A:N,7,FALSE)</f>
        <v>0</v>
      </c>
      <c r="AE237" s="224">
        <f>VLOOKUP(A237,'[1]CUT USD'!A:N,8,FALSE)</f>
        <v>0</v>
      </c>
      <c r="AF237" s="224">
        <f>VLOOKUP(A237,'[1]CUT USD'!A:N,9,FALSE)</f>
        <v>0</v>
      </c>
      <c r="AG237" s="224">
        <f>VLOOKUP(A237,'[1]CUT USD'!A:N,10,FALSE)</f>
        <v>0</v>
      </c>
      <c r="AH237" s="224">
        <f>VLOOKUP(A237,'[1]CUT USD'!A:N,11,FALSE)</f>
        <v>0</v>
      </c>
      <c r="AI237" s="224">
        <f>VLOOKUP(A237,'[1]CUT USD'!A:N,12,FALSE)</f>
        <v>0</v>
      </c>
      <c r="AJ237" s="224">
        <f>VLOOKUP(A237,'[1]CUT USD'!A:N,13,FALSE)</f>
        <v>0</v>
      </c>
      <c r="AK237" s="224">
        <f>VLOOKUP(A237,'[1]CUT USD'!A:N,14,FALSE)</f>
        <v>0</v>
      </c>
      <c r="AL237" s="96">
        <f t="shared" si="5"/>
        <v>0</v>
      </c>
      <c r="AO237" s="103"/>
    </row>
    <row r="238" spans="1:41" ht="33" hidden="1" customHeight="1">
      <c r="A238" s="221">
        <v>867</v>
      </c>
      <c r="B238" s="222" t="str">
        <f>PROPER(VLOOKUP(A238,[1]bd_lista!$A:$D,2,FALSE))</f>
        <v>Fondo Rotatorio De Fomento Productivo Regional</v>
      </c>
      <c r="C238" s="223" t="s">
        <v>1383</v>
      </c>
      <c r="D238" s="224">
        <f>VLOOKUP(A238,'[1]RES. TRL'!A:C,2,FALSE)</f>
        <v>0</v>
      </c>
      <c r="E238" s="224">
        <f>VLOOKUP(A238,'[1]RES. TRL'!A:C,3,FALSE)</f>
        <v>0</v>
      </c>
      <c r="F238" s="224">
        <f>VLOOKUP(A238,[1]RES.CDI!A:B,2,FALSE)</f>
        <v>5498662.5</v>
      </c>
      <c r="G238" s="224">
        <f>VLOOKUP(A238,'[1]CUT Bs'!A:S,2,FALSE)</f>
        <v>0</v>
      </c>
      <c r="H238" s="224">
        <f>VLOOKUP(A238,'[1]CUT Bs'!A:S,3,FALSE)</f>
        <v>0</v>
      </c>
      <c r="I238" s="224">
        <f>VLOOKUP(A238,'[1]CUT Bs'!A:S,4,FALSE)</f>
        <v>0</v>
      </c>
      <c r="J238" s="224">
        <f>VLOOKUP(A238,'[1]CUT Bs'!A:S,5,FALSE)</f>
        <v>0</v>
      </c>
      <c r="K238" s="224">
        <f>VLOOKUP(A238,'[1]CUT Bs'!A:S,6,FALSE)</f>
        <v>0</v>
      </c>
      <c r="L238" s="224">
        <f>VLOOKUP(A238,'[1]CUT Bs'!A:S,7,FALSE)</f>
        <v>0</v>
      </c>
      <c r="M238" s="224">
        <f>VLOOKUP(A238,'[1]CUT Bs'!A:S,8,FALSE)</f>
        <v>0</v>
      </c>
      <c r="N238" s="224">
        <f>VLOOKUP(A238,'[1]CUT Bs'!A:S,9,FALSE)</f>
        <v>0</v>
      </c>
      <c r="O238" s="224">
        <f>VLOOKUP(A238,'[1]CUT Bs'!A:S,10,FALSE)</f>
        <v>0</v>
      </c>
      <c r="P238" s="224">
        <f>VLOOKUP(A238,'[1]CUT Bs'!A:S,11,FALSE)</f>
        <v>0</v>
      </c>
      <c r="Q238" s="224">
        <f>VLOOKUP(A238,'[1]CUT Bs'!A:S,12,FALSE)</f>
        <v>0</v>
      </c>
      <c r="R238" s="224">
        <f>VLOOKUP(A238,'[1]CUT Bs'!A:S,13,FALSE)</f>
        <v>0</v>
      </c>
      <c r="S238" s="224">
        <f>VLOOKUP(A238,'[1]CUT Bs'!A:S,14,FALSE)</f>
        <v>0</v>
      </c>
      <c r="T238" s="224">
        <f>VLOOKUP(A238,'[1]CUT Bs'!A:S,15,FALSE)</f>
        <v>0</v>
      </c>
      <c r="U238" s="224">
        <f>VLOOKUP(A238,'[1]CUT Bs'!A:S,16,FALSE)</f>
        <v>0</v>
      </c>
      <c r="V238" s="224">
        <f>VLOOKUP(A238,'[1]CUT Bs'!A:S,17,FALSE)</f>
        <v>0</v>
      </c>
      <c r="W238" s="224">
        <f>VLOOKUP(A238,'[1]RES. TRL'!F:H,2,FALSE)</f>
        <v>0</v>
      </c>
      <c r="X238" s="224">
        <f>VLOOKUP(A238,'[1]RES. TRL'!F:H,3,FALSE)</f>
        <v>0</v>
      </c>
      <c r="Y238" s="224">
        <f>VLOOKUP(A238,'[1]CUT USD'!A:N,2,FALSE)</f>
        <v>0</v>
      </c>
      <c r="Z238" s="224">
        <f>VLOOKUP(A238,'[1]CUT USD'!A:N,3,FALSE)</f>
        <v>0</v>
      </c>
      <c r="AA238" s="224">
        <f>VLOOKUP(A238,'[1]CUT USD'!A:N,4,FALSE)</f>
        <v>0</v>
      </c>
      <c r="AB238" s="224">
        <f>VLOOKUP(A238,'[1]CUT USD'!A:N,5,FALSE)</f>
        <v>0</v>
      </c>
      <c r="AC238" s="224">
        <f>VLOOKUP(A238,'[1]CUT USD'!A:N,6,FALSE)</f>
        <v>0</v>
      </c>
      <c r="AD238" s="224">
        <f>VLOOKUP(A238,'[1]CUT USD'!A:N,7,FALSE)</f>
        <v>0</v>
      </c>
      <c r="AE238" s="224">
        <f>VLOOKUP(A238,'[1]CUT USD'!A:N,8,FALSE)</f>
        <v>0</v>
      </c>
      <c r="AF238" s="224">
        <f>VLOOKUP(A238,'[1]CUT USD'!A:N,9,FALSE)</f>
        <v>0</v>
      </c>
      <c r="AG238" s="224">
        <f>VLOOKUP(A238,'[1]CUT USD'!A:N,10,FALSE)</f>
        <v>0</v>
      </c>
      <c r="AH238" s="224">
        <f>VLOOKUP(A238,'[1]CUT USD'!A:N,11,FALSE)</f>
        <v>0</v>
      </c>
      <c r="AI238" s="224">
        <f>VLOOKUP(A238,'[1]CUT USD'!A:N,12,FALSE)</f>
        <v>0</v>
      </c>
      <c r="AJ238" s="224">
        <f>VLOOKUP(A238,'[1]CUT USD'!A:N,13,FALSE)</f>
        <v>0</v>
      </c>
      <c r="AK238" s="224">
        <f>VLOOKUP(A238,'[1]CUT USD'!A:N,14,FALSE)</f>
        <v>0</v>
      </c>
      <c r="AL238" s="96">
        <f>SUM(D238:AK238)</f>
        <v>5498662.5</v>
      </c>
      <c r="AO238" s="103"/>
    </row>
    <row r="239" spans="1:41" ht="33" hidden="1" customHeight="1">
      <c r="A239" s="221">
        <v>901</v>
      </c>
      <c r="B239" s="222" t="str">
        <f>PROPER(VLOOKUP(A239,[1]bd_lista!$A:$D,2,FALSE))</f>
        <v>Gobierno Autónomo Departamental De Chuquisaca</v>
      </c>
      <c r="C239" s="223" t="s">
        <v>1383</v>
      </c>
      <c r="D239" s="224">
        <f>VLOOKUP(A239,'[1]RES. TRL'!A:C,2,FALSE)</f>
        <v>0</v>
      </c>
      <c r="E239" s="224">
        <f>VLOOKUP(A239,'[1]RES. TRL'!A:C,3,FALSE)</f>
        <v>0</v>
      </c>
      <c r="F239" s="224">
        <f>VLOOKUP(A239,[1]RES.CDI!A:B,2,FALSE)</f>
        <v>0</v>
      </c>
      <c r="G239" s="224">
        <f>VLOOKUP(A239,'[1]CUT Bs'!A:S,2,FALSE)</f>
        <v>0</v>
      </c>
      <c r="H239" s="224">
        <f>VLOOKUP(A239,'[1]CUT Bs'!A:S,3,FALSE)</f>
        <v>0</v>
      </c>
      <c r="I239" s="224">
        <f>VLOOKUP(A239,'[1]CUT Bs'!A:S,4,FALSE)</f>
        <v>0</v>
      </c>
      <c r="J239" s="224">
        <f>VLOOKUP(A239,'[1]CUT Bs'!A:S,5,FALSE)</f>
        <v>0</v>
      </c>
      <c r="K239" s="224">
        <f>VLOOKUP(A239,'[1]CUT Bs'!A:S,6,FALSE)</f>
        <v>0</v>
      </c>
      <c r="L239" s="224">
        <f>VLOOKUP(A239,'[1]CUT Bs'!A:S,7,FALSE)</f>
        <v>0</v>
      </c>
      <c r="M239" s="224">
        <f>VLOOKUP(A239,'[1]CUT Bs'!A:S,8,FALSE)</f>
        <v>0</v>
      </c>
      <c r="N239" s="224">
        <f>VLOOKUP(A239,'[1]CUT Bs'!A:S,9,FALSE)</f>
        <v>0</v>
      </c>
      <c r="O239" s="224">
        <f>VLOOKUP(A239,'[1]CUT Bs'!A:S,10,FALSE)</f>
        <v>0</v>
      </c>
      <c r="P239" s="224">
        <f>VLOOKUP(A239,'[1]CUT Bs'!A:S,11,FALSE)</f>
        <v>0</v>
      </c>
      <c r="Q239" s="224">
        <f>VLOOKUP(A239,'[1]CUT Bs'!A:S,12,FALSE)</f>
        <v>0</v>
      </c>
      <c r="R239" s="224">
        <f>VLOOKUP(A239,'[1]CUT Bs'!A:S,13,FALSE)</f>
        <v>0</v>
      </c>
      <c r="S239" s="224">
        <f>VLOOKUP(A239,'[1]CUT Bs'!A:S,14,FALSE)</f>
        <v>0</v>
      </c>
      <c r="T239" s="224">
        <f>VLOOKUP(A239,'[1]CUT Bs'!A:S,15,FALSE)</f>
        <v>0</v>
      </c>
      <c r="U239" s="224">
        <f>VLOOKUP(A239,'[1]CUT Bs'!A:S,16,FALSE)</f>
        <v>0</v>
      </c>
      <c r="V239" s="224">
        <f>VLOOKUP(A239,'[1]CUT Bs'!A:S,17,FALSE)</f>
        <v>0</v>
      </c>
      <c r="W239" s="224">
        <f>VLOOKUP(A239,'[1]RES. TRL'!F:H,2,FALSE)</f>
        <v>0</v>
      </c>
      <c r="X239" s="224">
        <f>VLOOKUP(A239,'[1]RES. TRL'!F:H,3,FALSE)</f>
        <v>0</v>
      </c>
      <c r="Y239" s="224">
        <f>VLOOKUP(A239,'[1]CUT USD'!A:N,2,FALSE)</f>
        <v>0</v>
      </c>
      <c r="Z239" s="224">
        <f>VLOOKUP(A239,'[1]CUT USD'!A:N,3,FALSE)</f>
        <v>0</v>
      </c>
      <c r="AA239" s="224">
        <f>VLOOKUP(A239,'[1]CUT USD'!A:N,4,FALSE)</f>
        <v>0</v>
      </c>
      <c r="AB239" s="224">
        <f>VLOOKUP(A239,'[1]CUT USD'!A:N,5,FALSE)</f>
        <v>0</v>
      </c>
      <c r="AC239" s="224">
        <f>VLOOKUP(A239,'[1]CUT USD'!A:N,6,FALSE)</f>
        <v>0</v>
      </c>
      <c r="AD239" s="224">
        <f>VLOOKUP(A239,'[1]CUT USD'!A:N,7,FALSE)</f>
        <v>0</v>
      </c>
      <c r="AE239" s="224">
        <f>VLOOKUP(A239,'[1]CUT USD'!A:N,8,FALSE)</f>
        <v>0</v>
      </c>
      <c r="AF239" s="224">
        <f>VLOOKUP(A239,'[1]CUT USD'!A:N,9,FALSE)</f>
        <v>0</v>
      </c>
      <c r="AG239" s="224">
        <f>VLOOKUP(A239,'[1]CUT USD'!A:N,10,FALSE)</f>
        <v>0</v>
      </c>
      <c r="AH239" s="224">
        <f>VLOOKUP(A239,'[1]CUT USD'!A:N,11,FALSE)</f>
        <v>0</v>
      </c>
      <c r="AI239" s="224">
        <f>VLOOKUP(A239,'[1]CUT USD'!A:N,12,FALSE)</f>
        <v>0</v>
      </c>
      <c r="AJ239" s="224">
        <f>VLOOKUP(A239,'[1]CUT USD'!A:N,13,FALSE)</f>
        <v>0</v>
      </c>
      <c r="AK239" s="224">
        <f>VLOOKUP(A239,'[1]CUT USD'!A:N,14,FALSE)</f>
        <v>0</v>
      </c>
      <c r="AL239" s="96">
        <f t="shared" si="5"/>
        <v>0</v>
      </c>
      <c r="AO239" s="103"/>
    </row>
    <row r="240" spans="1:41" ht="33" hidden="1" customHeight="1">
      <c r="A240" s="221">
        <v>902</v>
      </c>
      <c r="B240" s="222" t="str">
        <f>PROPER(VLOOKUP(A240,[1]bd_lista!$A:$D,2,FALSE))</f>
        <v>Gobierno Autónomo Departamental De La Paz</v>
      </c>
      <c r="C240" s="223" t="s">
        <v>1383</v>
      </c>
      <c r="D240" s="224">
        <f>VLOOKUP(A240,'[1]RES. TRL'!A:C,2,FALSE)</f>
        <v>0</v>
      </c>
      <c r="E240" s="224">
        <f>VLOOKUP(A240,'[1]RES. TRL'!A:C,3,FALSE)</f>
        <v>0</v>
      </c>
      <c r="F240" s="224">
        <f>VLOOKUP(A240,[1]RES.CDI!A:B,2,FALSE)</f>
        <v>0</v>
      </c>
      <c r="G240" s="224">
        <f>VLOOKUP(A240,'[1]CUT Bs'!A:S,2,FALSE)</f>
        <v>0</v>
      </c>
      <c r="H240" s="224">
        <f>VLOOKUP(A240,'[1]CUT Bs'!A:S,3,FALSE)</f>
        <v>0</v>
      </c>
      <c r="I240" s="224">
        <f>VLOOKUP(A240,'[1]CUT Bs'!A:S,4,FALSE)</f>
        <v>0</v>
      </c>
      <c r="J240" s="224">
        <f>VLOOKUP(A240,'[1]CUT Bs'!A:S,5,FALSE)</f>
        <v>0</v>
      </c>
      <c r="K240" s="224">
        <f>VLOOKUP(A240,'[1]CUT Bs'!A:S,6,FALSE)</f>
        <v>0</v>
      </c>
      <c r="L240" s="224">
        <f>VLOOKUP(A240,'[1]CUT Bs'!A:S,7,FALSE)</f>
        <v>0</v>
      </c>
      <c r="M240" s="224">
        <f>VLOOKUP(A240,'[1]CUT Bs'!A:S,8,FALSE)</f>
        <v>0</v>
      </c>
      <c r="N240" s="224">
        <f>VLOOKUP(A240,'[1]CUT Bs'!A:S,9,FALSE)</f>
        <v>0</v>
      </c>
      <c r="O240" s="224">
        <f>VLOOKUP(A240,'[1]CUT Bs'!A:S,10,FALSE)</f>
        <v>0</v>
      </c>
      <c r="P240" s="224">
        <f>VLOOKUP(A240,'[1]CUT Bs'!A:S,11,FALSE)</f>
        <v>0</v>
      </c>
      <c r="Q240" s="224">
        <f>VLOOKUP(A240,'[1]CUT Bs'!A:S,12,FALSE)</f>
        <v>0</v>
      </c>
      <c r="R240" s="224">
        <f>VLOOKUP(A240,'[1]CUT Bs'!A:S,13,FALSE)</f>
        <v>0</v>
      </c>
      <c r="S240" s="224">
        <f>VLOOKUP(A240,'[1]CUT Bs'!A:S,14,FALSE)</f>
        <v>0</v>
      </c>
      <c r="T240" s="224">
        <f>VLOOKUP(A240,'[1]CUT Bs'!A:S,15,FALSE)</f>
        <v>0</v>
      </c>
      <c r="U240" s="224">
        <f>VLOOKUP(A240,'[1]CUT Bs'!A:S,16,FALSE)</f>
        <v>0</v>
      </c>
      <c r="V240" s="224">
        <f>VLOOKUP(A240,'[1]CUT Bs'!A:S,17,FALSE)</f>
        <v>0</v>
      </c>
      <c r="W240" s="224">
        <f>VLOOKUP(A240,'[1]RES. TRL'!F:H,2,FALSE)</f>
        <v>0</v>
      </c>
      <c r="X240" s="224">
        <f>VLOOKUP(A240,'[1]RES. TRL'!F:H,3,FALSE)</f>
        <v>0</v>
      </c>
      <c r="Y240" s="224">
        <f>VLOOKUP(A240,'[1]CUT USD'!A:N,2,FALSE)</f>
        <v>0</v>
      </c>
      <c r="Z240" s="224">
        <f>VLOOKUP(A240,'[1]CUT USD'!A:N,3,FALSE)</f>
        <v>0</v>
      </c>
      <c r="AA240" s="224">
        <f>VLOOKUP(A240,'[1]CUT USD'!A:N,4,FALSE)</f>
        <v>0</v>
      </c>
      <c r="AB240" s="224">
        <f>VLOOKUP(A240,'[1]CUT USD'!A:N,5,FALSE)</f>
        <v>0</v>
      </c>
      <c r="AC240" s="224">
        <f>VLOOKUP(A240,'[1]CUT USD'!A:N,6,FALSE)</f>
        <v>0</v>
      </c>
      <c r="AD240" s="224">
        <f>VLOOKUP(A240,'[1]CUT USD'!A:N,7,FALSE)</f>
        <v>0</v>
      </c>
      <c r="AE240" s="224">
        <f>VLOOKUP(A240,'[1]CUT USD'!A:N,8,FALSE)</f>
        <v>0</v>
      </c>
      <c r="AF240" s="224">
        <f>VLOOKUP(A240,'[1]CUT USD'!A:N,9,FALSE)</f>
        <v>0</v>
      </c>
      <c r="AG240" s="224">
        <f>VLOOKUP(A240,'[1]CUT USD'!A:N,10,FALSE)</f>
        <v>0</v>
      </c>
      <c r="AH240" s="224">
        <f>VLOOKUP(A240,'[1]CUT USD'!A:N,11,FALSE)</f>
        <v>0</v>
      </c>
      <c r="AI240" s="224">
        <f>VLOOKUP(A240,'[1]CUT USD'!A:N,12,FALSE)</f>
        <v>0</v>
      </c>
      <c r="AJ240" s="224">
        <f>VLOOKUP(A240,'[1]CUT USD'!A:N,13,FALSE)</f>
        <v>0</v>
      </c>
      <c r="AK240" s="224">
        <f>VLOOKUP(A240,'[1]CUT USD'!A:N,14,FALSE)</f>
        <v>0</v>
      </c>
      <c r="AL240" s="96">
        <f t="shared" si="5"/>
        <v>0</v>
      </c>
      <c r="AO240" s="103"/>
    </row>
    <row r="241" spans="1:41" ht="33" hidden="1" customHeight="1">
      <c r="A241" s="221">
        <v>903</v>
      </c>
      <c r="B241" s="222" t="str">
        <f>PROPER(VLOOKUP(A241,[1]bd_lista!$A:$D,2,FALSE))</f>
        <v>Gobierno Autónomo Departamental De Cochabamba</v>
      </c>
      <c r="C241" s="223" t="s">
        <v>1383</v>
      </c>
      <c r="D241" s="224">
        <f>VLOOKUP(A241,'[1]RES. TRL'!A:C,2,FALSE)</f>
        <v>0</v>
      </c>
      <c r="E241" s="224">
        <f>VLOOKUP(A241,'[1]RES. TRL'!A:C,3,FALSE)</f>
        <v>0</v>
      </c>
      <c r="F241" s="224">
        <f>VLOOKUP(A241,[1]RES.CDI!A:B,2,FALSE)</f>
        <v>0</v>
      </c>
      <c r="G241" s="224">
        <f>VLOOKUP(A241,'[1]CUT Bs'!A:S,2,FALSE)</f>
        <v>0</v>
      </c>
      <c r="H241" s="224">
        <f>VLOOKUP(A241,'[1]CUT Bs'!A:S,3,FALSE)</f>
        <v>0</v>
      </c>
      <c r="I241" s="224">
        <f>VLOOKUP(A241,'[1]CUT Bs'!A:S,4,FALSE)</f>
        <v>0</v>
      </c>
      <c r="J241" s="224">
        <f>VLOOKUP(A241,'[1]CUT Bs'!A:S,5,FALSE)</f>
        <v>0</v>
      </c>
      <c r="K241" s="224">
        <f>VLOOKUP(A241,'[1]CUT Bs'!A:S,6,FALSE)</f>
        <v>0</v>
      </c>
      <c r="L241" s="224">
        <f>VLOOKUP(A241,'[1]CUT Bs'!A:S,7,FALSE)</f>
        <v>0</v>
      </c>
      <c r="M241" s="224">
        <f>VLOOKUP(A241,'[1]CUT Bs'!A:S,8,FALSE)</f>
        <v>0</v>
      </c>
      <c r="N241" s="224">
        <f>VLOOKUP(A241,'[1]CUT Bs'!A:S,9,FALSE)</f>
        <v>0</v>
      </c>
      <c r="O241" s="224">
        <f>VLOOKUP(A241,'[1]CUT Bs'!A:S,10,FALSE)</f>
        <v>0</v>
      </c>
      <c r="P241" s="224">
        <f>VLOOKUP(A241,'[1]CUT Bs'!A:S,11,FALSE)</f>
        <v>0</v>
      </c>
      <c r="Q241" s="224">
        <f>VLOOKUP(A241,'[1]CUT Bs'!A:S,12,FALSE)</f>
        <v>0</v>
      </c>
      <c r="R241" s="224">
        <f>VLOOKUP(A241,'[1]CUT Bs'!A:S,13,FALSE)</f>
        <v>0</v>
      </c>
      <c r="S241" s="224">
        <f>VLOOKUP(A241,'[1]CUT Bs'!A:S,14,FALSE)</f>
        <v>0</v>
      </c>
      <c r="T241" s="224">
        <f>VLOOKUP(A241,'[1]CUT Bs'!A:S,15,FALSE)</f>
        <v>0</v>
      </c>
      <c r="U241" s="224">
        <f>VLOOKUP(A241,'[1]CUT Bs'!A:S,16,FALSE)</f>
        <v>0</v>
      </c>
      <c r="V241" s="224">
        <f>VLOOKUP(A241,'[1]CUT Bs'!A:S,17,FALSE)</f>
        <v>0</v>
      </c>
      <c r="W241" s="224">
        <f>VLOOKUP(A241,'[1]RES. TRL'!F:H,2,FALSE)</f>
        <v>0</v>
      </c>
      <c r="X241" s="224">
        <f>VLOOKUP(A241,'[1]RES. TRL'!F:H,3,FALSE)</f>
        <v>0</v>
      </c>
      <c r="Y241" s="224">
        <f>VLOOKUP(A241,'[1]CUT USD'!A:N,2,FALSE)</f>
        <v>0</v>
      </c>
      <c r="Z241" s="224">
        <f>VLOOKUP(A241,'[1]CUT USD'!A:N,3,FALSE)</f>
        <v>0</v>
      </c>
      <c r="AA241" s="224">
        <f>VLOOKUP(A241,'[1]CUT USD'!A:N,4,FALSE)</f>
        <v>0</v>
      </c>
      <c r="AB241" s="224">
        <f>VLOOKUP(A241,'[1]CUT USD'!A:N,5,FALSE)</f>
        <v>0</v>
      </c>
      <c r="AC241" s="224">
        <f>VLOOKUP(A241,'[1]CUT USD'!A:N,6,FALSE)</f>
        <v>0</v>
      </c>
      <c r="AD241" s="224">
        <f>VLOOKUP(A241,'[1]CUT USD'!A:N,7,FALSE)</f>
        <v>0</v>
      </c>
      <c r="AE241" s="224">
        <f>VLOOKUP(A241,'[1]CUT USD'!A:N,8,FALSE)</f>
        <v>0</v>
      </c>
      <c r="AF241" s="224">
        <f>VLOOKUP(A241,'[1]CUT USD'!A:N,9,FALSE)</f>
        <v>0</v>
      </c>
      <c r="AG241" s="224">
        <f>VLOOKUP(A241,'[1]CUT USD'!A:N,10,FALSE)</f>
        <v>0</v>
      </c>
      <c r="AH241" s="224">
        <f>VLOOKUP(A241,'[1]CUT USD'!A:N,11,FALSE)</f>
        <v>0</v>
      </c>
      <c r="AI241" s="224">
        <f>VLOOKUP(A241,'[1]CUT USD'!A:N,12,FALSE)</f>
        <v>0</v>
      </c>
      <c r="AJ241" s="224">
        <f>VLOOKUP(A241,'[1]CUT USD'!A:N,13,FALSE)</f>
        <v>0</v>
      </c>
      <c r="AK241" s="224">
        <f>VLOOKUP(A241,'[1]CUT USD'!A:N,14,FALSE)</f>
        <v>0</v>
      </c>
      <c r="AL241" s="96">
        <f t="shared" si="5"/>
        <v>0</v>
      </c>
      <c r="AO241" s="103"/>
    </row>
    <row r="242" spans="1:41" ht="33" hidden="1" customHeight="1">
      <c r="A242" s="221">
        <v>904</v>
      </c>
      <c r="B242" s="222" t="str">
        <f>PROPER(VLOOKUP(A242,[1]bd_lista!$A:$D,2,FALSE))</f>
        <v>Gobierno Autónomo Departamental De Oruro</v>
      </c>
      <c r="C242" s="223" t="s">
        <v>1383</v>
      </c>
      <c r="D242" s="224">
        <f>VLOOKUP(A242,'[1]RES. TRL'!A:C,2,FALSE)</f>
        <v>0</v>
      </c>
      <c r="E242" s="224">
        <f>VLOOKUP(A242,'[1]RES. TRL'!A:C,3,FALSE)</f>
        <v>0</v>
      </c>
      <c r="F242" s="224">
        <f>VLOOKUP(A242,[1]RES.CDI!A:B,2,FALSE)</f>
        <v>0</v>
      </c>
      <c r="G242" s="224">
        <f>VLOOKUP(A242,'[1]CUT Bs'!A:S,2,FALSE)</f>
        <v>0</v>
      </c>
      <c r="H242" s="224">
        <f>VLOOKUP(A242,'[1]CUT Bs'!A:S,3,FALSE)</f>
        <v>0</v>
      </c>
      <c r="I242" s="224">
        <f>VLOOKUP(A242,'[1]CUT Bs'!A:S,4,FALSE)</f>
        <v>0</v>
      </c>
      <c r="J242" s="224">
        <f>VLOOKUP(A242,'[1]CUT Bs'!A:S,5,FALSE)</f>
        <v>0</v>
      </c>
      <c r="K242" s="224">
        <f>VLOOKUP(A242,'[1]CUT Bs'!A:S,6,FALSE)</f>
        <v>0</v>
      </c>
      <c r="L242" s="224">
        <f>VLOOKUP(A242,'[1]CUT Bs'!A:S,7,FALSE)</f>
        <v>0</v>
      </c>
      <c r="M242" s="224">
        <f>VLOOKUP(A242,'[1]CUT Bs'!A:S,8,FALSE)</f>
        <v>0</v>
      </c>
      <c r="N242" s="224">
        <f>VLOOKUP(A242,'[1]CUT Bs'!A:S,9,FALSE)</f>
        <v>0</v>
      </c>
      <c r="O242" s="224">
        <f>VLOOKUP(A242,'[1]CUT Bs'!A:S,10,FALSE)</f>
        <v>0</v>
      </c>
      <c r="P242" s="224">
        <f>VLOOKUP(A242,'[1]CUT Bs'!A:S,11,FALSE)</f>
        <v>0</v>
      </c>
      <c r="Q242" s="224">
        <f>VLOOKUP(A242,'[1]CUT Bs'!A:S,12,FALSE)</f>
        <v>0</v>
      </c>
      <c r="R242" s="224">
        <f>VLOOKUP(A242,'[1]CUT Bs'!A:S,13,FALSE)</f>
        <v>0</v>
      </c>
      <c r="S242" s="224">
        <f>VLOOKUP(A242,'[1]CUT Bs'!A:S,14,FALSE)</f>
        <v>0</v>
      </c>
      <c r="T242" s="224">
        <f>VLOOKUP(A242,'[1]CUT Bs'!A:S,15,FALSE)</f>
        <v>0</v>
      </c>
      <c r="U242" s="224">
        <f>VLOOKUP(A242,'[1]CUT Bs'!A:S,16,FALSE)</f>
        <v>0</v>
      </c>
      <c r="V242" s="224">
        <f>VLOOKUP(A242,'[1]CUT Bs'!A:S,17,FALSE)</f>
        <v>0</v>
      </c>
      <c r="W242" s="224">
        <f>VLOOKUP(A242,'[1]RES. TRL'!F:H,2,FALSE)</f>
        <v>0</v>
      </c>
      <c r="X242" s="224">
        <f>VLOOKUP(A242,'[1]RES. TRL'!F:H,3,FALSE)</f>
        <v>0</v>
      </c>
      <c r="Y242" s="224">
        <f>VLOOKUP(A242,'[1]CUT USD'!A:N,2,FALSE)</f>
        <v>0</v>
      </c>
      <c r="Z242" s="224">
        <f>VLOOKUP(A242,'[1]CUT USD'!A:N,3,FALSE)</f>
        <v>0</v>
      </c>
      <c r="AA242" s="224">
        <f>VLOOKUP(A242,'[1]CUT USD'!A:N,4,FALSE)</f>
        <v>0</v>
      </c>
      <c r="AB242" s="224">
        <f>VLOOKUP(A242,'[1]CUT USD'!A:N,5,FALSE)</f>
        <v>0</v>
      </c>
      <c r="AC242" s="224">
        <f>VLOOKUP(A242,'[1]CUT USD'!A:N,6,FALSE)</f>
        <v>0</v>
      </c>
      <c r="AD242" s="224">
        <f>VLOOKUP(A242,'[1]CUT USD'!A:N,7,FALSE)</f>
        <v>0</v>
      </c>
      <c r="AE242" s="224">
        <f>VLOOKUP(A242,'[1]CUT USD'!A:N,8,FALSE)</f>
        <v>0</v>
      </c>
      <c r="AF242" s="224">
        <f>VLOOKUP(A242,'[1]CUT USD'!A:N,9,FALSE)</f>
        <v>0</v>
      </c>
      <c r="AG242" s="224">
        <f>VLOOKUP(A242,'[1]CUT USD'!A:N,10,FALSE)</f>
        <v>0</v>
      </c>
      <c r="AH242" s="224">
        <f>VLOOKUP(A242,'[1]CUT USD'!A:N,11,FALSE)</f>
        <v>0</v>
      </c>
      <c r="AI242" s="224">
        <f>VLOOKUP(A242,'[1]CUT USD'!A:N,12,FALSE)</f>
        <v>0</v>
      </c>
      <c r="AJ242" s="224">
        <f>VLOOKUP(A242,'[1]CUT USD'!A:N,13,FALSE)</f>
        <v>0</v>
      </c>
      <c r="AK242" s="224">
        <f>VLOOKUP(A242,'[1]CUT USD'!A:N,14,FALSE)</f>
        <v>0</v>
      </c>
      <c r="AL242" s="96">
        <f t="shared" si="5"/>
        <v>0</v>
      </c>
      <c r="AO242" s="103"/>
    </row>
    <row r="243" spans="1:41" ht="33" hidden="1" customHeight="1">
      <c r="A243" s="221">
        <v>905</v>
      </c>
      <c r="B243" s="222" t="str">
        <f>PROPER(VLOOKUP(A243,[1]bd_lista!$A:$D,2,FALSE))</f>
        <v>Gobierno Autónomo Departamental De Potosí</v>
      </c>
      <c r="C243" s="223" t="s">
        <v>1383</v>
      </c>
      <c r="D243" s="224">
        <f>VLOOKUP(A243,'[1]RES. TRL'!A:C,2,FALSE)</f>
        <v>0</v>
      </c>
      <c r="E243" s="224">
        <f>VLOOKUP(A243,'[1]RES. TRL'!A:C,3,FALSE)</f>
        <v>0</v>
      </c>
      <c r="F243" s="224">
        <f>VLOOKUP(A243,[1]RES.CDI!A:B,2,FALSE)</f>
        <v>0</v>
      </c>
      <c r="G243" s="224">
        <f>VLOOKUP(A243,'[1]CUT Bs'!A:S,2,FALSE)</f>
        <v>0</v>
      </c>
      <c r="H243" s="224">
        <f>VLOOKUP(A243,'[1]CUT Bs'!A:S,3,FALSE)</f>
        <v>0</v>
      </c>
      <c r="I243" s="224">
        <f>VLOOKUP(A243,'[1]CUT Bs'!A:S,4,FALSE)</f>
        <v>0</v>
      </c>
      <c r="J243" s="224">
        <f>VLOOKUP(A243,'[1]CUT Bs'!A:S,5,FALSE)</f>
        <v>0</v>
      </c>
      <c r="K243" s="224">
        <f>VLOOKUP(A243,'[1]CUT Bs'!A:S,6,FALSE)</f>
        <v>0</v>
      </c>
      <c r="L243" s="224">
        <f>VLOOKUP(A243,'[1]CUT Bs'!A:S,7,FALSE)</f>
        <v>0</v>
      </c>
      <c r="M243" s="224">
        <f>VLOOKUP(A243,'[1]CUT Bs'!A:S,8,FALSE)</f>
        <v>0</v>
      </c>
      <c r="N243" s="224">
        <f>VLOOKUP(A243,'[1]CUT Bs'!A:S,9,FALSE)</f>
        <v>0</v>
      </c>
      <c r="O243" s="224">
        <f>VLOOKUP(A243,'[1]CUT Bs'!A:S,10,FALSE)</f>
        <v>0</v>
      </c>
      <c r="P243" s="224">
        <f>VLOOKUP(A243,'[1]CUT Bs'!A:S,11,FALSE)</f>
        <v>0</v>
      </c>
      <c r="Q243" s="224">
        <f>VLOOKUP(A243,'[1]CUT Bs'!A:S,12,FALSE)</f>
        <v>0</v>
      </c>
      <c r="R243" s="224">
        <f>VLOOKUP(A243,'[1]CUT Bs'!A:S,13,FALSE)</f>
        <v>0</v>
      </c>
      <c r="S243" s="224">
        <f>VLOOKUP(A243,'[1]CUT Bs'!A:S,14,FALSE)</f>
        <v>0</v>
      </c>
      <c r="T243" s="224">
        <f>VLOOKUP(A243,'[1]CUT Bs'!A:S,15,FALSE)</f>
        <v>0</v>
      </c>
      <c r="U243" s="224">
        <f>VLOOKUP(A243,'[1]CUT Bs'!A:S,16,FALSE)</f>
        <v>0</v>
      </c>
      <c r="V243" s="224">
        <f>VLOOKUP(A243,'[1]CUT Bs'!A:S,17,FALSE)</f>
        <v>0</v>
      </c>
      <c r="W243" s="224">
        <f>VLOOKUP(A243,'[1]RES. TRL'!F:H,2,FALSE)</f>
        <v>0</v>
      </c>
      <c r="X243" s="224">
        <f>VLOOKUP(A243,'[1]RES. TRL'!F:H,3,FALSE)</f>
        <v>0</v>
      </c>
      <c r="Y243" s="224">
        <f>VLOOKUP(A243,'[1]CUT USD'!A:N,2,FALSE)</f>
        <v>0</v>
      </c>
      <c r="Z243" s="224">
        <f>VLOOKUP(A243,'[1]CUT USD'!A:N,3,FALSE)</f>
        <v>0</v>
      </c>
      <c r="AA243" s="224">
        <f>VLOOKUP(A243,'[1]CUT USD'!A:N,4,FALSE)</f>
        <v>0</v>
      </c>
      <c r="AB243" s="224">
        <f>VLOOKUP(A243,'[1]CUT USD'!A:N,5,FALSE)</f>
        <v>0</v>
      </c>
      <c r="AC243" s="224">
        <f>VLOOKUP(A243,'[1]CUT USD'!A:N,6,FALSE)</f>
        <v>0</v>
      </c>
      <c r="AD243" s="224">
        <f>VLOOKUP(A243,'[1]CUT USD'!A:N,7,FALSE)</f>
        <v>0</v>
      </c>
      <c r="AE243" s="224">
        <f>VLOOKUP(A243,'[1]CUT USD'!A:N,8,FALSE)</f>
        <v>0</v>
      </c>
      <c r="AF243" s="224">
        <f>VLOOKUP(A243,'[1]CUT USD'!A:N,9,FALSE)</f>
        <v>0</v>
      </c>
      <c r="AG243" s="224">
        <f>VLOOKUP(A243,'[1]CUT USD'!A:N,10,FALSE)</f>
        <v>0</v>
      </c>
      <c r="AH243" s="224">
        <f>VLOOKUP(A243,'[1]CUT USD'!A:N,11,FALSE)</f>
        <v>0</v>
      </c>
      <c r="AI243" s="224">
        <f>VLOOKUP(A243,'[1]CUT USD'!A:N,12,FALSE)</f>
        <v>0</v>
      </c>
      <c r="AJ243" s="224">
        <f>VLOOKUP(A243,'[1]CUT USD'!A:N,13,FALSE)</f>
        <v>0</v>
      </c>
      <c r="AK243" s="224">
        <f>VLOOKUP(A243,'[1]CUT USD'!A:N,14,FALSE)</f>
        <v>0</v>
      </c>
      <c r="AL243" s="96">
        <f t="shared" si="5"/>
        <v>0</v>
      </c>
      <c r="AO243" s="103"/>
    </row>
    <row r="244" spans="1:41" ht="33" hidden="1" customHeight="1">
      <c r="A244" s="221">
        <v>906</v>
      </c>
      <c r="B244" s="222" t="str">
        <f>PROPER(VLOOKUP(A244,[1]bd_lista!$A:$D,2,FALSE))</f>
        <v>Gobierno Autónomo Departamental De Tarija</v>
      </c>
      <c r="C244" s="223" t="s">
        <v>1383</v>
      </c>
      <c r="D244" s="224">
        <f>VLOOKUP(A244,'[1]RES. TRL'!A:C,2,FALSE)</f>
        <v>0</v>
      </c>
      <c r="E244" s="224">
        <f>VLOOKUP(A244,'[1]RES. TRL'!A:C,3,FALSE)</f>
        <v>0</v>
      </c>
      <c r="F244" s="224">
        <f>VLOOKUP(A244,[1]RES.CDI!A:B,2,FALSE)</f>
        <v>0</v>
      </c>
      <c r="G244" s="224">
        <f>VLOOKUP(A244,'[1]CUT Bs'!A:S,2,FALSE)</f>
        <v>0</v>
      </c>
      <c r="H244" s="224">
        <f>VLOOKUP(A244,'[1]CUT Bs'!A:S,3,FALSE)</f>
        <v>0</v>
      </c>
      <c r="I244" s="224">
        <f>VLOOKUP(A244,'[1]CUT Bs'!A:S,4,FALSE)</f>
        <v>0</v>
      </c>
      <c r="J244" s="224">
        <f>VLOOKUP(A244,'[1]CUT Bs'!A:S,5,FALSE)</f>
        <v>0</v>
      </c>
      <c r="K244" s="224">
        <f>VLOOKUP(A244,'[1]CUT Bs'!A:S,6,FALSE)</f>
        <v>0</v>
      </c>
      <c r="L244" s="224">
        <f>VLOOKUP(A244,'[1]CUT Bs'!A:S,7,FALSE)</f>
        <v>0</v>
      </c>
      <c r="M244" s="224">
        <f>VLOOKUP(A244,'[1]CUT Bs'!A:S,8,FALSE)</f>
        <v>0</v>
      </c>
      <c r="N244" s="224">
        <f>VLOOKUP(A244,'[1]CUT Bs'!A:S,9,FALSE)</f>
        <v>0</v>
      </c>
      <c r="O244" s="224">
        <f>VLOOKUP(A244,'[1]CUT Bs'!A:S,10,FALSE)</f>
        <v>0</v>
      </c>
      <c r="P244" s="224">
        <f>VLOOKUP(A244,'[1]CUT Bs'!A:S,11,FALSE)</f>
        <v>0</v>
      </c>
      <c r="Q244" s="224">
        <f>VLOOKUP(A244,'[1]CUT Bs'!A:S,12,FALSE)</f>
        <v>0</v>
      </c>
      <c r="R244" s="224">
        <f>VLOOKUP(A244,'[1]CUT Bs'!A:S,13,FALSE)</f>
        <v>0</v>
      </c>
      <c r="S244" s="224">
        <f>VLOOKUP(A244,'[1]CUT Bs'!A:S,14,FALSE)</f>
        <v>0</v>
      </c>
      <c r="T244" s="224">
        <f>VLOOKUP(A244,'[1]CUT Bs'!A:S,15,FALSE)</f>
        <v>0</v>
      </c>
      <c r="U244" s="224">
        <f>VLOOKUP(A244,'[1]CUT Bs'!A:S,16,FALSE)</f>
        <v>0</v>
      </c>
      <c r="V244" s="224">
        <f>VLOOKUP(A244,'[1]CUT Bs'!A:S,17,FALSE)</f>
        <v>0</v>
      </c>
      <c r="W244" s="224">
        <f>VLOOKUP(A244,'[1]RES. TRL'!F:H,2,FALSE)</f>
        <v>0</v>
      </c>
      <c r="X244" s="224">
        <f>VLOOKUP(A244,'[1]RES. TRL'!F:H,3,FALSE)</f>
        <v>0</v>
      </c>
      <c r="Y244" s="224">
        <f>VLOOKUP(A244,'[1]CUT USD'!A:N,2,FALSE)</f>
        <v>0</v>
      </c>
      <c r="Z244" s="224">
        <f>VLOOKUP(A244,'[1]CUT USD'!A:N,3,FALSE)</f>
        <v>0</v>
      </c>
      <c r="AA244" s="224">
        <f>VLOOKUP(A244,'[1]CUT USD'!A:N,4,FALSE)</f>
        <v>0</v>
      </c>
      <c r="AB244" s="224">
        <f>VLOOKUP(A244,'[1]CUT USD'!A:N,5,FALSE)</f>
        <v>0</v>
      </c>
      <c r="AC244" s="224">
        <f>VLOOKUP(A244,'[1]CUT USD'!A:N,6,FALSE)</f>
        <v>0</v>
      </c>
      <c r="AD244" s="224">
        <f>VLOOKUP(A244,'[1]CUT USD'!A:N,7,FALSE)</f>
        <v>0</v>
      </c>
      <c r="AE244" s="224">
        <f>VLOOKUP(A244,'[1]CUT USD'!A:N,8,FALSE)</f>
        <v>0</v>
      </c>
      <c r="AF244" s="224">
        <f>VLOOKUP(A244,'[1]CUT USD'!A:N,9,FALSE)</f>
        <v>0</v>
      </c>
      <c r="AG244" s="224">
        <f>VLOOKUP(A244,'[1]CUT USD'!A:N,10,FALSE)</f>
        <v>0</v>
      </c>
      <c r="AH244" s="224">
        <f>VLOOKUP(A244,'[1]CUT USD'!A:N,11,FALSE)</f>
        <v>0</v>
      </c>
      <c r="AI244" s="224">
        <f>VLOOKUP(A244,'[1]CUT USD'!A:N,12,FALSE)</f>
        <v>0</v>
      </c>
      <c r="AJ244" s="224">
        <f>VLOOKUP(A244,'[1]CUT USD'!A:N,13,FALSE)</f>
        <v>0</v>
      </c>
      <c r="AK244" s="224">
        <f>VLOOKUP(A244,'[1]CUT USD'!A:N,14,FALSE)</f>
        <v>0</v>
      </c>
      <c r="AL244" s="96">
        <f t="shared" si="5"/>
        <v>0</v>
      </c>
      <c r="AO244" s="103"/>
    </row>
    <row r="245" spans="1:41" ht="33" hidden="1" customHeight="1">
      <c r="A245" s="221">
        <v>907</v>
      </c>
      <c r="B245" s="222" t="str">
        <f>PROPER(VLOOKUP(A245,[1]bd_lista!$A:$D,2,FALSE))</f>
        <v>Gobierno Autónomo Departamental De Santa Cruz</v>
      </c>
      <c r="C245" s="223" t="s">
        <v>1383</v>
      </c>
      <c r="D245" s="224">
        <f>VLOOKUP(A245,'[1]RES. TRL'!A:C,2,FALSE)</f>
        <v>0</v>
      </c>
      <c r="E245" s="224">
        <f>VLOOKUP(A245,'[1]RES. TRL'!A:C,3,FALSE)</f>
        <v>0</v>
      </c>
      <c r="F245" s="224">
        <f>VLOOKUP(A245,[1]RES.CDI!A:B,2,FALSE)</f>
        <v>0</v>
      </c>
      <c r="G245" s="224">
        <f>VLOOKUP(A245,'[1]CUT Bs'!A:S,2,FALSE)</f>
        <v>0</v>
      </c>
      <c r="H245" s="224">
        <f>VLOOKUP(A245,'[1]CUT Bs'!A:S,3,FALSE)</f>
        <v>0</v>
      </c>
      <c r="I245" s="224">
        <f>VLOOKUP(A245,'[1]CUT Bs'!A:S,4,FALSE)</f>
        <v>0</v>
      </c>
      <c r="J245" s="224">
        <f>VLOOKUP(A245,'[1]CUT Bs'!A:S,5,FALSE)</f>
        <v>0</v>
      </c>
      <c r="K245" s="224">
        <f>VLOOKUP(A245,'[1]CUT Bs'!A:S,6,FALSE)</f>
        <v>0</v>
      </c>
      <c r="L245" s="224">
        <f>VLOOKUP(A245,'[1]CUT Bs'!A:S,7,FALSE)</f>
        <v>0</v>
      </c>
      <c r="M245" s="224">
        <f>VLOOKUP(A245,'[1]CUT Bs'!A:S,8,FALSE)</f>
        <v>0</v>
      </c>
      <c r="N245" s="224">
        <f>VLOOKUP(A245,'[1]CUT Bs'!A:S,9,FALSE)</f>
        <v>0</v>
      </c>
      <c r="O245" s="224">
        <f>VLOOKUP(A245,'[1]CUT Bs'!A:S,10,FALSE)</f>
        <v>0</v>
      </c>
      <c r="P245" s="224">
        <f>VLOOKUP(A245,'[1]CUT Bs'!A:S,11,FALSE)</f>
        <v>0</v>
      </c>
      <c r="Q245" s="224">
        <f>VLOOKUP(A245,'[1]CUT Bs'!A:S,12,FALSE)</f>
        <v>0</v>
      </c>
      <c r="R245" s="224">
        <f>VLOOKUP(A245,'[1]CUT Bs'!A:S,13,FALSE)</f>
        <v>0</v>
      </c>
      <c r="S245" s="224">
        <f>VLOOKUP(A245,'[1]CUT Bs'!A:S,14,FALSE)</f>
        <v>0</v>
      </c>
      <c r="T245" s="224">
        <f>VLOOKUP(A245,'[1]CUT Bs'!A:S,15,FALSE)</f>
        <v>0</v>
      </c>
      <c r="U245" s="224">
        <f>VLOOKUP(A245,'[1]CUT Bs'!A:S,16,FALSE)</f>
        <v>0</v>
      </c>
      <c r="V245" s="224">
        <f>VLOOKUP(A245,'[1]CUT Bs'!A:S,17,FALSE)</f>
        <v>0</v>
      </c>
      <c r="W245" s="224">
        <f>VLOOKUP(A245,'[1]RES. TRL'!F:H,2,FALSE)</f>
        <v>0</v>
      </c>
      <c r="X245" s="224">
        <f>VLOOKUP(A245,'[1]RES. TRL'!F:H,3,FALSE)</f>
        <v>0</v>
      </c>
      <c r="Y245" s="224">
        <f>VLOOKUP(A245,'[1]CUT USD'!A:N,2,FALSE)</f>
        <v>0</v>
      </c>
      <c r="Z245" s="224">
        <f>VLOOKUP(A245,'[1]CUT USD'!A:N,3,FALSE)</f>
        <v>0</v>
      </c>
      <c r="AA245" s="224">
        <f>VLOOKUP(A245,'[1]CUT USD'!A:N,4,FALSE)</f>
        <v>0</v>
      </c>
      <c r="AB245" s="224">
        <f>VLOOKUP(A245,'[1]CUT USD'!A:N,5,FALSE)</f>
        <v>0</v>
      </c>
      <c r="AC245" s="224">
        <f>VLOOKUP(A245,'[1]CUT USD'!A:N,6,FALSE)</f>
        <v>0</v>
      </c>
      <c r="AD245" s="224">
        <f>VLOOKUP(A245,'[1]CUT USD'!A:N,7,FALSE)</f>
        <v>0</v>
      </c>
      <c r="AE245" s="224">
        <f>VLOOKUP(A245,'[1]CUT USD'!A:N,8,FALSE)</f>
        <v>0</v>
      </c>
      <c r="AF245" s="224">
        <f>VLOOKUP(A245,'[1]CUT USD'!A:N,9,FALSE)</f>
        <v>0</v>
      </c>
      <c r="AG245" s="224">
        <f>VLOOKUP(A245,'[1]CUT USD'!A:N,10,FALSE)</f>
        <v>0</v>
      </c>
      <c r="AH245" s="224">
        <f>VLOOKUP(A245,'[1]CUT USD'!A:N,11,FALSE)</f>
        <v>0</v>
      </c>
      <c r="AI245" s="224">
        <f>VLOOKUP(A245,'[1]CUT USD'!A:N,12,FALSE)</f>
        <v>0</v>
      </c>
      <c r="AJ245" s="224">
        <f>VLOOKUP(A245,'[1]CUT USD'!A:N,13,FALSE)</f>
        <v>0</v>
      </c>
      <c r="AK245" s="224">
        <f>VLOOKUP(A245,'[1]CUT USD'!A:N,14,FALSE)</f>
        <v>0</v>
      </c>
      <c r="AL245" s="96">
        <f t="shared" si="5"/>
        <v>0</v>
      </c>
      <c r="AO245" s="103"/>
    </row>
    <row r="246" spans="1:41" ht="33" hidden="1" customHeight="1">
      <c r="A246" s="221">
        <v>908</v>
      </c>
      <c r="B246" s="222" t="str">
        <f>PROPER(VLOOKUP(A246,[1]bd_lista!$A:$D,2,FALSE))</f>
        <v>Gobierno Autónomo Departamental Del Beni</v>
      </c>
      <c r="C246" s="223" t="s">
        <v>1383</v>
      </c>
      <c r="D246" s="224">
        <f>VLOOKUP(A246,'[1]RES. TRL'!A:C,2,FALSE)</f>
        <v>0</v>
      </c>
      <c r="E246" s="224">
        <f>VLOOKUP(A246,'[1]RES. TRL'!A:C,3,FALSE)</f>
        <v>0</v>
      </c>
      <c r="F246" s="224">
        <f>VLOOKUP(A246,[1]RES.CDI!A:B,2,FALSE)</f>
        <v>0</v>
      </c>
      <c r="G246" s="224">
        <f>VLOOKUP(A246,'[1]CUT Bs'!A:S,2,FALSE)</f>
        <v>0</v>
      </c>
      <c r="H246" s="224">
        <f>VLOOKUP(A246,'[1]CUT Bs'!A:S,3,FALSE)</f>
        <v>0</v>
      </c>
      <c r="I246" s="224">
        <f>VLOOKUP(A246,'[1]CUT Bs'!A:S,4,FALSE)</f>
        <v>0</v>
      </c>
      <c r="J246" s="224">
        <f>VLOOKUP(A246,'[1]CUT Bs'!A:S,5,FALSE)</f>
        <v>0</v>
      </c>
      <c r="K246" s="224">
        <f>VLOOKUP(A246,'[1]CUT Bs'!A:S,6,FALSE)</f>
        <v>0</v>
      </c>
      <c r="L246" s="224">
        <f>VLOOKUP(A246,'[1]CUT Bs'!A:S,7,FALSE)</f>
        <v>0</v>
      </c>
      <c r="M246" s="224">
        <f>VLOOKUP(A246,'[1]CUT Bs'!A:S,8,FALSE)</f>
        <v>0</v>
      </c>
      <c r="N246" s="224">
        <f>VLOOKUP(A246,'[1]CUT Bs'!A:S,9,FALSE)</f>
        <v>0</v>
      </c>
      <c r="O246" s="224">
        <f>VLOOKUP(A246,'[1]CUT Bs'!A:S,10,FALSE)</f>
        <v>0</v>
      </c>
      <c r="P246" s="224">
        <f>VLOOKUP(A246,'[1]CUT Bs'!A:S,11,FALSE)</f>
        <v>0</v>
      </c>
      <c r="Q246" s="224">
        <f>VLOOKUP(A246,'[1]CUT Bs'!A:S,12,FALSE)</f>
        <v>0</v>
      </c>
      <c r="R246" s="224">
        <f>VLOOKUP(A246,'[1]CUT Bs'!A:S,13,FALSE)</f>
        <v>0</v>
      </c>
      <c r="S246" s="224">
        <f>VLOOKUP(A246,'[1]CUT Bs'!A:S,14,FALSE)</f>
        <v>0</v>
      </c>
      <c r="T246" s="224">
        <f>VLOOKUP(A246,'[1]CUT Bs'!A:S,15,FALSE)</f>
        <v>0</v>
      </c>
      <c r="U246" s="224">
        <f>VLOOKUP(A246,'[1]CUT Bs'!A:S,16,FALSE)</f>
        <v>0</v>
      </c>
      <c r="V246" s="224">
        <f>VLOOKUP(A246,'[1]CUT Bs'!A:S,17,FALSE)</f>
        <v>0</v>
      </c>
      <c r="W246" s="224">
        <f>VLOOKUP(A246,'[1]RES. TRL'!F:H,2,FALSE)</f>
        <v>0</v>
      </c>
      <c r="X246" s="224">
        <f>VLOOKUP(A246,'[1]RES. TRL'!F:H,3,FALSE)</f>
        <v>0</v>
      </c>
      <c r="Y246" s="224">
        <f>VLOOKUP(A246,'[1]CUT USD'!A:N,2,FALSE)</f>
        <v>0</v>
      </c>
      <c r="Z246" s="224">
        <f>VLOOKUP(A246,'[1]CUT USD'!A:N,3,FALSE)</f>
        <v>0</v>
      </c>
      <c r="AA246" s="224">
        <f>VLOOKUP(A246,'[1]CUT USD'!A:N,4,FALSE)</f>
        <v>0</v>
      </c>
      <c r="AB246" s="224">
        <f>VLOOKUP(A246,'[1]CUT USD'!A:N,5,FALSE)</f>
        <v>0</v>
      </c>
      <c r="AC246" s="224">
        <f>VLOOKUP(A246,'[1]CUT USD'!A:N,6,FALSE)</f>
        <v>0</v>
      </c>
      <c r="AD246" s="224">
        <f>VLOOKUP(A246,'[1]CUT USD'!A:N,7,FALSE)</f>
        <v>0</v>
      </c>
      <c r="AE246" s="224">
        <f>VLOOKUP(A246,'[1]CUT USD'!A:N,8,FALSE)</f>
        <v>0</v>
      </c>
      <c r="AF246" s="224">
        <f>VLOOKUP(A246,'[1]CUT USD'!A:N,9,FALSE)</f>
        <v>0</v>
      </c>
      <c r="AG246" s="224">
        <f>VLOOKUP(A246,'[1]CUT USD'!A:N,10,FALSE)</f>
        <v>0</v>
      </c>
      <c r="AH246" s="224">
        <f>VLOOKUP(A246,'[1]CUT USD'!A:N,11,FALSE)</f>
        <v>0</v>
      </c>
      <c r="AI246" s="224">
        <f>VLOOKUP(A246,'[1]CUT USD'!A:N,12,FALSE)</f>
        <v>0</v>
      </c>
      <c r="AJ246" s="224">
        <f>VLOOKUP(A246,'[1]CUT USD'!A:N,13,FALSE)</f>
        <v>0</v>
      </c>
      <c r="AK246" s="224">
        <f>VLOOKUP(A246,'[1]CUT USD'!A:N,14,FALSE)</f>
        <v>0</v>
      </c>
      <c r="AL246" s="96">
        <f t="shared" si="5"/>
        <v>0</v>
      </c>
      <c r="AO246" s="103"/>
    </row>
    <row r="247" spans="1:41" ht="33" hidden="1" customHeight="1">
      <c r="A247" s="221">
        <v>909</v>
      </c>
      <c r="B247" s="222" t="str">
        <f>PROPER(VLOOKUP(A247,[1]bd_lista!$A:$D,2,FALSE))</f>
        <v>Gobierno Autónomo Departamental De Pando</v>
      </c>
      <c r="C247" s="223" t="s">
        <v>1383</v>
      </c>
      <c r="D247" s="224">
        <f>VLOOKUP(A247,'[1]RES. TRL'!A:C,2,FALSE)</f>
        <v>0</v>
      </c>
      <c r="E247" s="224">
        <f>VLOOKUP(A247,'[1]RES. TRL'!A:C,3,FALSE)</f>
        <v>0</v>
      </c>
      <c r="F247" s="224">
        <f>VLOOKUP(A247,[1]RES.CDI!A:B,2,FALSE)</f>
        <v>0</v>
      </c>
      <c r="G247" s="224">
        <f>VLOOKUP(A247,'[1]CUT Bs'!A:S,2,FALSE)</f>
        <v>0</v>
      </c>
      <c r="H247" s="224">
        <f>VLOOKUP(A247,'[1]CUT Bs'!A:S,3,FALSE)</f>
        <v>0</v>
      </c>
      <c r="I247" s="224">
        <f>VLOOKUP(A247,'[1]CUT Bs'!A:S,4,FALSE)</f>
        <v>0</v>
      </c>
      <c r="J247" s="224">
        <f>VLOOKUP(A247,'[1]CUT Bs'!A:S,5,FALSE)</f>
        <v>0</v>
      </c>
      <c r="K247" s="224">
        <f>VLOOKUP(A247,'[1]CUT Bs'!A:S,6,FALSE)</f>
        <v>0</v>
      </c>
      <c r="L247" s="224">
        <f>VLOOKUP(A247,'[1]CUT Bs'!A:S,7,FALSE)</f>
        <v>0</v>
      </c>
      <c r="M247" s="224">
        <f>VLOOKUP(A247,'[1]CUT Bs'!A:S,8,FALSE)</f>
        <v>0</v>
      </c>
      <c r="N247" s="224">
        <f>VLOOKUP(A247,'[1]CUT Bs'!A:S,9,FALSE)</f>
        <v>0</v>
      </c>
      <c r="O247" s="224">
        <f>VLOOKUP(A247,'[1]CUT Bs'!A:S,10,FALSE)</f>
        <v>0</v>
      </c>
      <c r="P247" s="224">
        <f>VLOOKUP(A247,'[1]CUT Bs'!A:S,11,FALSE)</f>
        <v>0</v>
      </c>
      <c r="Q247" s="224">
        <f>VLOOKUP(A247,'[1]CUT Bs'!A:S,12,FALSE)</f>
        <v>0</v>
      </c>
      <c r="R247" s="224">
        <f>VLOOKUP(A247,'[1]CUT Bs'!A:S,13,FALSE)</f>
        <v>0</v>
      </c>
      <c r="S247" s="224">
        <f>VLOOKUP(A247,'[1]CUT Bs'!A:S,14,FALSE)</f>
        <v>0</v>
      </c>
      <c r="T247" s="224">
        <f>VLOOKUP(A247,'[1]CUT Bs'!A:S,15,FALSE)</f>
        <v>0</v>
      </c>
      <c r="U247" s="224">
        <f>VLOOKUP(A247,'[1]CUT Bs'!A:S,16,FALSE)</f>
        <v>0</v>
      </c>
      <c r="V247" s="224">
        <f>VLOOKUP(A247,'[1]CUT Bs'!A:S,17,FALSE)</f>
        <v>0</v>
      </c>
      <c r="W247" s="224">
        <f>VLOOKUP(A247,'[1]RES. TRL'!F:H,2,FALSE)</f>
        <v>0</v>
      </c>
      <c r="X247" s="224">
        <f>VLOOKUP(A247,'[1]RES. TRL'!F:H,3,FALSE)</f>
        <v>0</v>
      </c>
      <c r="Y247" s="224">
        <f>VLOOKUP(A247,'[1]CUT USD'!A:N,2,FALSE)</f>
        <v>0</v>
      </c>
      <c r="Z247" s="224">
        <f>VLOOKUP(A247,'[1]CUT USD'!A:N,3,FALSE)</f>
        <v>0</v>
      </c>
      <c r="AA247" s="224">
        <f>VLOOKUP(A247,'[1]CUT USD'!A:N,4,FALSE)</f>
        <v>0</v>
      </c>
      <c r="AB247" s="224">
        <f>VLOOKUP(A247,'[1]CUT USD'!A:N,5,FALSE)</f>
        <v>0</v>
      </c>
      <c r="AC247" s="224">
        <f>VLOOKUP(A247,'[1]CUT USD'!A:N,6,FALSE)</f>
        <v>0</v>
      </c>
      <c r="AD247" s="224">
        <f>VLOOKUP(A247,'[1]CUT USD'!A:N,7,FALSE)</f>
        <v>0</v>
      </c>
      <c r="AE247" s="224">
        <f>VLOOKUP(A247,'[1]CUT USD'!A:N,8,FALSE)</f>
        <v>0</v>
      </c>
      <c r="AF247" s="224">
        <f>VLOOKUP(A247,'[1]CUT USD'!A:N,9,FALSE)</f>
        <v>0</v>
      </c>
      <c r="AG247" s="224">
        <f>VLOOKUP(A247,'[1]CUT USD'!A:N,10,FALSE)</f>
        <v>0</v>
      </c>
      <c r="AH247" s="224">
        <f>VLOOKUP(A247,'[1]CUT USD'!A:N,11,FALSE)</f>
        <v>0</v>
      </c>
      <c r="AI247" s="224">
        <f>VLOOKUP(A247,'[1]CUT USD'!A:N,12,FALSE)</f>
        <v>0</v>
      </c>
      <c r="AJ247" s="224">
        <f>VLOOKUP(A247,'[1]CUT USD'!A:N,13,FALSE)</f>
        <v>0</v>
      </c>
      <c r="AK247" s="224">
        <f>VLOOKUP(A247,'[1]CUT USD'!A:N,14,FALSE)</f>
        <v>0</v>
      </c>
      <c r="AL247" s="96">
        <f t="shared" si="5"/>
        <v>0</v>
      </c>
      <c r="AO247" s="103"/>
    </row>
    <row r="248" spans="1:41" ht="33" hidden="1" customHeight="1">
      <c r="A248" s="221">
        <v>950</v>
      </c>
      <c r="B248" s="222" t="str">
        <f>PROPER(VLOOKUP(A248,[1]bd_lista!$A:$D,2,FALSE))</f>
        <v>Banco Vivienda</v>
      </c>
      <c r="C248" s="223" t="s">
        <v>1383</v>
      </c>
      <c r="D248" s="224">
        <f>VLOOKUP(A248,'[1]RES. TRL'!A:C,2,FALSE)</f>
        <v>0</v>
      </c>
      <c r="E248" s="224">
        <f>VLOOKUP(A248,'[1]RES. TRL'!A:C,3,FALSE)</f>
        <v>0</v>
      </c>
      <c r="F248" s="224">
        <f>VLOOKUP(A248,[1]RES.CDI!A:B,2,FALSE)</f>
        <v>0</v>
      </c>
      <c r="G248" s="224">
        <f>VLOOKUP(A248,'[1]CUT Bs'!A:S,2,FALSE)</f>
        <v>0</v>
      </c>
      <c r="H248" s="224">
        <f>VLOOKUP(A248,'[1]CUT Bs'!A:S,3,FALSE)</f>
        <v>0</v>
      </c>
      <c r="I248" s="224">
        <f>VLOOKUP(A248,'[1]CUT Bs'!A:S,4,FALSE)</f>
        <v>0</v>
      </c>
      <c r="J248" s="224">
        <f>VLOOKUP(A248,'[1]CUT Bs'!A:S,5,FALSE)</f>
        <v>0</v>
      </c>
      <c r="K248" s="224">
        <f>VLOOKUP(A248,'[1]CUT Bs'!A:S,6,FALSE)</f>
        <v>0</v>
      </c>
      <c r="L248" s="224">
        <f>VLOOKUP(A248,'[1]CUT Bs'!A:S,7,FALSE)</f>
        <v>0</v>
      </c>
      <c r="M248" s="224">
        <f>VLOOKUP(A248,'[1]CUT Bs'!A:S,8,FALSE)</f>
        <v>0</v>
      </c>
      <c r="N248" s="224">
        <f>VLOOKUP(A248,'[1]CUT Bs'!A:S,9,FALSE)</f>
        <v>0</v>
      </c>
      <c r="O248" s="224">
        <f>VLOOKUP(A248,'[1]CUT Bs'!A:S,10,FALSE)</f>
        <v>0</v>
      </c>
      <c r="P248" s="224">
        <f>VLOOKUP(A248,'[1]CUT Bs'!A:S,11,FALSE)</f>
        <v>0</v>
      </c>
      <c r="Q248" s="224">
        <f>VLOOKUP(A248,'[1]CUT Bs'!A:S,12,FALSE)</f>
        <v>0</v>
      </c>
      <c r="R248" s="224">
        <f>VLOOKUP(A248,'[1]CUT Bs'!A:S,13,FALSE)</f>
        <v>0</v>
      </c>
      <c r="S248" s="224">
        <f>VLOOKUP(A248,'[1]CUT Bs'!A:S,14,FALSE)</f>
        <v>0</v>
      </c>
      <c r="T248" s="224">
        <f>VLOOKUP(A248,'[1]CUT Bs'!A:S,15,FALSE)</f>
        <v>0</v>
      </c>
      <c r="U248" s="224">
        <f>VLOOKUP(A248,'[1]CUT Bs'!A:S,16,FALSE)</f>
        <v>0</v>
      </c>
      <c r="V248" s="224">
        <f>VLOOKUP(A248,'[1]CUT Bs'!A:S,17,FALSE)</f>
        <v>0</v>
      </c>
      <c r="W248" s="224">
        <f>VLOOKUP(A248,'[1]RES. TRL'!F:H,2,FALSE)</f>
        <v>0</v>
      </c>
      <c r="X248" s="224">
        <f>VLOOKUP(A248,'[1]RES. TRL'!F:H,3,FALSE)</f>
        <v>0</v>
      </c>
      <c r="Y248" s="224">
        <f>VLOOKUP(A248,'[1]CUT USD'!A:N,2,FALSE)</f>
        <v>0</v>
      </c>
      <c r="Z248" s="224">
        <f>VLOOKUP(A248,'[1]CUT USD'!A:N,3,FALSE)</f>
        <v>0</v>
      </c>
      <c r="AA248" s="224">
        <f>VLOOKUP(A248,'[1]CUT USD'!A:N,4,FALSE)</f>
        <v>0</v>
      </c>
      <c r="AB248" s="224">
        <f>VLOOKUP(A248,'[1]CUT USD'!A:N,5,FALSE)</f>
        <v>0</v>
      </c>
      <c r="AC248" s="224">
        <f>VLOOKUP(A248,'[1]CUT USD'!A:N,6,FALSE)</f>
        <v>0</v>
      </c>
      <c r="AD248" s="224">
        <f>VLOOKUP(A248,'[1]CUT USD'!A:N,7,FALSE)</f>
        <v>0</v>
      </c>
      <c r="AE248" s="224">
        <f>VLOOKUP(A248,'[1]CUT USD'!A:N,8,FALSE)</f>
        <v>0</v>
      </c>
      <c r="AF248" s="224">
        <f>VLOOKUP(A248,'[1]CUT USD'!A:N,9,FALSE)</f>
        <v>0</v>
      </c>
      <c r="AG248" s="224">
        <f>VLOOKUP(A248,'[1]CUT USD'!A:N,10,FALSE)</f>
        <v>0</v>
      </c>
      <c r="AH248" s="224">
        <f>VLOOKUP(A248,'[1]CUT USD'!A:N,11,FALSE)</f>
        <v>0</v>
      </c>
      <c r="AI248" s="224">
        <f>VLOOKUP(A248,'[1]CUT USD'!A:N,12,FALSE)</f>
        <v>0</v>
      </c>
      <c r="AJ248" s="224">
        <f>VLOOKUP(A248,'[1]CUT USD'!A:N,13,FALSE)</f>
        <v>0</v>
      </c>
      <c r="AK248" s="224">
        <f>VLOOKUP(A248,'[1]CUT USD'!A:N,14,FALSE)</f>
        <v>0</v>
      </c>
      <c r="AL248" s="96">
        <f t="shared" si="5"/>
        <v>0</v>
      </c>
      <c r="AO248" s="103"/>
    </row>
    <row r="249" spans="1:41" ht="33" hidden="1" customHeight="1">
      <c r="A249" s="221">
        <v>951</v>
      </c>
      <c r="B249" s="222" t="str">
        <f>PROPER(VLOOKUP(A249,[1]bd_lista!$A:$D,2,FALSE))</f>
        <v>Banco Central De Bolivia</v>
      </c>
      <c r="C249" s="223" t="s">
        <v>1383</v>
      </c>
      <c r="D249" s="224">
        <f>VLOOKUP(A249,'[1]RES. TRL'!A:C,2,FALSE)</f>
        <v>0</v>
      </c>
      <c r="E249" s="224">
        <f>VLOOKUP(A249,'[1]RES. TRL'!A:C,3,FALSE)</f>
        <v>0</v>
      </c>
      <c r="F249" s="224">
        <f>VLOOKUP(A249,[1]RES.CDI!A:B,2,FALSE)</f>
        <v>0</v>
      </c>
      <c r="G249" s="224">
        <f>VLOOKUP(A249,'[1]CUT Bs'!A:S,2,FALSE)</f>
        <v>0</v>
      </c>
      <c r="H249" s="224">
        <f>VLOOKUP(A249,'[1]CUT Bs'!A:S,3,FALSE)</f>
        <v>0</v>
      </c>
      <c r="I249" s="224">
        <f>VLOOKUP(A249,'[1]CUT Bs'!A:S,4,FALSE)</f>
        <v>0</v>
      </c>
      <c r="J249" s="224">
        <f>VLOOKUP(A249,'[1]CUT Bs'!A:S,5,FALSE)</f>
        <v>0</v>
      </c>
      <c r="K249" s="224">
        <f>VLOOKUP(A249,'[1]CUT Bs'!A:S,6,FALSE)</f>
        <v>0</v>
      </c>
      <c r="L249" s="224">
        <f>VLOOKUP(A249,'[1]CUT Bs'!A:S,7,FALSE)</f>
        <v>0</v>
      </c>
      <c r="M249" s="224">
        <f>VLOOKUP(A249,'[1]CUT Bs'!A:S,8,FALSE)</f>
        <v>0</v>
      </c>
      <c r="N249" s="224">
        <f>VLOOKUP(A249,'[1]CUT Bs'!A:S,9,FALSE)</f>
        <v>0</v>
      </c>
      <c r="O249" s="224">
        <f>VLOOKUP(A249,'[1]CUT Bs'!A:S,10,FALSE)</f>
        <v>0</v>
      </c>
      <c r="P249" s="224">
        <f>VLOOKUP(A249,'[1]CUT Bs'!A:S,11,FALSE)</f>
        <v>0</v>
      </c>
      <c r="Q249" s="224">
        <f>VLOOKUP(A249,'[1]CUT Bs'!A:S,12,FALSE)</f>
        <v>0</v>
      </c>
      <c r="R249" s="224">
        <f>VLOOKUP(A249,'[1]CUT Bs'!A:S,13,FALSE)</f>
        <v>0</v>
      </c>
      <c r="S249" s="224">
        <f>VLOOKUP(A249,'[1]CUT Bs'!A:S,14,FALSE)</f>
        <v>0</v>
      </c>
      <c r="T249" s="224">
        <f>VLOOKUP(A249,'[1]CUT Bs'!A:S,15,FALSE)</f>
        <v>0</v>
      </c>
      <c r="U249" s="224">
        <f>VLOOKUP(A249,'[1]CUT Bs'!A:S,16,FALSE)</f>
        <v>0</v>
      </c>
      <c r="V249" s="224">
        <f>VLOOKUP(A249,'[1]CUT Bs'!A:S,17,FALSE)</f>
        <v>0</v>
      </c>
      <c r="W249" s="224">
        <f>VLOOKUP(A249,'[1]RES. TRL'!F:H,2,FALSE)</f>
        <v>0</v>
      </c>
      <c r="X249" s="224">
        <f>VLOOKUP(A249,'[1]RES. TRL'!F:H,3,FALSE)</f>
        <v>0</v>
      </c>
      <c r="Y249" s="224">
        <f>VLOOKUP(A249,'[1]CUT USD'!A:N,2,FALSE)</f>
        <v>0</v>
      </c>
      <c r="Z249" s="224">
        <f>VLOOKUP(A249,'[1]CUT USD'!A:N,3,FALSE)</f>
        <v>0</v>
      </c>
      <c r="AA249" s="224">
        <f>VLOOKUP(A249,'[1]CUT USD'!A:N,4,FALSE)</f>
        <v>0</v>
      </c>
      <c r="AB249" s="224">
        <f>VLOOKUP(A249,'[1]CUT USD'!A:N,5,FALSE)</f>
        <v>0</v>
      </c>
      <c r="AC249" s="224">
        <f>VLOOKUP(A249,'[1]CUT USD'!A:N,6,FALSE)</f>
        <v>0</v>
      </c>
      <c r="AD249" s="224">
        <f>VLOOKUP(A249,'[1]CUT USD'!A:N,7,FALSE)</f>
        <v>0</v>
      </c>
      <c r="AE249" s="224">
        <f>VLOOKUP(A249,'[1]CUT USD'!A:N,8,FALSE)</f>
        <v>0</v>
      </c>
      <c r="AF249" s="224">
        <f>VLOOKUP(A249,'[1]CUT USD'!A:N,9,FALSE)</f>
        <v>0</v>
      </c>
      <c r="AG249" s="224">
        <f>VLOOKUP(A249,'[1]CUT USD'!A:N,10,FALSE)</f>
        <v>0</v>
      </c>
      <c r="AH249" s="224">
        <f>VLOOKUP(A249,'[1]CUT USD'!A:N,11,FALSE)</f>
        <v>0</v>
      </c>
      <c r="AI249" s="224">
        <f>VLOOKUP(A249,'[1]CUT USD'!A:N,12,FALSE)</f>
        <v>0</v>
      </c>
      <c r="AJ249" s="224">
        <f>VLOOKUP(A249,'[1]CUT USD'!A:N,13,FALSE)</f>
        <v>0</v>
      </c>
      <c r="AK249" s="224">
        <f>VLOOKUP(A249,'[1]CUT USD'!A:N,14,FALSE)</f>
        <v>0</v>
      </c>
      <c r="AL249" s="96">
        <f t="shared" si="5"/>
        <v>0</v>
      </c>
      <c r="AO249" s="103"/>
    </row>
    <row r="250" spans="1:41" ht="33" hidden="1" customHeight="1">
      <c r="A250" s="221">
        <v>999</v>
      </c>
      <c r="B250" s="222" t="str">
        <f>PROPER(VLOOKUP(A250,[1]bd_lista!$A:$D,2,FALSE))</f>
        <v>Sector Privado</v>
      </c>
      <c r="C250" s="223" t="s">
        <v>1383</v>
      </c>
      <c r="D250" s="224">
        <f>VLOOKUP(A250,'[1]RES. TRL'!A:C,2,FALSE)</f>
        <v>0</v>
      </c>
      <c r="E250" s="224">
        <f>VLOOKUP(A250,'[1]RES. TRL'!A:C,3,FALSE)</f>
        <v>0</v>
      </c>
      <c r="F250" s="224">
        <f>VLOOKUP(A250,[1]RES.CDI!A:B,2,FALSE)</f>
        <v>0</v>
      </c>
      <c r="G250" s="224">
        <f>VLOOKUP(A250,'[1]CUT Bs'!A:S,2,FALSE)</f>
        <v>0</v>
      </c>
      <c r="H250" s="224">
        <f>VLOOKUP(A250,'[1]CUT Bs'!A:S,3,FALSE)</f>
        <v>0</v>
      </c>
      <c r="I250" s="224">
        <f>VLOOKUP(A250,'[1]CUT Bs'!A:S,4,FALSE)</f>
        <v>0</v>
      </c>
      <c r="J250" s="224">
        <f>VLOOKUP(A250,'[1]CUT Bs'!A:S,5,FALSE)</f>
        <v>0</v>
      </c>
      <c r="K250" s="224">
        <f>VLOOKUP(A250,'[1]CUT Bs'!A:S,6,FALSE)</f>
        <v>0</v>
      </c>
      <c r="L250" s="224">
        <f>VLOOKUP(A250,'[1]CUT Bs'!A:S,7,FALSE)</f>
        <v>0</v>
      </c>
      <c r="M250" s="224">
        <f>VLOOKUP(A250,'[1]CUT Bs'!A:S,8,FALSE)</f>
        <v>0</v>
      </c>
      <c r="N250" s="224">
        <f>VLOOKUP(A250,'[1]CUT Bs'!A:S,9,FALSE)</f>
        <v>0</v>
      </c>
      <c r="O250" s="224">
        <f>VLOOKUP(A250,'[1]CUT Bs'!A:S,10,FALSE)</f>
        <v>0</v>
      </c>
      <c r="P250" s="224">
        <f>VLOOKUP(A250,'[1]CUT Bs'!A:S,11,FALSE)</f>
        <v>0</v>
      </c>
      <c r="Q250" s="224">
        <f>VLOOKUP(A250,'[1]CUT Bs'!A:S,12,FALSE)</f>
        <v>0</v>
      </c>
      <c r="R250" s="224">
        <f>VLOOKUP(A250,'[1]CUT Bs'!A:S,13,FALSE)</f>
        <v>0</v>
      </c>
      <c r="S250" s="224">
        <f>VLOOKUP(A250,'[1]CUT Bs'!A:S,14,FALSE)</f>
        <v>0</v>
      </c>
      <c r="T250" s="224">
        <f>VLOOKUP(A250,'[1]CUT Bs'!A:S,15,FALSE)</f>
        <v>0</v>
      </c>
      <c r="U250" s="224">
        <f>VLOOKUP(A250,'[1]CUT Bs'!A:S,16,FALSE)</f>
        <v>0</v>
      </c>
      <c r="V250" s="224">
        <f>VLOOKUP(A250,'[1]CUT Bs'!A:S,17,FALSE)</f>
        <v>0</v>
      </c>
      <c r="W250" s="224">
        <f>VLOOKUP(A250,'[1]RES. TRL'!F:H,2,FALSE)</f>
        <v>0</v>
      </c>
      <c r="X250" s="224">
        <f>VLOOKUP(A250,'[1]RES. TRL'!F:H,3,FALSE)</f>
        <v>0</v>
      </c>
      <c r="Y250" s="224">
        <f>VLOOKUP(A250,'[1]CUT USD'!A:N,2,FALSE)</f>
        <v>0</v>
      </c>
      <c r="Z250" s="224">
        <f>VLOOKUP(A250,'[1]CUT USD'!A:N,3,FALSE)</f>
        <v>0</v>
      </c>
      <c r="AA250" s="224">
        <f>VLOOKUP(A250,'[1]CUT USD'!A:N,4,FALSE)</f>
        <v>0</v>
      </c>
      <c r="AB250" s="224">
        <f>VLOOKUP(A250,'[1]CUT USD'!A:N,5,FALSE)</f>
        <v>0</v>
      </c>
      <c r="AC250" s="224">
        <f>VLOOKUP(A250,'[1]CUT USD'!A:N,6,FALSE)</f>
        <v>0</v>
      </c>
      <c r="AD250" s="224">
        <f>VLOOKUP(A250,'[1]CUT USD'!A:N,7,FALSE)</f>
        <v>0</v>
      </c>
      <c r="AE250" s="224">
        <f>VLOOKUP(A250,'[1]CUT USD'!A:N,8,FALSE)</f>
        <v>0</v>
      </c>
      <c r="AF250" s="224">
        <f>VLOOKUP(A250,'[1]CUT USD'!A:N,9,FALSE)</f>
        <v>0</v>
      </c>
      <c r="AG250" s="224">
        <f>VLOOKUP(A250,'[1]CUT USD'!A:N,10,FALSE)</f>
        <v>0</v>
      </c>
      <c r="AH250" s="224">
        <f>VLOOKUP(A250,'[1]CUT USD'!A:N,11,FALSE)</f>
        <v>0</v>
      </c>
      <c r="AI250" s="224">
        <f>VLOOKUP(A250,'[1]CUT USD'!A:N,12,FALSE)</f>
        <v>0</v>
      </c>
      <c r="AJ250" s="224">
        <f>VLOOKUP(A250,'[1]CUT USD'!A:N,13,FALSE)</f>
        <v>0</v>
      </c>
      <c r="AK250" s="224">
        <f>VLOOKUP(A250,'[1]CUT USD'!A:N,14,FALSE)</f>
        <v>0</v>
      </c>
      <c r="AL250" s="96">
        <f t="shared" si="5"/>
        <v>0</v>
      </c>
      <c r="AO250" s="103"/>
    </row>
    <row r="251" spans="1:41" ht="33" hidden="1" customHeight="1">
      <c r="A251" s="221">
        <v>1101</v>
      </c>
      <c r="B251" s="222" t="str">
        <f>PROPER(VLOOKUP(A251,[1]bd_lista!$A:$D,2,FALSE))</f>
        <v>Gobierno Autónomo Municipal De Sucre</v>
      </c>
      <c r="C251" s="223" t="s">
        <v>1383</v>
      </c>
      <c r="D251" s="224">
        <f>VLOOKUP(A251,'[1]RES. TRL'!A:C,2,FALSE)</f>
        <v>0</v>
      </c>
      <c r="E251" s="224">
        <f>VLOOKUP(A251,'[1]RES. TRL'!A:C,3,FALSE)</f>
        <v>0</v>
      </c>
      <c r="F251" s="224">
        <f>VLOOKUP(A251,[1]RES.CDI!A:B,2,FALSE)</f>
        <v>0</v>
      </c>
      <c r="G251" s="224">
        <f>VLOOKUP(A251,'[1]CUT Bs'!A:S,2,FALSE)</f>
        <v>0</v>
      </c>
      <c r="H251" s="224">
        <f>VLOOKUP(A251,'[1]CUT Bs'!A:S,3,FALSE)</f>
        <v>0</v>
      </c>
      <c r="I251" s="224">
        <f>VLOOKUP(A251,'[1]CUT Bs'!A:S,4,FALSE)</f>
        <v>0</v>
      </c>
      <c r="J251" s="224">
        <f>VLOOKUP(A251,'[1]CUT Bs'!A:S,5,FALSE)</f>
        <v>0</v>
      </c>
      <c r="K251" s="224">
        <f>VLOOKUP(A251,'[1]CUT Bs'!A:S,6,FALSE)</f>
        <v>0</v>
      </c>
      <c r="L251" s="224">
        <f>VLOOKUP(A251,'[1]CUT Bs'!A:S,7,FALSE)</f>
        <v>0</v>
      </c>
      <c r="M251" s="224">
        <f>VLOOKUP(A251,'[1]CUT Bs'!A:S,8,FALSE)</f>
        <v>0</v>
      </c>
      <c r="N251" s="224">
        <f>VLOOKUP(A251,'[1]CUT Bs'!A:S,9,FALSE)</f>
        <v>0</v>
      </c>
      <c r="O251" s="224">
        <f>VLOOKUP(A251,'[1]CUT Bs'!A:S,10,FALSE)</f>
        <v>0</v>
      </c>
      <c r="P251" s="224">
        <f>VLOOKUP(A251,'[1]CUT Bs'!A:S,11,FALSE)</f>
        <v>0</v>
      </c>
      <c r="Q251" s="224">
        <f>VLOOKUP(A251,'[1]CUT Bs'!A:S,12,FALSE)</f>
        <v>0</v>
      </c>
      <c r="R251" s="224">
        <f>VLOOKUP(A251,'[1]CUT Bs'!A:S,13,FALSE)</f>
        <v>0</v>
      </c>
      <c r="S251" s="224">
        <f>VLOOKUP(A251,'[1]CUT Bs'!A:S,14,FALSE)</f>
        <v>0</v>
      </c>
      <c r="T251" s="224">
        <f>VLOOKUP(A251,'[1]CUT Bs'!A:S,15,FALSE)</f>
        <v>0</v>
      </c>
      <c r="U251" s="224">
        <f>VLOOKUP(A251,'[1]CUT Bs'!A:S,16,FALSE)</f>
        <v>0</v>
      </c>
      <c r="V251" s="224">
        <f>VLOOKUP(A251,'[1]CUT Bs'!A:S,17,FALSE)</f>
        <v>0</v>
      </c>
      <c r="W251" s="224">
        <f>VLOOKUP(A251,'[1]RES. TRL'!F:H,2,FALSE)</f>
        <v>0</v>
      </c>
      <c r="X251" s="224">
        <f>VLOOKUP(A251,'[1]RES. TRL'!F:H,3,FALSE)</f>
        <v>0</v>
      </c>
      <c r="Y251" s="224">
        <f>VLOOKUP(A251,'[1]CUT USD'!A:N,2,FALSE)</f>
        <v>0</v>
      </c>
      <c r="Z251" s="224">
        <f>VLOOKUP(A251,'[1]CUT USD'!A:N,3,FALSE)</f>
        <v>0</v>
      </c>
      <c r="AA251" s="224">
        <f>VLOOKUP(A251,'[1]CUT USD'!A:N,4,FALSE)</f>
        <v>0</v>
      </c>
      <c r="AB251" s="224">
        <f>VLOOKUP(A251,'[1]CUT USD'!A:N,5,FALSE)</f>
        <v>0</v>
      </c>
      <c r="AC251" s="224">
        <f>VLOOKUP(A251,'[1]CUT USD'!A:N,6,FALSE)</f>
        <v>0</v>
      </c>
      <c r="AD251" s="224">
        <f>VLOOKUP(A251,'[1]CUT USD'!A:N,7,FALSE)</f>
        <v>0</v>
      </c>
      <c r="AE251" s="224">
        <f>VLOOKUP(A251,'[1]CUT USD'!A:N,8,FALSE)</f>
        <v>0</v>
      </c>
      <c r="AF251" s="224">
        <f>VLOOKUP(A251,'[1]CUT USD'!A:N,9,FALSE)</f>
        <v>0</v>
      </c>
      <c r="AG251" s="224">
        <f>VLOOKUP(A251,'[1]CUT USD'!A:N,10,FALSE)</f>
        <v>0</v>
      </c>
      <c r="AH251" s="224">
        <f>VLOOKUP(A251,'[1]CUT USD'!A:N,11,FALSE)</f>
        <v>0</v>
      </c>
      <c r="AI251" s="224">
        <f>VLOOKUP(A251,'[1]CUT USD'!A:N,12,FALSE)</f>
        <v>0</v>
      </c>
      <c r="AJ251" s="224">
        <f>VLOOKUP(A251,'[1]CUT USD'!A:N,13,FALSE)</f>
        <v>0</v>
      </c>
      <c r="AK251" s="224">
        <f>VLOOKUP(A251,'[1]CUT USD'!A:N,14,FALSE)</f>
        <v>0</v>
      </c>
      <c r="AL251" s="96">
        <f t="shared" si="5"/>
        <v>0</v>
      </c>
      <c r="AO251" s="103"/>
    </row>
    <row r="252" spans="1:41" ht="33" hidden="1" customHeight="1">
      <c r="A252" s="221">
        <v>1102</v>
      </c>
      <c r="B252" s="222" t="str">
        <f>PROPER(VLOOKUP(A252,[1]bd_lista!$A:$D,2,FALSE))</f>
        <v>Gobierno Autónomo Municipal De Yotala</v>
      </c>
      <c r="C252" s="223" t="s">
        <v>1383</v>
      </c>
      <c r="D252" s="224">
        <f>VLOOKUP(A252,'[1]RES. TRL'!A:C,2,FALSE)</f>
        <v>0</v>
      </c>
      <c r="E252" s="224">
        <f>VLOOKUP(A252,'[1]RES. TRL'!A:C,3,FALSE)</f>
        <v>0</v>
      </c>
      <c r="F252" s="224">
        <f>VLOOKUP(A252,[1]RES.CDI!A:B,2,FALSE)</f>
        <v>0</v>
      </c>
      <c r="G252" s="224">
        <f>VLOOKUP(A252,'[1]CUT Bs'!A:S,2,FALSE)</f>
        <v>0</v>
      </c>
      <c r="H252" s="224">
        <f>VLOOKUP(A252,'[1]CUT Bs'!A:S,3,FALSE)</f>
        <v>0</v>
      </c>
      <c r="I252" s="224">
        <f>VLOOKUP(A252,'[1]CUT Bs'!A:S,4,FALSE)</f>
        <v>0</v>
      </c>
      <c r="J252" s="224">
        <f>VLOOKUP(A252,'[1]CUT Bs'!A:S,5,FALSE)</f>
        <v>0</v>
      </c>
      <c r="K252" s="224">
        <f>VLOOKUP(A252,'[1]CUT Bs'!A:S,6,FALSE)</f>
        <v>0</v>
      </c>
      <c r="L252" s="224">
        <f>VLOOKUP(A252,'[1]CUT Bs'!A:S,7,FALSE)</f>
        <v>0</v>
      </c>
      <c r="M252" s="224">
        <f>VLOOKUP(A252,'[1]CUT Bs'!A:S,8,FALSE)</f>
        <v>0</v>
      </c>
      <c r="N252" s="224">
        <f>VLOOKUP(A252,'[1]CUT Bs'!A:S,9,FALSE)</f>
        <v>0</v>
      </c>
      <c r="O252" s="224">
        <f>VLOOKUP(A252,'[1]CUT Bs'!A:S,10,FALSE)</f>
        <v>0</v>
      </c>
      <c r="P252" s="224">
        <f>VLOOKUP(A252,'[1]CUT Bs'!A:S,11,FALSE)</f>
        <v>0</v>
      </c>
      <c r="Q252" s="224">
        <f>VLOOKUP(A252,'[1]CUT Bs'!A:S,12,FALSE)</f>
        <v>0</v>
      </c>
      <c r="R252" s="224">
        <f>VLOOKUP(A252,'[1]CUT Bs'!A:S,13,FALSE)</f>
        <v>0</v>
      </c>
      <c r="S252" s="224">
        <f>VLOOKUP(A252,'[1]CUT Bs'!A:S,14,FALSE)</f>
        <v>0</v>
      </c>
      <c r="T252" s="224">
        <f>VLOOKUP(A252,'[1]CUT Bs'!A:S,15,FALSE)</f>
        <v>0</v>
      </c>
      <c r="U252" s="224">
        <f>VLOOKUP(A252,'[1]CUT Bs'!A:S,16,FALSE)</f>
        <v>0</v>
      </c>
      <c r="V252" s="224">
        <f>VLOOKUP(A252,'[1]CUT Bs'!A:S,17,FALSE)</f>
        <v>0</v>
      </c>
      <c r="W252" s="224">
        <f>VLOOKUP(A252,'[1]RES. TRL'!F:H,2,FALSE)</f>
        <v>0</v>
      </c>
      <c r="X252" s="224">
        <f>VLOOKUP(A252,'[1]RES. TRL'!F:H,3,FALSE)</f>
        <v>0</v>
      </c>
      <c r="Y252" s="224">
        <f>VLOOKUP(A252,'[1]CUT USD'!A:N,2,FALSE)</f>
        <v>0</v>
      </c>
      <c r="Z252" s="224">
        <f>VLOOKUP(A252,'[1]CUT USD'!A:N,3,FALSE)</f>
        <v>0</v>
      </c>
      <c r="AA252" s="224">
        <f>VLOOKUP(A252,'[1]CUT USD'!A:N,4,FALSE)</f>
        <v>0</v>
      </c>
      <c r="AB252" s="224">
        <f>VLOOKUP(A252,'[1]CUT USD'!A:N,5,FALSE)</f>
        <v>0</v>
      </c>
      <c r="AC252" s="224">
        <f>VLOOKUP(A252,'[1]CUT USD'!A:N,6,FALSE)</f>
        <v>0</v>
      </c>
      <c r="AD252" s="224">
        <f>VLOOKUP(A252,'[1]CUT USD'!A:N,7,FALSE)</f>
        <v>0</v>
      </c>
      <c r="AE252" s="224">
        <f>VLOOKUP(A252,'[1]CUT USD'!A:N,8,FALSE)</f>
        <v>0</v>
      </c>
      <c r="AF252" s="224">
        <f>VLOOKUP(A252,'[1]CUT USD'!A:N,9,FALSE)</f>
        <v>0</v>
      </c>
      <c r="AG252" s="224">
        <f>VLOOKUP(A252,'[1]CUT USD'!A:N,10,FALSE)</f>
        <v>0</v>
      </c>
      <c r="AH252" s="224">
        <f>VLOOKUP(A252,'[1]CUT USD'!A:N,11,FALSE)</f>
        <v>0</v>
      </c>
      <c r="AI252" s="224">
        <f>VLOOKUP(A252,'[1]CUT USD'!A:N,12,FALSE)</f>
        <v>0</v>
      </c>
      <c r="AJ252" s="224">
        <f>VLOOKUP(A252,'[1]CUT USD'!A:N,13,FALSE)</f>
        <v>0</v>
      </c>
      <c r="AK252" s="224">
        <f>VLOOKUP(A252,'[1]CUT USD'!A:N,14,FALSE)</f>
        <v>0</v>
      </c>
      <c r="AL252" s="96">
        <f t="shared" si="5"/>
        <v>0</v>
      </c>
      <c r="AO252" s="103"/>
    </row>
    <row r="253" spans="1:41" ht="33" hidden="1" customHeight="1">
      <c r="A253" s="221">
        <v>1103</v>
      </c>
      <c r="B253" s="222" t="str">
        <f>PROPER(VLOOKUP(A253,[1]bd_lista!$A:$D,2,FALSE))</f>
        <v>Gobierno Autónomo Municipal De Poroma</v>
      </c>
      <c r="C253" s="223" t="s">
        <v>1383</v>
      </c>
      <c r="D253" s="224">
        <f>VLOOKUP(A253,'[1]RES. TRL'!A:C,2,FALSE)</f>
        <v>0</v>
      </c>
      <c r="E253" s="224">
        <f>VLOOKUP(A253,'[1]RES. TRL'!A:C,3,FALSE)</f>
        <v>0</v>
      </c>
      <c r="F253" s="224">
        <f>VLOOKUP(A253,[1]RES.CDI!A:B,2,FALSE)</f>
        <v>0</v>
      </c>
      <c r="G253" s="224">
        <f>VLOOKUP(A253,'[1]CUT Bs'!A:S,2,FALSE)</f>
        <v>0</v>
      </c>
      <c r="H253" s="224">
        <f>VLOOKUP(A253,'[1]CUT Bs'!A:S,3,FALSE)</f>
        <v>0</v>
      </c>
      <c r="I253" s="224">
        <f>VLOOKUP(A253,'[1]CUT Bs'!A:S,4,FALSE)</f>
        <v>0</v>
      </c>
      <c r="J253" s="224">
        <f>VLOOKUP(A253,'[1]CUT Bs'!A:S,5,FALSE)</f>
        <v>0</v>
      </c>
      <c r="K253" s="224">
        <f>VLOOKUP(A253,'[1]CUT Bs'!A:S,6,FALSE)</f>
        <v>0</v>
      </c>
      <c r="L253" s="224">
        <f>VLOOKUP(A253,'[1]CUT Bs'!A:S,7,FALSE)</f>
        <v>0</v>
      </c>
      <c r="M253" s="224">
        <f>VLOOKUP(A253,'[1]CUT Bs'!A:S,8,FALSE)</f>
        <v>0</v>
      </c>
      <c r="N253" s="224">
        <f>VLOOKUP(A253,'[1]CUT Bs'!A:S,9,FALSE)</f>
        <v>0</v>
      </c>
      <c r="O253" s="224">
        <f>VLOOKUP(A253,'[1]CUT Bs'!A:S,10,FALSE)</f>
        <v>0</v>
      </c>
      <c r="P253" s="224">
        <f>VLOOKUP(A253,'[1]CUT Bs'!A:S,11,FALSE)</f>
        <v>0</v>
      </c>
      <c r="Q253" s="224">
        <f>VLOOKUP(A253,'[1]CUT Bs'!A:S,12,FALSE)</f>
        <v>0</v>
      </c>
      <c r="R253" s="224">
        <f>VLOOKUP(A253,'[1]CUT Bs'!A:S,13,FALSE)</f>
        <v>0</v>
      </c>
      <c r="S253" s="224">
        <f>VLOOKUP(A253,'[1]CUT Bs'!A:S,14,FALSE)</f>
        <v>0</v>
      </c>
      <c r="T253" s="224">
        <f>VLOOKUP(A253,'[1]CUT Bs'!A:S,15,FALSE)</f>
        <v>0</v>
      </c>
      <c r="U253" s="224">
        <f>VLOOKUP(A253,'[1]CUT Bs'!A:S,16,FALSE)</f>
        <v>0</v>
      </c>
      <c r="V253" s="224">
        <f>VLOOKUP(A253,'[1]CUT Bs'!A:S,17,FALSE)</f>
        <v>0</v>
      </c>
      <c r="W253" s="224">
        <f>VLOOKUP(A253,'[1]RES. TRL'!F:H,2,FALSE)</f>
        <v>0</v>
      </c>
      <c r="X253" s="224">
        <f>VLOOKUP(A253,'[1]RES. TRL'!F:H,3,FALSE)</f>
        <v>0</v>
      </c>
      <c r="Y253" s="224">
        <f>VLOOKUP(A253,'[1]CUT USD'!A:N,2,FALSE)</f>
        <v>0</v>
      </c>
      <c r="Z253" s="224">
        <f>VLOOKUP(A253,'[1]CUT USD'!A:N,3,FALSE)</f>
        <v>0</v>
      </c>
      <c r="AA253" s="224">
        <f>VLOOKUP(A253,'[1]CUT USD'!A:N,4,FALSE)</f>
        <v>0</v>
      </c>
      <c r="AB253" s="224">
        <f>VLOOKUP(A253,'[1]CUT USD'!A:N,5,FALSE)</f>
        <v>0</v>
      </c>
      <c r="AC253" s="224">
        <f>VLOOKUP(A253,'[1]CUT USD'!A:N,6,FALSE)</f>
        <v>0</v>
      </c>
      <c r="AD253" s="224">
        <f>VLOOKUP(A253,'[1]CUT USD'!A:N,7,FALSE)</f>
        <v>0</v>
      </c>
      <c r="AE253" s="224">
        <f>VLOOKUP(A253,'[1]CUT USD'!A:N,8,FALSE)</f>
        <v>0</v>
      </c>
      <c r="AF253" s="224">
        <f>VLOOKUP(A253,'[1]CUT USD'!A:N,9,FALSE)</f>
        <v>0</v>
      </c>
      <c r="AG253" s="224">
        <f>VLOOKUP(A253,'[1]CUT USD'!A:N,10,FALSE)</f>
        <v>0</v>
      </c>
      <c r="AH253" s="224">
        <f>VLOOKUP(A253,'[1]CUT USD'!A:N,11,FALSE)</f>
        <v>0</v>
      </c>
      <c r="AI253" s="224">
        <f>VLOOKUP(A253,'[1]CUT USD'!A:N,12,FALSE)</f>
        <v>0</v>
      </c>
      <c r="AJ253" s="224">
        <f>VLOOKUP(A253,'[1]CUT USD'!A:N,13,FALSE)</f>
        <v>0</v>
      </c>
      <c r="AK253" s="224">
        <f>VLOOKUP(A253,'[1]CUT USD'!A:N,14,FALSE)</f>
        <v>0</v>
      </c>
      <c r="AL253" s="96">
        <f t="shared" si="5"/>
        <v>0</v>
      </c>
      <c r="AO253" s="103"/>
    </row>
    <row r="254" spans="1:41" ht="33" hidden="1" customHeight="1">
      <c r="A254" s="221">
        <v>1104</v>
      </c>
      <c r="B254" s="222" t="str">
        <f>PROPER(VLOOKUP(A254,[1]bd_lista!$A:$D,2,FALSE))</f>
        <v>Gobierno Autónomo Municipal De Villa Azurduy</v>
      </c>
      <c r="C254" s="223" t="s">
        <v>1383</v>
      </c>
      <c r="D254" s="224">
        <f>VLOOKUP(A254,'[1]RES. TRL'!A:C,2,FALSE)</f>
        <v>0</v>
      </c>
      <c r="E254" s="224">
        <f>VLOOKUP(A254,'[1]RES. TRL'!A:C,3,FALSE)</f>
        <v>0</v>
      </c>
      <c r="F254" s="224">
        <f>VLOOKUP(A254,[1]RES.CDI!A:B,2,FALSE)</f>
        <v>0</v>
      </c>
      <c r="G254" s="224">
        <f>VLOOKUP(A254,'[1]CUT Bs'!A:S,2,FALSE)</f>
        <v>0</v>
      </c>
      <c r="H254" s="224">
        <f>VLOOKUP(A254,'[1]CUT Bs'!A:S,3,FALSE)</f>
        <v>0</v>
      </c>
      <c r="I254" s="224">
        <f>VLOOKUP(A254,'[1]CUT Bs'!A:S,4,FALSE)</f>
        <v>0</v>
      </c>
      <c r="J254" s="224">
        <f>VLOOKUP(A254,'[1]CUT Bs'!A:S,5,FALSE)</f>
        <v>0</v>
      </c>
      <c r="K254" s="224">
        <f>VLOOKUP(A254,'[1]CUT Bs'!A:S,6,FALSE)</f>
        <v>0</v>
      </c>
      <c r="L254" s="224">
        <f>VLOOKUP(A254,'[1]CUT Bs'!A:S,7,FALSE)</f>
        <v>0</v>
      </c>
      <c r="M254" s="224">
        <f>VLOOKUP(A254,'[1]CUT Bs'!A:S,8,FALSE)</f>
        <v>0</v>
      </c>
      <c r="N254" s="224">
        <f>VLOOKUP(A254,'[1]CUT Bs'!A:S,9,FALSE)</f>
        <v>0</v>
      </c>
      <c r="O254" s="224">
        <f>VLOOKUP(A254,'[1]CUT Bs'!A:S,10,FALSE)</f>
        <v>0</v>
      </c>
      <c r="P254" s="224">
        <f>VLOOKUP(A254,'[1]CUT Bs'!A:S,11,FALSE)</f>
        <v>0</v>
      </c>
      <c r="Q254" s="224">
        <f>VLOOKUP(A254,'[1]CUT Bs'!A:S,12,FALSE)</f>
        <v>0</v>
      </c>
      <c r="R254" s="224">
        <f>VLOOKUP(A254,'[1]CUT Bs'!A:S,13,FALSE)</f>
        <v>0</v>
      </c>
      <c r="S254" s="224">
        <f>VLOOKUP(A254,'[1]CUT Bs'!A:S,14,FALSE)</f>
        <v>0</v>
      </c>
      <c r="T254" s="224">
        <f>VLOOKUP(A254,'[1]CUT Bs'!A:S,15,FALSE)</f>
        <v>0</v>
      </c>
      <c r="U254" s="224">
        <f>VLOOKUP(A254,'[1]CUT Bs'!A:S,16,FALSE)</f>
        <v>0</v>
      </c>
      <c r="V254" s="224">
        <f>VLOOKUP(A254,'[1]CUT Bs'!A:S,17,FALSE)</f>
        <v>0</v>
      </c>
      <c r="W254" s="224">
        <f>VLOOKUP(A254,'[1]RES. TRL'!F:H,2,FALSE)</f>
        <v>0</v>
      </c>
      <c r="X254" s="224">
        <f>VLOOKUP(A254,'[1]RES. TRL'!F:H,3,FALSE)</f>
        <v>0</v>
      </c>
      <c r="Y254" s="224">
        <f>VLOOKUP(A254,'[1]CUT USD'!A:N,2,FALSE)</f>
        <v>0</v>
      </c>
      <c r="Z254" s="224">
        <f>VLOOKUP(A254,'[1]CUT USD'!A:N,3,FALSE)</f>
        <v>0</v>
      </c>
      <c r="AA254" s="224">
        <f>VLOOKUP(A254,'[1]CUT USD'!A:N,4,FALSE)</f>
        <v>0</v>
      </c>
      <c r="AB254" s="224">
        <f>VLOOKUP(A254,'[1]CUT USD'!A:N,5,FALSE)</f>
        <v>0</v>
      </c>
      <c r="AC254" s="224">
        <f>VLOOKUP(A254,'[1]CUT USD'!A:N,6,FALSE)</f>
        <v>0</v>
      </c>
      <c r="AD254" s="224">
        <f>VLOOKUP(A254,'[1]CUT USD'!A:N,7,FALSE)</f>
        <v>0</v>
      </c>
      <c r="AE254" s="224">
        <f>VLOOKUP(A254,'[1]CUT USD'!A:N,8,FALSE)</f>
        <v>0</v>
      </c>
      <c r="AF254" s="224">
        <f>VLOOKUP(A254,'[1]CUT USD'!A:N,9,FALSE)</f>
        <v>0</v>
      </c>
      <c r="AG254" s="224">
        <f>VLOOKUP(A254,'[1]CUT USD'!A:N,10,FALSE)</f>
        <v>0</v>
      </c>
      <c r="AH254" s="224">
        <f>VLOOKUP(A254,'[1]CUT USD'!A:N,11,FALSE)</f>
        <v>0</v>
      </c>
      <c r="AI254" s="224">
        <f>VLOOKUP(A254,'[1]CUT USD'!A:N,12,FALSE)</f>
        <v>0</v>
      </c>
      <c r="AJ254" s="224">
        <f>VLOOKUP(A254,'[1]CUT USD'!A:N,13,FALSE)</f>
        <v>0</v>
      </c>
      <c r="AK254" s="224">
        <f>VLOOKUP(A254,'[1]CUT USD'!A:N,14,FALSE)</f>
        <v>0</v>
      </c>
      <c r="AL254" s="96">
        <f t="shared" si="5"/>
        <v>0</v>
      </c>
      <c r="AO254" s="103"/>
    </row>
    <row r="255" spans="1:41" ht="33" hidden="1" customHeight="1">
      <c r="A255" s="221">
        <v>1105</v>
      </c>
      <c r="B255" s="222" t="str">
        <f>PROPER(VLOOKUP(A255,[1]bd_lista!$A:$D,2,FALSE))</f>
        <v>Gobierno Autónomo Municipal De Tarvita (Villa Orías)</v>
      </c>
      <c r="C255" s="223" t="s">
        <v>1383</v>
      </c>
      <c r="D255" s="224">
        <f>VLOOKUP(A255,'[1]RES. TRL'!A:C,2,FALSE)</f>
        <v>0</v>
      </c>
      <c r="E255" s="224">
        <f>VLOOKUP(A255,'[1]RES. TRL'!A:C,3,FALSE)</f>
        <v>0</v>
      </c>
      <c r="F255" s="224">
        <f>VLOOKUP(A255,[1]RES.CDI!A:B,2,FALSE)</f>
        <v>0</v>
      </c>
      <c r="G255" s="224">
        <f>VLOOKUP(A255,'[1]CUT Bs'!A:S,2,FALSE)</f>
        <v>0</v>
      </c>
      <c r="H255" s="224">
        <f>VLOOKUP(A255,'[1]CUT Bs'!A:S,3,FALSE)</f>
        <v>0</v>
      </c>
      <c r="I255" s="224">
        <f>VLOOKUP(A255,'[1]CUT Bs'!A:S,4,FALSE)</f>
        <v>0</v>
      </c>
      <c r="J255" s="224">
        <f>VLOOKUP(A255,'[1]CUT Bs'!A:S,5,FALSE)</f>
        <v>0</v>
      </c>
      <c r="K255" s="224">
        <f>VLOOKUP(A255,'[1]CUT Bs'!A:S,6,FALSE)</f>
        <v>0</v>
      </c>
      <c r="L255" s="224">
        <f>VLOOKUP(A255,'[1]CUT Bs'!A:S,7,FALSE)</f>
        <v>0</v>
      </c>
      <c r="M255" s="224">
        <f>VLOOKUP(A255,'[1]CUT Bs'!A:S,8,FALSE)</f>
        <v>0</v>
      </c>
      <c r="N255" s="224">
        <f>VLOOKUP(A255,'[1]CUT Bs'!A:S,9,FALSE)</f>
        <v>0</v>
      </c>
      <c r="O255" s="224">
        <f>VLOOKUP(A255,'[1]CUT Bs'!A:S,10,FALSE)</f>
        <v>0</v>
      </c>
      <c r="P255" s="224">
        <f>VLOOKUP(A255,'[1]CUT Bs'!A:S,11,FALSE)</f>
        <v>0</v>
      </c>
      <c r="Q255" s="224">
        <f>VLOOKUP(A255,'[1]CUT Bs'!A:S,12,FALSE)</f>
        <v>0</v>
      </c>
      <c r="R255" s="224">
        <f>VLOOKUP(A255,'[1]CUT Bs'!A:S,13,FALSE)</f>
        <v>0</v>
      </c>
      <c r="S255" s="224">
        <f>VLOOKUP(A255,'[1]CUT Bs'!A:S,14,FALSE)</f>
        <v>0</v>
      </c>
      <c r="T255" s="224">
        <f>VLOOKUP(A255,'[1]CUT Bs'!A:S,15,FALSE)</f>
        <v>0</v>
      </c>
      <c r="U255" s="224">
        <f>VLOOKUP(A255,'[1]CUT Bs'!A:S,16,FALSE)</f>
        <v>0</v>
      </c>
      <c r="V255" s="224">
        <f>VLOOKUP(A255,'[1]CUT Bs'!A:S,17,FALSE)</f>
        <v>0</v>
      </c>
      <c r="W255" s="224">
        <f>VLOOKUP(A255,'[1]RES. TRL'!F:H,2,FALSE)</f>
        <v>0</v>
      </c>
      <c r="X255" s="224">
        <f>VLOOKUP(A255,'[1]RES. TRL'!F:H,3,FALSE)</f>
        <v>0</v>
      </c>
      <c r="Y255" s="224">
        <f>VLOOKUP(A255,'[1]CUT USD'!A:N,2,FALSE)</f>
        <v>0</v>
      </c>
      <c r="Z255" s="224">
        <f>VLOOKUP(A255,'[1]CUT USD'!A:N,3,FALSE)</f>
        <v>0</v>
      </c>
      <c r="AA255" s="224">
        <f>VLOOKUP(A255,'[1]CUT USD'!A:N,4,FALSE)</f>
        <v>0</v>
      </c>
      <c r="AB255" s="224">
        <f>VLOOKUP(A255,'[1]CUT USD'!A:N,5,FALSE)</f>
        <v>0</v>
      </c>
      <c r="AC255" s="224">
        <f>VLOOKUP(A255,'[1]CUT USD'!A:N,6,FALSE)</f>
        <v>0</v>
      </c>
      <c r="AD255" s="224">
        <f>VLOOKUP(A255,'[1]CUT USD'!A:N,7,FALSE)</f>
        <v>0</v>
      </c>
      <c r="AE255" s="224">
        <f>VLOOKUP(A255,'[1]CUT USD'!A:N,8,FALSE)</f>
        <v>0</v>
      </c>
      <c r="AF255" s="224">
        <f>VLOOKUP(A255,'[1]CUT USD'!A:N,9,FALSE)</f>
        <v>0</v>
      </c>
      <c r="AG255" s="224">
        <f>VLOOKUP(A255,'[1]CUT USD'!A:N,10,FALSE)</f>
        <v>0</v>
      </c>
      <c r="AH255" s="224">
        <f>VLOOKUP(A255,'[1]CUT USD'!A:N,11,FALSE)</f>
        <v>0</v>
      </c>
      <c r="AI255" s="224">
        <f>VLOOKUP(A255,'[1]CUT USD'!A:N,12,FALSE)</f>
        <v>0</v>
      </c>
      <c r="AJ255" s="224">
        <f>VLOOKUP(A255,'[1]CUT USD'!A:N,13,FALSE)</f>
        <v>0</v>
      </c>
      <c r="AK255" s="224">
        <f>VLOOKUP(A255,'[1]CUT USD'!A:N,14,FALSE)</f>
        <v>0</v>
      </c>
      <c r="AL255" s="96">
        <f t="shared" si="5"/>
        <v>0</v>
      </c>
      <c r="AO255" s="103"/>
    </row>
    <row r="256" spans="1:41" ht="33" hidden="1" customHeight="1">
      <c r="A256" s="221">
        <v>1106</v>
      </c>
      <c r="B256" s="222" t="str">
        <f>PROPER(VLOOKUP(A256,[1]bd_lista!$A:$D,2,FALSE))</f>
        <v>Gobierno Autónomo Municipal De Villa Zudañez (Tacopaya)</v>
      </c>
      <c r="C256" s="223" t="s">
        <v>1383</v>
      </c>
      <c r="D256" s="224">
        <f>VLOOKUP(A256,'[1]RES. TRL'!A:C,2,FALSE)</f>
        <v>0</v>
      </c>
      <c r="E256" s="224">
        <f>VLOOKUP(A256,'[1]RES. TRL'!A:C,3,FALSE)</f>
        <v>0</v>
      </c>
      <c r="F256" s="224">
        <f>VLOOKUP(A256,[1]RES.CDI!A:B,2,FALSE)</f>
        <v>0</v>
      </c>
      <c r="G256" s="224">
        <f>VLOOKUP(A256,'[1]CUT Bs'!A:S,2,FALSE)</f>
        <v>0</v>
      </c>
      <c r="H256" s="224">
        <f>VLOOKUP(A256,'[1]CUT Bs'!A:S,3,FALSE)</f>
        <v>0</v>
      </c>
      <c r="I256" s="224">
        <f>VLOOKUP(A256,'[1]CUT Bs'!A:S,4,FALSE)</f>
        <v>0</v>
      </c>
      <c r="J256" s="224">
        <f>VLOOKUP(A256,'[1]CUT Bs'!A:S,5,FALSE)</f>
        <v>0</v>
      </c>
      <c r="K256" s="224">
        <f>VLOOKUP(A256,'[1]CUT Bs'!A:S,6,FALSE)</f>
        <v>0</v>
      </c>
      <c r="L256" s="224">
        <f>VLOOKUP(A256,'[1]CUT Bs'!A:S,7,FALSE)</f>
        <v>0</v>
      </c>
      <c r="M256" s="224">
        <f>VLOOKUP(A256,'[1]CUT Bs'!A:S,8,FALSE)</f>
        <v>0</v>
      </c>
      <c r="N256" s="224">
        <f>VLOOKUP(A256,'[1]CUT Bs'!A:S,9,FALSE)</f>
        <v>0</v>
      </c>
      <c r="O256" s="224">
        <f>VLOOKUP(A256,'[1]CUT Bs'!A:S,10,FALSE)</f>
        <v>0</v>
      </c>
      <c r="P256" s="224">
        <f>VLOOKUP(A256,'[1]CUT Bs'!A:S,11,FALSE)</f>
        <v>0</v>
      </c>
      <c r="Q256" s="224">
        <f>VLOOKUP(A256,'[1]CUT Bs'!A:S,12,FALSE)</f>
        <v>0</v>
      </c>
      <c r="R256" s="224">
        <f>VLOOKUP(A256,'[1]CUT Bs'!A:S,13,FALSE)</f>
        <v>0</v>
      </c>
      <c r="S256" s="224">
        <f>VLOOKUP(A256,'[1]CUT Bs'!A:S,14,FALSE)</f>
        <v>0</v>
      </c>
      <c r="T256" s="224">
        <f>VLOOKUP(A256,'[1]CUT Bs'!A:S,15,FALSE)</f>
        <v>0</v>
      </c>
      <c r="U256" s="224">
        <f>VLOOKUP(A256,'[1]CUT Bs'!A:S,16,FALSE)</f>
        <v>0</v>
      </c>
      <c r="V256" s="224">
        <f>VLOOKUP(A256,'[1]CUT Bs'!A:S,17,FALSE)</f>
        <v>0</v>
      </c>
      <c r="W256" s="224">
        <f>VLOOKUP(A256,'[1]RES. TRL'!F:H,2,FALSE)</f>
        <v>0</v>
      </c>
      <c r="X256" s="224">
        <f>VLOOKUP(A256,'[1]RES. TRL'!F:H,3,FALSE)</f>
        <v>0</v>
      </c>
      <c r="Y256" s="224">
        <f>VLOOKUP(A256,'[1]CUT USD'!A:N,2,FALSE)</f>
        <v>0</v>
      </c>
      <c r="Z256" s="224">
        <f>VLOOKUP(A256,'[1]CUT USD'!A:N,3,FALSE)</f>
        <v>0</v>
      </c>
      <c r="AA256" s="224">
        <f>VLOOKUP(A256,'[1]CUT USD'!A:N,4,FALSE)</f>
        <v>0</v>
      </c>
      <c r="AB256" s="224">
        <f>VLOOKUP(A256,'[1]CUT USD'!A:N,5,FALSE)</f>
        <v>0</v>
      </c>
      <c r="AC256" s="224">
        <f>VLOOKUP(A256,'[1]CUT USD'!A:N,6,FALSE)</f>
        <v>0</v>
      </c>
      <c r="AD256" s="224">
        <f>VLOOKUP(A256,'[1]CUT USD'!A:N,7,FALSE)</f>
        <v>0</v>
      </c>
      <c r="AE256" s="224">
        <f>VLOOKUP(A256,'[1]CUT USD'!A:N,8,FALSE)</f>
        <v>0</v>
      </c>
      <c r="AF256" s="224">
        <f>VLOOKUP(A256,'[1]CUT USD'!A:N,9,FALSE)</f>
        <v>0</v>
      </c>
      <c r="AG256" s="224">
        <f>VLOOKUP(A256,'[1]CUT USD'!A:N,10,FALSE)</f>
        <v>0</v>
      </c>
      <c r="AH256" s="224">
        <f>VLOOKUP(A256,'[1]CUT USD'!A:N,11,FALSE)</f>
        <v>0</v>
      </c>
      <c r="AI256" s="224">
        <f>VLOOKUP(A256,'[1]CUT USD'!A:N,12,FALSE)</f>
        <v>0</v>
      </c>
      <c r="AJ256" s="224">
        <f>VLOOKUP(A256,'[1]CUT USD'!A:N,13,FALSE)</f>
        <v>0</v>
      </c>
      <c r="AK256" s="224">
        <f>VLOOKUP(A256,'[1]CUT USD'!A:N,14,FALSE)</f>
        <v>0</v>
      </c>
      <c r="AL256" s="96">
        <f t="shared" si="5"/>
        <v>0</v>
      </c>
      <c r="AO256" s="103"/>
    </row>
    <row r="257" spans="1:41" ht="33" hidden="1" customHeight="1">
      <c r="A257" s="221">
        <v>1107</v>
      </c>
      <c r="B257" s="222" t="str">
        <f>PROPER(VLOOKUP(A257,[1]bd_lista!$A:$D,2,FALSE))</f>
        <v>Gobierno Autónomo Municipal De Presto</v>
      </c>
      <c r="C257" s="223" t="s">
        <v>1383</v>
      </c>
      <c r="D257" s="224">
        <f>VLOOKUP(A257,'[1]RES. TRL'!A:C,2,FALSE)</f>
        <v>0</v>
      </c>
      <c r="E257" s="224">
        <f>VLOOKUP(A257,'[1]RES. TRL'!A:C,3,FALSE)</f>
        <v>0</v>
      </c>
      <c r="F257" s="224">
        <f>VLOOKUP(A257,[1]RES.CDI!A:B,2,FALSE)</f>
        <v>0</v>
      </c>
      <c r="G257" s="224">
        <f>VLOOKUP(A257,'[1]CUT Bs'!A:S,2,FALSE)</f>
        <v>0</v>
      </c>
      <c r="H257" s="224">
        <f>VLOOKUP(A257,'[1]CUT Bs'!A:S,3,FALSE)</f>
        <v>0</v>
      </c>
      <c r="I257" s="224">
        <f>VLOOKUP(A257,'[1]CUT Bs'!A:S,4,FALSE)</f>
        <v>0</v>
      </c>
      <c r="J257" s="224">
        <f>VLOOKUP(A257,'[1]CUT Bs'!A:S,5,FALSE)</f>
        <v>0</v>
      </c>
      <c r="K257" s="224">
        <f>VLOOKUP(A257,'[1]CUT Bs'!A:S,6,FALSE)</f>
        <v>0</v>
      </c>
      <c r="L257" s="224">
        <f>VLOOKUP(A257,'[1]CUT Bs'!A:S,7,FALSE)</f>
        <v>0</v>
      </c>
      <c r="M257" s="224">
        <f>VLOOKUP(A257,'[1]CUT Bs'!A:S,8,FALSE)</f>
        <v>0</v>
      </c>
      <c r="N257" s="224">
        <f>VLOOKUP(A257,'[1]CUT Bs'!A:S,9,FALSE)</f>
        <v>0</v>
      </c>
      <c r="O257" s="224">
        <f>VLOOKUP(A257,'[1]CUT Bs'!A:S,10,FALSE)</f>
        <v>0</v>
      </c>
      <c r="P257" s="224">
        <f>VLOOKUP(A257,'[1]CUT Bs'!A:S,11,FALSE)</f>
        <v>0</v>
      </c>
      <c r="Q257" s="224">
        <f>VLOOKUP(A257,'[1]CUT Bs'!A:S,12,FALSE)</f>
        <v>0</v>
      </c>
      <c r="R257" s="224">
        <f>VLOOKUP(A257,'[1]CUT Bs'!A:S,13,FALSE)</f>
        <v>0</v>
      </c>
      <c r="S257" s="224">
        <f>VLOOKUP(A257,'[1]CUT Bs'!A:S,14,FALSE)</f>
        <v>0</v>
      </c>
      <c r="T257" s="224">
        <f>VLOOKUP(A257,'[1]CUT Bs'!A:S,15,FALSE)</f>
        <v>0</v>
      </c>
      <c r="U257" s="224">
        <f>VLOOKUP(A257,'[1]CUT Bs'!A:S,16,FALSE)</f>
        <v>0</v>
      </c>
      <c r="V257" s="224">
        <f>VLOOKUP(A257,'[1]CUT Bs'!A:S,17,FALSE)</f>
        <v>0</v>
      </c>
      <c r="W257" s="224">
        <f>VLOOKUP(A257,'[1]RES. TRL'!F:H,2,FALSE)</f>
        <v>0</v>
      </c>
      <c r="X257" s="224">
        <f>VLOOKUP(A257,'[1]RES. TRL'!F:H,3,FALSE)</f>
        <v>0</v>
      </c>
      <c r="Y257" s="224">
        <f>VLOOKUP(A257,'[1]CUT USD'!A:N,2,FALSE)</f>
        <v>0</v>
      </c>
      <c r="Z257" s="224">
        <f>VLOOKUP(A257,'[1]CUT USD'!A:N,3,FALSE)</f>
        <v>0</v>
      </c>
      <c r="AA257" s="224">
        <f>VLOOKUP(A257,'[1]CUT USD'!A:N,4,FALSE)</f>
        <v>0</v>
      </c>
      <c r="AB257" s="224">
        <f>VLOOKUP(A257,'[1]CUT USD'!A:N,5,FALSE)</f>
        <v>0</v>
      </c>
      <c r="AC257" s="224">
        <f>VLOOKUP(A257,'[1]CUT USD'!A:N,6,FALSE)</f>
        <v>0</v>
      </c>
      <c r="AD257" s="224">
        <f>VLOOKUP(A257,'[1]CUT USD'!A:N,7,FALSE)</f>
        <v>0</v>
      </c>
      <c r="AE257" s="224">
        <f>VLOOKUP(A257,'[1]CUT USD'!A:N,8,FALSE)</f>
        <v>0</v>
      </c>
      <c r="AF257" s="224">
        <f>VLOOKUP(A257,'[1]CUT USD'!A:N,9,FALSE)</f>
        <v>0</v>
      </c>
      <c r="AG257" s="224">
        <f>VLOOKUP(A257,'[1]CUT USD'!A:N,10,FALSE)</f>
        <v>0</v>
      </c>
      <c r="AH257" s="224">
        <f>VLOOKUP(A257,'[1]CUT USD'!A:N,11,FALSE)</f>
        <v>0</v>
      </c>
      <c r="AI257" s="224">
        <f>VLOOKUP(A257,'[1]CUT USD'!A:N,12,FALSE)</f>
        <v>0</v>
      </c>
      <c r="AJ257" s="224">
        <f>VLOOKUP(A257,'[1]CUT USD'!A:N,13,FALSE)</f>
        <v>0</v>
      </c>
      <c r="AK257" s="224">
        <f>VLOOKUP(A257,'[1]CUT USD'!A:N,14,FALSE)</f>
        <v>0</v>
      </c>
      <c r="AL257" s="96">
        <f t="shared" si="5"/>
        <v>0</v>
      </c>
      <c r="AO257" s="103"/>
    </row>
    <row r="258" spans="1:41" ht="33" hidden="1" customHeight="1">
      <c r="A258" s="221">
        <v>1108</v>
      </c>
      <c r="B258" s="222" t="str">
        <f>PROPER(VLOOKUP(A258,[1]bd_lista!$A:$D,2,FALSE))</f>
        <v>Gobierno Autónomo Municipal De Villa Mojocoya</v>
      </c>
      <c r="C258" s="223" t="s">
        <v>1383</v>
      </c>
      <c r="D258" s="224">
        <f>VLOOKUP(A258,'[1]RES. TRL'!A:C,2,FALSE)</f>
        <v>0</v>
      </c>
      <c r="E258" s="224">
        <f>VLOOKUP(A258,'[1]RES. TRL'!A:C,3,FALSE)</f>
        <v>0</v>
      </c>
      <c r="F258" s="224">
        <f>VLOOKUP(A258,[1]RES.CDI!A:B,2,FALSE)</f>
        <v>0</v>
      </c>
      <c r="G258" s="224">
        <f>VLOOKUP(A258,'[1]CUT Bs'!A:S,2,FALSE)</f>
        <v>0</v>
      </c>
      <c r="H258" s="224">
        <f>VLOOKUP(A258,'[1]CUT Bs'!A:S,3,FALSE)</f>
        <v>0</v>
      </c>
      <c r="I258" s="224">
        <f>VLOOKUP(A258,'[1]CUT Bs'!A:S,4,FALSE)</f>
        <v>0</v>
      </c>
      <c r="J258" s="224">
        <f>VLOOKUP(A258,'[1]CUT Bs'!A:S,5,FALSE)</f>
        <v>0</v>
      </c>
      <c r="K258" s="224">
        <f>VLOOKUP(A258,'[1]CUT Bs'!A:S,6,FALSE)</f>
        <v>0</v>
      </c>
      <c r="L258" s="224">
        <f>VLOOKUP(A258,'[1]CUT Bs'!A:S,7,FALSE)</f>
        <v>0</v>
      </c>
      <c r="M258" s="224">
        <f>VLOOKUP(A258,'[1]CUT Bs'!A:S,8,FALSE)</f>
        <v>0</v>
      </c>
      <c r="N258" s="224">
        <f>VLOOKUP(A258,'[1]CUT Bs'!A:S,9,FALSE)</f>
        <v>0</v>
      </c>
      <c r="O258" s="224">
        <f>VLOOKUP(A258,'[1]CUT Bs'!A:S,10,FALSE)</f>
        <v>0</v>
      </c>
      <c r="P258" s="224">
        <f>VLOOKUP(A258,'[1]CUT Bs'!A:S,11,FALSE)</f>
        <v>0</v>
      </c>
      <c r="Q258" s="224">
        <f>VLOOKUP(A258,'[1]CUT Bs'!A:S,12,FALSE)</f>
        <v>0</v>
      </c>
      <c r="R258" s="224">
        <f>VLOOKUP(A258,'[1]CUT Bs'!A:S,13,FALSE)</f>
        <v>0</v>
      </c>
      <c r="S258" s="224">
        <f>VLOOKUP(A258,'[1]CUT Bs'!A:S,14,FALSE)</f>
        <v>0</v>
      </c>
      <c r="T258" s="224">
        <f>VLOOKUP(A258,'[1]CUT Bs'!A:S,15,FALSE)</f>
        <v>0</v>
      </c>
      <c r="U258" s="224">
        <f>VLOOKUP(A258,'[1]CUT Bs'!A:S,16,FALSE)</f>
        <v>0</v>
      </c>
      <c r="V258" s="224">
        <f>VLOOKUP(A258,'[1]CUT Bs'!A:S,17,FALSE)</f>
        <v>0</v>
      </c>
      <c r="W258" s="224">
        <f>VLOOKUP(A258,'[1]RES. TRL'!F:H,2,FALSE)</f>
        <v>0</v>
      </c>
      <c r="X258" s="224">
        <f>VLOOKUP(A258,'[1]RES. TRL'!F:H,3,FALSE)</f>
        <v>0</v>
      </c>
      <c r="Y258" s="224">
        <f>VLOOKUP(A258,'[1]CUT USD'!A:N,2,FALSE)</f>
        <v>0</v>
      </c>
      <c r="Z258" s="224">
        <f>VLOOKUP(A258,'[1]CUT USD'!A:N,3,FALSE)</f>
        <v>0</v>
      </c>
      <c r="AA258" s="224">
        <f>VLOOKUP(A258,'[1]CUT USD'!A:N,4,FALSE)</f>
        <v>0</v>
      </c>
      <c r="AB258" s="224">
        <f>VLOOKUP(A258,'[1]CUT USD'!A:N,5,FALSE)</f>
        <v>0</v>
      </c>
      <c r="AC258" s="224">
        <f>VLOOKUP(A258,'[1]CUT USD'!A:N,6,FALSE)</f>
        <v>0</v>
      </c>
      <c r="AD258" s="224">
        <f>VLOOKUP(A258,'[1]CUT USD'!A:N,7,FALSE)</f>
        <v>0</v>
      </c>
      <c r="AE258" s="224">
        <f>VLOOKUP(A258,'[1]CUT USD'!A:N,8,FALSE)</f>
        <v>0</v>
      </c>
      <c r="AF258" s="224">
        <f>VLOOKUP(A258,'[1]CUT USD'!A:N,9,FALSE)</f>
        <v>0</v>
      </c>
      <c r="AG258" s="224">
        <f>VLOOKUP(A258,'[1]CUT USD'!A:N,10,FALSE)</f>
        <v>0</v>
      </c>
      <c r="AH258" s="224">
        <f>VLOOKUP(A258,'[1]CUT USD'!A:N,11,FALSE)</f>
        <v>0</v>
      </c>
      <c r="AI258" s="224">
        <f>VLOOKUP(A258,'[1]CUT USD'!A:N,12,FALSE)</f>
        <v>0</v>
      </c>
      <c r="AJ258" s="224">
        <f>VLOOKUP(A258,'[1]CUT USD'!A:N,13,FALSE)</f>
        <v>0</v>
      </c>
      <c r="AK258" s="224">
        <f>VLOOKUP(A258,'[1]CUT USD'!A:N,14,FALSE)</f>
        <v>0</v>
      </c>
      <c r="AL258" s="96">
        <f t="shared" si="5"/>
        <v>0</v>
      </c>
      <c r="AO258" s="103"/>
    </row>
    <row r="259" spans="1:41" ht="33" hidden="1" customHeight="1">
      <c r="A259" s="221">
        <v>1109</v>
      </c>
      <c r="B259" s="222" t="str">
        <f>PROPER(VLOOKUP(A259,[1]bd_lista!$A:$D,2,FALSE))</f>
        <v>Gobierno Autónomo Municipal De Icla</v>
      </c>
      <c r="C259" s="223" t="s">
        <v>1383</v>
      </c>
      <c r="D259" s="224">
        <f>VLOOKUP(A259,'[1]RES. TRL'!A:C,2,FALSE)</f>
        <v>0</v>
      </c>
      <c r="E259" s="224">
        <f>VLOOKUP(A259,'[1]RES. TRL'!A:C,3,FALSE)</f>
        <v>0</v>
      </c>
      <c r="F259" s="224">
        <f>VLOOKUP(A259,[1]RES.CDI!A:B,2,FALSE)</f>
        <v>0</v>
      </c>
      <c r="G259" s="224">
        <f>VLOOKUP(A259,'[1]CUT Bs'!A:S,2,FALSE)</f>
        <v>0</v>
      </c>
      <c r="H259" s="224">
        <f>VLOOKUP(A259,'[1]CUT Bs'!A:S,3,FALSE)</f>
        <v>0</v>
      </c>
      <c r="I259" s="224">
        <f>VLOOKUP(A259,'[1]CUT Bs'!A:S,4,FALSE)</f>
        <v>0</v>
      </c>
      <c r="J259" s="224">
        <f>VLOOKUP(A259,'[1]CUT Bs'!A:S,5,FALSE)</f>
        <v>0</v>
      </c>
      <c r="K259" s="224">
        <f>VLOOKUP(A259,'[1]CUT Bs'!A:S,6,FALSE)</f>
        <v>0</v>
      </c>
      <c r="L259" s="224">
        <f>VLOOKUP(A259,'[1]CUT Bs'!A:S,7,FALSE)</f>
        <v>0</v>
      </c>
      <c r="M259" s="224">
        <f>VLOOKUP(A259,'[1]CUT Bs'!A:S,8,FALSE)</f>
        <v>0</v>
      </c>
      <c r="N259" s="224">
        <f>VLOOKUP(A259,'[1]CUT Bs'!A:S,9,FALSE)</f>
        <v>0</v>
      </c>
      <c r="O259" s="224">
        <f>VLOOKUP(A259,'[1]CUT Bs'!A:S,10,FALSE)</f>
        <v>0</v>
      </c>
      <c r="P259" s="224">
        <f>VLOOKUP(A259,'[1]CUT Bs'!A:S,11,FALSE)</f>
        <v>0</v>
      </c>
      <c r="Q259" s="224">
        <f>VLOOKUP(A259,'[1]CUT Bs'!A:S,12,FALSE)</f>
        <v>0</v>
      </c>
      <c r="R259" s="224">
        <f>VLOOKUP(A259,'[1]CUT Bs'!A:S,13,FALSE)</f>
        <v>0</v>
      </c>
      <c r="S259" s="224">
        <f>VLOOKUP(A259,'[1]CUT Bs'!A:S,14,FALSE)</f>
        <v>0</v>
      </c>
      <c r="T259" s="224">
        <f>VLOOKUP(A259,'[1]CUT Bs'!A:S,15,FALSE)</f>
        <v>0</v>
      </c>
      <c r="U259" s="224">
        <f>VLOOKUP(A259,'[1]CUT Bs'!A:S,16,FALSE)</f>
        <v>0</v>
      </c>
      <c r="V259" s="224">
        <f>VLOOKUP(A259,'[1]CUT Bs'!A:S,17,FALSE)</f>
        <v>0</v>
      </c>
      <c r="W259" s="224">
        <f>VLOOKUP(A259,'[1]RES. TRL'!F:H,2,FALSE)</f>
        <v>0</v>
      </c>
      <c r="X259" s="224">
        <f>VLOOKUP(A259,'[1]RES. TRL'!F:H,3,FALSE)</f>
        <v>0</v>
      </c>
      <c r="Y259" s="224">
        <f>VLOOKUP(A259,'[1]CUT USD'!A:N,2,FALSE)</f>
        <v>0</v>
      </c>
      <c r="Z259" s="224">
        <f>VLOOKUP(A259,'[1]CUT USD'!A:N,3,FALSE)</f>
        <v>0</v>
      </c>
      <c r="AA259" s="224">
        <f>VLOOKUP(A259,'[1]CUT USD'!A:N,4,FALSE)</f>
        <v>0</v>
      </c>
      <c r="AB259" s="224">
        <f>VLOOKUP(A259,'[1]CUT USD'!A:N,5,FALSE)</f>
        <v>0</v>
      </c>
      <c r="AC259" s="224">
        <f>VLOOKUP(A259,'[1]CUT USD'!A:N,6,FALSE)</f>
        <v>0</v>
      </c>
      <c r="AD259" s="224">
        <f>VLOOKUP(A259,'[1]CUT USD'!A:N,7,FALSE)</f>
        <v>0</v>
      </c>
      <c r="AE259" s="224">
        <f>VLOOKUP(A259,'[1]CUT USD'!A:N,8,FALSE)</f>
        <v>0</v>
      </c>
      <c r="AF259" s="224">
        <f>VLOOKUP(A259,'[1]CUT USD'!A:N,9,FALSE)</f>
        <v>0</v>
      </c>
      <c r="AG259" s="224">
        <f>VLOOKUP(A259,'[1]CUT USD'!A:N,10,FALSE)</f>
        <v>0</v>
      </c>
      <c r="AH259" s="224">
        <f>VLOOKUP(A259,'[1]CUT USD'!A:N,11,FALSE)</f>
        <v>0</v>
      </c>
      <c r="AI259" s="224">
        <f>VLOOKUP(A259,'[1]CUT USD'!A:N,12,FALSE)</f>
        <v>0</v>
      </c>
      <c r="AJ259" s="224">
        <f>VLOOKUP(A259,'[1]CUT USD'!A:N,13,FALSE)</f>
        <v>0</v>
      </c>
      <c r="AK259" s="224">
        <f>VLOOKUP(A259,'[1]CUT USD'!A:N,14,FALSE)</f>
        <v>0</v>
      </c>
      <c r="AL259" s="96">
        <f t="shared" si="5"/>
        <v>0</v>
      </c>
      <c r="AO259" s="103"/>
    </row>
    <row r="260" spans="1:41" ht="33" hidden="1" customHeight="1">
      <c r="A260" s="221">
        <v>1110</v>
      </c>
      <c r="B260" s="222" t="str">
        <f>PROPER(VLOOKUP(A260,[1]bd_lista!$A:$D,2,FALSE))</f>
        <v>Gobierno Autónomo Municipal De Padilla</v>
      </c>
      <c r="C260" s="223" t="s">
        <v>1383</v>
      </c>
      <c r="D260" s="224">
        <f>VLOOKUP(A260,'[1]RES. TRL'!A:C,2,FALSE)</f>
        <v>0</v>
      </c>
      <c r="E260" s="224">
        <f>VLOOKUP(A260,'[1]RES. TRL'!A:C,3,FALSE)</f>
        <v>0</v>
      </c>
      <c r="F260" s="224">
        <f>VLOOKUP(A260,[1]RES.CDI!A:B,2,FALSE)</f>
        <v>0</v>
      </c>
      <c r="G260" s="224">
        <f>VLOOKUP(A260,'[1]CUT Bs'!A:S,2,FALSE)</f>
        <v>0</v>
      </c>
      <c r="H260" s="224">
        <f>VLOOKUP(A260,'[1]CUT Bs'!A:S,3,FALSE)</f>
        <v>0</v>
      </c>
      <c r="I260" s="224">
        <f>VLOOKUP(A260,'[1]CUT Bs'!A:S,4,FALSE)</f>
        <v>0</v>
      </c>
      <c r="J260" s="224">
        <f>VLOOKUP(A260,'[1]CUT Bs'!A:S,5,FALSE)</f>
        <v>0</v>
      </c>
      <c r="K260" s="224">
        <f>VLOOKUP(A260,'[1]CUT Bs'!A:S,6,FALSE)</f>
        <v>0</v>
      </c>
      <c r="L260" s="224">
        <f>VLOOKUP(A260,'[1]CUT Bs'!A:S,7,FALSE)</f>
        <v>0</v>
      </c>
      <c r="M260" s="224">
        <f>VLOOKUP(A260,'[1]CUT Bs'!A:S,8,FALSE)</f>
        <v>0</v>
      </c>
      <c r="N260" s="224">
        <f>VLOOKUP(A260,'[1]CUT Bs'!A:S,9,FALSE)</f>
        <v>0</v>
      </c>
      <c r="O260" s="224">
        <f>VLOOKUP(A260,'[1]CUT Bs'!A:S,10,FALSE)</f>
        <v>0</v>
      </c>
      <c r="P260" s="224">
        <f>VLOOKUP(A260,'[1]CUT Bs'!A:S,11,FALSE)</f>
        <v>0</v>
      </c>
      <c r="Q260" s="224">
        <f>VLOOKUP(A260,'[1]CUT Bs'!A:S,12,FALSE)</f>
        <v>0</v>
      </c>
      <c r="R260" s="224">
        <f>VLOOKUP(A260,'[1]CUT Bs'!A:S,13,FALSE)</f>
        <v>0</v>
      </c>
      <c r="S260" s="224">
        <f>VLOOKUP(A260,'[1]CUT Bs'!A:S,14,FALSE)</f>
        <v>0</v>
      </c>
      <c r="T260" s="224">
        <f>VLOOKUP(A260,'[1]CUT Bs'!A:S,15,FALSE)</f>
        <v>0</v>
      </c>
      <c r="U260" s="224">
        <f>VLOOKUP(A260,'[1]CUT Bs'!A:S,16,FALSE)</f>
        <v>0</v>
      </c>
      <c r="V260" s="224">
        <f>VLOOKUP(A260,'[1]CUT Bs'!A:S,17,FALSE)</f>
        <v>0</v>
      </c>
      <c r="W260" s="224">
        <f>VLOOKUP(A260,'[1]RES. TRL'!F:H,2,FALSE)</f>
        <v>0</v>
      </c>
      <c r="X260" s="224">
        <f>VLOOKUP(A260,'[1]RES. TRL'!F:H,3,FALSE)</f>
        <v>0</v>
      </c>
      <c r="Y260" s="224">
        <f>VLOOKUP(A260,'[1]CUT USD'!A:N,2,FALSE)</f>
        <v>0</v>
      </c>
      <c r="Z260" s="224">
        <f>VLOOKUP(A260,'[1]CUT USD'!A:N,3,FALSE)</f>
        <v>0</v>
      </c>
      <c r="AA260" s="224">
        <f>VLOOKUP(A260,'[1]CUT USD'!A:N,4,FALSE)</f>
        <v>0</v>
      </c>
      <c r="AB260" s="224">
        <f>VLOOKUP(A260,'[1]CUT USD'!A:N,5,FALSE)</f>
        <v>0</v>
      </c>
      <c r="AC260" s="224">
        <f>VLOOKUP(A260,'[1]CUT USD'!A:N,6,FALSE)</f>
        <v>0</v>
      </c>
      <c r="AD260" s="224">
        <f>VLOOKUP(A260,'[1]CUT USD'!A:N,7,FALSE)</f>
        <v>0</v>
      </c>
      <c r="AE260" s="224">
        <f>VLOOKUP(A260,'[1]CUT USD'!A:N,8,FALSE)</f>
        <v>0</v>
      </c>
      <c r="AF260" s="224">
        <f>VLOOKUP(A260,'[1]CUT USD'!A:N,9,FALSE)</f>
        <v>0</v>
      </c>
      <c r="AG260" s="224">
        <f>VLOOKUP(A260,'[1]CUT USD'!A:N,10,FALSE)</f>
        <v>0</v>
      </c>
      <c r="AH260" s="224">
        <f>VLOOKUP(A260,'[1]CUT USD'!A:N,11,FALSE)</f>
        <v>0</v>
      </c>
      <c r="AI260" s="224">
        <f>VLOOKUP(A260,'[1]CUT USD'!A:N,12,FALSE)</f>
        <v>0</v>
      </c>
      <c r="AJ260" s="224">
        <f>VLOOKUP(A260,'[1]CUT USD'!A:N,13,FALSE)</f>
        <v>0</v>
      </c>
      <c r="AK260" s="224">
        <f>VLOOKUP(A260,'[1]CUT USD'!A:N,14,FALSE)</f>
        <v>0</v>
      </c>
      <c r="AL260" s="96">
        <f t="shared" si="5"/>
        <v>0</v>
      </c>
      <c r="AO260" s="103"/>
    </row>
    <row r="261" spans="1:41" ht="33" hidden="1" customHeight="1">
      <c r="A261" s="221">
        <v>1111</v>
      </c>
      <c r="B261" s="222" t="str">
        <f>PROPER(VLOOKUP(A261,[1]bd_lista!$A:$D,2,FALSE))</f>
        <v>Gobierno Autónomo Municipal De Tomina</v>
      </c>
      <c r="C261" s="223" t="s">
        <v>1383</v>
      </c>
      <c r="D261" s="224">
        <f>VLOOKUP(A261,'[1]RES. TRL'!A:C,2,FALSE)</f>
        <v>0</v>
      </c>
      <c r="E261" s="224">
        <f>VLOOKUP(A261,'[1]RES. TRL'!A:C,3,FALSE)</f>
        <v>0</v>
      </c>
      <c r="F261" s="224">
        <f>VLOOKUP(A261,[1]RES.CDI!A:B,2,FALSE)</f>
        <v>0</v>
      </c>
      <c r="G261" s="224">
        <f>VLOOKUP(A261,'[1]CUT Bs'!A:S,2,FALSE)</f>
        <v>0</v>
      </c>
      <c r="H261" s="224">
        <f>VLOOKUP(A261,'[1]CUT Bs'!A:S,3,FALSE)</f>
        <v>0</v>
      </c>
      <c r="I261" s="224">
        <f>VLOOKUP(A261,'[1]CUT Bs'!A:S,4,FALSE)</f>
        <v>0</v>
      </c>
      <c r="J261" s="224">
        <f>VLOOKUP(A261,'[1]CUT Bs'!A:S,5,FALSE)</f>
        <v>0</v>
      </c>
      <c r="K261" s="224">
        <f>VLOOKUP(A261,'[1]CUT Bs'!A:S,6,FALSE)</f>
        <v>0</v>
      </c>
      <c r="L261" s="224">
        <f>VLOOKUP(A261,'[1]CUT Bs'!A:S,7,FALSE)</f>
        <v>0</v>
      </c>
      <c r="M261" s="224">
        <f>VLOOKUP(A261,'[1]CUT Bs'!A:S,8,FALSE)</f>
        <v>0</v>
      </c>
      <c r="N261" s="224">
        <f>VLOOKUP(A261,'[1]CUT Bs'!A:S,9,FALSE)</f>
        <v>0</v>
      </c>
      <c r="O261" s="224">
        <f>VLOOKUP(A261,'[1]CUT Bs'!A:S,10,FALSE)</f>
        <v>0</v>
      </c>
      <c r="P261" s="224">
        <f>VLOOKUP(A261,'[1]CUT Bs'!A:S,11,FALSE)</f>
        <v>0</v>
      </c>
      <c r="Q261" s="224">
        <f>VLOOKUP(A261,'[1]CUT Bs'!A:S,12,FALSE)</f>
        <v>0</v>
      </c>
      <c r="R261" s="224">
        <f>VLOOKUP(A261,'[1]CUT Bs'!A:S,13,FALSE)</f>
        <v>0</v>
      </c>
      <c r="S261" s="224">
        <f>VLOOKUP(A261,'[1]CUT Bs'!A:S,14,FALSE)</f>
        <v>0</v>
      </c>
      <c r="T261" s="224">
        <f>VLOOKUP(A261,'[1]CUT Bs'!A:S,15,FALSE)</f>
        <v>0</v>
      </c>
      <c r="U261" s="224">
        <f>VLOOKUP(A261,'[1]CUT Bs'!A:S,16,FALSE)</f>
        <v>0</v>
      </c>
      <c r="V261" s="224">
        <f>VLOOKUP(A261,'[1]CUT Bs'!A:S,17,FALSE)</f>
        <v>0</v>
      </c>
      <c r="W261" s="224">
        <f>VLOOKUP(A261,'[1]RES. TRL'!F:H,2,FALSE)</f>
        <v>0</v>
      </c>
      <c r="X261" s="224">
        <f>VLOOKUP(A261,'[1]RES. TRL'!F:H,3,FALSE)</f>
        <v>0</v>
      </c>
      <c r="Y261" s="224">
        <f>VLOOKUP(A261,'[1]CUT USD'!A:N,2,FALSE)</f>
        <v>0</v>
      </c>
      <c r="Z261" s="224">
        <f>VLOOKUP(A261,'[1]CUT USD'!A:N,3,FALSE)</f>
        <v>0</v>
      </c>
      <c r="AA261" s="224">
        <f>VLOOKUP(A261,'[1]CUT USD'!A:N,4,FALSE)</f>
        <v>0</v>
      </c>
      <c r="AB261" s="224">
        <f>VLOOKUP(A261,'[1]CUT USD'!A:N,5,FALSE)</f>
        <v>0</v>
      </c>
      <c r="AC261" s="224">
        <f>VLOOKUP(A261,'[1]CUT USD'!A:N,6,FALSE)</f>
        <v>0</v>
      </c>
      <c r="AD261" s="224">
        <f>VLOOKUP(A261,'[1]CUT USD'!A:N,7,FALSE)</f>
        <v>0</v>
      </c>
      <c r="AE261" s="224">
        <f>VLOOKUP(A261,'[1]CUT USD'!A:N,8,FALSE)</f>
        <v>0</v>
      </c>
      <c r="AF261" s="224">
        <f>VLOOKUP(A261,'[1]CUT USD'!A:N,9,FALSE)</f>
        <v>0</v>
      </c>
      <c r="AG261" s="224">
        <f>VLOOKUP(A261,'[1]CUT USD'!A:N,10,FALSE)</f>
        <v>0</v>
      </c>
      <c r="AH261" s="224">
        <f>VLOOKUP(A261,'[1]CUT USD'!A:N,11,FALSE)</f>
        <v>0</v>
      </c>
      <c r="AI261" s="224">
        <f>VLOOKUP(A261,'[1]CUT USD'!A:N,12,FALSE)</f>
        <v>0</v>
      </c>
      <c r="AJ261" s="224">
        <f>VLOOKUP(A261,'[1]CUT USD'!A:N,13,FALSE)</f>
        <v>0</v>
      </c>
      <c r="AK261" s="224">
        <f>VLOOKUP(A261,'[1]CUT USD'!A:N,14,FALSE)</f>
        <v>0</v>
      </c>
      <c r="AL261" s="96">
        <f t="shared" si="5"/>
        <v>0</v>
      </c>
      <c r="AO261" s="103"/>
    </row>
    <row r="262" spans="1:41" ht="33" hidden="1" customHeight="1">
      <c r="A262" s="221">
        <v>1112</v>
      </c>
      <c r="B262" s="222" t="str">
        <f>PROPER(VLOOKUP(A262,[1]bd_lista!$A:$D,2,FALSE))</f>
        <v>Gobierno Autónomo Municipal De Sopachuy</v>
      </c>
      <c r="C262" s="223" t="s">
        <v>1383</v>
      </c>
      <c r="D262" s="224">
        <f>VLOOKUP(A262,'[1]RES. TRL'!A:C,2,FALSE)</f>
        <v>0</v>
      </c>
      <c r="E262" s="224">
        <f>VLOOKUP(A262,'[1]RES. TRL'!A:C,3,FALSE)</f>
        <v>0</v>
      </c>
      <c r="F262" s="224">
        <f>VLOOKUP(A262,[1]RES.CDI!A:B,2,FALSE)</f>
        <v>0</v>
      </c>
      <c r="G262" s="224">
        <f>VLOOKUP(A262,'[1]CUT Bs'!A:S,2,FALSE)</f>
        <v>0</v>
      </c>
      <c r="H262" s="224">
        <f>VLOOKUP(A262,'[1]CUT Bs'!A:S,3,FALSE)</f>
        <v>0</v>
      </c>
      <c r="I262" s="224">
        <f>VLOOKUP(A262,'[1]CUT Bs'!A:S,4,FALSE)</f>
        <v>0</v>
      </c>
      <c r="J262" s="224">
        <f>VLOOKUP(A262,'[1]CUT Bs'!A:S,5,FALSE)</f>
        <v>0</v>
      </c>
      <c r="K262" s="224">
        <f>VLOOKUP(A262,'[1]CUT Bs'!A:S,6,FALSE)</f>
        <v>0</v>
      </c>
      <c r="L262" s="224">
        <f>VLOOKUP(A262,'[1]CUT Bs'!A:S,7,FALSE)</f>
        <v>0</v>
      </c>
      <c r="M262" s="224">
        <f>VLOOKUP(A262,'[1]CUT Bs'!A:S,8,FALSE)</f>
        <v>0</v>
      </c>
      <c r="N262" s="224">
        <f>VLOOKUP(A262,'[1]CUT Bs'!A:S,9,FALSE)</f>
        <v>0</v>
      </c>
      <c r="O262" s="224">
        <f>VLOOKUP(A262,'[1]CUT Bs'!A:S,10,FALSE)</f>
        <v>0</v>
      </c>
      <c r="P262" s="224">
        <f>VLOOKUP(A262,'[1]CUT Bs'!A:S,11,FALSE)</f>
        <v>0</v>
      </c>
      <c r="Q262" s="224">
        <f>VLOOKUP(A262,'[1]CUT Bs'!A:S,12,FALSE)</f>
        <v>0</v>
      </c>
      <c r="R262" s="224">
        <f>VLOOKUP(A262,'[1]CUT Bs'!A:S,13,FALSE)</f>
        <v>0</v>
      </c>
      <c r="S262" s="224">
        <f>VLOOKUP(A262,'[1]CUT Bs'!A:S,14,FALSE)</f>
        <v>0</v>
      </c>
      <c r="T262" s="224">
        <f>VLOOKUP(A262,'[1]CUT Bs'!A:S,15,FALSE)</f>
        <v>0</v>
      </c>
      <c r="U262" s="224">
        <f>VLOOKUP(A262,'[1]CUT Bs'!A:S,16,FALSE)</f>
        <v>0</v>
      </c>
      <c r="V262" s="224">
        <f>VLOOKUP(A262,'[1]CUT Bs'!A:S,17,FALSE)</f>
        <v>0</v>
      </c>
      <c r="W262" s="224">
        <f>VLOOKUP(A262,'[1]RES. TRL'!F:H,2,FALSE)</f>
        <v>0</v>
      </c>
      <c r="X262" s="224">
        <f>VLOOKUP(A262,'[1]RES. TRL'!F:H,3,FALSE)</f>
        <v>0</v>
      </c>
      <c r="Y262" s="224">
        <f>VLOOKUP(A262,'[1]CUT USD'!A:N,2,FALSE)</f>
        <v>0</v>
      </c>
      <c r="Z262" s="224">
        <f>VLOOKUP(A262,'[1]CUT USD'!A:N,3,FALSE)</f>
        <v>0</v>
      </c>
      <c r="AA262" s="224">
        <f>VLOOKUP(A262,'[1]CUT USD'!A:N,4,FALSE)</f>
        <v>0</v>
      </c>
      <c r="AB262" s="224">
        <f>VLOOKUP(A262,'[1]CUT USD'!A:N,5,FALSE)</f>
        <v>0</v>
      </c>
      <c r="AC262" s="224">
        <f>VLOOKUP(A262,'[1]CUT USD'!A:N,6,FALSE)</f>
        <v>0</v>
      </c>
      <c r="AD262" s="224">
        <f>VLOOKUP(A262,'[1]CUT USD'!A:N,7,FALSE)</f>
        <v>0</v>
      </c>
      <c r="AE262" s="224">
        <f>VLOOKUP(A262,'[1]CUT USD'!A:N,8,FALSE)</f>
        <v>0</v>
      </c>
      <c r="AF262" s="224">
        <f>VLOOKUP(A262,'[1]CUT USD'!A:N,9,FALSE)</f>
        <v>0</v>
      </c>
      <c r="AG262" s="224">
        <f>VLOOKUP(A262,'[1]CUT USD'!A:N,10,FALSE)</f>
        <v>0</v>
      </c>
      <c r="AH262" s="224">
        <f>VLOOKUP(A262,'[1]CUT USD'!A:N,11,FALSE)</f>
        <v>0</v>
      </c>
      <c r="AI262" s="224">
        <f>VLOOKUP(A262,'[1]CUT USD'!A:N,12,FALSE)</f>
        <v>0</v>
      </c>
      <c r="AJ262" s="224">
        <f>VLOOKUP(A262,'[1]CUT USD'!A:N,13,FALSE)</f>
        <v>0</v>
      </c>
      <c r="AK262" s="224">
        <f>VLOOKUP(A262,'[1]CUT USD'!A:N,14,FALSE)</f>
        <v>0</v>
      </c>
      <c r="AL262" s="96">
        <f t="shared" si="5"/>
        <v>0</v>
      </c>
      <c r="AO262" s="103"/>
    </row>
    <row r="263" spans="1:41" ht="33" hidden="1" customHeight="1">
      <c r="A263" s="221">
        <v>1113</v>
      </c>
      <c r="B263" s="222" t="str">
        <f>PROPER(VLOOKUP(A263,[1]bd_lista!$A:$D,2,FALSE))</f>
        <v>Gobierno Autónomo Municipal De Villa Alcalá</v>
      </c>
      <c r="C263" s="223" t="s">
        <v>1383</v>
      </c>
      <c r="D263" s="224">
        <f>VLOOKUP(A263,'[1]RES. TRL'!A:C,2,FALSE)</f>
        <v>0</v>
      </c>
      <c r="E263" s="224">
        <f>VLOOKUP(A263,'[1]RES. TRL'!A:C,3,FALSE)</f>
        <v>0</v>
      </c>
      <c r="F263" s="224">
        <f>VLOOKUP(A263,[1]RES.CDI!A:B,2,FALSE)</f>
        <v>0</v>
      </c>
      <c r="G263" s="224">
        <f>VLOOKUP(A263,'[1]CUT Bs'!A:S,2,FALSE)</f>
        <v>0</v>
      </c>
      <c r="H263" s="224">
        <f>VLOOKUP(A263,'[1]CUT Bs'!A:S,3,FALSE)</f>
        <v>0</v>
      </c>
      <c r="I263" s="224">
        <f>VLOOKUP(A263,'[1]CUT Bs'!A:S,4,FALSE)</f>
        <v>0</v>
      </c>
      <c r="J263" s="224">
        <f>VLOOKUP(A263,'[1]CUT Bs'!A:S,5,FALSE)</f>
        <v>0</v>
      </c>
      <c r="K263" s="224">
        <f>VLOOKUP(A263,'[1]CUT Bs'!A:S,6,FALSE)</f>
        <v>0</v>
      </c>
      <c r="L263" s="224">
        <f>VLOOKUP(A263,'[1]CUT Bs'!A:S,7,FALSE)</f>
        <v>0</v>
      </c>
      <c r="M263" s="224">
        <f>VLOOKUP(A263,'[1]CUT Bs'!A:S,8,FALSE)</f>
        <v>0</v>
      </c>
      <c r="N263" s="224">
        <f>VLOOKUP(A263,'[1]CUT Bs'!A:S,9,FALSE)</f>
        <v>0</v>
      </c>
      <c r="O263" s="224">
        <f>VLOOKUP(A263,'[1]CUT Bs'!A:S,10,FALSE)</f>
        <v>0</v>
      </c>
      <c r="P263" s="224">
        <f>VLOOKUP(A263,'[1]CUT Bs'!A:S,11,FALSE)</f>
        <v>0</v>
      </c>
      <c r="Q263" s="224">
        <f>VLOOKUP(A263,'[1]CUT Bs'!A:S,12,FALSE)</f>
        <v>0</v>
      </c>
      <c r="R263" s="224">
        <f>VLOOKUP(A263,'[1]CUT Bs'!A:S,13,FALSE)</f>
        <v>0</v>
      </c>
      <c r="S263" s="224">
        <f>VLOOKUP(A263,'[1]CUT Bs'!A:S,14,FALSE)</f>
        <v>0</v>
      </c>
      <c r="T263" s="224">
        <f>VLOOKUP(A263,'[1]CUT Bs'!A:S,15,FALSE)</f>
        <v>0</v>
      </c>
      <c r="U263" s="224">
        <f>VLOOKUP(A263,'[1]CUT Bs'!A:S,16,FALSE)</f>
        <v>0</v>
      </c>
      <c r="V263" s="224">
        <f>VLOOKUP(A263,'[1]CUT Bs'!A:S,17,FALSE)</f>
        <v>0</v>
      </c>
      <c r="W263" s="224">
        <f>VLOOKUP(A263,'[1]RES. TRL'!F:H,2,FALSE)</f>
        <v>0</v>
      </c>
      <c r="X263" s="224">
        <f>VLOOKUP(A263,'[1]RES. TRL'!F:H,3,FALSE)</f>
        <v>0</v>
      </c>
      <c r="Y263" s="224">
        <f>VLOOKUP(A263,'[1]CUT USD'!A:N,2,FALSE)</f>
        <v>0</v>
      </c>
      <c r="Z263" s="224">
        <f>VLOOKUP(A263,'[1]CUT USD'!A:N,3,FALSE)</f>
        <v>0</v>
      </c>
      <c r="AA263" s="224">
        <f>VLOOKUP(A263,'[1]CUT USD'!A:N,4,FALSE)</f>
        <v>0</v>
      </c>
      <c r="AB263" s="224">
        <f>VLOOKUP(A263,'[1]CUT USD'!A:N,5,FALSE)</f>
        <v>0</v>
      </c>
      <c r="AC263" s="224">
        <f>VLOOKUP(A263,'[1]CUT USD'!A:N,6,FALSE)</f>
        <v>0</v>
      </c>
      <c r="AD263" s="224">
        <f>VLOOKUP(A263,'[1]CUT USD'!A:N,7,FALSE)</f>
        <v>0</v>
      </c>
      <c r="AE263" s="224">
        <f>VLOOKUP(A263,'[1]CUT USD'!A:N,8,FALSE)</f>
        <v>0</v>
      </c>
      <c r="AF263" s="224">
        <f>VLOOKUP(A263,'[1]CUT USD'!A:N,9,FALSE)</f>
        <v>0</v>
      </c>
      <c r="AG263" s="224">
        <f>VLOOKUP(A263,'[1]CUT USD'!A:N,10,FALSE)</f>
        <v>0</v>
      </c>
      <c r="AH263" s="224">
        <f>VLOOKUP(A263,'[1]CUT USD'!A:N,11,FALSE)</f>
        <v>0</v>
      </c>
      <c r="AI263" s="224">
        <f>VLOOKUP(A263,'[1]CUT USD'!A:N,12,FALSE)</f>
        <v>0</v>
      </c>
      <c r="AJ263" s="224">
        <f>VLOOKUP(A263,'[1]CUT USD'!A:N,13,FALSE)</f>
        <v>0</v>
      </c>
      <c r="AK263" s="224">
        <f>VLOOKUP(A263,'[1]CUT USD'!A:N,14,FALSE)</f>
        <v>0</v>
      </c>
      <c r="AL263" s="96">
        <f t="shared" si="5"/>
        <v>0</v>
      </c>
      <c r="AO263" s="103"/>
    </row>
    <row r="264" spans="1:41" ht="33" hidden="1" customHeight="1">
      <c r="A264" s="221">
        <v>1114</v>
      </c>
      <c r="B264" s="222" t="str">
        <f>PROPER(VLOOKUP(A264,[1]bd_lista!$A:$D,2,FALSE))</f>
        <v>Gobierno Autónomo Municipal De El Villar</v>
      </c>
      <c r="C264" s="223" t="s">
        <v>1383</v>
      </c>
      <c r="D264" s="224">
        <f>VLOOKUP(A264,'[1]RES. TRL'!A:C,2,FALSE)</f>
        <v>0</v>
      </c>
      <c r="E264" s="224">
        <f>VLOOKUP(A264,'[1]RES. TRL'!A:C,3,FALSE)</f>
        <v>0</v>
      </c>
      <c r="F264" s="224">
        <f>VLOOKUP(A264,[1]RES.CDI!A:B,2,FALSE)</f>
        <v>0</v>
      </c>
      <c r="G264" s="224">
        <f>VLOOKUP(A264,'[1]CUT Bs'!A:S,2,FALSE)</f>
        <v>0</v>
      </c>
      <c r="H264" s="224">
        <f>VLOOKUP(A264,'[1]CUT Bs'!A:S,3,FALSE)</f>
        <v>0</v>
      </c>
      <c r="I264" s="224">
        <f>VLOOKUP(A264,'[1]CUT Bs'!A:S,4,FALSE)</f>
        <v>0</v>
      </c>
      <c r="J264" s="224">
        <f>VLOOKUP(A264,'[1]CUT Bs'!A:S,5,FALSE)</f>
        <v>0</v>
      </c>
      <c r="K264" s="224">
        <f>VLOOKUP(A264,'[1]CUT Bs'!A:S,6,FALSE)</f>
        <v>0</v>
      </c>
      <c r="L264" s="224">
        <f>VLOOKUP(A264,'[1]CUT Bs'!A:S,7,FALSE)</f>
        <v>0</v>
      </c>
      <c r="M264" s="224">
        <f>VLOOKUP(A264,'[1]CUT Bs'!A:S,8,FALSE)</f>
        <v>0</v>
      </c>
      <c r="N264" s="224">
        <f>VLOOKUP(A264,'[1]CUT Bs'!A:S,9,FALSE)</f>
        <v>0</v>
      </c>
      <c r="O264" s="224">
        <f>VLOOKUP(A264,'[1]CUT Bs'!A:S,10,FALSE)</f>
        <v>0</v>
      </c>
      <c r="P264" s="224">
        <f>VLOOKUP(A264,'[1]CUT Bs'!A:S,11,FALSE)</f>
        <v>0</v>
      </c>
      <c r="Q264" s="224">
        <f>VLOOKUP(A264,'[1]CUT Bs'!A:S,12,FALSE)</f>
        <v>0</v>
      </c>
      <c r="R264" s="224">
        <f>VLOOKUP(A264,'[1]CUT Bs'!A:S,13,FALSE)</f>
        <v>0</v>
      </c>
      <c r="S264" s="224">
        <f>VLOOKUP(A264,'[1]CUT Bs'!A:S,14,FALSE)</f>
        <v>0</v>
      </c>
      <c r="T264" s="224">
        <f>VLOOKUP(A264,'[1]CUT Bs'!A:S,15,FALSE)</f>
        <v>0</v>
      </c>
      <c r="U264" s="224">
        <f>VLOOKUP(A264,'[1]CUT Bs'!A:S,16,FALSE)</f>
        <v>0</v>
      </c>
      <c r="V264" s="224">
        <f>VLOOKUP(A264,'[1]CUT Bs'!A:S,17,FALSE)</f>
        <v>0</v>
      </c>
      <c r="W264" s="224">
        <f>VLOOKUP(A264,'[1]RES. TRL'!F:H,2,FALSE)</f>
        <v>0</v>
      </c>
      <c r="X264" s="224">
        <f>VLOOKUP(A264,'[1]RES. TRL'!F:H,3,FALSE)</f>
        <v>0</v>
      </c>
      <c r="Y264" s="224">
        <f>VLOOKUP(A264,'[1]CUT USD'!A:N,2,FALSE)</f>
        <v>0</v>
      </c>
      <c r="Z264" s="224">
        <f>VLOOKUP(A264,'[1]CUT USD'!A:N,3,FALSE)</f>
        <v>0</v>
      </c>
      <c r="AA264" s="224">
        <f>VLOOKUP(A264,'[1]CUT USD'!A:N,4,FALSE)</f>
        <v>0</v>
      </c>
      <c r="AB264" s="224">
        <f>VLOOKUP(A264,'[1]CUT USD'!A:N,5,FALSE)</f>
        <v>0</v>
      </c>
      <c r="AC264" s="224">
        <f>VLOOKUP(A264,'[1]CUT USD'!A:N,6,FALSE)</f>
        <v>0</v>
      </c>
      <c r="AD264" s="224">
        <f>VLOOKUP(A264,'[1]CUT USD'!A:N,7,FALSE)</f>
        <v>0</v>
      </c>
      <c r="AE264" s="224">
        <f>VLOOKUP(A264,'[1]CUT USD'!A:N,8,FALSE)</f>
        <v>0</v>
      </c>
      <c r="AF264" s="224">
        <f>VLOOKUP(A264,'[1]CUT USD'!A:N,9,FALSE)</f>
        <v>0</v>
      </c>
      <c r="AG264" s="224">
        <f>VLOOKUP(A264,'[1]CUT USD'!A:N,10,FALSE)</f>
        <v>0</v>
      </c>
      <c r="AH264" s="224">
        <f>VLOOKUP(A264,'[1]CUT USD'!A:N,11,FALSE)</f>
        <v>0</v>
      </c>
      <c r="AI264" s="224">
        <f>VLOOKUP(A264,'[1]CUT USD'!A:N,12,FALSE)</f>
        <v>0</v>
      </c>
      <c r="AJ264" s="224">
        <f>VLOOKUP(A264,'[1]CUT USD'!A:N,13,FALSE)</f>
        <v>0</v>
      </c>
      <c r="AK264" s="224">
        <f>VLOOKUP(A264,'[1]CUT USD'!A:N,14,FALSE)</f>
        <v>0</v>
      </c>
      <c r="AL264" s="96">
        <f t="shared" si="5"/>
        <v>0</v>
      </c>
      <c r="AO264" s="103"/>
    </row>
    <row r="265" spans="1:41" ht="33" hidden="1" customHeight="1">
      <c r="A265" s="221">
        <v>1115</v>
      </c>
      <c r="B265" s="222" t="str">
        <f>PROPER(VLOOKUP(A265,[1]bd_lista!$A:$D,2,FALSE))</f>
        <v>Gobierno Autónomo Municipal De Monteagudo</v>
      </c>
      <c r="C265" s="223" t="s">
        <v>1383</v>
      </c>
      <c r="D265" s="224">
        <f>VLOOKUP(A265,'[1]RES. TRL'!A:C,2,FALSE)</f>
        <v>0</v>
      </c>
      <c r="E265" s="224">
        <f>VLOOKUP(A265,'[1]RES. TRL'!A:C,3,FALSE)</f>
        <v>0</v>
      </c>
      <c r="F265" s="224">
        <f>VLOOKUP(A265,[1]RES.CDI!A:B,2,FALSE)</f>
        <v>0</v>
      </c>
      <c r="G265" s="224">
        <f>VLOOKUP(A265,'[1]CUT Bs'!A:S,2,FALSE)</f>
        <v>0</v>
      </c>
      <c r="H265" s="224">
        <f>VLOOKUP(A265,'[1]CUT Bs'!A:S,3,FALSE)</f>
        <v>0</v>
      </c>
      <c r="I265" s="224">
        <f>VLOOKUP(A265,'[1]CUT Bs'!A:S,4,FALSE)</f>
        <v>0</v>
      </c>
      <c r="J265" s="224">
        <f>VLOOKUP(A265,'[1]CUT Bs'!A:S,5,FALSE)</f>
        <v>0</v>
      </c>
      <c r="K265" s="224">
        <f>VLOOKUP(A265,'[1]CUT Bs'!A:S,6,FALSE)</f>
        <v>0</v>
      </c>
      <c r="L265" s="224">
        <f>VLOOKUP(A265,'[1]CUT Bs'!A:S,7,FALSE)</f>
        <v>0</v>
      </c>
      <c r="M265" s="224">
        <f>VLOOKUP(A265,'[1]CUT Bs'!A:S,8,FALSE)</f>
        <v>0</v>
      </c>
      <c r="N265" s="224">
        <f>VLOOKUP(A265,'[1]CUT Bs'!A:S,9,FALSE)</f>
        <v>0</v>
      </c>
      <c r="O265" s="224">
        <f>VLOOKUP(A265,'[1]CUT Bs'!A:S,10,FALSE)</f>
        <v>0</v>
      </c>
      <c r="P265" s="224">
        <f>VLOOKUP(A265,'[1]CUT Bs'!A:S,11,FALSE)</f>
        <v>0</v>
      </c>
      <c r="Q265" s="224">
        <f>VLOOKUP(A265,'[1]CUT Bs'!A:S,12,FALSE)</f>
        <v>0</v>
      </c>
      <c r="R265" s="224">
        <f>VLOOKUP(A265,'[1]CUT Bs'!A:S,13,FALSE)</f>
        <v>0</v>
      </c>
      <c r="S265" s="224">
        <f>VLOOKUP(A265,'[1]CUT Bs'!A:S,14,FALSE)</f>
        <v>0</v>
      </c>
      <c r="T265" s="224">
        <f>VLOOKUP(A265,'[1]CUT Bs'!A:S,15,FALSE)</f>
        <v>0</v>
      </c>
      <c r="U265" s="224">
        <f>VLOOKUP(A265,'[1]CUT Bs'!A:S,16,FALSE)</f>
        <v>0</v>
      </c>
      <c r="V265" s="224">
        <f>VLOOKUP(A265,'[1]CUT Bs'!A:S,17,FALSE)</f>
        <v>0</v>
      </c>
      <c r="W265" s="224">
        <f>VLOOKUP(A265,'[1]RES. TRL'!F:H,2,FALSE)</f>
        <v>0</v>
      </c>
      <c r="X265" s="224">
        <f>VLOOKUP(A265,'[1]RES. TRL'!F:H,3,FALSE)</f>
        <v>0</v>
      </c>
      <c r="Y265" s="224">
        <f>VLOOKUP(A265,'[1]CUT USD'!A:N,2,FALSE)</f>
        <v>0</v>
      </c>
      <c r="Z265" s="224">
        <f>VLOOKUP(A265,'[1]CUT USD'!A:N,3,FALSE)</f>
        <v>0</v>
      </c>
      <c r="AA265" s="224">
        <f>VLOOKUP(A265,'[1]CUT USD'!A:N,4,FALSE)</f>
        <v>0</v>
      </c>
      <c r="AB265" s="224">
        <f>VLOOKUP(A265,'[1]CUT USD'!A:N,5,FALSE)</f>
        <v>0</v>
      </c>
      <c r="AC265" s="224">
        <f>VLOOKUP(A265,'[1]CUT USD'!A:N,6,FALSE)</f>
        <v>0</v>
      </c>
      <c r="AD265" s="224">
        <f>VLOOKUP(A265,'[1]CUT USD'!A:N,7,FALSE)</f>
        <v>0</v>
      </c>
      <c r="AE265" s="224">
        <f>VLOOKUP(A265,'[1]CUT USD'!A:N,8,FALSE)</f>
        <v>0</v>
      </c>
      <c r="AF265" s="224">
        <f>VLOOKUP(A265,'[1]CUT USD'!A:N,9,FALSE)</f>
        <v>0</v>
      </c>
      <c r="AG265" s="224">
        <f>VLOOKUP(A265,'[1]CUT USD'!A:N,10,FALSE)</f>
        <v>0</v>
      </c>
      <c r="AH265" s="224">
        <f>VLOOKUP(A265,'[1]CUT USD'!A:N,11,FALSE)</f>
        <v>0</v>
      </c>
      <c r="AI265" s="224">
        <f>VLOOKUP(A265,'[1]CUT USD'!A:N,12,FALSE)</f>
        <v>0</v>
      </c>
      <c r="AJ265" s="224">
        <f>VLOOKUP(A265,'[1]CUT USD'!A:N,13,FALSE)</f>
        <v>0</v>
      </c>
      <c r="AK265" s="224">
        <f>VLOOKUP(A265,'[1]CUT USD'!A:N,14,FALSE)</f>
        <v>0</v>
      </c>
      <c r="AL265" s="96">
        <f t="shared" si="5"/>
        <v>0</v>
      </c>
      <c r="AO265" s="103"/>
    </row>
    <row r="266" spans="1:41" ht="33" hidden="1" customHeight="1">
      <c r="A266" s="221">
        <v>1116</v>
      </c>
      <c r="B266" s="222" t="str">
        <f>PROPER(VLOOKUP(A266,[1]bd_lista!$A:$D,2,FALSE))</f>
        <v>Gobierno Autónomo Municipal De San Pablo De Huacareta</v>
      </c>
      <c r="C266" s="223" t="s">
        <v>1383</v>
      </c>
      <c r="D266" s="224">
        <f>VLOOKUP(A266,'[1]RES. TRL'!A:C,2,FALSE)</f>
        <v>0</v>
      </c>
      <c r="E266" s="224">
        <f>VLOOKUP(A266,'[1]RES. TRL'!A:C,3,FALSE)</f>
        <v>0</v>
      </c>
      <c r="F266" s="224">
        <f>VLOOKUP(A266,[1]RES.CDI!A:B,2,FALSE)</f>
        <v>0</v>
      </c>
      <c r="G266" s="224">
        <f>VLOOKUP(A266,'[1]CUT Bs'!A:S,2,FALSE)</f>
        <v>0</v>
      </c>
      <c r="H266" s="224">
        <f>VLOOKUP(A266,'[1]CUT Bs'!A:S,3,FALSE)</f>
        <v>0</v>
      </c>
      <c r="I266" s="224">
        <f>VLOOKUP(A266,'[1]CUT Bs'!A:S,4,FALSE)</f>
        <v>0</v>
      </c>
      <c r="J266" s="224">
        <f>VLOOKUP(A266,'[1]CUT Bs'!A:S,5,FALSE)</f>
        <v>0</v>
      </c>
      <c r="K266" s="224">
        <f>VLOOKUP(A266,'[1]CUT Bs'!A:S,6,FALSE)</f>
        <v>0</v>
      </c>
      <c r="L266" s="224">
        <f>VLOOKUP(A266,'[1]CUT Bs'!A:S,7,FALSE)</f>
        <v>0</v>
      </c>
      <c r="M266" s="224">
        <f>VLOOKUP(A266,'[1]CUT Bs'!A:S,8,FALSE)</f>
        <v>0</v>
      </c>
      <c r="N266" s="224">
        <f>VLOOKUP(A266,'[1]CUT Bs'!A:S,9,FALSE)</f>
        <v>0</v>
      </c>
      <c r="O266" s="224">
        <f>VLOOKUP(A266,'[1]CUT Bs'!A:S,10,FALSE)</f>
        <v>0</v>
      </c>
      <c r="P266" s="224">
        <f>VLOOKUP(A266,'[1]CUT Bs'!A:S,11,FALSE)</f>
        <v>0</v>
      </c>
      <c r="Q266" s="224">
        <f>VLOOKUP(A266,'[1]CUT Bs'!A:S,12,FALSE)</f>
        <v>0</v>
      </c>
      <c r="R266" s="224">
        <f>VLOOKUP(A266,'[1]CUT Bs'!A:S,13,FALSE)</f>
        <v>0</v>
      </c>
      <c r="S266" s="224">
        <f>VLOOKUP(A266,'[1]CUT Bs'!A:S,14,FALSE)</f>
        <v>0</v>
      </c>
      <c r="T266" s="224">
        <f>VLOOKUP(A266,'[1]CUT Bs'!A:S,15,FALSE)</f>
        <v>0</v>
      </c>
      <c r="U266" s="224">
        <f>VLOOKUP(A266,'[1]CUT Bs'!A:S,16,FALSE)</f>
        <v>0</v>
      </c>
      <c r="V266" s="224">
        <f>VLOOKUP(A266,'[1]CUT Bs'!A:S,17,FALSE)</f>
        <v>0</v>
      </c>
      <c r="W266" s="224">
        <f>VLOOKUP(A266,'[1]RES. TRL'!F:H,2,FALSE)</f>
        <v>0</v>
      </c>
      <c r="X266" s="224">
        <f>VLOOKUP(A266,'[1]RES. TRL'!F:H,3,FALSE)</f>
        <v>0</v>
      </c>
      <c r="Y266" s="224">
        <f>VLOOKUP(A266,'[1]CUT USD'!A:N,2,FALSE)</f>
        <v>0</v>
      </c>
      <c r="Z266" s="224">
        <f>VLOOKUP(A266,'[1]CUT USD'!A:N,3,FALSE)</f>
        <v>0</v>
      </c>
      <c r="AA266" s="224">
        <f>VLOOKUP(A266,'[1]CUT USD'!A:N,4,FALSE)</f>
        <v>0</v>
      </c>
      <c r="AB266" s="224">
        <f>VLOOKUP(A266,'[1]CUT USD'!A:N,5,FALSE)</f>
        <v>0</v>
      </c>
      <c r="AC266" s="224">
        <f>VLOOKUP(A266,'[1]CUT USD'!A:N,6,FALSE)</f>
        <v>0</v>
      </c>
      <c r="AD266" s="224">
        <f>VLOOKUP(A266,'[1]CUT USD'!A:N,7,FALSE)</f>
        <v>0</v>
      </c>
      <c r="AE266" s="224">
        <f>VLOOKUP(A266,'[1]CUT USD'!A:N,8,FALSE)</f>
        <v>0</v>
      </c>
      <c r="AF266" s="224">
        <f>VLOOKUP(A266,'[1]CUT USD'!A:N,9,FALSE)</f>
        <v>0</v>
      </c>
      <c r="AG266" s="224">
        <f>VLOOKUP(A266,'[1]CUT USD'!A:N,10,FALSE)</f>
        <v>0</v>
      </c>
      <c r="AH266" s="224">
        <f>VLOOKUP(A266,'[1]CUT USD'!A:N,11,FALSE)</f>
        <v>0</v>
      </c>
      <c r="AI266" s="224">
        <f>VLOOKUP(A266,'[1]CUT USD'!A:N,12,FALSE)</f>
        <v>0</v>
      </c>
      <c r="AJ266" s="224">
        <f>VLOOKUP(A266,'[1]CUT USD'!A:N,13,FALSE)</f>
        <v>0</v>
      </c>
      <c r="AK266" s="224">
        <f>VLOOKUP(A266,'[1]CUT USD'!A:N,14,FALSE)</f>
        <v>0</v>
      </c>
      <c r="AL266" s="96">
        <f t="shared" si="5"/>
        <v>0</v>
      </c>
      <c r="AO266" s="103"/>
    </row>
    <row r="267" spans="1:41" ht="33" hidden="1" customHeight="1">
      <c r="A267" s="221">
        <v>1117</v>
      </c>
      <c r="B267" s="222" t="str">
        <f>PROPER(VLOOKUP(A267,[1]bd_lista!$A:$D,2,FALSE))</f>
        <v>Gobierno Autónomo Municipal De Tarabuco</v>
      </c>
      <c r="C267" s="223" t="s">
        <v>1383</v>
      </c>
      <c r="D267" s="224">
        <f>VLOOKUP(A267,'[1]RES. TRL'!A:C,2,FALSE)</f>
        <v>0</v>
      </c>
      <c r="E267" s="224">
        <f>VLOOKUP(A267,'[1]RES. TRL'!A:C,3,FALSE)</f>
        <v>0</v>
      </c>
      <c r="F267" s="224">
        <f>VLOOKUP(A267,[1]RES.CDI!A:B,2,FALSE)</f>
        <v>0</v>
      </c>
      <c r="G267" s="224">
        <f>VLOOKUP(A267,'[1]CUT Bs'!A:S,2,FALSE)</f>
        <v>0</v>
      </c>
      <c r="H267" s="224">
        <f>VLOOKUP(A267,'[1]CUT Bs'!A:S,3,FALSE)</f>
        <v>0</v>
      </c>
      <c r="I267" s="224">
        <f>VLOOKUP(A267,'[1]CUT Bs'!A:S,4,FALSE)</f>
        <v>0</v>
      </c>
      <c r="J267" s="224">
        <f>VLOOKUP(A267,'[1]CUT Bs'!A:S,5,FALSE)</f>
        <v>0</v>
      </c>
      <c r="K267" s="224">
        <f>VLOOKUP(A267,'[1]CUT Bs'!A:S,6,FALSE)</f>
        <v>0</v>
      </c>
      <c r="L267" s="224">
        <f>VLOOKUP(A267,'[1]CUT Bs'!A:S,7,FALSE)</f>
        <v>0</v>
      </c>
      <c r="M267" s="224">
        <f>VLOOKUP(A267,'[1]CUT Bs'!A:S,8,FALSE)</f>
        <v>0</v>
      </c>
      <c r="N267" s="224">
        <f>VLOOKUP(A267,'[1]CUT Bs'!A:S,9,FALSE)</f>
        <v>0</v>
      </c>
      <c r="O267" s="224">
        <f>VLOOKUP(A267,'[1]CUT Bs'!A:S,10,FALSE)</f>
        <v>0</v>
      </c>
      <c r="P267" s="224">
        <f>VLOOKUP(A267,'[1]CUT Bs'!A:S,11,FALSE)</f>
        <v>0</v>
      </c>
      <c r="Q267" s="224">
        <f>VLOOKUP(A267,'[1]CUT Bs'!A:S,12,FALSE)</f>
        <v>0</v>
      </c>
      <c r="R267" s="224">
        <f>VLOOKUP(A267,'[1]CUT Bs'!A:S,13,FALSE)</f>
        <v>0</v>
      </c>
      <c r="S267" s="224">
        <f>VLOOKUP(A267,'[1]CUT Bs'!A:S,14,FALSE)</f>
        <v>0</v>
      </c>
      <c r="T267" s="224">
        <f>VLOOKUP(A267,'[1]CUT Bs'!A:S,15,FALSE)</f>
        <v>0</v>
      </c>
      <c r="U267" s="224">
        <f>VLOOKUP(A267,'[1]CUT Bs'!A:S,16,FALSE)</f>
        <v>0</v>
      </c>
      <c r="V267" s="224">
        <f>VLOOKUP(A267,'[1]CUT Bs'!A:S,17,FALSE)</f>
        <v>0</v>
      </c>
      <c r="W267" s="224">
        <f>VLOOKUP(A267,'[1]RES. TRL'!F:H,2,FALSE)</f>
        <v>0</v>
      </c>
      <c r="X267" s="224">
        <f>VLOOKUP(A267,'[1]RES. TRL'!F:H,3,FALSE)</f>
        <v>0</v>
      </c>
      <c r="Y267" s="224">
        <f>VLOOKUP(A267,'[1]CUT USD'!A:N,2,FALSE)</f>
        <v>0</v>
      </c>
      <c r="Z267" s="224">
        <f>VLOOKUP(A267,'[1]CUT USD'!A:N,3,FALSE)</f>
        <v>0</v>
      </c>
      <c r="AA267" s="224">
        <f>VLOOKUP(A267,'[1]CUT USD'!A:N,4,FALSE)</f>
        <v>0</v>
      </c>
      <c r="AB267" s="224">
        <f>VLOOKUP(A267,'[1]CUT USD'!A:N,5,FALSE)</f>
        <v>0</v>
      </c>
      <c r="AC267" s="224">
        <f>VLOOKUP(A267,'[1]CUT USD'!A:N,6,FALSE)</f>
        <v>0</v>
      </c>
      <c r="AD267" s="224">
        <f>VLOOKUP(A267,'[1]CUT USD'!A:N,7,FALSE)</f>
        <v>0</v>
      </c>
      <c r="AE267" s="224">
        <f>VLOOKUP(A267,'[1]CUT USD'!A:N,8,FALSE)</f>
        <v>0</v>
      </c>
      <c r="AF267" s="224">
        <f>VLOOKUP(A267,'[1]CUT USD'!A:N,9,FALSE)</f>
        <v>0</v>
      </c>
      <c r="AG267" s="224">
        <f>VLOOKUP(A267,'[1]CUT USD'!A:N,10,FALSE)</f>
        <v>0</v>
      </c>
      <c r="AH267" s="224">
        <f>VLOOKUP(A267,'[1]CUT USD'!A:N,11,FALSE)</f>
        <v>0</v>
      </c>
      <c r="AI267" s="224">
        <f>VLOOKUP(A267,'[1]CUT USD'!A:N,12,FALSE)</f>
        <v>0</v>
      </c>
      <c r="AJ267" s="224">
        <f>VLOOKUP(A267,'[1]CUT USD'!A:N,13,FALSE)</f>
        <v>0</v>
      </c>
      <c r="AK267" s="224">
        <f>VLOOKUP(A267,'[1]CUT USD'!A:N,14,FALSE)</f>
        <v>0</v>
      </c>
      <c r="AL267" s="96">
        <f t="shared" si="5"/>
        <v>0</v>
      </c>
      <c r="AO267" s="103"/>
    </row>
    <row r="268" spans="1:41" ht="33" hidden="1" customHeight="1">
      <c r="A268" s="221">
        <v>1118</v>
      </c>
      <c r="B268" s="222" t="str">
        <f>PROPER(VLOOKUP(A268,[1]bd_lista!$A:$D,2,FALSE))</f>
        <v>Gobierno Autónomo Municipal De Yamparáez</v>
      </c>
      <c r="C268" s="223" t="s">
        <v>1383</v>
      </c>
      <c r="D268" s="224">
        <f>VLOOKUP(A268,'[1]RES. TRL'!A:C,2,FALSE)</f>
        <v>0</v>
      </c>
      <c r="E268" s="224">
        <f>VLOOKUP(A268,'[1]RES. TRL'!A:C,3,FALSE)</f>
        <v>0</v>
      </c>
      <c r="F268" s="224">
        <f>VLOOKUP(A268,[1]RES.CDI!A:B,2,FALSE)</f>
        <v>0</v>
      </c>
      <c r="G268" s="224">
        <f>VLOOKUP(A268,'[1]CUT Bs'!A:S,2,FALSE)</f>
        <v>0</v>
      </c>
      <c r="H268" s="224">
        <f>VLOOKUP(A268,'[1]CUT Bs'!A:S,3,FALSE)</f>
        <v>0</v>
      </c>
      <c r="I268" s="224">
        <f>VLOOKUP(A268,'[1]CUT Bs'!A:S,4,FALSE)</f>
        <v>0</v>
      </c>
      <c r="J268" s="224">
        <f>VLOOKUP(A268,'[1]CUT Bs'!A:S,5,FALSE)</f>
        <v>0</v>
      </c>
      <c r="K268" s="224">
        <f>VLOOKUP(A268,'[1]CUT Bs'!A:S,6,FALSE)</f>
        <v>0</v>
      </c>
      <c r="L268" s="224">
        <f>VLOOKUP(A268,'[1]CUT Bs'!A:S,7,FALSE)</f>
        <v>0</v>
      </c>
      <c r="M268" s="224">
        <f>VLOOKUP(A268,'[1]CUT Bs'!A:S,8,FALSE)</f>
        <v>0</v>
      </c>
      <c r="N268" s="224">
        <f>VLOOKUP(A268,'[1]CUT Bs'!A:S,9,FALSE)</f>
        <v>0</v>
      </c>
      <c r="O268" s="224">
        <f>VLOOKUP(A268,'[1]CUT Bs'!A:S,10,FALSE)</f>
        <v>0</v>
      </c>
      <c r="P268" s="224">
        <f>VLOOKUP(A268,'[1]CUT Bs'!A:S,11,FALSE)</f>
        <v>0</v>
      </c>
      <c r="Q268" s="224">
        <f>VLOOKUP(A268,'[1]CUT Bs'!A:S,12,FALSE)</f>
        <v>0</v>
      </c>
      <c r="R268" s="224">
        <f>VLOOKUP(A268,'[1]CUT Bs'!A:S,13,FALSE)</f>
        <v>0</v>
      </c>
      <c r="S268" s="224">
        <f>VLOOKUP(A268,'[1]CUT Bs'!A:S,14,FALSE)</f>
        <v>0</v>
      </c>
      <c r="T268" s="224">
        <f>VLOOKUP(A268,'[1]CUT Bs'!A:S,15,FALSE)</f>
        <v>0</v>
      </c>
      <c r="U268" s="224">
        <f>VLOOKUP(A268,'[1]CUT Bs'!A:S,16,FALSE)</f>
        <v>0</v>
      </c>
      <c r="V268" s="224">
        <f>VLOOKUP(A268,'[1]CUT Bs'!A:S,17,FALSE)</f>
        <v>0</v>
      </c>
      <c r="W268" s="224">
        <f>VLOOKUP(A268,'[1]RES. TRL'!F:H,2,FALSE)</f>
        <v>0</v>
      </c>
      <c r="X268" s="224">
        <f>VLOOKUP(A268,'[1]RES. TRL'!F:H,3,FALSE)</f>
        <v>0</v>
      </c>
      <c r="Y268" s="224">
        <f>VLOOKUP(A268,'[1]CUT USD'!A:N,2,FALSE)</f>
        <v>0</v>
      </c>
      <c r="Z268" s="224">
        <f>VLOOKUP(A268,'[1]CUT USD'!A:N,3,FALSE)</f>
        <v>0</v>
      </c>
      <c r="AA268" s="224">
        <f>VLOOKUP(A268,'[1]CUT USD'!A:N,4,FALSE)</f>
        <v>0</v>
      </c>
      <c r="AB268" s="224">
        <f>VLOOKUP(A268,'[1]CUT USD'!A:N,5,FALSE)</f>
        <v>0</v>
      </c>
      <c r="AC268" s="224">
        <f>VLOOKUP(A268,'[1]CUT USD'!A:N,6,FALSE)</f>
        <v>0</v>
      </c>
      <c r="AD268" s="224">
        <f>VLOOKUP(A268,'[1]CUT USD'!A:N,7,FALSE)</f>
        <v>0</v>
      </c>
      <c r="AE268" s="224">
        <f>VLOOKUP(A268,'[1]CUT USD'!A:N,8,FALSE)</f>
        <v>0</v>
      </c>
      <c r="AF268" s="224">
        <f>VLOOKUP(A268,'[1]CUT USD'!A:N,9,FALSE)</f>
        <v>0</v>
      </c>
      <c r="AG268" s="224">
        <f>VLOOKUP(A268,'[1]CUT USD'!A:N,10,FALSE)</f>
        <v>0</v>
      </c>
      <c r="AH268" s="224">
        <f>VLOOKUP(A268,'[1]CUT USD'!A:N,11,FALSE)</f>
        <v>0</v>
      </c>
      <c r="AI268" s="224">
        <f>VLOOKUP(A268,'[1]CUT USD'!A:N,12,FALSE)</f>
        <v>0</v>
      </c>
      <c r="AJ268" s="224">
        <f>VLOOKUP(A268,'[1]CUT USD'!A:N,13,FALSE)</f>
        <v>0</v>
      </c>
      <c r="AK268" s="224">
        <f>VLOOKUP(A268,'[1]CUT USD'!A:N,14,FALSE)</f>
        <v>0</v>
      </c>
      <c r="AL268" s="96">
        <f t="shared" ref="AL268:AL331" si="6">SUM(D268:AK268)</f>
        <v>0</v>
      </c>
      <c r="AO268" s="103"/>
    </row>
    <row r="269" spans="1:41" ht="33" hidden="1" customHeight="1">
      <c r="A269" s="221">
        <v>1119</v>
      </c>
      <c r="B269" s="222" t="str">
        <f>PROPER(VLOOKUP(A269,[1]bd_lista!$A:$D,2,FALSE))</f>
        <v>Gobierno Autónomo Municipal De Camargo</v>
      </c>
      <c r="C269" s="223" t="s">
        <v>1383</v>
      </c>
      <c r="D269" s="224">
        <f>VLOOKUP(A269,'[1]RES. TRL'!A:C,2,FALSE)</f>
        <v>0</v>
      </c>
      <c r="E269" s="224">
        <f>VLOOKUP(A269,'[1]RES. TRL'!A:C,3,FALSE)</f>
        <v>0</v>
      </c>
      <c r="F269" s="224">
        <f>VLOOKUP(A269,[1]RES.CDI!A:B,2,FALSE)</f>
        <v>0</v>
      </c>
      <c r="G269" s="224">
        <f>VLOOKUP(A269,'[1]CUT Bs'!A:S,2,FALSE)</f>
        <v>0</v>
      </c>
      <c r="H269" s="224">
        <f>VLOOKUP(A269,'[1]CUT Bs'!A:S,3,FALSE)</f>
        <v>0</v>
      </c>
      <c r="I269" s="224">
        <f>VLOOKUP(A269,'[1]CUT Bs'!A:S,4,FALSE)</f>
        <v>0</v>
      </c>
      <c r="J269" s="224">
        <f>VLOOKUP(A269,'[1]CUT Bs'!A:S,5,FALSE)</f>
        <v>0</v>
      </c>
      <c r="K269" s="224">
        <f>VLOOKUP(A269,'[1]CUT Bs'!A:S,6,FALSE)</f>
        <v>0</v>
      </c>
      <c r="L269" s="224">
        <f>VLOOKUP(A269,'[1]CUT Bs'!A:S,7,FALSE)</f>
        <v>0</v>
      </c>
      <c r="M269" s="224">
        <f>VLOOKUP(A269,'[1]CUT Bs'!A:S,8,FALSE)</f>
        <v>0</v>
      </c>
      <c r="N269" s="224">
        <f>VLOOKUP(A269,'[1]CUT Bs'!A:S,9,FALSE)</f>
        <v>0</v>
      </c>
      <c r="O269" s="224">
        <f>VLOOKUP(A269,'[1]CUT Bs'!A:S,10,FALSE)</f>
        <v>0</v>
      </c>
      <c r="P269" s="224">
        <f>VLOOKUP(A269,'[1]CUT Bs'!A:S,11,FALSE)</f>
        <v>0</v>
      </c>
      <c r="Q269" s="224">
        <f>VLOOKUP(A269,'[1]CUT Bs'!A:S,12,FALSE)</f>
        <v>0</v>
      </c>
      <c r="R269" s="224">
        <f>VLOOKUP(A269,'[1]CUT Bs'!A:S,13,FALSE)</f>
        <v>0</v>
      </c>
      <c r="S269" s="224">
        <f>VLOOKUP(A269,'[1]CUT Bs'!A:S,14,FALSE)</f>
        <v>0</v>
      </c>
      <c r="T269" s="224">
        <f>VLOOKUP(A269,'[1]CUT Bs'!A:S,15,FALSE)</f>
        <v>0</v>
      </c>
      <c r="U269" s="224">
        <f>VLOOKUP(A269,'[1]CUT Bs'!A:S,16,FALSE)</f>
        <v>0</v>
      </c>
      <c r="V269" s="224">
        <f>VLOOKUP(A269,'[1]CUT Bs'!A:S,17,FALSE)</f>
        <v>0</v>
      </c>
      <c r="W269" s="224">
        <f>VLOOKUP(A269,'[1]RES. TRL'!F:H,2,FALSE)</f>
        <v>0</v>
      </c>
      <c r="X269" s="224">
        <f>VLOOKUP(A269,'[1]RES. TRL'!F:H,3,FALSE)</f>
        <v>0</v>
      </c>
      <c r="Y269" s="224">
        <f>VLOOKUP(A269,'[1]CUT USD'!A:N,2,FALSE)</f>
        <v>0</v>
      </c>
      <c r="Z269" s="224">
        <f>VLOOKUP(A269,'[1]CUT USD'!A:N,3,FALSE)</f>
        <v>0</v>
      </c>
      <c r="AA269" s="224">
        <f>VLOOKUP(A269,'[1]CUT USD'!A:N,4,FALSE)</f>
        <v>0</v>
      </c>
      <c r="AB269" s="224">
        <f>VLOOKUP(A269,'[1]CUT USD'!A:N,5,FALSE)</f>
        <v>0</v>
      </c>
      <c r="AC269" s="224">
        <f>VLOOKUP(A269,'[1]CUT USD'!A:N,6,FALSE)</f>
        <v>0</v>
      </c>
      <c r="AD269" s="224">
        <f>VLOOKUP(A269,'[1]CUT USD'!A:N,7,FALSE)</f>
        <v>0</v>
      </c>
      <c r="AE269" s="224">
        <f>VLOOKUP(A269,'[1]CUT USD'!A:N,8,FALSE)</f>
        <v>0</v>
      </c>
      <c r="AF269" s="224">
        <f>VLOOKUP(A269,'[1]CUT USD'!A:N,9,FALSE)</f>
        <v>0</v>
      </c>
      <c r="AG269" s="224">
        <f>VLOOKUP(A269,'[1]CUT USD'!A:N,10,FALSE)</f>
        <v>0</v>
      </c>
      <c r="AH269" s="224">
        <f>VLOOKUP(A269,'[1]CUT USD'!A:N,11,FALSE)</f>
        <v>0</v>
      </c>
      <c r="AI269" s="224">
        <f>VLOOKUP(A269,'[1]CUT USD'!A:N,12,FALSE)</f>
        <v>0</v>
      </c>
      <c r="AJ269" s="224">
        <f>VLOOKUP(A269,'[1]CUT USD'!A:N,13,FALSE)</f>
        <v>0</v>
      </c>
      <c r="AK269" s="224">
        <f>VLOOKUP(A269,'[1]CUT USD'!A:N,14,FALSE)</f>
        <v>0</v>
      </c>
      <c r="AL269" s="96">
        <f t="shared" si="6"/>
        <v>0</v>
      </c>
      <c r="AO269" s="103"/>
    </row>
    <row r="270" spans="1:41" ht="33" hidden="1" customHeight="1">
      <c r="A270" s="221">
        <v>1120</v>
      </c>
      <c r="B270" s="222" t="str">
        <f>PROPER(VLOOKUP(A270,[1]bd_lista!$A:$D,2,FALSE))</f>
        <v>Gobierno Autónomo Municipal De San Lucas</v>
      </c>
      <c r="C270" s="223" t="s">
        <v>1383</v>
      </c>
      <c r="D270" s="224">
        <f>VLOOKUP(A270,'[1]RES. TRL'!A:C,2,FALSE)</f>
        <v>0</v>
      </c>
      <c r="E270" s="224">
        <f>VLOOKUP(A270,'[1]RES. TRL'!A:C,3,FALSE)</f>
        <v>0</v>
      </c>
      <c r="F270" s="224">
        <f>VLOOKUP(A270,[1]RES.CDI!A:B,2,FALSE)</f>
        <v>0</v>
      </c>
      <c r="G270" s="224">
        <f>VLOOKUP(A270,'[1]CUT Bs'!A:S,2,FALSE)</f>
        <v>0</v>
      </c>
      <c r="H270" s="224">
        <f>VLOOKUP(A270,'[1]CUT Bs'!A:S,3,FALSE)</f>
        <v>0</v>
      </c>
      <c r="I270" s="224">
        <f>VLOOKUP(A270,'[1]CUT Bs'!A:S,4,FALSE)</f>
        <v>0</v>
      </c>
      <c r="J270" s="224">
        <f>VLOOKUP(A270,'[1]CUT Bs'!A:S,5,FALSE)</f>
        <v>0</v>
      </c>
      <c r="K270" s="224">
        <f>VLOOKUP(A270,'[1]CUT Bs'!A:S,6,FALSE)</f>
        <v>0</v>
      </c>
      <c r="L270" s="224">
        <f>VLOOKUP(A270,'[1]CUT Bs'!A:S,7,FALSE)</f>
        <v>0</v>
      </c>
      <c r="M270" s="224">
        <f>VLOOKUP(A270,'[1]CUT Bs'!A:S,8,FALSE)</f>
        <v>0</v>
      </c>
      <c r="N270" s="224">
        <f>VLOOKUP(A270,'[1]CUT Bs'!A:S,9,FALSE)</f>
        <v>0</v>
      </c>
      <c r="O270" s="224">
        <f>VLOOKUP(A270,'[1]CUT Bs'!A:S,10,FALSE)</f>
        <v>0</v>
      </c>
      <c r="P270" s="224">
        <f>VLOOKUP(A270,'[1]CUT Bs'!A:S,11,FALSE)</f>
        <v>0</v>
      </c>
      <c r="Q270" s="224">
        <f>VLOOKUP(A270,'[1]CUT Bs'!A:S,12,FALSE)</f>
        <v>0</v>
      </c>
      <c r="R270" s="224">
        <f>VLOOKUP(A270,'[1]CUT Bs'!A:S,13,FALSE)</f>
        <v>0</v>
      </c>
      <c r="S270" s="224">
        <f>VLOOKUP(A270,'[1]CUT Bs'!A:S,14,FALSE)</f>
        <v>0</v>
      </c>
      <c r="T270" s="224">
        <f>VLOOKUP(A270,'[1]CUT Bs'!A:S,15,FALSE)</f>
        <v>0</v>
      </c>
      <c r="U270" s="224">
        <f>VLOOKUP(A270,'[1]CUT Bs'!A:S,16,FALSE)</f>
        <v>0</v>
      </c>
      <c r="V270" s="224">
        <f>VLOOKUP(A270,'[1]CUT Bs'!A:S,17,FALSE)</f>
        <v>0</v>
      </c>
      <c r="W270" s="224">
        <f>VLOOKUP(A270,'[1]RES. TRL'!F:H,2,FALSE)</f>
        <v>0</v>
      </c>
      <c r="X270" s="224">
        <f>VLOOKUP(A270,'[1]RES. TRL'!F:H,3,FALSE)</f>
        <v>0</v>
      </c>
      <c r="Y270" s="224">
        <f>VLOOKUP(A270,'[1]CUT USD'!A:N,2,FALSE)</f>
        <v>0</v>
      </c>
      <c r="Z270" s="224">
        <f>VLOOKUP(A270,'[1]CUT USD'!A:N,3,FALSE)</f>
        <v>0</v>
      </c>
      <c r="AA270" s="224">
        <f>VLOOKUP(A270,'[1]CUT USD'!A:N,4,FALSE)</f>
        <v>0</v>
      </c>
      <c r="AB270" s="224">
        <f>VLOOKUP(A270,'[1]CUT USD'!A:N,5,FALSE)</f>
        <v>0</v>
      </c>
      <c r="AC270" s="224">
        <f>VLOOKUP(A270,'[1]CUT USD'!A:N,6,FALSE)</f>
        <v>0</v>
      </c>
      <c r="AD270" s="224">
        <f>VLOOKUP(A270,'[1]CUT USD'!A:N,7,FALSE)</f>
        <v>0</v>
      </c>
      <c r="AE270" s="224">
        <f>VLOOKUP(A270,'[1]CUT USD'!A:N,8,FALSE)</f>
        <v>0</v>
      </c>
      <c r="AF270" s="224">
        <f>VLOOKUP(A270,'[1]CUT USD'!A:N,9,FALSE)</f>
        <v>0</v>
      </c>
      <c r="AG270" s="224">
        <f>VLOOKUP(A270,'[1]CUT USD'!A:N,10,FALSE)</f>
        <v>0</v>
      </c>
      <c r="AH270" s="224">
        <f>VLOOKUP(A270,'[1]CUT USD'!A:N,11,FALSE)</f>
        <v>0</v>
      </c>
      <c r="AI270" s="224">
        <f>VLOOKUP(A270,'[1]CUT USD'!A:N,12,FALSE)</f>
        <v>0</v>
      </c>
      <c r="AJ270" s="224">
        <f>VLOOKUP(A270,'[1]CUT USD'!A:N,13,FALSE)</f>
        <v>0</v>
      </c>
      <c r="AK270" s="224">
        <f>VLOOKUP(A270,'[1]CUT USD'!A:N,14,FALSE)</f>
        <v>0</v>
      </c>
      <c r="AL270" s="96">
        <f t="shared" si="6"/>
        <v>0</v>
      </c>
      <c r="AO270" s="103"/>
    </row>
    <row r="271" spans="1:41" ht="33" hidden="1" customHeight="1">
      <c r="A271" s="221">
        <v>1121</v>
      </c>
      <c r="B271" s="222" t="str">
        <f>PROPER(VLOOKUP(A271,[1]bd_lista!$A:$D,2,FALSE))</f>
        <v>Gobierno Autónomo Municipal De Incahuasi</v>
      </c>
      <c r="C271" s="223" t="s">
        <v>1383</v>
      </c>
      <c r="D271" s="224">
        <f>VLOOKUP(A271,'[1]RES. TRL'!A:C,2,FALSE)</f>
        <v>0</v>
      </c>
      <c r="E271" s="224">
        <f>VLOOKUP(A271,'[1]RES. TRL'!A:C,3,FALSE)</f>
        <v>0</v>
      </c>
      <c r="F271" s="224">
        <f>VLOOKUP(A271,[1]RES.CDI!A:B,2,FALSE)</f>
        <v>0</v>
      </c>
      <c r="G271" s="224">
        <f>VLOOKUP(A271,'[1]CUT Bs'!A:S,2,FALSE)</f>
        <v>0</v>
      </c>
      <c r="H271" s="224">
        <f>VLOOKUP(A271,'[1]CUT Bs'!A:S,3,FALSE)</f>
        <v>0</v>
      </c>
      <c r="I271" s="224">
        <f>VLOOKUP(A271,'[1]CUT Bs'!A:S,4,FALSE)</f>
        <v>0</v>
      </c>
      <c r="J271" s="224">
        <f>VLOOKUP(A271,'[1]CUT Bs'!A:S,5,FALSE)</f>
        <v>0</v>
      </c>
      <c r="K271" s="224">
        <f>VLOOKUP(A271,'[1]CUT Bs'!A:S,6,FALSE)</f>
        <v>0</v>
      </c>
      <c r="L271" s="224">
        <f>VLOOKUP(A271,'[1]CUT Bs'!A:S,7,FALSE)</f>
        <v>0</v>
      </c>
      <c r="M271" s="224">
        <f>VLOOKUP(A271,'[1]CUT Bs'!A:S,8,FALSE)</f>
        <v>0</v>
      </c>
      <c r="N271" s="224">
        <f>VLOOKUP(A271,'[1]CUT Bs'!A:S,9,FALSE)</f>
        <v>0</v>
      </c>
      <c r="O271" s="224">
        <f>VLOOKUP(A271,'[1]CUT Bs'!A:S,10,FALSE)</f>
        <v>0</v>
      </c>
      <c r="P271" s="224">
        <f>VLOOKUP(A271,'[1]CUT Bs'!A:S,11,FALSE)</f>
        <v>0</v>
      </c>
      <c r="Q271" s="224">
        <f>VLOOKUP(A271,'[1]CUT Bs'!A:S,12,FALSE)</f>
        <v>0</v>
      </c>
      <c r="R271" s="224">
        <f>VLOOKUP(A271,'[1]CUT Bs'!A:S,13,FALSE)</f>
        <v>0</v>
      </c>
      <c r="S271" s="224">
        <f>VLOOKUP(A271,'[1]CUT Bs'!A:S,14,FALSE)</f>
        <v>0</v>
      </c>
      <c r="T271" s="224">
        <f>VLOOKUP(A271,'[1]CUT Bs'!A:S,15,FALSE)</f>
        <v>0</v>
      </c>
      <c r="U271" s="224">
        <f>VLOOKUP(A271,'[1]CUT Bs'!A:S,16,FALSE)</f>
        <v>0</v>
      </c>
      <c r="V271" s="224">
        <f>VLOOKUP(A271,'[1]CUT Bs'!A:S,17,FALSE)</f>
        <v>0</v>
      </c>
      <c r="W271" s="224">
        <f>VLOOKUP(A271,'[1]RES. TRL'!F:H,2,FALSE)</f>
        <v>0</v>
      </c>
      <c r="X271" s="224">
        <f>VLOOKUP(A271,'[1]RES. TRL'!F:H,3,FALSE)</f>
        <v>0</v>
      </c>
      <c r="Y271" s="224">
        <f>VLOOKUP(A271,'[1]CUT USD'!A:N,2,FALSE)</f>
        <v>0</v>
      </c>
      <c r="Z271" s="224">
        <f>VLOOKUP(A271,'[1]CUT USD'!A:N,3,FALSE)</f>
        <v>0</v>
      </c>
      <c r="AA271" s="224">
        <f>VLOOKUP(A271,'[1]CUT USD'!A:N,4,FALSE)</f>
        <v>0</v>
      </c>
      <c r="AB271" s="224">
        <f>VLOOKUP(A271,'[1]CUT USD'!A:N,5,FALSE)</f>
        <v>0</v>
      </c>
      <c r="AC271" s="224">
        <f>VLOOKUP(A271,'[1]CUT USD'!A:N,6,FALSE)</f>
        <v>0</v>
      </c>
      <c r="AD271" s="224">
        <f>VLOOKUP(A271,'[1]CUT USD'!A:N,7,FALSE)</f>
        <v>0</v>
      </c>
      <c r="AE271" s="224">
        <f>VLOOKUP(A271,'[1]CUT USD'!A:N,8,FALSE)</f>
        <v>0</v>
      </c>
      <c r="AF271" s="224">
        <f>VLOOKUP(A271,'[1]CUT USD'!A:N,9,FALSE)</f>
        <v>0</v>
      </c>
      <c r="AG271" s="224">
        <f>VLOOKUP(A271,'[1]CUT USD'!A:N,10,FALSE)</f>
        <v>0</v>
      </c>
      <c r="AH271" s="224">
        <f>VLOOKUP(A271,'[1]CUT USD'!A:N,11,FALSE)</f>
        <v>0</v>
      </c>
      <c r="AI271" s="224">
        <f>VLOOKUP(A271,'[1]CUT USD'!A:N,12,FALSE)</f>
        <v>0</v>
      </c>
      <c r="AJ271" s="224">
        <f>VLOOKUP(A271,'[1]CUT USD'!A:N,13,FALSE)</f>
        <v>0</v>
      </c>
      <c r="AK271" s="224">
        <f>VLOOKUP(A271,'[1]CUT USD'!A:N,14,FALSE)</f>
        <v>0</v>
      </c>
      <c r="AL271" s="96">
        <f t="shared" si="6"/>
        <v>0</v>
      </c>
      <c r="AO271" s="103"/>
    </row>
    <row r="272" spans="1:41" ht="33" hidden="1" customHeight="1">
      <c r="A272" s="221">
        <v>1122</v>
      </c>
      <c r="B272" s="222" t="str">
        <f>PROPER(VLOOKUP(A272,[1]bd_lista!$A:$D,2,FALSE))</f>
        <v>Gobierno Autónomo Municipal De Villa Serrano</v>
      </c>
      <c r="C272" s="223" t="s">
        <v>1383</v>
      </c>
      <c r="D272" s="224">
        <f>VLOOKUP(A272,'[1]RES. TRL'!A:C,2,FALSE)</f>
        <v>0</v>
      </c>
      <c r="E272" s="224">
        <f>VLOOKUP(A272,'[1]RES. TRL'!A:C,3,FALSE)</f>
        <v>0</v>
      </c>
      <c r="F272" s="224">
        <f>VLOOKUP(A272,[1]RES.CDI!A:B,2,FALSE)</f>
        <v>0</v>
      </c>
      <c r="G272" s="224">
        <f>VLOOKUP(A272,'[1]CUT Bs'!A:S,2,FALSE)</f>
        <v>0</v>
      </c>
      <c r="H272" s="224">
        <f>VLOOKUP(A272,'[1]CUT Bs'!A:S,3,FALSE)</f>
        <v>0</v>
      </c>
      <c r="I272" s="224">
        <f>VLOOKUP(A272,'[1]CUT Bs'!A:S,4,FALSE)</f>
        <v>0</v>
      </c>
      <c r="J272" s="224">
        <f>VLOOKUP(A272,'[1]CUT Bs'!A:S,5,FALSE)</f>
        <v>0</v>
      </c>
      <c r="K272" s="224">
        <f>VLOOKUP(A272,'[1]CUT Bs'!A:S,6,FALSE)</f>
        <v>0</v>
      </c>
      <c r="L272" s="224">
        <f>VLOOKUP(A272,'[1]CUT Bs'!A:S,7,FALSE)</f>
        <v>0</v>
      </c>
      <c r="M272" s="224">
        <f>VLOOKUP(A272,'[1]CUT Bs'!A:S,8,FALSE)</f>
        <v>0</v>
      </c>
      <c r="N272" s="224">
        <f>VLOOKUP(A272,'[1]CUT Bs'!A:S,9,FALSE)</f>
        <v>0</v>
      </c>
      <c r="O272" s="224">
        <f>VLOOKUP(A272,'[1]CUT Bs'!A:S,10,FALSE)</f>
        <v>0</v>
      </c>
      <c r="P272" s="224">
        <f>VLOOKUP(A272,'[1]CUT Bs'!A:S,11,FALSE)</f>
        <v>0</v>
      </c>
      <c r="Q272" s="224">
        <f>VLOOKUP(A272,'[1]CUT Bs'!A:S,12,FALSE)</f>
        <v>0</v>
      </c>
      <c r="R272" s="224">
        <f>VLOOKUP(A272,'[1]CUT Bs'!A:S,13,FALSE)</f>
        <v>0</v>
      </c>
      <c r="S272" s="224">
        <f>VLOOKUP(A272,'[1]CUT Bs'!A:S,14,FALSE)</f>
        <v>0</v>
      </c>
      <c r="T272" s="224">
        <f>VLOOKUP(A272,'[1]CUT Bs'!A:S,15,FALSE)</f>
        <v>0</v>
      </c>
      <c r="U272" s="224">
        <f>VLOOKUP(A272,'[1]CUT Bs'!A:S,16,FALSE)</f>
        <v>0</v>
      </c>
      <c r="V272" s="224">
        <f>VLOOKUP(A272,'[1]CUT Bs'!A:S,17,FALSE)</f>
        <v>0</v>
      </c>
      <c r="W272" s="224">
        <f>VLOOKUP(A272,'[1]RES. TRL'!F:H,2,FALSE)</f>
        <v>0</v>
      </c>
      <c r="X272" s="224">
        <f>VLOOKUP(A272,'[1]RES. TRL'!F:H,3,FALSE)</f>
        <v>0</v>
      </c>
      <c r="Y272" s="224">
        <f>VLOOKUP(A272,'[1]CUT USD'!A:N,2,FALSE)</f>
        <v>0</v>
      </c>
      <c r="Z272" s="224">
        <f>VLOOKUP(A272,'[1]CUT USD'!A:N,3,FALSE)</f>
        <v>0</v>
      </c>
      <c r="AA272" s="224">
        <f>VLOOKUP(A272,'[1]CUT USD'!A:N,4,FALSE)</f>
        <v>0</v>
      </c>
      <c r="AB272" s="224">
        <f>VLOOKUP(A272,'[1]CUT USD'!A:N,5,FALSE)</f>
        <v>0</v>
      </c>
      <c r="AC272" s="224">
        <f>VLOOKUP(A272,'[1]CUT USD'!A:N,6,FALSE)</f>
        <v>0</v>
      </c>
      <c r="AD272" s="224">
        <f>VLOOKUP(A272,'[1]CUT USD'!A:N,7,FALSE)</f>
        <v>0</v>
      </c>
      <c r="AE272" s="224">
        <f>VLOOKUP(A272,'[1]CUT USD'!A:N,8,FALSE)</f>
        <v>0</v>
      </c>
      <c r="AF272" s="224">
        <f>VLOOKUP(A272,'[1]CUT USD'!A:N,9,FALSE)</f>
        <v>0</v>
      </c>
      <c r="AG272" s="224">
        <f>VLOOKUP(A272,'[1]CUT USD'!A:N,10,FALSE)</f>
        <v>0</v>
      </c>
      <c r="AH272" s="224">
        <f>VLOOKUP(A272,'[1]CUT USD'!A:N,11,FALSE)</f>
        <v>0</v>
      </c>
      <c r="AI272" s="224">
        <f>VLOOKUP(A272,'[1]CUT USD'!A:N,12,FALSE)</f>
        <v>0</v>
      </c>
      <c r="AJ272" s="224">
        <f>VLOOKUP(A272,'[1]CUT USD'!A:N,13,FALSE)</f>
        <v>0</v>
      </c>
      <c r="AK272" s="224">
        <f>VLOOKUP(A272,'[1]CUT USD'!A:N,14,FALSE)</f>
        <v>0</v>
      </c>
      <c r="AL272" s="96">
        <f t="shared" si="6"/>
        <v>0</v>
      </c>
      <c r="AO272" s="103"/>
    </row>
    <row r="273" spans="1:41" ht="33" hidden="1" customHeight="1">
      <c r="A273" s="221">
        <v>1123</v>
      </c>
      <c r="B273" s="222" t="str">
        <f>PROPER(VLOOKUP(A273,[1]bd_lista!$A:$D,2,FALSE))</f>
        <v>Gobierno Autónomo Municipal De Camataqui (Villa Abecia)</v>
      </c>
      <c r="C273" s="223" t="s">
        <v>1383</v>
      </c>
      <c r="D273" s="224">
        <f>VLOOKUP(A273,'[1]RES. TRL'!A:C,2,FALSE)</f>
        <v>0</v>
      </c>
      <c r="E273" s="224">
        <f>VLOOKUP(A273,'[1]RES. TRL'!A:C,3,FALSE)</f>
        <v>0</v>
      </c>
      <c r="F273" s="224">
        <f>VLOOKUP(A273,[1]RES.CDI!A:B,2,FALSE)</f>
        <v>0</v>
      </c>
      <c r="G273" s="224">
        <f>VLOOKUP(A273,'[1]CUT Bs'!A:S,2,FALSE)</f>
        <v>0</v>
      </c>
      <c r="H273" s="224">
        <f>VLOOKUP(A273,'[1]CUT Bs'!A:S,3,FALSE)</f>
        <v>0</v>
      </c>
      <c r="I273" s="224">
        <f>VLOOKUP(A273,'[1]CUT Bs'!A:S,4,FALSE)</f>
        <v>0</v>
      </c>
      <c r="J273" s="224">
        <f>VLOOKUP(A273,'[1]CUT Bs'!A:S,5,FALSE)</f>
        <v>0</v>
      </c>
      <c r="K273" s="224">
        <f>VLOOKUP(A273,'[1]CUT Bs'!A:S,6,FALSE)</f>
        <v>0</v>
      </c>
      <c r="L273" s="224">
        <f>VLOOKUP(A273,'[1]CUT Bs'!A:S,7,FALSE)</f>
        <v>0</v>
      </c>
      <c r="M273" s="224">
        <f>VLOOKUP(A273,'[1]CUT Bs'!A:S,8,FALSE)</f>
        <v>0</v>
      </c>
      <c r="N273" s="224">
        <f>VLOOKUP(A273,'[1]CUT Bs'!A:S,9,FALSE)</f>
        <v>0</v>
      </c>
      <c r="O273" s="224">
        <f>VLOOKUP(A273,'[1]CUT Bs'!A:S,10,FALSE)</f>
        <v>0</v>
      </c>
      <c r="P273" s="224">
        <f>VLOOKUP(A273,'[1]CUT Bs'!A:S,11,FALSE)</f>
        <v>0</v>
      </c>
      <c r="Q273" s="224">
        <f>VLOOKUP(A273,'[1]CUT Bs'!A:S,12,FALSE)</f>
        <v>0</v>
      </c>
      <c r="R273" s="224">
        <f>VLOOKUP(A273,'[1]CUT Bs'!A:S,13,FALSE)</f>
        <v>0</v>
      </c>
      <c r="S273" s="224">
        <f>VLOOKUP(A273,'[1]CUT Bs'!A:S,14,FALSE)</f>
        <v>0</v>
      </c>
      <c r="T273" s="224">
        <f>VLOOKUP(A273,'[1]CUT Bs'!A:S,15,FALSE)</f>
        <v>0</v>
      </c>
      <c r="U273" s="224">
        <f>VLOOKUP(A273,'[1]CUT Bs'!A:S,16,FALSE)</f>
        <v>0</v>
      </c>
      <c r="V273" s="224">
        <f>VLOOKUP(A273,'[1]CUT Bs'!A:S,17,FALSE)</f>
        <v>0</v>
      </c>
      <c r="W273" s="224">
        <f>VLOOKUP(A273,'[1]RES. TRL'!F:H,2,FALSE)</f>
        <v>0</v>
      </c>
      <c r="X273" s="224">
        <f>VLOOKUP(A273,'[1]RES. TRL'!F:H,3,FALSE)</f>
        <v>0</v>
      </c>
      <c r="Y273" s="224">
        <f>VLOOKUP(A273,'[1]CUT USD'!A:N,2,FALSE)</f>
        <v>0</v>
      </c>
      <c r="Z273" s="224">
        <f>VLOOKUP(A273,'[1]CUT USD'!A:N,3,FALSE)</f>
        <v>0</v>
      </c>
      <c r="AA273" s="224">
        <f>VLOOKUP(A273,'[1]CUT USD'!A:N,4,FALSE)</f>
        <v>0</v>
      </c>
      <c r="AB273" s="224">
        <f>VLOOKUP(A273,'[1]CUT USD'!A:N,5,FALSE)</f>
        <v>0</v>
      </c>
      <c r="AC273" s="224">
        <f>VLOOKUP(A273,'[1]CUT USD'!A:N,6,FALSE)</f>
        <v>0</v>
      </c>
      <c r="AD273" s="224">
        <f>VLOOKUP(A273,'[1]CUT USD'!A:N,7,FALSE)</f>
        <v>0</v>
      </c>
      <c r="AE273" s="224">
        <f>VLOOKUP(A273,'[1]CUT USD'!A:N,8,FALSE)</f>
        <v>0</v>
      </c>
      <c r="AF273" s="224">
        <f>VLOOKUP(A273,'[1]CUT USD'!A:N,9,FALSE)</f>
        <v>0</v>
      </c>
      <c r="AG273" s="224">
        <f>VLOOKUP(A273,'[1]CUT USD'!A:N,10,FALSE)</f>
        <v>0</v>
      </c>
      <c r="AH273" s="224">
        <f>VLOOKUP(A273,'[1]CUT USD'!A:N,11,FALSE)</f>
        <v>0</v>
      </c>
      <c r="AI273" s="224">
        <f>VLOOKUP(A273,'[1]CUT USD'!A:N,12,FALSE)</f>
        <v>0</v>
      </c>
      <c r="AJ273" s="224">
        <f>VLOOKUP(A273,'[1]CUT USD'!A:N,13,FALSE)</f>
        <v>0</v>
      </c>
      <c r="AK273" s="224">
        <f>VLOOKUP(A273,'[1]CUT USD'!A:N,14,FALSE)</f>
        <v>0</v>
      </c>
      <c r="AL273" s="96">
        <f t="shared" si="6"/>
        <v>0</v>
      </c>
      <c r="AO273" s="103"/>
    </row>
    <row r="274" spans="1:41" ht="33" hidden="1" customHeight="1">
      <c r="A274" s="221">
        <v>1124</v>
      </c>
      <c r="B274" s="222" t="str">
        <f>PROPER(VLOOKUP(A274,[1]bd_lista!$A:$D,2,FALSE))</f>
        <v>Gobierno Autónomo Municipal De Culpina</v>
      </c>
      <c r="C274" s="223" t="s">
        <v>1383</v>
      </c>
      <c r="D274" s="224">
        <f>VLOOKUP(A274,'[1]RES. TRL'!A:C,2,FALSE)</f>
        <v>0</v>
      </c>
      <c r="E274" s="224">
        <f>VLOOKUP(A274,'[1]RES. TRL'!A:C,3,FALSE)</f>
        <v>0</v>
      </c>
      <c r="F274" s="224">
        <f>VLOOKUP(A274,[1]RES.CDI!A:B,2,FALSE)</f>
        <v>0</v>
      </c>
      <c r="G274" s="224">
        <f>VLOOKUP(A274,'[1]CUT Bs'!A:S,2,FALSE)</f>
        <v>0</v>
      </c>
      <c r="H274" s="224">
        <f>VLOOKUP(A274,'[1]CUT Bs'!A:S,3,FALSE)</f>
        <v>0</v>
      </c>
      <c r="I274" s="224">
        <f>VLOOKUP(A274,'[1]CUT Bs'!A:S,4,FALSE)</f>
        <v>0</v>
      </c>
      <c r="J274" s="224">
        <f>VLOOKUP(A274,'[1]CUT Bs'!A:S,5,FALSE)</f>
        <v>0</v>
      </c>
      <c r="K274" s="224">
        <f>VLOOKUP(A274,'[1]CUT Bs'!A:S,6,FALSE)</f>
        <v>0</v>
      </c>
      <c r="L274" s="224">
        <f>VLOOKUP(A274,'[1]CUT Bs'!A:S,7,FALSE)</f>
        <v>0</v>
      </c>
      <c r="M274" s="224">
        <f>VLOOKUP(A274,'[1]CUT Bs'!A:S,8,FALSE)</f>
        <v>0</v>
      </c>
      <c r="N274" s="224">
        <f>VLOOKUP(A274,'[1]CUT Bs'!A:S,9,FALSE)</f>
        <v>0</v>
      </c>
      <c r="O274" s="224">
        <f>VLOOKUP(A274,'[1]CUT Bs'!A:S,10,FALSE)</f>
        <v>0</v>
      </c>
      <c r="P274" s="224">
        <f>VLOOKUP(A274,'[1]CUT Bs'!A:S,11,FALSE)</f>
        <v>0</v>
      </c>
      <c r="Q274" s="224">
        <f>VLOOKUP(A274,'[1]CUT Bs'!A:S,12,FALSE)</f>
        <v>0</v>
      </c>
      <c r="R274" s="224">
        <f>VLOOKUP(A274,'[1]CUT Bs'!A:S,13,FALSE)</f>
        <v>0</v>
      </c>
      <c r="S274" s="224">
        <f>VLOOKUP(A274,'[1]CUT Bs'!A:S,14,FALSE)</f>
        <v>0</v>
      </c>
      <c r="T274" s="224">
        <f>VLOOKUP(A274,'[1]CUT Bs'!A:S,15,FALSE)</f>
        <v>0</v>
      </c>
      <c r="U274" s="224">
        <f>VLOOKUP(A274,'[1]CUT Bs'!A:S,16,FALSE)</f>
        <v>0</v>
      </c>
      <c r="V274" s="224">
        <f>VLOOKUP(A274,'[1]CUT Bs'!A:S,17,FALSE)</f>
        <v>0</v>
      </c>
      <c r="W274" s="224">
        <f>VLOOKUP(A274,'[1]RES. TRL'!F:H,2,FALSE)</f>
        <v>0</v>
      </c>
      <c r="X274" s="224">
        <f>VLOOKUP(A274,'[1]RES. TRL'!F:H,3,FALSE)</f>
        <v>0</v>
      </c>
      <c r="Y274" s="224">
        <f>VLOOKUP(A274,'[1]CUT USD'!A:N,2,FALSE)</f>
        <v>0</v>
      </c>
      <c r="Z274" s="224">
        <f>VLOOKUP(A274,'[1]CUT USD'!A:N,3,FALSE)</f>
        <v>0</v>
      </c>
      <c r="AA274" s="224">
        <f>VLOOKUP(A274,'[1]CUT USD'!A:N,4,FALSE)</f>
        <v>0</v>
      </c>
      <c r="AB274" s="224">
        <f>VLOOKUP(A274,'[1]CUT USD'!A:N,5,FALSE)</f>
        <v>0</v>
      </c>
      <c r="AC274" s="224">
        <f>VLOOKUP(A274,'[1]CUT USD'!A:N,6,FALSE)</f>
        <v>0</v>
      </c>
      <c r="AD274" s="224">
        <f>VLOOKUP(A274,'[1]CUT USD'!A:N,7,FALSE)</f>
        <v>0</v>
      </c>
      <c r="AE274" s="224">
        <f>VLOOKUP(A274,'[1]CUT USD'!A:N,8,FALSE)</f>
        <v>0</v>
      </c>
      <c r="AF274" s="224">
        <f>VLOOKUP(A274,'[1]CUT USD'!A:N,9,FALSE)</f>
        <v>0</v>
      </c>
      <c r="AG274" s="224">
        <f>VLOOKUP(A274,'[1]CUT USD'!A:N,10,FALSE)</f>
        <v>0</v>
      </c>
      <c r="AH274" s="224">
        <f>VLOOKUP(A274,'[1]CUT USD'!A:N,11,FALSE)</f>
        <v>0</v>
      </c>
      <c r="AI274" s="224">
        <f>VLOOKUP(A274,'[1]CUT USD'!A:N,12,FALSE)</f>
        <v>0</v>
      </c>
      <c r="AJ274" s="224">
        <f>VLOOKUP(A274,'[1]CUT USD'!A:N,13,FALSE)</f>
        <v>0</v>
      </c>
      <c r="AK274" s="224">
        <f>VLOOKUP(A274,'[1]CUT USD'!A:N,14,FALSE)</f>
        <v>0</v>
      </c>
      <c r="AL274" s="96">
        <f t="shared" si="6"/>
        <v>0</v>
      </c>
      <c r="AO274" s="103"/>
    </row>
    <row r="275" spans="1:41" ht="33" hidden="1" customHeight="1">
      <c r="A275" s="221">
        <v>1125</v>
      </c>
      <c r="B275" s="222" t="str">
        <f>PROPER(VLOOKUP(A275,[1]bd_lista!$A:$D,2,FALSE))</f>
        <v>Gobierno Autónomo Municipal De Las Carreras</v>
      </c>
      <c r="C275" s="223" t="s">
        <v>1383</v>
      </c>
      <c r="D275" s="224">
        <f>VLOOKUP(A275,'[1]RES. TRL'!A:C,2,FALSE)</f>
        <v>0</v>
      </c>
      <c r="E275" s="224">
        <f>VLOOKUP(A275,'[1]RES. TRL'!A:C,3,FALSE)</f>
        <v>0</v>
      </c>
      <c r="F275" s="224">
        <f>VLOOKUP(A275,[1]RES.CDI!A:B,2,FALSE)</f>
        <v>0</v>
      </c>
      <c r="G275" s="224">
        <f>VLOOKUP(A275,'[1]CUT Bs'!A:S,2,FALSE)</f>
        <v>0</v>
      </c>
      <c r="H275" s="224">
        <f>VLOOKUP(A275,'[1]CUT Bs'!A:S,3,FALSE)</f>
        <v>0</v>
      </c>
      <c r="I275" s="224">
        <f>VLOOKUP(A275,'[1]CUT Bs'!A:S,4,FALSE)</f>
        <v>0</v>
      </c>
      <c r="J275" s="224">
        <f>VLOOKUP(A275,'[1]CUT Bs'!A:S,5,FALSE)</f>
        <v>0</v>
      </c>
      <c r="K275" s="224">
        <f>VLOOKUP(A275,'[1]CUT Bs'!A:S,6,FALSE)</f>
        <v>0</v>
      </c>
      <c r="L275" s="224">
        <f>VLOOKUP(A275,'[1]CUT Bs'!A:S,7,FALSE)</f>
        <v>0</v>
      </c>
      <c r="M275" s="224">
        <f>VLOOKUP(A275,'[1]CUT Bs'!A:S,8,FALSE)</f>
        <v>0</v>
      </c>
      <c r="N275" s="224">
        <f>VLOOKUP(A275,'[1]CUT Bs'!A:S,9,FALSE)</f>
        <v>0</v>
      </c>
      <c r="O275" s="224">
        <f>VLOOKUP(A275,'[1]CUT Bs'!A:S,10,FALSE)</f>
        <v>0</v>
      </c>
      <c r="P275" s="224">
        <f>VLOOKUP(A275,'[1]CUT Bs'!A:S,11,FALSE)</f>
        <v>0</v>
      </c>
      <c r="Q275" s="224">
        <f>VLOOKUP(A275,'[1]CUT Bs'!A:S,12,FALSE)</f>
        <v>0</v>
      </c>
      <c r="R275" s="224">
        <f>VLOOKUP(A275,'[1]CUT Bs'!A:S,13,FALSE)</f>
        <v>0</v>
      </c>
      <c r="S275" s="224">
        <f>VLOOKUP(A275,'[1]CUT Bs'!A:S,14,FALSE)</f>
        <v>0</v>
      </c>
      <c r="T275" s="224">
        <f>VLOOKUP(A275,'[1]CUT Bs'!A:S,15,FALSE)</f>
        <v>0</v>
      </c>
      <c r="U275" s="224">
        <f>VLOOKUP(A275,'[1]CUT Bs'!A:S,16,FALSE)</f>
        <v>0</v>
      </c>
      <c r="V275" s="224">
        <f>VLOOKUP(A275,'[1]CUT Bs'!A:S,17,FALSE)</f>
        <v>0</v>
      </c>
      <c r="W275" s="224">
        <f>VLOOKUP(A275,'[1]RES. TRL'!F:H,2,FALSE)</f>
        <v>0</v>
      </c>
      <c r="X275" s="224">
        <f>VLOOKUP(A275,'[1]RES. TRL'!F:H,3,FALSE)</f>
        <v>0</v>
      </c>
      <c r="Y275" s="224">
        <f>VLOOKUP(A275,'[1]CUT USD'!A:N,2,FALSE)</f>
        <v>0</v>
      </c>
      <c r="Z275" s="224">
        <f>VLOOKUP(A275,'[1]CUT USD'!A:N,3,FALSE)</f>
        <v>0</v>
      </c>
      <c r="AA275" s="224">
        <f>VLOOKUP(A275,'[1]CUT USD'!A:N,4,FALSE)</f>
        <v>0</v>
      </c>
      <c r="AB275" s="224">
        <f>VLOOKUP(A275,'[1]CUT USD'!A:N,5,FALSE)</f>
        <v>0</v>
      </c>
      <c r="AC275" s="224">
        <f>VLOOKUP(A275,'[1]CUT USD'!A:N,6,FALSE)</f>
        <v>0</v>
      </c>
      <c r="AD275" s="224">
        <f>VLOOKUP(A275,'[1]CUT USD'!A:N,7,FALSE)</f>
        <v>0</v>
      </c>
      <c r="AE275" s="224">
        <f>VLOOKUP(A275,'[1]CUT USD'!A:N,8,FALSE)</f>
        <v>0</v>
      </c>
      <c r="AF275" s="224">
        <f>VLOOKUP(A275,'[1]CUT USD'!A:N,9,FALSE)</f>
        <v>0</v>
      </c>
      <c r="AG275" s="224">
        <f>VLOOKUP(A275,'[1]CUT USD'!A:N,10,FALSE)</f>
        <v>0</v>
      </c>
      <c r="AH275" s="224">
        <f>VLOOKUP(A275,'[1]CUT USD'!A:N,11,FALSE)</f>
        <v>0</v>
      </c>
      <c r="AI275" s="224">
        <f>VLOOKUP(A275,'[1]CUT USD'!A:N,12,FALSE)</f>
        <v>0</v>
      </c>
      <c r="AJ275" s="224">
        <f>VLOOKUP(A275,'[1]CUT USD'!A:N,13,FALSE)</f>
        <v>0</v>
      </c>
      <c r="AK275" s="224">
        <f>VLOOKUP(A275,'[1]CUT USD'!A:N,14,FALSE)</f>
        <v>0</v>
      </c>
      <c r="AL275" s="96">
        <f t="shared" si="6"/>
        <v>0</v>
      </c>
      <c r="AO275" s="103"/>
    </row>
    <row r="276" spans="1:41" ht="33" hidden="1" customHeight="1">
      <c r="A276" s="221">
        <v>1126</v>
      </c>
      <c r="B276" s="222" t="str">
        <f>PROPER(VLOOKUP(A276,[1]bd_lista!$A:$D,2,FALSE))</f>
        <v>Gobierno Autónomo Municipal De Villa Vaca Guzmán</v>
      </c>
      <c r="C276" s="223" t="s">
        <v>1383</v>
      </c>
      <c r="D276" s="224">
        <f>VLOOKUP(A276,'[1]RES. TRL'!A:C,2,FALSE)</f>
        <v>0</v>
      </c>
      <c r="E276" s="224">
        <f>VLOOKUP(A276,'[1]RES. TRL'!A:C,3,FALSE)</f>
        <v>0</v>
      </c>
      <c r="F276" s="224">
        <f>VLOOKUP(A276,[1]RES.CDI!A:B,2,FALSE)</f>
        <v>0</v>
      </c>
      <c r="G276" s="224">
        <f>VLOOKUP(A276,'[1]CUT Bs'!A:S,2,FALSE)</f>
        <v>0</v>
      </c>
      <c r="H276" s="224">
        <f>VLOOKUP(A276,'[1]CUT Bs'!A:S,3,FALSE)</f>
        <v>0</v>
      </c>
      <c r="I276" s="224">
        <f>VLOOKUP(A276,'[1]CUT Bs'!A:S,4,FALSE)</f>
        <v>0</v>
      </c>
      <c r="J276" s="224">
        <f>VLOOKUP(A276,'[1]CUT Bs'!A:S,5,FALSE)</f>
        <v>0</v>
      </c>
      <c r="K276" s="224">
        <f>VLOOKUP(A276,'[1]CUT Bs'!A:S,6,FALSE)</f>
        <v>0</v>
      </c>
      <c r="L276" s="224">
        <f>VLOOKUP(A276,'[1]CUT Bs'!A:S,7,FALSE)</f>
        <v>0</v>
      </c>
      <c r="M276" s="224">
        <f>VLOOKUP(A276,'[1]CUT Bs'!A:S,8,FALSE)</f>
        <v>0</v>
      </c>
      <c r="N276" s="224">
        <f>VLOOKUP(A276,'[1]CUT Bs'!A:S,9,FALSE)</f>
        <v>0</v>
      </c>
      <c r="O276" s="224">
        <f>VLOOKUP(A276,'[1]CUT Bs'!A:S,10,FALSE)</f>
        <v>0</v>
      </c>
      <c r="P276" s="224">
        <f>VLOOKUP(A276,'[1]CUT Bs'!A:S,11,FALSE)</f>
        <v>0</v>
      </c>
      <c r="Q276" s="224">
        <f>VLOOKUP(A276,'[1]CUT Bs'!A:S,12,FALSE)</f>
        <v>0</v>
      </c>
      <c r="R276" s="224">
        <f>VLOOKUP(A276,'[1]CUT Bs'!A:S,13,FALSE)</f>
        <v>0</v>
      </c>
      <c r="S276" s="224">
        <f>VLOOKUP(A276,'[1]CUT Bs'!A:S,14,FALSE)</f>
        <v>0</v>
      </c>
      <c r="T276" s="224">
        <f>VLOOKUP(A276,'[1]CUT Bs'!A:S,15,FALSE)</f>
        <v>0</v>
      </c>
      <c r="U276" s="224">
        <f>VLOOKUP(A276,'[1]CUT Bs'!A:S,16,FALSE)</f>
        <v>0</v>
      </c>
      <c r="V276" s="224">
        <f>VLOOKUP(A276,'[1]CUT Bs'!A:S,17,FALSE)</f>
        <v>0</v>
      </c>
      <c r="W276" s="224">
        <f>VLOOKUP(A276,'[1]RES. TRL'!F:H,2,FALSE)</f>
        <v>0</v>
      </c>
      <c r="X276" s="224">
        <f>VLOOKUP(A276,'[1]RES. TRL'!F:H,3,FALSE)</f>
        <v>0</v>
      </c>
      <c r="Y276" s="224">
        <f>VLOOKUP(A276,'[1]CUT USD'!A:N,2,FALSE)</f>
        <v>0</v>
      </c>
      <c r="Z276" s="224">
        <f>VLOOKUP(A276,'[1]CUT USD'!A:N,3,FALSE)</f>
        <v>0</v>
      </c>
      <c r="AA276" s="224">
        <f>VLOOKUP(A276,'[1]CUT USD'!A:N,4,FALSE)</f>
        <v>0</v>
      </c>
      <c r="AB276" s="224">
        <f>VLOOKUP(A276,'[1]CUT USD'!A:N,5,FALSE)</f>
        <v>0</v>
      </c>
      <c r="AC276" s="224">
        <f>VLOOKUP(A276,'[1]CUT USD'!A:N,6,FALSE)</f>
        <v>0</v>
      </c>
      <c r="AD276" s="224">
        <f>VLOOKUP(A276,'[1]CUT USD'!A:N,7,FALSE)</f>
        <v>0</v>
      </c>
      <c r="AE276" s="224">
        <f>VLOOKUP(A276,'[1]CUT USD'!A:N,8,FALSE)</f>
        <v>0</v>
      </c>
      <c r="AF276" s="224">
        <f>VLOOKUP(A276,'[1]CUT USD'!A:N,9,FALSE)</f>
        <v>0</v>
      </c>
      <c r="AG276" s="224">
        <f>VLOOKUP(A276,'[1]CUT USD'!A:N,10,FALSE)</f>
        <v>0</v>
      </c>
      <c r="AH276" s="224">
        <f>VLOOKUP(A276,'[1]CUT USD'!A:N,11,FALSE)</f>
        <v>0</v>
      </c>
      <c r="AI276" s="224">
        <f>VLOOKUP(A276,'[1]CUT USD'!A:N,12,FALSE)</f>
        <v>0</v>
      </c>
      <c r="AJ276" s="224">
        <f>VLOOKUP(A276,'[1]CUT USD'!A:N,13,FALSE)</f>
        <v>0</v>
      </c>
      <c r="AK276" s="224">
        <f>VLOOKUP(A276,'[1]CUT USD'!A:N,14,FALSE)</f>
        <v>0</v>
      </c>
      <c r="AL276" s="96">
        <f t="shared" si="6"/>
        <v>0</v>
      </c>
      <c r="AO276" s="103"/>
    </row>
    <row r="277" spans="1:41" ht="33" hidden="1" customHeight="1">
      <c r="A277" s="221">
        <v>1127</v>
      </c>
      <c r="B277" s="222" t="str">
        <f>PROPER(VLOOKUP(A277,[1]bd_lista!$A:$D,2,FALSE))</f>
        <v>Gobierno Autónomo Municipal De Villa De Huacaya</v>
      </c>
      <c r="C277" s="223" t="s">
        <v>1383</v>
      </c>
      <c r="D277" s="224">
        <f>VLOOKUP(A277,'[1]RES. TRL'!A:C,2,FALSE)</f>
        <v>0</v>
      </c>
      <c r="E277" s="224">
        <f>VLOOKUP(A277,'[1]RES. TRL'!A:C,3,FALSE)</f>
        <v>0</v>
      </c>
      <c r="F277" s="224">
        <f>VLOOKUP(A277,[1]RES.CDI!A:B,2,FALSE)</f>
        <v>0</v>
      </c>
      <c r="G277" s="224">
        <f>VLOOKUP(A277,'[1]CUT Bs'!A:S,2,FALSE)</f>
        <v>0</v>
      </c>
      <c r="H277" s="224">
        <f>VLOOKUP(A277,'[1]CUT Bs'!A:S,3,FALSE)</f>
        <v>0</v>
      </c>
      <c r="I277" s="224">
        <f>VLOOKUP(A277,'[1]CUT Bs'!A:S,4,FALSE)</f>
        <v>0</v>
      </c>
      <c r="J277" s="224">
        <f>VLOOKUP(A277,'[1]CUT Bs'!A:S,5,FALSE)</f>
        <v>0</v>
      </c>
      <c r="K277" s="224">
        <f>VLOOKUP(A277,'[1]CUT Bs'!A:S,6,FALSE)</f>
        <v>0</v>
      </c>
      <c r="L277" s="224">
        <f>VLOOKUP(A277,'[1]CUT Bs'!A:S,7,FALSE)</f>
        <v>0</v>
      </c>
      <c r="M277" s="224">
        <f>VLOOKUP(A277,'[1]CUT Bs'!A:S,8,FALSE)</f>
        <v>0</v>
      </c>
      <c r="N277" s="224">
        <f>VLOOKUP(A277,'[1]CUT Bs'!A:S,9,FALSE)</f>
        <v>0</v>
      </c>
      <c r="O277" s="224">
        <f>VLOOKUP(A277,'[1]CUT Bs'!A:S,10,FALSE)</f>
        <v>0</v>
      </c>
      <c r="P277" s="224">
        <f>VLOOKUP(A277,'[1]CUT Bs'!A:S,11,FALSE)</f>
        <v>0</v>
      </c>
      <c r="Q277" s="224">
        <f>VLOOKUP(A277,'[1]CUT Bs'!A:S,12,FALSE)</f>
        <v>0</v>
      </c>
      <c r="R277" s="224">
        <f>VLOOKUP(A277,'[1]CUT Bs'!A:S,13,FALSE)</f>
        <v>0</v>
      </c>
      <c r="S277" s="224">
        <f>VLOOKUP(A277,'[1]CUT Bs'!A:S,14,FALSE)</f>
        <v>0</v>
      </c>
      <c r="T277" s="224">
        <f>VLOOKUP(A277,'[1]CUT Bs'!A:S,15,FALSE)</f>
        <v>0</v>
      </c>
      <c r="U277" s="224">
        <f>VLOOKUP(A277,'[1]CUT Bs'!A:S,16,FALSE)</f>
        <v>0</v>
      </c>
      <c r="V277" s="224">
        <f>VLOOKUP(A277,'[1]CUT Bs'!A:S,17,FALSE)</f>
        <v>0</v>
      </c>
      <c r="W277" s="224">
        <f>VLOOKUP(A277,'[1]RES. TRL'!F:H,2,FALSE)</f>
        <v>0</v>
      </c>
      <c r="X277" s="224">
        <f>VLOOKUP(A277,'[1]RES. TRL'!F:H,3,FALSE)</f>
        <v>0</v>
      </c>
      <c r="Y277" s="224">
        <f>VLOOKUP(A277,'[1]CUT USD'!A:N,2,FALSE)</f>
        <v>0</v>
      </c>
      <c r="Z277" s="224">
        <f>VLOOKUP(A277,'[1]CUT USD'!A:N,3,FALSE)</f>
        <v>0</v>
      </c>
      <c r="AA277" s="224">
        <f>VLOOKUP(A277,'[1]CUT USD'!A:N,4,FALSE)</f>
        <v>0</v>
      </c>
      <c r="AB277" s="224">
        <f>VLOOKUP(A277,'[1]CUT USD'!A:N,5,FALSE)</f>
        <v>0</v>
      </c>
      <c r="AC277" s="224">
        <f>VLOOKUP(A277,'[1]CUT USD'!A:N,6,FALSE)</f>
        <v>0</v>
      </c>
      <c r="AD277" s="224">
        <f>VLOOKUP(A277,'[1]CUT USD'!A:N,7,FALSE)</f>
        <v>0</v>
      </c>
      <c r="AE277" s="224">
        <f>VLOOKUP(A277,'[1]CUT USD'!A:N,8,FALSE)</f>
        <v>0</v>
      </c>
      <c r="AF277" s="224">
        <f>VLOOKUP(A277,'[1]CUT USD'!A:N,9,FALSE)</f>
        <v>0</v>
      </c>
      <c r="AG277" s="224">
        <f>VLOOKUP(A277,'[1]CUT USD'!A:N,10,FALSE)</f>
        <v>0</v>
      </c>
      <c r="AH277" s="224">
        <f>VLOOKUP(A277,'[1]CUT USD'!A:N,11,FALSE)</f>
        <v>0</v>
      </c>
      <c r="AI277" s="224">
        <f>VLOOKUP(A277,'[1]CUT USD'!A:N,12,FALSE)</f>
        <v>0</v>
      </c>
      <c r="AJ277" s="224">
        <f>VLOOKUP(A277,'[1]CUT USD'!A:N,13,FALSE)</f>
        <v>0</v>
      </c>
      <c r="AK277" s="224">
        <f>VLOOKUP(A277,'[1]CUT USD'!A:N,14,FALSE)</f>
        <v>0</v>
      </c>
      <c r="AL277" s="96">
        <f t="shared" si="6"/>
        <v>0</v>
      </c>
      <c r="AO277" s="103"/>
    </row>
    <row r="278" spans="1:41" ht="33" hidden="1" customHeight="1">
      <c r="A278" s="221">
        <v>1128</v>
      </c>
      <c r="B278" s="222" t="str">
        <f>PROPER(VLOOKUP(A278,[1]bd_lista!$A:$D,2,FALSE))</f>
        <v>Gobierno Autónomo Municipal De Machareti</v>
      </c>
      <c r="C278" s="223" t="s">
        <v>1383</v>
      </c>
      <c r="D278" s="224">
        <f>VLOOKUP(A278,'[1]RES. TRL'!A:C,2,FALSE)</f>
        <v>0</v>
      </c>
      <c r="E278" s="224">
        <f>VLOOKUP(A278,'[1]RES. TRL'!A:C,3,FALSE)</f>
        <v>0</v>
      </c>
      <c r="F278" s="224">
        <f>VLOOKUP(A278,[1]RES.CDI!A:B,2,FALSE)</f>
        <v>0</v>
      </c>
      <c r="G278" s="224">
        <f>VLOOKUP(A278,'[1]CUT Bs'!A:S,2,FALSE)</f>
        <v>0</v>
      </c>
      <c r="H278" s="224">
        <f>VLOOKUP(A278,'[1]CUT Bs'!A:S,3,FALSE)</f>
        <v>0</v>
      </c>
      <c r="I278" s="224">
        <f>VLOOKUP(A278,'[1]CUT Bs'!A:S,4,FALSE)</f>
        <v>0</v>
      </c>
      <c r="J278" s="224">
        <f>VLOOKUP(A278,'[1]CUT Bs'!A:S,5,FALSE)</f>
        <v>0</v>
      </c>
      <c r="K278" s="224">
        <f>VLOOKUP(A278,'[1]CUT Bs'!A:S,6,FALSE)</f>
        <v>0</v>
      </c>
      <c r="L278" s="224">
        <f>VLOOKUP(A278,'[1]CUT Bs'!A:S,7,FALSE)</f>
        <v>0</v>
      </c>
      <c r="M278" s="224">
        <f>VLOOKUP(A278,'[1]CUT Bs'!A:S,8,FALSE)</f>
        <v>0</v>
      </c>
      <c r="N278" s="224">
        <f>VLOOKUP(A278,'[1]CUT Bs'!A:S,9,FALSE)</f>
        <v>0</v>
      </c>
      <c r="O278" s="224">
        <f>VLOOKUP(A278,'[1]CUT Bs'!A:S,10,FALSE)</f>
        <v>0</v>
      </c>
      <c r="P278" s="224">
        <f>VLOOKUP(A278,'[1]CUT Bs'!A:S,11,FALSE)</f>
        <v>0</v>
      </c>
      <c r="Q278" s="224">
        <f>VLOOKUP(A278,'[1]CUT Bs'!A:S,12,FALSE)</f>
        <v>0</v>
      </c>
      <c r="R278" s="224">
        <f>VLOOKUP(A278,'[1]CUT Bs'!A:S,13,FALSE)</f>
        <v>0</v>
      </c>
      <c r="S278" s="224">
        <f>VLOOKUP(A278,'[1]CUT Bs'!A:S,14,FALSE)</f>
        <v>0</v>
      </c>
      <c r="T278" s="224">
        <f>VLOOKUP(A278,'[1]CUT Bs'!A:S,15,FALSE)</f>
        <v>0</v>
      </c>
      <c r="U278" s="224">
        <f>VLOOKUP(A278,'[1]CUT Bs'!A:S,16,FALSE)</f>
        <v>0</v>
      </c>
      <c r="V278" s="224">
        <f>VLOOKUP(A278,'[1]CUT Bs'!A:S,17,FALSE)</f>
        <v>0</v>
      </c>
      <c r="W278" s="224">
        <f>VLOOKUP(A278,'[1]RES. TRL'!F:H,2,FALSE)</f>
        <v>0</v>
      </c>
      <c r="X278" s="224">
        <f>VLOOKUP(A278,'[1]RES. TRL'!F:H,3,FALSE)</f>
        <v>0</v>
      </c>
      <c r="Y278" s="224">
        <f>VLOOKUP(A278,'[1]CUT USD'!A:N,2,FALSE)</f>
        <v>0</v>
      </c>
      <c r="Z278" s="224">
        <f>VLOOKUP(A278,'[1]CUT USD'!A:N,3,FALSE)</f>
        <v>0</v>
      </c>
      <c r="AA278" s="224">
        <f>VLOOKUP(A278,'[1]CUT USD'!A:N,4,FALSE)</f>
        <v>0</v>
      </c>
      <c r="AB278" s="224">
        <f>VLOOKUP(A278,'[1]CUT USD'!A:N,5,FALSE)</f>
        <v>0</v>
      </c>
      <c r="AC278" s="224">
        <f>VLOOKUP(A278,'[1]CUT USD'!A:N,6,FALSE)</f>
        <v>0</v>
      </c>
      <c r="AD278" s="224">
        <f>VLOOKUP(A278,'[1]CUT USD'!A:N,7,FALSE)</f>
        <v>0</v>
      </c>
      <c r="AE278" s="224">
        <f>VLOOKUP(A278,'[1]CUT USD'!A:N,8,FALSE)</f>
        <v>0</v>
      </c>
      <c r="AF278" s="224">
        <f>VLOOKUP(A278,'[1]CUT USD'!A:N,9,FALSE)</f>
        <v>0</v>
      </c>
      <c r="AG278" s="224">
        <f>VLOOKUP(A278,'[1]CUT USD'!A:N,10,FALSE)</f>
        <v>0</v>
      </c>
      <c r="AH278" s="224">
        <f>VLOOKUP(A278,'[1]CUT USD'!A:N,11,FALSE)</f>
        <v>0</v>
      </c>
      <c r="AI278" s="224">
        <f>VLOOKUP(A278,'[1]CUT USD'!A:N,12,FALSE)</f>
        <v>0</v>
      </c>
      <c r="AJ278" s="224">
        <f>VLOOKUP(A278,'[1]CUT USD'!A:N,13,FALSE)</f>
        <v>0</v>
      </c>
      <c r="AK278" s="224">
        <f>VLOOKUP(A278,'[1]CUT USD'!A:N,14,FALSE)</f>
        <v>0</v>
      </c>
      <c r="AL278" s="96">
        <f t="shared" si="6"/>
        <v>0</v>
      </c>
      <c r="AO278" s="103"/>
    </row>
    <row r="279" spans="1:41" ht="33" hidden="1" customHeight="1">
      <c r="A279" s="221">
        <v>1129</v>
      </c>
      <c r="B279" s="222" t="str">
        <f>PROPER(VLOOKUP(A279,[1]bd_lista!$A:$D,2,FALSE))</f>
        <v>Gobierno Autónomo Municipal De Villa Charcas</v>
      </c>
      <c r="C279" s="223" t="s">
        <v>1383</v>
      </c>
      <c r="D279" s="224">
        <f>VLOOKUP(A279,'[1]RES. TRL'!A:C,2,FALSE)</f>
        <v>0</v>
      </c>
      <c r="E279" s="224">
        <f>VLOOKUP(A279,'[1]RES. TRL'!A:C,3,FALSE)</f>
        <v>0</v>
      </c>
      <c r="F279" s="224">
        <f>VLOOKUP(A279,[1]RES.CDI!A:B,2,FALSE)</f>
        <v>0</v>
      </c>
      <c r="G279" s="224">
        <f>VLOOKUP(A279,'[1]CUT Bs'!A:S,2,FALSE)</f>
        <v>0</v>
      </c>
      <c r="H279" s="224">
        <f>VLOOKUP(A279,'[1]CUT Bs'!A:S,3,FALSE)</f>
        <v>0</v>
      </c>
      <c r="I279" s="224">
        <f>VLOOKUP(A279,'[1]CUT Bs'!A:S,4,FALSE)</f>
        <v>0</v>
      </c>
      <c r="J279" s="224">
        <f>VLOOKUP(A279,'[1]CUT Bs'!A:S,5,FALSE)</f>
        <v>0</v>
      </c>
      <c r="K279" s="224">
        <f>VLOOKUP(A279,'[1]CUT Bs'!A:S,6,FALSE)</f>
        <v>0</v>
      </c>
      <c r="L279" s="224">
        <f>VLOOKUP(A279,'[1]CUT Bs'!A:S,7,FALSE)</f>
        <v>0</v>
      </c>
      <c r="M279" s="224">
        <f>VLOOKUP(A279,'[1]CUT Bs'!A:S,8,FALSE)</f>
        <v>0</v>
      </c>
      <c r="N279" s="224">
        <f>VLOOKUP(A279,'[1]CUT Bs'!A:S,9,FALSE)</f>
        <v>0</v>
      </c>
      <c r="O279" s="224">
        <f>VLOOKUP(A279,'[1]CUT Bs'!A:S,10,FALSE)</f>
        <v>0</v>
      </c>
      <c r="P279" s="224">
        <f>VLOOKUP(A279,'[1]CUT Bs'!A:S,11,FALSE)</f>
        <v>0</v>
      </c>
      <c r="Q279" s="224">
        <f>VLOOKUP(A279,'[1]CUT Bs'!A:S,12,FALSE)</f>
        <v>0</v>
      </c>
      <c r="R279" s="224">
        <f>VLOOKUP(A279,'[1]CUT Bs'!A:S,13,FALSE)</f>
        <v>0</v>
      </c>
      <c r="S279" s="224">
        <f>VLOOKUP(A279,'[1]CUT Bs'!A:S,14,FALSE)</f>
        <v>0</v>
      </c>
      <c r="T279" s="224">
        <f>VLOOKUP(A279,'[1]CUT Bs'!A:S,15,FALSE)</f>
        <v>0</v>
      </c>
      <c r="U279" s="224">
        <f>VLOOKUP(A279,'[1]CUT Bs'!A:S,16,FALSE)</f>
        <v>0</v>
      </c>
      <c r="V279" s="224">
        <f>VLOOKUP(A279,'[1]CUT Bs'!A:S,17,FALSE)</f>
        <v>0</v>
      </c>
      <c r="W279" s="224">
        <f>VLOOKUP(A279,'[1]RES. TRL'!F:H,2,FALSE)</f>
        <v>0</v>
      </c>
      <c r="X279" s="224">
        <f>VLOOKUP(A279,'[1]RES. TRL'!F:H,3,FALSE)</f>
        <v>0</v>
      </c>
      <c r="Y279" s="224">
        <f>VLOOKUP(A279,'[1]CUT USD'!A:N,2,FALSE)</f>
        <v>0</v>
      </c>
      <c r="Z279" s="224">
        <f>VLOOKUP(A279,'[1]CUT USD'!A:N,3,FALSE)</f>
        <v>0</v>
      </c>
      <c r="AA279" s="224">
        <f>VLOOKUP(A279,'[1]CUT USD'!A:N,4,FALSE)</f>
        <v>0</v>
      </c>
      <c r="AB279" s="224">
        <f>VLOOKUP(A279,'[1]CUT USD'!A:N,5,FALSE)</f>
        <v>0</v>
      </c>
      <c r="AC279" s="224">
        <f>VLOOKUP(A279,'[1]CUT USD'!A:N,6,FALSE)</f>
        <v>0</v>
      </c>
      <c r="AD279" s="224">
        <f>VLOOKUP(A279,'[1]CUT USD'!A:N,7,FALSE)</f>
        <v>0</v>
      </c>
      <c r="AE279" s="224">
        <f>VLOOKUP(A279,'[1]CUT USD'!A:N,8,FALSE)</f>
        <v>0</v>
      </c>
      <c r="AF279" s="224">
        <f>VLOOKUP(A279,'[1]CUT USD'!A:N,9,FALSE)</f>
        <v>0</v>
      </c>
      <c r="AG279" s="224">
        <f>VLOOKUP(A279,'[1]CUT USD'!A:N,10,FALSE)</f>
        <v>0</v>
      </c>
      <c r="AH279" s="224">
        <f>VLOOKUP(A279,'[1]CUT USD'!A:N,11,FALSE)</f>
        <v>0</v>
      </c>
      <c r="AI279" s="224">
        <f>VLOOKUP(A279,'[1]CUT USD'!A:N,12,FALSE)</f>
        <v>0</v>
      </c>
      <c r="AJ279" s="224">
        <f>VLOOKUP(A279,'[1]CUT USD'!A:N,13,FALSE)</f>
        <v>0</v>
      </c>
      <c r="AK279" s="224">
        <f>VLOOKUP(A279,'[1]CUT USD'!A:N,14,FALSE)</f>
        <v>0</v>
      </c>
      <c r="AL279" s="96">
        <f t="shared" si="6"/>
        <v>0</v>
      </c>
      <c r="AO279" s="103"/>
    </row>
    <row r="280" spans="1:41" ht="33" hidden="1" customHeight="1">
      <c r="A280" s="221">
        <v>1201</v>
      </c>
      <c r="B280" s="222" t="str">
        <f>PROPER(VLOOKUP(A280,[1]bd_lista!$A:$D,2,FALSE))</f>
        <v>Gobierno Autónomo Municipal De La Paz</v>
      </c>
      <c r="C280" s="223" t="s">
        <v>1383</v>
      </c>
      <c r="D280" s="224">
        <f>VLOOKUP(A280,'[1]RES. TRL'!A:C,2,FALSE)</f>
        <v>0</v>
      </c>
      <c r="E280" s="224">
        <f>VLOOKUP(A280,'[1]RES. TRL'!A:C,3,FALSE)</f>
        <v>0</v>
      </c>
      <c r="F280" s="224">
        <f>VLOOKUP(A280,[1]RES.CDI!A:B,2,FALSE)</f>
        <v>0</v>
      </c>
      <c r="G280" s="224">
        <f>VLOOKUP(A280,'[1]CUT Bs'!A:S,2,FALSE)</f>
        <v>0</v>
      </c>
      <c r="H280" s="224">
        <f>VLOOKUP(A280,'[1]CUT Bs'!A:S,3,FALSE)</f>
        <v>0</v>
      </c>
      <c r="I280" s="224">
        <f>VLOOKUP(A280,'[1]CUT Bs'!A:S,4,FALSE)</f>
        <v>0</v>
      </c>
      <c r="J280" s="224">
        <f>VLOOKUP(A280,'[1]CUT Bs'!A:S,5,FALSE)</f>
        <v>0</v>
      </c>
      <c r="K280" s="224">
        <f>VLOOKUP(A280,'[1]CUT Bs'!A:S,6,FALSE)</f>
        <v>0</v>
      </c>
      <c r="L280" s="224">
        <f>VLOOKUP(A280,'[1]CUT Bs'!A:S,7,FALSE)</f>
        <v>0</v>
      </c>
      <c r="M280" s="224">
        <f>VLOOKUP(A280,'[1]CUT Bs'!A:S,8,FALSE)</f>
        <v>0</v>
      </c>
      <c r="N280" s="224">
        <f>VLOOKUP(A280,'[1]CUT Bs'!A:S,9,FALSE)</f>
        <v>0</v>
      </c>
      <c r="O280" s="224">
        <f>VLOOKUP(A280,'[1]CUT Bs'!A:S,10,FALSE)</f>
        <v>0</v>
      </c>
      <c r="P280" s="224">
        <f>VLOOKUP(A280,'[1]CUT Bs'!A:S,11,FALSE)</f>
        <v>0</v>
      </c>
      <c r="Q280" s="224">
        <f>VLOOKUP(A280,'[1]CUT Bs'!A:S,12,FALSE)</f>
        <v>0</v>
      </c>
      <c r="R280" s="224">
        <f>VLOOKUP(A280,'[1]CUT Bs'!A:S,13,FALSE)</f>
        <v>0</v>
      </c>
      <c r="S280" s="224">
        <f>VLOOKUP(A280,'[1]CUT Bs'!A:S,14,FALSE)</f>
        <v>0</v>
      </c>
      <c r="T280" s="224">
        <f>VLOOKUP(A280,'[1]CUT Bs'!A:S,15,FALSE)</f>
        <v>0</v>
      </c>
      <c r="U280" s="224">
        <f>VLOOKUP(A280,'[1]CUT Bs'!A:S,16,FALSE)</f>
        <v>0</v>
      </c>
      <c r="V280" s="224">
        <f>VLOOKUP(A280,'[1]CUT Bs'!A:S,17,FALSE)</f>
        <v>0</v>
      </c>
      <c r="W280" s="224">
        <f>VLOOKUP(A280,'[1]RES. TRL'!F:H,2,FALSE)</f>
        <v>0</v>
      </c>
      <c r="X280" s="224">
        <f>VLOOKUP(A280,'[1]RES. TRL'!F:H,3,FALSE)</f>
        <v>0</v>
      </c>
      <c r="Y280" s="224">
        <f>VLOOKUP(A280,'[1]CUT USD'!A:N,2,FALSE)</f>
        <v>0</v>
      </c>
      <c r="Z280" s="224">
        <f>VLOOKUP(A280,'[1]CUT USD'!A:N,3,FALSE)</f>
        <v>0</v>
      </c>
      <c r="AA280" s="224">
        <f>VLOOKUP(A280,'[1]CUT USD'!A:N,4,FALSE)</f>
        <v>0</v>
      </c>
      <c r="AB280" s="224">
        <f>VLOOKUP(A280,'[1]CUT USD'!A:N,5,FALSE)</f>
        <v>0</v>
      </c>
      <c r="AC280" s="224">
        <f>VLOOKUP(A280,'[1]CUT USD'!A:N,6,FALSE)</f>
        <v>0</v>
      </c>
      <c r="AD280" s="224">
        <f>VLOOKUP(A280,'[1]CUT USD'!A:N,7,FALSE)</f>
        <v>0</v>
      </c>
      <c r="AE280" s="224">
        <f>VLOOKUP(A280,'[1]CUT USD'!A:N,8,FALSE)</f>
        <v>0</v>
      </c>
      <c r="AF280" s="224">
        <f>VLOOKUP(A280,'[1]CUT USD'!A:N,9,FALSE)</f>
        <v>0</v>
      </c>
      <c r="AG280" s="224">
        <f>VLOOKUP(A280,'[1]CUT USD'!A:N,10,FALSE)</f>
        <v>0</v>
      </c>
      <c r="AH280" s="224">
        <f>VLOOKUP(A280,'[1]CUT USD'!A:N,11,FALSE)</f>
        <v>0</v>
      </c>
      <c r="AI280" s="224">
        <f>VLOOKUP(A280,'[1]CUT USD'!A:N,12,FALSE)</f>
        <v>0</v>
      </c>
      <c r="AJ280" s="224">
        <f>VLOOKUP(A280,'[1]CUT USD'!A:N,13,FALSE)</f>
        <v>0</v>
      </c>
      <c r="AK280" s="224">
        <f>VLOOKUP(A280,'[1]CUT USD'!A:N,14,FALSE)</f>
        <v>0</v>
      </c>
      <c r="AL280" s="96">
        <f t="shared" si="6"/>
        <v>0</v>
      </c>
      <c r="AO280" s="103"/>
    </row>
    <row r="281" spans="1:41" ht="33" hidden="1" customHeight="1">
      <c r="A281" s="221">
        <v>1202</v>
      </c>
      <c r="B281" s="222" t="str">
        <f>PROPER(VLOOKUP(A281,[1]bd_lista!$A:$D,2,FALSE))</f>
        <v>Gobierno Autónomo Municipal De Palca</v>
      </c>
      <c r="C281" s="223" t="s">
        <v>1383</v>
      </c>
      <c r="D281" s="224">
        <f>VLOOKUP(A281,'[1]RES. TRL'!A:C,2,FALSE)</f>
        <v>0</v>
      </c>
      <c r="E281" s="224">
        <f>VLOOKUP(A281,'[1]RES. TRL'!A:C,3,FALSE)</f>
        <v>0</v>
      </c>
      <c r="F281" s="224">
        <f>VLOOKUP(A281,[1]RES.CDI!A:B,2,FALSE)</f>
        <v>0</v>
      </c>
      <c r="G281" s="224">
        <f>VLOOKUP(A281,'[1]CUT Bs'!A:S,2,FALSE)</f>
        <v>0</v>
      </c>
      <c r="H281" s="224">
        <f>VLOOKUP(A281,'[1]CUT Bs'!A:S,3,FALSE)</f>
        <v>0</v>
      </c>
      <c r="I281" s="224">
        <f>VLOOKUP(A281,'[1]CUT Bs'!A:S,4,FALSE)</f>
        <v>0</v>
      </c>
      <c r="J281" s="224">
        <f>VLOOKUP(A281,'[1]CUT Bs'!A:S,5,FALSE)</f>
        <v>0</v>
      </c>
      <c r="K281" s="224">
        <f>VLOOKUP(A281,'[1]CUT Bs'!A:S,6,FALSE)</f>
        <v>0</v>
      </c>
      <c r="L281" s="224">
        <f>VLOOKUP(A281,'[1]CUT Bs'!A:S,7,FALSE)</f>
        <v>0</v>
      </c>
      <c r="M281" s="224">
        <f>VLOOKUP(A281,'[1]CUT Bs'!A:S,8,FALSE)</f>
        <v>0</v>
      </c>
      <c r="N281" s="224">
        <f>VLOOKUP(A281,'[1]CUT Bs'!A:S,9,FALSE)</f>
        <v>0</v>
      </c>
      <c r="O281" s="224">
        <f>VLOOKUP(A281,'[1]CUT Bs'!A:S,10,FALSE)</f>
        <v>0</v>
      </c>
      <c r="P281" s="224">
        <f>VLOOKUP(A281,'[1]CUT Bs'!A:S,11,FALSE)</f>
        <v>0</v>
      </c>
      <c r="Q281" s="224">
        <f>VLOOKUP(A281,'[1]CUT Bs'!A:S,12,FALSE)</f>
        <v>0</v>
      </c>
      <c r="R281" s="224">
        <f>VLOOKUP(A281,'[1]CUT Bs'!A:S,13,FALSE)</f>
        <v>0</v>
      </c>
      <c r="S281" s="224">
        <f>VLOOKUP(A281,'[1]CUT Bs'!A:S,14,FALSE)</f>
        <v>0</v>
      </c>
      <c r="T281" s="224">
        <f>VLOOKUP(A281,'[1]CUT Bs'!A:S,15,FALSE)</f>
        <v>0</v>
      </c>
      <c r="U281" s="224">
        <f>VLOOKUP(A281,'[1]CUT Bs'!A:S,16,FALSE)</f>
        <v>0</v>
      </c>
      <c r="V281" s="224">
        <f>VLOOKUP(A281,'[1]CUT Bs'!A:S,17,FALSE)</f>
        <v>0</v>
      </c>
      <c r="W281" s="224">
        <f>VLOOKUP(A281,'[1]RES. TRL'!F:H,2,FALSE)</f>
        <v>0</v>
      </c>
      <c r="X281" s="224">
        <f>VLOOKUP(A281,'[1]RES. TRL'!F:H,3,FALSE)</f>
        <v>0</v>
      </c>
      <c r="Y281" s="224">
        <f>VLOOKUP(A281,'[1]CUT USD'!A:N,2,FALSE)</f>
        <v>0</v>
      </c>
      <c r="Z281" s="224">
        <f>VLOOKUP(A281,'[1]CUT USD'!A:N,3,FALSE)</f>
        <v>0</v>
      </c>
      <c r="AA281" s="224">
        <f>VLOOKUP(A281,'[1]CUT USD'!A:N,4,FALSE)</f>
        <v>0</v>
      </c>
      <c r="AB281" s="224">
        <f>VLOOKUP(A281,'[1]CUT USD'!A:N,5,FALSE)</f>
        <v>0</v>
      </c>
      <c r="AC281" s="224">
        <f>VLOOKUP(A281,'[1]CUT USD'!A:N,6,FALSE)</f>
        <v>0</v>
      </c>
      <c r="AD281" s="224">
        <f>VLOOKUP(A281,'[1]CUT USD'!A:N,7,FALSE)</f>
        <v>0</v>
      </c>
      <c r="AE281" s="224">
        <f>VLOOKUP(A281,'[1]CUT USD'!A:N,8,FALSE)</f>
        <v>0</v>
      </c>
      <c r="AF281" s="224">
        <f>VLOOKUP(A281,'[1]CUT USD'!A:N,9,FALSE)</f>
        <v>0</v>
      </c>
      <c r="AG281" s="224">
        <f>VLOOKUP(A281,'[1]CUT USD'!A:N,10,FALSE)</f>
        <v>0</v>
      </c>
      <c r="AH281" s="224">
        <f>VLOOKUP(A281,'[1]CUT USD'!A:N,11,FALSE)</f>
        <v>0</v>
      </c>
      <c r="AI281" s="224">
        <f>VLOOKUP(A281,'[1]CUT USD'!A:N,12,FALSE)</f>
        <v>0</v>
      </c>
      <c r="AJ281" s="224">
        <f>VLOOKUP(A281,'[1]CUT USD'!A:N,13,FALSE)</f>
        <v>0</v>
      </c>
      <c r="AK281" s="224">
        <f>VLOOKUP(A281,'[1]CUT USD'!A:N,14,FALSE)</f>
        <v>0</v>
      </c>
      <c r="AL281" s="96">
        <f t="shared" si="6"/>
        <v>0</v>
      </c>
      <c r="AO281" s="103"/>
    </row>
    <row r="282" spans="1:41" ht="33" hidden="1" customHeight="1">
      <c r="A282" s="221">
        <v>1203</v>
      </c>
      <c r="B282" s="222" t="str">
        <f>PROPER(VLOOKUP(A282,[1]bd_lista!$A:$D,2,FALSE))</f>
        <v>Gobierno Autónomo Municipal De Mecapaca</v>
      </c>
      <c r="C282" s="223" t="s">
        <v>1383</v>
      </c>
      <c r="D282" s="224">
        <f>VLOOKUP(A282,'[1]RES. TRL'!A:C,2,FALSE)</f>
        <v>0</v>
      </c>
      <c r="E282" s="224">
        <f>VLOOKUP(A282,'[1]RES. TRL'!A:C,3,FALSE)</f>
        <v>0</v>
      </c>
      <c r="F282" s="224">
        <f>VLOOKUP(A282,[1]RES.CDI!A:B,2,FALSE)</f>
        <v>0</v>
      </c>
      <c r="G282" s="224">
        <f>VLOOKUP(A282,'[1]CUT Bs'!A:S,2,FALSE)</f>
        <v>0</v>
      </c>
      <c r="H282" s="224">
        <f>VLOOKUP(A282,'[1]CUT Bs'!A:S,3,FALSE)</f>
        <v>0</v>
      </c>
      <c r="I282" s="224">
        <f>VLOOKUP(A282,'[1]CUT Bs'!A:S,4,FALSE)</f>
        <v>0</v>
      </c>
      <c r="J282" s="224">
        <f>VLOOKUP(A282,'[1]CUT Bs'!A:S,5,FALSE)</f>
        <v>0</v>
      </c>
      <c r="K282" s="224">
        <f>VLOOKUP(A282,'[1]CUT Bs'!A:S,6,FALSE)</f>
        <v>0</v>
      </c>
      <c r="L282" s="224">
        <f>VLOOKUP(A282,'[1]CUT Bs'!A:S,7,FALSE)</f>
        <v>0</v>
      </c>
      <c r="M282" s="224">
        <f>VLOOKUP(A282,'[1]CUT Bs'!A:S,8,FALSE)</f>
        <v>0</v>
      </c>
      <c r="N282" s="224">
        <f>VLOOKUP(A282,'[1]CUT Bs'!A:S,9,FALSE)</f>
        <v>0</v>
      </c>
      <c r="O282" s="224">
        <f>VLOOKUP(A282,'[1]CUT Bs'!A:S,10,FALSE)</f>
        <v>0</v>
      </c>
      <c r="P282" s="224">
        <f>VLOOKUP(A282,'[1]CUT Bs'!A:S,11,FALSE)</f>
        <v>0</v>
      </c>
      <c r="Q282" s="224">
        <f>VLOOKUP(A282,'[1]CUT Bs'!A:S,12,FALSE)</f>
        <v>0</v>
      </c>
      <c r="R282" s="224">
        <f>VLOOKUP(A282,'[1]CUT Bs'!A:S,13,FALSE)</f>
        <v>0</v>
      </c>
      <c r="S282" s="224">
        <f>VLOOKUP(A282,'[1]CUT Bs'!A:S,14,FALSE)</f>
        <v>0</v>
      </c>
      <c r="T282" s="224">
        <f>VLOOKUP(A282,'[1]CUT Bs'!A:S,15,FALSE)</f>
        <v>0</v>
      </c>
      <c r="U282" s="224">
        <f>VLOOKUP(A282,'[1]CUT Bs'!A:S,16,FALSE)</f>
        <v>0</v>
      </c>
      <c r="V282" s="224">
        <f>VLOOKUP(A282,'[1]CUT Bs'!A:S,17,FALSE)</f>
        <v>0</v>
      </c>
      <c r="W282" s="224">
        <f>VLOOKUP(A282,'[1]RES. TRL'!F:H,2,FALSE)</f>
        <v>0</v>
      </c>
      <c r="X282" s="224">
        <f>VLOOKUP(A282,'[1]RES. TRL'!F:H,3,FALSE)</f>
        <v>0</v>
      </c>
      <c r="Y282" s="224">
        <f>VLOOKUP(A282,'[1]CUT USD'!A:N,2,FALSE)</f>
        <v>0</v>
      </c>
      <c r="Z282" s="224">
        <f>VLOOKUP(A282,'[1]CUT USD'!A:N,3,FALSE)</f>
        <v>0</v>
      </c>
      <c r="AA282" s="224">
        <f>VLOOKUP(A282,'[1]CUT USD'!A:N,4,FALSE)</f>
        <v>0</v>
      </c>
      <c r="AB282" s="224">
        <f>VLOOKUP(A282,'[1]CUT USD'!A:N,5,FALSE)</f>
        <v>0</v>
      </c>
      <c r="AC282" s="224">
        <f>VLOOKUP(A282,'[1]CUT USD'!A:N,6,FALSE)</f>
        <v>0</v>
      </c>
      <c r="AD282" s="224">
        <f>VLOOKUP(A282,'[1]CUT USD'!A:N,7,FALSE)</f>
        <v>0</v>
      </c>
      <c r="AE282" s="224">
        <f>VLOOKUP(A282,'[1]CUT USD'!A:N,8,FALSE)</f>
        <v>0</v>
      </c>
      <c r="AF282" s="224">
        <f>VLOOKUP(A282,'[1]CUT USD'!A:N,9,FALSE)</f>
        <v>0</v>
      </c>
      <c r="AG282" s="224">
        <f>VLOOKUP(A282,'[1]CUT USD'!A:N,10,FALSE)</f>
        <v>0</v>
      </c>
      <c r="AH282" s="224">
        <f>VLOOKUP(A282,'[1]CUT USD'!A:N,11,FALSE)</f>
        <v>0</v>
      </c>
      <c r="AI282" s="224">
        <f>VLOOKUP(A282,'[1]CUT USD'!A:N,12,FALSE)</f>
        <v>0</v>
      </c>
      <c r="AJ282" s="224">
        <f>VLOOKUP(A282,'[1]CUT USD'!A:N,13,FALSE)</f>
        <v>0</v>
      </c>
      <c r="AK282" s="224">
        <f>VLOOKUP(A282,'[1]CUT USD'!A:N,14,FALSE)</f>
        <v>0</v>
      </c>
      <c r="AL282" s="96">
        <f t="shared" si="6"/>
        <v>0</v>
      </c>
      <c r="AO282" s="103"/>
    </row>
    <row r="283" spans="1:41" ht="33" hidden="1" customHeight="1">
      <c r="A283" s="221">
        <v>1204</v>
      </c>
      <c r="B283" s="222" t="str">
        <f>PROPER(VLOOKUP(A283,[1]bd_lista!$A:$D,2,FALSE))</f>
        <v>Gobierno Autónomo Municipal De Achocalla</v>
      </c>
      <c r="C283" s="223" t="s">
        <v>1383</v>
      </c>
      <c r="D283" s="224">
        <f>VLOOKUP(A283,'[1]RES. TRL'!A:C,2,FALSE)</f>
        <v>0</v>
      </c>
      <c r="E283" s="224">
        <f>VLOOKUP(A283,'[1]RES. TRL'!A:C,3,FALSE)</f>
        <v>0</v>
      </c>
      <c r="F283" s="224">
        <f>VLOOKUP(A283,[1]RES.CDI!A:B,2,FALSE)</f>
        <v>0</v>
      </c>
      <c r="G283" s="224">
        <f>VLOOKUP(A283,'[1]CUT Bs'!A:S,2,FALSE)</f>
        <v>0</v>
      </c>
      <c r="H283" s="224">
        <f>VLOOKUP(A283,'[1]CUT Bs'!A:S,3,FALSE)</f>
        <v>0</v>
      </c>
      <c r="I283" s="224">
        <f>VLOOKUP(A283,'[1]CUT Bs'!A:S,4,FALSE)</f>
        <v>0</v>
      </c>
      <c r="J283" s="224">
        <f>VLOOKUP(A283,'[1]CUT Bs'!A:S,5,FALSE)</f>
        <v>0</v>
      </c>
      <c r="K283" s="224">
        <f>VLOOKUP(A283,'[1]CUT Bs'!A:S,6,FALSE)</f>
        <v>0</v>
      </c>
      <c r="L283" s="224">
        <f>VLOOKUP(A283,'[1]CUT Bs'!A:S,7,FALSE)</f>
        <v>0</v>
      </c>
      <c r="M283" s="224">
        <f>VLOOKUP(A283,'[1]CUT Bs'!A:S,8,FALSE)</f>
        <v>0</v>
      </c>
      <c r="N283" s="224">
        <f>VLOOKUP(A283,'[1]CUT Bs'!A:S,9,FALSE)</f>
        <v>0</v>
      </c>
      <c r="O283" s="224">
        <f>VLOOKUP(A283,'[1]CUT Bs'!A:S,10,FALSE)</f>
        <v>0</v>
      </c>
      <c r="P283" s="224">
        <f>VLOOKUP(A283,'[1]CUT Bs'!A:S,11,FALSE)</f>
        <v>0</v>
      </c>
      <c r="Q283" s="224">
        <f>VLOOKUP(A283,'[1]CUT Bs'!A:S,12,FALSE)</f>
        <v>0</v>
      </c>
      <c r="R283" s="224">
        <f>VLOOKUP(A283,'[1]CUT Bs'!A:S,13,FALSE)</f>
        <v>0</v>
      </c>
      <c r="S283" s="224">
        <f>VLOOKUP(A283,'[1]CUT Bs'!A:S,14,FALSE)</f>
        <v>0</v>
      </c>
      <c r="T283" s="224">
        <f>VLOOKUP(A283,'[1]CUT Bs'!A:S,15,FALSE)</f>
        <v>0</v>
      </c>
      <c r="U283" s="224">
        <f>VLOOKUP(A283,'[1]CUT Bs'!A:S,16,FALSE)</f>
        <v>0</v>
      </c>
      <c r="V283" s="224">
        <f>VLOOKUP(A283,'[1]CUT Bs'!A:S,17,FALSE)</f>
        <v>0</v>
      </c>
      <c r="W283" s="224">
        <f>VLOOKUP(A283,'[1]RES. TRL'!F:H,2,FALSE)</f>
        <v>0</v>
      </c>
      <c r="X283" s="224">
        <f>VLOOKUP(A283,'[1]RES. TRL'!F:H,3,FALSE)</f>
        <v>0</v>
      </c>
      <c r="Y283" s="224">
        <f>VLOOKUP(A283,'[1]CUT USD'!A:N,2,FALSE)</f>
        <v>0</v>
      </c>
      <c r="Z283" s="224">
        <f>VLOOKUP(A283,'[1]CUT USD'!A:N,3,FALSE)</f>
        <v>0</v>
      </c>
      <c r="AA283" s="224">
        <f>VLOOKUP(A283,'[1]CUT USD'!A:N,4,FALSE)</f>
        <v>0</v>
      </c>
      <c r="AB283" s="224">
        <f>VLOOKUP(A283,'[1]CUT USD'!A:N,5,FALSE)</f>
        <v>0</v>
      </c>
      <c r="AC283" s="224">
        <f>VLOOKUP(A283,'[1]CUT USD'!A:N,6,FALSE)</f>
        <v>0</v>
      </c>
      <c r="AD283" s="224">
        <f>VLOOKUP(A283,'[1]CUT USD'!A:N,7,FALSE)</f>
        <v>0</v>
      </c>
      <c r="AE283" s="224">
        <f>VLOOKUP(A283,'[1]CUT USD'!A:N,8,FALSE)</f>
        <v>0</v>
      </c>
      <c r="AF283" s="224">
        <f>VLOOKUP(A283,'[1]CUT USD'!A:N,9,FALSE)</f>
        <v>0</v>
      </c>
      <c r="AG283" s="224">
        <f>VLOOKUP(A283,'[1]CUT USD'!A:N,10,FALSE)</f>
        <v>0</v>
      </c>
      <c r="AH283" s="224">
        <f>VLOOKUP(A283,'[1]CUT USD'!A:N,11,FALSE)</f>
        <v>0</v>
      </c>
      <c r="AI283" s="224">
        <f>VLOOKUP(A283,'[1]CUT USD'!A:N,12,FALSE)</f>
        <v>0</v>
      </c>
      <c r="AJ283" s="224">
        <f>VLOOKUP(A283,'[1]CUT USD'!A:N,13,FALSE)</f>
        <v>0</v>
      </c>
      <c r="AK283" s="224">
        <f>VLOOKUP(A283,'[1]CUT USD'!A:N,14,FALSE)</f>
        <v>0</v>
      </c>
      <c r="AL283" s="96">
        <f t="shared" si="6"/>
        <v>0</v>
      </c>
      <c r="AO283" s="103"/>
    </row>
    <row r="284" spans="1:41" ht="33" hidden="1" customHeight="1">
      <c r="A284" s="221">
        <v>1205</v>
      </c>
      <c r="B284" s="222" t="str">
        <f>PROPER(VLOOKUP(A284,[1]bd_lista!$A:$D,2,FALSE))</f>
        <v>Gobierno Autónomo Municipal De El Alto De La Paz</v>
      </c>
      <c r="C284" s="223" t="s">
        <v>1383</v>
      </c>
      <c r="D284" s="224">
        <f>VLOOKUP(A284,'[1]RES. TRL'!A:C,2,FALSE)</f>
        <v>0</v>
      </c>
      <c r="E284" s="224">
        <f>VLOOKUP(A284,'[1]RES. TRL'!A:C,3,FALSE)</f>
        <v>0</v>
      </c>
      <c r="F284" s="224">
        <f>VLOOKUP(A284,[1]RES.CDI!A:B,2,FALSE)</f>
        <v>0</v>
      </c>
      <c r="G284" s="224">
        <f>VLOOKUP(A284,'[1]CUT Bs'!A:S,2,FALSE)</f>
        <v>0</v>
      </c>
      <c r="H284" s="224">
        <f>VLOOKUP(A284,'[1]CUT Bs'!A:S,3,FALSE)</f>
        <v>0</v>
      </c>
      <c r="I284" s="224">
        <f>VLOOKUP(A284,'[1]CUT Bs'!A:S,4,FALSE)</f>
        <v>0</v>
      </c>
      <c r="J284" s="224">
        <f>VLOOKUP(A284,'[1]CUT Bs'!A:S,5,FALSE)</f>
        <v>0</v>
      </c>
      <c r="K284" s="224">
        <f>VLOOKUP(A284,'[1]CUT Bs'!A:S,6,FALSE)</f>
        <v>0</v>
      </c>
      <c r="L284" s="224">
        <f>VLOOKUP(A284,'[1]CUT Bs'!A:S,7,FALSE)</f>
        <v>0</v>
      </c>
      <c r="M284" s="224">
        <f>VLOOKUP(A284,'[1]CUT Bs'!A:S,8,FALSE)</f>
        <v>0</v>
      </c>
      <c r="N284" s="224">
        <f>VLOOKUP(A284,'[1]CUT Bs'!A:S,9,FALSE)</f>
        <v>0</v>
      </c>
      <c r="O284" s="224">
        <f>VLOOKUP(A284,'[1]CUT Bs'!A:S,10,FALSE)</f>
        <v>0</v>
      </c>
      <c r="P284" s="224">
        <f>VLOOKUP(A284,'[1]CUT Bs'!A:S,11,FALSE)</f>
        <v>0</v>
      </c>
      <c r="Q284" s="224">
        <f>VLOOKUP(A284,'[1]CUT Bs'!A:S,12,FALSE)</f>
        <v>0</v>
      </c>
      <c r="R284" s="224">
        <f>VLOOKUP(A284,'[1]CUT Bs'!A:S,13,FALSE)</f>
        <v>0</v>
      </c>
      <c r="S284" s="224">
        <f>VLOOKUP(A284,'[1]CUT Bs'!A:S,14,FALSE)</f>
        <v>0</v>
      </c>
      <c r="T284" s="224">
        <f>VLOOKUP(A284,'[1]CUT Bs'!A:S,15,FALSE)</f>
        <v>0</v>
      </c>
      <c r="U284" s="224">
        <f>VLOOKUP(A284,'[1]CUT Bs'!A:S,16,FALSE)</f>
        <v>0</v>
      </c>
      <c r="V284" s="224">
        <f>VLOOKUP(A284,'[1]CUT Bs'!A:S,17,FALSE)</f>
        <v>0</v>
      </c>
      <c r="W284" s="224">
        <f>VLOOKUP(A284,'[1]RES. TRL'!F:H,2,FALSE)</f>
        <v>0</v>
      </c>
      <c r="X284" s="224">
        <f>VLOOKUP(A284,'[1]RES. TRL'!F:H,3,FALSE)</f>
        <v>0</v>
      </c>
      <c r="Y284" s="224">
        <f>VLOOKUP(A284,'[1]CUT USD'!A:N,2,FALSE)</f>
        <v>0</v>
      </c>
      <c r="Z284" s="224">
        <f>VLOOKUP(A284,'[1]CUT USD'!A:N,3,FALSE)</f>
        <v>0</v>
      </c>
      <c r="AA284" s="224">
        <f>VLOOKUP(A284,'[1]CUT USD'!A:N,4,FALSE)</f>
        <v>0</v>
      </c>
      <c r="AB284" s="224">
        <f>VLOOKUP(A284,'[1]CUT USD'!A:N,5,FALSE)</f>
        <v>0</v>
      </c>
      <c r="AC284" s="224">
        <f>VLOOKUP(A284,'[1]CUT USD'!A:N,6,FALSE)</f>
        <v>0</v>
      </c>
      <c r="AD284" s="224">
        <f>VLOOKUP(A284,'[1]CUT USD'!A:N,7,FALSE)</f>
        <v>0</v>
      </c>
      <c r="AE284" s="224">
        <f>VLOOKUP(A284,'[1]CUT USD'!A:N,8,FALSE)</f>
        <v>0</v>
      </c>
      <c r="AF284" s="224">
        <f>VLOOKUP(A284,'[1]CUT USD'!A:N,9,FALSE)</f>
        <v>0</v>
      </c>
      <c r="AG284" s="224">
        <f>VLOOKUP(A284,'[1]CUT USD'!A:N,10,FALSE)</f>
        <v>0</v>
      </c>
      <c r="AH284" s="224">
        <f>VLOOKUP(A284,'[1]CUT USD'!A:N,11,FALSE)</f>
        <v>0</v>
      </c>
      <c r="AI284" s="224">
        <f>VLOOKUP(A284,'[1]CUT USD'!A:N,12,FALSE)</f>
        <v>0</v>
      </c>
      <c r="AJ284" s="224">
        <f>VLOOKUP(A284,'[1]CUT USD'!A:N,13,FALSE)</f>
        <v>0</v>
      </c>
      <c r="AK284" s="224">
        <f>VLOOKUP(A284,'[1]CUT USD'!A:N,14,FALSE)</f>
        <v>0</v>
      </c>
      <c r="AL284" s="96">
        <f t="shared" si="6"/>
        <v>0</v>
      </c>
      <c r="AO284" s="103"/>
    </row>
    <row r="285" spans="1:41" ht="33" hidden="1" customHeight="1">
      <c r="A285" s="221">
        <v>1206</v>
      </c>
      <c r="B285" s="222" t="str">
        <f>PROPER(VLOOKUP(A285,[1]bd_lista!$A:$D,2,FALSE))</f>
        <v>Gobierno Autónomo Municipal De Viacha</v>
      </c>
      <c r="C285" s="223" t="s">
        <v>1383</v>
      </c>
      <c r="D285" s="224">
        <f>VLOOKUP(A285,'[1]RES. TRL'!A:C,2,FALSE)</f>
        <v>0</v>
      </c>
      <c r="E285" s="224">
        <f>VLOOKUP(A285,'[1]RES. TRL'!A:C,3,FALSE)</f>
        <v>0</v>
      </c>
      <c r="F285" s="224">
        <f>VLOOKUP(A285,[1]RES.CDI!A:B,2,FALSE)</f>
        <v>0</v>
      </c>
      <c r="G285" s="224">
        <f>VLOOKUP(A285,'[1]CUT Bs'!A:S,2,FALSE)</f>
        <v>0</v>
      </c>
      <c r="H285" s="224">
        <f>VLOOKUP(A285,'[1]CUT Bs'!A:S,3,FALSE)</f>
        <v>0</v>
      </c>
      <c r="I285" s="224">
        <f>VLOOKUP(A285,'[1]CUT Bs'!A:S,4,FALSE)</f>
        <v>0</v>
      </c>
      <c r="J285" s="224">
        <f>VLOOKUP(A285,'[1]CUT Bs'!A:S,5,FALSE)</f>
        <v>0</v>
      </c>
      <c r="K285" s="224">
        <f>VLOOKUP(A285,'[1]CUT Bs'!A:S,6,FALSE)</f>
        <v>0</v>
      </c>
      <c r="L285" s="224">
        <f>VLOOKUP(A285,'[1]CUT Bs'!A:S,7,FALSE)</f>
        <v>0</v>
      </c>
      <c r="M285" s="224">
        <f>VLOOKUP(A285,'[1]CUT Bs'!A:S,8,FALSE)</f>
        <v>0</v>
      </c>
      <c r="N285" s="224">
        <f>VLOOKUP(A285,'[1]CUT Bs'!A:S,9,FALSE)</f>
        <v>0</v>
      </c>
      <c r="O285" s="224">
        <f>VLOOKUP(A285,'[1]CUT Bs'!A:S,10,FALSE)</f>
        <v>0</v>
      </c>
      <c r="P285" s="224">
        <f>VLOOKUP(A285,'[1]CUT Bs'!A:S,11,FALSE)</f>
        <v>0</v>
      </c>
      <c r="Q285" s="224">
        <f>VLOOKUP(A285,'[1]CUT Bs'!A:S,12,FALSE)</f>
        <v>0</v>
      </c>
      <c r="R285" s="224">
        <f>VLOOKUP(A285,'[1]CUT Bs'!A:S,13,FALSE)</f>
        <v>0</v>
      </c>
      <c r="S285" s="224">
        <f>VLOOKUP(A285,'[1]CUT Bs'!A:S,14,FALSE)</f>
        <v>0</v>
      </c>
      <c r="T285" s="224">
        <f>VLOOKUP(A285,'[1]CUT Bs'!A:S,15,FALSE)</f>
        <v>0</v>
      </c>
      <c r="U285" s="224">
        <f>VLOOKUP(A285,'[1]CUT Bs'!A:S,16,FALSE)</f>
        <v>0</v>
      </c>
      <c r="V285" s="224">
        <f>VLOOKUP(A285,'[1]CUT Bs'!A:S,17,FALSE)</f>
        <v>0</v>
      </c>
      <c r="W285" s="224">
        <f>VLOOKUP(A285,'[1]RES. TRL'!F:H,2,FALSE)</f>
        <v>0</v>
      </c>
      <c r="X285" s="224">
        <f>VLOOKUP(A285,'[1]RES. TRL'!F:H,3,FALSE)</f>
        <v>0</v>
      </c>
      <c r="Y285" s="224">
        <f>VLOOKUP(A285,'[1]CUT USD'!A:N,2,FALSE)</f>
        <v>0</v>
      </c>
      <c r="Z285" s="224">
        <f>VLOOKUP(A285,'[1]CUT USD'!A:N,3,FALSE)</f>
        <v>0</v>
      </c>
      <c r="AA285" s="224">
        <f>VLOOKUP(A285,'[1]CUT USD'!A:N,4,FALSE)</f>
        <v>0</v>
      </c>
      <c r="AB285" s="224">
        <f>VLOOKUP(A285,'[1]CUT USD'!A:N,5,FALSE)</f>
        <v>0</v>
      </c>
      <c r="AC285" s="224">
        <f>VLOOKUP(A285,'[1]CUT USD'!A:N,6,FALSE)</f>
        <v>0</v>
      </c>
      <c r="AD285" s="224">
        <f>VLOOKUP(A285,'[1]CUT USD'!A:N,7,FALSE)</f>
        <v>0</v>
      </c>
      <c r="AE285" s="224">
        <f>VLOOKUP(A285,'[1]CUT USD'!A:N,8,FALSE)</f>
        <v>0</v>
      </c>
      <c r="AF285" s="224">
        <f>VLOOKUP(A285,'[1]CUT USD'!A:N,9,FALSE)</f>
        <v>0</v>
      </c>
      <c r="AG285" s="224">
        <f>VLOOKUP(A285,'[1]CUT USD'!A:N,10,FALSE)</f>
        <v>0</v>
      </c>
      <c r="AH285" s="224">
        <f>VLOOKUP(A285,'[1]CUT USD'!A:N,11,FALSE)</f>
        <v>0</v>
      </c>
      <c r="AI285" s="224">
        <f>VLOOKUP(A285,'[1]CUT USD'!A:N,12,FALSE)</f>
        <v>0</v>
      </c>
      <c r="AJ285" s="224">
        <f>VLOOKUP(A285,'[1]CUT USD'!A:N,13,FALSE)</f>
        <v>0</v>
      </c>
      <c r="AK285" s="224">
        <f>VLOOKUP(A285,'[1]CUT USD'!A:N,14,FALSE)</f>
        <v>0</v>
      </c>
      <c r="AL285" s="96">
        <f t="shared" si="6"/>
        <v>0</v>
      </c>
      <c r="AO285" s="103"/>
    </row>
    <row r="286" spans="1:41" ht="33" hidden="1" customHeight="1">
      <c r="A286" s="221">
        <v>1207</v>
      </c>
      <c r="B286" s="222" t="str">
        <f>PROPER(VLOOKUP(A286,[1]bd_lista!$A:$D,2,FALSE))</f>
        <v>Gobierno Autónomo Municipal De Guaqui</v>
      </c>
      <c r="C286" s="223" t="s">
        <v>1383</v>
      </c>
      <c r="D286" s="224">
        <f>VLOOKUP(A286,'[1]RES. TRL'!A:C,2,FALSE)</f>
        <v>0</v>
      </c>
      <c r="E286" s="224">
        <f>VLOOKUP(A286,'[1]RES. TRL'!A:C,3,FALSE)</f>
        <v>0</v>
      </c>
      <c r="F286" s="224">
        <f>VLOOKUP(A286,[1]RES.CDI!A:B,2,FALSE)</f>
        <v>0</v>
      </c>
      <c r="G286" s="224">
        <f>VLOOKUP(A286,'[1]CUT Bs'!A:S,2,FALSE)</f>
        <v>0</v>
      </c>
      <c r="H286" s="224">
        <f>VLOOKUP(A286,'[1]CUT Bs'!A:S,3,FALSE)</f>
        <v>0</v>
      </c>
      <c r="I286" s="224">
        <f>VLOOKUP(A286,'[1]CUT Bs'!A:S,4,FALSE)</f>
        <v>0</v>
      </c>
      <c r="J286" s="224">
        <f>VLOOKUP(A286,'[1]CUT Bs'!A:S,5,FALSE)</f>
        <v>0</v>
      </c>
      <c r="K286" s="224">
        <f>VLOOKUP(A286,'[1]CUT Bs'!A:S,6,FALSE)</f>
        <v>0</v>
      </c>
      <c r="L286" s="224">
        <f>VLOOKUP(A286,'[1]CUT Bs'!A:S,7,FALSE)</f>
        <v>0</v>
      </c>
      <c r="M286" s="224">
        <f>VLOOKUP(A286,'[1]CUT Bs'!A:S,8,FALSE)</f>
        <v>0</v>
      </c>
      <c r="N286" s="224">
        <f>VLOOKUP(A286,'[1]CUT Bs'!A:S,9,FALSE)</f>
        <v>0</v>
      </c>
      <c r="O286" s="224">
        <f>VLOOKUP(A286,'[1]CUT Bs'!A:S,10,FALSE)</f>
        <v>0</v>
      </c>
      <c r="P286" s="224">
        <f>VLOOKUP(A286,'[1]CUT Bs'!A:S,11,FALSE)</f>
        <v>0</v>
      </c>
      <c r="Q286" s="224">
        <f>VLOOKUP(A286,'[1]CUT Bs'!A:S,12,FALSE)</f>
        <v>0</v>
      </c>
      <c r="R286" s="224">
        <f>VLOOKUP(A286,'[1]CUT Bs'!A:S,13,FALSE)</f>
        <v>0</v>
      </c>
      <c r="S286" s="224">
        <f>VLOOKUP(A286,'[1]CUT Bs'!A:S,14,FALSE)</f>
        <v>0</v>
      </c>
      <c r="T286" s="224">
        <f>VLOOKUP(A286,'[1]CUT Bs'!A:S,15,FALSE)</f>
        <v>0</v>
      </c>
      <c r="U286" s="224">
        <f>VLOOKUP(A286,'[1]CUT Bs'!A:S,16,FALSE)</f>
        <v>0</v>
      </c>
      <c r="V286" s="224">
        <f>VLOOKUP(A286,'[1]CUT Bs'!A:S,17,FALSE)</f>
        <v>0</v>
      </c>
      <c r="W286" s="224">
        <f>VLOOKUP(A286,'[1]RES. TRL'!F:H,2,FALSE)</f>
        <v>0</v>
      </c>
      <c r="X286" s="224">
        <f>VLOOKUP(A286,'[1]RES. TRL'!F:H,3,FALSE)</f>
        <v>0</v>
      </c>
      <c r="Y286" s="224">
        <f>VLOOKUP(A286,'[1]CUT USD'!A:N,2,FALSE)</f>
        <v>0</v>
      </c>
      <c r="Z286" s="224">
        <f>VLOOKUP(A286,'[1]CUT USD'!A:N,3,FALSE)</f>
        <v>0</v>
      </c>
      <c r="AA286" s="224">
        <f>VLOOKUP(A286,'[1]CUT USD'!A:N,4,FALSE)</f>
        <v>0</v>
      </c>
      <c r="AB286" s="224">
        <f>VLOOKUP(A286,'[1]CUT USD'!A:N,5,FALSE)</f>
        <v>0</v>
      </c>
      <c r="AC286" s="224">
        <f>VLOOKUP(A286,'[1]CUT USD'!A:N,6,FALSE)</f>
        <v>0</v>
      </c>
      <c r="AD286" s="224">
        <f>VLOOKUP(A286,'[1]CUT USD'!A:N,7,FALSE)</f>
        <v>0</v>
      </c>
      <c r="AE286" s="224">
        <f>VLOOKUP(A286,'[1]CUT USD'!A:N,8,FALSE)</f>
        <v>0</v>
      </c>
      <c r="AF286" s="224">
        <f>VLOOKUP(A286,'[1]CUT USD'!A:N,9,FALSE)</f>
        <v>0</v>
      </c>
      <c r="AG286" s="224">
        <f>VLOOKUP(A286,'[1]CUT USD'!A:N,10,FALSE)</f>
        <v>0</v>
      </c>
      <c r="AH286" s="224">
        <f>VLOOKUP(A286,'[1]CUT USD'!A:N,11,FALSE)</f>
        <v>0</v>
      </c>
      <c r="AI286" s="224">
        <f>VLOOKUP(A286,'[1]CUT USD'!A:N,12,FALSE)</f>
        <v>0</v>
      </c>
      <c r="AJ286" s="224">
        <f>VLOOKUP(A286,'[1]CUT USD'!A:N,13,FALSE)</f>
        <v>0</v>
      </c>
      <c r="AK286" s="224">
        <f>VLOOKUP(A286,'[1]CUT USD'!A:N,14,FALSE)</f>
        <v>0</v>
      </c>
      <c r="AL286" s="96">
        <f t="shared" si="6"/>
        <v>0</v>
      </c>
      <c r="AO286" s="103"/>
    </row>
    <row r="287" spans="1:41" ht="33" hidden="1" customHeight="1">
      <c r="A287" s="221">
        <v>1208</v>
      </c>
      <c r="B287" s="222" t="str">
        <f>PROPER(VLOOKUP(A287,[1]bd_lista!$A:$D,2,FALSE))</f>
        <v>Gobierno Autónomo Municipal De Tiahuanacu</v>
      </c>
      <c r="C287" s="223" t="s">
        <v>1383</v>
      </c>
      <c r="D287" s="224">
        <f>VLOOKUP(A287,'[1]RES. TRL'!A:C,2,FALSE)</f>
        <v>0</v>
      </c>
      <c r="E287" s="224">
        <f>VLOOKUP(A287,'[1]RES. TRL'!A:C,3,FALSE)</f>
        <v>0</v>
      </c>
      <c r="F287" s="224">
        <f>VLOOKUP(A287,[1]RES.CDI!A:B,2,FALSE)</f>
        <v>0</v>
      </c>
      <c r="G287" s="224">
        <f>VLOOKUP(A287,'[1]CUT Bs'!A:S,2,FALSE)</f>
        <v>0</v>
      </c>
      <c r="H287" s="224">
        <f>VLOOKUP(A287,'[1]CUT Bs'!A:S,3,FALSE)</f>
        <v>0</v>
      </c>
      <c r="I287" s="224">
        <f>VLOOKUP(A287,'[1]CUT Bs'!A:S,4,FALSE)</f>
        <v>0</v>
      </c>
      <c r="J287" s="224">
        <f>VLOOKUP(A287,'[1]CUT Bs'!A:S,5,FALSE)</f>
        <v>0</v>
      </c>
      <c r="K287" s="224">
        <f>VLOOKUP(A287,'[1]CUT Bs'!A:S,6,FALSE)</f>
        <v>0</v>
      </c>
      <c r="L287" s="224">
        <f>VLOOKUP(A287,'[1]CUT Bs'!A:S,7,FALSE)</f>
        <v>0</v>
      </c>
      <c r="M287" s="224">
        <f>VLOOKUP(A287,'[1]CUT Bs'!A:S,8,FALSE)</f>
        <v>0</v>
      </c>
      <c r="N287" s="224">
        <f>VLOOKUP(A287,'[1]CUT Bs'!A:S,9,FALSE)</f>
        <v>0</v>
      </c>
      <c r="O287" s="224">
        <f>VLOOKUP(A287,'[1]CUT Bs'!A:S,10,FALSE)</f>
        <v>0</v>
      </c>
      <c r="P287" s="224">
        <f>VLOOKUP(A287,'[1]CUT Bs'!A:S,11,FALSE)</f>
        <v>0</v>
      </c>
      <c r="Q287" s="224">
        <f>VLOOKUP(A287,'[1]CUT Bs'!A:S,12,FALSE)</f>
        <v>0</v>
      </c>
      <c r="R287" s="224">
        <f>VLOOKUP(A287,'[1]CUT Bs'!A:S,13,FALSE)</f>
        <v>0</v>
      </c>
      <c r="S287" s="224">
        <f>VLOOKUP(A287,'[1]CUT Bs'!A:S,14,FALSE)</f>
        <v>0</v>
      </c>
      <c r="T287" s="224">
        <f>VLOOKUP(A287,'[1]CUT Bs'!A:S,15,FALSE)</f>
        <v>0</v>
      </c>
      <c r="U287" s="224">
        <f>VLOOKUP(A287,'[1]CUT Bs'!A:S,16,FALSE)</f>
        <v>0</v>
      </c>
      <c r="V287" s="224">
        <f>VLOOKUP(A287,'[1]CUT Bs'!A:S,17,FALSE)</f>
        <v>0</v>
      </c>
      <c r="W287" s="224">
        <f>VLOOKUP(A287,'[1]RES. TRL'!F:H,2,FALSE)</f>
        <v>0</v>
      </c>
      <c r="X287" s="224">
        <f>VLOOKUP(A287,'[1]RES. TRL'!F:H,3,FALSE)</f>
        <v>0</v>
      </c>
      <c r="Y287" s="224">
        <f>VLOOKUP(A287,'[1]CUT USD'!A:N,2,FALSE)</f>
        <v>0</v>
      </c>
      <c r="Z287" s="224">
        <f>VLOOKUP(A287,'[1]CUT USD'!A:N,3,FALSE)</f>
        <v>0</v>
      </c>
      <c r="AA287" s="224">
        <f>VLOOKUP(A287,'[1]CUT USD'!A:N,4,FALSE)</f>
        <v>0</v>
      </c>
      <c r="AB287" s="224">
        <f>VLOOKUP(A287,'[1]CUT USD'!A:N,5,FALSE)</f>
        <v>0</v>
      </c>
      <c r="AC287" s="224">
        <f>VLOOKUP(A287,'[1]CUT USD'!A:N,6,FALSE)</f>
        <v>0</v>
      </c>
      <c r="AD287" s="224">
        <f>VLOOKUP(A287,'[1]CUT USD'!A:N,7,FALSE)</f>
        <v>0</v>
      </c>
      <c r="AE287" s="224">
        <f>VLOOKUP(A287,'[1]CUT USD'!A:N,8,FALSE)</f>
        <v>0</v>
      </c>
      <c r="AF287" s="224">
        <f>VLOOKUP(A287,'[1]CUT USD'!A:N,9,FALSE)</f>
        <v>0</v>
      </c>
      <c r="AG287" s="224">
        <f>VLOOKUP(A287,'[1]CUT USD'!A:N,10,FALSE)</f>
        <v>0</v>
      </c>
      <c r="AH287" s="224">
        <f>VLOOKUP(A287,'[1]CUT USD'!A:N,11,FALSE)</f>
        <v>0</v>
      </c>
      <c r="AI287" s="224">
        <f>VLOOKUP(A287,'[1]CUT USD'!A:N,12,FALSE)</f>
        <v>0</v>
      </c>
      <c r="AJ287" s="224">
        <f>VLOOKUP(A287,'[1]CUT USD'!A:N,13,FALSE)</f>
        <v>0</v>
      </c>
      <c r="AK287" s="224">
        <f>VLOOKUP(A287,'[1]CUT USD'!A:N,14,FALSE)</f>
        <v>0</v>
      </c>
      <c r="AL287" s="96">
        <f t="shared" si="6"/>
        <v>0</v>
      </c>
      <c r="AO287" s="103"/>
    </row>
    <row r="288" spans="1:41" ht="33" hidden="1" customHeight="1">
      <c r="A288" s="221">
        <v>1209</v>
      </c>
      <c r="B288" s="222" t="str">
        <f>PROPER(VLOOKUP(A288,[1]bd_lista!$A:$D,2,FALSE))</f>
        <v>Gobierno Autónomo Municipal De Desaguadero</v>
      </c>
      <c r="C288" s="223" t="s">
        <v>1383</v>
      </c>
      <c r="D288" s="224">
        <f>VLOOKUP(A288,'[1]RES. TRL'!A:C,2,FALSE)</f>
        <v>0</v>
      </c>
      <c r="E288" s="224">
        <f>VLOOKUP(A288,'[1]RES. TRL'!A:C,3,FALSE)</f>
        <v>0</v>
      </c>
      <c r="F288" s="224">
        <f>VLOOKUP(A288,[1]RES.CDI!A:B,2,FALSE)</f>
        <v>0</v>
      </c>
      <c r="G288" s="224">
        <f>VLOOKUP(A288,'[1]CUT Bs'!A:S,2,FALSE)</f>
        <v>0</v>
      </c>
      <c r="H288" s="224">
        <f>VLOOKUP(A288,'[1]CUT Bs'!A:S,3,FALSE)</f>
        <v>0</v>
      </c>
      <c r="I288" s="224">
        <f>VLOOKUP(A288,'[1]CUT Bs'!A:S,4,FALSE)</f>
        <v>0</v>
      </c>
      <c r="J288" s="224">
        <f>VLOOKUP(A288,'[1]CUT Bs'!A:S,5,FALSE)</f>
        <v>0</v>
      </c>
      <c r="K288" s="224">
        <f>VLOOKUP(A288,'[1]CUT Bs'!A:S,6,FALSE)</f>
        <v>0</v>
      </c>
      <c r="L288" s="224">
        <f>VLOOKUP(A288,'[1]CUT Bs'!A:S,7,FALSE)</f>
        <v>0</v>
      </c>
      <c r="M288" s="224">
        <f>VLOOKUP(A288,'[1]CUT Bs'!A:S,8,FALSE)</f>
        <v>0</v>
      </c>
      <c r="N288" s="224">
        <f>VLOOKUP(A288,'[1]CUT Bs'!A:S,9,FALSE)</f>
        <v>0</v>
      </c>
      <c r="O288" s="224">
        <f>VLOOKUP(A288,'[1]CUT Bs'!A:S,10,FALSE)</f>
        <v>0</v>
      </c>
      <c r="P288" s="224">
        <f>VLOOKUP(A288,'[1]CUT Bs'!A:S,11,FALSE)</f>
        <v>0</v>
      </c>
      <c r="Q288" s="224">
        <f>VLOOKUP(A288,'[1]CUT Bs'!A:S,12,FALSE)</f>
        <v>0</v>
      </c>
      <c r="R288" s="224">
        <f>VLOOKUP(A288,'[1]CUT Bs'!A:S,13,FALSE)</f>
        <v>0</v>
      </c>
      <c r="S288" s="224">
        <f>VLOOKUP(A288,'[1]CUT Bs'!A:S,14,FALSE)</f>
        <v>0</v>
      </c>
      <c r="T288" s="224">
        <f>VLOOKUP(A288,'[1]CUT Bs'!A:S,15,FALSE)</f>
        <v>0</v>
      </c>
      <c r="U288" s="224">
        <f>VLOOKUP(A288,'[1]CUT Bs'!A:S,16,FALSE)</f>
        <v>0</v>
      </c>
      <c r="V288" s="224">
        <f>VLOOKUP(A288,'[1]CUT Bs'!A:S,17,FALSE)</f>
        <v>0</v>
      </c>
      <c r="W288" s="224">
        <f>VLOOKUP(A288,'[1]RES. TRL'!F:H,2,FALSE)</f>
        <v>0</v>
      </c>
      <c r="X288" s="224">
        <f>VLOOKUP(A288,'[1]RES. TRL'!F:H,3,FALSE)</f>
        <v>0</v>
      </c>
      <c r="Y288" s="224">
        <f>VLOOKUP(A288,'[1]CUT USD'!A:N,2,FALSE)</f>
        <v>0</v>
      </c>
      <c r="Z288" s="224">
        <f>VLOOKUP(A288,'[1]CUT USD'!A:N,3,FALSE)</f>
        <v>0</v>
      </c>
      <c r="AA288" s="224">
        <f>VLOOKUP(A288,'[1]CUT USD'!A:N,4,FALSE)</f>
        <v>0</v>
      </c>
      <c r="AB288" s="224">
        <f>VLOOKUP(A288,'[1]CUT USD'!A:N,5,FALSE)</f>
        <v>0</v>
      </c>
      <c r="AC288" s="224">
        <f>VLOOKUP(A288,'[1]CUT USD'!A:N,6,FALSE)</f>
        <v>0</v>
      </c>
      <c r="AD288" s="224">
        <f>VLOOKUP(A288,'[1]CUT USD'!A:N,7,FALSE)</f>
        <v>0</v>
      </c>
      <c r="AE288" s="224">
        <f>VLOOKUP(A288,'[1]CUT USD'!A:N,8,FALSE)</f>
        <v>0</v>
      </c>
      <c r="AF288" s="224">
        <f>VLOOKUP(A288,'[1]CUT USD'!A:N,9,FALSE)</f>
        <v>0</v>
      </c>
      <c r="AG288" s="224">
        <f>VLOOKUP(A288,'[1]CUT USD'!A:N,10,FALSE)</f>
        <v>0</v>
      </c>
      <c r="AH288" s="224">
        <f>VLOOKUP(A288,'[1]CUT USD'!A:N,11,FALSE)</f>
        <v>0</v>
      </c>
      <c r="AI288" s="224">
        <f>VLOOKUP(A288,'[1]CUT USD'!A:N,12,FALSE)</f>
        <v>0</v>
      </c>
      <c r="AJ288" s="224">
        <f>VLOOKUP(A288,'[1]CUT USD'!A:N,13,FALSE)</f>
        <v>0</v>
      </c>
      <c r="AK288" s="224">
        <f>VLOOKUP(A288,'[1]CUT USD'!A:N,14,FALSE)</f>
        <v>0</v>
      </c>
      <c r="AL288" s="96">
        <f t="shared" si="6"/>
        <v>0</v>
      </c>
      <c r="AO288" s="103"/>
    </row>
    <row r="289" spans="1:41" ht="33" hidden="1" customHeight="1">
      <c r="A289" s="221">
        <v>1210</v>
      </c>
      <c r="B289" s="222" t="str">
        <f>PROPER(VLOOKUP(A289,[1]bd_lista!$A:$D,2,FALSE))</f>
        <v>Gobierno Autónomo Municipal De Caranavi</v>
      </c>
      <c r="C289" s="223" t="s">
        <v>1383</v>
      </c>
      <c r="D289" s="224">
        <f>VLOOKUP(A289,'[1]RES. TRL'!A:C,2,FALSE)</f>
        <v>0</v>
      </c>
      <c r="E289" s="224">
        <f>VLOOKUP(A289,'[1]RES. TRL'!A:C,3,FALSE)</f>
        <v>0</v>
      </c>
      <c r="F289" s="224">
        <f>VLOOKUP(A289,[1]RES.CDI!A:B,2,FALSE)</f>
        <v>0</v>
      </c>
      <c r="G289" s="224">
        <f>VLOOKUP(A289,'[1]CUT Bs'!A:S,2,FALSE)</f>
        <v>0</v>
      </c>
      <c r="H289" s="224">
        <f>VLOOKUP(A289,'[1]CUT Bs'!A:S,3,FALSE)</f>
        <v>0</v>
      </c>
      <c r="I289" s="224">
        <f>VLOOKUP(A289,'[1]CUT Bs'!A:S,4,FALSE)</f>
        <v>0</v>
      </c>
      <c r="J289" s="224">
        <f>VLOOKUP(A289,'[1]CUT Bs'!A:S,5,FALSE)</f>
        <v>0</v>
      </c>
      <c r="K289" s="224">
        <f>VLOOKUP(A289,'[1]CUT Bs'!A:S,6,FALSE)</f>
        <v>0</v>
      </c>
      <c r="L289" s="224">
        <f>VLOOKUP(A289,'[1]CUT Bs'!A:S,7,FALSE)</f>
        <v>0</v>
      </c>
      <c r="M289" s="224">
        <f>VLOOKUP(A289,'[1]CUT Bs'!A:S,8,FALSE)</f>
        <v>0</v>
      </c>
      <c r="N289" s="224">
        <f>VLOOKUP(A289,'[1]CUT Bs'!A:S,9,FALSE)</f>
        <v>0</v>
      </c>
      <c r="O289" s="224">
        <f>VLOOKUP(A289,'[1]CUT Bs'!A:S,10,FALSE)</f>
        <v>0</v>
      </c>
      <c r="P289" s="224">
        <f>VLOOKUP(A289,'[1]CUT Bs'!A:S,11,FALSE)</f>
        <v>0</v>
      </c>
      <c r="Q289" s="224">
        <f>VLOOKUP(A289,'[1]CUT Bs'!A:S,12,FALSE)</f>
        <v>0</v>
      </c>
      <c r="R289" s="224">
        <f>VLOOKUP(A289,'[1]CUT Bs'!A:S,13,FALSE)</f>
        <v>0</v>
      </c>
      <c r="S289" s="224">
        <f>VLOOKUP(A289,'[1]CUT Bs'!A:S,14,FALSE)</f>
        <v>0</v>
      </c>
      <c r="T289" s="224">
        <f>VLOOKUP(A289,'[1]CUT Bs'!A:S,15,FALSE)</f>
        <v>0</v>
      </c>
      <c r="U289" s="224">
        <f>VLOOKUP(A289,'[1]CUT Bs'!A:S,16,FALSE)</f>
        <v>0</v>
      </c>
      <c r="V289" s="224">
        <f>VLOOKUP(A289,'[1]CUT Bs'!A:S,17,FALSE)</f>
        <v>0</v>
      </c>
      <c r="W289" s="224">
        <f>VLOOKUP(A289,'[1]RES. TRL'!F:H,2,FALSE)</f>
        <v>0</v>
      </c>
      <c r="X289" s="224">
        <f>VLOOKUP(A289,'[1]RES. TRL'!F:H,3,FALSE)</f>
        <v>0</v>
      </c>
      <c r="Y289" s="224">
        <f>VLOOKUP(A289,'[1]CUT USD'!A:N,2,FALSE)</f>
        <v>0</v>
      </c>
      <c r="Z289" s="224">
        <f>VLOOKUP(A289,'[1]CUT USD'!A:N,3,FALSE)</f>
        <v>0</v>
      </c>
      <c r="AA289" s="224">
        <f>VLOOKUP(A289,'[1]CUT USD'!A:N,4,FALSE)</f>
        <v>0</v>
      </c>
      <c r="AB289" s="224">
        <f>VLOOKUP(A289,'[1]CUT USD'!A:N,5,FALSE)</f>
        <v>0</v>
      </c>
      <c r="AC289" s="224">
        <f>VLOOKUP(A289,'[1]CUT USD'!A:N,6,FALSE)</f>
        <v>0</v>
      </c>
      <c r="AD289" s="224">
        <f>VLOOKUP(A289,'[1]CUT USD'!A:N,7,FALSE)</f>
        <v>0</v>
      </c>
      <c r="AE289" s="224">
        <f>VLOOKUP(A289,'[1]CUT USD'!A:N,8,FALSE)</f>
        <v>0</v>
      </c>
      <c r="AF289" s="224">
        <f>VLOOKUP(A289,'[1]CUT USD'!A:N,9,FALSE)</f>
        <v>0</v>
      </c>
      <c r="AG289" s="224">
        <f>VLOOKUP(A289,'[1]CUT USD'!A:N,10,FALSE)</f>
        <v>0</v>
      </c>
      <c r="AH289" s="224">
        <f>VLOOKUP(A289,'[1]CUT USD'!A:N,11,FALSE)</f>
        <v>0</v>
      </c>
      <c r="AI289" s="224">
        <f>VLOOKUP(A289,'[1]CUT USD'!A:N,12,FALSE)</f>
        <v>0</v>
      </c>
      <c r="AJ289" s="224">
        <f>VLOOKUP(A289,'[1]CUT USD'!A:N,13,FALSE)</f>
        <v>0</v>
      </c>
      <c r="AK289" s="224">
        <f>VLOOKUP(A289,'[1]CUT USD'!A:N,14,FALSE)</f>
        <v>0</v>
      </c>
      <c r="AL289" s="96">
        <f t="shared" si="6"/>
        <v>0</v>
      </c>
      <c r="AO289" s="103"/>
    </row>
    <row r="290" spans="1:41" ht="33" hidden="1" customHeight="1">
      <c r="A290" s="221">
        <v>1211</v>
      </c>
      <c r="B290" s="222" t="str">
        <f>PROPER(VLOOKUP(A290,[1]bd_lista!$A:$D,2,FALSE))</f>
        <v>Gobierno Autónomo Municipal De Sica Sica (Villa Aroma)</v>
      </c>
      <c r="C290" s="223" t="s">
        <v>1383</v>
      </c>
      <c r="D290" s="224">
        <f>VLOOKUP(A290,'[1]RES. TRL'!A:C,2,FALSE)</f>
        <v>0</v>
      </c>
      <c r="E290" s="224">
        <f>VLOOKUP(A290,'[1]RES. TRL'!A:C,3,FALSE)</f>
        <v>0</v>
      </c>
      <c r="F290" s="224">
        <f>VLOOKUP(A290,[1]RES.CDI!A:B,2,FALSE)</f>
        <v>0</v>
      </c>
      <c r="G290" s="224">
        <f>VLOOKUP(A290,'[1]CUT Bs'!A:S,2,FALSE)</f>
        <v>0</v>
      </c>
      <c r="H290" s="224">
        <f>VLOOKUP(A290,'[1]CUT Bs'!A:S,3,FALSE)</f>
        <v>0</v>
      </c>
      <c r="I290" s="224">
        <f>VLOOKUP(A290,'[1]CUT Bs'!A:S,4,FALSE)</f>
        <v>0</v>
      </c>
      <c r="J290" s="224">
        <f>VLOOKUP(A290,'[1]CUT Bs'!A:S,5,FALSE)</f>
        <v>0</v>
      </c>
      <c r="K290" s="224">
        <f>VLOOKUP(A290,'[1]CUT Bs'!A:S,6,FALSE)</f>
        <v>0</v>
      </c>
      <c r="L290" s="224">
        <f>VLOOKUP(A290,'[1]CUT Bs'!A:S,7,FALSE)</f>
        <v>0</v>
      </c>
      <c r="M290" s="224">
        <f>VLOOKUP(A290,'[1]CUT Bs'!A:S,8,FALSE)</f>
        <v>0</v>
      </c>
      <c r="N290" s="224">
        <f>VLOOKUP(A290,'[1]CUT Bs'!A:S,9,FALSE)</f>
        <v>0</v>
      </c>
      <c r="O290" s="224">
        <f>VLOOKUP(A290,'[1]CUT Bs'!A:S,10,FALSE)</f>
        <v>0</v>
      </c>
      <c r="P290" s="224">
        <f>VLOOKUP(A290,'[1]CUT Bs'!A:S,11,FALSE)</f>
        <v>0</v>
      </c>
      <c r="Q290" s="224">
        <f>VLOOKUP(A290,'[1]CUT Bs'!A:S,12,FALSE)</f>
        <v>0</v>
      </c>
      <c r="R290" s="224">
        <f>VLOOKUP(A290,'[1]CUT Bs'!A:S,13,FALSE)</f>
        <v>0</v>
      </c>
      <c r="S290" s="224">
        <f>VLOOKUP(A290,'[1]CUT Bs'!A:S,14,FALSE)</f>
        <v>0</v>
      </c>
      <c r="T290" s="224">
        <f>VLOOKUP(A290,'[1]CUT Bs'!A:S,15,FALSE)</f>
        <v>0</v>
      </c>
      <c r="U290" s="224">
        <f>VLOOKUP(A290,'[1]CUT Bs'!A:S,16,FALSE)</f>
        <v>0</v>
      </c>
      <c r="V290" s="224">
        <f>VLOOKUP(A290,'[1]CUT Bs'!A:S,17,FALSE)</f>
        <v>0</v>
      </c>
      <c r="W290" s="224">
        <f>VLOOKUP(A290,'[1]RES. TRL'!F:H,2,FALSE)</f>
        <v>0</v>
      </c>
      <c r="X290" s="224">
        <f>VLOOKUP(A290,'[1]RES. TRL'!F:H,3,FALSE)</f>
        <v>0</v>
      </c>
      <c r="Y290" s="224">
        <f>VLOOKUP(A290,'[1]CUT USD'!A:N,2,FALSE)</f>
        <v>0</v>
      </c>
      <c r="Z290" s="224">
        <f>VLOOKUP(A290,'[1]CUT USD'!A:N,3,FALSE)</f>
        <v>0</v>
      </c>
      <c r="AA290" s="224">
        <f>VLOOKUP(A290,'[1]CUT USD'!A:N,4,FALSE)</f>
        <v>0</v>
      </c>
      <c r="AB290" s="224">
        <f>VLOOKUP(A290,'[1]CUT USD'!A:N,5,FALSE)</f>
        <v>0</v>
      </c>
      <c r="AC290" s="224">
        <f>VLOOKUP(A290,'[1]CUT USD'!A:N,6,FALSE)</f>
        <v>0</v>
      </c>
      <c r="AD290" s="224">
        <f>VLOOKUP(A290,'[1]CUT USD'!A:N,7,FALSE)</f>
        <v>0</v>
      </c>
      <c r="AE290" s="224">
        <f>VLOOKUP(A290,'[1]CUT USD'!A:N,8,FALSE)</f>
        <v>0</v>
      </c>
      <c r="AF290" s="224">
        <f>VLOOKUP(A290,'[1]CUT USD'!A:N,9,FALSE)</f>
        <v>0</v>
      </c>
      <c r="AG290" s="224">
        <f>VLOOKUP(A290,'[1]CUT USD'!A:N,10,FALSE)</f>
        <v>0</v>
      </c>
      <c r="AH290" s="224">
        <f>VLOOKUP(A290,'[1]CUT USD'!A:N,11,FALSE)</f>
        <v>0</v>
      </c>
      <c r="AI290" s="224">
        <f>VLOOKUP(A290,'[1]CUT USD'!A:N,12,FALSE)</f>
        <v>0</v>
      </c>
      <c r="AJ290" s="224">
        <f>VLOOKUP(A290,'[1]CUT USD'!A:N,13,FALSE)</f>
        <v>0</v>
      </c>
      <c r="AK290" s="224">
        <f>VLOOKUP(A290,'[1]CUT USD'!A:N,14,FALSE)</f>
        <v>0</v>
      </c>
      <c r="AL290" s="96">
        <f t="shared" si="6"/>
        <v>0</v>
      </c>
      <c r="AO290" s="103"/>
    </row>
    <row r="291" spans="1:41" ht="33" hidden="1" customHeight="1">
      <c r="A291" s="221">
        <v>1212</v>
      </c>
      <c r="B291" s="222" t="str">
        <f>PROPER(VLOOKUP(A291,[1]bd_lista!$A:$D,2,FALSE))</f>
        <v>Gobierno Autónomo Municipal De Umala</v>
      </c>
      <c r="C291" s="223" t="s">
        <v>1383</v>
      </c>
      <c r="D291" s="224">
        <f>VLOOKUP(A291,'[1]RES. TRL'!A:C,2,FALSE)</f>
        <v>0</v>
      </c>
      <c r="E291" s="224">
        <f>VLOOKUP(A291,'[1]RES. TRL'!A:C,3,FALSE)</f>
        <v>0</v>
      </c>
      <c r="F291" s="224">
        <f>VLOOKUP(A291,[1]RES.CDI!A:B,2,FALSE)</f>
        <v>0</v>
      </c>
      <c r="G291" s="224">
        <f>VLOOKUP(A291,'[1]CUT Bs'!A:S,2,FALSE)</f>
        <v>0</v>
      </c>
      <c r="H291" s="224">
        <f>VLOOKUP(A291,'[1]CUT Bs'!A:S,3,FALSE)</f>
        <v>0</v>
      </c>
      <c r="I291" s="224">
        <f>VLOOKUP(A291,'[1]CUT Bs'!A:S,4,FALSE)</f>
        <v>0</v>
      </c>
      <c r="J291" s="224">
        <f>VLOOKUP(A291,'[1]CUT Bs'!A:S,5,FALSE)</f>
        <v>0</v>
      </c>
      <c r="K291" s="224">
        <f>VLOOKUP(A291,'[1]CUT Bs'!A:S,6,FALSE)</f>
        <v>0</v>
      </c>
      <c r="L291" s="224">
        <f>VLOOKUP(A291,'[1]CUT Bs'!A:S,7,FALSE)</f>
        <v>0</v>
      </c>
      <c r="M291" s="224">
        <f>VLOOKUP(A291,'[1]CUT Bs'!A:S,8,FALSE)</f>
        <v>0</v>
      </c>
      <c r="N291" s="224">
        <f>VLOOKUP(A291,'[1]CUT Bs'!A:S,9,FALSE)</f>
        <v>0</v>
      </c>
      <c r="O291" s="224">
        <f>VLOOKUP(A291,'[1]CUT Bs'!A:S,10,FALSE)</f>
        <v>0</v>
      </c>
      <c r="P291" s="224">
        <f>VLOOKUP(A291,'[1]CUT Bs'!A:S,11,FALSE)</f>
        <v>0</v>
      </c>
      <c r="Q291" s="224">
        <f>VLOOKUP(A291,'[1]CUT Bs'!A:S,12,FALSE)</f>
        <v>0</v>
      </c>
      <c r="R291" s="224">
        <f>VLOOKUP(A291,'[1]CUT Bs'!A:S,13,FALSE)</f>
        <v>0</v>
      </c>
      <c r="S291" s="224">
        <f>VLOOKUP(A291,'[1]CUT Bs'!A:S,14,FALSE)</f>
        <v>0</v>
      </c>
      <c r="T291" s="224">
        <f>VLOOKUP(A291,'[1]CUT Bs'!A:S,15,FALSE)</f>
        <v>0</v>
      </c>
      <c r="U291" s="224">
        <f>VLOOKUP(A291,'[1]CUT Bs'!A:S,16,FALSE)</f>
        <v>0</v>
      </c>
      <c r="V291" s="224">
        <f>VLOOKUP(A291,'[1]CUT Bs'!A:S,17,FALSE)</f>
        <v>0</v>
      </c>
      <c r="W291" s="224">
        <f>VLOOKUP(A291,'[1]RES. TRL'!F:H,2,FALSE)</f>
        <v>0</v>
      </c>
      <c r="X291" s="224">
        <f>VLOOKUP(A291,'[1]RES. TRL'!F:H,3,FALSE)</f>
        <v>0</v>
      </c>
      <c r="Y291" s="224">
        <f>VLOOKUP(A291,'[1]CUT USD'!A:N,2,FALSE)</f>
        <v>0</v>
      </c>
      <c r="Z291" s="224">
        <f>VLOOKUP(A291,'[1]CUT USD'!A:N,3,FALSE)</f>
        <v>0</v>
      </c>
      <c r="AA291" s="224">
        <f>VLOOKUP(A291,'[1]CUT USD'!A:N,4,FALSE)</f>
        <v>0</v>
      </c>
      <c r="AB291" s="224">
        <f>VLOOKUP(A291,'[1]CUT USD'!A:N,5,FALSE)</f>
        <v>0</v>
      </c>
      <c r="AC291" s="224">
        <f>VLOOKUP(A291,'[1]CUT USD'!A:N,6,FALSE)</f>
        <v>0</v>
      </c>
      <c r="AD291" s="224">
        <f>VLOOKUP(A291,'[1]CUT USD'!A:N,7,FALSE)</f>
        <v>0</v>
      </c>
      <c r="AE291" s="224">
        <f>VLOOKUP(A291,'[1]CUT USD'!A:N,8,FALSE)</f>
        <v>0</v>
      </c>
      <c r="AF291" s="224">
        <f>VLOOKUP(A291,'[1]CUT USD'!A:N,9,FALSE)</f>
        <v>0</v>
      </c>
      <c r="AG291" s="224">
        <f>VLOOKUP(A291,'[1]CUT USD'!A:N,10,FALSE)</f>
        <v>0</v>
      </c>
      <c r="AH291" s="224">
        <f>VLOOKUP(A291,'[1]CUT USD'!A:N,11,FALSE)</f>
        <v>0</v>
      </c>
      <c r="AI291" s="224">
        <f>VLOOKUP(A291,'[1]CUT USD'!A:N,12,FALSE)</f>
        <v>0</v>
      </c>
      <c r="AJ291" s="224">
        <f>VLOOKUP(A291,'[1]CUT USD'!A:N,13,FALSE)</f>
        <v>0</v>
      </c>
      <c r="AK291" s="224">
        <f>VLOOKUP(A291,'[1]CUT USD'!A:N,14,FALSE)</f>
        <v>0</v>
      </c>
      <c r="AL291" s="96">
        <f t="shared" si="6"/>
        <v>0</v>
      </c>
      <c r="AO291" s="103"/>
    </row>
    <row r="292" spans="1:41" ht="33" hidden="1" customHeight="1">
      <c r="A292" s="221">
        <v>1213</v>
      </c>
      <c r="B292" s="222" t="str">
        <f>PROPER(VLOOKUP(A292,[1]bd_lista!$A:$D,2,FALSE))</f>
        <v>Gobierno Autónomo Municipal De Ayo Ayo</v>
      </c>
      <c r="C292" s="223" t="s">
        <v>1383</v>
      </c>
      <c r="D292" s="224">
        <f>VLOOKUP(A292,'[1]RES. TRL'!A:C,2,FALSE)</f>
        <v>0</v>
      </c>
      <c r="E292" s="224">
        <f>VLOOKUP(A292,'[1]RES. TRL'!A:C,3,FALSE)</f>
        <v>0</v>
      </c>
      <c r="F292" s="224">
        <f>VLOOKUP(A292,[1]RES.CDI!A:B,2,FALSE)</f>
        <v>0</v>
      </c>
      <c r="G292" s="224">
        <f>VLOOKUP(A292,'[1]CUT Bs'!A:S,2,FALSE)</f>
        <v>0</v>
      </c>
      <c r="H292" s="224">
        <f>VLOOKUP(A292,'[1]CUT Bs'!A:S,3,FALSE)</f>
        <v>0</v>
      </c>
      <c r="I292" s="224">
        <f>VLOOKUP(A292,'[1]CUT Bs'!A:S,4,FALSE)</f>
        <v>0</v>
      </c>
      <c r="J292" s="224">
        <f>VLOOKUP(A292,'[1]CUT Bs'!A:S,5,FALSE)</f>
        <v>0</v>
      </c>
      <c r="K292" s="224">
        <f>VLOOKUP(A292,'[1]CUT Bs'!A:S,6,FALSE)</f>
        <v>0</v>
      </c>
      <c r="L292" s="224">
        <f>VLOOKUP(A292,'[1]CUT Bs'!A:S,7,FALSE)</f>
        <v>0</v>
      </c>
      <c r="M292" s="224">
        <f>VLOOKUP(A292,'[1]CUT Bs'!A:S,8,FALSE)</f>
        <v>0</v>
      </c>
      <c r="N292" s="224">
        <f>VLOOKUP(A292,'[1]CUT Bs'!A:S,9,FALSE)</f>
        <v>0</v>
      </c>
      <c r="O292" s="224">
        <f>VLOOKUP(A292,'[1]CUT Bs'!A:S,10,FALSE)</f>
        <v>0</v>
      </c>
      <c r="P292" s="224">
        <f>VLOOKUP(A292,'[1]CUT Bs'!A:S,11,FALSE)</f>
        <v>0</v>
      </c>
      <c r="Q292" s="224">
        <f>VLOOKUP(A292,'[1]CUT Bs'!A:S,12,FALSE)</f>
        <v>0</v>
      </c>
      <c r="R292" s="224">
        <f>VLOOKUP(A292,'[1]CUT Bs'!A:S,13,FALSE)</f>
        <v>0</v>
      </c>
      <c r="S292" s="224">
        <f>VLOOKUP(A292,'[1]CUT Bs'!A:S,14,FALSE)</f>
        <v>0</v>
      </c>
      <c r="T292" s="224">
        <f>VLOOKUP(A292,'[1]CUT Bs'!A:S,15,FALSE)</f>
        <v>0</v>
      </c>
      <c r="U292" s="224">
        <f>VLOOKUP(A292,'[1]CUT Bs'!A:S,16,FALSE)</f>
        <v>0</v>
      </c>
      <c r="V292" s="224">
        <f>VLOOKUP(A292,'[1]CUT Bs'!A:S,17,FALSE)</f>
        <v>0</v>
      </c>
      <c r="W292" s="224">
        <f>VLOOKUP(A292,'[1]RES. TRL'!F:H,2,FALSE)</f>
        <v>0</v>
      </c>
      <c r="X292" s="224">
        <f>VLOOKUP(A292,'[1]RES. TRL'!F:H,3,FALSE)</f>
        <v>0</v>
      </c>
      <c r="Y292" s="224">
        <f>VLOOKUP(A292,'[1]CUT USD'!A:N,2,FALSE)</f>
        <v>0</v>
      </c>
      <c r="Z292" s="224">
        <f>VLOOKUP(A292,'[1]CUT USD'!A:N,3,FALSE)</f>
        <v>0</v>
      </c>
      <c r="AA292" s="224">
        <f>VLOOKUP(A292,'[1]CUT USD'!A:N,4,FALSE)</f>
        <v>0</v>
      </c>
      <c r="AB292" s="224">
        <f>VLOOKUP(A292,'[1]CUT USD'!A:N,5,FALSE)</f>
        <v>0</v>
      </c>
      <c r="AC292" s="224">
        <f>VLOOKUP(A292,'[1]CUT USD'!A:N,6,FALSE)</f>
        <v>0</v>
      </c>
      <c r="AD292" s="224">
        <f>VLOOKUP(A292,'[1]CUT USD'!A:N,7,FALSE)</f>
        <v>0</v>
      </c>
      <c r="AE292" s="224">
        <f>VLOOKUP(A292,'[1]CUT USD'!A:N,8,FALSE)</f>
        <v>0</v>
      </c>
      <c r="AF292" s="224">
        <f>VLOOKUP(A292,'[1]CUT USD'!A:N,9,FALSE)</f>
        <v>0</v>
      </c>
      <c r="AG292" s="224">
        <f>VLOOKUP(A292,'[1]CUT USD'!A:N,10,FALSE)</f>
        <v>0</v>
      </c>
      <c r="AH292" s="224">
        <f>VLOOKUP(A292,'[1]CUT USD'!A:N,11,FALSE)</f>
        <v>0</v>
      </c>
      <c r="AI292" s="224">
        <f>VLOOKUP(A292,'[1]CUT USD'!A:N,12,FALSE)</f>
        <v>0</v>
      </c>
      <c r="AJ292" s="224">
        <f>VLOOKUP(A292,'[1]CUT USD'!A:N,13,FALSE)</f>
        <v>0</v>
      </c>
      <c r="AK292" s="224">
        <f>VLOOKUP(A292,'[1]CUT USD'!A:N,14,FALSE)</f>
        <v>0</v>
      </c>
      <c r="AL292" s="96">
        <f t="shared" si="6"/>
        <v>0</v>
      </c>
      <c r="AO292" s="103"/>
    </row>
    <row r="293" spans="1:41" ht="33" hidden="1" customHeight="1">
      <c r="A293" s="221">
        <v>1214</v>
      </c>
      <c r="B293" s="222" t="str">
        <f>PROPER(VLOOKUP(A293,[1]bd_lista!$A:$D,2,FALSE))</f>
        <v>Gobierno Autónomo Municipal De Calamarca</v>
      </c>
      <c r="C293" s="223" t="s">
        <v>1383</v>
      </c>
      <c r="D293" s="224">
        <f>VLOOKUP(A293,'[1]RES. TRL'!A:C,2,FALSE)</f>
        <v>0</v>
      </c>
      <c r="E293" s="224">
        <f>VLOOKUP(A293,'[1]RES. TRL'!A:C,3,FALSE)</f>
        <v>0</v>
      </c>
      <c r="F293" s="224">
        <f>VLOOKUP(A293,[1]RES.CDI!A:B,2,FALSE)</f>
        <v>0</v>
      </c>
      <c r="G293" s="224">
        <f>VLOOKUP(A293,'[1]CUT Bs'!A:S,2,FALSE)</f>
        <v>0</v>
      </c>
      <c r="H293" s="224">
        <f>VLOOKUP(A293,'[1]CUT Bs'!A:S,3,FALSE)</f>
        <v>0</v>
      </c>
      <c r="I293" s="224">
        <f>VLOOKUP(A293,'[1]CUT Bs'!A:S,4,FALSE)</f>
        <v>0</v>
      </c>
      <c r="J293" s="224">
        <f>VLOOKUP(A293,'[1]CUT Bs'!A:S,5,FALSE)</f>
        <v>0</v>
      </c>
      <c r="K293" s="224">
        <f>VLOOKUP(A293,'[1]CUT Bs'!A:S,6,FALSE)</f>
        <v>0</v>
      </c>
      <c r="L293" s="224">
        <f>VLOOKUP(A293,'[1]CUT Bs'!A:S,7,FALSE)</f>
        <v>0</v>
      </c>
      <c r="M293" s="224">
        <f>VLOOKUP(A293,'[1]CUT Bs'!A:S,8,FALSE)</f>
        <v>0</v>
      </c>
      <c r="N293" s="224">
        <f>VLOOKUP(A293,'[1]CUT Bs'!A:S,9,FALSE)</f>
        <v>0</v>
      </c>
      <c r="O293" s="224">
        <f>VLOOKUP(A293,'[1]CUT Bs'!A:S,10,FALSE)</f>
        <v>0</v>
      </c>
      <c r="P293" s="224">
        <f>VLOOKUP(A293,'[1]CUT Bs'!A:S,11,FALSE)</f>
        <v>0</v>
      </c>
      <c r="Q293" s="224">
        <f>VLOOKUP(A293,'[1]CUT Bs'!A:S,12,FALSE)</f>
        <v>0</v>
      </c>
      <c r="R293" s="224">
        <f>VLOOKUP(A293,'[1]CUT Bs'!A:S,13,FALSE)</f>
        <v>0</v>
      </c>
      <c r="S293" s="224">
        <f>VLOOKUP(A293,'[1]CUT Bs'!A:S,14,FALSE)</f>
        <v>0</v>
      </c>
      <c r="T293" s="224">
        <f>VLOOKUP(A293,'[1]CUT Bs'!A:S,15,FALSE)</f>
        <v>0</v>
      </c>
      <c r="U293" s="224">
        <f>VLOOKUP(A293,'[1]CUT Bs'!A:S,16,FALSE)</f>
        <v>0</v>
      </c>
      <c r="V293" s="224">
        <f>VLOOKUP(A293,'[1]CUT Bs'!A:S,17,FALSE)</f>
        <v>0</v>
      </c>
      <c r="W293" s="224">
        <f>VLOOKUP(A293,'[1]RES. TRL'!F:H,2,FALSE)</f>
        <v>0</v>
      </c>
      <c r="X293" s="224">
        <f>VLOOKUP(A293,'[1]RES. TRL'!F:H,3,FALSE)</f>
        <v>0</v>
      </c>
      <c r="Y293" s="224">
        <f>VLOOKUP(A293,'[1]CUT USD'!A:N,2,FALSE)</f>
        <v>0</v>
      </c>
      <c r="Z293" s="224">
        <f>VLOOKUP(A293,'[1]CUT USD'!A:N,3,FALSE)</f>
        <v>0</v>
      </c>
      <c r="AA293" s="224">
        <f>VLOOKUP(A293,'[1]CUT USD'!A:N,4,FALSE)</f>
        <v>0</v>
      </c>
      <c r="AB293" s="224">
        <f>VLOOKUP(A293,'[1]CUT USD'!A:N,5,FALSE)</f>
        <v>0</v>
      </c>
      <c r="AC293" s="224">
        <f>VLOOKUP(A293,'[1]CUT USD'!A:N,6,FALSE)</f>
        <v>0</v>
      </c>
      <c r="AD293" s="224">
        <f>VLOOKUP(A293,'[1]CUT USD'!A:N,7,FALSE)</f>
        <v>0</v>
      </c>
      <c r="AE293" s="224">
        <f>VLOOKUP(A293,'[1]CUT USD'!A:N,8,FALSE)</f>
        <v>0</v>
      </c>
      <c r="AF293" s="224">
        <f>VLOOKUP(A293,'[1]CUT USD'!A:N,9,FALSE)</f>
        <v>0</v>
      </c>
      <c r="AG293" s="224">
        <f>VLOOKUP(A293,'[1]CUT USD'!A:N,10,FALSE)</f>
        <v>0</v>
      </c>
      <c r="AH293" s="224">
        <f>VLOOKUP(A293,'[1]CUT USD'!A:N,11,FALSE)</f>
        <v>0</v>
      </c>
      <c r="AI293" s="224">
        <f>VLOOKUP(A293,'[1]CUT USD'!A:N,12,FALSE)</f>
        <v>0</v>
      </c>
      <c r="AJ293" s="224">
        <f>VLOOKUP(A293,'[1]CUT USD'!A:N,13,FALSE)</f>
        <v>0</v>
      </c>
      <c r="AK293" s="224">
        <f>VLOOKUP(A293,'[1]CUT USD'!A:N,14,FALSE)</f>
        <v>0</v>
      </c>
      <c r="AL293" s="96">
        <f t="shared" si="6"/>
        <v>0</v>
      </c>
      <c r="AO293" s="103"/>
    </row>
    <row r="294" spans="1:41" ht="33" hidden="1" customHeight="1">
      <c r="A294" s="221">
        <v>1215</v>
      </c>
      <c r="B294" s="222" t="str">
        <f>PROPER(VLOOKUP(A294,[1]bd_lista!$A:$D,2,FALSE))</f>
        <v>Gobierno Autónomo Municipal De Patacamaya</v>
      </c>
      <c r="C294" s="223" t="s">
        <v>1383</v>
      </c>
      <c r="D294" s="224">
        <f>VLOOKUP(A294,'[1]RES. TRL'!A:C,2,FALSE)</f>
        <v>0</v>
      </c>
      <c r="E294" s="224">
        <f>VLOOKUP(A294,'[1]RES. TRL'!A:C,3,FALSE)</f>
        <v>0</v>
      </c>
      <c r="F294" s="224">
        <f>VLOOKUP(A294,[1]RES.CDI!A:B,2,FALSE)</f>
        <v>0</v>
      </c>
      <c r="G294" s="224">
        <f>VLOOKUP(A294,'[1]CUT Bs'!A:S,2,FALSE)</f>
        <v>0</v>
      </c>
      <c r="H294" s="224">
        <f>VLOOKUP(A294,'[1]CUT Bs'!A:S,3,FALSE)</f>
        <v>0</v>
      </c>
      <c r="I294" s="224">
        <f>VLOOKUP(A294,'[1]CUT Bs'!A:S,4,FALSE)</f>
        <v>0</v>
      </c>
      <c r="J294" s="224">
        <f>VLOOKUP(A294,'[1]CUT Bs'!A:S,5,FALSE)</f>
        <v>0</v>
      </c>
      <c r="K294" s="224">
        <f>VLOOKUP(A294,'[1]CUT Bs'!A:S,6,FALSE)</f>
        <v>0</v>
      </c>
      <c r="L294" s="224">
        <f>VLOOKUP(A294,'[1]CUT Bs'!A:S,7,FALSE)</f>
        <v>0</v>
      </c>
      <c r="M294" s="224">
        <f>VLOOKUP(A294,'[1]CUT Bs'!A:S,8,FALSE)</f>
        <v>0</v>
      </c>
      <c r="N294" s="224">
        <f>VLOOKUP(A294,'[1]CUT Bs'!A:S,9,FALSE)</f>
        <v>0</v>
      </c>
      <c r="O294" s="224">
        <f>VLOOKUP(A294,'[1]CUT Bs'!A:S,10,FALSE)</f>
        <v>0</v>
      </c>
      <c r="P294" s="224">
        <f>VLOOKUP(A294,'[1]CUT Bs'!A:S,11,FALSE)</f>
        <v>0</v>
      </c>
      <c r="Q294" s="224">
        <f>VLOOKUP(A294,'[1]CUT Bs'!A:S,12,FALSE)</f>
        <v>0</v>
      </c>
      <c r="R294" s="224">
        <f>VLOOKUP(A294,'[1]CUT Bs'!A:S,13,FALSE)</f>
        <v>0</v>
      </c>
      <c r="S294" s="224">
        <f>VLOOKUP(A294,'[1]CUT Bs'!A:S,14,FALSE)</f>
        <v>0</v>
      </c>
      <c r="T294" s="224">
        <f>VLOOKUP(A294,'[1]CUT Bs'!A:S,15,FALSE)</f>
        <v>0</v>
      </c>
      <c r="U294" s="224">
        <f>VLOOKUP(A294,'[1]CUT Bs'!A:S,16,FALSE)</f>
        <v>0</v>
      </c>
      <c r="V294" s="224">
        <f>VLOOKUP(A294,'[1]CUT Bs'!A:S,17,FALSE)</f>
        <v>0</v>
      </c>
      <c r="W294" s="224">
        <f>VLOOKUP(A294,'[1]RES. TRL'!F:H,2,FALSE)</f>
        <v>0</v>
      </c>
      <c r="X294" s="224">
        <f>VLOOKUP(A294,'[1]RES. TRL'!F:H,3,FALSE)</f>
        <v>0</v>
      </c>
      <c r="Y294" s="224">
        <f>VLOOKUP(A294,'[1]CUT USD'!A:N,2,FALSE)</f>
        <v>0</v>
      </c>
      <c r="Z294" s="224">
        <f>VLOOKUP(A294,'[1]CUT USD'!A:N,3,FALSE)</f>
        <v>0</v>
      </c>
      <c r="AA294" s="224">
        <f>VLOOKUP(A294,'[1]CUT USD'!A:N,4,FALSE)</f>
        <v>0</v>
      </c>
      <c r="AB294" s="224">
        <f>VLOOKUP(A294,'[1]CUT USD'!A:N,5,FALSE)</f>
        <v>0</v>
      </c>
      <c r="AC294" s="224">
        <f>VLOOKUP(A294,'[1]CUT USD'!A:N,6,FALSE)</f>
        <v>0</v>
      </c>
      <c r="AD294" s="224">
        <f>VLOOKUP(A294,'[1]CUT USD'!A:N,7,FALSE)</f>
        <v>0</v>
      </c>
      <c r="AE294" s="224">
        <f>VLOOKUP(A294,'[1]CUT USD'!A:N,8,FALSE)</f>
        <v>0</v>
      </c>
      <c r="AF294" s="224">
        <f>VLOOKUP(A294,'[1]CUT USD'!A:N,9,FALSE)</f>
        <v>0</v>
      </c>
      <c r="AG294" s="224">
        <f>VLOOKUP(A294,'[1]CUT USD'!A:N,10,FALSE)</f>
        <v>0</v>
      </c>
      <c r="AH294" s="224">
        <f>VLOOKUP(A294,'[1]CUT USD'!A:N,11,FALSE)</f>
        <v>0</v>
      </c>
      <c r="AI294" s="224">
        <f>VLOOKUP(A294,'[1]CUT USD'!A:N,12,FALSE)</f>
        <v>0</v>
      </c>
      <c r="AJ294" s="224">
        <f>VLOOKUP(A294,'[1]CUT USD'!A:N,13,FALSE)</f>
        <v>0</v>
      </c>
      <c r="AK294" s="224">
        <f>VLOOKUP(A294,'[1]CUT USD'!A:N,14,FALSE)</f>
        <v>0</v>
      </c>
      <c r="AL294" s="96">
        <f t="shared" si="6"/>
        <v>0</v>
      </c>
      <c r="AO294" s="103"/>
    </row>
    <row r="295" spans="1:41" ht="33" hidden="1" customHeight="1">
      <c r="A295" s="221">
        <v>1216</v>
      </c>
      <c r="B295" s="222" t="str">
        <f>PROPER(VLOOKUP(A295,[1]bd_lista!$A:$D,2,FALSE))</f>
        <v>Gobierno Autónomo Municipal De Colquencha</v>
      </c>
      <c r="C295" s="223" t="s">
        <v>1383</v>
      </c>
      <c r="D295" s="224">
        <f>VLOOKUP(A295,'[1]RES. TRL'!A:C,2,FALSE)</f>
        <v>0</v>
      </c>
      <c r="E295" s="224">
        <f>VLOOKUP(A295,'[1]RES. TRL'!A:C,3,FALSE)</f>
        <v>0</v>
      </c>
      <c r="F295" s="224">
        <f>VLOOKUP(A295,[1]RES.CDI!A:B,2,FALSE)</f>
        <v>0</v>
      </c>
      <c r="G295" s="224">
        <f>VLOOKUP(A295,'[1]CUT Bs'!A:S,2,FALSE)</f>
        <v>0</v>
      </c>
      <c r="H295" s="224">
        <f>VLOOKUP(A295,'[1]CUT Bs'!A:S,3,FALSE)</f>
        <v>0</v>
      </c>
      <c r="I295" s="224">
        <f>VLOOKUP(A295,'[1]CUT Bs'!A:S,4,FALSE)</f>
        <v>0</v>
      </c>
      <c r="J295" s="224">
        <f>VLOOKUP(A295,'[1]CUT Bs'!A:S,5,FALSE)</f>
        <v>0</v>
      </c>
      <c r="K295" s="224">
        <f>VLOOKUP(A295,'[1]CUT Bs'!A:S,6,FALSE)</f>
        <v>0</v>
      </c>
      <c r="L295" s="224">
        <f>VLOOKUP(A295,'[1]CUT Bs'!A:S,7,FALSE)</f>
        <v>0</v>
      </c>
      <c r="M295" s="224">
        <f>VLOOKUP(A295,'[1]CUT Bs'!A:S,8,FALSE)</f>
        <v>0</v>
      </c>
      <c r="N295" s="224">
        <f>VLOOKUP(A295,'[1]CUT Bs'!A:S,9,FALSE)</f>
        <v>0</v>
      </c>
      <c r="O295" s="224">
        <f>VLOOKUP(A295,'[1]CUT Bs'!A:S,10,FALSE)</f>
        <v>0</v>
      </c>
      <c r="P295" s="224">
        <f>VLOOKUP(A295,'[1]CUT Bs'!A:S,11,FALSE)</f>
        <v>0</v>
      </c>
      <c r="Q295" s="224">
        <f>VLOOKUP(A295,'[1]CUT Bs'!A:S,12,FALSE)</f>
        <v>0</v>
      </c>
      <c r="R295" s="224">
        <f>VLOOKUP(A295,'[1]CUT Bs'!A:S,13,FALSE)</f>
        <v>0</v>
      </c>
      <c r="S295" s="224">
        <f>VLOOKUP(A295,'[1]CUT Bs'!A:S,14,FALSE)</f>
        <v>0</v>
      </c>
      <c r="T295" s="224">
        <f>VLOOKUP(A295,'[1]CUT Bs'!A:S,15,FALSE)</f>
        <v>0</v>
      </c>
      <c r="U295" s="224">
        <f>VLOOKUP(A295,'[1]CUT Bs'!A:S,16,FALSE)</f>
        <v>0</v>
      </c>
      <c r="V295" s="224">
        <f>VLOOKUP(A295,'[1]CUT Bs'!A:S,17,FALSE)</f>
        <v>0</v>
      </c>
      <c r="W295" s="224">
        <f>VLOOKUP(A295,'[1]RES. TRL'!F:H,2,FALSE)</f>
        <v>0</v>
      </c>
      <c r="X295" s="224">
        <f>VLOOKUP(A295,'[1]RES. TRL'!F:H,3,FALSE)</f>
        <v>0</v>
      </c>
      <c r="Y295" s="224">
        <f>VLOOKUP(A295,'[1]CUT USD'!A:N,2,FALSE)</f>
        <v>0</v>
      </c>
      <c r="Z295" s="224">
        <f>VLOOKUP(A295,'[1]CUT USD'!A:N,3,FALSE)</f>
        <v>0</v>
      </c>
      <c r="AA295" s="224">
        <f>VLOOKUP(A295,'[1]CUT USD'!A:N,4,FALSE)</f>
        <v>0</v>
      </c>
      <c r="AB295" s="224">
        <f>VLOOKUP(A295,'[1]CUT USD'!A:N,5,FALSE)</f>
        <v>0</v>
      </c>
      <c r="AC295" s="224">
        <f>VLOOKUP(A295,'[1]CUT USD'!A:N,6,FALSE)</f>
        <v>0</v>
      </c>
      <c r="AD295" s="224">
        <f>VLOOKUP(A295,'[1]CUT USD'!A:N,7,FALSE)</f>
        <v>0</v>
      </c>
      <c r="AE295" s="224">
        <f>VLOOKUP(A295,'[1]CUT USD'!A:N,8,FALSE)</f>
        <v>0</v>
      </c>
      <c r="AF295" s="224">
        <f>VLOOKUP(A295,'[1]CUT USD'!A:N,9,FALSE)</f>
        <v>0</v>
      </c>
      <c r="AG295" s="224">
        <f>VLOOKUP(A295,'[1]CUT USD'!A:N,10,FALSE)</f>
        <v>0</v>
      </c>
      <c r="AH295" s="224">
        <f>VLOOKUP(A295,'[1]CUT USD'!A:N,11,FALSE)</f>
        <v>0</v>
      </c>
      <c r="AI295" s="224">
        <f>VLOOKUP(A295,'[1]CUT USD'!A:N,12,FALSE)</f>
        <v>0</v>
      </c>
      <c r="AJ295" s="224">
        <f>VLOOKUP(A295,'[1]CUT USD'!A:N,13,FALSE)</f>
        <v>0</v>
      </c>
      <c r="AK295" s="224">
        <f>VLOOKUP(A295,'[1]CUT USD'!A:N,14,FALSE)</f>
        <v>0</v>
      </c>
      <c r="AL295" s="96">
        <f t="shared" si="6"/>
        <v>0</v>
      </c>
      <c r="AO295" s="103"/>
    </row>
    <row r="296" spans="1:41" ht="33" hidden="1" customHeight="1">
      <c r="A296" s="221">
        <v>1217</v>
      </c>
      <c r="B296" s="222" t="str">
        <f>PROPER(VLOOKUP(A296,[1]bd_lista!$A:$D,2,FALSE))</f>
        <v>Gobierno Autónomo Municipal De Collana</v>
      </c>
      <c r="C296" s="223" t="s">
        <v>1383</v>
      </c>
      <c r="D296" s="224">
        <f>VLOOKUP(A296,'[1]RES. TRL'!A:C,2,FALSE)</f>
        <v>0</v>
      </c>
      <c r="E296" s="224">
        <f>VLOOKUP(A296,'[1]RES. TRL'!A:C,3,FALSE)</f>
        <v>0</v>
      </c>
      <c r="F296" s="224">
        <f>VLOOKUP(A296,[1]RES.CDI!A:B,2,FALSE)</f>
        <v>0</v>
      </c>
      <c r="G296" s="224">
        <f>VLOOKUP(A296,'[1]CUT Bs'!A:S,2,FALSE)</f>
        <v>0</v>
      </c>
      <c r="H296" s="224">
        <f>VLOOKUP(A296,'[1]CUT Bs'!A:S,3,FALSE)</f>
        <v>0</v>
      </c>
      <c r="I296" s="224">
        <f>VLOOKUP(A296,'[1]CUT Bs'!A:S,4,FALSE)</f>
        <v>0</v>
      </c>
      <c r="J296" s="224">
        <f>VLOOKUP(A296,'[1]CUT Bs'!A:S,5,FALSE)</f>
        <v>0</v>
      </c>
      <c r="K296" s="224">
        <f>VLOOKUP(A296,'[1]CUT Bs'!A:S,6,FALSE)</f>
        <v>0</v>
      </c>
      <c r="L296" s="224">
        <f>VLOOKUP(A296,'[1]CUT Bs'!A:S,7,FALSE)</f>
        <v>0</v>
      </c>
      <c r="M296" s="224">
        <f>VLOOKUP(A296,'[1]CUT Bs'!A:S,8,FALSE)</f>
        <v>0</v>
      </c>
      <c r="N296" s="224">
        <f>VLOOKUP(A296,'[1]CUT Bs'!A:S,9,FALSE)</f>
        <v>0</v>
      </c>
      <c r="O296" s="224">
        <f>VLOOKUP(A296,'[1]CUT Bs'!A:S,10,FALSE)</f>
        <v>0</v>
      </c>
      <c r="P296" s="224">
        <f>VLOOKUP(A296,'[1]CUT Bs'!A:S,11,FALSE)</f>
        <v>0</v>
      </c>
      <c r="Q296" s="224">
        <f>VLOOKUP(A296,'[1]CUT Bs'!A:S,12,FALSE)</f>
        <v>0</v>
      </c>
      <c r="R296" s="224">
        <f>VLOOKUP(A296,'[1]CUT Bs'!A:S,13,FALSE)</f>
        <v>0</v>
      </c>
      <c r="S296" s="224">
        <f>VLOOKUP(A296,'[1]CUT Bs'!A:S,14,FALSE)</f>
        <v>0</v>
      </c>
      <c r="T296" s="224">
        <f>VLOOKUP(A296,'[1]CUT Bs'!A:S,15,FALSE)</f>
        <v>0</v>
      </c>
      <c r="U296" s="224">
        <f>VLOOKUP(A296,'[1]CUT Bs'!A:S,16,FALSE)</f>
        <v>0</v>
      </c>
      <c r="V296" s="224">
        <f>VLOOKUP(A296,'[1]CUT Bs'!A:S,17,FALSE)</f>
        <v>0</v>
      </c>
      <c r="W296" s="224">
        <f>VLOOKUP(A296,'[1]RES. TRL'!F:H,2,FALSE)</f>
        <v>0</v>
      </c>
      <c r="X296" s="224">
        <f>VLOOKUP(A296,'[1]RES. TRL'!F:H,3,FALSE)</f>
        <v>0</v>
      </c>
      <c r="Y296" s="224">
        <f>VLOOKUP(A296,'[1]CUT USD'!A:N,2,FALSE)</f>
        <v>0</v>
      </c>
      <c r="Z296" s="224">
        <f>VLOOKUP(A296,'[1]CUT USD'!A:N,3,FALSE)</f>
        <v>0</v>
      </c>
      <c r="AA296" s="224">
        <f>VLOOKUP(A296,'[1]CUT USD'!A:N,4,FALSE)</f>
        <v>0</v>
      </c>
      <c r="AB296" s="224">
        <f>VLOOKUP(A296,'[1]CUT USD'!A:N,5,FALSE)</f>
        <v>0</v>
      </c>
      <c r="AC296" s="224">
        <f>VLOOKUP(A296,'[1]CUT USD'!A:N,6,FALSE)</f>
        <v>0</v>
      </c>
      <c r="AD296" s="224">
        <f>VLOOKUP(A296,'[1]CUT USD'!A:N,7,FALSE)</f>
        <v>0</v>
      </c>
      <c r="AE296" s="224">
        <f>VLOOKUP(A296,'[1]CUT USD'!A:N,8,FALSE)</f>
        <v>0</v>
      </c>
      <c r="AF296" s="224">
        <f>VLOOKUP(A296,'[1]CUT USD'!A:N,9,FALSE)</f>
        <v>0</v>
      </c>
      <c r="AG296" s="224">
        <f>VLOOKUP(A296,'[1]CUT USD'!A:N,10,FALSE)</f>
        <v>0</v>
      </c>
      <c r="AH296" s="224">
        <f>VLOOKUP(A296,'[1]CUT USD'!A:N,11,FALSE)</f>
        <v>0</v>
      </c>
      <c r="AI296" s="224">
        <f>VLOOKUP(A296,'[1]CUT USD'!A:N,12,FALSE)</f>
        <v>0</v>
      </c>
      <c r="AJ296" s="224">
        <f>VLOOKUP(A296,'[1]CUT USD'!A:N,13,FALSE)</f>
        <v>0</v>
      </c>
      <c r="AK296" s="224">
        <f>VLOOKUP(A296,'[1]CUT USD'!A:N,14,FALSE)</f>
        <v>0</v>
      </c>
      <c r="AL296" s="96">
        <f t="shared" si="6"/>
        <v>0</v>
      </c>
      <c r="AO296" s="103"/>
    </row>
    <row r="297" spans="1:41" ht="33" hidden="1" customHeight="1">
      <c r="A297" s="221">
        <v>1218</v>
      </c>
      <c r="B297" s="222" t="str">
        <f>PROPER(VLOOKUP(A297,[1]bd_lista!$A:$D,2,FALSE))</f>
        <v>Gobierno Autónomo Municipal De Inquisivi</v>
      </c>
      <c r="C297" s="223" t="s">
        <v>1383</v>
      </c>
      <c r="D297" s="224">
        <f>VLOOKUP(A297,'[1]RES. TRL'!A:C,2,FALSE)</f>
        <v>0</v>
      </c>
      <c r="E297" s="224">
        <f>VLOOKUP(A297,'[1]RES. TRL'!A:C,3,FALSE)</f>
        <v>0</v>
      </c>
      <c r="F297" s="224">
        <f>VLOOKUP(A297,[1]RES.CDI!A:B,2,FALSE)</f>
        <v>0</v>
      </c>
      <c r="G297" s="224">
        <f>VLOOKUP(A297,'[1]CUT Bs'!A:S,2,FALSE)</f>
        <v>0</v>
      </c>
      <c r="H297" s="224">
        <f>VLOOKUP(A297,'[1]CUT Bs'!A:S,3,FALSE)</f>
        <v>0</v>
      </c>
      <c r="I297" s="224">
        <f>VLOOKUP(A297,'[1]CUT Bs'!A:S,4,FALSE)</f>
        <v>0</v>
      </c>
      <c r="J297" s="224">
        <f>VLOOKUP(A297,'[1]CUT Bs'!A:S,5,FALSE)</f>
        <v>0</v>
      </c>
      <c r="K297" s="224">
        <f>VLOOKUP(A297,'[1]CUT Bs'!A:S,6,FALSE)</f>
        <v>0</v>
      </c>
      <c r="L297" s="224">
        <f>VLOOKUP(A297,'[1]CUT Bs'!A:S,7,FALSE)</f>
        <v>0</v>
      </c>
      <c r="M297" s="224">
        <f>VLOOKUP(A297,'[1]CUT Bs'!A:S,8,FALSE)</f>
        <v>0</v>
      </c>
      <c r="N297" s="224">
        <f>VLOOKUP(A297,'[1]CUT Bs'!A:S,9,FALSE)</f>
        <v>0</v>
      </c>
      <c r="O297" s="224">
        <f>VLOOKUP(A297,'[1]CUT Bs'!A:S,10,FALSE)</f>
        <v>0</v>
      </c>
      <c r="P297" s="224">
        <f>VLOOKUP(A297,'[1]CUT Bs'!A:S,11,FALSE)</f>
        <v>0</v>
      </c>
      <c r="Q297" s="224">
        <f>VLOOKUP(A297,'[1]CUT Bs'!A:S,12,FALSE)</f>
        <v>0</v>
      </c>
      <c r="R297" s="224">
        <f>VLOOKUP(A297,'[1]CUT Bs'!A:S,13,FALSE)</f>
        <v>0</v>
      </c>
      <c r="S297" s="224">
        <f>VLOOKUP(A297,'[1]CUT Bs'!A:S,14,FALSE)</f>
        <v>0</v>
      </c>
      <c r="T297" s="224">
        <f>VLOOKUP(A297,'[1]CUT Bs'!A:S,15,FALSE)</f>
        <v>0</v>
      </c>
      <c r="U297" s="224">
        <f>VLOOKUP(A297,'[1]CUT Bs'!A:S,16,FALSE)</f>
        <v>0</v>
      </c>
      <c r="V297" s="224">
        <f>VLOOKUP(A297,'[1]CUT Bs'!A:S,17,FALSE)</f>
        <v>0</v>
      </c>
      <c r="W297" s="224">
        <f>VLOOKUP(A297,'[1]RES. TRL'!F:H,2,FALSE)</f>
        <v>0</v>
      </c>
      <c r="X297" s="224">
        <f>VLOOKUP(A297,'[1]RES. TRL'!F:H,3,FALSE)</f>
        <v>0</v>
      </c>
      <c r="Y297" s="224">
        <f>VLOOKUP(A297,'[1]CUT USD'!A:N,2,FALSE)</f>
        <v>0</v>
      </c>
      <c r="Z297" s="224">
        <f>VLOOKUP(A297,'[1]CUT USD'!A:N,3,FALSE)</f>
        <v>0</v>
      </c>
      <c r="AA297" s="224">
        <f>VLOOKUP(A297,'[1]CUT USD'!A:N,4,FALSE)</f>
        <v>0</v>
      </c>
      <c r="AB297" s="224">
        <f>VLOOKUP(A297,'[1]CUT USD'!A:N,5,FALSE)</f>
        <v>0</v>
      </c>
      <c r="AC297" s="224">
        <f>VLOOKUP(A297,'[1]CUT USD'!A:N,6,FALSE)</f>
        <v>0</v>
      </c>
      <c r="AD297" s="224">
        <f>VLOOKUP(A297,'[1]CUT USD'!A:N,7,FALSE)</f>
        <v>0</v>
      </c>
      <c r="AE297" s="224">
        <f>VLOOKUP(A297,'[1]CUT USD'!A:N,8,FALSE)</f>
        <v>0</v>
      </c>
      <c r="AF297" s="224">
        <f>VLOOKUP(A297,'[1]CUT USD'!A:N,9,FALSE)</f>
        <v>0</v>
      </c>
      <c r="AG297" s="224">
        <f>VLOOKUP(A297,'[1]CUT USD'!A:N,10,FALSE)</f>
        <v>0</v>
      </c>
      <c r="AH297" s="224">
        <f>VLOOKUP(A297,'[1]CUT USD'!A:N,11,FALSE)</f>
        <v>0</v>
      </c>
      <c r="AI297" s="224">
        <f>VLOOKUP(A297,'[1]CUT USD'!A:N,12,FALSE)</f>
        <v>0</v>
      </c>
      <c r="AJ297" s="224">
        <f>VLOOKUP(A297,'[1]CUT USD'!A:N,13,FALSE)</f>
        <v>0</v>
      </c>
      <c r="AK297" s="224">
        <f>VLOOKUP(A297,'[1]CUT USD'!A:N,14,FALSE)</f>
        <v>0</v>
      </c>
      <c r="AL297" s="96">
        <f t="shared" si="6"/>
        <v>0</v>
      </c>
      <c r="AO297" s="103"/>
    </row>
    <row r="298" spans="1:41" ht="33" hidden="1" customHeight="1">
      <c r="A298" s="221">
        <v>1219</v>
      </c>
      <c r="B298" s="222" t="str">
        <f>PROPER(VLOOKUP(A298,[1]bd_lista!$A:$D,2,FALSE))</f>
        <v>Gobierno Autónomo Municipal De Quime</v>
      </c>
      <c r="C298" s="223" t="s">
        <v>1383</v>
      </c>
      <c r="D298" s="224">
        <f>VLOOKUP(A298,'[1]RES. TRL'!A:C,2,FALSE)</f>
        <v>0</v>
      </c>
      <c r="E298" s="224">
        <f>VLOOKUP(A298,'[1]RES. TRL'!A:C,3,FALSE)</f>
        <v>0</v>
      </c>
      <c r="F298" s="224">
        <f>VLOOKUP(A298,[1]RES.CDI!A:B,2,FALSE)</f>
        <v>0</v>
      </c>
      <c r="G298" s="224">
        <f>VLOOKUP(A298,'[1]CUT Bs'!A:S,2,FALSE)</f>
        <v>0</v>
      </c>
      <c r="H298" s="224">
        <f>VLOOKUP(A298,'[1]CUT Bs'!A:S,3,FALSE)</f>
        <v>0</v>
      </c>
      <c r="I298" s="224">
        <f>VLOOKUP(A298,'[1]CUT Bs'!A:S,4,FALSE)</f>
        <v>0</v>
      </c>
      <c r="J298" s="224">
        <f>VLOOKUP(A298,'[1]CUT Bs'!A:S,5,FALSE)</f>
        <v>0</v>
      </c>
      <c r="K298" s="224">
        <f>VLOOKUP(A298,'[1]CUT Bs'!A:S,6,FALSE)</f>
        <v>0</v>
      </c>
      <c r="L298" s="224">
        <f>VLOOKUP(A298,'[1]CUT Bs'!A:S,7,FALSE)</f>
        <v>0</v>
      </c>
      <c r="M298" s="224">
        <f>VLOOKUP(A298,'[1]CUT Bs'!A:S,8,FALSE)</f>
        <v>0</v>
      </c>
      <c r="N298" s="224">
        <f>VLOOKUP(A298,'[1]CUT Bs'!A:S,9,FALSE)</f>
        <v>0</v>
      </c>
      <c r="O298" s="224">
        <f>VLOOKUP(A298,'[1]CUT Bs'!A:S,10,FALSE)</f>
        <v>0</v>
      </c>
      <c r="P298" s="224">
        <f>VLOOKUP(A298,'[1]CUT Bs'!A:S,11,FALSE)</f>
        <v>0</v>
      </c>
      <c r="Q298" s="224">
        <f>VLOOKUP(A298,'[1]CUT Bs'!A:S,12,FALSE)</f>
        <v>0</v>
      </c>
      <c r="R298" s="224">
        <f>VLOOKUP(A298,'[1]CUT Bs'!A:S,13,FALSE)</f>
        <v>0</v>
      </c>
      <c r="S298" s="224">
        <f>VLOOKUP(A298,'[1]CUT Bs'!A:S,14,FALSE)</f>
        <v>0</v>
      </c>
      <c r="T298" s="224">
        <f>VLOOKUP(A298,'[1]CUT Bs'!A:S,15,FALSE)</f>
        <v>0</v>
      </c>
      <c r="U298" s="224">
        <f>VLOOKUP(A298,'[1]CUT Bs'!A:S,16,FALSE)</f>
        <v>0</v>
      </c>
      <c r="V298" s="224">
        <f>VLOOKUP(A298,'[1]CUT Bs'!A:S,17,FALSE)</f>
        <v>0</v>
      </c>
      <c r="W298" s="224">
        <f>VLOOKUP(A298,'[1]RES. TRL'!F:H,2,FALSE)</f>
        <v>0</v>
      </c>
      <c r="X298" s="224">
        <f>VLOOKUP(A298,'[1]RES. TRL'!F:H,3,FALSE)</f>
        <v>0</v>
      </c>
      <c r="Y298" s="224">
        <f>VLOOKUP(A298,'[1]CUT USD'!A:N,2,FALSE)</f>
        <v>0</v>
      </c>
      <c r="Z298" s="224">
        <f>VLOOKUP(A298,'[1]CUT USD'!A:N,3,FALSE)</f>
        <v>0</v>
      </c>
      <c r="AA298" s="224">
        <f>VLOOKUP(A298,'[1]CUT USD'!A:N,4,FALSE)</f>
        <v>0</v>
      </c>
      <c r="AB298" s="224">
        <f>VLOOKUP(A298,'[1]CUT USD'!A:N,5,FALSE)</f>
        <v>0</v>
      </c>
      <c r="AC298" s="224">
        <f>VLOOKUP(A298,'[1]CUT USD'!A:N,6,FALSE)</f>
        <v>0</v>
      </c>
      <c r="AD298" s="224">
        <f>VLOOKUP(A298,'[1]CUT USD'!A:N,7,FALSE)</f>
        <v>0</v>
      </c>
      <c r="AE298" s="224">
        <f>VLOOKUP(A298,'[1]CUT USD'!A:N,8,FALSE)</f>
        <v>0</v>
      </c>
      <c r="AF298" s="224">
        <f>VLOOKUP(A298,'[1]CUT USD'!A:N,9,FALSE)</f>
        <v>0</v>
      </c>
      <c r="AG298" s="224">
        <f>VLOOKUP(A298,'[1]CUT USD'!A:N,10,FALSE)</f>
        <v>0</v>
      </c>
      <c r="AH298" s="224">
        <f>VLOOKUP(A298,'[1]CUT USD'!A:N,11,FALSE)</f>
        <v>0</v>
      </c>
      <c r="AI298" s="224">
        <f>VLOOKUP(A298,'[1]CUT USD'!A:N,12,FALSE)</f>
        <v>0</v>
      </c>
      <c r="AJ298" s="224">
        <f>VLOOKUP(A298,'[1]CUT USD'!A:N,13,FALSE)</f>
        <v>0</v>
      </c>
      <c r="AK298" s="224">
        <f>VLOOKUP(A298,'[1]CUT USD'!A:N,14,FALSE)</f>
        <v>0</v>
      </c>
      <c r="AL298" s="96">
        <f t="shared" si="6"/>
        <v>0</v>
      </c>
      <c r="AO298" s="103"/>
    </row>
    <row r="299" spans="1:41" ht="33" hidden="1" customHeight="1">
      <c r="A299" s="221">
        <v>1220</v>
      </c>
      <c r="B299" s="222" t="str">
        <f>PROPER(VLOOKUP(A299,[1]bd_lista!$A:$D,2,FALSE))</f>
        <v>Gobierno Autónomo Municipal De Cajuata</v>
      </c>
      <c r="C299" s="223" t="s">
        <v>1383</v>
      </c>
      <c r="D299" s="224">
        <f>VLOOKUP(A299,'[1]RES. TRL'!A:C,2,FALSE)</f>
        <v>0</v>
      </c>
      <c r="E299" s="224">
        <f>VLOOKUP(A299,'[1]RES. TRL'!A:C,3,FALSE)</f>
        <v>0</v>
      </c>
      <c r="F299" s="224">
        <f>VLOOKUP(A299,[1]RES.CDI!A:B,2,FALSE)</f>
        <v>0</v>
      </c>
      <c r="G299" s="224">
        <f>VLOOKUP(A299,'[1]CUT Bs'!A:S,2,FALSE)</f>
        <v>0</v>
      </c>
      <c r="H299" s="224">
        <f>VLOOKUP(A299,'[1]CUT Bs'!A:S,3,FALSE)</f>
        <v>0</v>
      </c>
      <c r="I299" s="224">
        <f>VLOOKUP(A299,'[1]CUT Bs'!A:S,4,FALSE)</f>
        <v>0</v>
      </c>
      <c r="J299" s="224">
        <f>VLOOKUP(A299,'[1]CUT Bs'!A:S,5,FALSE)</f>
        <v>0</v>
      </c>
      <c r="K299" s="224">
        <f>VLOOKUP(A299,'[1]CUT Bs'!A:S,6,FALSE)</f>
        <v>0</v>
      </c>
      <c r="L299" s="224">
        <f>VLOOKUP(A299,'[1]CUT Bs'!A:S,7,FALSE)</f>
        <v>0</v>
      </c>
      <c r="M299" s="224">
        <f>VLOOKUP(A299,'[1]CUT Bs'!A:S,8,FALSE)</f>
        <v>0</v>
      </c>
      <c r="N299" s="224">
        <f>VLOOKUP(A299,'[1]CUT Bs'!A:S,9,FALSE)</f>
        <v>0</v>
      </c>
      <c r="O299" s="224">
        <f>VLOOKUP(A299,'[1]CUT Bs'!A:S,10,FALSE)</f>
        <v>0</v>
      </c>
      <c r="P299" s="224">
        <f>VLOOKUP(A299,'[1]CUT Bs'!A:S,11,FALSE)</f>
        <v>0</v>
      </c>
      <c r="Q299" s="224">
        <f>VLOOKUP(A299,'[1]CUT Bs'!A:S,12,FALSE)</f>
        <v>0</v>
      </c>
      <c r="R299" s="224">
        <f>VLOOKUP(A299,'[1]CUT Bs'!A:S,13,FALSE)</f>
        <v>0</v>
      </c>
      <c r="S299" s="224">
        <f>VLOOKUP(A299,'[1]CUT Bs'!A:S,14,FALSE)</f>
        <v>0</v>
      </c>
      <c r="T299" s="224">
        <f>VLOOKUP(A299,'[1]CUT Bs'!A:S,15,FALSE)</f>
        <v>0</v>
      </c>
      <c r="U299" s="224">
        <f>VLOOKUP(A299,'[1]CUT Bs'!A:S,16,FALSE)</f>
        <v>0</v>
      </c>
      <c r="V299" s="224">
        <f>VLOOKUP(A299,'[1]CUT Bs'!A:S,17,FALSE)</f>
        <v>0</v>
      </c>
      <c r="W299" s="224">
        <f>VLOOKUP(A299,'[1]RES. TRL'!F:H,2,FALSE)</f>
        <v>0</v>
      </c>
      <c r="X299" s="224">
        <f>VLOOKUP(A299,'[1]RES. TRL'!F:H,3,FALSE)</f>
        <v>0</v>
      </c>
      <c r="Y299" s="224">
        <f>VLOOKUP(A299,'[1]CUT USD'!A:N,2,FALSE)</f>
        <v>0</v>
      </c>
      <c r="Z299" s="224">
        <f>VLOOKUP(A299,'[1]CUT USD'!A:N,3,FALSE)</f>
        <v>0</v>
      </c>
      <c r="AA299" s="224">
        <f>VLOOKUP(A299,'[1]CUT USD'!A:N,4,FALSE)</f>
        <v>0</v>
      </c>
      <c r="AB299" s="224">
        <f>VLOOKUP(A299,'[1]CUT USD'!A:N,5,FALSE)</f>
        <v>0</v>
      </c>
      <c r="AC299" s="224">
        <f>VLOOKUP(A299,'[1]CUT USD'!A:N,6,FALSE)</f>
        <v>0</v>
      </c>
      <c r="AD299" s="224">
        <f>VLOOKUP(A299,'[1]CUT USD'!A:N,7,FALSE)</f>
        <v>0</v>
      </c>
      <c r="AE299" s="224">
        <f>VLOOKUP(A299,'[1]CUT USD'!A:N,8,FALSE)</f>
        <v>0</v>
      </c>
      <c r="AF299" s="224">
        <f>VLOOKUP(A299,'[1]CUT USD'!A:N,9,FALSE)</f>
        <v>0</v>
      </c>
      <c r="AG299" s="224">
        <f>VLOOKUP(A299,'[1]CUT USD'!A:N,10,FALSE)</f>
        <v>0</v>
      </c>
      <c r="AH299" s="224">
        <f>VLOOKUP(A299,'[1]CUT USD'!A:N,11,FALSE)</f>
        <v>0</v>
      </c>
      <c r="AI299" s="224">
        <f>VLOOKUP(A299,'[1]CUT USD'!A:N,12,FALSE)</f>
        <v>0</v>
      </c>
      <c r="AJ299" s="224">
        <f>VLOOKUP(A299,'[1]CUT USD'!A:N,13,FALSE)</f>
        <v>0</v>
      </c>
      <c r="AK299" s="224">
        <f>VLOOKUP(A299,'[1]CUT USD'!A:N,14,FALSE)</f>
        <v>0</v>
      </c>
      <c r="AL299" s="96">
        <f>SUM(D299:AK299)</f>
        <v>0</v>
      </c>
      <c r="AO299" s="103"/>
    </row>
    <row r="300" spans="1:41" ht="33" hidden="1" customHeight="1">
      <c r="A300" s="221">
        <v>1221</v>
      </c>
      <c r="B300" s="222" t="str">
        <f>PROPER(VLOOKUP(A300,[1]bd_lista!$A:$D,2,FALSE))</f>
        <v>Gobierno Autónomo Municipal De Colquiri</v>
      </c>
      <c r="C300" s="223" t="s">
        <v>1383</v>
      </c>
      <c r="D300" s="224">
        <f>VLOOKUP(A300,'[1]RES. TRL'!A:C,2,FALSE)</f>
        <v>0</v>
      </c>
      <c r="E300" s="224">
        <f>VLOOKUP(A300,'[1]RES. TRL'!A:C,3,FALSE)</f>
        <v>0</v>
      </c>
      <c r="F300" s="224">
        <f>VLOOKUP(A300,[1]RES.CDI!A:B,2,FALSE)</f>
        <v>0</v>
      </c>
      <c r="G300" s="224">
        <f>VLOOKUP(A300,'[1]CUT Bs'!A:S,2,FALSE)</f>
        <v>0</v>
      </c>
      <c r="H300" s="224">
        <f>VLOOKUP(A300,'[1]CUT Bs'!A:S,3,FALSE)</f>
        <v>0</v>
      </c>
      <c r="I300" s="224">
        <f>VLOOKUP(A300,'[1]CUT Bs'!A:S,4,FALSE)</f>
        <v>0</v>
      </c>
      <c r="J300" s="224">
        <f>VLOOKUP(A300,'[1]CUT Bs'!A:S,5,FALSE)</f>
        <v>0</v>
      </c>
      <c r="K300" s="224">
        <f>VLOOKUP(A300,'[1]CUT Bs'!A:S,6,FALSE)</f>
        <v>0</v>
      </c>
      <c r="L300" s="224">
        <f>VLOOKUP(A300,'[1]CUT Bs'!A:S,7,FALSE)</f>
        <v>0</v>
      </c>
      <c r="M300" s="224">
        <f>VLOOKUP(A300,'[1]CUT Bs'!A:S,8,FALSE)</f>
        <v>0</v>
      </c>
      <c r="N300" s="224">
        <f>VLOOKUP(A300,'[1]CUT Bs'!A:S,9,FALSE)</f>
        <v>0</v>
      </c>
      <c r="O300" s="224">
        <f>VLOOKUP(A300,'[1]CUT Bs'!A:S,10,FALSE)</f>
        <v>0</v>
      </c>
      <c r="P300" s="224">
        <f>VLOOKUP(A300,'[1]CUT Bs'!A:S,11,FALSE)</f>
        <v>0</v>
      </c>
      <c r="Q300" s="224">
        <f>VLOOKUP(A300,'[1]CUT Bs'!A:S,12,FALSE)</f>
        <v>0</v>
      </c>
      <c r="R300" s="224">
        <f>VLOOKUP(A300,'[1]CUT Bs'!A:S,13,FALSE)</f>
        <v>0</v>
      </c>
      <c r="S300" s="224">
        <f>VLOOKUP(A300,'[1]CUT Bs'!A:S,14,FALSE)</f>
        <v>0</v>
      </c>
      <c r="T300" s="224">
        <f>VLOOKUP(A300,'[1]CUT Bs'!A:S,15,FALSE)</f>
        <v>0</v>
      </c>
      <c r="U300" s="224">
        <f>VLOOKUP(A300,'[1]CUT Bs'!A:S,16,FALSE)</f>
        <v>0</v>
      </c>
      <c r="V300" s="224">
        <f>VLOOKUP(A300,'[1]CUT Bs'!A:S,17,FALSE)</f>
        <v>0</v>
      </c>
      <c r="W300" s="224">
        <f>VLOOKUP(A300,'[1]RES. TRL'!F:H,2,FALSE)</f>
        <v>0</v>
      </c>
      <c r="X300" s="224">
        <f>VLOOKUP(A300,'[1]RES. TRL'!F:H,3,FALSE)</f>
        <v>0</v>
      </c>
      <c r="Y300" s="224">
        <f>VLOOKUP(A300,'[1]CUT USD'!A:N,2,FALSE)</f>
        <v>0</v>
      </c>
      <c r="Z300" s="224">
        <f>VLOOKUP(A300,'[1]CUT USD'!A:N,3,FALSE)</f>
        <v>0</v>
      </c>
      <c r="AA300" s="224">
        <f>VLOOKUP(A300,'[1]CUT USD'!A:N,4,FALSE)</f>
        <v>0</v>
      </c>
      <c r="AB300" s="224">
        <f>VLOOKUP(A300,'[1]CUT USD'!A:N,5,FALSE)</f>
        <v>0</v>
      </c>
      <c r="AC300" s="224">
        <f>VLOOKUP(A300,'[1]CUT USD'!A:N,6,FALSE)</f>
        <v>0</v>
      </c>
      <c r="AD300" s="224">
        <f>VLOOKUP(A300,'[1]CUT USD'!A:N,7,FALSE)</f>
        <v>0</v>
      </c>
      <c r="AE300" s="224">
        <f>VLOOKUP(A300,'[1]CUT USD'!A:N,8,FALSE)</f>
        <v>0</v>
      </c>
      <c r="AF300" s="224">
        <f>VLOOKUP(A300,'[1]CUT USD'!A:N,9,FALSE)</f>
        <v>0</v>
      </c>
      <c r="AG300" s="224">
        <f>VLOOKUP(A300,'[1]CUT USD'!A:N,10,FALSE)</f>
        <v>0</v>
      </c>
      <c r="AH300" s="224">
        <f>VLOOKUP(A300,'[1]CUT USD'!A:N,11,FALSE)</f>
        <v>0</v>
      </c>
      <c r="AI300" s="224">
        <f>VLOOKUP(A300,'[1]CUT USD'!A:N,12,FALSE)</f>
        <v>0</v>
      </c>
      <c r="AJ300" s="224">
        <f>VLOOKUP(A300,'[1]CUT USD'!A:N,13,FALSE)</f>
        <v>0</v>
      </c>
      <c r="AK300" s="224">
        <f>VLOOKUP(A300,'[1]CUT USD'!A:N,14,FALSE)</f>
        <v>0</v>
      </c>
      <c r="AL300" s="96">
        <f t="shared" si="6"/>
        <v>0</v>
      </c>
      <c r="AO300" s="103"/>
    </row>
    <row r="301" spans="1:41" ht="33" hidden="1" customHeight="1">
      <c r="A301" s="221">
        <v>1222</v>
      </c>
      <c r="B301" s="222" t="str">
        <f>PROPER(VLOOKUP(A301,[1]bd_lista!$A:$D,2,FALSE))</f>
        <v>Gobierno Autónomo Municipal De Ichoca</v>
      </c>
      <c r="C301" s="223" t="s">
        <v>1383</v>
      </c>
      <c r="D301" s="224">
        <f>VLOOKUP(A301,'[1]RES. TRL'!A:C,2,FALSE)</f>
        <v>0</v>
      </c>
      <c r="E301" s="224">
        <f>VLOOKUP(A301,'[1]RES. TRL'!A:C,3,FALSE)</f>
        <v>0</v>
      </c>
      <c r="F301" s="224">
        <f>VLOOKUP(A301,[1]RES.CDI!A:B,2,FALSE)</f>
        <v>0</v>
      </c>
      <c r="G301" s="224">
        <f>VLOOKUP(A301,'[1]CUT Bs'!A:S,2,FALSE)</f>
        <v>0</v>
      </c>
      <c r="H301" s="224">
        <f>VLOOKUP(A301,'[1]CUT Bs'!A:S,3,FALSE)</f>
        <v>0</v>
      </c>
      <c r="I301" s="224">
        <f>VLOOKUP(A301,'[1]CUT Bs'!A:S,4,FALSE)</f>
        <v>0</v>
      </c>
      <c r="J301" s="224">
        <f>VLOOKUP(A301,'[1]CUT Bs'!A:S,5,FALSE)</f>
        <v>0</v>
      </c>
      <c r="K301" s="224">
        <f>VLOOKUP(A301,'[1]CUT Bs'!A:S,6,FALSE)</f>
        <v>0</v>
      </c>
      <c r="L301" s="224">
        <f>VLOOKUP(A301,'[1]CUT Bs'!A:S,7,FALSE)</f>
        <v>0</v>
      </c>
      <c r="M301" s="224">
        <f>VLOOKUP(A301,'[1]CUT Bs'!A:S,8,FALSE)</f>
        <v>0</v>
      </c>
      <c r="N301" s="224">
        <f>VLOOKUP(A301,'[1]CUT Bs'!A:S,9,FALSE)</f>
        <v>0</v>
      </c>
      <c r="O301" s="224">
        <f>VLOOKUP(A301,'[1]CUT Bs'!A:S,10,FALSE)</f>
        <v>0</v>
      </c>
      <c r="P301" s="224">
        <f>VLOOKUP(A301,'[1]CUT Bs'!A:S,11,FALSE)</f>
        <v>0</v>
      </c>
      <c r="Q301" s="224">
        <f>VLOOKUP(A301,'[1]CUT Bs'!A:S,12,FALSE)</f>
        <v>0</v>
      </c>
      <c r="R301" s="224">
        <f>VLOOKUP(A301,'[1]CUT Bs'!A:S,13,FALSE)</f>
        <v>0</v>
      </c>
      <c r="S301" s="224">
        <f>VLOOKUP(A301,'[1]CUT Bs'!A:S,14,FALSE)</f>
        <v>0</v>
      </c>
      <c r="T301" s="224">
        <f>VLOOKUP(A301,'[1]CUT Bs'!A:S,15,FALSE)</f>
        <v>0</v>
      </c>
      <c r="U301" s="224">
        <f>VLOOKUP(A301,'[1]CUT Bs'!A:S,16,FALSE)</f>
        <v>0</v>
      </c>
      <c r="V301" s="224">
        <f>VLOOKUP(A301,'[1]CUT Bs'!A:S,17,FALSE)</f>
        <v>0</v>
      </c>
      <c r="W301" s="224">
        <f>VLOOKUP(A301,'[1]RES. TRL'!F:H,2,FALSE)</f>
        <v>0</v>
      </c>
      <c r="X301" s="224">
        <f>VLOOKUP(A301,'[1]RES. TRL'!F:H,3,FALSE)</f>
        <v>0</v>
      </c>
      <c r="Y301" s="224">
        <f>VLOOKUP(A301,'[1]CUT USD'!A:N,2,FALSE)</f>
        <v>0</v>
      </c>
      <c r="Z301" s="224">
        <f>VLOOKUP(A301,'[1]CUT USD'!A:N,3,FALSE)</f>
        <v>0</v>
      </c>
      <c r="AA301" s="224">
        <f>VLOOKUP(A301,'[1]CUT USD'!A:N,4,FALSE)</f>
        <v>0</v>
      </c>
      <c r="AB301" s="224">
        <f>VLOOKUP(A301,'[1]CUT USD'!A:N,5,FALSE)</f>
        <v>0</v>
      </c>
      <c r="AC301" s="224">
        <f>VLOOKUP(A301,'[1]CUT USD'!A:N,6,FALSE)</f>
        <v>0</v>
      </c>
      <c r="AD301" s="224">
        <f>VLOOKUP(A301,'[1]CUT USD'!A:N,7,FALSE)</f>
        <v>0</v>
      </c>
      <c r="AE301" s="224">
        <f>VLOOKUP(A301,'[1]CUT USD'!A:N,8,FALSE)</f>
        <v>0</v>
      </c>
      <c r="AF301" s="224">
        <f>VLOOKUP(A301,'[1]CUT USD'!A:N,9,FALSE)</f>
        <v>0</v>
      </c>
      <c r="AG301" s="224">
        <f>VLOOKUP(A301,'[1]CUT USD'!A:N,10,FALSE)</f>
        <v>0</v>
      </c>
      <c r="AH301" s="224">
        <f>VLOOKUP(A301,'[1]CUT USD'!A:N,11,FALSE)</f>
        <v>0</v>
      </c>
      <c r="AI301" s="224">
        <f>VLOOKUP(A301,'[1]CUT USD'!A:N,12,FALSE)</f>
        <v>0</v>
      </c>
      <c r="AJ301" s="224">
        <f>VLOOKUP(A301,'[1]CUT USD'!A:N,13,FALSE)</f>
        <v>0</v>
      </c>
      <c r="AK301" s="224">
        <f>VLOOKUP(A301,'[1]CUT USD'!A:N,14,FALSE)</f>
        <v>0</v>
      </c>
      <c r="AL301" s="96">
        <f t="shared" si="6"/>
        <v>0</v>
      </c>
      <c r="AO301" s="103"/>
    </row>
    <row r="302" spans="1:41" ht="33" hidden="1" customHeight="1">
      <c r="A302" s="221">
        <v>1223</v>
      </c>
      <c r="B302" s="222" t="str">
        <f>PROPER(VLOOKUP(A302,[1]bd_lista!$A:$D,2,FALSE))</f>
        <v>Gobierno Autónomo Municipal De Villa Libertad Licoma</v>
      </c>
      <c r="C302" s="223" t="s">
        <v>1383</v>
      </c>
      <c r="D302" s="224">
        <f>VLOOKUP(A302,'[1]RES. TRL'!A:C,2,FALSE)</f>
        <v>0</v>
      </c>
      <c r="E302" s="224">
        <f>VLOOKUP(A302,'[1]RES. TRL'!A:C,3,FALSE)</f>
        <v>0</v>
      </c>
      <c r="F302" s="224">
        <f>VLOOKUP(A302,[1]RES.CDI!A:B,2,FALSE)</f>
        <v>0</v>
      </c>
      <c r="G302" s="224">
        <f>VLOOKUP(A302,'[1]CUT Bs'!A:S,2,FALSE)</f>
        <v>0</v>
      </c>
      <c r="H302" s="224">
        <f>VLOOKUP(A302,'[1]CUT Bs'!A:S,3,FALSE)</f>
        <v>0</v>
      </c>
      <c r="I302" s="224">
        <f>VLOOKUP(A302,'[1]CUT Bs'!A:S,4,FALSE)</f>
        <v>0</v>
      </c>
      <c r="J302" s="224">
        <f>VLOOKUP(A302,'[1]CUT Bs'!A:S,5,FALSE)</f>
        <v>0</v>
      </c>
      <c r="K302" s="224">
        <f>VLOOKUP(A302,'[1]CUT Bs'!A:S,6,FALSE)</f>
        <v>0</v>
      </c>
      <c r="L302" s="224">
        <f>VLOOKUP(A302,'[1]CUT Bs'!A:S,7,FALSE)</f>
        <v>0</v>
      </c>
      <c r="M302" s="224">
        <f>VLOOKUP(A302,'[1]CUT Bs'!A:S,8,FALSE)</f>
        <v>0</v>
      </c>
      <c r="N302" s="224">
        <f>VLOOKUP(A302,'[1]CUT Bs'!A:S,9,FALSE)</f>
        <v>0</v>
      </c>
      <c r="O302" s="224">
        <f>VLOOKUP(A302,'[1]CUT Bs'!A:S,10,FALSE)</f>
        <v>0</v>
      </c>
      <c r="P302" s="224">
        <f>VLOOKUP(A302,'[1]CUT Bs'!A:S,11,FALSE)</f>
        <v>0</v>
      </c>
      <c r="Q302" s="224">
        <f>VLOOKUP(A302,'[1]CUT Bs'!A:S,12,FALSE)</f>
        <v>0</v>
      </c>
      <c r="R302" s="224">
        <f>VLOOKUP(A302,'[1]CUT Bs'!A:S,13,FALSE)</f>
        <v>0</v>
      </c>
      <c r="S302" s="224">
        <f>VLOOKUP(A302,'[1]CUT Bs'!A:S,14,FALSE)</f>
        <v>0</v>
      </c>
      <c r="T302" s="224">
        <f>VLOOKUP(A302,'[1]CUT Bs'!A:S,15,FALSE)</f>
        <v>0</v>
      </c>
      <c r="U302" s="224">
        <f>VLOOKUP(A302,'[1]CUT Bs'!A:S,16,FALSE)</f>
        <v>0</v>
      </c>
      <c r="V302" s="224">
        <f>VLOOKUP(A302,'[1]CUT Bs'!A:S,17,FALSE)</f>
        <v>0</v>
      </c>
      <c r="W302" s="224">
        <f>VLOOKUP(A302,'[1]RES. TRL'!F:H,2,FALSE)</f>
        <v>0</v>
      </c>
      <c r="X302" s="224">
        <f>VLOOKUP(A302,'[1]RES. TRL'!F:H,3,FALSE)</f>
        <v>0</v>
      </c>
      <c r="Y302" s="224">
        <f>VLOOKUP(A302,'[1]CUT USD'!A:N,2,FALSE)</f>
        <v>0</v>
      </c>
      <c r="Z302" s="224">
        <f>VLOOKUP(A302,'[1]CUT USD'!A:N,3,FALSE)</f>
        <v>0</v>
      </c>
      <c r="AA302" s="224">
        <f>VLOOKUP(A302,'[1]CUT USD'!A:N,4,FALSE)</f>
        <v>0</v>
      </c>
      <c r="AB302" s="224">
        <f>VLOOKUP(A302,'[1]CUT USD'!A:N,5,FALSE)</f>
        <v>0</v>
      </c>
      <c r="AC302" s="224">
        <f>VLOOKUP(A302,'[1]CUT USD'!A:N,6,FALSE)</f>
        <v>0</v>
      </c>
      <c r="AD302" s="224">
        <f>VLOOKUP(A302,'[1]CUT USD'!A:N,7,FALSE)</f>
        <v>0</v>
      </c>
      <c r="AE302" s="224">
        <f>VLOOKUP(A302,'[1]CUT USD'!A:N,8,FALSE)</f>
        <v>0</v>
      </c>
      <c r="AF302" s="224">
        <f>VLOOKUP(A302,'[1]CUT USD'!A:N,9,FALSE)</f>
        <v>0</v>
      </c>
      <c r="AG302" s="224">
        <f>VLOOKUP(A302,'[1]CUT USD'!A:N,10,FALSE)</f>
        <v>0</v>
      </c>
      <c r="AH302" s="224">
        <f>VLOOKUP(A302,'[1]CUT USD'!A:N,11,FALSE)</f>
        <v>0</v>
      </c>
      <c r="AI302" s="224">
        <f>VLOOKUP(A302,'[1]CUT USD'!A:N,12,FALSE)</f>
        <v>0</v>
      </c>
      <c r="AJ302" s="224">
        <f>VLOOKUP(A302,'[1]CUT USD'!A:N,13,FALSE)</f>
        <v>0</v>
      </c>
      <c r="AK302" s="224">
        <f>VLOOKUP(A302,'[1]CUT USD'!A:N,14,FALSE)</f>
        <v>0</v>
      </c>
      <c r="AL302" s="96">
        <f t="shared" si="6"/>
        <v>0</v>
      </c>
      <c r="AO302" s="103"/>
    </row>
    <row r="303" spans="1:41" ht="33" hidden="1" customHeight="1">
      <c r="A303" s="221">
        <v>1224</v>
      </c>
      <c r="B303" s="222" t="str">
        <f>PROPER(VLOOKUP(A303,[1]bd_lista!$A:$D,2,FALSE))</f>
        <v>Gobierno Autónomo Municipal De Achacachi</v>
      </c>
      <c r="C303" s="223" t="s">
        <v>1383</v>
      </c>
      <c r="D303" s="224">
        <f>VLOOKUP(A303,'[1]RES. TRL'!A:C,2,FALSE)</f>
        <v>0</v>
      </c>
      <c r="E303" s="224">
        <f>VLOOKUP(A303,'[1]RES. TRL'!A:C,3,FALSE)</f>
        <v>0</v>
      </c>
      <c r="F303" s="224">
        <f>VLOOKUP(A303,[1]RES.CDI!A:B,2,FALSE)</f>
        <v>0</v>
      </c>
      <c r="G303" s="224">
        <f>VLOOKUP(A303,'[1]CUT Bs'!A:S,2,FALSE)</f>
        <v>0</v>
      </c>
      <c r="H303" s="224">
        <f>VLOOKUP(A303,'[1]CUT Bs'!A:S,3,FALSE)</f>
        <v>0</v>
      </c>
      <c r="I303" s="224">
        <f>VLOOKUP(A303,'[1]CUT Bs'!A:S,4,FALSE)</f>
        <v>0</v>
      </c>
      <c r="J303" s="224">
        <f>VLOOKUP(A303,'[1]CUT Bs'!A:S,5,FALSE)</f>
        <v>0</v>
      </c>
      <c r="K303" s="224">
        <f>VLOOKUP(A303,'[1]CUT Bs'!A:S,6,FALSE)</f>
        <v>0</v>
      </c>
      <c r="L303" s="224">
        <f>VLOOKUP(A303,'[1]CUT Bs'!A:S,7,FALSE)</f>
        <v>0</v>
      </c>
      <c r="M303" s="224">
        <f>VLOOKUP(A303,'[1]CUT Bs'!A:S,8,FALSE)</f>
        <v>0</v>
      </c>
      <c r="N303" s="224">
        <f>VLOOKUP(A303,'[1]CUT Bs'!A:S,9,FALSE)</f>
        <v>0</v>
      </c>
      <c r="O303" s="224">
        <f>VLOOKUP(A303,'[1]CUT Bs'!A:S,10,FALSE)</f>
        <v>0</v>
      </c>
      <c r="P303" s="224">
        <f>VLOOKUP(A303,'[1]CUT Bs'!A:S,11,FALSE)</f>
        <v>0</v>
      </c>
      <c r="Q303" s="224">
        <f>VLOOKUP(A303,'[1]CUT Bs'!A:S,12,FALSE)</f>
        <v>0</v>
      </c>
      <c r="R303" s="224">
        <f>VLOOKUP(A303,'[1]CUT Bs'!A:S,13,FALSE)</f>
        <v>0</v>
      </c>
      <c r="S303" s="224">
        <f>VLOOKUP(A303,'[1]CUT Bs'!A:S,14,FALSE)</f>
        <v>0</v>
      </c>
      <c r="T303" s="224">
        <f>VLOOKUP(A303,'[1]CUT Bs'!A:S,15,FALSE)</f>
        <v>0</v>
      </c>
      <c r="U303" s="224">
        <f>VLOOKUP(A303,'[1]CUT Bs'!A:S,16,FALSE)</f>
        <v>0</v>
      </c>
      <c r="V303" s="224">
        <f>VLOOKUP(A303,'[1]CUT Bs'!A:S,17,FALSE)</f>
        <v>0</v>
      </c>
      <c r="W303" s="224">
        <f>VLOOKUP(A303,'[1]RES. TRL'!F:H,2,FALSE)</f>
        <v>0</v>
      </c>
      <c r="X303" s="224">
        <f>VLOOKUP(A303,'[1]RES. TRL'!F:H,3,FALSE)</f>
        <v>0</v>
      </c>
      <c r="Y303" s="224">
        <f>VLOOKUP(A303,'[1]CUT USD'!A:N,2,FALSE)</f>
        <v>0</v>
      </c>
      <c r="Z303" s="224">
        <f>VLOOKUP(A303,'[1]CUT USD'!A:N,3,FALSE)</f>
        <v>0</v>
      </c>
      <c r="AA303" s="224">
        <f>VLOOKUP(A303,'[1]CUT USD'!A:N,4,FALSE)</f>
        <v>0</v>
      </c>
      <c r="AB303" s="224">
        <f>VLOOKUP(A303,'[1]CUT USD'!A:N,5,FALSE)</f>
        <v>0</v>
      </c>
      <c r="AC303" s="224">
        <f>VLOOKUP(A303,'[1]CUT USD'!A:N,6,FALSE)</f>
        <v>0</v>
      </c>
      <c r="AD303" s="224">
        <f>VLOOKUP(A303,'[1]CUT USD'!A:N,7,FALSE)</f>
        <v>0</v>
      </c>
      <c r="AE303" s="224">
        <f>VLOOKUP(A303,'[1]CUT USD'!A:N,8,FALSE)</f>
        <v>0</v>
      </c>
      <c r="AF303" s="224">
        <f>VLOOKUP(A303,'[1]CUT USD'!A:N,9,FALSE)</f>
        <v>0</v>
      </c>
      <c r="AG303" s="224">
        <f>VLOOKUP(A303,'[1]CUT USD'!A:N,10,FALSE)</f>
        <v>0</v>
      </c>
      <c r="AH303" s="224">
        <f>VLOOKUP(A303,'[1]CUT USD'!A:N,11,FALSE)</f>
        <v>0</v>
      </c>
      <c r="AI303" s="224">
        <f>VLOOKUP(A303,'[1]CUT USD'!A:N,12,FALSE)</f>
        <v>0</v>
      </c>
      <c r="AJ303" s="224">
        <f>VLOOKUP(A303,'[1]CUT USD'!A:N,13,FALSE)</f>
        <v>0</v>
      </c>
      <c r="AK303" s="224">
        <f>VLOOKUP(A303,'[1]CUT USD'!A:N,14,FALSE)</f>
        <v>0</v>
      </c>
      <c r="AL303" s="96">
        <f t="shared" si="6"/>
        <v>0</v>
      </c>
      <c r="AO303" s="103"/>
    </row>
    <row r="304" spans="1:41" ht="33" hidden="1" customHeight="1">
      <c r="A304" s="221">
        <v>1225</v>
      </c>
      <c r="B304" s="222" t="str">
        <f>PROPER(VLOOKUP(A304,[1]bd_lista!$A:$D,2,FALSE))</f>
        <v>Gobierno Autónomo Municipal De Ancoraimes</v>
      </c>
      <c r="C304" s="223" t="s">
        <v>1383</v>
      </c>
      <c r="D304" s="224">
        <f>VLOOKUP(A304,'[1]RES. TRL'!A:C,2,FALSE)</f>
        <v>0</v>
      </c>
      <c r="E304" s="224">
        <f>VLOOKUP(A304,'[1]RES. TRL'!A:C,3,FALSE)</f>
        <v>0</v>
      </c>
      <c r="F304" s="224">
        <f>VLOOKUP(A304,[1]RES.CDI!A:B,2,FALSE)</f>
        <v>0</v>
      </c>
      <c r="G304" s="224">
        <f>VLOOKUP(A304,'[1]CUT Bs'!A:S,2,FALSE)</f>
        <v>0</v>
      </c>
      <c r="H304" s="224">
        <f>VLOOKUP(A304,'[1]CUT Bs'!A:S,3,FALSE)</f>
        <v>0</v>
      </c>
      <c r="I304" s="224">
        <f>VLOOKUP(A304,'[1]CUT Bs'!A:S,4,FALSE)</f>
        <v>0</v>
      </c>
      <c r="J304" s="224">
        <f>VLOOKUP(A304,'[1]CUT Bs'!A:S,5,FALSE)</f>
        <v>0</v>
      </c>
      <c r="K304" s="224">
        <f>VLOOKUP(A304,'[1]CUT Bs'!A:S,6,FALSE)</f>
        <v>0</v>
      </c>
      <c r="L304" s="224">
        <f>VLOOKUP(A304,'[1]CUT Bs'!A:S,7,FALSE)</f>
        <v>0</v>
      </c>
      <c r="M304" s="224">
        <f>VLOOKUP(A304,'[1]CUT Bs'!A:S,8,FALSE)</f>
        <v>0</v>
      </c>
      <c r="N304" s="224">
        <f>VLOOKUP(A304,'[1]CUT Bs'!A:S,9,FALSE)</f>
        <v>0</v>
      </c>
      <c r="O304" s="224">
        <f>VLOOKUP(A304,'[1]CUT Bs'!A:S,10,FALSE)</f>
        <v>0</v>
      </c>
      <c r="P304" s="224">
        <f>VLOOKUP(A304,'[1]CUT Bs'!A:S,11,FALSE)</f>
        <v>0</v>
      </c>
      <c r="Q304" s="224">
        <f>VLOOKUP(A304,'[1]CUT Bs'!A:S,12,FALSE)</f>
        <v>0</v>
      </c>
      <c r="R304" s="224">
        <f>VLOOKUP(A304,'[1]CUT Bs'!A:S,13,FALSE)</f>
        <v>0</v>
      </c>
      <c r="S304" s="224">
        <f>VLOOKUP(A304,'[1]CUT Bs'!A:S,14,FALSE)</f>
        <v>0</v>
      </c>
      <c r="T304" s="224">
        <f>VLOOKUP(A304,'[1]CUT Bs'!A:S,15,FALSE)</f>
        <v>0</v>
      </c>
      <c r="U304" s="224">
        <f>VLOOKUP(A304,'[1]CUT Bs'!A:S,16,FALSE)</f>
        <v>0</v>
      </c>
      <c r="V304" s="224">
        <f>VLOOKUP(A304,'[1]CUT Bs'!A:S,17,FALSE)</f>
        <v>0</v>
      </c>
      <c r="W304" s="224">
        <f>VLOOKUP(A304,'[1]RES. TRL'!F:H,2,FALSE)</f>
        <v>0</v>
      </c>
      <c r="X304" s="224">
        <f>VLOOKUP(A304,'[1]RES. TRL'!F:H,3,FALSE)</f>
        <v>0</v>
      </c>
      <c r="Y304" s="224">
        <f>VLOOKUP(A304,'[1]CUT USD'!A:N,2,FALSE)</f>
        <v>0</v>
      </c>
      <c r="Z304" s="224">
        <f>VLOOKUP(A304,'[1]CUT USD'!A:N,3,FALSE)</f>
        <v>0</v>
      </c>
      <c r="AA304" s="224">
        <f>VLOOKUP(A304,'[1]CUT USD'!A:N,4,FALSE)</f>
        <v>0</v>
      </c>
      <c r="AB304" s="224">
        <f>VLOOKUP(A304,'[1]CUT USD'!A:N,5,FALSE)</f>
        <v>0</v>
      </c>
      <c r="AC304" s="224">
        <f>VLOOKUP(A304,'[1]CUT USD'!A:N,6,FALSE)</f>
        <v>0</v>
      </c>
      <c r="AD304" s="224">
        <f>VLOOKUP(A304,'[1]CUT USD'!A:N,7,FALSE)</f>
        <v>0</v>
      </c>
      <c r="AE304" s="224">
        <f>VLOOKUP(A304,'[1]CUT USD'!A:N,8,FALSE)</f>
        <v>0</v>
      </c>
      <c r="AF304" s="224">
        <f>VLOOKUP(A304,'[1]CUT USD'!A:N,9,FALSE)</f>
        <v>0</v>
      </c>
      <c r="AG304" s="224">
        <f>VLOOKUP(A304,'[1]CUT USD'!A:N,10,FALSE)</f>
        <v>0</v>
      </c>
      <c r="AH304" s="224">
        <f>VLOOKUP(A304,'[1]CUT USD'!A:N,11,FALSE)</f>
        <v>0</v>
      </c>
      <c r="AI304" s="224">
        <f>VLOOKUP(A304,'[1]CUT USD'!A:N,12,FALSE)</f>
        <v>0</v>
      </c>
      <c r="AJ304" s="224">
        <f>VLOOKUP(A304,'[1]CUT USD'!A:N,13,FALSE)</f>
        <v>0</v>
      </c>
      <c r="AK304" s="224">
        <f>VLOOKUP(A304,'[1]CUT USD'!A:N,14,FALSE)</f>
        <v>0</v>
      </c>
      <c r="AL304" s="96">
        <f t="shared" si="6"/>
        <v>0</v>
      </c>
      <c r="AO304" s="103"/>
    </row>
    <row r="305" spans="1:41" ht="33" hidden="1" customHeight="1">
      <c r="A305" s="221">
        <v>1226</v>
      </c>
      <c r="B305" s="222" t="str">
        <f>PROPER(VLOOKUP(A305,[1]bd_lista!$A:$D,2,FALSE))</f>
        <v>Gobierno Autónomo Municipal De Sorata</v>
      </c>
      <c r="C305" s="223" t="s">
        <v>1383</v>
      </c>
      <c r="D305" s="224">
        <f>VLOOKUP(A305,'[1]RES. TRL'!A:C,2,FALSE)</f>
        <v>0</v>
      </c>
      <c r="E305" s="224">
        <f>VLOOKUP(A305,'[1]RES. TRL'!A:C,3,FALSE)</f>
        <v>0</v>
      </c>
      <c r="F305" s="224">
        <f>VLOOKUP(A305,[1]RES.CDI!A:B,2,FALSE)</f>
        <v>0</v>
      </c>
      <c r="G305" s="224">
        <f>VLOOKUP(A305,'[1]CUT Bs'!A:S,2,FALSE)</f>
        <v>0</v>
      </c>
      <c r="H305" s="224">
        <f>VLOOKUP(A305,'[1]CUT Bs'!A:S,3,FALSE)</f>
        <v>0</v>
      </c>
      <c r="I305" s="224">
        <f>VLOOKUP(A305,'[1]CUT Bs'!A:S,4,FALSE)</f>
        <v>0</v>
      </c>
      <c r="J305" s="224">
        <f>VLOOKUP(A305,'[1]CUT Bs'!A:S,5,FALSE)</f>
        <v>0</v>
      </c>
      <c r="K305" s="224">
        <f>VLOOKUP(A305,'[1]CUT Bs'!A:S,6,FALSE)</f>
        <v>0</v>
      </c>
      <c r="L305" s="224">
        <f>VLOOKUP(A305,'[1]CUT Bs'!A:S,7,FALSE)</f>
        <v>0</v>
      </c>
      <c r="M305" s="224">
        <f>VLOOKUP(A305,'[1]CUT Bs'!A:S,8,FALSE)</f>
        <v>0</v>
      </c>
      <c r="N305" s="224">
        <f>VLOOKUP(A305,'[1]CUT Bs'!A:S,9,FALSE)</f>
        <v>0</v>
      </c>
      <c r="O305" s="224">
        <f>VLOOKUP(A305,'[1]CUT Bs'!A:S,10,FALSE)</f>
        <v>0</v>
      </c>
      <c r="P305" s="224">
        <f>VLOOKUP(A305,'[1]CUT Bs'!A:S,11,FALSE)</f>
        <v>0</v>
      </c>
      <c r="Q305" s="224">
        <f>VLOOKUP(A305,'[1]CUT Bs'!A:S,12,FALSE)</f>
        <v>0</v>
      </c>
      <c r="R305" s="224">
        <f>VLOOKUP(A305,'[1]CUT Bs'!A:S,13,FALSE)</f>
        <v>0</v>
      </c>
      <c r="S305" s="224">
        <f>VLOOKUP(A305,'[1]CUT Bs'!A:S,14,FALSE)</f>
        <v>0</v>
      </c>
      <c r="T305" s="224">
        <f>VLOOKUP(A305,'[1]CUT Bs'!A:S,15,FALSE)</f>
        <v>0</v>
      </c>
      <c r="U305" s="224">
        <f>VLOOKUP(A305,'[1]CUT Bs'!A:S,16,FALSE)</f>
        <v>0</v>
      </c>
      <c r="V305" s="224">
        <f>VLOOKUP(A305,'[1]CUT Bs'!A:S,17,FALSE)</f>
        <v>0</v>
      </c>
      <c r="W305" s="224">
        <f>VLOOKUP(A305,'[1]RES. TRL'!F:H,2,FALSE)</f>
        <v>0</v>
      </c>
      <c r="X305" s="224">
        <f>VLOOKUP(A305,'[1]RES. TRL'!F:H,3,FALSE)</f>
        <v>0</v>
      </c>
      <c r="Y305" s="224">
        <f>VLOOKUP(A305,'[1]CUT USD'!A:N,2,FALSE)</f>
        <v>0</v>
      </c>
      <c r="Z305" s="224">
        <f>VLOOKUP(A305,'[1]CUT USD'!A:N,3,FALSE)</f>
        <v>0</v>
      </c>
      <c r="AA305" s="224">
        <f>VLOOKUP(A305,'[1]CUT USD'!A:N,4,FALSE)</f>
        <v>0</v>
      </c>
      <c r="AB305" s="224">
        <f>VLOOKUP(A305,'[1]CUT USD'!A:N,5,FALSE)</f>
        <v>0</v>
      </c>
      <c r="AC305" s="224">
        <f>VLOOKUP(A305,'[1]CUT USD'!A:N,6,FALSE)</f>
        <v>0</v>
      </c>
      <c r="AD305" s="224">
        <f>VLOOKUP(A305,'[1]CUT USD'!A:N,7,FALSE)</f>
        <v>0</v>
      </c>
      <c r="AE305" s="224">
        <f>VLOOKUP(A305,'[1]CUT USD'!A:N,8,FALSE)</f>
        <v>0</v>
      </c>
      <c r="AF305" s="224">
        <f>VLOOKUP(A305,'[1]CUT USD'!A:N,9,FALSE)</f>
        <v>0</v>
      </c>
      <c r="AG305" s="224">
        <f>VLOOKUP(A305,'[1]CUT USD'!A:N,10,FALSE)</f>
        <v>0</v>
      </c>
      <c r="AH305" s="224">
        <f>VLOOKUP(A305,'[1]CUT USD'!A:N,11,FALSE)</f>
        <v>0</v>
      </c>
      <c r="AI305" s="224">
        <f>VLOOKUP(A305,'[1]CUT USD'!A:N,12,FALSE)</f>
        <v>0</v>
      </c>
      <c r="AJ305" s="224">
        <f>VLOOKUP(A305,'[1]CUT USD'!A:N,13,FALSE)</f>
        <v>0</v>
      </c>
      <c r="AK305" s="224">
        <f>VLOOKUP(A305,'[1]CUT USD'!A:N,14,FALSE)</f>
        <v>0</v>
      </c>
      <c r="AL305" s="96">
        <f t="shared" si="6"/>
        <v>0</v>
      </c>
      <c r="AO305" s="103"/>
    </row>
    <row r="306" spans="1:41" ht="33" hidden="1" customHeight="1">
      <c r="A306" s="221">
        <v>1227</v>
      </c>
      <c r="B306" s="222" t="str">
        <f>PROPER(VLOOKUP(A306,[1]bd_lista!$A:$D,2,FALSE))</f>
        <v>Gobierno Autónomo Municipal De Guanay</v>
      </c>
      <c r="C306" s="223" t="s">
        <v>1383</v>
      </c>
      <c r="D306" s="224">
        <f>VLOOKUP(A306,'[1]RES. TRL'!A:C,2,FALSE)</f>
        <v>0</v>
      </c>
      <c r="E306" s="224">
        <f>VLOOKUP(A306,'[1]RES. TRL'!A:C,3,FALSE)</f>
        <v>0</v>
      </c>
      <c r="F306" s="224">
        <f>VLOOKUP(A306,[1]RES.CDI!A:B,2,FALSE)</f>
        <v>0</v>
      </c>
      <c r="G306" s="224">
        <f>VLOOKUP(A306,'[1]CUT Bs'!A:S,2,FALSE)</f>
        <v>0</v>
      </c>
      <c r="H306" s="224">
        <f>VLOOKUP(A306,'[1]CUT Bs'!A:S,3,FALSE)</f>
        <v>0</v>
      </c>
      <c r="I306" s="224">
        <f>VLOOKUP(A306,'[1]CUT Bs'!A:S,4,FALSE)</f>
        <v>0</v>
      </c>
      <c r="J306" s="224">
        <f>VLOOKUP(A306,'[1]CUT Bs'!A:S,5,FALSE)</f>
        <v>0</v>
      </c>
      <c r="K306" s="224">
        <f>VLOOKUP(A306,'[1]CUT Bs'!A:S,6,FALSE)</f>
        <v>0</v>
      </c>
      <c r="L306" s="224">
        <f>VLOOKUP(A306,'[1]CUT Bs'!A:S,7,FALSE)</f>
        <v>0</v>
      </c>
      <c r="M306" s="224">
        <f>VLOOKUP(A306,'[1]CUT Bs'!A:S,8,FALSE)</f>
        <v>0</v>
      </c>
      <c r="N306" s="224">
        <f>VLOOKUP(A306,'[1]CUT Bs'!A:S,9,FALSE)</f>
        <v>0</v>
      </c>
      <c r="O306" s="224">
        <f>VLOOKUP(A306,'[1]CUT Bs'!A:S,10,FALSE)</f>
        <v>0</v>
      </c>
      <c r="P306" s="224">
        <f>VLOOKUP(A306,'[1]CUT Bs'!A:S,11,FALSE)</f>
        <v>0</v>
      </c>
      <c r="Q306" s="224">
        <f>VLOOKUP(A306,'[1]CUT Bs'!A:S,12,FALSE)</f>
        <v>0</v>
      </c>
      <c r="R306" s="224">
        <f>VLOOKUP(A306,'[1]CUT Bs'!A:S,13,FALSE)</f>
        <v>0</v>
      </c>
      <c r="S306" s="224">
        <f>VLOOKUP(A306,'[1]CUT Bs'!A:S,14,FALSE)</f>
        <v>0</v>
      </c>
      <c r="T306" s="224">
        <f>VLOOKUP(A306,'[1]CUT Bs'!A:S,15,FALSE)</f>
        <v>0</v>
      </c>
      <c r="U306" s="224">
        <f>VLOOKUP(A306,'[1]CUT Bs'!A:S,16,FALSE)</f>
        <v>0</v>
      </c>
      <c r="V306" s="224">
        <f>VLOOKUP(A306,'[1]CUT Bs'!A:S,17,FALSE)</f>
        <v>0</v>
      </c>
      <c r="W306" s="224">
        <f>VLOOKUP(A306,'[1]RES. TRL'!F:H,2,FALSE)</f>
        <v>0</v>
      </c>
      <c r="X306" s="224">
        <f>VLOOKUP(A306,'[1]RES. TRL'!F:H,3,FALSE)</f>
        <v>0</v>
      </c>
      <c r="Y306" s="224">
        <f>VLOOKUP(A306,'[1]CUT USD'!A:N,2,FALSE)</f>
        <v>0</v>
      </c>
      <c r="Z306" s="224">
        <f>VLOOKUP(A306,'[1]CUT USD'!A:N,3,FALSE)</f>
        <v>0</v>
      </c>
      <c r="AA306" s="224">
        <f>VLOOKUP(A306,'[1]CUT USD'!A:N,4,FALSE)</f>
        <v>0</v>
      </c>
      <c r="AB306" s="224">
        <f>VLOOKUP(A306,'[1]CUT USD'!A:N,5,FALSE)</f>
        <v>0</v>
      </c>
      <c r="AC306" s="224">
        <f>VLOOKUP(A306,'[1]CUT USD'!A:N,6,FALSE)</f>
        <v>0</v>
      </c>
      <c r="AD306" s="224">
        <f>VLOOKUP(A306,'[1]CUT USD'!A:N,7,FALSE)</f>
        <v>0</v>
      </c>
      <c r="AE306" s="224">
        <f>VLOOKUP(A306,'[1]CUT USD'!A:N,8,FALSE)</f>
        <v>0</v>
      </c>
      <c r="AF306" s="224">
        <f>VLOOKUP(A306,'[1]CUT USD'!A:N,9,FALSE)</f>
        <v>0</v>
      </c>
      <c r="AG306" s="224">
        <f>VLOOKUP(A306,'[1]CUT USD'!A:N,10,FALSE)</f>
        <v>0</v>
      </c>
      <c r="AH306" s="224">
        <f>VLOOKUP(A306,'[1]CUT USD'!A:N,11,FALSE)</f>
        <v>0</v>
      </c>
      <c r="AI306" s="224">
        <f>VLOOKUP(A306,'[1]CUT USD'!A:N,12,FALSE)</f>
        <v>0</v>
      </c>
      <c r="AJ306" s="224">
        <f>VLOOKUP(A306,'[1]CUT USD'!A:N,13,FALSE)</f>
        <v>0</v>
      </c>
      <c r="AK306" s="224">
        <f>VLOOKUP(A306,'[1]CUT USD'!A:N,14,FALSE)</f>
        <v>0</v>
      </c>
      <c r="AL306" s="96">
        <f t="shared" si="6"/>
        <v>0</v>
      </c>
      <c r="AO306" s="103"/>
    </row>
    <row r="307" spans="1:41" ht="33" hidden="1" customHeight="1">
      <c r="A307" s="221">
        <v>1228</v>
      </c>
      <c r="B307" s="222" t="str">
        <f>PROPER(VLOOKUP(A307,[1]bd_lista!$A:$D,2,FALSE))</f>
        <v>Gobierno Autónomo Municipal De Tacacoma</v>
      </c>
      <c r="C307" s="223" t="s">
        <v>1383</v>
      </c>
      <c r="D307" s="224">
        <f>VLOOKUP(A307,'[1]RES. TRL'!A:C,2,FALSE)</f>
        <v>0</v>
      </c>
      <c r="E307" s="224">
        <f>VLOOKUP(A307,'[1]RES. TRL'!A:C,3,FALSE)</f>
        <v>0</v>
      </c>
      <c r="F307" s="224">
        <f>VLOOKUP(A307,[1]RES.CDI!A:B,2,FALSE)</f>
        <v>0</v>
      </c>
      <c r="G307" s="224">
        <f>VLOOKUP(A307,'[1]CUT Bs'!A:S,2,FALSE)</f>
        <v>0</v>
      </c>
      <c r="H307" s="224">
        <f>VLOOKUP(A307,'[1]CUT Bs'!A:S,3,FALSE)</f>
        <v>0</v>
      </c>
      <c r="I307" s="224">
        <f>VLOOKUP(A307,'[1]CUT Bs'!A:S,4,FALSE)</f>
        <v>0</v>
      </c>
      <c r="J307" s="224">
        <f>VLOOKUP(A307,'[1]CUT Bs'!A:S,5,FALSE)</f>
        <v>0</v>
      </c>
      <c r="K307" s="224">
        <f>VLOOKUP(A307,'[1]CUT Bs'!A:S,6,FALSE)</f>
        <v>0</v>
      </c>
      <c r="L307" s="224">
        <f>VLOOKUP(A307,'[1]CUT Bs'!A:S,7,FALSE)</f>
        <v>0</v>
      </c>
      <c r="M307" s="224">
        <f>VLOOKUP(A307,'[1]CUT Bs'!A:S,8,FALSE)</f>
        <v>0</v>
      </c>
      <c r="N307" s="224">
        <f>VLOOKUP(A307,'[1]CUT Bs'!A:S,9,FALSE)</f>
        <v>0</v>
      </c>
      <c r="O307" s="224">
        <f>VLOOKUP(A307,'[1]CUT Bs'!A:S,10,FALSE)</f>
        <v>0</v>
      </c>
      <c r="P307" s="224">
        <f>VLOOKUP(A307,'[1]CUT Bs'!A:S,11,FALSE)</f>
        <v>0</v>
      </c>
      <c r="Q307" s="224">
        <f>VLOOKUP(A307,'[1]CUT Bs'!A:S,12,FALSE)</f>
        <v>0</v>
      </c>
      <c r="R307" s="224">
        <f>VLOOKUP(A307,'[1]CUT Bs'!A:S,13,FALSE)</f>
        <v>0</v>
      </c>
      <c r="S307" s="224">
        <f>VLOOKUP(A307,'[1]CUT Bs'!A:S,14,FALSE)</f>
        <v>0</v>
      </c>
      <c r="T307" s="224">
        <f>VLOOKUP(A307,'[1]CUT Bs'!A:S,15,FALSE)</f>
        <v>0</v>
      </c>
      <c r="U307" s="224">
        <f>VLOOKUP(A307,'[1]CUT Bs'!A:S,16,FALSE)</f>
        <v>0</v>
      </c>
      <c r="V307" s="224">
        <f>VLOOKUP(A307,'[1]CUT Bs'!A:S,17,FALSE)</f>
        <v>0</v>
      </c>
      <c r="W307" s="224">
        <f>VLOOKUP(A307,'[1]RES. TRL'!F:H,2,FALSE)</f>
        <v>0</v>
      </c>
      <c r="X307" s="224">
        <f>VLOOKUP(A307,'[1]RES. TRL'!F:H,3,FALSE)</f>
        <v>0</v>
      </c>
      <c r="Y307" s="224">
        <f>VLOOKUP(A307,'[1]CUT USD'!A:N,2,FALSE)</f>
        <v>0</v>
      </c>
      <c r="Z307" s="224">
        <f>VLOOKUP(A307,'[1]CUT USD'!A:N,3,FALSE)</f>
        <v>0</v>
      </c>
      <c r="AA307" s="224">
        <f>VLOOKUP(A307,'[1]CUT USD'!A:N,4,FALSE)</f>
        <v>0</v>
      </c>
      <c r="AB307" s="224">
        <f>VLOOKUP(A307,'[1]CUT USD'!A:N,5,FALSE)</f>
        <v>0</v>
      </c>
      <c r="AC307" s="224">
        <f>VLOOKUP(A307,'[1]CUT USD'!A:N,6,FALSE)</f>
        <v>0</v>
      </c>
      <c r="AD307" s="224">
        <f>VLOOKUP(A307,'[1]CUT USD'!A:N,7,FALSE)</f>
        <v>0</v>
      </c>
      <c r="AE307" s="224">
        <f>VLOOKUP(A307,'[1]CUT USD'!A:N,8,FALSE)</f>
        <v>0</v>
      </c>
      <c r="AF307" s="224">
        <f>VLOOKUP(A307,'[1]CUT USD'!A:N,9,FALSE)</f>
        <v>0</v>
      </c>
      <c r="AG307" s="224">
        <f>VLOOKUP(A307,'[1]CUT USD'!A:N,10,FALSE)</f>
        <v>0</v>
      </c>
      <c r="AH307" s="224">
        <f>VLOOKUP(A307,'[1]CUT USD'!A:N,11,FALSE)</f>
        <v>0</v>
      </c>
      <c r="AI307" s="224">
        <f>VLOOKUP(A307,'[1]CUT USD'!A:N,12,FALSE)</f>
        <v>0</v>
      </c>
      <c r="AJ307" s="224">
        <f>VLOOKUP(A307,'[1]CUT USD'!A:N,13,FALSE)</f>
        <v>0</v>
      </c>
      <c r="AK307" s="224">
        <f>VLOOKUP(A307,'[1]CUT USD'!A:N,14,FALSE)</f>
        <v>0</v>
      </c>
      <c r="AL307" s="96">
        <f t="shared" si="6"/>
        <v>0</v>
      </c>
      <c r="AO307" s="103"/>
    </row>
    <row r="308" spans="1:41" ht="33" hidden="1" customHeight="1">
      <c r="A308" s="221">
        <v>1229</v>
      </c>
      <c r="B308" s="222" t="str">
        <f>PROPER(VLOOKUP(A308,[1]bd_lista!$A:$D,2,FALSE))</f>
        <v>Gobierno Autónomo Municipal De Tipuani</v>
      </c>
      <c r="C308" s="223" t="s">
        <v>1383</v>
      </c>
      <c r="D308" s="224">
        <f>VLOOKUP(A308,'[1]RES. TRL'!A:C,2,FALSE)</f>
        <v>0</v>
      </c>
      <c r="E308" s="224">
        <f>VLOOKUP(A308,'[1]RES. TRL'!A:C,3,FALSE)</f>
        <v>0</v>
      </c>
      <c r="F308" s="224">
        <f>VLOOKUP(A308,[1]RES.CDI!A:B,2,FALSE)</f>
        <v>0</v>
      </c>
      <c r="G308" s="224">
        <f>VLOOKUP(A308,'[1]CUT Bs'!A:S,2,FALSE)</f>
        <v>0</v>
      </c>
      <c r="H308" s="224">
        <f>VLOOKUP(A308,'[1]CUT Bs'!A:S,3,FALSE)</f>
        <v>0</v>
      </c>
      <c r="I308" s="224">
        <f>VLOOKUP(A308,'[1]CUT Bs'!A:S,4,FALSE)</f>
        <v>0</v>
      </c>
      <c r="J308" s="224">
        <f>VLOOKUP(A308,'[1]CUT Bs'!A:S,5,FALSE)</f>
        <v>0</v>
      </c>
      <c r="K308" s="224">
        <f>VLOOKUP(A308,'[1]CUT Bs'!A:S,6,FALSE)</f>
        <v>0</v>
      </c>
      <c r="L308" s="224">
        <f>VLOOKUP(A308,'[1]CUT Bs'!A:S,7,FALSE)</f>
        <v>0</v>
      </c>
      <c r="M308" s="224">
        <f>VLOOKUP(A308,'[1]CUT Bs'!A:S,8,FALSE)</f>
        <v>0</v>
      </c>
      <c r="N308" s="224">
        <f>VLOOKUP(A308,'[1]CUT Bs'!A:S,9,FALSE)</f>
        <v>0</v>
      </c>
      <c r="O308" s="224">
        <f>VLOOKUP(A308,'[1]CUT Bs'!A:S,10,FALSE)</f>
        <v>0</v>
      </c>
      <c r="P308" s="224">
        <f>VLOOKUP(A308,'[1]CUT Bs'!A:S,11,FALSE)</f>
        <v>0</v>
      </c>
      <c r="Q308" s="224">
        <f>VLOOKUP(A308,'[1]CUT Bs'!A:S,12,FALSE)</f>
        <v>0</v>
      </c>
      <c r="R308" s="224">
        <f>VLOOKUP(A308,'[1]CUT Bs'!A:S,13,FALSE)</f>
        <v>0</v>
      </c>
      <c r="S308" s="224">
        <f>VLOOKUP(A308,'[1]CUT Bs'!A:S,14,FALSE)</f>
        <v>0</v>
      </c>
      <c r="T308" s="224">
        <f>VLOOKUP(A308,'[1]CUT Bs'!A:S,15,FALSE)</f>
        <v>0</v>
      </c>
      <c r="U308" s="224">
        <f>VLOOKUP(A308,'[1]CUT Bs'!A:S,16,FALSE)</f>
        <v>0</v>
      </c>
      <c r="V308" s="224">
        <f>VLOOKUP(A308,'[1]CUT Bs'!A:S,17,FALSE)</f>
        <v>0</v>
      </c>
      <c r="W308" s="224">
        <f>VLOOKUP(A308,'[1]RES. TRL'!F:H,2,FALSE)</f>
        <v>0</v>
      </c>
      <c r="X308" s="224">
        <f>VLOOKUP(A308,'[1]RES. TRL'!F:H,3,FALSE)</f>
        <v>0</v>
      </c>
      <c r="Y308" s="224">
        <f>VLOOKUP(A308,'[1]CUT USD'!A:N,2,FALSE)</f>
        <v>0</v>
      </c>
      <c r="Z308" s="224">
        <f>VLOOKUP(A308,'[1]CUT USD'!A:N,3,FALSE)</f>
        <v>0</v>
      </c>
      <c r="AA308" s="224">
        <f>VLOOKUP(A308,'[1]CUT USD'!A:N,4,FALSE)</f>
        <v>0</v>
      </c>
      <c r="AB308" s="224">
        <f>VLOOKUP(A308,'[1]CUT USD'!A:N,5,FALSE)</f>
        <v>0</v>
      </c>
      <c r="AC308" s="224">
        <f>VLOOKUP(A308,'[1]CUT USD'!A:N,6,FALSE)</f>
        <v>0</v>
      </c>
      <c r="AD308" s="224">
        <f>VLOOKUP(A308,'[1]CUT USD'!A:N,7,FALSE)</f>
        <v>0</v>
      </c>
      <c r="AE308" s="224">
        <f>VLOOKUP(A308,'[1]CUT USD'!A:N,8,FALSE)</f>
        <v>0</v>
      </c>
      <c r="AF308" s="224">
        <f>VLOOKUP(A308,'[1]CUT USD'!A:N,9,FALSE)</f>
        <v>0</v>
      </c>
      <c r="AG308" s="224">
        <f>VLOOKUP(A308,'[1]CUT USD'!A:N,10,FALSE)</f>
        <v>0</v>
      </c>
      <c r="AH308" s="224">
        <f>VLOOKUP(A308,'[1]CUT USD'!A:N,11,FALSE)</f>
        <v>0</v>
      </c>
      <c r="AI308" s="224">
        <f>VLOOKUP(A308,'[1]CUT USD'!A:N,12,FALSE)</f>
        <v>0</v>
      </c>
      <c r="AJ308" s="224">
        <f>VLOOKUP(A308,'[1]CUT USD'!A:N,13,FALSE)</f>
        <v>0</v>
      </c>
      <c r="AK308" s="224">
        <f>VLOOKUP(A308,'[1]CUT USD'!A:N,14,FALSE)</f>
        <v>0</v>
      </c>
      <c r="AL308" s="96">
        <f t="shared" si="6"/>
        <v>0</v>
      </c>
      <c r="AO308" s="103"/>
    </row>
    <row r="309" spans="1:41" ht="33" hidden="1" customHeight="1">
      <c r="A309" s="221">
        <v>1230</v>
      </c>
      <c r="B309" s="222" t="str">
        <f>PROPER(VLOOKUP(A309,[1]bd_lista!$A:$D,2,FALSE))</f>
        <v>Gobierno Autónomo Municipal De Quiabaya</v>
      </c>
      <c r="C309" s="223" t="s">
        <v>1383</v>
      </c>
      <c r="D309" s="224">
        <f>VLOOKUP(A309,'[1]RES. TRL'!A:C,2,FALSE)</f>
        <v>0</v>
      </c>
      <c r="E309" s="224">
        <f>VLOOKUP(A309,'[1]RES. TRL'!A:C,3,FALSE)</f>
        <v>0</v>
      </c>
      <c r="F309" s="224">
        <f>VLOOKUP(A309,[1]RES.CDI!A:B,2,FALSE)</f>
        <v>0</v>
      </c>
      <c r="G309" s="224">
        <f>VLOOKUP(A309,'[1]CUT Bs'!A:S,2,FALSE)</f>
        <v>0</v>
      </c>
      <c r="H309" s="224">
        <f>VLOOKUP(A309,'[1]CUT Bs'!A:S,3,FALSE)</f>
        <v>0</v>
      </c>
      <c r="I309" s="224">
        <f>VLOOKUP(A309,'[1]CUT Bs'!A:S,4,FALSE)</f>
        <v>0</v>
      </c>
      <c r="J309" s="224">
        <f>VLOOKUP(A309,'[1]CUT Bs'!A:S,5,FALSE)</f>
        <v>0</v>
      </c>
      <c r="K309" s="224">
        <f>VLOOKUP(A309,'[1]CUT Bs'!A:S,6,FALSE)</f>
        <v>0</v>
      </c>
      <c r="L309" s="224">
        <f>VLOOKUP(A309,'[1]CUT Bs'!A:S,7,FALSE)</f>
        <v>0</v>
      </c>
      <c r="M309" s="224">
        <f>VLOOKUP(A309,'[1]CUT Bs'!A:S,8,FALSE)</f>
        <v>0</v>
      </c>
      <c r="N309" s="224">
        <f>VLOOKUP(A309,'[1]CUT Bs'!A:S,9,FALSE)</f>
        <v>0</v>
      </c>
      <c r="O309" s="224">
        <f>VLOOKUP(A309,'[1]CUT Bs'!A:S,10,FALSE)</f>
        <v>0</v>
      </c>
      <c r="P309" s="224">
        <f>VLOOKUP(A309,'[1]CUT Bs'!A:S,11,FALSE)</f>
        <v>0</v>
      </c>
      <c r="Q309" s="224">
        <f>VLOOKUP(A309,'[1]CUT Bs'!A:S,12,FALSE)</f>
        <v>0</v>
      </c>
      <c r="R309" s="224">
        <f>VLOOKUP(A309,'[1]CUT Bs'!A:S,13,FALSE)</f>
        <v>0</v>
      </c>
      <c r="S309" s="224">
        <f>VLOOKUP(A309,'[1]CUT Bs'!A:S,14,FALSE)</f>
        <v>0</v>
      </c>
      <c r="T309" s="224">
        <f>VLOOKUP(A309,'[1]CUT Bs'!A:S,15,FALSE)</f>
        <v>0</v>
      </c>
      <c r="U309" s="224">
        <f>VLOOKUP(A309,'[1]CUT Bs'!A:S,16,FALSE)</f>
        <v>0</v>
      </c>
      <c r="V309" s="224">
        <f>VLOOKUP(A309,'[1]CUT Bs'!A:S,17,FALSE)</f>
        <v>0</v>
      </c>
      <c r="W309" s="224">
        <f>VLOOKUP(A309,'[1]RES. TRL'!F:H,2,FALSE)</f>
        <v>0</v>
      </c>
      <c r="X309" s="224">
        <f>VLOOKUP(A309,'[1]RES. TRL'!F:H,3,FALSE)</f>
        <v>0</v>
      </c>
      <c r="Y309" s="224">
        <f>VLOOKUP(A309,'[1]CUT USD'!A:N,2,FALSE)</f>
        <v>0</v>
      </c>
      <c r="Z309" s="224">
        <f>VLOOKUP(A309,'[1]CUT USD'!A:N,3,FALSE)</f>
        <v>0</v>
      </c>
      <c r="AA309" s="224">
        <f>VLOOKUP(A309,'[1]CUT USD'!A:N,4,FALSE)</f>
        <v>0</v>
      </c>
      <c r="AB309" s="224">
        <f>VLOOKUP(A309,'[1]CUT USD'!A:N,5,FALSE)</f>
        <v>0</v>
      </c>
      <c r="AC309" s="224">
        <f>VLOOKUP(A309,'[1]CUT USD'!A:N,6,FALSE)</f>
        <v>0</v>
      </c>
      <c r="AD309" s="224">
        <f>VLOOKUP(A309,'[1]CUT USD'!A:N,7,FALSE)</f>
        <v>0</v>
      </c>
      <c r="AE309" s="224">
        <f>VLOOKUP(A309,'[1]CUT USD'!A:N,8,FALSE)</f>
        <v>0</v>
      </c>
      <c r="AF309" s="224">
        <f>VLOOKUP(A309,'[1]CUT USD'!A:N,9,FALSE)</f>
        <v>0</v>
      </c>
      <c r="AG309" s="224">
        <f>VLOOKUP(A309,'[1]CUT USD'!A:N,10,FALSE)</f>
        <v>0</v>
      </c>
      <c r="AH309" s="224">
        <f>VLOOKUP(A309,'[1]CUT USD'!A:N,11,FALSE)</f>
        <v>0</v>
      </c>
      <c r="AI309" s="224">
        <f>VLOOKUP(A309,'[1]CUT USD'!A:N,12,FALSE)</f>
        <v>0</v>
      </c>
      <c r="AJ309" s="224">
        <f>VLOOKUP(A309,'[1]CUT USD'!A:N,13,FALSE)</f>
        <v>0</v>
      </c>
      <c r="AK309" s="224">
        <f>VLOOKUP(A309,'[1]CUT USD'!A:N,14,FALSE)</f>
        <v>0</v>
      </c>
      <c r="AL309" s="96">
        <f t="shared" si="6"/>
        <v>0</v>
      </c>
      <c r="AO309" s="103"/>
    </row>
    <row r="310" spans="1:41" ht="33" hidden="1" customHeight="1">
      <c r="A310" s="221">
        <v>1231</v>
      </c>
      <c r="B310" s="222" t="str">
        <f>PROPER(VLOOKUP(A310,[1]bd_lista!$A:$D,2,FALSE))</f>
        <v>Gobierno Autónomo Municipal De Combaya</v>
      </c>
      <c r="C310" s="223" t="s">
        <v>1383</v>
      </c>
      <c r="D310" s="224">
        <f>VLOOKUP(A310,'[1]RES. TRL'!A:C,2,FALSE)</f>
        <v>0</v>
      </c>
      <c r="E310" s="224">
        <f>VLOOKUP(A310,'[1]RES. TRL'!A:C,3,FALSE)</f>
        <v>0</v>
      </c>
      <c r="F310" s="224">
        <f>VLOOKUP(A310,[1]RES.CDI!A:B,2,FALSE)</f>
        <v>0</v>
      </c>
      <c r="G310" s="224">
        <f>VLOOKUP(A310,'[1]CUT Bs'!A:S,2,FALSE)</f>
        <v>0</v>
      </c>
      <c r="H310" s="224">
        <f>VLOOKUP(A310,'[1]CUT Bs'!A:S,3,FALSE)</f>
        <v>0</v>
      </c>
      <c r="I310" s="224">
        <f>VLOOKUP(A310,'[1]CUT Bs'!A:S,4,FALSE)</f>
        <v>0</v>
      </c>
      <c r="J310" s="224">
        <f>VLOOKUP(A310,'[1]CUT Bs'!A:S,5,FALSE)</f>
        <v>0</v>
      </c>
      <c r="K310" s="224">
        <f>VLOOKUP(A310,'[1]CUT Bs'!A:S,6,FALSE)</f>
        <v>0</v>
      </c>
      <c r="L310" s="224">
        <f>VLOOKUP(A310,'[1]CUT Bs'!A:S,7,FALSE)</f>
        <v>0</v>
      </c>
      <c r="M310" s="224">
        <f>VLOOKUP(A310,'[1]CUT Bs'!A:S,8,FALSE)</f>
        <v>0</v>
      </c>
      <c r="N310" s="224">
        <f>VLOOKUP(A310,'[1]CUT Bs'!A:S,9,FALSE)</f>
        <v>0</v>
      </c>
      <c r="O310" s="224">
        <f>VLOOKUP(A310,'[1]CUT Bs'!A:S,10,FALSE)</f>
        <v>0</v>
      </c>
      <c r="P310" s="224">
        <f>VLOOKUP(A310,'[1]CUT Bs'!A:S,11,FALSE)</f>
        <v>0</v>
      </c>
      <c r="Q310" s="224">
        <f>VLOOKUP(A310,'[1]CUT Bs'!A:S,12,FALSE)</f>
        <v>0</v>
      </c>
      <c r="R310" s="224">
        <f>VLOOKUP(A310,'[1]CUT Bs'!A:S,13,FALSE)</f>
        <v>0</v>
      </c>
      <c r="S310" s="224">
        <f>VLOOKUP(A310,'[1]CUT Bs'!A:S,14,FALSE)</f>
        <v>0</v>
      </c>
      <c r="T310" s="224">
        <f>VLOOKUP(A310,'[1]CUT Bs'!A:S,15,FALSE)</f>
        <v>0</v>
      </c>
      <c r="U310" s="224">
        <f>VLOOKUP(A310,'[1]CUT Bs'!A:S,16,FALSE)</f>
        <v>0</v>
      </c>
      <c r="V310" s="224">
        <f>VLOOKUP(A310,'[1]CUT Bs'!A:S,17,FALSE)</f>
        <v>0</v>
      </c>
      <c r="W310" s="224">
        <f>VLOOKUP(A310,'[1]RES. TRL'!F:H,2,FALSE)</f>
        <v>0</v>
      </c>
      <c r="X310" s="224">
        <f>VLOOKUP(A310,'[1]RES. TRL'!F:H,3,FALSE)</f>
        <v>0</v>
      </c>
      <c r="Y310" s="224">
        <f>VLOOKUP(A310,'[1]CUT USD'!A:N,2,FALSE)</f>
        <v>0</v>
      </c>
      <c r="Z310" s="224">
        <f>VLOOKUP(A310,'[1]CUT USD'!A:N,3,FALSE)</f>
        <v>0</v>
      </c>
      <c r="AA310" s="224">
        <f>VLOOKUP(A310,'[1]CUT USD'!A:N,4,FALSE)</f>
        <v>0</v>
      </c>
      <c r="AB310" s="224">
        <f>VLOOKUP(A310,'[1]CUT USD'!A:N,5,FALSE)</f>
        <v>0</v>
      </c>
      <c r="AC310" s="224">
        <f>VLOOKUP(A310,'[1]CUT USD'!A:N,6,FALSE)</f>
        <v>0</v>
      </c>
      <c r="AD310" s="224">
        <f>VLOOKUP(A310,'[1]CUT USD'!A:N,7,FALSE)</f>
        <v>0</v>
      </c>
      <c r="AE310" s="224">
        <f>VLOOKUP(A310,'[1]CUT USD'!A:N,8,FALSE)</f>
        <v>0</v>
      </c>
      <c r="AF310" s="224">
        <f>VLOOKUP(A310,'[1]CUT USD'!A:N,9,FALSE)</f>
        <v>0</v>
      </c>
      <c r="AG310" s="224">
        <f>VLOOKUP(A310,'[1]CUT USD'!A:N,10,FALSE)</f>
        <v>0</v>
      </c>
      <c r="AH310" s="224">
        <f>VLOOKUP(A310,'[1]CUT USD'!A:N,11,FALSE)</f>
        <v>0</v>
      </c>
      <c r="AI310" s="224">
        <f>VLOOKUP(A310,'[1]CUT USD'!A:N,12,FALSE)</f>
        <v>0</v>
      </c>
      <c r="AJ310" s="224">
        <f>VLOOKUP(A310,'[1]CUT USD'!A:N,13,FALSE)</f>
        <v>0</v>
      </c>
      <c r="AK310" s="224">
        <f>VLOOKUP(A310,'[1]CUT USD'!A:N,14,FALSE)</f>
        <v>0</v>
      </c>
      <c r="AL310" s="96">
        <f t="shared" si="6"/>
        <v>0</v>
      </c>
      <c r="AO310" s="103"/>
    </row>
    <row r="311" spans="1:41" ht="33" hidden="1" customHeight="1">
      <c r="A311" s="221">
        <v>1232</v>
      </c>
      <c r="B311" s="222" t="str">
        <f>PROPER(VLOOKUP(A311,[1]bd_lista!$A:$D,2,FALSE))</f>
        <v>Gobierno Autónomo Municipal De Copacabana</v>
      </c>
      <c r="C311" s="223" t="s">
        <v>1383</v>
      </c>
      <c r="D311" s="224">
        <f>VLOOKUP(A311,'[1]RES. TRL'!A:C,2,FALSE)</f>
        <v>0</v>
      </c>
      <c r="E311" s="224">
        <f>VLOOKUP(A311,'[1]RES. TRL'!A:C,3,FALSE)</f>
        <v>0</v>
      </c>
      <c r="F311" s="224">
        <f>VLOOKUP(A311,[1]RES.CDI!A:B,2,FALSE)</f>
        <v>0</v>
      </c>
      <c r="G311" s="224">
        <f>VLOOKUP(A311,'[1]CUT Bs'!A:S,2,FALSE)</f>
        <v>0</v>
      </c>
      <c r="H311" s="224">
        <f>VLOOKUP(A311,'[1]CUT Bs'!A:S,3,FALSE)</f>
        <v>0</v>
      </c>
      <c r="I311" s="224">
        <f>VLOOKUP(A311,'[1]CUT Bs'!A:S,4,FALSE)</f>
        <v>0</v>
      </c>
      <c r="J311" s="224">
        <f>VLOOKUP(A311,'[1]CUT Bs'!A:S,5,FALSE)</f>
        <v>0</v>
      </c>
      <c r="K311" s="224">
        <f>VLOOKUP(A311,'[1]CUT Bs'!A:S,6,FALSE)</f>
        <v>0</v>
      </c>
      <c r="L311" s="224">
        <f>VLOOKUP(A311,'[1]CUT Bs'!A:S,7,FALSE)</f>
        <v>0</v>
      </c>
      <c r="M311" s="224">
        <f>VLOOKUP(A311,'[1]CUT Bs'!A:S,8,FALSE)</f>
        <v>0</v>
      </c>
      <c r="N311" s="224">
        <f>VLOOKUP(A311,'[1]CUT Bs'!A:S,9,FALSE)</f>
        <v>0</v>
      </c>
      <c r="O311" s="224">
        <f>VLOOKUP(A311,'[1]CUT Bs'!A:S,10,FALSE)</f>
        <v>0</v>
      </c>
      <c r="P311" s="224">
        <f>VLOOKUP(A311,'[1]CUT Bs'!A:S,11,FALSE)</f>
        <v>0</v>
      </c>
      <c r="Q311" s="224">
        <f>VLOOKUP(A311,'[1]CUT Bs'!A:S,12,FALSE)</f>
        <v>0</v>
      </c>
      <c r="R311" s="224">
        <f>VLOOKUP(A311,'[1]CUT Bs'!A:S,13,FALSE)</f>
        <v>0</v>
      </c>
      <c r="S311" s="224">
        <f>VLOOKUP(A311,'[1]CUT Bs'!A:S,14,FALSE)</f>
        <v>0</v>
      </c>
      <c r="T311" s="224">
        <f>VLOOKUP(A311,'[1]CUT Bs'!A:S,15,FALSE)</f>
        <v>0</v>
      </c>
      <c r="U311" s="224">
        <f>VLOOKUP(A311,'[1]CUT Bs'!A:S,16,FALSE)</f>
        <v>0</v>
      </c>
      <c r="V311" s="224">
        <f>VLOOKUP(A311,'[1]CUT Bs'!A:S,17,FALSE)</f>
        <v>0</v>
      </c>
      <c r="W311" s="224">
        <f>VLOOKUP(A311,'[1]RES. TRL'!F:H,2,FALSE)</f>
        <v>0</v>
      </c>
      <c r="X311" s="224">
        <f>VLOOKUP(A311,'[1]RES. TRL'!F:H,3,FALSE)</f>
        <v>0</v>
      </c>
      <c r="Y311" s="224">
        <f>VLOOKUP(A311,'[1]CUT USD'!A:N,2,FALSE)</f>
        <v>0</v>
      </c>
      <c r="Z311" s="224">
        <f>VLOOKUP(A311,'[1]CUT USD'!A:N,3,FALSE)</f>
        <v>0</v>
      </c>
      <c r="AA311" s="224">
        <f>VLOOKUP(A311,'[1]CUT USD'!A:N,4,FALSE)</f>
        <v>0</v>
      </c>
      <c r="AB311" s="224">
        <f>VLOOKUP(A311,'[1]CUT USD'!A:N,5,FALSE)</f>
        <v>0</v>
      </c>
      <c r="AC311" s="224">
        <f>VLOOKUP(A311,'[1]CUT USD'!A:N,6,FALSE)</f>
        <v>0</v>
      </c>
      <c r="AD311" s="224">
        <f>VLOOKUP(A311,'[1]CUT USD'!A:N,7,FALSE)</f>
        <v>0</v>
      </c>
      <c r="AE311" s="224">
        <f>VLOOKUP(A311,'[1]CUT USD'!A:N,8,FALSE)</f>
        <v>0</v>
      </c>
      <c r="AF311" s="224">
        <f>VLOOKUP(A311,'[1]CUT USD'!A:N,9,FALSE)</f>
        <v>0</v>
      </c>
      <c r="AG311" s="224">
        <f>VLOOKUP(A311,'[1]CUT USD'!A:N,10,FALSE)</f>
        <v>0</v>
      </c>
      <c r="AH311" s="224">
        <f>VLOOKUP(A311,'[1]CUT USD'!A:N,11,FALSE)</f>
        <v>0</v>
      </c>
      <c r="AI311" s="224">
        <f>VLOOKUP(A311,'[1]CUT USD'!A:N,12,FALSE)</f>
        <v>0</v>
      </c>
      <c r="AJ311" s="224">
        <f>VLOOKUP(A311,'[1]CUT USD'!A:N,13,FALSE)</f>
        <v>0</v>
      </c>
      <c r="AK311" s="224">
        <f>VLOOKUP(A311,'[1]CUT USD'!A:N,14,FALSE)</f>
        <v>0</v>
      </c>
      <c r="AL311" s="96">
        <f t="shared" si="6"/>
        <v>0</v>
      </c>
      <c r="AO311" s="103"/>
    </row>
    <row r="312" spans="1:41" ht="33" hidden="1" customHeight="1">
      <c r="A312" s="221">
        <v>1233</v>
      </c>
      <c r="B312" s="222" t="str">
        <f>PROPER(VLOOKUP(A312,[1]bd_lista!$A:$D,2,FALSE))</f>
        <v>Gobierno Autónomo Municipal De San Pedro De Tiquina</v>
      </c>
      <c r="C312" s="223" t="s">
        <v>1383</v>
      </c>
      <c r="D312" s="224">
        <f>VLOOKUP(A312,'[1]RES. TRL'!A:C,2,FALSE)</f>
        <v>0</v>
      </c>
      <c r="E312" s="224">
        <f>VLOOKUP(A312,'[1]RES. TRL'!A:C,3,FALSE)</f>
        <v>0</v>
      </c>
      <c r="F312" s="224">
        <f>VLOOKUP(A312,[1]RES.CDI!A:B,2,FALSE)</f>
        <v>0</v>
      </c>
      <c r="G312" s="224">
        <f>VLOOKUP(A312,'[1]CUT Bs'!A:S,2,FALSE)</f>
        <v>0</v>
      </c>
      <c r="H312" s="224">
        <f>VLOOKUP(A312,'[1]CUT Bs'!A:S,3,FALSE)</f>
        <v>0</v>
      </c>
      <c r="I312" s="224">
        <f>VLOOKUP(A312,'[1]CUT Bs'!A:S,4,FALSE)</f>
        <v>0</v>
      </c>
      <c r="J312" s="224">
        <f>VLOOKUP(A312,'[1]CUT Bs'!A:S,5,FALSE)</f>
        <v>0</v>
      </c>
      <c r="K312" s="224">
        <f>VLOOKUP(A312,'[1]CUT Bs'!A:S,6,FALSE)</f>
        <v>0</v>
      </c>
      <c r="L312" s="224">
        <f>VLOOKUP(A312,'[1]CUT Bs'!A:S,7,FALSE)</f>
        <v>0</v>
      </c>
      <c r="M312" s="224">
        <f>VLOOKUP(A312,'[1]CUT Bs'!A:S,8,FALSE)</f>
        <v>0</v>
      </c>
      <c r="N312" s="224">
        <f>VLOOKUP(A312,'[1]CUT Bs'!A:S,9,FALSE)</f>
        <v>0</v>
      </c>
      <c r="O312" s="224">
        <f>VLOOKUP(A312,'[1]CUT Bs'!A:S,10,FALSE)</f>
        <v>0</v>
      </c>
      <c r="P312" s="224">
        <f>VLOOKUP(A312,'[1]CUT Bs'!A:S,11,FALSE)</f>
        <v>0</v>
      </c>
      <c r="Q312" s="224">
        <f>VLOOKUP(A312,'[1]CUT Bs'!A:S,12,FALSE)</f>
        <v>0</v>
      </c>
      <c r="R312" s="224">
        <f>VLOOKUP(A312,'[1]CUT Bs'!A:S,13,FALSE)</f>
        <v>0</v>
      </c>
      <c r="S312" s="224">
        <f>VLOOKUP(A312,'[1]CUT Bs'!A:S,14,FALSE)</f>
        <v>0</v>
      </c>
      <c r="T312" s="224">
        <f>VLOOKUP(A312,'[1]CUT Bs'!A:S,15,FALSE)</f>
        <v>0</v>
      </c>
      <c r="U312" s="224">
        <f>VLOOKUP(A312,'[1]CUT Bs'!A:S,16,FALSE)</f>
        <v>0</v>
      </c>
      <c r="V312" s="224">
        <f>VLOOKUP(A312,'[1]CUT Bs'!A:S,17,FALSE)</f>
        <v>0</v>
      </c>
      <c r="W312" s="224">
        <f>VLOOKUP(A312,'[1]RES. TRL'!F:H,2,FALSE)</f>
        <v>0</v>
      </c>
      <c r="X312" s="224">
        <f>VLOOKUP(A312,'[1]RES. TRL'!F:H,3,FALSE)</f>
        <v>0</v>
      </c>
      <c r="Y312" s="224">
        <f>VLOOKUP(A312,'[1]CUT USD'!A:N,2,FALSE)</f>
        <v>0</v>
      </c>
      <c r="Z312" s="224">
        <f>VLOOKUP(A312,'[1]CUT USD'!A:N,3,FALSE)</f>
        <v>0</v>
      </c>
      <c r="AA312" s="224">
        <f>VLOOKUP(A312,'[1]CUT USD'!A:N,4,FALSE)</f>
        <v>0</v>
      </c>
      <c r="AB312" s="224">
        <f>VLOOKUP(A312,'[1]CUT USD'!A:N,5,FALSE)</f>
        <v>0</v>
      </c>
      <c r="AC312" s="224">
        <f>VLOOKUP(A312,'[1]CUT USD'!A:N,6,FALSE)</f>
        <v>0</v>
      </c>
      <c r="AD312" s="224">
        <f>VLOOKUP(A312,'[1]CUT USD'!A:N,7,FALSE)</f>
        <v>0</v>
      </c>
      <c r="AE312" s="224">
        <f>VLOOKUP(A312,'[1]CUT USD'!A:N,8,FALSE)</f>
        <v>0</v>
      </c>
      <c r="AF312" s="224">
        <f>VLOOKUP(A312,'[1]CUT USD'!A:N,9,FALSE)</f>
        <v>0</v>
      </c>
      <c r="AG312" s="224">
        <f>VLOOKUP(A312,'[1]CUT USD'!A:N,10,FALSE)</f>
        <v>0</v>
      </c>
      <c r="AH312" s="224">
        <f>VLOOKUP(A312,'[1]CUT USD'!A:N,11,FALSE)</f>
        <v>0</v>
      </c>
      <c r="AI312" s="224">
        <f>VLOOKUP(A312,'[1]CUT USD'!A:N,12,FALSE)</f>
        <v>0</v>
      </c>
      <c r="AJ312" s="224">
        <f>VLOOKUP(A312,'[1]CUT USD'!A:N,13,FALSE)</f>
        <v>0</v>
      </c>
      <c r="AK312" s="224">
        <f>VLOOKUP(A312,'[1]CUT USD'!A:N,14,FALSE)</f>
        <v>0</v>
      </c>
      <c r="AL312" s="96">
        <f t="shared" si="6"/>
        <v>0</v>
      </c>
      <c r="AO312" s="103"/>
    </row>
    <row r="313" spans="1:41" ht="33" hidden="1" customHeight="1">
      <c r="A313" s="221">
        <v>1234</v>
      </c>
      <c r="B313" s="222" t="str">
        <f>PROPER(VLOOKUP(A313,[1]bd_lista!$A:$D,2,FALSE))</f>
        <v>Gobierno Autónomo Municipal De Tito Yupanqui</v>
      </c>
      <c r="C313" s="223" t="s">
        <v>1383</v>
      </c>
      <c r="D313" s="224">
        <f>VLOOKUP(A313,'[1]RES. TRL'!A:C,2,FALSE)</f>
        <v>0</v>
      </c>
      <c r="E313" s="224">
        <f>VLOOKUP(A313,'[1]RES. TRL'!A:C,3,FALSE)</f>
        <v>0</v>
      </c>
      <c r="F313" s="224">
        <f>VLOOKUP(A313,[1]RES.CDI!A:B,2,FALSE)</f>
        <v>0</v>
      </c>
      <c r="G313" s="224">
        <f>VLOOKUP(A313,'[1]CUT Bs'!A:S,2,FALSE)</f>
        <v>0</v>
      </c>
      <c r="H313" s="224">
        <f>VLOOKUP(A313,'[1]CUT Bs'!A:S,3,FALSE)</f>
        <v>0</v>
      </c>
      <c r="I313" s="224">
        <f>VLOOKUP(A313,'[1]CUT Bs'!A:S,4,FALSE)</f>
        <v>0</v>
      </c>
      <c r="J313" s="224">
        <f>VLOOKUP(A313,'[1]CUT Bs'!A:S,5,FALSE)</f>
        <v>0</v>
      </c>
      <c r="K313" s="224">
        <f>VLOOKUP(A313,'[1]CUT Bs'!A:S,6,FALSE)</f>
        <v>0</v>
      </c>
      <c r="L313" s="224">
        <f>VLOOKUP(A313,'[1]CUT Bs'!A:S,7,FALSE)</f>
        <v>0</v>
      </c>
      <c r="M313" s="224">
        <f>VLOOKUP(A313,'[1]CUT Bs'!A:S,8,FALSE)</f>
        <v>0</v>
      </c>
      <c r="N313" s="224">
        <f>VLOOKUP(A313,'[1]CUT Bs'!A:S,9,FALSE)</f>
        <v>0</v>
      </c>
      <c r="O313" s="224">
        <f>VLOOKUP(A313,'[1]CUT Bs'!A:S,10,FALSE)</f>
        <v>0</v>
      </c>
      <c r="P313" s="224">
        <f>VLOOKUP(A313,'[1]CUT Bs'!A:S,11,FALSE)</f>
        <v>0</v>
      </c>
      <c r="Q313" s="224">
        <f>VLOOKUP(A313,'[1]CUT Bs'!A:S,12,FALSE)</f>
        <v>0</v>
      </c>
      <c r="R313" s="224">
        <f>VLOOKUP(A313,'[1]CUT Bs'!A:S,13,FALSE)</f>
        <v>0</v>
      </c>
      <c r="S313" s="224">
        <f>VLOOKUP(A313,'[1]CUT Bs'!A:S,14,FALSE)</f>
        <v>0</v>
      </c>
      <c r="T313" s="224">
        <f>VLOOKUP(A313,'[1]CUT Bs'!A:S,15,FALSE)</f>
        <v>0</v>
      </c>
      <c r="U313" s="224">
        <f>VLOOKUP(A313,'[1]CUT Bs'!A:S,16,FALSE)</f>
        <v>0</v>
      </c>
      <c r="V313" s="224">
        <f>VLOOKUP(A313,'[1]CUT Bs'!A:S,17,FALSE)</f>
        <v>0</v>
      </c>
      <c r="W313" s="224">
        <f>VLOOKUP(A313,'[1]RES. TRL'!F:H,2,FALSE)</f>
        <v>0</v>
      </c>
      <c r="X313" s="224">
        <f>VLOOKUP(A313,'[1]RES. TRL'!F:H,3,FALSE)</f>
        <v>0</v>
      </c>
      <c r="Y313" s="224">
        <f>VLOOKUP(A313,'[1]CUT USD'!A:N,2,FALSE)</f>
        <v>0</v>
      </c>
      <c r="Z313" s="224">
        <f>VLOOKUP(A313,'[1]CUT USD'!A:N,3,FALSE)</f>
        <v>0</v>
      </c>
      <c r="AA313" s="224">
        <f>VLOOKUP(A313,'[1]CUT USD'!A:N,4,FALSE)</f>
        <v>0</v>
      </c>
      <c r="AB313" s="224">
        <f>VLOOKUP(A313,'[1]CUT USD'!A:N,5,FALSE)</f>
        <v>0</v>
      </c>
      <c r="AC313" s="224">
        <f>VLOOKUP(A313,'[1]CUT USD'!A:N,6,FALSE)</f>
        <v>0</v>
      </c>
      <c r="AD313" s="224">
        <f>VLOOKUP(A313,'[1]CUT USD'!A:N,7,FALSE)</f>
        <v>0</v>
      </c>
      <c r="AE313" s="224">
        <f>VLOOKUP(A313,'[1]CUT USD'!A:N,8,FALSE)</f>
        <v>0</v>
      </c>
      <c r="AF313" s="224">
        <f>VLOOKUP(A313,'[1]CUT USD'!A:N,9,FALSE)</f>
        <v>0</v>
      </c>
      <c r="AG313" s="224">
        <f>VLOOKUP(A313,'[1]CUT USD'!A:N,10,FALSE)</f>
        <v>0</v>
      </c>
      <c r="AH313" s="224">
        <f>VLOOKUP(A313,'[1]CUT USD'!A:N,11,FALSE)</f>
        <v>0</v>
      </c>
      <c r="AI313" s="224">
        <f>VLOOKUP(A313,'[1]CUT USD'!A:N,12,FALSE)</f>
        <v>0</v>
      </c>
      <c r="AJ313" s="224">
        <f>VLOOKUP(A313,'[1]CUT USD'!A:N,13,FALSE)</f>
        <v>0</v>
      </c>
      <c r="AK313" s="224">
        <f>VLOOKUP(A313,'[1]CUT USD'!A:N,14,FALSE)</f>
        <v>0</v>
      </c>
      <c r="AL313" s="96">
        <f t="shared" si="6"/>
        <v>0</v>
      </c>
      <c r="AO313" s="103"/>
    </row>
    <row r="314" spans="1:41" ht="33" hidden="1" customHeight="1">
      <c r="A314" s="221">
        <v>1235</v>
      </c>
      <c r="B314" s="222" t="str">
        <f>PROPER(VLOOKUP(A314,[1]bd_lista!$A:$D,2,FALSE))</f>
        <v>Gobierno Autónomo Municipal De Chuma</v>
      </c>
      <c r="C314" s="223" t="s">
        <v>1383</v>
      </c>
      <c r="D314" s="224">
        <f>VLOOKUP(A314,'[1]RES. TRL'!A:C,2,FALSE)</f>
        <v>0</v>
      </c>
      <c r="E314" s="224">
        <f>VLOOKUP(A314,'[1]RES. TRL'!A:C,3,FALSE)</f>
        <v>0</v>
      </c>
      <c r="F314" s="224">
        <f>VLOOKUP(A314,[1]RES.CDI!A:B,2,FALSE)</f>
        <v>0</v>
      </c>
      <c r="G314" s="224">
        <f>VLOOKUP(A314,'[1]CUT Bs'!A:S,2,FALSE)</f>
        <v>0</v>
      </c>
      <c r="H314" s="224">
        <f>VLOOKUP(A314,'[1]CUT Bs'!A:S,3,FALSE)</f>
        <v>0</v>
      </c>
      <c r="I314" s="224">
        <f>VLOOKUP(A314,'[1]CUT Bs'!A:S,4,FALSE)</f>
        <v>0</v>
      </c>
      <c r="J314" s="224">
        <f>VLOOKUP(A314,'[1]CUT Bs'!A:S,5,FALSE)</f>
        <v>0</v>
      </c>
      <c r="K314" s="224">
        <f>VLOOKUP(A314,'[1]CUT Bs'!A:S,6,FALSE)</f>
        <v>0</v>
      </c>
      <c r="L314" s="224">
        <f>VLOOKUP(A314,'[1]CUT Bs'!A:S,7,FALSE)</f>
        <v>0</v>
      </c>
      <c r="M314" s="224">
        <f>VLOOKUP(A314,'[1]CUT Bs'!A:S,8,FALSE)</f>
        <v>0</v>
      </c>
      <c r="N314" s="224">
        <f>VLOOKUP(A314,'[1]CUT Bs'!A:S,9,FALSE)</f>
        <v>0</v>
      </c>
      <c r="O314" s="224">
        <f>VLOOKUP(A314,'[1]CUT Bs'!A:S,10,FALSE)</f>
        <v>0</v>
      </c>
      <c r="P314" s="224">
        <f>VLOOKUP(A314,'[1]CUT Bs'!A:S,11,FALSE)</f>
        <v>0</v>
      </c>
      <c r="Q314" s="224">
        <f>VLOOKUP(A314,'[1]CUT Bs'!A:S,12,FALSE)</f>
        <v>0</v>
      </c>
      <c r="R314" s="224">
        <f>VLOOKUP(A314,'[1]CUT Bs'!A:S,13,FALSE)</f>
        <v>0</v>
      </c>
      <c r="S314" s="224">
        <f>VLOOKUP(A314,'[1]CUT Bs'!A:S,14,FALSE)</f>
        <v>0</v>
      </c>
      <c r="T314" s="224">
        <f>VLOOKUP(A314,'[1]CUT Bs'!A:S,15,FALSE)</f>
        <v>0</v>
      </c>
      <c r="U314" s="224">
        <f>VLOOKUP(A314,'[1]CUT Bs'!A:S,16,FALSE)</f>
        <v>0</v>
      </c>
      <c r="V314" s="224">
        <f>VLOOKUP(A314,'[1]CUT Bs'!A:S,17,FALSE)</f>
        <v>0</v>
      </c>
      <c r="W314" s="224">
        <f>VLOOKUP(A314,'[1]RES. TRL'!F:H,2,FALSE)</f>
        <v>0</v>
      </c>
      <c r="X314" s="224">
        <f>VLOOKUP(A314,'[1]RES. TRL'!F:H,3,FALSE)</f>
        <v>0</v>
      </c>
      <c r="Y314" s="224">
        <f>VLOOKUP(A314,'[1]CUT USD'!A:N,2,FALSE)</f>
        <v>0</v>
      </c>
      <c r="Z314" s="224">
        <f>VLOOKUP(A314,'[1]CUT USD'!A:N,3,FALSE)</f>
        <v>0</v>
      </c>
      <c r="AA314" s="224">
        <f>VLOOKUP(A314,'[1]CUT USD'!A:N,4,FALSE)</f>
        <v>0</v>
      </c>
      <c r="AB314" s="224">
        <f>VLOOKUP(A314,'[1]CUT USD'!A:N,5,FALSE)</f>
        <v>0</v>
      </c>
      <c r="AC314" s="224">
        <f>VLOOKUP(A314,'[1]CUT USD'!A:N,6,FALSE)</f>
        <v>0</v>
      </c>
      <c r="AD314" s="224">
        <f>VLOOKUP(A314,'[1]CUT USD'!A:N,7,FALSE)</f>
        <v>0</v>
      </c>
      <c r="AE314" s="224">
        <f>VLOOKUP(A314,'[1]CUT USD'!A:N,8,FALSE)</f>
        <v>0</v>
      </c>
      <c r="AF314" s="224">
        <f>VLOOKUP(A314,'[1]CUT USD'!A:N,9,FALSE)</f>
        <v>0</v>
      </c>
      <c r="AG314" s="224">
        <f>VLOOKUP(A314,'[1]CUT USD'!A:N,10,FALSE)</f>
        <v>0</v>
      </c>
      <c r="AH314" s="224">
        <f>VLOOKUP(A314,'[1]CUT USD'!A:N,11,FALSE)</f>
        <v>0</v>
      </c>
      <c r="AI314" s="224">
        <f>VLOOKUP(A314,'[1]CUT USD'!A:N,12,FALSE)</f>
        <v>0</v>
      </c>
      <c r="AJ314" s="224">
        <f>VLOOKUP(A314,'[1]CUT USD'!A:N,13,FALSE)</f>
        <v>0</v>
      </c>
      <c r="AK314" s="224">
        <f>VLOOKUP(A314,'[1]CUT USD'!A:N,14,FALSE)</f>
        <v>0</v>
      </c>
      <c r="AL314" s="96">
        <f t="shared" si="6"/>
        <v>0</v>
      </c>
      <c r="AO314" s="103"/>
    </row>
    <row r="315" spans="1:41" ht="33" hidden="1" customHeight="1">
      <c r="A315" s="221">
        <v>1236</v>
      </c>
      <c r="B315" s="222" t="str">
        <f>PROPER(VLOOKUP(A315,[1]bd_lista!$A:$D,2,FALSE))</f>
        <v>Gobierno Autónomo Municipal De Ayata</v>
      </c>
      <c r="C315" s="223" t="s">
        <v>1383</v>
      </c>
      <c r="D315" s="224">
        <f>VLOOKUP(A315,'[1]RES. TRL'!A:C,2,FALSE)</f>
        <v>0</v>
      </c>
      <c r="E315" s="224">
        <f>VLOOKUP(A315,'[1]RES. TRL'!A:C,3,FALSE)</f>
        <v>0</v>
      </c>
      <c r="F315" s="224">
        <f>VLOOKUP(A315,[1]RES.CDI!A:B,2,FALSE)</f>
        <v>0</v>
      </c>
      <c r="G315" s="224">
        <f>VLOOKUP(A315,'[1]CUT Bs'!A:S,2,FALSE)</f>
        <v>0</v>
      </c>
      <c r="H315" s="224">
        <f>VLOOKUP(A315,'[1]CUT Bs'!A:S,3,FALSE)</f>
        <v>0</v>
      </c>
      <c r="I315" s="224">
        <f>VLOOKUP(A315,'[1]CUT Bs'!A:S,4,FALSE)</f>
        <v>0</v>
      </c>
      <c r="J315" s="224">
        <f>VLOOKUP(A315,'[1]CUT Bs'!A:S,5,FALSE)</f>
        <v>0</v>
      </c>
      <c r="K315" s="224">
        <f>VLOOKUP(A315,'[1]CUT Bs'!A:S,6,FALSE)</f>
        <v>0</v>
      </c>
      <c r="L315" s="224">
        <f>VLOOKUP(A315,'[1]CUT Bs'!A:S,7,FALSE)</f>
        <v>0</v>
      </c>
      <c r="M315" s="224">
        <f>VLOOKUP(A315,'[1]CUT Bs'!A:S,8,FALSE)</f>
        <v>0</v>
      </c>
      <c r="N315" s="224">
        <f>VLOOKUP(A315,'[1]CUT Bs'!A:S,9,FALSE)</f>
        <v>0</v>
      </c>
      <c r="O315" s="224">
        <f>VLOOKUP(A315,'[1]CUT Bs'!A:S,10,FALSE)</f>
        <v>0</v>
      </c>
      <c r="P315" s="224">
        <f>VLOOKUP(A315,'[1]CUT Bs'!A:S,11,FALSE)</f>
        <v>0</v>
      </c>
      <c r="Q315" s="224">
        <f>VLOOKUP(A315,'[1]CUT Bs'!A:S,12,FALSE)</f>
        <v>0</v>
      </c>
      <c r="R315" s="224">
        <f>VLOOKUP(A315,'[1]CUT Bs'!A:S,13,FALSE)</f>
        <v>0</v>
      </c>
      <c r="S315" s="224">
        <f>VLOOKUP(A315,'[1]CUT Bs'!A:S,14,FALSE)</f>
        <v>0</v>
      </c>
      <c r="T315" s="224">
        <f>VLOOKUP(A315,'[1]CUT Bs'!A:S,15,FALSE)</f>
        <v>0</v>
      </c>
      <c r="U315" s="224">
        <f>VLOOKUP(A315,'[1]CUT Bs'!A:S,16,FALSE)</f>
        <v>0</v>
      </c>
      <c r="V315" s="224">
        <f>VLOOKUP(A315,'[1]CUT Bs'!A:S,17,FALSE)</f>
        <v>0</v>
      </c>
      <c r="W315" s="224">
        <f>VLOOKUP(A315,'[1]RES. TRL'!F:H,2,FALSE)</f>
        <v>0</v>
      </c>
      <c r="X315" s="224">
        <f>VLOOKUP(A315,'[1]RES. TRL'!F:H,3,FALSE)</f>
        <v>0</v>
      </c>
      <c r="Y315" s="224">
        <f>VLOOKUP(A315,'[1]CUT USD'!A:N,2,FALSE)</f>
        <v>0</v>
      </c>
      <c r="Z315" s="224">
        <f>VLOOKUP(A315,'[1]CUT USD'!A:N,3,FALSE)</f>
        <v>0</v>
      </c>
      <c r="AA315" s="224">
        <f>VLOOKUP(A315,'[1]CUT USD'!A:N,4,FALSE)</f>
        <v>0</v>
      </c>
      <c r="AB315" s="224">
        <f>VLOOKUP(A315,'[1]CUT USD'!A:N,5,FALSE)</f>
        <v>0</v>
      </c>
      <c r="AC315" s="224">
        <f>VLOOKUP(A315,'[1]CUT USD'!A:N,6,FALSE)</f>
        <v>0</v>
      </c>
      <c r="AD315" s="224">
        <f>VLOOKUP(A315,'[1]CUT USD'!A:N,7,FALSE)</f>
        <v>0</v>
      </c>
      <c r="AE315" s="224">
        <f>VLOOKUP(A315,'[1]CUT USD'!A:N,8,FALSE)</f>
        <v>0</v>
      </c>
      <c r="AF315" s="224">
        <f>VLOOKUP(A315,'[1]CUT USD'!A:N,9,FALSE)</f>
        <v>0</v>
      </c>
      <c r="AG315" s="224">
        <f>VLOOKUP(A315,'[1]CUT USD'!A:N,10,FALSE)</f>
        <v>0</v>
      </c>
      <c r="AH315" s="224">
        <f>VLOOKUP(A315,'[1]CUT USD'!A:N,11,FALSE)</f>
        <v>0</v>
      </c>
      <c r="AI315" s="224">
        <f>VLOOKUP(A315,'[1]CUT USD'!A:N,12,FALSE)</f>
        <v>0</v>
      </c>
      <c r="AJ315" s="224">
        <f>VLOOKUP(A315,'[1]CUT USD'!A:N,13,FALSE)</f>
        <v>0</v>
      </c>
      <c r="AK315" s="224">
        <f>VLOOKUP(A315,'[1]CUT USD'!A:N,14,FALSE)</f>
        <v>0</v>
      </c>
      <c r="AL315" s="96">
        <f t="shared" si="6"/>
        <v>0</v>
      </c>
      <c r="AO315" s="103"/>
    </row>
    <row r="316" spans="1:41" ht="33" hidden="1" customHeight="1">
      <c r="A316" s="221">
        <v>1237</v>
      </c>
      <c r="B316" s="222" t="str">
        <f>PROPER(VLOOKUP(A316,[1]bd_lista!$A:$D,2,FALSE))</f>
        <v>Gobierno Autónomo Municipal De Aucapata</v>
      </c>
      <c r="C316" s="223" t="s">
        <v>1383</v>
      </c>
      <c r="D316" s="224">
        <f>VLOOKUP(A316,'[1]RES. TRL'!A:C,2,FALSE)</f>
        <v>0</v>
      </c>
      <c r="E316" s="224">
        <f>VLOOKUP(A316,'[1]RES. TRL'!A:C,3,FALSE)</f>
        <v>0</v>
      </c>
      <c r="F316" s="224">
        <f>VLOOKUP(A316,[1]RES.CDI!A:B,2,FALSE)</f>
        <v>0</v>
      </c>
      <c r="G316" s="224">
        <f>VLOOKUP(A316,'[1]CUT Bs'!A:S,2,FALSE)</f>
        <v>0</v>
      </c>
      <c r="H316" s="224">
        <f>VLOOKUP(A316,'[1]CUT Bs'!A:S,3,FALSE)</f>
        <v>0</v>
      </c>
      <c r="I316" s="224">
        <f>VLOOKUP(A316,'[1]CUT Bs'!A:S,4,FALSE)</f>
        <v>0</v>
      </c>
      <c r="J316" s="224">
        <f>VLOOKUP(A316,'[1]CUT Bs'!A:S,5,FALSE)</f>
        <v>0</v>
      </c>
      <c r="K316" s="224">
        <f>VLOOKUP(A316,'[1]CUT Bs'!A:S,6,FALSE)</f>
        <v>0</v>
      </c>
      <c r="L316" s="224">
        <f>VLOOKUP(A316,'[1]CUT Bs'!A:S,7,FALSE)</f>
        <v>0</v>
      </c>
      <c r="M316" s="224">
        <f>VLOOKUP(A316,'[1]CUT Bs'!A:S,8,FALSE)</f>
        <v>0</v>
      </c>
      <c r="N316" s="224">
        <f>VLOOKUP(A316,'[1]CUT Bs'!A:S,9,FALSE)</f>
        <v>0</v>
      </c>
      <c r="O316" s="224">
        <f>VLOOKUP(A316,'[1]CUT Bs'!A:S,10,FALSE)</f>
        <v>0</v>
      </c>
      <c r="P316" s="224">
        <f>VLOOKUP(A316,'[1]CUT Bs'!A:S,11,FALSE)</f>
        <v>0</v>
      </c>
      <c r="Q316" s="224">
        <f>VLOOKUP(A316,'[1]CUT Bs'!A:S,12,FALSE)</f>
        <v>0</v>
      </c>
      <c r="R316" s="224">
        <f>VLOOKUP(A316,'[1]CUT Bs'!A:S,13,FALSE)</f>
        <v>0</v>
      </c>
      <c r="S316" s="224">
        <f>VLOOKUP(A316,'[1]CUT Bs'!A:S,14,FALSE)</f>
        <v>0</v>
      </c>
      <c r="T316" s="224">
        <f>VLOOKUP(A316,'[1]CUT Bs'!A:S,15,FALSE)</f>
        <v>0</v>
      </c>
      <c r="U316" s="224">
        <f>VLOOKUP(A316,'[1]CUT Bs'!A:S,16,FALSE)</f>
        <v>0</v>
      </c>
      <c r="V316" s="224">
        <f>VLOOKUP(A316,'[1]CUT Bs'!A:S,17,FALSE)</f>
        <v>0</v>
      </c>
      <c r="W316" s="224">
        <f>VLOOKUP(A316,'[1]RES. TRL'!F:H,2,FALSE)</f>
        <v>0</v>
      </c>
      <c r="X316" s="224">
        <f>VLOOKUP(A316,'[1]RES. TRL'!F:H,3,FALSE)</f>
        <v>0</v>
      </c>
      <c r="Y316" s="224">
        <f>VLOOKUP(A316,'[1]CUT USD'!A:N,2,FALSE)</f>
        <v>0</v>
      </c>
      <c r="Z316" s="224">
        <f>VLOOKUP(A316,'[1]CUT USD'!A:N,3,FALSE)</f>
        <v>0</v>
      </c>
      <c r="AA316" s="224">
        <f>VLOOKUP(A316,'[1]CUT USD'!A:N,4,FALSE)</f>
        <v>0</v>
      </c>
      <c r="AB316" s="224">
        <f>VLOOKUP(A316,'[1]CUT USD'!A:N,5,FALSE)</f>
        <v>0</v>
      </c>
      <c r="AC316" s="224">
        <f>VLOOKUP(A316,'[1]CUT USD'!A:N,6,FALSE)</f>
        <v>0</v>
      </c>
      <c r="AD316" s="224">
        <f>VLOOKUP(A316,'[1]CUT USD'!A:N,7,FALSE)</f>
        <v>0</v>
      </c>
      <c r="AE316" s="224">
        <f>VLOOKUP(A316,'[1]CUT USD'!A:N,8,FALSE)</f>
        <v>0</v>
      </c>
      <c r="AF316" s="224">
        <f>VLOOKUP(A316,'[1]CUT USD'!A:N,9,FALSE)</f>
        <v>0</v>
      </c>
      <c r="AG316" s="224">
        <f>VLOOKUP(A316,'[1]CUT USD'!A:N,10,FALSE)</f>
        <v>0</v>
      </c>
      <c r="AH316" s="224">
        <f>VLOOKUP(A316,'[1]CUT USD'!A:N,11,FALSE)</f>
        <v>0</v>
      </c>
      <c r="AI316" s="224">
        <f>VLOOKUP(A316,'[1]CUT USD'!A:N,12,FALSE)</f>
        <v>0</v>
      </c>
      <c r="AJ316" s="224">
        <f>VLOOKUP(A316,'[1]CUT USD'!A:N,13,FALSE)</f>
        <v>0</v>
      </c>
      <c r="AK316" s="224">
        <f>VLOOKUP(A316,'[1]CUT USD'!A:N,14,FALSE)</f>
        <v>0</v>
      </c>
      <c r="AL316" s="96">
        <f t="shared" si="6"/>
        <v>0</v>
      </c>
      <c r="AO316" s="103"/>
    </row>
    <row r="317" spans="1:41" ht="33" hidden="1" customHeight="1">
      <c r="A317" s="221">
        <v>1238</v>
      </c>
      <c r="B317" s="222" t="str">
        <f>PROPER(VLOOKUP(A317,[1]bd_lista!$A:$D,2,FALSE))</f>
        <v>Gobierno Autónomo Municipal De Corocoro</v>
      </c>
      <c r="C317" s="223" t="s">
        <v>1383</v>
      </c>
      <c r="D317" s="224">
        <f>VLOOKUP(A317,'[1]RES. TRL'!A:C,2,FALSE)</f>
        <v>0</v>
      </c>
      <c r="E317" s="224">
        <f>VLOOKUP(A317,'[1]RES. TRL'!A:C,3,FALSE)</f>
        <v>0</v>
      </c>
      <c r="F317" s="224">
        <f>VLOOKUP(A317,[1]RES.CDI!A:B,2,FALSE)</f>
        <v>0</v>
      </c>
      <c r="G317" s="224">
        <f>VLOOKUP(A317,'[1]CUT Bs'!A:S,2,FALSE)</f>
        <v>0</v>
      </c>
      <c r="H317" s="224">
        <f>VLOOKUP(A317,'[1]CUT Bs'!A:S,3,FALSE)</f>
        <v>0</v>
      </c>
      <c r="I317" s="224">
        <f>VLOOKUP(A317,'[1]CUT Bs'!A:S,4,FALSE)</f>
        <v>0</v>
      </c>
      <c r="J317" s="224">
        <f>VLOOKUP(A317,'[1]CUT Bs'!A:S,5,FALSE)</f>
        <v>0</v>
      </c>
      <c r="K317" s="224">
        <f>VLOOKUP(A317,'[1]CUT Bs'!A:S,6,FALSE)</f>
        <v>0</v>
      </c>
      <c r="L317" s="224">
        <f>VLOOKUP(A317,'[1]CUT Bs'!A:S,7,FALSE)</f>
        <v>0</v>
      </c>
      <c r="M317" s="224">
        <f>VLOOKUP(A317,'[1]CUT Bs'!A:S,8,FALSE)</f>
        <v>0</v>
      </c>
      <c r="N317" s="224">
        <f>VLOOKUP(A317,'[1]CUT Bs'!A:S,9,FALSE)</f>
        <v>0</v>
      </c>
      <c r="O317" s="224">
        <f>VLOOKUP(A317,'[1]CUT Bs'!A:S,10,FALSE)</f>
        <v>0</v>
      </c>
      <c r="P317" s="224">
        <f>VLOOKUP(A317,'[1]CUT Bs'!A:S,11,FALSE)</f>
        <v>0</v>
      </c>
      <c r="Q317" s="224">
        <f>VLOOKUP(A317,'[1]CUT Bs'!A:S,12,FALSE)</f>
        <v>0</v>
      </c>
      <c r="R317" s="224">
        <f>VLOOKUP(A317,'[1]CUT Bs'!A:S,13,FALSE)</f>
        <v>0</v>
      </c>
      <c r="S317" s="224">
        <f>VLOOKUP(A317,'[1]CUT Bs'!A:S,14,FALSE)</f>
        <v>0</v>
      </c>
      <c r="T317" s="224">
        <f>VLOOKUP(A317,'[1]CUT Bs'!A:S,15,FALSE)</f>
        <v>0</v>
      </c>
      <c r="U317" s="224">
        <f>VLOOKUP(A317,'[1]CUT Bs'!A:S,16,FALSE)</f>
        <v>0</v>
      </c>
      <c r="V317" s="224">
        <f>VLOOKUP(A317,'[1]CUT Bs'!A:S,17,FALSE)</f>
        <v>0</v>
      </c>
      <c r="W317" s="224">
        <f>VLOOKUP(A317,'[1]RES. TRL'!F:H,2,FALSE)</f>
        <v>0</v>
      </c>
      <c r="X317" s="224">
        <f>VLOOKUP(A317,'[1]RES. TRL'!F:H,3,FALSE)</f>
        <v>0</v>
      </c>
      <c r="Y317" s="224">
        <f>VLOOKUP(A317,'[1]CUT USD'!A:N,2,FALSE)</f>
        <v>0</v>
      </c>
      <c r="Z317" s="224">
        <f>VLOOKUP(A317,'[1]CUT USD'!A:N,3,FALSE)</f>
        <v>0</v>
      </c>
      <c r="AA317" s="224">
        <f>VLOOKUP(A317,'[1]CUT USD'!A:N,4,FALSE)</f>
        <v>0</v>
      </c>
      <c r="AB317" s="224">
        <f>VLOOKUP(A317,'[1]CUT USD'!A:N,5,FALSE)</f>
        <v>0</v>
      </c>
      <c r="AC317" s="224">
        <f>VLOOKUP(A317,'[1]CUT USD'!A:N,6,FALSE)</f>
        <v>0</v>
      </c>
      <c r="AD317" s="224">
        <f>VLOOKUP(A317,'[1]CUT USD'!A:N,7,FALSE)</f>
        <v>0</v>
      </c>
      <c r="AE317" s="224">
        <f>VLOOKUP(A317,'[1]CUT USD'!A:N,8,FALSE)</f>
        <v>0</v>
      </c>
      <c r="AF317" s="224">
        <f>VLOOKUP(A317,'[1]CUT USD'!A:N,9,FALSE)</f>
        <v>0</v>
      </c>
      <c r="AG317" s="224">
        <f>VLOOKUP(A317,'[1]CUT USD'!A:N,10,FALSE)</f>
        <v>0</v>
      </c>
      <c r="AH317" s="224">
        <f>VLOOKUP(A317,'[1]CUT USD'!A:N,11,FALSE)</f>
        <v>0</v>
      </c>
      <c r="AI317" s="224">
        <f>VLOOKUP(A317,'[1]CUT USD'!A:N,12,FALSE)</f>
        <v>0</v>
      </c>
      <c r="AJ317" s="224">
        <f>VLOOKUP(A317,'[1]CUT USD'!A:N,13,FALSE)</f>
        <v>0</v>
      </c>
      <c r="AK317" s="224">
        <f>VLOOKUP(A317,'[1]CUT USD'!A:N,14,FALSE)</f>
        <v>0</v>
      </c>
      <c r="AL317" s="96">
        <f t="shared" si="6"/>
        <v>0</v>
      </c>
      <c r="AO317" s="103"/>
    </row>
    <row r="318" spans="1:41" ht="33" hidden="1" customHeight="1">
      <c r="A318" s="221">
        <v>1239</v>
      </c>
      <c r="B318" s="222" t="str">
        <f>PROPER(VLOOKUP(A318,[1]bd_lista!$A:$D,2,FALSE))</f>
        <v>Gobierno Autónomo Municipal De Caquiaviri</v>
      </c>
      <c r="C318" s="223" t="s">
        <v>1383</v>
      </c>
      <c r="D318" s="224">
        <f>VLOOKUP(A318,'[1]RES. TRL'!A:C,2,FALSE)</f>
        <v>0</v>
      </c>
      <c r="E318" s="224">
        <f>VLOOKUP(A318,'[1]RES. TRL'!A:C,3,FALSE)</f>
        <v>0</v>
      </c>
      <c r="F318" s="224">
        <f>VLOOKUP(A318,[1]RES.CDI!A:B,2,FALSE)</f>
        <v>0</v>
      </c>
      <c r="G318" s="224">
        <f>VLOOKUP(A318,'[1]CUT Bs'!A:S,2,FALSE)</f>
        <v>0</v>
      </c>
      <c r="H318" s="224">
        <f>VLOOKUP(A318,'[1]CUT Bs'!A:S,3,FALSE)</f>
        <v>0</v>
      </c>
      <c r="I318" s="224">
        <f>VLOOKUP(A318,'[1]CUT Bs'!A:S,4,FALSE)</f>
        <v>0</v>
      </c>
      <c r="J318" s="224">
        <f>VLOOKUP(A318,'[1]CUT Bs'!A:S,5,FALSE)</f>
        <v>0</v>
      </c>
      <c r="K318" s="224">
        <f>VLOOKUP(A318,'[1]CUT Bs'!A:S,6,FALSE)</f>
        <v>0</v>
      </c>
      <c r="L318" s="224">
        <f>VLOOKUP(A318,'[1]CUT Bs'!A:S,7,FALSE)</f>
        <v>0</v>
      </c>
      <c r="M318" s="224">
        <f>VLOOKUP(A318,'[1]CUT Bs'!A:S,8,FALSE)</f>
        <v>0</v>
      </c>
      <c r="N318" s="224">
        <f>VLOOKUP(A318,'[1]CUT Bs'!A:S,9,FALSE)</f>
        <v>0</v>
      </c>
      <c r="O318" s="224">
        <f>VLOOKUP(A318,'[1]CUT Bs'!A:S,10,FALSE)</f>
        <v>0</v>
      </c>
      <c r="P318" s="224">
        <f>VLOOKUP(A318,'[1]CUT Bs'!A:S,11,FALSE)</f>
        <v>0</v>
      </c>
      <c r="Q318" s="224">
        <f>VLOOKUP(A318,'[1]CUT Bs'!A:S,12,FALSE)</f>
        <v>0</v>
      </c>
      <c r="R318" s="224">
        <f>VLOOKUP(A318,'[1]CUT Bs'!A:S,13,FALSE)</f>
        <v>0</v>
      </c>
      <c r="S318" s="224">
        <f>VLOOKUP(A318,'[1]CUT Bs'!A:S,14,FALSE)</f>
        <v>0</v>
      </c>
      <c r="T318" s="224">
        <f>VLOOKUP(A318,'[1]CUT Bs'!A:S,15,FALSE)</f>
        <v>0</v>
      </c>
      <c r="U318" s="224">
        <f>VLOOKUP(A318,'[1]CUT Bs'!A:S,16,FALSE)</f>
        <v>0</v>
      </c>
      <c r="V318" s="224">
        <f>VLOOKUP(A318,'[1]CUT Bs'!A:S,17,FALSE)</f>
        <v>0</v>
      </c>
      <c r="W318" s="224">
        <f>VLOOKUP(A318,'[1]RES. TRL'!F:H,2,FALSE)</f>
        <v>0</v>
      </c>
      <c r="X318" s="224">
        <f>VLOOKUP(A318,'[1]RES. TRL'!F:H,3,FALSE)</f>
        <v>0</v>
      </c>
      <c r="Y318" s="224">
        <f>VLOOKUP(A318,'[1]CUT USD'!A:N,2,FALSE)</f>
        <v>0</v>
      </c>
      <c r="Z318" s="224">
        <f>VLOOKUP(A318,'[1]CUT USD'!A:N,3,FALSE)</f>
        <v>0</v>
      </c>
      <c r="AA318" s="224">
        <f>VLOOKUP(A318,'[1]CUT USD'!A:N,4,FALSE)</f>
        <v>0</v>
      </c>
      <c r="AB318" s="224">
        <f>VLOOKUP(A318,'[1]CUT USD'!A:N,5,FALSE)</f>
        <v>0</v>
      </c>
      <c r="AC318" s="224">
        <f>VLOOKUP(A318,'[1]CUT USD'!A:N,6,FALSE)</f>
        <v>0</v>
      </c>
      <c r="AD318" s="224">
        <f>VLOOKUP(A318,'[1]CUT USD'!A:N,7,FALSE)</f>
        <v>0</v>
      </c>
      <c r="AE318" s="224">
        <f>VLOOKUP(A318,'[1]CUT USD'!A:N,8,FALSE)</f>
        <v>0</v>
      </c>
      <c r="AF318" s="224">
        <f>VLOOKUP(A318,'[1]CUT USD'!A:N,9,FALSE)</f>
        <v>0</v>
      </c>
      <c r="AG318" s="224">
        <f>VLOOKUP(A318,'[1]CUT USD'!A:N,10,FALSE)</f>
        <v>0</v>
      </c>
      <c r="AH318" s="224">
        <f>VLOOKUP(A318,'[1]CUT USD'!A:N,11,FALSE)</f>
        <v>0</v>
      </c>
      <c r="AI318" s="224">
        <f>VLOOKUP(A318,'[1]CUT USD'!A:N,12,FALSE)</f>
        <v>0</v>
      </c>
      <c r="AJ318" s="224">
        <f>VLOOKUP(A318,'[1]CUT USD'!A:N,13,FALSE)</f>
        <v>0</v>
      </c>
      <c r="AK318" s="224">
        <f>VLOOKUP(A318,'[1]CUT USD'!A:N,14,FALSE)</f>
        <v>0</v>
      </c>
      <c r="AL318" s="96">
        <f t="shared" si="6"/>
        <v>0</v>
      </c>
      <c r="AO318" s="103"/>
    </row>
    <row r="319" spans="1:41" ht="33" hidden="1" customHeight="1">
      <c r="A319" s="221">
        <v>1240</v>
      </c>
      <c r="B319" s="222" t="str">
        <f>PROPER(VLOOKUP(A319,[1]bd_lista!$A:$D,2,FALSE))</f>
        <v>Gobierno Autónomo Municipal De Calacoto</v>
      </c>
      <c r="C319" s="223" t="s">
        <v>1383</v>
      </c>
      <c r="D319" s="224">
        <f>VLOOKUP(A319,'[1]RES. TRL'!A:C,2,FALSE)</f>
        <v>0</v>
      </c>
      <c r="E319" s="224">
        <f>VLOOKUP(A319,'[1]RES. TRL'!A:C,3,FALSE)</f>
        <v>0</v>
      </c>
      <c r="F319" s="224">
        <f>VLOOKUP(A319,[1]RES.CDI!A:B,2,FALSE)</f>
        <v>0</v>
      </c>
      <c r="G319" s="224">
        <f>VLOOKUP(A319,'[1]CUT Bs'!A:S,2,FALSE)</f>
        <v>0</v>
      </c>
      <c r="H319" s="224">
        <f>VLOOKUP(A319,'[1]CUT Bs'!A:S,3,FALSE)</f>
        <v>0</v>
      </c>
      <c r="I319" s="224">
        <f>VLOOKUP(A319,'[1]CUT Bs'!A:S,4,FALSE)</f>
        <v>0</v>
      </c>
      <c r="J319" s="224">
        <f>VLOOKUP(A319,'[1]CUT Bs'!A:S,5,FALSE)</f>
        <v>0</v>
      </c>
      <c r="K319" s="224">
        <f>VLOOKUP(A319,'[1]CUT Bs'!A:S,6,FALSE)</f>
        <v>0</v>
      </c>
      <c r="L319" s="224">
        <f>VLOOKUP(A319,'[1]CUT Bs'!A:S,7,FALSE)</f>
        <v>0</v>
      </c>
      <c r="M319" s="224">
        <f>VLOOKUP(A319,'[1]CUT Bs'!A:S,8,FALSE)</f>
        <v>0</v>
      </c>
      <c r="N319" s="224">
        <f>VLOOKUP(A319,'[1]CUT Bs'!A:S,9,FALSE)</f>
        <v>0</v>
      </c>
      <c r="O319" s="224">
        <f>VLOOKUP(A319,'[1]CUT Bs'!A:S,10,FALSE)</f>
        <v>0</v>
      </c>
      <c r="P319" s="224">
        <f>VLOOKUP(A319,'[1]CUT Bs'!A:S,11,FALSE)</f>
        <v>0</v>
      </c>
      <c r="Q319" s="224">
        <f>VLOOKUP(A319,'[1]CUT Bs'!A:S,12,FALSE)</f>
        <v>0</v>
      </c>
      <c r="R319" s="224">
        <f>VLOOKUP(A319,'[1]CUT Bs'!A:S,13,FALSE)</f>
        <v>0</v>
      </c>
      <c r="S319" s="224">
        <f>VLOOKUP(A319,'[1]CUT Bs'!A:S,14,FALSE)</f>
        <v>0</v>
      </c>
      <c r="T319" s="224">
        <f>VLOOKUP(A319,'[1]CUT Bs'!A:S,15,FALSE)</f>
        <v>0</v>
      </c>
      <c r="U319" s="224">
        <f>VLOOKUP(A319,'[1]CUT Bs'!A:S,16,FALSE)</f>
        <v>0</v>
      </c>
      <c r="V319" s="224">
        <f>VLOOKUP(A319,'[1]CUT Bs'!A:S,17,FALSE)</f>
        <v>0</v>
      </c>
      <c r="W319" s="224">
        <f>VLOOKUP(A319,'[1]RES. TRL'!F:H,2,FALSE)</f>
        <v>0</v>
      </c>
      <c r="X319" s="224">
        <f>VLOOKUP(A319,'[1]RES. TRL'!F:H,3,FALSE)</f>
        <v>0</v>
      </c>
      <c r="Y319" s="224">
        <f>VLOOKUP(A319,'[1]CUT USD'!A:N,2,FALSE)</f>
        <v>0</v>
      </c>
      <c r="Z319" s="224">
        <f>VLOOKUP(A319,'[1]CUT USD'!A:N,3,FALSE)</f>
        <v>0</v>
      </c>
      <c r="AA319" s="224">
        <f>VLOOKUP(A319,'[1]CUT USD'!A:N,4,FALSE)</f>
        <v>0</v>
      </c>
      <c r="AB319" s="224">
        <f>VLOOKUP(A319,'[1]CUT USD'!A:N,5,FALSE)</f>
        <v>0</v>
      </c>
      <c r="AC319" s="224">
        <f>VLOOKUP(A319,'[1]CUT USD'!A:N,6,FALSE)</f>
        <v>0</v>
      </c>
      <c r="AD319" s="224">
        <f>VLOOKUP(A319,'[1]CUT USD'!A:N,7,FALSE)</f>
        <v>0</v>
      </c>
      <c r="AE319" s="224">
        <f>VLOOKUP(A319,'[1]CUT USD'!A:N,8,FALSE)</f>
        <v>0</v>
      </c>
      <c r="AF319" s="224">
        <f>VLOOKUP(A319,'[1]CUT USD'!A:N,9,FALSE)</f>
        <v>0</v>
      </c>
      <c r="AG319" s="224">
        <f>VLOOKUP(A319,'[1]CUT USD'!A:N,10,FALSE)</f>
        <v>0</v>
      </c>
      <c r="AH319" s="224">
        <f>VLOOKUP(A319,'[1]CUT USD'!A:N,11,FALSE)</f>
        <v>0</v>
      </c>
      <c r="AI319" s="224">
        <f>VLOOKUP(A319,'[1]CUT USD'!A:N,12,FALSE)</f>
        <v>0</v>
      </c>
      <c r="AJ319" s="224">
        <f>VLOOKUP(A319,'[1]CUT USD'!A:N,13,FALSE)</f>
        <v>0</v>
      </c>
      <c r="AK319" s="224">
        <f>VLOOKUP(A319,'[1]CUT USD'!A:N,14,FALSE)</f>
        <v>0</v>
      </c>
      <c r="AL319" s="96">
        <f t="shared" si="6"/>
        <v>0</v>
      </c>
      <c r="AO319" s="103"/>
    </row>
    <row r="320" spans="1:41" ht="33" hidden="1" customHeight="1">
      <c r="A320" s="221">
        <v>1241</v>
      </c>
      <c r="B320" s="222" t="str">
        <f>PROPER(VLOOKUP(A320,[1]bd_lista!$A:$D,2,FALSE))</f>
        <v>Gobierno Autónomo Municipal De Comanche</v>
      </c>
      <c r="C320" s="223" t="s">
        <v>1383</v>
      </c>
      <c r="D320" s="224">
        <f>VLOOKUP(A320,'[1]RES. TRL'!A:C,2,FALSE)</f>
        <v>0</v>
      </c>
      <c r="E320" s="224">
        <f>VLOOKUP(A320,'[1]RES. TRL'!A:C,3,FALSE)</f>
        <v>0</v>
      </c>
      <c r="F320" s="224">
        <f>VLOOKUP(A320,[1]RES.CDI!A:B,2,FALSE)</f>
        <v>0</v>
      </c>
      <c r="G320" s="224">
        <f>VLOOKUP(A320,'[1]CUT Bs'!A:S,2,FALSE)</f>
        <v>0</v>
      </c>
      <c r="H320" s="224">
        <f>VLOOKUP(A320,'[1]CUT Bs'!A:S,3,FALSE)</f>
        <v>0</v>
      </c>
      <c r="I320" s="224">
        <f>VLOOKUP(A320,'[1]CUT Bs'!A:S,4,FALSE)</f>
        <v>0</v>
      </c>
      <c r="J320" s="224">
        <f>VLOOKUP(A320,'[1]CUT Bs'!A:S,5,FALSE)</f>
        <v>0</v>
      </c>
      <c r="K320" s="224">
        <f>VLOOKUP(A320,'[1]CUT Bs'!A:S,6,FALSE)</f>
        <v>0</v>
      </c>
      <c r="L320" s="224">
        <f>VLOOKUP(A320,'[1]CUT Bs'!A:S,7,FALSE)</f>
        <v>0</v>
      </c>
      <c r="M320" s="224">
        <f>VLOOKUP(A320,'[1]CUT Bs'!A:S,8,FALSE)</f>
        <v>0</v>
      </c>
      <c r="N320" s="224">
        <f>VLOOKUP(A320,'[1]CUT Bs'!A:S,9,FALSE)</f>
        <v>0</v>
      </c>
      <c r="O320" s="224">
        <f>VLOOKUP(A320,'[1]CUT Bs'!A:S,10,FALSE)</f>
        <v>0</v>
      </c>
      <c r="P320" s="224">
        <f>VLOOKUP(A320,'[1]CUT Bs'!A:S,11,FALSE)</f>
        <v>0</v>
      </c>
      <c r="Q320" s="224">
        <f>VLOOKUP(A320,'[1]CUT Bs'!A:S,12,FALSE)</f>
        <v>0</v>
      </c>
      <c r="R320" s="224">
        <f>VLOOKUP(A320,'[1]CUT Bs'!A:S,13,FALSE)</f>
        <v>0</v>
      </c>
      <c r="S320" s="224">
        <f>VLOOKUP(A320,'[1]CUT Bs'!A:S,14,FALSE)</f>
        <v>0</v>
      </c>
      <c r="T320" s="224">
        <f>VLOOKUP(A320,'[1]CUT Bs'!A:S,15,FALSE)</f>
        <v>0</v>
      </c>
      <c r="U320" s="224">
        <f>VLOOKUP(A320,'[1]CUT Bs'!A:S,16,FALSE)</f>
        <v>0</v>
      </c>
      <c r="V320" s="224">
        <f>VLOOKUP(A320,'[1]CUT Bs'!A:S,17,FALSE)</f>
        <v>0</v>
      </c>
      <c r="W320" s="224">
        <f>VLOOKUP(A320,'[1]RES. TRL'!F:H,2,FALSE)</f>
        <v>0</v>
      </c>
      <c r="X320" s="224">
        <f>VLOOKUP(A320,'[1]RES. TRL'!F:H,3,FALSE)</f>
        <v>0</v>
      </c>
      <c r="Y320" s="224">
        <f>VLOOKUP(A320,'[1]CUT USD'!A:N,2,FALSE)</f>
        <v>0</v>
      </c>
      <c r="Z320" s="224">
        <f>VLOOKUP(A320,'[1]CUT USD'!A:N,3,FALSE)</f>
        <v>0</v>
      </c>
      <c r="AA320" s="224">
        <f>VLOOKUP(A320,'[1]CUT USD'!A:N,4,FALSE)</f>
        <v>0</v>
      </c>
      <c r="AB320" s="224">
        <f>VLOOKUP(A320,'[1]CUT USD'!A:N,5,FALSE)</f>
        <v>0</v>
      </c>
      <c r="AC320" s="224">
        <f>VLOOKUP(A320,'[1]CUT USD'!A:N,6,FALSE)</f>
        <v>0</v>
      </c>
      <c r="AD320" s="224">
        <f>VLOOKUP(A320,'[1]CUT USD'!A:N,7,FALSE)</f>
        <v>0</v>
      </c>
      <c r="AE320" s="224">
        <f>VLOOKUP(A320,'[1]CUT USD'!A:N,8,FALSE)</f>
        <v>0</v>
      </c>
      <c r="AF320" s="224">
        <f>VLOOKUP(A320,'[1]CUT USD'!A:N,9,FALSE)</f>
        <v>0</v>
      </c>
      <c r="AG320" s="224">
        <f>VLOOKUP(A320,'[1]CUT USD'!A:N,10,FALSE)</f>
        <v>0</v>
      </c>
      <c r="AH320" s="224">
        <f>VLOOKUP(A320,'[1]CUT USD'!A:N,11,FALSE)</f>
        <v>0</v>
      </c>
      <c r="AI320" s="224">
        <f>VLOOKUP(A320,'[1]CUT USD'!A:N,12,FALSE)</f>
        <v>0</v>
      </c>
      <c r="AJ320" s="224">
        <f>VLOOKUP(A320,'[1]CUT USD'!A:N,13,FALSE)</f>
        <v>0</v>
      </c>
      <c r="AK320" s="224">
        <f>VLOOKUP(A320,'[1]CUT USD'!A:N,14,FALSE)</f>
        <v>0</v>
      </c>
      <c r="AL320" s="96">
        <f t="shared" si="6"/>
        <v>0</v>
      </c>
      <c r="AO320" s="103"/>
    </row>
    <row r="321" spans="1:41" ht="33" hidden="1" customHeight="1">
      <c r="A321" s="221">
        <v>1242</v>
      </c>
      <c r="B321" s="222" t="str">
        <f>PROPER(VLOOKUP(A321,[1]bd_lista!$A:$D,2,FALSE))</f>
        <v>Gobierno Autónomo Municipal De Charaña</v>
      </c>
      <c r="C321" s="223" t="s">
        <v>1383</v>
      </c>
      <c r="D321" s="224">
        <f>VLOOKUP(A321,'[1]RES. TRL'!A:C,2,FALSE)</f>
        <v>0</v>
      </c>
      <c r="E321" s="224">
        <f>VLOOKUP(A321,'[1]RES. TRL'!A:C,3,FALSE)</f>
        <v>0</v>
      </c>
      <c r="F321" s="224">
        <f>VLOOKUP(A321,[1]RES.CDI!A:B,2,FALSE)</f>
        <v>0</v>
      </c>
      <c r="G321" s="224">
        <f>VLOOKUP(A321,'[1]CUT Bs'!A:S,2,FALSE)</f>
        <v>0</v>
      </c>
      <c r="H321" s="224">
        <f>VLOOKUP(A321,'[1]CUT Bs'!A:S,3,FALSE)</f>
        <v>0</v>
      </c>
      <c r="I321" s="224">
        <f>VLOOKUP(A321,'[1]CUT Bs'!A:S,4,FALSE)</f>
        <v>0</v>
      </c>
      <c r="J321" s="224">
        <f>VLOOKUP(A321,'[1]CUT Bs'!A:S,5,FALSE)</f>
        <v>0</v>
      </c>
      <c r="K321" s="224">
        <f>VLOOKUP(A321,'[1]CUT Bs'!A:S,6,FALSE)</f>
        <v>0</v>
      </c>
      <c r="L321" s="224">
        <f>VLOOKUP(A321,'[1]CUT Bs'!A:S,7,FALSE)</f>
        <v>0</v>
      </c>
      <c r="M321" s="224">
        <f>VLOOKUP(A321,'[1]CUT Bs'!A:S,8,FALSE)</f>
        <v>0</v>
      </c>
      <c r="N321" s="224">
        <f>VLOOKUP(A321,'[1]CUT Bs'!A:S,9,FALSE)</f>
        <v>0</v>
      </c>
      <c r="O321" s="224">
        <f>VLOOKUP(A321,'[1]CUT Bs'!A:S,10,FALSE)</f>
        <v>0</v>
      </c>
      <c r="P321" s="224">
        <f>VLOOKUP(A321,'[1]CUT Bs'!A:S,11,FALSE)</f>
        <v>0</v>
      </c>
      <c r="Q321" s="224">
        <f>VLOOKUP(A321,'[1]CUT Bs'!A:S,12,FALSE)</f>
        <v>0</v>
      </c>
      <c r="R321" s="224">
        <f>VLOOKUP(A321,'[1]CUT Bs'!A:S,13,FALSE)</f>
        <v>0</v>
      </c>
      <c r="S321" s="224">
        <f>VLOOKUP(A321,'[1]CUT Bs'!A:S,14,FALSE)</f>
        <v>0</v>
      </c>
      <c r="T321" s="224">
        <f>VLOOKUP(A321,'[1]CUT Bs'!A:S,15,FALSE)</f>
        <v>0</v>
      </c>
      <c r="U321" s="224">
        <f>VLOOKUP(A321,'[1]CUT Bs'!A:S,16,FALSE)</f>
        <v>0</v>
      </c>
      <c r="V321" s="224">
        <f>VLOOKUP(A321,'[1]CUT Bs'!A:S,17,FALSE)</f>
        <v>0</v>
      </c>
      <c r="W321" s="224">
        <f>VLOOKUP(A321,'[1]RES. TRL'!F:H,2,FALSE)</f>
        <v>0</v>
      </c>
      <c r="X321" s="224">
        <f>VLOOKUP(A321,'[1]RES. TRL'!F:H,3,FALSE)</f>
        <v>0</v>
      </c>
      <c r="Y321" s="224">
        <f>VLOOKUP(A321,'[1]CUT USD'!A:N,2,FALSE)</f>
        <v>0</v>
      </c>
      <c r="Z321" s="224">
        <f>VLOOKUP(A321,'[1]CUT USD'!A:N,3,FALSE)</f>
        <v>0</v>
      </c>
      <c r="AA321" s="224">
        <f>VLOOKUP(A321,'[1]CUT USD'!A:N,4,FALSE)</f>
        <v>0</v>
      </c>
      <c r="AB321" s="224">
        <f>VLOOKUP(A321,'[1]CUT USD'!A:N,5,FALSE)</f>
        <v>0</v>
      </c>
      <c r="AC321" s="224">
        <f>VLOOKUP(A321,'[1]CUT USD'!A:N,6,FALSE)</f>
        <v>0</v>
      </c>
      <c r="AD321" s="224">
        <f>VLOOKUP(A321,'[1]CUT USD'!A:N,7,FALSE)</f>
        <v>0</v>
      </c>
      <c r="AE321" s="224">
        <f>VLOOKUP(A321,'[1]CUT USD'!A:N,8,FALSE)</f>
        <v>0</v>
      </c>
      <c r="AF321" s="224">
        <f>VLOOKUP(A321,'[1]CUT USD'!A:N,9,FALSE)</f>
        <v>0</v>
      </c>
      <c r="AG321" s="224">
        <f>VLOOKUP(A321,'[1]CUT USD'!A:N,10,FALSE)</f>
        <v>0</v>
      </c>
      <c r="AH321" s="224">
        <f>VLOOKUP(A321,'[1]CUT USD'!A:N,11,FALSE)</f>
        <v>0</v>
      </c>
      <c r="AI321" s="224">
        <f>VLOOKUP(A321,'[1]CUT USD'!A:N,12,FALSE)</f>
        <v>0</v>
      </c>
      <c r="AJ321" s="224">
        <f>VLOOKUP(A321,'[1]CUT USD'!A:N,13,FALSE)</f>
        <v>0</v>
      </c>
      <c r="AK321" s="224">
        <f>VLOOKUP(A321,'[1]CUT USD'!A:N,14,FALSE)</f>
        <v>0</v>
      </c>
      <c r="AL321" s="96">
        <f t="shared" si="6"/>
        <v>0</v>
      </c>
      <c r="AO321" s="103"/>
    </row>
    <row r="322" spans="1:41" ht="33" hidden="1" customHeight="1">
      <c r="A322" s="221">
        <v>1243</v>
      </c>
      <c r="B322" s="222" t="str">
        <f>PROPER(VLOOKUP(A322,[1]bd_lista!$A:$D,2,FALSE))</f>
        <v>Gobierno Autónomo Municipal De Waldo Ballivián</v>
      </c>
      <c r="C322" s="223" t="s">
        <v>1383</v>
      </c>
      <c r="D322" s="224">
        <f>VLOOKUP(A322,'[1]RES. TRL'!A:C,2,FALSE)</f>
        <v>0</v>
      </c>
      <c r="E322" s="224">
        <f>VLOOKUP(A322,'[1]RES. TRL'!A:C,3,FALSE)</f>
        <v>0</v>
      </c>
      <c r="F322" s="224">
        <f>VLOOKUP(A322,[1]RES.CDI!A:B,2,FALSE)</f>
        <v>0</v>
      </c>
      <c r="G322" s="224">
        <f>VLOOKUP(A322,'[1]CUT Bs'!A:S,2,FALSE)</f>
        <v>0</v>
      </c>
      <c r="H322" s="224">
        <f>VLOOKUP(A322,'[1]CUT Bs'!A:S,3,FALSE)</f>
        <v>0</v>
      </c>
      <c r="I322" s="224">
        <f>VLOOKUP(A322,'[1]CUT Bs'!A:S,4,FALSE)</f>
        <v>0</v>
      </c>
      <c r="J322" s="224">
        <f>VLOOKUP(A322,'[1]CUT Bs'!A:S,5,FALSE)</f>
        <v>0</v>
      </c>
      <c r="K322" s="224">
        <f>VLOOKUP(A322,'[1]CUT Bs'!A:S,6,FALSE)</f>
        <v>0</v>
      </c>
      <c r="L322" s="224">
        <f>VLOOKUP(A322,'[1]CUT Bs'!A:S,7,FALSE)</f>
        <v>0</v>
      </c>
      <c r="M322" s="224">
        <f>VLOOKUP(A322,'[1]CUT Bs'!A:S,8,FALSE)</f>
        <v>0</v>
      </c>
      <c r="N322" s="224">
        <f>VLOOKUP(A322,'[1]CUT Bs'!A:S,9,FALSE)</f>
        <v>0</v>
      </c>
      <c r="O322" s="224">
        <f>VLOOKUP(A322,'[1]CUT Bs'!A:S,10,FALSE)</f>
        <v>0</v>
      </c>
      <c r="P322" s="224">
        <f>VLOOKUP(A322,'[1]CUT Bs'!A:S,11,FALSE)</f>
        <v>0</v>
      </c>
      <c r="Q322" s="224">
        <f>VLOOKUP(A322,'[1]CUT Bs'!A:S,12,FALSE)</f>
        <v>0</v>
      </c>
      <c r="R322" s="224">
        <f>VLOOKUP(A322,'[1]CUT Bs'!A:S,13,FALSE)</f>
        <v>0</v>
      </c>
      <c r="S322" s="224">
        <f>VLOOKUP(A322,'[1]CUT Bs'!A:S,14,FALSE)</f>
        <v>0</v>
      </c>
      <c r="T322" s="224">
        <f>VLOOKUP(A322,'[1]CUT Bs'!A:S,15,FALSE)</f>
        <v>0</v>
      </c>
      <c r="U322" s="224">
        <f>VLOOKUP(A322,'[1]CUT Bs'!A:S,16,FALSE)</f>
        <v>0</v>
      </c>
      <c r="V322" s="224">
        <f>VLOOKUP(A322,'[1]CUT Bs'!A:S,17,FALSE)</f>
        <v>0</v>
      </c>
      <c r="W322" s="224">
        <f>VLOOKUP(A322,'[1]RES. TRL'!F:H,2,FALSE)</f>
        <v>0</v>
      </c>
      <c r="X322" s="224">
        <f>VLOOKUP(A322,'[1]RES. TRL'!F:H,3,FALSE)</f>
        <v>0</v>
      </c>
      <c r="Y322" s="224">
        <f>VLOOKUP(A322,'[1]CUT USD'!A:N,2,FALSE)</f>
        <v>0</v>
      </c>
      <c r="Z322" s="224">
        <f>VLOOKUP(A322,'[1]CUT USD'!A:N,3,FALSE)</f>
        <v>0</v>
      </c>
      <c r="AA322" s="224">
        <f>VLOOKUP(A322,'[1]CUT USD'!A:N,4,FALSE)</f>
        <v>0</v>
      </c>
      <c r="AB322" s="224">
        <f>VLOOKUP(A322,'[1]CUT USD'!A:N,5,FALSE)</f>
        <v>0</v>
      </c>
      <c r="AC322" s="224">
        <f>VLOOKUP(A322,'[1]CUT USD'!A:N,6,FALSE)</f>
        <v>0</v>
      </c>
      <c r="AD322" s="224">
        <f>VLOOKUP(A322,'[1]CUT USD'!A:N,7,FALSE)</f>
        <v>0</v>
      </c>
      <c r="AE322" s="224">
        <f>VLOOKUP(A322,'[1]CUT USD'!A:N,8,FALSE)</f>
        <v>0</v>
      </c>
      <c r="AF322" s="224">
        <f>VLOOKUP(A322,'[1]CUT USD'!A:N,9,FALSE)</f>
        <v>0</v>
      </c>
      <c r="AG322" s="224">
        <f>VLOOKUP(A322,'[1]CUT USD'!A:N,10,FALSE)</f>
        <v>0</v>
      </c>
      <c r="AH322" s="224">
        <f>VLOOKUP(A322,'[1]CUT USD'!A:N,11,FALSE)</f>
        <v>0</v>
      </c>
      <c r="AI322" s="224">
        <f>VLOOKUP(A322,'[1]CUT USD'!A:N,12,FALSE)</f>
        <v>0</v>
      </c>
      <c r="AJ322" s="224">
        <f>VLOOKUP(A322,'[1]CUT USD'!A:N,13,FALSE)</f>
        <v>0</v>
      </c>
      <c r="AK322" s="224">
        <f>VLOOKUP(A322,'[1]CUT USD'!A:N,14,FALSE)</f>
        <v>0</v>
      </c>
      <c r="AL322" s="96">
        <f t="shared" si="6"/>
        <v>0</v>
      </c>
      <c r="AO322" s="103"/>
    </row>
    <row r="323" spans="1:41" ht="33" hidden="1" customHeight="1">
      <c r="A323" s="221">
        <v>1244</v>
      </c>
      <c r="B323" s="222" t="str">
        <f>PROPER(VLOOKUP(A323,[1]bd_lista!$A:$D,2,FALSE))</f>
        <v>Gobierno Autónomo Municipal De Nazacara De Pacajes</v>
      </c>
      <c r="C323" s="223" t="s">
        <v>1383</v>
      </c>
      <c r="D323" s="224">
        <f>VLOOKUP(A323,'[1]RES. TRL'!A:C,2,FALSE)</f>
        <v>0</v>
      </c>
      <c r="E323" s="224">
        <f>VLOOKUP(A323,'[1]RES. TRL'!A:C,3,FALSE)</f>
        <v>0</v>
      </c>
      <c r="F323" s="224">
        <f>VLOOKUP(A323,[1]RES.CDI!A:B,2,FALSE)</f>
        <v>0</v>
      </c>
      <c r="G323" s="224">
        <f>VLOOKUP(A323,'[1]CUT Bs'!A:S,2,FALSE)</f>
        <v>0</v>
      </c>
      <c r="H323" s="224">
        <f>VLOOKUP(A323,'[1]CUT Bs'!A:S,3,FALSE)</f>
        <v>0</v>
      </c>
      <c r="I323" s="224">
        <f>VLOOKUP(A323,'[1]CUT Bs'!A:S,4,FALSE)</f>
        <v>0</v>
      </c>
      <c r="J323" s="224">
        <f>VLOOKUP(A323,'[1]CUT Bs'!A:S,5,FALSE)</f>
        <v>0</v>
      </c>
      <c r="K323" s="224">
        <f>VLOOKUP(A323,'[1]CUT Bs'!A:S,6,FALSE)</f>
        <v>0</v>
      </c>
      <c r="L323" s="224">
        <f>VLOOKUP(A323,'[1]CUT Bs'!A:S,7,FALSE)</f>
        <v>0</v>
      </c>
      <c r="M323" s="224">
        <f>VLOOKUP(A323,'[1]CUT Bs'!A:S,8,FALSE)</f>
        <v>0</v>
      </c>
      <c r="N323" s="224">
        <f>VLOOKUP(A323,'[1]CUT Bs'!A:S,9,FALSE)</f>
        <v>0</v>
      </c>
      <c r="O323" s="224">
        <f>VLOOKUP(A323,'[1]CUT Bs'!A:S,10,FALSE)</f>
        <v>0</v>
      </c>
      <c r="P323" s="224">
        <f>VLOOKUP(A323,'[1]CUT Bs'!A:S,11,FALSE)</f>
        <v>0</v>
      </c>
      <c r="Q323" s="224">
        <f>VLOOKUP(A323,'[1]CUT Bs'!A:S,12,FALSE)</f>
        <v>0</v>
      </c>
      <c r="R323" s="224">
        <f>VLOOKUP(A323,'[1]CUT Bs'!A:S,13,FALSE)</f>
        <v>0</v>
      </c>
      <c r="S323" s="224">
        <f>VLOOKUP(A323,'[1]CUT Bs'!A:S,14,FALSE)</f>
        <v>0</v>
      </c>
      <c r="T323" s="224">
        <f>VLOOKUP(A323,'[1]CUT Bs'!A:S,15,FALSE)</f>
        <v>0</v>
      </c>
      <c r="U323" s="224">
        <f>VLOOKUP(A323,'[1]CUT Bs'!A:S,16,FALSE)</f>
        <v>0</v>
      </c>
      <c r="V323" s="224">
        <f>VLOOKUP(A323,'[1]CUT Bs'!A:S,17,FALSE)</f>
        <v>0</v>
      </c>
      <c r="W323" s="224">
        <f>VLOOKUP(A323,'[1]RES. TRL'!F:H,2,FALSE)</f>
        <v>0</v>
      </c>
      <c r="X323" s="224">
        <f>VLOOKUP(A323,'[1]RES. TRL'!F:H,3,FALSE)</f>
        <v>0</v>
      </c>
      <c r="Y323" s="224">
        <f>VLOOKUP(A323,'[1]CUT USD'!A:N,2,FALSE)</f>
        <v>0</v>
      </c>
      <c r="Z323" s="224">
        <f>VLOOKUP(A323,'[1]CUT USD'!A:N,3,FALSE)</f>
        <v>0</v>
      </c>
      <c r="AA323" s="224">
        <f>VLOOKUP(A323,'[1]CUT USD'!A:N,4,FALSE)</f>
        <v>0</v>
      </c>
      <c r="AB323" s="224">
        <f>VLOOKUP(A323,'[1]CUT USD'!A:N,5,FALSE)</f>
        <v>0</v>
      </c>
      <c r="AC323" s="224">
        <f>VLOOKUP(A323,'[1]CUT USD'!A:N,6,FALSE)</f>
        <v>0</v>
      </c>
      <c r="AD323" s="224">
        <f>VLOOKUP(A323,'[1]CUT USD'!A:N,7,FALSE)</f>
        <v>0</v>
      </c>
      <c r="AE323" s="224">
        <f>VLOOKUP(A323,'[1]CUT USD'!A:N,8,FALSE)</f>
        <v>0</v>
      </c>
      <c r="AF323" s="224">
        <f>VLOOKUP(A323,'[1]CUT USD'!A:N,9,FALSE)</f>
        <v>0</v>
      </c>
      <c r="AG323" s="224">
        <f>VLOOKUP(A323,'[1]CUT USD'!A:N,10,FALSE)</f>
        <v>0</v>
      </c>
      <c r="AH323" s="224">
        <f>VLOOKUP(A323,'[1]CUT USD'!A:N,11,FALSE)</f>
        <v>0</v>
      </c>
      <c r="AI323" s="224">
        <f>VLOOKUP(A323,'[1]CUT USD'!A:N,12,FALSE)</f>
        <v>0</v>
      </c>
      <c r="AJ323" s="224">
        <f>VLOOKUP(A323,'[1]CUT USD'!A:N,13,FALSE)</f>
        <v>0</v>
      </c>
      <c r="AK323" s="224">
        <f>VLOOKUP(A323,'[1]CUT USD'!A:N,14,FALSE)</f>
        <v>0</v>
      </c>
      <c r="AL323" s="96">
        <f t="shared" si="6"/>
        <v>0</v>
      </c>
      <c r="AO323" s="103"/>
    </row>
    <row r="324" spans="1:41" ht="33" hidden="1" customHeight="1">
      <c r="A324" s="221">
        <v>1245</v>
      </c>
      <c r="B324" s="222" t="str">
        <f>PROPER(VLOOKUP(A324,[1]bd_lista!$A:$D,2,FALSE))</f>
        <v>Gobierno Autónomo Municipal De Santiago De Callapa</v>
      </c>
      <c r="C324" s="223" t="s">
        <v>1383</v>
      </c>
      <c r="D324" s="224">
        <f>VLOOKUP(A324,'[1]RES. TRL'!A:C,2,FALSE)</f>
        <v>0</v>
      </c>
      <c r="E324" s="224">
        <f>VLOOKUP(A324,'[1]RES. TRL'!A:C,3,FALSE)</f>
        <v>0</v>
      </c>
      <c r="F324" s="224">
        <f>VLOOKUP(A324,[1]RES.CDI!A:B,2,FALSE)</f>
        <v>0</v>
      </c>
      <c r="G324" s="224">
        <f>VLOOKUP(A324,'[1]CUT Bs'!A:S,2,FALSE)</f>
        <v>0</v>
      </c>
      <c r="H324" s="224">
        <f>VLOOKUP(A324,'[1]CUT Bs'!A:S,3,FALSE)</f>
        <v>0</v>
      </c>
      <c r="I324" s="224">
        <f>VLOOKUP(A324,'[1]CUT Bs'!A:S,4,FALSE)</f>
        <v>0</v>
      </c>
      <c r="J324" s="224">
        <f>VLOOKUP(A324,'[1]CUT Bs'!A:S,5,FALSE)</f>
        <v>0</v>
      </c>
      <c r="K324" s="224">
        <f>VLOOKUP(A324,'[1]CUT Bs'!A:S,6,FALSE)</f>
        <v>0</v>
      </c>
      <c r="L324" s="224">
        <f>VLOOKUP(A324,'[1]CUT Bs'!A:S,7,FALSE)</f>
        <v>0</v>
      </c>
      <c r="M324" s="224">
        <f>VLOOKUP(A324,'[1]CUT Bs'!A:S,8,FALSE)</f>
        <v>0</v>
      </c>
      <c r="N324" s="224">
        <f>VLOOKUP(A324,'[1]CUT Bs'!A:S,9,FALSE)</f>
        <v>0</v>
      </c>
      <c r="O324" s="224">
        <f>VLOOKUP(A324,'[1]CUT Bs'!A:S,10,FALSE)</f>
        <v>0</v>
      </c>
      <c r="P324" s="224">
        <f>VLOOKUP(A324,'[1]CUT Bs'!A:S,11,FALSE)</f>
        <v>0</v>
      </c>
      <c r="Q324" s="224">
        <f>VLOOKUP(A324,'[1]CUT Bs'!A:S,12,FALSE)</f>
        <v>0</v>
      </c>
      <c r="R324" s="224">
        <f>VLOOKUP(A324,'[1]CUT Bs'!A:S,13,FALSE)</f>
        <v>0</v>
      </c>
      <c r="S324" s="224">
        <f>VLOOKUP(A324,'[1]CUT Bs'!A:S,14,FALSE)</f>
        <v>0</v>
      </c>
      <c r="T324" s="224">
        <f>VLOOKUP(A324,'[1]CUT Bs'!A:S,15,FALSE)</f>
        <v>0</v>
      </c>
      <c r="U324" s="224">
        <f>VLOOKUP(A324,'[1]CUT Bs'!A:S,16,FALSE)</f>
        <v>0</v>
      </c>
      <c r="V324" s="224">
        <f>VLOOKUP(A324,'[1]CUT Bs'!A:S,17,FALSE)</f>
        <v>0</v>
      </c>
      <c r="W324" s="224">
        <f>VLOOKUP(A324,'[1]RES. TRL'!F:H,2,FALSE)</f>
        <v>0</v>
      </c>
      <c r="X324" s="224">
        <f>VLOOKUP(A324,'[1]RES. TRL'!F:H,3,FALSE)</f>
        <v>0</v>
      </c>
      <c r="Y324" s="224">
        <f>VLOOKUP(A324,'[1]CUT USD'!A:N,2,FALSE)</f>
        <v>0</v>
      </c>
      <c r="Z324" s="224">
        <f>VLOOKUP(A324,'[1]CUT USD'!A:N,3,FALSE)</f>
        <v>0</v>
      </c>
      <c r="AA324" s="224">
        <f>VLOOKUP(A324,'[1]CUT USD'!A:N,4,FALSE)</f>
        <v>0</v>
      </c>
      <c r="AB324" s="224">
        <f>VLOOKUP(A324,'[1]CUT USD'!A:N,5,FALSE)</f>
        <v>0</v>
      </c>
      <c r="AC324" s="224">
        <f>VLOOKUP(A324,'[1]CUT USD'!A:N,6,FALSE)</f>
        <v>0</v>
      </c>
      <c r="AD324" s="224">
        <f>VLOOKUP(A324,'[1]CUT USD'!A:N,7,FALSE)</f>
        <v>0</v>
      </c>
      <c r="AE324" s="224">
        <f>VLOOKUP(A324,'[1]CUT USD'!A:N,8,FALSE)</f>
        <v>0</v>
      </c>
      <c r="AF324" s="224">
        <f>VLOOKUP(A324,'[1]CUT USD'!A:N,9,FALSE)</f>
        <v>0</v>
      </c>
      <c r="AG324" s="224">
        <f>VLOOKUP(A324,'[1]CUT USD'!A:N,10,FALSE)</f>
        <v>0</v>
      </c>
      <c r="AH324" s="224">
        <f>VLOOKUP(A324,'[1]CUT USD'!A:N,11,FALSE)</f>
        <v>0</v>
      </c>
      <c r="AI324" s="224">
        <f>VLOOKUP(A324,'[1]CUT USD'!A:N,12,FALSE)</f>
        <v>0</v>
      </c>
      <c r="AJ324" s="224">
        <f>VLOOKUP(A324,'[1]CUT USD'!A:N,13,FALSE)</f>
        <v>0</v>
      </c>
      <c r="AK324" s="224">
        <f>VLOOKUP(A324,'[1]CUT USD'!A:N,14,FALSE)</f>
        <v>0</v>
      </c>
      <c r="AL324" s="96">
        <f t="shared" si="6"/>
        <v>0</v>
      </c>
      <c r="AO324" s="103"/>
    </row>
    <row r="325" spans="1:41" ht="33" hidden="1" customHeight="1">
      <c r="A325" s="221">
        <v>1246</v>
      </c>
      <c r="B325" s="222" t="str">
        <f>PROPER(VLOOKUP(A325,[1]bd_lista!$A:$D,2,FALSE))</f>
        <v>Gobierno Autónomo Municipal De Puerto Acosta</v>
      </c>
      <c r="C325" s="223" t="s">
        <v>1383</v>
      </c>
      <c r="D325" s="224">
        <f>VLOOKUP(A325,'[1]RES. TRL'!A:C,2,FALSE)</f>
        <v>0</v>
      </c>
      <c r="E325" s="224">
        <f>VLOOKUP(A325,'[1]RES. TRL'!A:C,3,FALSE)</f>
        <v>0</v>
      </c>
      <c r="F325" s="224">
        <f>VLOOKUP(A325,[1]RES.CDI!A:B,2,FALSE)</f>
        <v>0</v>
      </c>
      <c r="G325" s="224">
        <f>VLOOKUP(A325,'[1]CUT Bs'!A:S,2,FALSE)</f>
        <v>0</v>
      </c>
      <c r="H325" s="224">
        <f>VLOOKUP(A325,'[1]CUT Bs'!A:S,3,FALSE)</f>
        <v>0</v>
      </c>
      <c r="I325" s="224">
        <f>VLOOKUP(A325,'[1]CUT Bs'!A:S,4,FALSE)</f>
        <v>0</v>
      </c>
      <c r="J325" s="224">
        <f>VLOOKUP(A325,'[1]CUT Bs'!A:S,5,FALSE)</f>
        <v>0</v>
      </c>
      <c r="K325" s="224">
        <f>VLOOKUP(A325,'[1]CUT Bs'!A:S,6,FALSE)</f>
        <v>0</v>
      </c>
      <c r="L325" s="224">
        <f>VLOOKUP(A325,'[1]CUT Bs'!A:S,7,FALSE)</f>
        <v>0</v>
      </c>
      <c r="M325" s="224">
        <f>VLOOKUP(A325,'[1]CUT Bs'!A:S,8,FALSE)</f>
        <v>0</v>
      </c>
      <c r="N325" s="224">
        <f>VLOOKUP(A325,'[1]CUT Bs'!A:S,9,FALSE)</f>
        <v>0</v>
      </c>
      <c r="O325" s="224">
        <f>VLOOKUP(A325,'[1]CUT Bs'!A:S,10,FALSE)</f>
        <v>0</v>
      </c>
      <c r="P325" s="224">
        <f>VLOOKUP(A325,'[1]CUT Bs'!A:S,11,FALSE)</f>
        <v>0</v>
      </c>
      <c r="Q325" s="224">
        <f>VLOOKUP(A325,'[1]CUT Bs'!A:S,12,FALSE)</f>
        <v>0</v>
      </c>
      <c r="R325" s="224">
        <f>VLOOKUP(A325,'[1]CUT Bs'!A:S,13,FALSE)</f>
        <v>0</v>
      </c>
      <c r="S325" s="224">
        <f>VLOOKUP(A325,'[1]CUT Bs'!A:S,14,FALSE)</f>
        <v>0</v>
      </c>
      <c r="T325" s="224">
        <f>VLOOKUP(A325,'[1]CUT Bs'!A:S,15,FALSE)</f>
        <v>0</v>
      </c>
      <c r="U325" s="224">
        <f>VLOOKUP(A325,'[1]CUT Bs'!A:S,16,FALSE)</f>
        <v>0</v>
      </c>
      <c r="V325" s="224">
        <f>VLOOKUP(A325,'[1]CUT Bs'!A:S,17,FALSE)</f>
        <v>0</v>
      </c>
      <c r="W325" s="224">
        <f>VLOOKUP(A325,'[1]RES. TRL'!F:H,2,FALSE)</f>
        <v>0</v>
      </c>
      <c r="X325" s="224">
        <f>VLOOKUP(A325,'[1]RES. TRL'!F:H,3,FALSE)</f>
        <v>0</v>
      </c>
      <c r="Y325" s="224">
        <f>VLOOKUP(A325,'[1]CUT USD'!A:N,2,FALSE)</f>
        <v>0</v>
      </c>
      <c r="Z325" s="224">
        <f>VLOOKUP(A325,'[1]CUT USD'!A:N,3,FALSE)</f>
        <v>0</v>
      </c>
      <c r="AA325" s="224">
        <f>VLOOKUP(A325,'[1]CUT USD'!A:N,4,FALSE)</f>
        <v>0</v>
      </c>
      <c r="AB325" s="224">
        <f>VLOOKUP(A325,'[1]CUT USD'!A:N,5,FALSE)</f>
        <v>0</v>
      </c>
      <c r="AC325" s="224">
        <f>VLOOKUP(A325,'[1]CUT USD'!A:N,6,FALSE)</f>
        <v>0</v>
      </c>
      <c r="AD325" s="224">
        <f>VLOOKUP(A325,'[1]CUT USD'!A:N,7,FALSE)</f>
        <v>0</v>
      </c>
      <c r="AE325" s="224">
        <f>VLOOKUP(A325,'[1]CUT USD'!A:N,8,FALSE)</f>
        <v>0</v>
      </c>
      <c r="AF325" s="224">
        <f>VLOOKUP(A325,'[1]CUT USD'!A:N,9,FALSE)</f>
        <v>0</v>
      </c>
      <c r="AG325" s="224">
        <f>VLOOKUP(A325,'[1]CUT USD'!A:N,10,FALSE)</f>
        <v>0</v>
      </c>
      <c r="AH325" s="224">
        <f>VLOOKUP(A325,'[1]CUT USD'!A:N,11,FALSE)</f>
        <v>0</v>
      </c>
      <c r="AI325" s="224">
        <f>VLOOKUP(A325,'[1]CUT USD'!A:N,12,FALSE)</f>
        <v>0</v>
      </c>
      <c r="AJ325" s="224">
        <f>VLOOKUP(A325,'[1]CUT USD'!A:N,13,FALSE)</f>
        <v>0</v>
      </c>
      <c r="AK325" s="224">
        <f>VLOOKUP(A325,'[1]CUT USD'!A:N,14,FALSE)</f>
        <v>0</v>
      </c>
      <c r="AL325" s="96">
        <f t="shared" si="6"/>
        <v>0</v>
      </c>
      <c r="AO325" s="103"/>
    </row>
    <row r="326" spans="1:41" ht="33" hidden="1" customHeight="1">
      <c r="A326" s="221">
        <v>1247</v>
      </c>
      <c r="B326" s="222" t="str">
        <f>PROPER(VLOOKUP(A326,[1]bd_lista!$A:$D,2,FALSE))</f>
        <v>Gobierno Autónomo Municipal De Mocomoco</v>
      </c>
      <c r="C326" s="223" t="s">
        <v>1383</v>
      </c>
      <c r="D326" s="224">
        <f>VLOOKUP(A326,'[1]RES. TRL'!A:C,2,FALSE)</f>
        <v>0</v>
      </c>
      <c r="E326" s="224">
        <f>VLOOKUP(A326,'[1]RES. TRL'!A:C,3,FALSE)</f>
        <v>0</v>
      </c>
      <c r="F326" s="224">
        <f>VLOOKUP(A326,[1]RES.CDI!A:B,2,FALSE)</f>
        <v>0</v>
      </c>
      <c r="G326" s="224">
        <f>VLOOKUP(A326,'[1]CUT Bs'!A:S,2,FALSE)</f>
        <v>0</v>
      </c>
      <c r="H326" s="224">
        <f>VLOOKUP(A326,'[1]CUT Bs'!A:S,3,FALSE)</f>
        <v>0</v>
      </c>
      <c r="I326" s="224">
        <f>VLOOKUP(A326,'[1]CUT Bs'!A:S,4,FALSE)</f>
        <v>0</v>
      </c>
      <c r="J326" s="224">
        <f>VLOOKUP(A326,'[1]CUT Bs'!A:S,5,FALSE)</f>
        <v>0</v>
      </c>
      <c r="K326" s="224">
        <f>VLOOKUP(A326,'[1]CUT Bs'!A:S,6,FALSE)</f>
        <v>0</v>
      </c>
      <c r="L326" s="224">
        <f>VLOOKUP(A326,'[1]CUT Bs'!A:S,7,FALSE)</f>
        <v>0</v>
      </c>
      <c r="M326" s="224">
        <f>VLOOKUP(A326,'[1]CUT Bs'!A:S,8,FALSE)</f>
        <v>0</v>
      </c>
      <c r="N326" s="224">
        <f>VLOOKUP(A326,'[1]CUT Bs'!A:S,9,FALSE)</f>
        <v>0</v>
      </c>
      <c r="O326" s="224">
        <f>VLOOKUP(A326,'[1]CUT Bs'!A:S,10,FALSE)</f>
        <v>0</v>
      </c>
      <c r="P326" s="224">
        <f>VLOOKUP(A326,'[1]CUT Bs'!A:S,11,FALSE)</f>
        <v>0</v>
      </c>
      <c r="Q326" s="224">
        <f>VLOOKUP(A326,'[1]CUT Bs'!A:S,12,FALSE)</f>
        <v>0</v>
      </c>
      <c r="R326" s="224">
        <f>VLOOKUP(A326,'[1]CUT Bs'!A:S,13,FALSE)</f>
        <v>0</v>
      </c>
      <c r="S326" s="224">
        <f>VLOOKUP(A326,'[1]CUT Bs'!A:S,14,FALSE)</f>
        <v>0</v>
      </c>
      <c r="T326" s="224">
        <f>VLOOKUP(A326,'[1]CUT Bs'!A:S,15,FALSE)</f>
        <v>0</v>
      </c>
      <c r="U326" s="224">
        <f>VLOOKUP(A326,'[1]CUT Bs'!A:S,16,FALSE)</f>
        <v>0</v>
      </c>
      <c r="V326" s="224">
        <f>VLOOKUP(A326,'[1]CUT Bs'!A:S,17,FALSE)</f>
        <v>0</v>
      </c>
      <c r="W326" s="224">
        <f>VLOOKUP(A326,'[1]RES. TRL'!F:H,2,FALSE)</f>
        <v>0</v>
      </c>
      <c r="X326" s="224">
        <f>VLOOKUP(A326,'[1]RES. TRL'!F:H,3,FALSE)</f>
        <v>0</v>
      </c>
      <c r="Y326" s="224">
        <f>VLOOKUP(A326,'[1]CUT USD'!A:N,2,FALSE)</f>
        <v>0</v>
      </c>
      <c r="Z326" s="224">
        <f>VLOOKUP(A326,'[1]CUT USD'!A:N,3,FALSE)</f>
        <v>0</v>
      </c>
      <c r="AA326" s="224">
        <f>VLOOKUP(A326,'[1]CUT USD'!A:N,4,FALSE)</f>
        <v>0</v>
      </c>
      <c r="AB326" s="224">
        <f>VLOOKUP(A326,'[1]CUT USD'!A:N,5,FALSE)</f>
        <v>0</v>
      </c>
      <c r="AC326" s="224">
        <f>VLOOKUP(A326,'[1]CUT USD'!A:N,6,FALSE)</f>
        <v>0</v>
      </c>
      <c r="AD326" s="224">
        <f>VLOOKUP(A326,'[1]CUT USD'!A:N,7,FALSE)</f>
        <v>0</v>
      </c>
      <c r="AE326" s="224">
        <f>VLOOKUP(A326,'[1]CUT USD'!A:N,8,FALSE)</f>
        <v>0</v>
      </c>
      <c r="AF326" s="224">
        <f>VLOOKUP(A326,'[1]CUT USD'!A:N,9,FALSE)</f>
        <v>0</v>
      </c>
      <c r="AG326" s="224">
        <f>VLOOKUP(A326,'[1]CUT USD'!A:N,10,FALSE)</f>
        <v>0</v>
      </c>
      <c r="AH326" s="224">
        <f>VLOOKUP(A326,'[1]CUT USD'!A:N,11,FALSE)</f>
        <v>0</v>
      </c>
      <c r="AI326" s="224">
        <f>VLOOKUP(A326,'[1]CUT USD'!A:N,12,FALSE)</f>
        <v>0</v>
      </c>
      <c r="AJ326" s="224">
        <f>VLOOKUP(A326,'[1]CUT USD'!A:N,13,FALSE)</f>
        <v>0</v>
      </c>
      <c r="AK326" s="224">
        <f>VLOOKUP(A326,'[1]CUT USD'!A:N,14,FALSE)</f>
        <v>0</v>
      </c>
      <c r="AL326" s="96">
        <f t="shared" si="6"/>
        <v>0</v>
      </c>
      <c r="AO326" s="103"/>
    </row>
    <row r="327" spans="1:41" ht="33" hidden="1" customHeight="1">
      <c r="A327" s="221">
        <v>1248</v>
      </c>
      <c r="B327" s="222" t="str">
        <f>PROPER(VLOOKUP(A327,[1]bd_lista!$A:$D,2,FALSE))</f>
        <v>Gobierno Autónomo Municipal De Carabuco</v>
      </c>
      <c r="C327" s="223" t="s">
        <v>1383</v>
      </c>
      <c r="D327" s="224">
        <f>VLOOKUP(A327,'[1]RES. TRL'!A:C,2,FALSE)</f>
        <v>0</v>
      </c>
      <c r="E327" s="224">
        <f>VLOOKUP(A327,'[1]RES. TRL'!A:C,3,FALSE)</f>
        <v>0</v>
      </c>
      <c r="F327" s="224">
        <f>VLOOKUP(A327,[1]RES.CDI!A:B,2,FALSE)</f>
        <v>0</v>
      </c>
      <c r="G327" s="224">
        <f>VLOOKUP(A327,'[1]CUT Bs'!A:S,2,FALSE)</f>
        <v>0</v>
      </c>
      <c r="H327" s="224">
        <f>VLOOKUP(A327,'[1]CUT Bs'!A:S,3,FALSE)</f>
        <v>0</v>
      </c>
      <c r="I327" s="224">
        <f>VLOOKUP(A327,'[1]CUT Bs'!A:S,4,FALSE)</f>
        <v>0</v>
      </c>
      <c r="J327" s="224">
        <f>VLOOKUP(A327,'[1]CUT Bs'!A:S,5,FALSE)</f>
        <v>0</v>
      </c>
      <c r="K327" s="224">
        <f>VLOOKUP(A327,'[1]CUT Bs'!A:S,6,FALSE)</f>
        <v>0</v>
      </c>
      <c r="L327" s="224">
        <f>VLOOKUP(A327,'[1]CUT Bs'!A:S,7,FALSE)</f>
        <v>0</v>
      </c>
      <c r="M327" s="224">
        <f>VLOOKUP(A327,'[1]CUT Bs'!A:S,8,FALSE)</f>
        <v>0</v>
      </c>
      <c r="N327" s="224">
        <f>VLOOKUP(A327,'[1]CUT Bs'!A:S,9,FALSE)</f>
        <v>0</v>
      </c>
      <c r="O327" s="224">
        <f>VLOOKUP(A327,'[1]CUT Bs'!A:S,10,FALSE)</f>
        <v>0</v>
      </c>
      <c r="P327" s="224">
        <f>VLOOKUP(A327,'[1]CUT Bs'!A:S,11,FALSE)</f>
        <v>0</v>
      </c>
      <c r="Q327" s="224">
        <f>VLOOKUP(A327,'[1]CUT Bs'!A:S,12,FALSE)</f>
        <v>0</v>
      </c>
      <c r="R327" s="224">
        <f>VLOOKUP(A327,'[1]CUT Bs'!A:S,13,FALSE)</f>
        <v>0</v>
      </c>
      <c r="S327" s="224">
        <f>VLOOKUP(A327,'[1]CUT Bs'!A:S,14,FALSE)</f>
        <v>0</v>
      </c>
      <c r="T327" s="224">
        <f>VLOOKUP(A327,'[1]CUT Bs'!A:S,15,FALSE)</f>
        <v>0</v>
      </c>
      <c r="U327" s="224">
        <f>VLOOKUP(A327,'[1]CUT Bs'!A:S,16,FALSE)</f>
        <v>0</v>
      </c>
      <c r="V327" s="224">
        <f>VLOOKUP(A327,'[1]CUT Bs'!A:S,17,FALSE)</f>
        <v>0</v>
      </c>
      <c r="W327" s="224">
        <f>VLOOKUP(A327,'[1]RES. TRL'!F:H,2,FALSE)</f>
        <v>0</v>
      </c>
      <c r="X327" s="224">
        <f>VLOOKUP(A327,'[1]RES. TRL'!F:H,3,FALSE)</f>
        <v>0</v>
      </c>
      <c r="Y327" s="224">
        <f>VLOOKUP(A327,'[1]CUT USD'!A:N,2,FALSE)</f>
        <v>0</v>
      </c>
      <c r="Z327" s="224">
        <f>VLOOKUP(A327,'[1]CUT USD'!A:N,3,FALSE)</f>
        <v>0</v>
      </c>
      <c r="AA327" s="224">
        <f>VLOOKUP(A327,'[1]CUT USD'!A:N,4,FALSE)</f>
        <v>0</v>
      </c>
      <c r="AB327" s="224">
        <f>VLOOKUP(A327,'[1]CUT USD'!A:N,5,FALSE)</f>
        <v>0</v>
      </c>
      <c r="AC327" s="224">
        <f>VLOOKUP(A327,'[1]CUT USD'!A:N,6,FALSE)</f>
        <v>0</v>
      </c>
      <c r="AD327" s="224">
        <f>VLOOKUP(A327,'[1]CUT USD'!A:N,7,FALSE)</f>
        <v>0</v>
      </c>
      <c r="AE327" s="224">
        <f>VLOOKUP(A327,'[1]CUT USD'!A:N,8,FALSE)</f>
        <v>0</v>
      </c>
      <c r="AF327" s="224">
        <f>VLOOKUP(A327,'[1]CUT USD'!A:N,9,FALSE)</f>
        <v>0</v>
      </c>
      <c r="AG327" s="224">
        <f>VLOOKUP(A327,'[1]CUT USD'!A:N,10,FALSE)</f>
        <v>0</v>
      </c>
      <c r="AH327" s="224">
        <f>VLOOKUP(A327,'[1]CUT USD'!A:N,11,FALSE)</f>
        <v>0</v>
      </c>
      <c r="AI327" s="224">
        <f>VLOOKUP(A327,'[1]CUT USD'!A:N,12,FALSE)</f>
        <v>0</v>
      </c>
      <c r="AJ327" s="224">
        <f>VLOOKUP(A327,'[1]CUT USD'!A:N,13,FALSE)</f>
        <v>0</v>
      </c>
      <c r="AK327" s="224">
        <f>VLOOKUP(A327,'[1]CUT USD'!A:N,14,FALSE)</f>
        <v>0</v>
      </c>
      <c r="AL327" s="96">
        <f t="shared" si="6"/>
        <v>0</v>
      </c>
      <c r="AO327" s="103"/>
    </row>
    <row r="328" spans="1:41" ht="33" hidden="1" customHeight="1">
      <c r="A328" s="221">
        <v>1249</v>
      </c>
      <c r="B328" s="222" t="str">
        <f>PROPER(VLOOKUP(A328,[1]bd_lista!$A:$D,2,FALSE))</f>
        <v>Gobierno Autónomo Municipal De Apolo</v>
      </c>
      <c r="C328" s="223" t="s">
        <v>1383</v>
      </c>
      <c r="D328" s="224">
        <f>VLOOKUP(A328,'[1]RES. TRL'!A:C,2,FALSE)</f>
        <v>0</v>
      </c>
      <c r="E328" s="224">
        <f>VLOOKUP(A328,'[1]RES. TRL'!A:C,3,FALSE)</f>
        <v>0</v>
      </c>
      <c r="F328" s="224">
        <f>VLOOKUP(A328,[1]RES.CDI!A:B,2,FALSE)</f>
        <v>0</v>
      </c>
      <c r="G328" s="224">
        <f>VLOOKUP(A328,'[1]CUT Bs'!A:S,2,FALSE)</f>
        <v>0</v>
      </c>
      <c r="H328" s="224">
        <f>VLOOKUP(A328,'[1]CUT Bs'!A:S,3,FALSE)</f>
        <v>0</v>
      </c>
      <c r="I328" s="224">
        <f>VLOOKUP(A328,'[1]CUT Bs'!A:S,4,FALSE)</f>
        <v>0</v>
      </c>
      <c r="J328" s="224">
        <f>VLOOKUP(A328,'[1]CUT Bs'!A:S,5,FALSE)</f>
        <v>0</v>
      </c>
      <c r="K328" s="224">
        <f>VLOOKUP(A328,'[1]CUT Bs'!A:S,6,FALSE)</f>
        <v>0</v>
      </c>
      <c r="L328" s="224">
        <f>VLOOKUP(A328,'[1]CUT Bs'!A:S,7,FALSE)</f>
        <v>0</v>
      </c>
      <c r="M328" s="224">
        <f>VLOOKUP(A328,'[1]CUT Bs'!A:S,8,FALSE)</f>
        <v>0</v>
      </c>
      <c r="N328" s="224">
        <f>VLOOKUP(A328,'[1]CUT Bs'!A:S,9,FALSE)</f>
        <v>0</v>
      </c>
      <c r="O328" s="224">
        <f>VLOOKUP(A328,'[1]CUT Bs'!A:S,10,FALSE)</f>
        <v>0</v>
      </c>
      <c r="P328" s="224">
        <f>VLOOKUP(A328,'[1]CUT Bs'!A:S,11,FALSE)</f>
        <v>0</v>
      </c>
      <c r="Q328" s="224">
        <f>VLOOKUP(A328,'[1]CUT Bs'!A:S,12,FALSE)</f>
        <v>0</v>
      </c>
      <c r="R328" s="224">
        <f>VLOOKUP(A328,'[1]CUT Bs'!A:S,13,FALSE)</f>
        <v>0</v>
      </c>
      <c r="S328" s="224">
        <f>VLOOKUP(A328,'[1]CUT Bs'!A:S,14,FALSE)</f>
        <v>0</v>
      </c>
      <c r="T328" s="224">
        <f>VLOOKUP(A328,'[1]CUT Bs'!A:S,15,FALSE)</f>
        <v>0</v>
      </c>
      <c r="U328" s="224">
        <f>VLOOKUP(A328,'[1]CUT Bs'!A:S,16,FALSE)</f>
        <v>0</v>
      </c>
      <c r="V328" s="224">
        <f>VLOOKUP(A328,'[1]CUT Bs'!A:S,17,FALSE)</f>
        <v>0</v>
      </c>
      <c r="W328" s="224">
        <f>VLOOKUP(A328,'[1]RES. TRL'!F:H,2,FALSE)</f>
        <v>0</v>
      </c>
      <c r="X328" s="224">
        <f>VLOOKUP(A328,'[1]RES. TRL'!F:H,3,FALSE)</f>
        <v>0</v>
      </c>
      <c r="Y328" s="224">
        <f>VLOOKUP(A328,'[1]CUT USD'!A:N,2,FALSE)</f>
        <v>0</v>
      </c>
      <c r="Z328" s="224">
        <f>VLOOKUP(A328,'[1]CUT USD'!A:N,3,FALSE)</f>
        <v>0</v>
      </c>
      <c r="AA328" s="224">
        <f>VLOOKUP(A328,'[1]CUT USD'!A:N,4,FALSE)</f>
        <v>0</v>
      </c>
      <c r="AB328" s="224">
        <f>VLOOKUP(A328,'[1]CUT USD'!A:N,5,FALSE)</f>
        <v>0</v>
      </c>
      <c r="AC328" s="224">
        <f>VLOOKUP(A328,'[1]CUT USD'!A:N,6,FALSE)</f>
        <v>0</v>
      </c>
      <c r="AD328" s="224">
        <f>VLOOKUP(A328,'[1]CUT USD'!A:N,7,FALSE)</f>
        <v>0</v>
      </c>
      <c r="AE328" s="224">
        <f>VLOOKUP(A328,'[1]CUT USD'!A:N,8,FALSE)</f>
        <v>0</v>
      </c>
      <c r="AF328" s="224">
        <f>VLOOKUP(A328,'[1]CUT USD'!A:N,9,FALSE)</f>
        <v>0</v>
      </c>
      <c r="AG328" s="224">
        <f>VLOOKUP(A328,'[1]CUT USD'!A:N,10,FALSE)</f>
        <v>0</v>
      </c>
      <c r="AH328" s="224">
        <f>VLOOKUP(A328,'[1]CUT USD'!A:N,11,FALSE)</f>
        <v>0</v>
      </c>
      <c r="AI328" s="224">
        <f>VLOOKUP(A328,'[1]CUT USD'!A:N,12,FALSE)</f>
        <v>0</v>
      </c>
      <c r="AJ328" s="224">
        <f>VLOOKUP(A328,'[1]CUT USD'!A:N,13,FALSE)</f>
        <v>0</v>
      </c>
      <c r="AK328" s="224">
        <f>VLOOKUP(A328,'[1]CUT USD'!A:N,14,FALSE)</f>
        <v>0</v>
      </c>
      <c r="AL328" s="96">
        <f t="shared" si="6"/>
        <v>0</v>
      </c>
      <c r="AO328" s="103"/>
    </row>
    <row r="329" spans="1:41" ht="33" hidden="1" customHeight="1">
      <c r="A329" s="221">
        <v>1250</v>
      </c>
      <c r="B329" s="222" t="str">
        <f>PROPER(VLOOKUP(A329,[1]bd_lista!$A:$D,2,FALSE))</f>
        <v>Gobierno Autónomo Municipal De Pelechuco</v>
      </c>
      <c r="C329" s="223" t="s">
        <v>1383</v>
      </c>
      <c r="D329" s="224">
        <f>VLOOKUP(A329,'[1]RES. TRL'!A:C,2,FALSE)</f>
        <v>0</v>
      </c>
      <c r="E329" s="224">
        <f>VLOOKUP(A329,'[1]RES. TRL'!A:C,3,FALSE)</f>
        <v>0</v>
      </c>
      <c r="F329" s="224">
        <f>VLOOKUP(A329,[1]RES.CDI!A:B,2,FALSE)</f>
        <v>0</v>
      </c>
      <c r="G329" s="224">
        <f>VLOOKUP(A329,'[1]CUT Bs'!A:S,2,FALSE)</f>
        <v>0</v>
      </c>
      <c r="H329" s="224">
        <f>VLOOKUP(A329,'[1]CUT Bs'!A:S,3,FALSE)</f>
        <v>0</v>
      </c>
      <c r="I329" s="224">
        <f>VLOOKUP(A329,'[1]CUT Bs'!A:S,4,FALSE)</f>
        <v>0</v>
      </c>
      <c r="J329" s="224">
        <f>VLOOKUP(A329,'[1]CUT Bs'!A:S,5,FALSE)</f>
        <v>0</v>
      </c>
      <c r="K329" s="224">
        <f>VLOOKUP(A329,'[1]CUT Bs'!A:S,6,FALSE)</f>
        <v>0</v>
      </c>
      <c r="L329" s="224">
        <f>VLOOKUP(A329,'[1]CUT Bs'!A:S,7,FALSE)</f>
        <v>0</v>
      </c>
      <c r="M329" s="224">
        <f>VLOOKUP(A329,'[1]CUT Bs'!A:S,8,FALSE)</f>
        <v>0</v>
      </c>
      <c r="N329" s="224">
        <f>VLOOKUP(A329,'[1]CUT Bs'!A:S,9,FALSE)</f>
        <v>0</v>
      </c>
      <c r="O329" s="224">
        <f>VLOOKUP(A329,'[1]CUT Bs'!A:S,10,FALSE)</f>
        <v>0</v>
      </c>
      <c r="P329" s="224">
        <f>VLOOKUP(A329,'[1]CUT Bs'!A:S,11,FALSE)</f>
        <v>0</v>
      </c>
      <c r="Q329" s="224">
        <f>VLOOKUP(A329,'[1]CUT Bs'!A:S,12,FALSE)</f>
        <v>0</v>
      </c>
      <c r="R329" s="224">
        <f>VLOOKUP(A329,'[1]CUT Bs'!A:S,13,FALSE)</f>
        <v>0</v>
      </c>
      <c r="S329" s="224">
        <f>VLOOKUP(A329,'[1]CUT Bs'!A:S,14,FALSE)</f>
        <v>0</v>
      </c>
      <c r="T329" s="224">
        <f>VLOOKUP(A329,'[1]CUT Bs'!A:S,15,FALSE)</f>
        <v>0</v>
      </c>
      <c r="U329" s="224">
        <f>VLOOKUP(A329,'[1]CUT Bs'!A:S,16,FALSE)</f>
        <v>0</v>
      </c>
      <c r="V329" s="224">
        <f>VLOOKUP(A329,'[1]CUT Bs'!A:S,17,FALSE)</f>
        <v>0</v>
      </c>
      <c r="W329" s="224">
        <f>VLOOKUP(A329,'[1]RES. TRL'!F:H,2,FALSE)</f>
        <v>0</v>
      </c>
      <c r="X329" s="224">
        <f>VLOOKUP(A329,'[1]RES. TRL'!F:H,3,FALSE)</f>
        <v>0</v>
      </c>
      <c r="Y329" s="224">
        <f>VLOOKUP(A329,'[1]CUT USD'!A:N,2,FALSE)</f>
        <v>0</v>
      </c>
      <c r="Z329" s="224">
        <f>VLOOKUP(A329,'[1]CUT USD'!A:N,3,FALSE)</f>
        <v>0</v>
      </c>
      <c r="AA329" s="224">
        <f>VLOOKUP(A329,'[1]CUT USD'!A:N,4,FALSE)</f>
        <v>0</v>
      </c>
      <c r="AB329" s="224">
        <f>VLOOKUP(A329,'[1]CUT USD'!A:N,5,FALSE)</f>
        <v>0</v>
      </c>
      <c r="AC329" s="224">
        <f>VLOOKUP(A329,'[1]CUT USD'!A:N,6,FALSE)</f>
        <v>0</v>
      </c>
      <c r="AD329" s="224">
        <f>VLOOKUP(A329,'[1]CUT USD'!A:N,7,FALSE)</f>
        <v>0</v>
      </c>
      <c r="AE329" s="224">
        <f>VLOOKUP(A329,'[1]CUT USD'!A:N,8,FALSE)</f>
        <v>0</v>
      </c>
      <c r="AF329" s="224">
        <f>VLOOKUP(A329,'[1]CUT USD'!A:N,9,FALSE)</f>
        <v>0</v>
      </c>
      <c r="AG329" s="224">
        <f>VLOOKUP(A329,'[1]CUT USD'!A:N,10,FALSE)</f>
        <v>0</v>
      </c>
      <c r="AH329" s="224">
        <f>VLOOKUP(A329,'[1]CUT USD'!A:N,11,FALSE)</f>
        <v>0</v>
      </c>
      <c r="AI329" s="224">
        <f>VLOOKUP(A329,'[1]CUT USD'!A:N,12,FALSE)</f>
        <v>0</v>
      </c>
      <c r="AJ329" s="224">
        <f>VLOOKUP(A329,'[1]CUT USD'!A:N,13,FALSE)</f>
        <v>0</v>
      </c>
      <c r="AK329" s="224">
        <f>VLOOKUP(A329,'[1]CUT USD'!A:N,14,FALSE)</f>
        <v>0</v>
      </c>
      <c r="AL329" s="96">
        <f t="shared" si="6"/>
        <v>0</v>
      </c>
      <c r="AO329" s="103"/>
    </row>
    <row r="330" spans="1:41" ht="33" hidden="1" customHeight="1">
      <c r="A330" s="221">
        <v>1251</v>
      </c>
      <c r="B330" s="222" t="str">
        <f>PROPER(VLOOKUP(A330,[1]bd_lista!$A:$D,2,FALSE))</f>
        <v>Gobierno Autónomo Municipal De Luribay</v>
      </c>
      <c r="C330" s="223" t="s">
        <v>1383</v>
      </c>
      <c r="D330" s="224">
        <f>VLOOKUP(A330,'[1]RES. TRL'!A:C,2,FALSE)</f>
        <v>0</v>
      </c>
      <c r="E330" s="224">
        <f>VLOOKUP(A330,'[1]RES. TRL'!A:C,3,FALSE)</f>
        <v>0</v>
      </c>
      <c r="F330" s="224">
        <f>VLOOKUP(A330,[1]RES.CDI!A:B,2,FALSE)</f>
        <v>0</v>
      </c>
      <c r="G330" s="224">
        <f>VLOOKUP(A330,'[1]CUT Bs'!A:S,2,FALSE)</f>
        <v>0</v>
      </c>
      <c r="H330" s="224">
        <f>VLOOKUP(A330,'[1]CUT Bs'!A:S,3,FALSE)</f>
        <v>0</v>
      </c>
      <c r="I330" s="224">
        <f>VLOOKUP(A330,'[1]CUT Bs'!A:S,4,FALSE)</f>
        <v>0</v>
      </c>
      <c r="J330" s="224">
        <f>VLOOKUP(A330,'[1]CUT Bs'!A:S,5,FALSE)</f>
        <v>0</v>
      </c>
      <c r="K330" s="224">
        <f>VLOOKUP(A330,'[1]CUT Bs'!A:S,6,FALSE)</f>
        <v>0</v>
      </c>
      <c r="L330" s="224">
        <f>VLOOKUP(A330,'[1]CUT Bs'!A:S,7,FALSE)</f>
        <v>0</v>
      </c>
      <c r="M330" s="224">
        <f>VLOOKUP(A330,'[1]CUT Bs'!A:S,8,FALSE)</f>
        <v>0</v>
      </c>
      <c r="N330" s="224">
        <f>VLOOKUP(A330,'[1]CUT Bs'!A:S,9,FALSE)</f>
        <v>0</v>
      </c>
      <c r="O330" s="224">
        <f>VLOOKUP(A330,'[1]CUT Bs'!A:S,10,FALSE)</f>
        <v>0</v>
      </c>
      <c r="P330" s="224">
        <f>VLOOKUP(A330,'[1]CUT Bs'!A:S,11,FALSE)</f>
        <v>0</v>
      </c>
      <c r="Q330" s="224">
        <f>VLOOKUP(A330,'[1]CUT Bs'!A:S,12,FALSE)</f>
        <v>0</v>
      </c>
      <c r="R330" s="224">
        <f>VLOOKUP(A330,'[1]CUT Bs'!A:S,13,FALSE)</f>
        <v>0</v>
      </c>
      <c r="S330" s="224">
        <f>VLOOKUP(A330,'[1]CUT Bs'!A:S,14,FALSE)</f>
        <v>0</v>
      </c>
      <c r="T330" s="224">
        <f>VLOOKUP(A330,'[1]CUT Bs'!A:S,15,FALSE)</f>
        <v>0</v>
      </c>
      <c r="U330" s="224">
        <f>VLOOKUP(A330,'[1]CUT Bs'!A:S,16,FALSE)</f>
        <v>0</v>
      </c>
      <c r="V330" s="224">
        <f>VLOOKUP(A330,'[1]CUT Bs'!A:S,17,FALSE)</f>
        <v>0</v>
      </c>
      <c r="W330" s="224">
        <f>VLOOKUP(A330,'[1]RES. TRL'!F:H,2,FALSE)</f>
        <v>0</v>
      </c>
      <c r="X330" s="224">
        <f>VLOOKUP(A330,'[1]RES. TRL'!F:H,3,FALSE)</f>
        <v>0</v>
      </c>
      <c r="Y330" s="224">
        <f>VLOOKUP(A330,'[1]CUT USD'!A:N,2,FALSE)</f>
        <v>0</v>
      </c>
      <c r="Z330" s="224">
        <f>VLOOKUP(A330,'[1]CUT USD'!A:N,3,FALSE)</f>
        <v>0</v>
      </c>
      <c r="AA330" s="224">
        <f>VLOOKUP(A330,'[1]CUT USD'!A:N,4,FALSE)</f>
        <v>0</v>
      </c>
      <c r="AB330" s="224">
        <f>VLOOKUP(A330,'[1]CUT USD'!A:N,5,FALSE)</f>
        <v>0</v>
      </c>
      <c r="AC330" s="224">
        <f>VLOOKUP(A330,'[1]CUT USD'!A:N,6,FALSE)</f>
        <v>0</v>
      </c>
      <c r="AD330" s="224">
        <f>VLOOKUP(A330,'[1]CUT USD'!A:N,7,FALSE)</f>
        <v>0</v>
      </c>
      <c r="AE330" s="224">
        <f>VLOOKUP(A330,'[1]CUT USD'!A:N,8,FALSE)</f>
        <v>0</v>
      </c>
      <c r="AF330" s="224">
        <f>VLOOKUP(A330,'[1]CUT USD'!A:N,9,FALSE)</f>
        <v>0</v>
      </c>
      <c r="AG330" s="224">
        <f>VLOOKUP(A330,'[1]CUT USD'!A:N,10,FALSE)</f>
        <v>0</v>
      </c>
      <c r="AH330" s="224">
        <f>VLOOKUP(A330,'[1]CUT USD'!A:N,11,FALSE)</f>
        <v>0</v>
      </c>
      <c r="AI330" s="224">
        <f>VLOOKUP(A330,'[1]CUT USD'!A:N,12,FALSE)</f>
        <v>0</v>
      </c>
      <c r="AJ330" s="224">
        <f>VLOOKUP(A330,'[1]CUT USD'!A:N,13,FALSE)</f>
        <v>0</v>
      </c>
      <c r="AK330" s="224">
        <f>VLOOKUP(A330,'[1]CUT USD'!A:N,14,FALSE)</f>
        <v>0</v>
      </c>
      <c r="AL330" s="96">
        <f t="shared" si="6"/>
        <v>0</v>
      </c>
      <c r="AO330" s="103"/>
    </row>
    <row r="331" spans="1:41" ht="33" hidden="1" customHeight="1">
      <c r="A331" s="221">
        <v>1252</v>
      </c>
      <c r="B331" s="222" t="str">
        <f>PROPER(VLOOKUP(A331,[1]bd_lista!$A:$D,2,FALSE))</f>
        <v>Gobierno Autónomo Municipal De Sapahaqui</v>
      </c>
      <c r="C331" s="223" t="s">
        <v>1383</v>
      </c>
      <c r="D331" s="224">
        <f>VLOOKUP(A331,'[1]RES. TRL'!A:C,2,FALSE)</f>
        <v>0</v>
      </c>
      <c r="E331" s="224">
        <f>VLOOKUP(A331,'[1]RES. TRL'!A:C,3,FALSE)</f>
        <v>0</v>
      </c>
      <c r="F331" s="224">
        <f>VLOOKUP(A331,[1]RES.CDI!A:B,2,FALSE)</f>
        <v>0</v>
      </c>
      <c r="G331" s="224">
        <f>VLOOKUP(A331,'[1]CUT Bs'!A:S,2,FALSE)</f>
        <v>0</v>
      </c>
      <c r="H331" s="224">
        <f>VLOOKUP(A331,'[1]CUT Bs'!A:S,3,FALSE)</f>
        <v>0</v>
      </c>
      <c r="I331" s="224">
        <f>VLOOKUP(A331,'[1]CUT Bs'!A:S,4,FALSE)</f>
        <v>0</v>
      </c>
      <c r="J331" s="224">
        <f>VLOOKUP(A331,'[1]CUT Bs'!A:S,5,FALSE)</f>
        <v>0</v>
      </c>
      <c r="K331" s="224">
        <f>VLOOKUP(A331,'[1]CUT Bs'!A:S,6,FALSE)</f>
        <v>0</v>
      </c>
      <c r="L331" s="224">
        <f>VLOOKUP(A331,'[1]CUT Bs'!A:S,7,FALSE)</f>
        <v>0</v>
      </c>
      <c r="M331" s="224">
        <f>VLOOKUP(A331,'[1]CUT Bs'!A:S,8,FALSE)</f>
        <v>0</v>
      </c>
      <c r="N331" s="224">
        <f>VLOOKUP(A331,'[1]CUT Bs'!A:S,9,FALSE)</f>
        <v>0</v>
      </c>
      <c r="O331" s="224">
        <f>VLOOKUP(A331,'[1]CUT Bs'!A:S,10,FALSE)</f>
        <v>0</v>
      </c>
      <c r="P331" s="224">
        <f>VLOOKUP(A331,'[1]CUT Bs'!A:S,11,FALSE)</f>
        <v>0</v>
      </c>
      <c r="Q331" s="224">
        <f>VLOOKUP(A331,'[1]CUT Bs'!A:S,12,FALSE)</f>
        <v>0</v>
      </c>
      <c r="R331" s="224">
        <f>VLOOKUP(A331,'[1]CUT Bs'!A:S,13,FALSE)</f>
        <v>0</v>
      </c>
      <c r="S331" s="224">
        <f>VLOOKUP(A331,'[1]CUT Bs'!A:S,14,FALSE)</f>
        <v>0</v>
      </c>
      <c r="T331" s="224">
        <f>VLOOKUP(A331,'[1]CUT Bs'!A:S,15,FALSE)</f>
        <v>0</v>
      </c>
      <c r="U331" s="224">
        <f>VLOOKUP(A331,'[1]CUT Bs'!A:S,16,FALSE)</f>
        <v>0</v>
      </c>
      <c r="V331" s="224">
        <f>VLOOKUP(A331,'[1]CUT Bs'!A:S,17,FALSE)</f>
        <v>0</v>
      </c>
      <c r="W331" s="224">
        <f>VLOOKUP(A331,'[1]RES. TRL'!F:H,2,FALSE)</f>
        <v>0</v>
      </c>
      <c r="X331" s="224">
        <f>VLOOKUP(A331,'[1]RES. TRL'!F:H,3,FALSE)</f>
        <v>0</v>
      </c>
      <c r="Y331" s="224">
        <f>VLOOKUP(A331,'[1]CUT USD'!A:N,2,FALSE)</f>
        <v>0</v>
      </c>
      <c r="Z331" s="224">
        <f>VLOOKUP(A331,'[1]CUT USD'!A:N,3,FALSE)</f>
        <v>0</v>
      </c>
      <c r="AA331" s="224">
        <f>VLOOKUP(A331,'[1]CUT USD'!A:N,4,FALSE)</f>
        <v>0</v>
      </c>
      <c r="AB331" s="224">
        <f>VLOOKUP(A331,'[1]CUT USD'!A:N,5,FALSE)</f>
        <v>0</v>
      </c>
      <c r="AC331" s="224">
        <f>VLOOKUP(A331,'[1]CUT USD'!A:N,6,FALSE)</f>
        <v>0</v>
      </c>
      <c r="AD331" s="224">
        <f>VLOOKUP(A331,'[1]CUT USD'!A:N,7,FALSE)</f>
        <v>0</v>
      </c>
      <c r="AE331" s="224">
        <f>VLOOKUP(A331,'[1]CUT USD'!A:N,8,FALSE)</f>
        <v>0</v>
      </c>
      <c r="AF331" s="224">
        <f>VLOOKUP(A331,'[1]CUT USD'!A:N,9,FALSE)</f>
        <v>0</v>
      </c>
      <c r="AG331" s="224">
        <f>VLOOKUP(A331,'[1]CUT USD'!A:N,10,FALSE)</f>
        <v>0</v>
      </c>
      <c r="AH331" s="224">
        <f>VLOOKUP(A331,'[1]CUT USD'!A:N,11,FALSE)</f>
        <v>0</v>
      </c>
      <c r="AI331" s="224">
        <f>VLOOKUP(A331,'[1]CUT USD'!A:N,12,FALSE)</f>
        <v>0</v>
      </c>
      <c r="AJ331" s="224">
        <f>VLOOKUP(A331,'[1]CUT USD'!A:N,13,FALSE)</f>
        <v>0</v>
      </c>
      <c r="AK331" s="224">
        <f>VLOOKUP(A331,'[1]CUT USD'!A:N,14,FALSE)</f>
        <v>0</v>
      </c>
      <c r="AL331" s="96">
        <f t="shared" si="6"/>
        <v>0</v>
      </c>
      <c r="AO331" s="103"/>
    </row>
    <row r="332" spans="1:41" ht="33" hidden="1" customHeight="1">
      <c r="A332" s="221">
        <v>1253</v>
      </c>
      <c r="B332" s="222" t="str">
        <f>PROPER(VLOOKUP(A332,[1]bd_lista!$A:$D,2,FALSE))</f>
        <v>Gobierno Autónomo Municipal De Yaco</v>
      </c>
      <c r="C332" s="223" t="s">
        <v>1383</v>
      </c>
      <c r="D332" s="224">
        <f>VLOOKUP(A332,'[1]RES. TRL'!A:C,2,FALSE)</f>
        <v>0</v>
      </c>
      <c r="E332" s="224">
        <f>VLOOKUP(A332,'[1]RES. TRL'!A:C,3,FALSE)</f>
        <v>0</v>
      </c>
      <c r="F332" s="224">
        <f>VLOOKUP(A332,[1]RES.CDI!A:B,2,FALSE)</f>
        <v>0</v>
      </c>
      <c r="G332" s="224">
        <f>VLOOKUP(A332,'[1]CUT Bs'!A:S,2,FALSE)</f>
        <v>0</v>
      </c>
      <c r="H332" s="224">
        <f>VLOOKUP(A332,'[1]CUT Bs'!A:S,3,FALSE)</f>
        <v>0</v>
      </c>
      <c r="I332" s="224">
        <f>VLOOKUP(A332,'[1]CUT Bs'!A:S,4,FALSE)</f>
        <v>0</v>
      </c>
      <c r="J332" s="224">
        <f>VLOOKUP(A332,'[1]CUT Bs'!A:S,5,FALSE)</f>
        <v>0</v>
      </c>
      <c r="K332" s="224">
        <f>VLOOKUP(A332,'[1]CUT Bs'!A:S,6,FALSE)</f>
        <v>0</v>
      </c>
      <c r="L332" s="224">
        <f>VLOOKUP(A332,'[1]CUT Bs'!A:S,7,FALSE)</f>
        <v>0</v>
      </c>
      <c r="M332" s="224">
        <f>VLOOKUP(A332,'[1]CUT Bs'!A:S,8,FALSE)</f>
        <v>0</v>
      </c>
      <c r="N332" s="224">
        <f>VLOOKUP(A332,'[1]CUT Bs'!A:S,9,FALSE)</f>
        <v>0</v>
      </c>
      <c r="O332" s="224">
        <f>VLOOKUP(A332,'[1]CUT Bs'!A:S,10,FALSE)</f>
        <v>0</v>
      </c>
      <c r="P332" s="224">
        <f>VLOOKUP(A332,'[1]CUT Bs'!A:S,11,FALSE)</f>
        <v>0</v>
      </c>
      <c r="Q332" s="224">
        <f>VLOOKUP(A332,'[1]CUT Bs'!A:S,12,FALSE)</f>
        <v>0</v>
      </c>
      <c r="R332" s="224">
        <f>VLOOKUP(A332,'[1]CUT Bs'!A:S,13,FALSE)</f>
        <v>0</v>
      </c>
      <c r="S332" s="224">
        <f>VLOOKUP(A332,'[1]CUT Bs'!A:S,14,FALSE)</f>
        <v>0</v>
      </c>
      <c r="T332" s="224">
        <f>VLOOKUP(A332,'[1]CUT Bs'!A:S,15,FALSE)</f>
        <v>0</v>
      </c>
      <c r="U332" s="224">
        <f>VLOOKUP(A332,'[1]CUT Bs'!A:S,16,FALSE)</f>
        <v>0</v>
      </c>
      <c r="V332" s="224">
        <f>VLOOKUP(A332,'[1]CUT Bs'!A:S,17,FALSE)</f>
        <v>0</v>
      </c>
      <c r="W332" s="224">
        <f>VLOOKUP(A332,'[1]RES. TRL'!F:H,2,FALSE)</f>
        <v>0</v>
      </c>
      <c r="X332" s="224">
        <f>VLOOKUP(A332,'[1]RES. TRL'!F:H,3,FALSE)</f>
        <v>0</v>
      </c>
      <c r="Y332" s="224">
        <f>VLOOKUP(A332,'[1]CUT USD'!A:N,2,FALSE)</f>
        <v>0</v>
      </c>
      <c r="Z332" s="224">
        <f>VLOOKUP(A332,'[1]CUT USD'!A:N,3,FALSE)</f>
        <v>0</v>
      </c>
      <c r="AA332" s="224">
        <f>VLOOKUP(A332,'[1]CUT USD'!A:N,4,FALSE)</f>
        <v>0</v>
      </c>
      <c r="AB332" s="224">
        <f>VLOOKUP(A332,'[1]CUT USD'!A:N,5,FALSE)</f>
        <v>0</v>
      </c>
      <c r="AC332" s="224">
        <f>VLOOKUP(A332,'[1]CUT USD'!A:N,6,FALSE)</f>
        <v>0</v>
      </c>
      <c r="AD332" s="224">
        <f>VLOOKUP(A332,'[1]CUT USD'!A:N,7,FALSE)</f>
        <v>0</v>
      </c>
      <c r="AE332" s="224">
        <f>VLOOKUP(A332,'[1]CUT USD'!A:N,8,FALSE)</f>
        <v>0</v>
      </c>
      <c r="AF332" s="224">
        <f>VLOOKUP(A332,'[1]CUT USD'!A:N,9,FALSE)</f>
        <v>0</v>
      </c>
      <c r="AG332" s="224">
        <f>VLOOKUP(A332,'[1]CUT USD'!A:N,10,FALSE)</f>
        <v>0</v>
      </c>
      <c r="AH332" s="224">
        <f>VLOOKUP(A332,'[1]CUT USD'!A:N,11,FALSE)</f>
        <v>0</v>
      </c>
      <c r="AI332" s="224">
        <f>VLOOKUP(A332,'[1]CUT USD'!A:N,12,FALSE)</f>
        <v>0</v>
      </c>
      <c r="AJ332" s="224">
        <f>VLOOKUP(A332,'[1]CUT USD'!A:N,13,FALSE)</f>
        <v>0</v>
      </c>
      <c r="AK332" s="224">
        <f>VLOOKUP(A332,'[1]CUT USD'!A:N,14,FALSE)</f>
        <v>0</v>
      </c>
      <c r="AL332" s="96">
        <f t="shared" ref="AL332:AL395" si="7">SUM(D332:AK332)</f>
        <v>0</v>
      </c>
      <c r="AO332" s="103"/>
    </row>
    <row r="333" spans="1:41" ht="33" hidden="1" customHeight="1">
      <c r="A333" s="221">
        <v>1254</v>
      </c>
      <c r="B333" s="222" t="str">
        <f>PROPER(VLOOKUP(A333,[1]bd_lista!$A:$D,2,FALSE))</f>
        <v>Gobierno Autónomo Municipal De Malla</v>
      </c>
      <c r="C333" s="223" t="s">
        <v>1383</v>
      </c>
      <c r="D333" s="224">
        <f>VLOOKUP(A333,'[1]RES. TRL'!A:C,2,FALSE)</f>
        <v>0</v>
      </c>
      <c r="E333" s="224">
        <f>VLOOKUP(A333,'[1]RES. TRL'!A:C,3,FALSE)</f>
        <v>0</v>
      </c>
      <c r="F333" s="224">
        <f>VLOOKUP(A333,[1]RES.CDI!A:B,2,FALSE)</f>
        <v>0</v>
      </c>
      <c r="G333" s="224">
        <f>VLOOKUP(A333,'[1]CUT Bs'!A:S,2,FALSE)</f>
        <v>0</v>
      </c>
      <c r="H333" s="224">
        <f>VLOOKUP(A333,'[1]CUT Bs'!A:S,3,FALSE)</f>
        <v>0</v>
      </c>
      <c r="I333" s="224">
        <f>VLOOKUP(A333,'[1]CUT Bs'!A:S,4,FALSE)</f>
        <v>0</v>
      </c>
      <c r="J333" s="224">
        <f>VLOOKUP(A333,'[1]CUT Bs'!A:S,5,FALSE)</f>
        <v>0</v>
      </c>
      <c r="K333" s="224">
        <f>VLOOKUP(A333,'[1]CUT Bs'!A:S,6,FALSE)</f>
        <v>0</v>
      </c>
      <c r="L333" s="224">
        <f>VLOOKUP(A333,'[1]CUT Bs'!A:S,7,FALSE)</f>
        <v>0</v>
      </c>
      <c r="M333" s="224">
        <f>VLOOKUP(A333,'[1]CUT Bs'!A:S,8,FALSE)</f>
        <v>0</v>
      </c>
      <c r="N333" s="224">
        <f>VLOOKUP(A333,'[1]CUT Bs'!A:S,9,FALSE)</f>
        <v>0</v>
      </c>
      <c r="O333" s="224">
        <f>VLOOKUP(A333,'[1]CUT Bs'!A:S,10,FALSE)</f>
        <v>0</v>
      </c>
      <c r="P333" s="224">
        <f>VLOOKUP(A333,'[1]CUT Bs'!A:S,11,FALSE)</f>
        <v>0</v>
      </c>
      <c r="Q333" s="224">
        <f>VLOOKUP(A333,'[1]CUT Bs'!A:S,12,FALSE)</f>
        <v>0</v>
      </c>
      <c r="R333" s="224">
        <f>VLOOKUP(A333,'[1]CUT Bs'!A:S,13,FALSE)</f>
        <v>0</v>
      </c>
      <c r="S333" s="224">
        <f>VLOOKUP(A333,'[1]CUT Bs'!A:S,14,FALSE)</f>
        <v>0</v>
      </c>
      <c r="T333" s="224">
        <f>VLOOKUP(A333,'[1]CUT Bs'!A:S,15,FALSE)</f>
        <v>0</v>
      </c>
      <c r="U333" s="224">
        <f>VLOOKUP(A333,'[1]CUT Bs'!A:S,16,FALSE)</f>
        <v>0</v>
      </c>
      <c r="V333" s="224">
        <f>VLOOKUP(A333,'[1]CUT Bs'!A:S,17,FALSE)</f>
        <v>0</v>
      </c>
      <c r="W333" s="224">
        <f>VLOOKUP(A333,'[1]RES. TRL'!F:H,2,FALSE)</f>
        <v>0</v>
      </c>
      <c r="X333" s="224">
        <f>VLOOKUP(A333,'[1]RES. TRL'!F:H,3,FALSE)</f>
        <v>0</v>
      </c>
      <c r="Y333" s="224">
        <f>VLOOKUP(A333,'[1]CUT USD'!A:N,2,FALSE)</f>
        <v>0</v>
      </c>
      <c r="Z333" s="224">
        <f>VLOOKUP(A333,'[1]CUT USD'!A:N,3,FALSE)</f>
        <v>0</v>
      </c>
      <c r="AA333" s="224">
        <f>VLOOKUP(A333,'[1]CUT USD'!A:N,4,FALSE)</f>
        <v>0</v>
      </c>
      <c r="AB333" s="224">
        <f>VLOOKUP(A333,'[1]CUT USD'!A:N,5,FALSE)</f>
        <v>0</v>
      </c>
      <c r="AC333" s="224">
        <f>VLOOKUP(A333,'[1]CUT USD'!A:N,6,FALSE)</f>
        <v>0</v>
      </c>
      <c r="AD333" s="224">
        <f>VLOOKUP(A333,'[1]CUT USD'!A:N,7,FALSE)</f>
        <v>0</v>
      </c>
      <c r="AE333" s="224">
        <f>VLOOKUP(A333,'[1]CUT USD'!A:N,8,FALSE)</f>
        <v>0</v>
      </c>
      <c r="AF333" s="224">
        <f>VLOOKUP(A333,'[1]CUT USD'!A:N,9,FALSE)</f>
        <v>0</v>
      </c>
      <c r="AG333" s="224">
        <f>VLOOKUP(A333,'[1]CUT USD'!A:N,10,FALSE)</f>
        <v>0</v>
      </c>
      <c r="AH333" s="224">
        <f>VLOOKUP(A333,'[1]CUT USD'!A:N,11,FALSE)</f>
        <v>0</v>
      </c>
      <c r="AI333" s="224">
        <f>VLOOKUP(A333,'[1]CUT USD'!A:N,12,FALSE)</f>
        <v>0</v>
      </c>
      <c r="AJ333" s="224">
        <f>VLOOKUP(A333,'[1]CUT USD'!A:N,13,FALSE)</f>
        <v>0</v>
      </c>
      <c r="AK333" s="224">
        <f>VLOOKUP(A333,'[1]CUT USD'!A:N,14,FALSE)</f>
        <v>0</v>
      </c>
      <c r="AL333" s="96">
        <f t="shared" si="7"/>
        <v>0</v>
      </c>
      <c r="AO333" s="103"/>
    </row>
    <row r="334" spans="1:41" ht="33" hidden="1" customHeight="1">
      <c r="A334" s="221">
        <v>1255</v>
      </c>
      <c r="B334" s="222" t="str">
        <f>PROPER(VLOOKUP(A334,[1]bd_lista!$A:$D,2,FALSE))</f>
        <v>Gobierno Autónomo Municipal De Cairoma</v>
      </c>
      <c r="C334" s="223" t="s">
        <v>1383</v>
      </c>
      <c r="D334" s="224">
        <f>VLOOKUP(A334,'[1]RES. TRL'!A:C,2,FALSE)</f>
        <v>0</v>
      </c>
      <c r="E334" s="224">
        <f>VLOOKUP(A334,'[1]RES. TRL'!A:C,3,FALSE)</f>
        <v>0</v>
      </c>
      <c r="F334" s="224">
        <f>VLOOKUP(A334,[1]RES.CDI!A:B,2,FALSE)</f>
        <v>0</v>
      </c>
      <c r="G334" s="224">
        <f>VLOOKUP(A334,'[1]CUT Bs'!A:S,2,FALSE)</f>
        <v>0</v>
      </c>
      <c r="H334" s="224">
        <f>VLOOKUP(A334,'[1]CUT Bs'!A:S,3,FALSE)</f>
        <v>0</v>
      </c>
      <c r="I334" s="224">
        <f>VLOOKUP(A334,'[1]CUT Bs'!A:S,4,FALSE)</f>
        <v>0</v>
      </c>
      <c r="J334" s="224">
        <f>VLOOKUP(A334,'[1]CUT Bs'!A:S,5,FALSE)</f>
        <v>0</v>
      </c>
      <c r="K334" s="224">
        <f>VLOOKUP(A334,'[1]CUT Bs'!A:S,6,FALSE)</f>
        <v>0</v>
      </c>
      <c r="L334" s="224">
        <f>VLOOKUP(A334,'[1]CUT Bs'!A:S,7,FALSE)</f>
        <v>0</v>
      </c>
      <c r="M334" s="224">
        <f>VLOOKUP(A334,'[1]CUT Bs'!A:S,8,FALSE)</f>
        <v>0</v>
      </c>
      <c r="N334" s="224">
        <f>VLOOKUP(A334,'[1]CUT Bs'!A:S,9,FALSE)</f>
        <v>0</v>
      </c>
      <c r="O334" s="224">
        <f>VLOOKUP(A334,'[1]CUT Bs'!A:S,10,FALSE)</f>
        <v>0</v>
      </c>
      <c r="P334" s="224">
        <f>VLOOKUP(A334,'[1]CUT Bs'!A:S,11,FALSE)</f>
        <v>0</v>
      </c>
      <c r="Q334" s="224">
        <f>VLOOKUP(A334,'[1]CUT Bs'!A:S,12,FALSE)</f>
        <v>0</v>
      </c>
      <c r="R334" s="224">
        <f>VLOOKUP(A334,'[1]CUT Bs'!A:S,13,FALSE)</f>
        <v>0</v>
      </c>
      <c r="S334" s="224">
        <f>VLOOKUP(A334,'[1]CUT Bs'!A:S,14,FALSE)</f>
        <v>0</v>
      </c>
      <c r="T334" s="224">
        <f>VLOOKUP(A334,'[1]CUT Bs'!A:S,15,FALSE)</f>
        <v>0</v>
      </c>
      <c r="U334" s="224">
        <f>VLOOKUP(A334,'[1]CUT Bs'!A:S,16,FALSE)</f>
        <v>0</v>
      </c>
      <c r="V334" s="224">
        <f>VLOOKUP(A334,'[1]CUT Bs'!A:S,17,FALSE)</f>
        <v>0</v>
      </c>
      <c r="W334" s="224">
        <f>VLOOKUP(A334,'[1]RES. TRL'!F:H,2,FALSE)</f>
        <v>0</v>
      </c>
      <c r="X334" s="224">
        <f>VLOOKUP(A334,'[1]RES. TRL'!F:H,3,FALSE)</f>
        <v>0</v>
      </c>
      <c r="Y334" s="224">
        <f>VLOOKUP(A334,'[1]CUT USD'!A:N,2,FALSE)</f>
        <v>0</v>
      </c>
      <c r="Z334" s="224">
        <f>VLOOKUP(A334,'[1]CUT USD'!A:N,3,FALSE)</f>
        <v>0</v>
      </c>
      <c r="AA334" s="224">
        <f>VLOOKUP(A334,'[1]CUT USD'!A:N,4,FALSE)</f>
        <v>0</v>
      </c>
      <c r="AB334" s="224">
        <f>VLOOKUP(A334,'[1]CUT USD'!A:N,5,FALSE)</f>
        <v>0</v>
      </c>
      <c r="AC334" s="224">
        <f>VLOOKUP(A334,'[1]CUT USD'!A:N,6,FALSE)</f>
        <v>0</v>
      </c>
      <c r="AD334" s="224">
        <f>VLOOKUP(A334,'[1]CUT USD'!A:N,7,FALSE)</f>
        <v>0</v>
      </c>
      <c r="AE334" s="224">
        <f>VLOOKUP(A334,'[1]CUT USD'!A:N,8,FALSE)</f>
        <v>0</v>
      </c>
      <c r="AF334" s="224">
        <f>VLOOKUP(A334,'[1]CUT USD'!A:N,9,FALSE)</f>
        <v>0</v>
      </c>
      <c r="AG334" s="224">
        <f>VLOOKUP(A334,'[1]CUT USD'!A:N,10,FALSE)</f>
        <v>0</v>
      </c>
      <c r="AH334" s="224">
        <f>VLOOKUP(A334,'[1]CUT USD'!A:N,11,FALSE)</f>
        <v>0</v>
      </c>
      <c r="AI334" s="224">
        <f>VLOOKUP(A334,'[1]CUT USD'!A:N,12,FALSE)</f>
        <v>0</v>
      </c>
      <c r="AJ334" s="224">
        <f>VLOOKUP(A334,'[1]CUT USD'!A:N,13,FALSE)</f>
        <v>0</v>
      </c>
      <c r="AK334" s="224">
        <f>VLOOKUP(A334,'[1]CUT USD'!A:N,14,FALSE)</f>
        <v>0</v>
      </c>
      <c r="AL334" s="96">
        <f t="shared" si="7"/>
        <v>0</v>
      </c>
      <c r="AO334" s="103"/>
    </row>
    <row r="335" spans="1:41" ht="33" hidden="1" customHeight="1">
      <c r="A335" s="221">
        <v>1256</v>
      </c>
      <c r="B335" s="222" t="str">
        <f>PROPER(VLOOKUP(A335,[1]bd_lista!$A:$D,2,FALSE))</f>
        <v>Gobierno Autónomo Municipal De Chulumani (Villa De La Libertad)</v>
      </c>
      <c r="C335" s="223" t="s">
        <v>1383</v>
      </c>
      <c r="D335" s="224">
        <f>VLOOKUP(A335,'[1]RES. TRL'!A:C,2,FALSE)</f>
        <v>0</v>
      </c>
      <c r="E335" s="224">
        <f>VLOOKUP(A335,'[1]RES. TRL'!A:C,3,FALSE)</f>
        <v>0</v>
      </c>
      <c r="F335" s="224">
        <f>VLOOKUP(A335,[1]RES.CDI!A:B,2,FALSE)</f>
        <v>0</v>
      </c>
      <c r="G335" s="224">
        <f>VLOOKUP(A335,'[1]CUT Bs'!A:S,2,FALSE)</f>
        <v>0</v>
      </c>
      <c r="H335" s="224">
        <f>VLOOKUP(A335,'[1]CUT Bs'!A:S,3,FALSE)</f>
        <v>0</v>
      </c>
      <c r="I335" s="224">
        <f>VLOOKUP(A335,'[1]CUT Bs'!A:S,4,FALSE)</f>
        <v>0</v>
      </c>
      <c r="J335" s="224">
        <f>VLOOKUP(A335,'[1]CUT Bs'!A:S,5,FALSE)</f>
        <v>0</v>
      </c>
      <c r="K335" s="224">
        <f>VLOOKUP(A335,'[1]CUT Bs'!A:S,6,FALSE)</f>
        <v>0</v>
      </c>
      <c r="L335" s="224">
        <f>VLOOKUP(A335,'[1]CUT Bs'!A:S,7,FALSE)</f>
        <v>0</v>
      </c>
      <c r="M335" s="224">
        <f>VLOOKUP(A335,'[1]CUT Bs'!A:S,8,FALSE)</f>
        <v>0</v>
      </c>
      <c r="N335" s="224">
        <f>VLOOKUP(A335,'[1]CUT Bs'!A:S,9,FALSE)</f>
        <v>0</v>
      </c>
      <c r="O335" s="224">
        <f>VLOOKUP(A335,'[1]CUT Bs'!A:S,10,FALSE)</f>
        <v>0</v>
      </c>
      <c r="P335" s="224">
        <f>VLOOKUP(A335,'[1]CUT Bs'!A:S,11,FALSE)</f>
        <v>0</v>
      </c>
      <c r="Q335" s="224">
        <f>VLOOKUP(A335,'[1]CUT Bs'!A:S,12,FALSE)</f>
        <v>0</v>
      </c>
      <c r="R335" s="224">
        <f>VLOOKUP(A335,'[1]CUT Bs'!A:S,13,FALSE)</f>
        <v>0</v>
      </c>
      <c r="S335" s="224">
        <f>VLOOKUP(A335,'[1]CUT Bs'!A:S,14,FALSE)</f>
        <v>0</v>
      </c>
      <c r="T335" s="224">
        <f>VLOOKUP(A335,'[1]CUT Bs'!A:S,15,FALSE)</f>
        <v>0</v>
      </c>
      <c r="U335" s="224">
        <f>VLOOKUP(A335,'[1]CUT Bs'!A:S,16,FALSE)</f>
        <v>0</v>
      </c>
      <c r="V335" s="224">
        <f>VLOOKUP(A335,'[1]CUT Bs'!A:S,17,FALSE)</f>
        <v>0</v>
      </c>
      <c r="W335" s="224">
        <f>VLOOKUP(A335,'[1]RES. TRL'!F:H,2,FALSE)</f>
        <v>0</v>
      </c>
      <c r="X335" s="224">
        <f>VLOOKUP(A335,'[1]RES. TRL'!F:H,3,FALSE)</f>
        <v>0</v>
      </c>
      <c r="Y335" s="224">
        <f>VLOOKUP(A335,'[1]CUT USD'!A:N,2,FALSE)</f>
        <v>0</v>
      </c>
      <c r="Z335" s="224">
        <f>VLOOKUP(A335,'[1]CUT USD'!A:N,3,FALSE)</f>
        <v>0</v>
      </c>
      <c r="AA335" s="224">
        <f>VLOOKUP(A335,'[1]CUT USD'!A:N,4,FALSE)</f>
        <v>0</v>
      </c>
      <c r="AB335" s="224">
        <f>VLOOKUP(A335,'[1]CUT USD'!A:N,5,FALSE)</f>
        <v>0</v>
      </c>
      <c r="AC335" s="224">
        <f>VLOOKUP(A335,'[1]CUT USD'!A:N,6,FALSE)</f>
        <v>0</v>
      </c>
      <c r="AD335" s="224">
        <f>VLOOKUP(A335,'[1]CUT USD'!A:N,7,FALSE)</f>
        <v>0</v>
      </c>
      <c r="AE335" s="224">
        <f>VLOOKUP(A335,'[1]CUT USD'!A:N,8,FALSE)</f>
        <v>0</v>
      </c>
      <c r="AF335" s="224">
        <f>VLOOKUP(A335,'[1]CUT USD'!A:N,9,FALSE)</f>
        <v>0</v>
      </c>
      <c r="AG335" s="224">
        <f>VLOOKUP(A335,'[1]CUT USD'!A:N,10,FALSE)</f>
        <v>0</v>
      </c>
      <c r="AH335" s="224">
        <f>VLOOKUP(A335,'[1]CUT USD'!A:N,11,FALSE)</f>
        <v>0</v>
      </c>
      <c r="AI335" s="224">
        <f>VLOOKUP(A335,'[1]CUT USD'!A:N,12,FALSE)</f>
        <v>0</v>
      </c>
      <c r="AJ335" s="224">
        <f>VLOOKUP(A335,'[1]CUT USD'!A:N,13,FALSE)</f>
        <v>0</v>
      </c>
      <c r="AK335" s="224">
        <f>VLOOKUP(A335,'[1]CUT USD'!A:N,14,FALSE)</f>
        <v>0</v>
      </c>
      <c r="AL335" s="96">
        <f t="shared" si="7"/>
        <v>0</v>
      </c>
      <c r="AO335" s="103"/>
    </row>
    <row r="336" spans="1:41" ht="33" hidden="1" customHeight="1">
      <c r="A336" s="221">
        <v>1257</v>
      </c>
      <c r="B336" s="222" t="str">
        <f>PROPER(VLOOKUP(A336,[1]bd_lista!$A:$D,2,FALSE))</f>
        <v>Gobierno Autónomo Municipal De Irupana (Villa De Lanza)</v>
      </c>
      <c r="C336" s="223" t="s">
        <v>1383</v>
      </c>
      <c r="D336" s="224">
        <f>VLOOKUP(A336,'[1]RES. TRL'!A:C,2,FALSE)</f>
        <v>0</v>
      </c>
      <c r="E336" s="224">
        <f>VLOOKUP(A336,'[1]RES. TRL'!A:C,3,FALSE)</f>
        <v>0</v>
      </c>
      <c r="F336" s="224">
        <f>VLOOKUP(A336,[1]RES.CDI!A:B,2,FALSE)</f>
        <v>0</v>
      </c>
      <c r="G336" s="224">
        <f>VLOOKUP(A336,'[1]CUT Bs'!A:S,2,FALSE)</f>
        <v>0</v>
      </c>
      <c r="H336" s="224">
        <f>VLOOKUP(A336,'[1]CUT Bs'!A:S,3,FALSE)</f>
        <v>0</v>
      </c>
      <c r="I336" s="224">
        <f>VLOOKUP(A336,'[1]CUT Bs'!A:S,4,FALSE)</f>
        <v>0</v>
      </c>
      <c r="J336" s="224">
        <f>VLOOKUP(A336,'[1]CUT Bs'!A:S,5,FALSE)</f>
        <v>0</v>
      </c>
      <c r="K336" s="224">
        <f>VLOOKUP(A336,'[1]CUT Bs'!A:S,6,FALSE)</f>
        <v>0</v>
      </c>
      <c r="L336" s="224">
        <f>VLOOKUP(A336,'[1]CUT Bs'!A:S,7,FALSE)</f>
        <v>0</v>
      </c>
      <c r="M336" s="224">
        <f>VLOOKUP(A336,'[1]CUT Bs'!A:S,8,FALSE)</f>
        <v>0</v>
      </c>
      <c r="N336" s="224">
        <f>VLOOKUP(A336,'[1]CUT Bs'!A:S,9,FALSE)</f>
        <v>0</v>
      </c>
      <c r="O336" s="224">
        <f>VLOOKUP(A336,'[1]CUT Bs'!A:S,10,FALSE)</f>
        <v>0</v>
      </c>
      <c r="P336" s="224">
        <f>VLOOKUP(A336,'[1]CUT Bs'!A:S,11,FALSE)</f>
        <v>0</v>
      </c>
      <c r="Q336" s="224">
        <f>VLOOKUP(A336,'[1]CUT Bs'!A:S,12,FALSE)</f>
        <v>0</v>
      </c>
      <c r="R336" s="224">
        <f>VLOOKUP(A336,'[1]CUT Bs'!A:S,13,FALSE)</f>
        <v>0</v>
      </c>
      <c r="S336" s="224">
        <f>VLOOKUP(A336,'[1]CUT Bs'!A:S,14,FALSE)</f>
        <v>0</v>
      </c>
      <c r="T336" s="224">
        <f>VLOOKUP(A336,'[1]CUT Bs'!A:S,15,FALSE)</f>
        <v>0</v>
      </c>
      <c r="U336" s="224">
        <f>VLOOKUP(A336,'[1]CUT Bs'!A:S,16,FALSE)</f>
        <v>0</v>
      </c>
      <c r="V336" s="224">
        <f>VLOOKUP(A336,'[1]CUT Bs'!A:S,17,FALSE)</f>
        <v>0</v>
      </c>
      <c r="W336" s="224">
        <f>VLOOKUP(A336,'[1]RES. TRL'!F:H,2,FALSE)</f>
        <v>0</v>
      </c>
      <c r="X336" s="224">
        <f>VLOOKUP(A336,'[1]RES. TRL'!F:H,3,FALSE)</f>
        <v>0</v>
      </c>
      <c r="Y336" s="224">
        <f>VLOOKUP(A336,'[1]CUT USD'!A:N,2,FALSE)</f>
        <v>0</v>
      </c>
      <c r="Z336" s="224">
        <f>VLOOKUP(A336,'[1]CUT USD'!A:N,3,FALSE)</f>
        <v>0</v>
      </c>
      <c r="AA336" s="224">
        <f>VLOOKUP(A336,'[1]CUT USD'!A:N,4,FALSE)</f>
        <v>0</v>
      </c>
      <c r="AB336" s="224">
        <f>VLOOKUP(A336,'[1]CUT USD'!A:N,5,FALSE)</f>
        <v>0</v>
      </c>
      <c r="AC336" s="224">
        <f>VLOOKUP(A336,'[1]CUT USD'!A:N,6,FALSE)</f>
        <v>0</v>
      </c>
      <c r="AD336" s="224">
        <f>VLOOKUP(A336,'[1]CUT USD'!A:N,7,FALSE)</f>
        <v>0</v>
      </c>
      <c r="AE336" s="224">
        <f>VLOOKUP(A336,'[1]CUT USD'!A:N,8,FALSE)</f>
        <v>0</v>
      </c>
      <c r="AF336" s="224">
        <f>VLOOKUP(A336,'[1]CUT USD'!A:N,9,FALSE)</f>
        <v>0</v>
      </c>
      <c r="AG336" s="224">
        <f>VLOOKUP(A336,'[1]CUT USD'!A:N,10,FALSE)</f>
        <v>0</v>
      </c>
      <c r="AH336" s="224">
        <f>VLOOKUP(A336,'[1]CUT USD'!A:N,11,FALSE)</f>
        <v>0</v>
      </c>
      <c r="AI336" s="224">
        <f>VLOOKUP(A336,'[1]CUT USD'!A:N,12,FALSE)</f>
        <v>0</v>
      </c>
      <c r="AJ336" s="224">
        <f>VLOOKUP(A336,'[1]CUT USD'!A:N,13,FALSE)</f>
        <v>0</v>
      </c>
      <c r="AK336" s="224">
        <f>VLOOKUP(A336,'[1]CUT USD'!A:N,14,FALSE)</f>
        <v>0</v>
      </c>
      <c r="AL336" s="96">
        <f t="shared" si="7"/>
        <v>0</v>
      </c>
      <c r="AO336" s="103"/>
    </row>
    <row r="337" spans="1:41" ht="33" hidden="1" customHeight="1">
      <c r="A337" s="221">
        <v>1258</v>
      </c>
      <c r="B337" s="222" t="str">
        <f>PROPER(VLOOKUP(A337,[1]bd_lista!$A:$D,2,FALSE))</f>
        <v>Gobierno Autónomo Municipal De Yanacachi</v>
      </c>
      <c r="C337" s="223" t="s">
        <v>1383</v>
      </c>
      <c r="D337" s="224">
        <f>VLOOKUP(A337,'[1]RES. TRL'!A:C,2,FALSE)</f>
        <v>0</v>
      </c>
      <c r="E337" s="224">
        <f>VLOOKUP(A337,'[1]RES. TRL'!A:C,3,FALSE)</f>
        <v>0</v>
      </c>
      <c r="F337" s="224">
        <f>VLOOKUP(A337,[1]RES.CDI!A:B,2,FALSE)</f>
        <v>0</v>
      </c>
      <c r="G337" s="224">
        <f>VLOOKUP(A337,'[1]CUT Bs'!A:S,2,FALSE)</f>
        <v>0</v>
      </c>
      <c r="H337" s="224">
        <f>VLOOKUP(A337,'[1]CUT Bs'!A:S,3,FALSE)</f>
        <v>0</v>
      </c>
      <c r="I337" s="224">
        <f>VLOOKUP(A337,'[1]CUT Bs'!A:S,4,FALSE)</f>
        <v>0</v>
      </c>
      <c r="J337" s="224">
        <f>VLOOKUP(A337,'[1]CUT Bs'!A:S,5,FALSE)</f>
        <v>0</v>
      </c>
      <c r="K337" s="224">
        <f>VLOOKUP(A337,'[1]CUT Bs'!A:S,6,FALSE)</f>
        <v>0</v>
      </c>
      <c r="L337" s="224">
        <f>VLOOKUP(A337,'[1]CUT Bs'!A:S,7,FALSE)</f>
        <v>0</v>
      </c>
      <c r="M337" s="224">
        <f>VLOOKUP(A337,'[1]CUT Bs'!A:S,8,FALSE)</f>
        <v>0</v>
      </c>
      <c r="N337" s="224">
        <f>VLOOKUP(A337,'[1]CUT Bs'!A:S,9,FALSE)</f>
        <v>0</v>
      </c>
      <c r="O337" s="224">
        <f>VLOOKUP(A337,'[1]CUT Bs'!A:S,10,FALSE)</f>
        <v>0</v>
      </c>
      <c r="P337" s="224">
        <f>VLOOKUP(A337,'[1]CUT Bs'!A:S,11,FALSE)</f>
        <v>0</v>
      </c>
      <c r="Q337" s="224">
        <f>VLOOKUP(A337,'[1]CUT Bs'!A:S,12,FALSE)</f>
        <v>0</v>
      </c>
      <c r="R337" s="224">
        <f>VLOOKUP(A337,'[1]CUT Bs'!A:S,13,FALSE)</f>
        <v>0</v>
      </c>
      <c r="S337" s="224">
        <f>VLOOKUP(A337,'[1]CUT Bs'!A:S,14,FALSE)</f>
        <v>0</v>
      </c>
      <c r="T337" s="224">
        <f>VLOOKUP(A337,'[1]CUT Bs'!A:S,15,FALSE)</f>
        <v>0</v>
      </c>
      <c r="U337" s="224">
        <f>VLOOKUP(A337,'[1]CUT Bs'!A:S,16,FALSE)</f>
        <v>0</v>
      </c>
      <c r="V337" s="224">
        <f>VLOOKUP(A337,'[1]CUT Bs'!A:S,17,FALSE)</f>
        <v>0</v>
      </c>
      <c r="W337" s="224">
        <f>VLOOKUP(A337,'[1]RES. TRL'!F:H,2,FALSE)</f>
        <v>0</v>
      </c>
      <c r="X337" s="224">
        <f>VLOOKUP(A337,'[1]RES. TRL'!F:H,3,FALSE)</f>
        <v>0</v>
      </c>
      <c r="Y337" s="224">
        <f>VLOOKUP(A337,'[1]CUT USD'!A:N,2,FALSE)</f>
        <v>0</v>
      </c>
      <c r="Z337" s="224">
        <f>VLOOKUP(A337,'[1]CUT USD'!A:N,3,FALSE)</f>
        <v>0</v>
      </c>
      <c r="AA337" s="224">
        <f>VLOOKUP(A337,'[1]CUT USD'!A:N,4,FALSE)</f>
        <v>0</v>
      </c>
      <c r="AB337" s="224">
        <f>VLOOKUP(A337,'[1]CUT USD'!A:N,5,FALSE)</f>
        <v>0</v>
      </c>
      <c r="AC337" s="224">
        <f>VLOOKUP(A337,'[1]CUT USD'!A:N,6,FALSE)</f>
        <v>0</v>
      </c>
      <c r="AD337" s="224">
        <f>VLOOKUP(A337,'[1]CUT USD'!A:N,7,FALSE)</f>
        <v>0</v>
      </c>
      <c r="AE337" s="224">
        <f>VLOOKUP(A337,'[1]CUT USD'!A:N,8,FALSE)</f>
        <v>0</v>
      </c>
      <c r="AF337" s="224">
        <f>VLOOKUP(A337,'[1]CUT USD'!A:N,9,FALSE)</f>
        <v>0</v>
      </c>
      <c r="AG337" s="224">
        <f>VLOOKUP(A337,'[1]CUT USD'!A:N,10,FALSE)</f>
        <v>0</v>
      </c>
      <c r="AH337" s="224">
        <f>VLOOKUP(A337,'[1]CUT USD'!A:N,11,FALSE)</f>
        <v>0</v>
      </c>
      <c r="AI337" s="224">
        <f>VLOOKUP(A337,'[1]CUT USD'!A:N,12,FALSE)</f>
        <v>0</v>
      </c>
      <c r="AJ337" s="224">
        <f>VLOOKUP(A337,'[1]CUT USD'!A:N,13,FALSE)</f>
        <v>0</v>
      </c>
      <c r="AK337" s="224">
        <f>VLOOKUP(A337,'[1]CUT USD'!A:N,14,FALSE)</f>
        <v>0</v>
      </c>
      <c r="AL337" s="96">
        <f t="shared" si="7"/>
        <v>0</v>
      </c>
      <c r="AO337" s="103"/>
    </row>
    <row r="338" spans="1:41" ht="33" hidden="1" customHeight="1">
      <c r="A338" s="221">
        <v>1259</v>
      </c>
      <c r="B338" s="222" t="str">
        <f>PROPER(VLOOKUP(A338,[1]bd_lista!$A:$D,2,FALSE))</f>
        <v>Gobierno Autónomo Municipal De Palos Blancos</v>
      </c>
      <c r="C338" s="223" t="s">
        <v>1383</v>
      </c>
      <c r="D338" s="224">
        <f>VLOOKUP(A338,'[1]RES. TRL'!A:C,2,FALSE)</f>
        <v>0</v>
      </c>
      <c r="E338" s="224">
        <f>VLOOKUP(A338,'[1]RES. TRL'!A:C,3,FALSE)</f>
        <v>0</v>
      </c>
      <c r="F338" s="224">
        <f>VLOOKUP(A338,[1]RES.CDI!A:B,2,FALSE)</f>
        <v>0</v>
      </c>
      <c r="G338" s="224">
        <f>VLOOKUP(A338,'[1]CUT Bs'!A:S,2,FALSE)</f>
        <v>0</v>
      </c>
      <c r="H338" s="224">
        <f>VLOOKUP(A338,'[1]CUT Bs'!A:S,3,FALSE)</f>
        <v>0</v>
      </c>
      <c r="I338" s="224">
        <f>VLOOKUP(A338,'[1]CUT Bs'!A:S,4,FALSE)</f>
        <v>0</v>
      </c>
      <c r="J338" s="224">
        <f>VLOOKUP(A338,'[1]CUT Bs'!A:S,5,FALSE)</f>
        <v>0</v>
      </c>
      <c r="K338" s="224">
        <f>VLOOKUP(A338,'[1]CUT Bs'!A:S,6,FALSE)</f>
        <v>0</v>
      </c>
      <c r="L338" s="224">
        <f>VLOOKUP(A338,'[1]CUT Bs'!A:S,7,FALSE)</f>
        <v>0</v>
      </c>
      <c r="M338" s="224">
        <f>VLOOKUP(A338,'[1]CUT Bs'!A:S,8,FALSE)</f>
        <v>0</v>
      </c>
      <c r="N338" s="224">
        <f>VLOOKUP(A338,'[1]CUT Bs'!A:S,9,FALSE)</f>
        <v>0</v>
      </c>
      <c r="O338" s="224">
        <f>VLOOKUP(A338,'[1]CUT Bs'!A:S,10,FALSE)</f>
        <v>0</v>
      </c>
      <c r="P338" s="224">
        <f>VLOOKUP(A338,'[1]CUT Bs'!A:S,11,FALSE)</f>
        <v>0</v>
      </c>
      <c r="Q338" s="224">
        <f>VLOOKUP(A338,'[1]CUT Bs'!A:S,12,FALSE)</f>
        <v>0</v>
      </c>
      <c r="R338" s="224">
        <f>VLOOKUP(A338,'[1]CUT Bs'!A:S,13,FALSE)</f>
        <v>0</v>
      </c>
      <c r="S338" s="224">
        <f>VLOOKUP(A338,'[1]CUT Bs'!A:S,14,FALSE)</f>
        <v>0</v>
      </c>
      <c r="T338" s="224">
        <f>VLOOKUP(A338,'[1]CUT Bs'!A:S,15,FALSE)</f>
        <v>0</v>
      </c>
      <c r="U338" s="224">
        <f>VLOOKUP(A338,'[1]CUT Bs'!A:S,16,FALSE)</f>
        <v>0</v>
      </c>
      <c r="V338" s="224">
        <f>VLOOKUP(A338,'[1]CUT Bs'!A:S,17,FALSE)</f>
        <v>0</v>
      </c>
      <c r="W338" s="224">
        <f>VLOOKUP(A338,'[1]RES. TRL'!F:H,2,FALSE)</f>
        <v>0</v>
      </c>
      <c r="X338" s="224">
        <f>VLOOKUP(A338,'[1]RES. TRL'!F:H,3,FALSE)</f>
        <v>0</v>
      </c>
      <c r="Y338" s="224">
        <f>VLOOKUP(A338,'[1]CUT USD'!A:N,2,FALSE)</f>
        <v>0</v>
      </c>
      <c r="Z338" s="224">
        <f>VLOOKUP(A338,'[1]CUT USD'!A:N,3,FALSE)</f>
        <v>0</v>
      </c>
      <c r="AA338" s="224">
        <f>VLOOKUP(A338,'[1]CUT USD'!A:N,4,FALSE)</f>
        <v>0</v>
      </c>
      <c r="AB338" s="224">
        <f>VLOOKUP(A338,'[1]CUT USD'!A:N,5,FALSE)</f>
        <v>0</v>
      </c>
      <c r="AC338" s="224">
        <f>VLOOKUP(A338,'[1]CUT USD'!A:N,6,FALSE)</f>
        <v>0</v>
      </c>
      <c r="AD338" s="224">
        <f>VLOOKUP(A338,'[1]CUT USD'!A:N,7,FALSE)</f>
        <v>0</v>
      </c>
      <c r="AE338" s="224">
        <f>VLOOKUP(A338,'[1]CUT USD'!A:N,8,FALSE)</f>
        <v>0</v>
      </c>
      <c r="AF338" s="224">
        <f>VLOOKUP(A338,'[1]CUT USD'!A:N,9,FALSE)</f>
        <v>0</v>
      </c>
      <c r="AG338" s="224">
        <f>VLOOKUP(A338,'[1]CUT USD'!A:N,10,FALSE)</f>
        <v>0</v>
      </c>
      <c r="AH338" s="224">
        <f>VLOOKUP(A338,'[1]CUT USD'!A:N,11,FALSE)</f>
        <v>0</v>
      </c>
      <c r="AI338" s="224">
        <f>VLOOKUP(A338,'[1]CUT USD'!A:N,12,FALSE)</f>
        <v>0</v>
      </c>
      <c r="AJ338" s="224">
        <f>VLOOKUP(A338,'[1]CUT USD'!A:N,13,FALSE)</f>
        <v>0</v>
      </c>
      <c r="AK338" s="224">
        <f>VLOOKUP(A338,'[1]CUT USD'!A:N,14,FALSE)</f>
        <v>0</v>
      </c>
      <c r="AL338" s="96">
        <f t="shared" si="7"/>
        <v>0</v>
      </c>
      <c r="AO338" s="103"/>
    </row>
    <row r="339" spans="1:41" ht="33" hidden="1" customHeight="1">
      <c r="A339" s="221">
        <v>1260</v>
      </c>
      <c r="B339" s="222" t="str">
        <f>PROPER(VLOOKUP(A339,[1]bd_lista!$A:$D,2,FALSE))</f>
        <v>Gobierno Autónomo Municipal De La Asunta</v>
      </c>
      <c r="C339" s="223" t="s">
        <v>1383</v>
      </c>
      <c r="D339" s="224">
        <f>VLOOKUP(A339,'[1]RES. TRL'!A:C,2,FALSE)</f>
        <v>0</v>
      </c>
      <c r="E339" s="224">
        <f>VLOOKUP(A339,'[1]RES. TRL'!A:C,3,FALSE)</f>
        <v>0</v>
      </c>
      <c r="F339" s="224">
        <f>VLOOKUP(A339,[1]RES.CDI!A:B,2,FALSE)</f>
        <v>0</v>
      </c>
      <c r="G339" s="224">
        <f>VLOOKUP(A339,'[1]CUT Bs'!A:S,2,FALSE)</f>
        <v>0</v>
      </c>
      <c r="H339" s="224">
        <f>VLOOKUP(A339,'[1]CUT Bs'!A:S,3,FALSE)</f>
        <v>0</v>
      </c>
      <c r="I339" s="224">
        <f>VLOOKUP(A339,'[1]CUT Bs'!A:S,4,FALSE)</f>
        <v>0</v>
      </c>
      <c r="J339" s="224">
        <f>VLOOKUP(A339,'[1]CUT Bs'!A:S,5,FALSE)</f>
        <v>0</v>
      </c>
      <c r="K339" s="224">
        <f>VLOOKUP(A339,'[1]CUT Bs'!A:S,6,FALSE)</f>
        <v>0</v>
      </c>
      <c r="L339" s="224">
        <f>VLOOKUP(A339,'[1]CUT Bs'!A:S,7,FALSE)</f>
        <v>0</v>
      </c>
      <c r="M339" s="224">
        <f>VLOOKUP(A339,'[1]CUT Bs'!A:S,8,FALSE)</f>
        <v>0</v>
      </c>
      <c r="N339" s="224">
        <f>VLOOKUP(A339,'[1]CUT Bs'!A:S,9,FALSE)</f>
        <v>0</v>
      </c>
      <c r="O339" s="224">
        <f>VLOOKUP(A339,'[1]CUT Bs'!A:S,10,FALSE)</f>
        <v>0</v>
      </c>
      <c r="P339" s="224">
        <f>VLOOKUP(A339,'[1]CUT Bs'!A:S,11,FALSE)</f>
        <v>0</v>
      </c>
      <c r="Q339" s="224">
        <f>VLOOKUP(A339,'[1]CUT Bs'!A:S,12,FALSE)</f>
        <v>0</v>
      </c>
      <c r="R339" s="224">
        <f>VLOOKUP(A339,'[1]CUT Bs'!A:S,13,FALSE)</f>
        <v>0</v>
      </c>
      <c r="S339" s="224">
        <f>VLOOKUP(A339,'[1]CUT Bs'!A:S,14,FALSE)</f>
        <v>0</v>
      </c>
      <c r="T339" s="224">
        <f>VLOOKUP(A339,'[1]CUT Bs'!A:S,15,FALSE)</f>
        <v>0</v>
      </c>
      <c r="U339" s="224">
        <f>VLOOKUP(A339,'[1]CUT Bs'!A:S,16,FALSE)</f>
        <v>0</v>
      </c>
      <c r="V339" s="224">
        <f>VLOOKUP(A339,'[1]CUT Bs'!A:S,17,FALSE)</f>
        <v>0</v>
      </c>
      <c r="W339" s="224">
        <f>VLOOKUP(A339,'[1]RES. TRL'!F:H,2,FALSE)</f>
        <v>0</v>
      </c>
      <c r="X339" s="224">
        <f>VLOOKUP(A339,'[1]RES. TRL'!F:H,3,FALSE)</f>
        <v>0</v>
      </c>
      <c r="Y339" s="224">
        <f>VLOOKUP(A339,'[1]CUT USD'!A:N,2,FALSE)</f>
        <v>0</v>
      </c>
      <c r="Z339" s="224">
        <f>VLOOKUP(A339,'[1]CUT USD'!A:N,3,FALSE)</f>
        <v>0</v>
      </c>
      <c r="AA339" s="224">
        <f>VLOOKUP(A339,'[1]CUT USD'!A:N,4,FALSE)</f>
        <v>0</v>
      </c>
      <c r="AB339" s="224">
        <f>VLOOKUP(A339,'[1]CUT USD'!A:N,5,FALSE)</f>
        <v>0</v>
      </c>
      <c r="AC339" s="224">
        <f>VLOOKUP(A339,'[1]CUT USD'!A:N,6,FALSE)</f>
        <v>0</v>
      </c>
      <c r="AD339" s="224">
        <f>VLOOKUP(A339,'[1]CUT USD'!A:N,7,FALSE)</f>
        <v>0</v>
      </c>
      <c r="AE339" s="224">
        <f>VLOOKUP(A339,'[1]CUT USD'!A:N,8,FALSE)</f>
        <v>0</v>
      </c>
      <c r="AF339" s="224">
        <f>VLOOKUP(A339,'[1]CUT USD'!A:N,9,FALSE)</f>
        <v>0</v>
      </c>
      <c r="AG339" s="224">
        <f>VLOOKUP(A339,'[1]CUT USD'!A:N,10,FALSE)</f>
        <v>0</v>
      </c>
      <c r="AH339" s="224">
        <f>VLOOKUP(A339,'[1]CUT USD'!A:N,11,FALSE)</f>
        <v>0</v>
      </c>
      <c r="AI339" s="224">
        <f>VLOOKUP(A339,'[1]CUT USD'!A:N,12,FALSE)</f>
        <v>0</v>
      </c>
      <c r="AJ339" s="224">
        <f>VLOOKUP(A339,'[1]CUT USD'!A:N,13,FALSE)</f>
        <v>0</v>
      </c>
      <c r="AK339" s="224">
        <f>VLOOKUP(A339,'[1]CUT USD'!A:N,14,FALSE)</f>
        <v>0</v>
      </c>
      <c r="AL339" s="96">
        <f t="shared" si="7"/>
        <v>0</v>
      </c>
      <c r="AO339" s="103"/>
    </row>
    <row r="340" spans="1:41" ht="33" hidden="1" customHeight="1">
      <c r="A340" s="221">
        <v>1261</v>
      </c>
      <c r="B340" s="222" t="str">
        <f>PROPER(VLOOKUP(A340,[1]bd_lista!$A:$D,2,FALSE))</f>
        <v>Gobierno Autónomo Municipal De Pucarani</v>
      </c>
      <c r="C340" s="223" t="s">
        <v>1383</v>
      </c>
      <c r="D340" s="224">
        <f>VLOOKUP(A340,'[1]RES. TRL'!A:C,2,FALSE)</f>
        <v>0</v>
      </c>
      <c r="E340" s="224">
        <f>VLOOKUP(A340,'[1]RES. TRL'!A:C,3,FALSE)</f>
        <v>0</v>
      </c>
      <c r="F340" s="224">
        <f>VLOOKUP(A340,[1]RES.CDI!A:B,2,FALSE)</f>
        <v>0</v>
      </c>
      <c r="G340" s="224">
        <f>VLOOKUP(A340,'[1]CUT Bs'!A:S,2,FALSE)</f>
        <v>0</v>
      </c>
      <c r="H340" s="224">
        <f>VLOOKUP(A340,'[1]CUT Bs'!A:S,3,FALSE)</f>
        <v>0</v>
      </c>
      <c r="I340" s="224">
        <f>VLOOKUP(A340,'[1]CUT Bs'!A:S,4,FALSE)</f>
        <v>0</v>
      </c>
      <c r="J340" s="224">
        <f>VLOOKUP(A340,'[1]CUT Bs'!A:S,5,FALSE)</f>
        <v>0</v>
      </c>
      <c r="K340" s="224">
        <f>VLOOKUP(A340,'[1]CUT Bs'!A:S,6,FALSE)</f>
        <v>0</v>
      </c>
      <c r="L340" s="224">
        <f>VLOOKUP(A340,'[1]CUT Bs'!A:S,7,FALSE)</f>
        <v>0</v>
      </c>
      <c r="M340" s="224">
        <f>VLOOKUP(A340,'[1]CUT Bs'!A:S,8,FALSE)</f>
        <v>0</v>
      </c>
      <c r="N340" s="224">
        <f>VLOOKUP(A340,'[1]CUT Bs'!A:S,9,FALSE)</f>
        <v>0</v>
      </c>
      <c r="O340" s="224">
        <f>VLOOKUP(A340,'[1]CUT Bs'!A:S,10,FALSE)</f>
        <v>0</v>
      </c>
      <c r="P340" s="224">
        <f>VLOOKUP(A340,'[1]CUT Bs'!A:S,11,FALSE)</f>
        <v>0</v>
      </c>
      <c r="Q340" s="224">
        <f>VLOOKUP(A340,'[1]CUT Bs'!A:S,12,FALSE)</f>
        <v>0</v>
      </c>
      <c r="R340" s="224">
        <f>VLOOKUP(A340,'[1]CUT Bs'!A:S,13,FALSE)</f>
        <v>0</v>
      </c>
      <c r="S340" s="224">
        <f>VLOOKUP(A340,'[1]CUT Bs'!A:S,14,FALSE)</f>
        <v>0</v>
      </c>
      <c r="T340" s="224">
        <f>VLOOKUP(A340,'[1]CUT Bs'!A:S,15,FALSE)</f>
        <v>0</v>
      </c>
      <c r="U340" s="224">
        <f>VLOOKUP(A340,'[1]CUT Bs'!A:S,16,FALSE)</f>
        <v>0</v>
      </c>
      <c r="V340" s="224">
        <f>VLOOKUP(A340,'[1]CUT Bs'!A:S,17,FALSE)</f>
        <v>0</v>
      </c>
      <c r="W340" s="224">
        <f>VLOOKUP(A340,'[1]RES. TRL'!F:H,2,FALSE)</f>
        <v>0</v>
      </c>
      <c r="X340" s="224">
        <f>VLOOKUP(A340,'[1]RES. TRL'!F:H,3,FALSE)</f>
        <v>0</v>
      </c>
      <c r="Y340" s="224">
        <f>VLOOKUP(A340,'[1]CUT USD'!A:N,2,FALSE)</f>
        <v>0</v>
      </c>
      <c r="Z340" s="224">
        <f>VLOOKUP(A340,'[1]CUT USD'!A:N,3,FALSE)</f>
        <v>0</v>
      </c>
      <c r="AA340" s="224">
        <f>VLOOKUP(A340,'[1]CUT USD'!A:N,4,FALSE)</f>
        <v>0</v>
      </c>
      <c r="AB340" s="224">
        <f>VLOOKUP(A340,'[1]CUT USD'!A:N,5,FALSE)</f>
        <v>0</v>
      </c>
      <c r="AC340" s="224">
        <f>VLOOKUP(A340,'[1]CUT USD'!A:N,6,FALSE)</f>
        <v>0</v>
      </c>
      <c r="AD340" s="224">
        <f>VLOOKUP(A340,'[1]CUT USD'!A:N,7,FALSE)</f>
        <v>0</v>
      </c>
      <c r="AE340" s="224">
        <f>VLOOKUP(A340,'[1]CUT USD'!A:N,8,FALSE)</f>
        <v>0</v>
      </c>
      <c r="AF340" s="224">
        <f>VLOOKUP(A340,'[1]CUT USD'!A:N,9,FALSE)</f>
        <v>0</v>
      </c>
      <c r="AG340" s="224">
        <f>VLOOKUP(A340,'[1]CUT USD'!A:N,10,FALSE)</f>
        <v>0</v>
      </c>
      <c r="AH340" s="224">
        <f>VLOOKUP(A340,'[1]CUT USD'!A:N,11,FALSE)</f>
        <v>0</v>
      </c>
      <c r="AI340" s="224">
        <f>VLOOKUP(A340,'[1]CUT USD'!A:N,12,FALSE)</f>
        <v>0</v>
      </c>
      <c r="AJ340" s="224">
        <f>VLOOKUP(A340,'[1]CUT USD'!A:N,13,FALSE)</f>
        <v>0</v>
      </c>
      <c r="AK340" s="224">
        <f>VLOOKUP(A340,'[1]CUT USD'!A:N,14,FALSE)</f>
        <v>0</v>
      </c>
      <c r="AL340" s="96">
        <f t="shared" si="7"/>
        <v>0</v>
      </c>
      <c r="AO340" s="103"/>
    </row>
    <row r="341" spans="1:41" ht="33" hidden="1" customHeight="1">
      <c r="A341" s="221">
        <v>1262</v>
      </c>
      <c r="B341" s="222" t="str">
        <f>PROPER(VLOOKUP(A341,[1]bd_lista!$A:$D,2,FALSE))</f>
        <v>Gobierno Autónomo Municipal De Laja</v>
      </c>
      <c r="C341" s="223" t="s">
        <v>1383</v>
      </c>
      <c r="D341" s="224">
        <f>VLOOKUP(A341,'[1]RES. TRL'!A:C,2,FALSE)</f>
        <v>0</v>
      </c>
      <c r="E341" s="224">
        <f>VLOOKUP(A341,'[1]RES. TRL'!A:C,3,FALSE)</f>
        <v>0</v>
      </c>
      <c r="F341" s="224">
        <f>VLOOKUP(A341,[1]RES.CDI!A:B,2,FALSE)</f>
        <v>0</v>
      </c>
      <c r="G341" s="224">
        <f>VLOOKUP(A341,'[1]CUT Bs'!A:S,2,FALSE)</f>
        <v>0</v>
      </c>
      <c r="H341" s="224">
        <f>VLOOKUP(A341,'[1]CUT Bs'!A:S,3,FALSE)</f>
        <v>0</v>
      </c>
      <c r="I341" s="224">
        <f>VLOOKUP(A341,'[1]CUT Bs'!A:S,4,FALSE)</f>
        <v>0</v>
      </c>
      <c r="J341" s="224">
        <f>VLOOKUP(A341,'[1]CUT Bs'!A:S,5,FALSE)</f>
        <v>0</v>
      </c>
      <c r="K341" s="224">
        <f>VLOOKUP(A341,'[1]CUT Bs'!A:S,6,FALSE)</f>
        <v>0</v>
      </c>
      <c r="L341" s="224">
        <f>VLOOKUP(A341,'[1]CUT Bs'!A:S,7,FALSE)</f>
        <v>0</v>
      </c>
      <c r="M341" s="224">
        <f>VLOOKUP(A341,'[1]CUT Bs'!A:S,8,FALSE)</f>
        <v>0</v>
      </c>
      <c r="N341" s="224">
        <f>VLOOKUP(A341,'[1]CUT Bs'!A:S,9,FALSE)</f>
        <v>0</v>
      </c>
      <c r="O341" s="224">
        <f>VLOOKUP(A341,'[1]CUT Bs'!A:S,10,FALSE)</f>
        <v>0</v>
      </c>
      <c r="P341" s="224">
        <f>VLOOKUP(A341,'[1]CUT Bs'!A:S,11,FALSE)</f>
        <v>0</v>
      </c>
      <c r="Q341" s="224">
        <f>VLOOKUP(A341,'[1]CUT Bs'!A:S,12,FALSE)</f>
        <v>0</v>
      </c>
      <c r="R341" s="224">
        <f>VLOOKUP(A341,'[1]CUT Bs'!A:S,13,FALSE)</f>
        <v>0</v>
      </c>
      <c r="S341" s="224">
        <f>VLOOKUP(A341,'[1]CUT Bs'!A:S,14,FALSE)</f>
        <v>0</v>
      </c>
      <c r="T341" s="224">
        <f>VLOOKUP(A341,'[1]CUT Bs'!A:S,15,FALSE)</f>
        <v>0</v>
      </c>
      <c r="U341" s="224">
        <f>VLOOKUP(A341,'[1]CUT Bs'!A:S,16,FALSE)</f>
        <v>0</v>
      </c>
      <c r="V341" s="224">
        <f>VLOOKUP(A341,'[1]CUT Bs'!A:S,17,FALSE)</f>
        <v>0</v>
      </c>
      <c r="W341" s="224">
        <f>VLOOKUP(A341,'[1]RES. TRL'!F:H,2,FALSE)</f>
        <v>0</v>
      </c>
      <c r="X341" s="224">
        <f>VLOOKUP(A341,'[1]RES. TRL'!F:H,3,FALSE)</f>
        <v>0</v>
      </c>
      <c r="Y341" s="224">
        <f>VLOOKUP(A341,'[1]CUT USD'!A:N,2,FALSE)</f>
        <v>0</v>
      </c>
      <c r="Z341" s="224">
        <f>VLOOKUP(A341,'[1]CUT USD'!A:N,3,FALSE)</f>
        <v>0</v>
      </c>
      <c r="AA341" s="224">
        <f>VLOOKUP(A341,'[1]CUT USD'!A:N,4,FALSE)</f>
        <v>0</v>
      </c>
      <c r="AB341" s="224">
        <f>VLOOKUP(A341,'[1]CUT USD'!A:N,5,FALSE)</f>
        <v>0</v>
      </c>
      <c r="AC341" s="224">
        <f>VLOOKUP(A341,'[1]CUT USD'!A:N,6,FALSE)</f>
        <v>0</v>
      </c>
      <c r="AD341" s="224">
        <f>VLOOKUP(A341,'[1]CUT USD'!A:N,7,FALSE)</f>
        <v>0</v>
      </c>
      <c r="AE341" s="224">
        <f>VLOOKUP(A341,'[1]CUT USD'!A:N,8,FALSE)</f>
        <v>0</v>
      </c>
      <c r="AF341" s="224">
        <f>VLOOKUP(A341,'[1]CUT USD'!A:N,9,FALSE)</f>
        <v>0</v>
      </c>
      <c r="AG341" s="224">
        <f>VLOOKUP(A341,'[1]CUT USD'!A:N,10,FALSE)</f>
        <v>0</v>
      </c>
      <c r="AH341" s="224">
        <f>VLOOKUP(A341,'[1]CUT USD'!A:N,11,FALSE)</f>
        <v>0</v>
      </c>
      <c r="AI341" s="224">
        <f>VLOOKUP(A341,'[1]CUT USD'!A:N,12,FALSE)</f>
        <v>0</v>
      </c>
      <c r="AJ341" s="224">
        <f>VLOOKUP(A341,'[1]CUT USD'!A:N,13,FALSE)</f>
        <v>0</v>
      </c>
      <c r="AK341" s="224">
        <f>VLOOKUP(A341,'[1]CUT USD'!A:N,14,FALSE)</f>
        <v>0</v>
      </c>
      <c r="AL341" s="96">
        <f t="shared" si="7"/>
        <v>0</v>
      </c>
      <c r="AO341" s="103"/>
    </row>
    <row r="342" spans="1:41" ht="33" hidden="1" customHeight="1">
      <c r="A342" s="221">
        <v>1263</v>
      </c>
      <c r="B342" s="222" t="str">
        <f>PROPER(VLOOKUP(A342,[1]bd_lista!$A:$D,2,FALSE))</f>
        <v>Gobierno Autónomo Municipal De Batallas</v>
      </c>
      <c r="C342" s="223" t="s">
        <v>1383</v>
      </c>
      <c r="D342" s="224">
        <f>VLOOKUP(A342,'[1]RES. TRL'!A:C,2,FALSE)</f>
        <v>0</v>
      </c>
      <c r="E342" s="224">
        <f>VLOOKUP(A342,'[1]RES. TRL'!A:C,3,FALSE)</f>
        <v>0</v>
      </c>
      <c r="F342" s="224">
        <f>VLOOKUP(A342,[1]RES.CDI!A:B,2,FALSE)</f>
        <v>0</v>
      </c>
      <c r="G342" s="224">
        <f>VLOOKUP(A342,'[1]CUT Bs'!A:S,2,FALSE)</f>
        <v>0</v>
      </c>
      <c r="H342" s="224">
        <f>VLOOKUP(A342,'[1]CUT Bs'!A:S,3,FALSE)</f>
        <v>0</v>
      </c>
      <c r="I342" s="224">
        <f>VLOOKUP(A342,'[1]CUT Bs'!A:S,4,FALSE)</f>
        <v>0</v>
      </c>
      <c r="J342" s="224">
        <f>VLOOKUP(A342,'[1]CUT Bs'!A:S,5,FALSE)</f>
        <v>0</v>
      </c>
      <c r="K342" s="224">
        <f>VLOOKUP(A342,'[1]CUT Bs'!A:S,6,FALSE)</f>
        <v>0</v>
      </c>
      <c r="L342" s="224">
        <f>VLOOKUP(A342,'[1]CUT Bs'!A:S,7,FALSE)</f>
        <v>0</v>
      </c>
      <c r="M342" s="224">
        <f>VLOOKUP(A342,'[1]CUT Bs'!A:S,8,FALSE)</f>
        <v>0</v>
      </c>
      <c r="N342" s="224">
        <f>VLOOKUP(A342,'[1]CUT Bs'!A:S,9,FALSE)</f>
        <v>0</v>
      </c>
      <c r="O342" s="224">
        <f>VLOOKUP(A342,'[1]CUT Bs'!A:S,10,FALSE)</f>
        <v>0</v>
      </c>
      <c r="P342" s="224">
        <f>VLOOKUP(A342,'[1]CUT Bs'!A:S,11,FALSE)</f>
        <v>0</v>
      </c>
      <c r="Q342" s="224">
        <f>VLOOKUP(A342,'[1]CUT Bs'!A:S,12,FALSE)</f>
        <v>0</v>
      </c>
      <c r="R342" s="224">
        <f>VLOOKUP(A342,'[1]CUT Bs'!A:S,13,FALSE)</f>
        <v>0</v>
      </c>
      <c r="S342" s="224">
        <f>VLOOKUP(A342,'[1]CUT Bs'!A:S,14,FALSE)</f>
        <v>0</v>
      </c>
      <c r="T342" s="224">
        <f>VLOOKUP(A342,'[1]CUT Bs'!A:S,15,FALSE)</f>
        <v>0</v>
      </c>
      <c r="U342" s="224">
        <f>VLOOKUP(A342,'[1]CUT Bs'!A:S,16,FALSE)</f>
        <v>0</v>
      </c>
      <c r="V342" s="224">
        <f>VLOOKUP(A342,'[1]CUT Bs'!A:S,17,FALSE)</f>
        <v>0</v>
      </c>
      <c r="W342" s="224">
        <f>VLOOKUP(A342,'[1]RES. TRL'!F:H,2,FALSE)</f>
        <v>0</v>
      </c>
      <c r="X342" s="224">
        <f>VLOOKUP(A342,'[1]RES. TRL'!F:H,3,FALSE)</f>
        <v>0</v>
      </c>
      <c r="Y342" s="224">
        <f>VLOOKUP(A342,'[1]CUT USD'!A:N,2,FALSE)</f>
        <v>0</v>
      </c>
      <c r="Z342" s="224">
        <f>VLOOKUP(A342,'[1]CUT USD'!A:N,3,FALSE)</f>
        <v>0</v>
      </c>
      <c r="AA342" s="224">
        <f>VLOOKUP(A342,'[1]CUT USD'!A:N,4,FALSE)</f>
        <v>0</v>
      </c>
      <c r="AB342" s="224">
        <f>VLOOKUP(A342,'[1]CUT USD'!A:N,5,FALSE)</f>
        <v>0</v>
      </c>
      <c r="AC342" s="224">
        <f>VLOOKUP(A342,'[1]CUT USD'!A:N,6,FALSE)</f>
        <v>0</v>
      </c>
      <c r="AD342" s="224">
        <f>VLOOKUP(A342,'[1]CUT USD'!A:N,7,FALSE)</f>
        <v>0</v>
      </c>
      <c r="AE342" s="224">
        <f>VLOOKUP(A342,'[1]CUT USD'!A:N,8,FALSE)</f>
        <v>0</v>
      </c>
      <c r="AF342" s="224">
        <f>VLOOKUP(A342,'[1]CUT USD'!A:N,9,FALSE)</f>
        <v>0</v>
      </c>
      <c r="AG342" s="224">
        <f>VLOOKUP(A342,'[1]CUT USD'!A:N,10,FALSE)</f>
        <v>0</v>
      </c>
      <c r="AH342" s="224">
        <f>VLOOKUP(A342,'[1]CUT USD'!A:N,11,FALSE)</f>
        <v>0</v>
      </c>
      <c r="AI342" s="224">
        <f>VLOOKUP(A342,'[1]CUT USD'!A:N,12,FALSE)</f>
        <v>0</v>
      </c>
      <c r="AJ342" s="224">
        <f>VLOOKUP(A342,'[1]CUT USD'!A:N,13,FALSE)</f>
        <v>0</v>
      </c>
      <c r="AK342" s="224">
        <f>VLOOKUP(A342,'[1]CUT USD'!A:N,14,FALSE)</f>
        <v>0</v>
      </c>
      <c r="AL342" s="96">
        <f t="shared" si="7"/>
        <v>0</v>
      </c>
      <c r="AO342" s="103"/>
    </row>
    <row r="343" spans="1:41" ht="33" hidden="1" customHeight="1">
      <c r="A343" s="221">
        <v>1264</v>
      </c>
      <c r="B343" s="222" t="str">
        <f>PROPER(VLOOKUP(A343,[1]bd_lista!$A:$D,2,FALSE))</f>
        <v>Gobierno Autónomo Municipal De Puerto Pérez</v>
      </c>
      <c r="C343" s="223" t="s">
        <v>1383</v>
      </c>
      <c r="D343" s="224">
        <f>VLOOKUP(A343,'[1]RES. TRL'!A:C,2,FALSE)</f>
        <v>0</v>
      </c>
      <c r="E343" s="224">
        <f>VLOOKUP(A343,'[1]RES. TRL'!A:C,3,FALSE)</f>
        <v>0</v>
      </c>
      <c r="F343" s="224">
        <f>VLOOKUP(A343,[1]RES.CDI!A:B,2,FALSE)</f>
        <v>0</v>
      </c>
      <c r="G343" s="224">
        <f>VLOOKUP(A343,'[1]CUT Bs'!A:S,2,FALSE)</f>
        <v>0</v>
      </c>
      <c r="H343" s="224">
        <f>VLOOKUP(A343,'[1]CUT Bs'!A:S,3,FALSE)</f>
        <v>0</v>
      </c>
      <c r="I343" s="224">
        <f>VLOOKUP(A343,'[1]CUT Bs'!A:S,4,FALSE)</f>
        <v>0</v>
      </c>
      <c r="J343" s="224">
        <f>VLOOKUP(A343,'[1]CUT Bs'!A:S,5,FALSE)</f>
        <v>0</v>
      </c>
      <c r="K343" s="224">
        <f>VLOOKUP(A343,'[1]CUT Bs'!A:S,6,FALSE)</f>
        <v>0</v>
      </c>
      <c r="L343" s="224">
        <f>VLOOKUP(A343,'[1]CUT Bs'!A:S,7,FALSE)</f>
        <v>0</v>
      </c>
      <c r="M343" s="224">
        <f>VLOOKUP(A343,'[1]CUT Bs'!A:S,8,FALSE)</f>
        <v>0</v>
      </c>
      <c r="N343" s="224">
        <f>VLOOKUP(A343,'[1]CUT Bs'!A:S,9,FALSE)</f>
        <v>0</v>
      </c>
      <c r="O343" s="224">
        <f>VLOOKUP(A343,'[1]CUT Bs'!A:S,10,FALSE)</f>
        <v>0</v>
      </c>
      <c r="P343" s="224">
        <f>VLOOKUP(A343,'[1]CUT Bs'!A:S,11,FALSE)</f>
        <v>0</v>
      </c>
      <c r="Q343" s="224">
        <f>VLOOKUP(A343,'[1]CUT Bs'!A:S,12,FALSE)</f>
        <v>0</v>
      </c>
      <c r="R343" s="224">
        <f>VLOOKUP(A343,'[1]CUT Bs'!A:S,13,FALSE)</f>
        <v>0</v>
      </c>
      <c r="S343" s="224">
        <f>VLOOKUP(A343,'[1]CUT Bs'!A:S,14,FALSE)</f>
        <v>0</v>
      </c>
      <c r="T343" s="224">
        <f>VLOOKUP(A343,'[1]CUT Bs'!A:S,15,FALSE)</f>
        <v>0</v>
      </c>
      <c r="U343" s="224">
        <f>VLOOKUP(A343,'[1]CUT Bs'!A:S,16,FALSE)</f>
        <v>0</v>
      </c>
      <c r="V343" s="224">
        <f>VLOOKUP(A343,'[1]CUT Bs'!A:S,17,FALSE)</f>
        <v>0</v>
      </c>
      <c r="W343" s="224">
        <f>VLOOKUP(A343,'[1]RES. TRL'!F:H,2,FALSE)</f>
        <v>0</v>
      </c>
      <c r="X343" s="224">
        <f>VLOOKUP(A343,'[1]RES. TRL'!F:H,3,FALSE)</f>
        <v>0</v>
      </c>
      <c r="Y343" s="224">
        <f>VLOOKUP(A343,'[1]CUT USD'!A:N,2,FALSE)</f>
        <v>0</v>
      </c>
      <c r="Z343" s="224">
        <f>VLOOKUP(A343,'[1]CUT USD'!A:N,3,FALSE)</f>
        <v>0</v>
      </c>
      <c r="AA343" s="224">
        <f>VLOOKUP(A343,'[1]CUT USD'!A:N,4,FALSE)</f>
        <v>0</v>
      </c>
      <c r="AB343" s="224">
        <f>VLOOKUP(A343,'[1]CUT USD'!A:N,5,FALSE)</f>
        <v>0</v>
      </c>
      <c r="AC343" s="224">
        <f>VLOOKUP(A343,'[1]CUT USD'!A:N,6,FALSE)</f>
        <v>0</v>
      </c>
      <c r="AD343" s="224">
        <f>VLOOKUP(A343,'[1]CUT USD'!A:N,7,FALSE)</f>
        <v>0</v>
      </c>
      <c r="AE343" s="224">
        <f>VLOOKUP(A343,'[1]CUT USD'!A:N,8,FALSE)</f>
        <v>0</v>
      </c>
      <c r="AF343" s="224">
        <f>VLOOKUP(A343,'[1]CUT USD'!A:N,9,FALSE)</f>
        <v>0</v>
      </c>
      <c r="AG343" s="224">
        <f>VLOOKUP(A343,'[1]CUT USD'!A:N,10,FALSE)</f>
        <v>0</v>
      </c>
      <c r="AH343" s="224">
        <f>VLOOKUP(A343,'[1]CUT USD'!A:N,11,FALSE)</f>
        <v>0</v>
      </c>
      <c r="AI343" s="224">
        <f>VLOOKUP(A343,'[1]CUT USD'!A:N,12,FALSE)</f>
        <v>0</v>
      </c>
      <c r="AJ343" s="224">
        <f>VLOOKUP(A343,'[1]CUT USD'!A:N,13,FALSE)</f>
        <v>0</v>
      </c>
      <c r="AK343" s="224">
        <f>VLOOKUP(A343,'[1]CUT USD'!A:N,14,FALSE)</f>
        <v>0</v>
      </c>
      <c r="AL343" s="96">
        <f t="shared" si="7"/>
        <v>0</v>
      </c>
      <c r="AO343" s="103"/>
    </row>
    <row r="344" spans="1:41" ht="33" hidden="1" customHeight="1">
      <c r="A344" s="221">
        <v>1265</v>
      </c>
      <c r="B344" s="222" t="str">
        <f>PROPER(VLOOKUP(A344,[1]bd_lista!$A:$D,2,FALSE))</f>
        <v>Gobierno Autónomo Municipal De Coroico</v>
      </c>
      <c r="C344" s="223" t="s">
        <v>1383</v>
      </c>
      <c r="D344" s="224">
        <f>VLOOKUP(A344,'[1]RES. TRL'!A:C,2,FALSE)</f>
        <v>0</v>
      </c>
      <c r="E344" s="224">
        <f>VLOOKUP(A344,'[1]RES. TRL'!A:C,3,FALSE)</f>
        <v>0</v>
      </c>
      <c r="F344" s="224">
        <f>VLOOKUP(A344,[1]RES.CDI!A:B,2,FALSE)</f>
        <v>0</v>
      </c>
      <c r="G344" s="224">
        <f>VLOOKUP(A344,'[1]CUT Bs'!A:S,2,FALSE)</f>
        <v>0</v>
      </c>
      <c r="H344" s="224">
        <f>VLOOKUP(A344,'[1]CUT Bs'!A:S,3,FALSE)</f>
        <v>0</v>
      </c>
      <c r="I344" s="224">
        <f>VLOOKUP(A344,'[1]CUT Bs'!A:S,4,FALSE)</f>
        <v>0</v>
      </c>
      <c r="J344" s="224">
        <f>VLOOKUP(A344,'[1]CUT Bs'!A:S,5,FALSE)</f>
        <v>0</v>
      </c>
      <c r="K344" s="224">
        <f>VLOOKUP(A344,'[1]CUT Bs'!A:S,6,FALSE)</f>
        <v>0</v>
      </c>
      <c r="L344" s="224">
        <f>VLOOKUP(A344,'[1]CUT Bs'!A:S,7,FALSE)</f>
        <v>0</v>
      </c>
      <c r="M344" s="224">
        <f>VLOOKUP(A344,'[1]CUT Bs'!A:S,8,FALSE)</f>
        <v>0</v>
      </c>
      <c r="N344" s="224">
        <f>VLOOKUP(A344,'[1]CUT Bs'!A:S,9,FALSE)</f>
        <v>0</v>
      </c>
      <c r="O344" s="224">
        <f>VLOOKUP(A344,'[1]CUT Bs'!A:S,10,FALSE)</f>
        <v>0</v>
      </c>
      <c r="P344" s="224">
        <f>VLOOKUP(A344,'[1]CUT Bs'!A:S,11,FALSE)</f>
        <v>0</v>
      </c>
      <c r="Q344" s="224">
        <f>VLOOKUP(A344,'[1]CUT Bs'!A:S,12,FALSE)</f>
        <v>0</v>
      </c>
      <c r="R344" s="224">
        <f>VLOOKUP(A344,'[1]CUT Bs'!A:S,13,FALSE)</f>
        <v>0</v>
      </c>
      <c r="S344" s="224">
        <f>VLOOKUP(A344,'[1]CUT Bs'!A:S,14,FALSE)</f>
        <v>0</v>
      </c>
      <c r="T344" s="224">
        <f>VLOOKUP(A344,'[1]CUT Bs'!A:S,15,FALSE)</f>
        <v>0</v>
      </c>
      <c r="U344" s="224">
        <f>VLOOKUP(A344,'[1]CUT Bs'!A:S,16,FALSE)</f>
        <v>0</v>
      </c>
      <c r="V344" s="224">
        <f>VLOOKUP(A344,'[1]CUT Bs'!A:S,17,FALSE)</f>
        <v>0</v>
      </c>
      <c r="W344" s="224">
        <f>VLOOKUP(A344,'[1]RES. TRL'!F:H,2,FALSE)</f>
        <v>0</v>
      </c>
      <c r="X344" s="224">
        <f>VLOOKUP(A344,'[1]RES. TRL'!F:H,3,FALSE)</f>
        <v>0</v>
      </c>
      <c r="Y344" s="224">
        <f>VLOOKUP(A344,'[1]CUT USD'!A:N,2,FALSE)</f>
        <v>0</v>
      </c>
      <c r="Z344" s="224">
        <f>VLOOKUP(A344,'[1]CUT USD'!A:N,3,FALSE)</f>
        <v>0</v>
      </c>
      <c r="AA344" s="224">
        <f>VLOOKUP(A344,'[1]CUT USD'!A:N,4,FALSE)</f>
        <v>0</v>
      </c>
      <c r="AB344" s="224">
        <f>VLOOKUP(A344,'[1]CUT USD'!A:N,5,FALSE)</f>
        <v>0</v>
      </c>
      <c r="AC344" s="224">
        <f>VLOOKUP(A344,'[1]CUT USD'!A:N,6,FALSE)</f>
        <v>0</v>
      </c>
      <c r="AD344" s="224">
        <f>VLOOKUP(A344,'[1]CUT USD'!A:N,7,FALSE)</f>
        <v>0</v>
      </c>
      <c r="AE344" s="224">
        <f>VLOOKUP(A344,'[1]CUT USD'!A:N,8,FALSE)</f>
        <v>0</v>
      </c>
      <c r="AF344" s="224">
        <f>VLOOKUP(A344,'[1]CUT USD'!A:N,9,FALSE)</f>
        <v>0</v>
      </c>
      <c r="AG344" s="224">
        <f>VLOOKUP(A344,'[1]CUT USD'!A:N,10,FALSE)</f>
        <v>0</v>
      </c>
      <c r="AH344" s="224">
        <f>VLOOKUP(A344,'[1]CUT USD'!A:N,11,FALSE)</f>
        <v>0</v>
      </c>
      <c r="AI344" s="224">
        <f>VLOOKUP(A344,'[1]CUT USD'!A:N,12,FALSE)</f>
        <v>0</v>
      </c>
      <c r="AJ344" s="224">
        <f>VLOOKUP(A344,'[1]CUT USD'!A:N,13,FALSE)</f>
        <v>0</v>
      </c>
      <c r="AK344" s="224">
        <f>VLOOKUP(A344,'[1]CUT USD'!A:N,14,FALSE)</f>
        <v>0</v>
      </c>
      <c r="AL344" s="96">
        <f>SUM(D344:AK344)</f>
        <v>0</v>
      </c>
      <c r="AO344" s="103"/>
    </row>
    <row r="345" spans="1:41" ht="33" hidden="1" customHeight="1">
      <c r="A345" s="221">
        <v>1266</v>
      </c>
      <c r="B345" s="222" t="str">
        <f>PROPER(VLOOKUP(A345,[1]bd_lista!$A:$D,2,FALSE))</f>
        <v>Gobierno Autónomo Municipal De Coripata</v>
      </c>
      <c r="C345" s="223" t="s">
        <v>1383</v>
      </c>
      <c r="D345" s="224">
        <f>VLOOKUP(A345,'[1]RES. TRL'!A:C,2,FALSE)</f>
        <v>0</v>
      </c>
      <c r="E345" s="224">
        <f>VLOOKUP(A345,'[1]RES. TRL'!A:C,3,FALSE)</f>
        <v>0</v>
      </c>
      <c r="F345" s="224">
        <f>VLOOKUP(A345,[1]RES.CDI!A:B,2,FALSE)</f>
        <v>0</v>
      </c>
      <c r="G345" s="224">
        <f>VLOOKUP(A345,'[1]CUT Bs'!A:S,2,FALSE)</f>
        <v>0</v>
      </c>
      <c r="H345" s="224">
        <f>VLOOKUP(A345,'[1]CUT Bs'!A:S,3,FALSE)</f>
        <v>0</v>
      </c>
      <c r="I345" s="224">
        <f>VLOOKUP(A345,'[1]CUT Bs'!A:S,4,FALSE)</f>
        <v>0</v>
      </c>
      <c r="J345" s="224">
        <f>VLOOKUP(A345,'[1]CUT Bs'!A:S,5,FALSE)</f>
        <v>0</v>
      </c>
      <c r="K345" s="224">
        <f>VLOOKUP(A345,'[1]CUT Bs'!A:S,6,FALSE)</f>
        <v>0</v>
      </c>
      <c r="L345" s="224">
        <f>VLOOKUP(A345,'[1]CUT Bs'!A:S,7,FALSE)</f>
        <v>0</v>
      </c>
      <c r="M345" s="224">
        <f>VLOOKUP(A345,'[1]CUT Bs'!A:S,8,FALSE)</f>
        <v>0</v>
      </c>
      <c r="N345" s="224">
        <f>VLOOKUP(A345,'[1]CUT Bs'!A:S,9,FALSE)</f>
        <v>0</v>
      </c>
      <c r="O345" s="224">
        <f>VLOOKUP(A345,'[1]CUT Bs'!A:S,10,FALSE)</f>
        <v>0</v>
      </c>
      <c r="P345" s="224">
        <f>VLOOKUP(A345,'[1]CUT Bs'!A:S,11,FALSE)</f>
        <v>0</v>
      </c>
      <c r="Q345" s="224">
        <f>VLOOKUP(A345,'[1]CUT Bs'!A:S,12,FALSE)</f>
        <v>0</v>
      </c>
      <c r="R345" s="224">
        <f>VLOOKUP(A345,'[1]CUT Bs'!A:S,13,FALSE)</f>
        <v>0</v>
      </c>
      <c r="S345" s="224">
        <f>VLOOKUP(A345,'[1]CUT Bs'!A:S,14,FALSE)</f>
        <v>0</v>
      </c>
      <c r="T345" s="224">
        <f>VLOOKUP(A345,'[1]CUT Bs'!A:S,15,FALSE)</f>
        <v>0</v>
      </c>
      <c r="U345" s="224">
        <f>VLOOKUP(A345,'[1]CUT Bs'!A:S,16,FALSE)</f>
        <v>0</v>
      </c>
      <c r="V345" s="224">
        <f>VLOOKUP(A345,'[1]CUT Bs'!A:S,17,FALSE)</f>
        <v>0</v>
      </c>
      <c r="W345" s="224">
        <f>VLOOKUP(A345,'[1]RES. TRL'!F:H,2,FALSE)</f>
        <v>0</v>
      </c>
      <c r="X345" s="224">
        <f>VLOOKUP(A345,'[1]RES. TRL'!F:H,3,FALSE)</f>
        <v>0</v>
      </c>
      <c r="Y345" s="224">
        <f>VLOOKUP(A345,'[1]CUT USD'!A:N,2,FALSE)</f>
        <v>0</v>
      </c>
      <c r="Z345" s="224">
        <f>VLOOKUP(A345,'[1]CUT USD'!A:N,3,FALSE)</f>
        <v>0</v>
      </c>
      <c r="AA345" s="224">
        <f>VLOOKUP(A345,'[1]CUT USD'!A:N,4,FALSE)</f>
        <v>0</v>
      </c>
      <c r="AB345" s="224">
        <f>VLOOKUP(A345,'[1]CUT USD'!A:N,5,FALSE)</f>
        <v>0</v>
      </c>
      <c r="AC345" s="224">
        <f>VLOOKUP(A345,'[1]CUT USD'!A:N,6,FALSE)</f>
        <v>0</v>
      </c>
      <c r="AD345" s="224">
        <f>VLOOKUP(A345,'[1]CUT USD'!A:N,7,FALSE)</f>
        <v>0</v>
      </c>
      <c r="AE345" s="224">
        <f>VLOOKUP(A345,'[1]CUT USD'!A:N,8,FALSE)</f>
        <v>0</v>
      </c>
      <c r="AF345" s="224">
        <f>VLOOKUP(A345,'[1]CUT USD'!A:N,9,FALSE)</f>
        <v>0</v>
      </c>
      <c r="AG345" s="224">
        <f>VLOOKUP(A345,'[1]CUT USD'!A:N,10,FALSE)</f>
        <v>0</v>
      </c>
      <c r="AH345" s="224">
        <f>VLOOKUP(A345,'[1]CUT USD'!A:N,11,FALSE)</f>
        <v>0</v>
      </c>
      <c r="AI345" s="224">
        <f>VLOOKUP(A345,'[1]CUT USD'!A:N,12,FALSE)</f>
        <v>0</v>
      </c>
      <c r="AJ345" s="224">
        <f>VLOOKUP(A345,'[1]CUT USD'!A:N,13,FALSE)</f>
        <v>0</v>
      </c>
      <c r="AK345" s="224">
        <f>VLOOKUP(A345,'[1]CUT USD'!A:N,14,FALSE)</f>
        <v>0</v>
      </c>
      <c r="AL345" s="96">
        <f t="shared" si="7"/>
        <v>0</v>
      </c>
      <c r="AO345" s="103"/>
    </row>
    <row r="346" spans="1:41" ht="33" hidden="1" customHeight="1">
      <c r="A346" s="221">
        <v>1267</v>
      </c>
      <c r="B346" s="222" t="str">
        <f>PROPER(VLOOKUP(A346,[1]bd_lista!$A:$D,2,FALSE))</f>
        <v>Gobierno Autónomo Municipal De Ixiamas</v>
      </c>
      <c r="C346" s="223" t="s">
        <v>1383</v>
      </c>
      <c r="D346" s="224">
        <f>VLOOKUP(A346,'[1]RES. TRL'!A:C,2,FALSE)</f>
        <v>0</v>
      </c>
      <c r="E346" s="224">
        <f>VLOOKUP(A346,'[1]RES. TRL'!A:C,3,FALSE)</f>
        <v>0</v>
      </c>
      <c r="F346" s="224">
        <f>VLOOKUP(A346,[1]RES.CDI!A:B,2,FALSE)</f>
        <v>0</v>
      </c>
      <c r="G346" s="224">
        <f>VLOOKUP(A346,'[1]CUT Bs'!A:S,2,FALSE)</f>
        <v>0</v>
      </c>
      <c r="H346" s="224">
        <f>VLOOKUP(A346,'[1]CUT Bs'!A:S,3,FALSE)</f>
        <v>0</v>
      </c>
      <c r="I346" s="224">
        <f>VLOOKUP(A346,'[1]CUT Bs'!A:S,4,FALSE)</f>
        <v>0</v>
      </c>
      <c r="J346" s="224">
        <f>VLOOKUP(A346,'[1]CUT Bs'!A:S,5,FALSE)</f>
        <v>0</v>
      </c>
      <c r="K346" s="224">
        <f>VLOOKUP(A346,'[1]CUT Bs'!A:S,6,FALSE)</f>
        <v>0</v>
      </c>
      <c r="L346" s="224">
        <f>VLOOKUP(A346,'[1]CUT Bs'!A:S,7,FALSE)</f>
        <v>0</v>
      </c>
      <c r="M346" s="224">
        <f>VLOOKUP(A346,'[1]CUT Bs'!A:S,8,FALSE)</f>
        <v>0</v>
      </c>
      <c r="N346" s="224">
        <f>VLOOKUP(A346,'[1]CUT Bs'!A:S,9,FALSE)</f>
        <v>0</v>
      </c>
      <c r="O346" s="224">
        <f>VLOOKUP(A346,'[1]CUT Bs'!A:S,10,FALSE)</f>
        <v>0</v>
      </c>
      <c r="P346" s="224">
        <f>VLOOKUP(A346,'[1]CUT Bs'!A:S,11,FALSE)</f>
        <v>0</v>
      </c>
      <c r="Q346" s="224">
        <f>VLOOKUP(A346,'[1]CUT Bs'!A:S,12,FALSE)</f>
        <v>0</v>
      </c>
      <c r="R346" s="224">
        <f>VLOOKUP(A346,'[1]CUT Bs'!A:S,13,FALSE)</f>
        <v>0</v>
      </c>
      <c r="S346" s="224">
        <f>VLOOKUP(A346,'[1]CUT Bs'!A:S,14,FALSE)</f>
        <v>0</v>
      </c>
      <c r="T346" s="224">
        <f>VLOOKUP(A346,'[1]CUT Bs'!A:S,15,FALSE)</f>
        <v>0</v>
      </c>
      <c r="U346" s="224">
        <f>VLOOKUP(A346,'[1]CUT Bs'!A:S,16,FALSE)</f>
        <v>0</v>
      </c>
      <c r="V346" s="224">
        <f>VLOOKUP(A346,'[1]CUT Bs'!A:S,17,FALSE)</f>
        <v>0</v>
      </c>
      <c r="W346" s="224">
        <f>VLOOKUP(A346,'[1]RES. TRL'!F:H,2,FALSE)</f>
        <v>0</v>
      </c>
      <c r="X346" s="224">
        <f>VLOOKUP(A346,'[1]RES. TRL'!F:H,3,FALSE)</f>
        <v>0</v>
      </c>
      <c r="Y346" s="224">
        <f>VLOOKUP(A346,'[1]CUT USD'!A:N,2,FALSE)</f>
        <v>0</v>
      </c>
      <c r="Z346" s="224">
        <f>VLOOKUP(A346,'[1]CUT USD'!A:N,3,FALSE)</f>
        <v>0</v>
      </c>
      <c r="AA346" s="224">
        <f>VLOOKUP(A346,'[1]CUT USD'!A:N,4,FALSE)</f>
        <v>0</v>
      </c>
      <c r="AB346" s="224">
        <f>VLOOKUP(A346,'[1]CUT USD'!A:N,5,FALSE)</f>
        <v>0</v>
      </c>
      <c r="AC346" s="224">
        <f>VLOOKUP(A346,'[1]CUT USD'!A:N,6,FALSE)</f>
        <v>0</v>
      </c>
      <c r="AD346" s="224">
        <f>VLOOKUP(A346,'[1]CUT USD'!A:N,7,FALSE)</f>
        <v>0</v>
      </c>
      <c r="AE346" s="224">
        <f>VLOOKUP(A346,'[1]CUT USD'!A:N,8,FALSE)</f>
        <v>0</v>
      </c>
      <c r="AF346" s="224">
        <f>VLOOKUP(A346,'[1]CUT USD'!A:N,9,FALSE)</f>
        <v>0</v>
      </c>
      <c r="AG346" s="224">
        <f>VLOOKUP(A346,'[1]CUT USD'!A:N,10,FALSE)</f>
        <v>0</v>
      </c>
      <c r="AH346" s="224">
        <f>VLOOKUP(A346,'[1]CUT USD'!A:N,11,FALSE)</f>
        <v>0</v>
      </c>
      <c r="AI346" s="224">
        <f>VLOOKUP(A346,'[1]CUT USD'!A:N,12,FALSE)</f>
        <v>0</v>
      </c>
      <c r="AJ346" s="224">
        <f>VLOOKUP(A346,'[1]CUT USD'!A:N,13,FALSE)</f>
        <v>0</v>
      </c>
      <c r="AK346" s="224">
        <f>VLOOKUP(A346,'[1]CUT USD'!A:N,14,FALSE)</f>
        <v>0</v>
      </c>
      <c r="AL346" s="96">
        <f t="shared" si="7"/>
        <v>0</v>
      </c>
      <c r="AO346" s="103"/>
    </row>
    <row r="347" spans="1:41" ht="33" hidden="1" customHeight="1">
      <c r="A347" s="221">
        <v>1268</v>
      </c>
      <c r="B347" s="222" t="str">
        <f>PROPER(VLOOKUP(A347,[1]bd_lista!$A:$D,2,FALSE))</f>
        <v>Gobierno Autónomo Municipal De San Buenaventura</v>
      </c>
      <c r="C347" s="223" t="s">
        <v>1383</v>
      </c>
      <c r="D347" s="224">
        <f>VLOOKUP(A347,'[1]RES. TRL'!A:C,2,FALSE)</f>
        <v>0</v>
      </c>
      <c r="E347" s="224">
        <f>VLOOKUP(A347,'[1]RES. TRL'!A:C,3,FALSE)</f>
        <v>0</v>
      </c>
      <c r="F347" s="224">
        <f>VLOOKUP(A347,[1]RES.CDI!A:B,2,FALSE)</f>
        <v>0</v>
      </c>
      <c r="G347" s="224">
        <f>VLOOKUP(A347,'[1]CUT Bs'!A:S,2,FALSE)</f>
        <v>0</v>
      </c>
      <c r="H347" s="224">
        <f>VLOOKUP(A347,'[1]CUT Bs'!A:S,3,FALSE)</f>
        <v>0</v>
      </c>
      <c r="I347" s="224">
        <f>VLOOKUP(A347,'[1]CUT Bs'!A:S,4,FALSE)</f>
        <v>0</v>
      </c>
      <c r="J347" s="224">
        <f>VLOOKUP(A347,'[1]CUT Bs'!A:S,5,FALSE)</f>
        <v>0</v>
      </c>
      <c r="K347" s="224">
        <f>VLOOKUP(A347,'[1]CUT Bs'!A:S,6,FALSE)</f>
        <v>0</v>
      </c>
      <c r="L347" s="224">
        <f>VLOOKUP(A347,'[1]CUT Bs'!A:S,7,FALSE)</f>
        <v>0</v>
      </c>
      <c r="M347" s="224">
        <f>VLOOKUP(A347,'[1]CUT Bs'!A:S,8,FALSE)</f>
        <v>0</v>
      </c>
      <c r="N347" s="224">
        <f>VLOOKUP(A347,'[1]CUT Bs'!A:S,9,FALSE)</f>
        <v>0</v>
      </c>
      <c r="O347" s="224">
        <f>VLOOKUP(A347,'[1]CUT Bs'!A:S,10,FALSE)</f>
        <v>0</v>
      </c>
      <c r="P347" s="224">
        <f>VLOOKUP(A347,'[1]CUT Bs'!A:S,11,FALSE)</f>
        <v>0</v>
      </c>
      <c r="Q347" s="224">
        <f>VLOOKUP(A347,'[1]CUT Bs'!A:S,12,FALSE)</f>
        <v>0</v>
      </c>
      <c r="R347" s="224">
        <f>VLOOKUP(A347,'[1]CUT Bs'!A:S,13,FALSE)</f>
        <v>0</v>
      </c>
      <c r="S347" s="224">
        <f>VLOOKUP(A347,'[1]CUT Bs'!A:S,14,FALSE)</f>
        <v>0</v>
      </c>
      <c r="T347" s="224">
        <f>VLOOKUP(A347,'[1]CUT Bs'!A:S,15,FALSE)</f>
        <v>0</v>
      </c>
      <c r="U347" s="224">
        <f>VLOOKUP(A347,'[1]CUT Bs'!A:S,16,FALSE)</f>
        <v>0</v>
      </c>
      <c r="V347" s="224">
        <f>VLOOKUP(A347,'[1]CUT Bs'!A:S,17,FALSE)</f>
        <v>0</v>
      </c>
      <c r="W347" s="224">
        <f>VLOOKUP(A347,'[1]RES. TRL'!F:H,2,FALSE)</f>
        <v>0</v>
      </c>
      <c r="X347" s="224">
        <f>VLOOKUP(A347,'[1]RES. TRL'!F:H,3,FALSE)</f>
        <v>0</v>
      </c>
      <c r="Y347" s="224">
        <f>VLOOKUP(A347,'[1]CUT USD'!A:N,2,FALSE)</f>
        <v>0</v>
      </c>
      <c r="Z347" s="224">
        <f>VLOOKUP(A347,'[1]CUT USD'!A:N,3,FALSE)</f>
        <v>0</v>
      </c>
      <c r="AA347" s="224">
        <f>VLOOKUP(A347,'[1]CUT USD'!A:N,4,FALSE)</f>
        <v>0</v>
      </c>
      <c r="AB347" s="224">
        <f>VLOOKUP(A347,'[1]CUT USD'!A:N,5,FALSE)</f>
        <v>0</v>
      </c>
      <c r="AC347" s="224">
        <f>VLOOKUP(A347,'[1]CUT USD'!A:N,6,FALSE)</f>
        <v>0</v>
      </c>
      <c r="AD347" s="224">
        <f>VLOOKUP(A347,'[1]CUT USD'!A:N,7,FALSE)</f>
        <v>0</v>
      </c>
      <c r="AE347" s="224">
        <f>VLOOKUP(A347,'[1]CUT USD'!A:N,8,FALSE)</f>
        <v>0</v>
      </c>
      <c r="AF347" s="224">
        <f>VLOOKUP(A347,'[1]CUT USD'!A:N,9,FALSE)</f>
        <v>0</v>
      </c>
      <c r="AG347" s="224">
        <f>VLOOKUP(A347,'[1]CUT USD'!A:N,10,FALSE)</f>
        <v>0</v>
      </c>
      <c r="AH347" s="224">
        <f>VLOOKUP(A347,'[1]CUT USD'!A:N,11,FALSE)</f>
        <v>0</v>
      </c>
      <c r="AI347" s="224">
        <f>VLOOKUP(A347,'[1]CUT USD'!A:N,12,FALSE)</f>
        <v>0</v>
      </c>
      <c r="AJ347" s="224">
        <f>VLOOKUP(A347,'[1]CUT USD'!A:N,13,FALSE)</f>
        <v>0</v>
      </c>
      <c r="AK347" s="224">
        <f>VLOOKUP(A347,'[1]CUT USD'!A:N,14,FALSE)</f>
        <v>0</v>
      </c>
      <c r="AL347" s="96">
        <f t="shared" si="7"/>
        <v>0</v>
      </c>
      <c r="AO347" s="103"/>
    </row>
    <row r="348" spans="1:41" ht="33" hidden="1" customHeight="1">
      <c r="A348" s="221">
        <v>1269</v>
      </c>
      <c r="B348" s="222" t="str">
        <f>PROPER(VLOOKUP(A348,[1]bd_lista!$A:$D,2,FALSE))</f>
        <v>Gobierno Autónomo Municipal De General Juan José Pérez (Charazani)</v>
      </c>
      <c r="C348" s="223" t="s">
        <v>1383</v>
      </c>
      <c r="D348" s="224">
        <f>VLOOKUP(A348,'[1]RES. TRL'!A:C,2,FALSE)</f>
        <v>0</v>
      </c>
      <c r="E348" s="224">
        <f>VLOOKUP(A348,'[1]RES. TRL'!A:C,3,FALSE)</f>
        <v>0</v>
      </c>
      <c r="F348" s="224">
        <f>VLOOKUP(A348,[1]RES.CDI!A:B,2,FALSE)</f>
        <v>0</v>
      </c>
      <c r="G348" s="224">
        <f>VLOOKUP(A348,'[1]CUT Bs'!A:S,2,FALSE)</f>
        <v>0</v>
      </c>
      <c r="H348" s="224">
        <f>VLOOKUP(A348,'[1]CUT Bs'!A:S,3,FALSE)</f>
        <v>0</v>
      </c>
      <c r="I348" s="224">
        <f>VLOOKUP(A348,'[1]CUT Bs'!A:S,4,FALSE)</f>
        <v>0</v>
      </c>
      <c r="J348" s="224">
        <f>VLOOKUP(A348,'[1]CUT Bs'!A:S,5,FALSE)</f>
        <v>0</v>
      </c>
      <c r="K348" s="224">
        <f>VLOOKUP(A348,'[1]CUT Bs'!A:S,6,FALSE)</f>
        <v>0</v>
      </c>
      <c r="L348" s="224">
        <f>VLOOKUP(A348,'[1]CUT Bs'!A:S,7,FALSE)</f>
        <v>0</v>
      </c>
      <c r="M348" s="224">
        <f>VLOOKUP(A348,'[1]CUT Bs'!A:S,8,FALSE)</f>
        <v>0</v>
      </c>
      <c r="N348" s="224">
        <f>VLOOKUP(A348,'[1]CUT Bs'!A:S,9,FALSE)</f>
        <v>0</v>
      </c>
      <c r="O348" s="224">
        <f>VLOOKUP(A348,'[1]CUT Bs'!A:S,10,FALSE)</f>
        <v>0</v>
      </c>
      <c r="P348" s="224">
        <f>VLOOKUP(A348,'[1]CUT Bs'!A:S,11,FALSE)</f>
        <v>0</v>
      </c>
      <c r="Q348" s="224">
        <f>VLOOKUP(A348,'[1]CUT Bs'!A:S,12,FALSE)</f>
        <v>0</v>
      </c>
      <c r="R348" s="224">
        <f>VLOOKUP(A348,'[1]CUT Bs'!A:S,13,FALSE)</f>
        <v>0</v>
      </c>
      <c r="S348" s="224">
        <f>VLOOKUP(A348,'[1]CUT Bs'!A:S,14,FALSE)</f>
        <v>0</v>
      </c>
      <c r="T348" s="224">
        <f>VLOOKUP(A348,'[1]CUT Bs'!A:S,15,FALSE)</f>
        <v>0</v>
      </c>
      <c r="U348" s="224">
        <f>VLOOKUP(A348,'[1]CUT Bs'!A:S,16,FALSE)</f>
        <v>0</v>
      </c>
      <c r="V348" s="224">
        <f>VLOOKUP(A348,'[1]CUT Bs'!A:S,17,FALSE)</f>
        <v>0</v>
      </c>
      <c r="W348" s="224">
        <f>VLOOKUP(A348,'[1]RES. TRL'!F:H,2,FALSE)</f>
        <v>0</v>
      </c>
      <c r="X348" s="224">
        <f>VLOOKUP(A348,'[1]RES. TRL'!F:H,3,FALSE)</f>
        <v>0</v>
      </c>
      <c r="Y348" s="224">
        <f>VLOOKUP(A348,'[1]CUT USD'!A:N,2,FALSE)</f>
        <v>0</v>
      </c>
      <c r="Z348" s="224">
        <f>VLOOKUP(A348,'[1]CUT USD'!A:N,3,FALSE)</f>
        <v>0</v>
      </c>
      <c r="AA348" s="224">
        <f>VLOOKUP(A348,'[1]CUT USD'!A:N,4,FALSE)</f>
        <v>0</v>
      </c>
      <c r="AB348" s="224">
        <f>VLOOKUP(A348,'[1]CUT USD'!A:N,5,FALSE)</f>
        <v>0</v>
      </c>
      <c r="AC348" s="224">
        <f>VLOOKUP(A348,'[1]CUT USD'!A:N,6,FALSE)</f>
        <v>0</v>
      </c>
      <c r="AD348" s="224">
        <f>VLOOKUP(A348,'[1]CUT USD'!A:N,7,FALSE)</f>
        <v>0</v>
      </c>
      <c r="AE348" s="224">
        <f>VLOOKUP(A348,'[1]CUT USD'!A:N,8,FALSE)</f>
        <v>0</v>
      </c>
      <c r="AF348" s="224">
        <f>VLOOKUP(A348,'[1]CUT USD'!A:N,9,FALSE)</f>
        <v>0</v>
      </c>
      <c r="AG348" s="224">
        <f>VLOOKUP(A348,'[1]CUT USD'!A:N,10,FALSE)</f>
        <v>0</v>
      </c>
      <c r="AH348" s="224">
        <f>VLOOKUP(A348,'[1]CUT USD'!A:N,11,FALSE)</f>
        <v>0</v>
      </c>
      <c r="AI348" s="224">
        <f>VLOOKUP(A348,'[1]CUT USD'!A:N,12,FALSE)</f>
        <v>0</v>
      </c>
      <c r="AJ348" s="224">
        <f>VLOOKUP(A348,'[1]CUT USD'!A:N,13,FALSE)</f>
        <v>0</v>
      </c>
      <c r="AK348" s="224">
        <f>VLOOKUP(A348,'[1]CUT USD'!A:N,14,FALSE)</f>
        <v>0</v>
      </c>
      <c r="AL348" s="96">
        <f t="shared" si="7"/>
        <v>0</v>
      </c>
      <c r="AO348" s="103"/>
    </row>
    <row r="349" spans="1:41" ht="33" hidden="1" customHeight="1">
      <c r="A349" s="221">
        <v>1270</v>
      </c>
      <c r="B349" s="222" t="str">
        <f>PROPER(VLOOKUP(A349,[1]bd_lista!$A:$D,2,FALSE))</f>
        <v>Gobierno Autónomo Municipal De Curva</v>
      </c>
      <c r="C349" s="223" t="s">
        <v>1383</v>
      </c>
      <c r="D349" s="224">
        <f>VLOOKUP(A349,'[1]RES. TRL'!A:C,2,FALSE)</f>
        <v>0</v>
      </c>
      <c r="E349" s="224">
        <f>VLOOKUP(A349,'[1]RES. TRL'!A:C,3,FALSE)</f>
        <v>0</v>
      </c>
      <c r="F349" s="224">
        <f>VLOOKUP(A349,[1]RES.CDI!A:B,2,FALSE)</f>
        <v>0</v>
      </c>
      <c r="G349" s="224">
        <f>VLOOKUP(A349,'[1]CUT Bs'!A:S,2,FALSE)</f>
        <v>0</v>
      </c>
      <c r="H349" s="224">
        <f>VLOOKUP(A349,'[1]CUT Bs'!A:S,3,FALSE)</f>
        <v>0</v>
      </c>
      <c r="I349" s="224">
        <f>VLOOKUP(A349,'[1]CUT Bs'!A:S,4,FALSE)</f>
        <v>0</v>
      </c>
      <c r="J349" s="224">
        <f>VLOOKUP(A349,'[1]CUT Bs'!A:S,5,FALSE)</f>
        <v>0</v>
      </c>
      <c r="K349" s="224">
        <f>VLOOKUP(A349,'[1]CUT Bs'!A:S,6,FALSE)</f>
        <v>0</v>
      </c>
      <c r="L349" s="224">
        <f>VLOOKUP(A349,'[1]CUT Bs'!A:S,7,FALSE)</f>
        <v>0</v>
      </c>
      <c r="M349" s="224">
        <f>VLOOKUP(A349,'[1]CUT Bs'!A:S,8,FALSE)</f>
        <v>0</v>
      </c>
      <c r="N349" s="224">
        <f>VLOOKUP(A349,'[1]CUT Bs'!A:S,9,FALSE)</f>
        <v>0</v>
      </c>
      <c r="O349" s="224">
        <f>VLOOKUP(A349,'[1]CUT Bs'!A:S,10,FALSE)</f>
        <v>0</v>
      </c>
      <c r="P349" s="224">
        <f>VLOOKUP(A349,'[1]CUT Bs'!A:S,11,FALSE)</f>
        <v>0</v>
      </c>
      <c r="Q349" s="224">
        <f>VLOOKUP(A349,'[1]CUT Bs'!A:S,12,FALSE)</f>
        <v>0</v>
      </c>
      <c r="R349" s="224">
        <f>VLOOKUP(A349,'[1]CUT Bs'!A:S,13,FALSE)</f>
        <v>0</v>
      </c>
      <c r="S349" s="224">
        <f>VLOOKUP(A349,'[1]CUT Bs'!A:S,14,FALSE)</f>
        <v>0</v>
      </c>
      <c r="T349" s="224">
        <f>VLOOKUP(A349,'[1]CUT Bs'!A:S,15,FALSE)</f>
        <v>0</v>
      </c>
      <c r="U349" s="224">
        <f>VLOOKUP(A349,'[1]CUT Bs'!A:S,16,FALSE)</f>
        <v>0</v>
      </c>
      <c r="V349" s="224">
        <f>VLOOKUP(A349,'[1]CUT Bs'!A:S,17,FALSE)</f>
        <v>0</v>
      </c>
      <c r="W349" s="224">
        <f>VLOOKUP(A349,'[1]RES. TRL'!F:H,2,FALSE)</f>
        <v>0</v>
      </c>
      <c r="X349" s="224">
        <f>VLOOKUP(A349,'[1]RES. TRL'!F:H,3,FALSE)</f>
        <v>0</v>
      </c>
      <c r="Y349" s="224">
        <f>VLOOKUP(A349,'[1]CUT USD'!A:N,2,FALSE)</f>
        <v>0</v>
      </c>
      <c r="Z349" s="224">
        <f>VLOOKUP(A349,'[1]CUT USD'!A:N,3,FALSE)</f>
        <v>0</v>
      </c>
      <c r="AA349" s="224">
        <f>VLOOKUP(A349,'[1]CUT USD'!A:N,4,FALSE)</f>
        <v>0</v>
      </c>
      <c r="AB349" s="224">
        <f>VLOOKUP(A349,'[1]CUT USD'!A:N,5,FALSE)</f>
        <v>0</v>
      </c>
      <c r="AC349" s="224">
        <f>VLOOKUP(A349,'[1]CUT USD'!A:N,6,FALSE)</f>
        <v>0</v>
      </c>
      <c r="AD349" s="224">
        <f>VLOOKUP(A349,'[1]CUT USD'!A:N,7,FALSE)</f>
        <v>0</v>
      </c>
      <c r="AE349" s="224">
        <f>VLOOKUP(A349,'[1]CUT USD'!A:N,8,FALSE)</f>
        <v>0</v>
      </c>
      <c r="AF349" s="224">
        <f>VLOOKUP(A349,'[1]CUT USD'!A:N,9,FALSE)</f>
        <v>0</v>
      </c>
      <c r="AG349" s="224">
        <f>VLOOKUP(A349,'[1]CUT USD'!A:N,10,FALSE)</f>
        <v>0</v>
      </c>
      <c r="AH349" s="224">
        <f>VLOOKUP(A349,'[1]CUT USD'!A:N,11,FALSE)</f>
        <v>0</v>
      </c>
      <c r="AI349" s="224">
        <f>VLOOKUP(A349,'[1]CUT USD'!A:N,12,FALSE)</f>
        <v>0</v>
      </c>
      <c r="AJ349" s="224">
        <f>VLOOKUP(A349,'[1]CUT USD'!A:N,13,FALSE)</f>
        <v>0</v>
      </c>
      <c r="AK349" s="224">
        <f>VLOOKUP(A349,'[1]CUT USD'!A:N,14,FALSE)</f>
        <v>0</v>
      </c>
      <c r="AL349" s="96">
        <f t="shared" si="7"/>
        <v>0</v>
      </c>
      <c r="AO349" s="103"/>
    </row>
    <row r="350" spans="1:41" ht="33" hidden="1" customHeight="1">
      <c r="A350" s="221">
        <v>1271</v>
      </c>
      <c r="B350" s="222" t="str">
        <f>PROPER(VLOOKUP(A350,[1]bd_lista!$A:$D,2,FALSE))</f>
        <v>Gobierno Autónomo Municipal De San Pedro De Curahuara</v>
      </c>
      <c r="C350" s="223" t="s">
        <v>1383</v>
      </c>
      <c r="D350" s="224">
        <f>VLOOKUP(A350,'[1]RES. TRL'!A:C,2,FALSE)</f>
        <v>0</v>
      </c>
      <c r="E350" s="224">
        <f>VLOOKUP(A350,'[1]RES. TRL'!A:C,3,FALSE)</f>
        <v>0</v>
      </c>
      <c r="F350" s="224">
        <f>VLOOKUP(A350,[1]RES.CDI!A:B,2,FALSE)</f>
        <v>0</v>
      </c>
      <c r="G350" s="224">
        <f>VLOOKUP(A350,'[1]CUT Bs'!A:S,2,FALSE)</f>
        <v>0</v>
      </c>
      <c r="H350" s="224">
        <f>VLOOKUP(A350,'[1]CUT Bs'!A:S,3,FALSE)</f>
        <v>0</v>
      </c>
      <c r="I350" s="224">
        <f>VLOOKUP(A350,'[1]CUT Bs'!A:S,4,FALSE)</f>
        <v>0</v>
      </c>
      <c r="J350" s="224">
        <f>VLOOKUP(A350,'[1]CUT Bs'!A:S,5,FALSE)</f>
        <v>0</v>
      </c>
      <c r="K350" s="224">
        <f>VLOOKUP(A350,'[1]CUT Bs'!A:S,6,FALSE)</f>
        <v>0</v>
      </c>
      <c r="L350" s="224">
        <f>VLOOKUP(A350,'[1]CUT Bs'!A:S,7,FALSE)</f>
        <v>0</v>
      </c>
      <c r="M350" s="224">
        <f>VLOOKUP(A350,'[1]CUT Bs'!A:S,8,FALSE)</f>
        <v>0</v>
      </c>
      <c r="N350" s="224">
        <f>VLOOKUP(A350,'[1]CUT Bs'!A:S,9,FALSE)</f>
        <v>0</v>
      </c>
      <c r="O350" s="224">
        <f>VLOOKUP(A350,'[1]CUT Bs'!A:S,10,FALSE)</f>
        <v>0</v>
      </c>
      <c r="P350" s="224">
        <f>VLOOKUP(A350,'[1]CUT Bs'!A:S,11,FALSE)</f>
        <v>0</v>
      </c>
      <c r="Q350" s="224">
        <f>VLOOKUP(A350,'[1]CUT Bs'!A:S,12,FALSE)</f>
        <v>0</v>
      </c>
      <c r="R350" s="224">
        <f>VLOOKUP(A350,'[1]CUT Bs'!A:S,13,FALSE)</f>
        <v>0</v>
      </c>
      <c r="S350" s="224">
        <f>VLOOKUP(A350,'[1]CUT Bs'!A:S,14,FALSE)</f>
        <v>0</v>
      </c>
      <c r="T350" s="224">
        <f>VLOOKUP(A350,'[1]CUT Bs'!A:S,15,FALSE)</f>
        <v>0</v>
      </c>
      <c r="U350" s="224">
        <f>VLOOKUP(A350,'[1]CUT Bs'!A:S,16,FALSE)</f>
        <v>0</v>
      </c>
      <c r="V350" s="224">
        <f>VLOOKUP(A350,'[1]CUT Bs'!A:S,17,FALSE)</f>
        <v>0</v>
      </c>
      <c r="W350" s="224">
        <f>VLOOKUP(A350,'[1]RES. TRL'!F:H,2,FALSE)</f>
        <v>0</v>
      </c>
      <c r="X350" s="224">
        <f>VLOOKUP(A350,'[1]RES. TRL'!F:H,3,FALSE)</f>
        <v>0</v>
      </c>
      <c r="Y350" s="224">
        <f>VLOOKUP(A350,'[1]CUT USD'!A:N,2,FALSE)</f>
        <v>0</v>
      </c>
      <c r="Z350" s="224">
        <f>VLOOKUP(A350,'[1]CUT USD'!A:N,3,FALSE)</f>
        <v>0</v>
      </c>
      <c r="AA350" s="224">
        <f>VLOOKUP(A350,'[1]CUT USD'!A:N,4,FALSE)</f>
        <v>0</v>
      </c>
      <c r="AB350" s="224">
        <f>VLOOKUP(A350,'[1]CUT USD'!A:N,5,FALSE)</f>
        <v>0</v>
      </c>
      <c r="AC350" s="224">
        <f>VLOOKUP(A350,'[1]CUT USD'!A:N,6,FALSE)</f>
        <v>0</v>
      </c>
      <c r="AD350" s="224">
        <f>VLOOKUP(A350,'[1]CUT USD'!A:N,7,FALSE)</f>
        <v>0</v>
      </c>
      <c r="AE350" s="224">
        <f>VLOOKUP(A350,'[1]CUT USD'!A:N,8,FALSE)</f>
        <v>0</v>
      </c>
      <c r="AF350" s="224">
        <f>VLOOKUP(A350,'[1]CUT USD'!A:N,9,FALSE)</f>
        <v>0</v>
      </c>
      <c r="AG350" s="224">
        <f>VLOOKUP(A350,'[1]CUT USD'!A:N,10,FALSE)</f>
        <v>0</v>
      </c>
      <c r="AH350" s="224">
        <f>VLOOKUP(A350,'[1]CUT USD'!A:N,11,FALSE)</f>
        <v>0</v>
      </c>
      <c r="AI350" s="224">
        <f>VLOOKUP(A350,'[1]CUT USD'!A:N,12,FALSE)</f>
        <v>0</v>
      </c>
      <c r="AJ350" s="224">
        <f>VLOOKUP(A350,'[1]CUT USD'!A:N,13,FALSE)</f>
        <v>0</v>
      </c>
      <c r="AK350" s="224">
        <f>VLOOKUP(A350,'[1]CUT USD'!A:N,14,FALSE)</f>
        <v>0</v>
      </c>
      <c r="AL350" s="96">
        <f t="shared" si="7"/>
        <v>0</v>
      </c>
      <c r="AO350" s="103"/>
    </row>
    <row r="351" spans="1:41" ht="33" hidden="1" customHeight="1">
      <c r="A351" s="221">
        <v>1272</v>
      </c>
      <c r="B351" s="222" t="str">
        <f>PROPER(VLOOKUP(A351,[1]bd_lista!$A:$D,2,FALSE))</f>
        <v>Gobierno Autónomo Municipal De Papel Pampa</v>
      </c>
      <c r="C351" s="223" t="s">
        <v>1383</v>
      </c>
      <c r="D351" s="224">
        <f>VLOOKUP(A351,'[1]RES. TRL'!A:C,2,FALSE)</f>
        <v>0</v>
      </c>
      <c r="E351" s="224">
        <f>VLOOKUP(A351,'[1]RES. TRL'!A:C,3,FALSE)</f>
        <v>0</v>
      </c>
      <c r="F351" s="224">
        <f>VLOOKUP(A351,[1]RES.CDI!A:B,2,FALSE)</f>
        <v>0</v>
      </c>
      <c r="G351" s="224">
        <f>VLOOKUP(A351,'[1]CUT Bs'!A:S,2,FALSE)</f>
        <v>0</v>
      </c>
      <c r="H351" s="224">
        <f>VLOOKUP(A351,'[1]CUT Bs'!A:S,3,FALSE)</f>
        <v>0</v>
      </c>
      <c r="I351" s="224">
        <f>VLOOKUP(A351,'[1]CUT Bs'!A:S,4,FALSE)</f>
        <v>0</v>
      </c>
      <c r="J351" s="224">
        <f>VLOOKUP(A351,'[1]CUT Bs'!A:S,5,FALSE)</f>
        <v>0</v>
      </c>
      <c r="K351" s="224">
        <f>VLOOKUP(A351,'[1]CUT Bs'!A:S,6,FALSE)</f>
        <v>0</v>
      </c>
      <c r="L351" s="224">
        <f>VLOOKUP(A351,'[1]CUT Bs'!A:S,7,FALSE)</f>
        <v>0</v>
      </c>
      <c r="M351" s="224">
        <f>VLOOKUP(A351,'[1]CUT Bs'!A:S,8,FALSE)</f>
        <v>0</v>
      </c>
      <c r="N351" s="224">
        <f>VLOOKUP(A351,'[1]CUT Bs'!A:S,9,FALSE)</f>
        <v>0</v>
      </c>
      <c r="O351" s="224">
        <f>VLOOKUP(A351,'[1]CUT Bs'!A:S,10,FALSE)</f>
        <v>0</v>
      </c>
      <c r="P351" s="224">
        <f>VLOOKUP(A351,'[1]CUT Bs'!A:S,11,FALSE)</f>
        <v>0</v>
      </c>
      <c r="Q351" s="224">
        <f>VLOOKUP(A351,'[1]CUT Bs'!A:S,12,FALSE)</f>
        <v>0</v>
      </c>
      <c r="R351" s="224">
        <f>VLOOKUP(A351,'[1]CUT Bs'!A:S,13,FALSE)</f>
        <v>0</v>
      </c>
      <c r="S351" s="224">
        <f>VLOOKUP(A351,'[1]CUT Bs'!A:S,14,FALSE)</f>
        <v>0</v>
      </c>
      <c r="T351" s="224">
        <f>VLOOKUP(A351,'[1]CUT Bs'!A:S,15,FALSE)</f>
        <v>0</v>
      </c>
      <c r="U351" s="224">
        <f>VLOOKUP(A351,'[1]CUT Bs'!A:S,16,FALSE)</f>
        <v>0</v>
      </c>
      <c r="V351" s="224">
        <f>VLOOKUP(A351,'[1]CUT Bs'!A:S,17,FALSE)</f>
        <v>0</v>
      </c>
      <c r="W351" s="224">
        <f>VLOOKUP(A351,'[1]RES. TRL'!F:H,2,FALSE)</f>
        <v>0</v>
      </c>
      <c r="X351" s="224">
        <f>VLOOKUP(A351,'[1]RES. TRL'!F:H,3,FALSE)</f>
        <v>0</v>
      </c>
      <c r="Y351" s="224">
        <f>VLOOKUP(A351,'[1]CUT USD'!A:N,2,FALSE)</f>
        <v>0</v>
      </c>
      <c r="Z351" s="224">
        <f>VLOOKUP(A351,'[1]CUT USD'!A:N,3,FALSE)</f>
        <v>0</v>
      </c>
      <c r="AA351" s="224">
        <f>VLOOKUP(A351,'[1]CUT USD'!A:N,4,FALSE)</f>
        <v>0</v>
      </c>
      <c r="AB351" s="224">
        <f>VLOOKUP(A351,'[1]CUT USD'!A:N,5,FALSE)</f>
        <v>0</v>
      </c>
      <c r="AC351" s="224">
        <f>VLOOKUP(A351,'[1]CUT USD'!A:N,6,FALSE)</f>
        <v>0</v>
      </c>
      <c r="AD351" s="224">
        <f>VLOOKUP(A351,'[1]CUT USD'!A:N,7,FALSE)</f>
        <v>0</v>
      </c>
      <c r="AE351" s="224">
        <f>VLOOKUP(A351,'[1]CUT USD'!A:N,8,FALSE)</f>
        <v>0</v>
      </c>
      <c r="AF351" s="224">
        <f>VLOOKUP(A351,'[1]CUT USD'!A:N,9,FALSE)</f>
        <v>0</v>
      </c>
      <c r="AG351" s="224">
        <f>VLOOKUP(A351,'[1]CUT USD'!A:N,10,FALSE)</f>
        <v>0</v>
      </c>
      <c r="AH351" s="224">
        <f>VLOOKUP(A351,'[1]CUT USD'!A:N,11,FALSE)</f>
        <v>0</v>
      </c>
      <c r="AI351" s="224">
        <f>VLOOKUP(A351,'[1]CUT USD'!A:N,12,FALSE)</f>
        <v>0</v>
      </c>
      <c r="AJ351" s="224">
        <f>VLOOKUP(A351,'[1]CUT USD'!A:N,13,FALSE)</f>
        <v>0</v>
      </c>
      <c r="AK351" s="224">
        <f>VLOOKUP(A351,'[1]CUT USD'!A:N,14,FALSE)</f>
        <v>0</v>
      </c>
      <c r="AL351" s="96">
        <f t="shared" si="7"/>
        <v>0</v>
      </c>
      <c r="AO351" s="103"/>
    </row>
    <row r="352" spans="1:41" ht="33" hidden="1" customHeight="1">
      <c r="A352" s="221">
        <v>1273</v>
      </c>
      <c r="B352" s="222" t="str">
        <f>PROPER(VLOOKUP(A352,[1]bd_lista!$A:$D,2,FALSE))</f>
        <v>Gobierno Autónomo Municipal De Chacarilla</v>
      </c>
      <c r="C352" s="223" t="s">
        <v>1383</v>
      </c>
      <c r="D352" s="224">
        <f>VLOOKUP(A352,'[1]RES. TRL'!A:C,2,FALSE)</f>
        <v>0</v>
      </c>
      <c r="E352" s="224">
        <f>VLOOKUP(A352,'[1]RES. TRL'!A:C,3,FALSE)</f>
        <v>0</v>
      </c>
      <c r="F352" s="224">
        <f>VLOOKUP(A352,[1]RES.CDI!A:B,2,FALSE)</f>
        <v>0</v>
      </c>
      <c r="G352" s="224">
        <f>VLOOKUP(A352,'[1]CUT Bs'!A:S,2,FALSE)</f>
        <v>0</v>
      </c>
      <c r="H352" s="224">
        <f>VLOOKUP(A352,'[1]CUT Bs'!A:S,3,FALSE)</f>
        <v>0</v>
      </c>
      <c r="I352" s="224">
        <f>VLOOKUP(A352,'[1]CUT Bs'!A:S,4,FALSE)</f>
        <v>0</v>
      </c>
      <c r="J352" s="224">
        <f>VLOOKUP(A352,'[1]CUT Bs'!A:S,5,FALSE)</f>
        <v>0</v>
      </c>
      <c r="K352" s="224">
        <f>VLOOKUP(A352,'[1]CUT Bs'!A:S,6,FALSE)</f>
        <v>0</v>
      </c>
      <c r="L352" s="224">
        <f>VLOOKUP(A352,'[1]CUT Bs'!A:S,7,FALSE)</f>
        <v>0</v>
      </c>
      <c r="M352" s="224">
        <f>VLOOKUP(A352,'[1]CUT Bs'!A:S,8,FALSE)</f>
        <v>0</v>
      </c>
      <c r="N352" s="224">
        <f>VLOOKUP(A352,'[1]CUT Bs'!A:S,9,FALSE)</f>
        <v>0</v>
      </c>
      <c r="O352" s="224">
        <f>VLOOKUP(A352,'[1]CUT Bs'!A:S,10,FALSE)</f>
        <v>0</v>
      </c>
      <c r="P352" s="224">
        <f>VLOOKUP(A352,'[1]CUT Bs'!A:S,11,FALSE)</f>
        <v>0</v>
      </c>
      <c r="Q352" s="224">
        <f>VLOOKUP(A352,'[1]CUT Bs'!A:S,12,FALSE)</f>
        <v>0</v>
      </c>
      <c r="R352" s="224">
        <f>VLOOKUP(A352,'[1]CUT Bs'!A:S,13,FALSE)</f>
        <v>0</v>
      </c>
      <c r="S352" s="224">
        <f>VLOOKUP(A352,'[1]CUT Bs'!A:S,14,FALSE)</f>
        <v>0</v>
      </c>
      <c r="T352" s="224">
        <f>VLOOKUP(A352,'[1]CUT Bs'!A:S,15,FALSE)</f>
        <v>0</v>
      </c>
      <c r="U352" s="224">
        <f>VLOOKUP(A352,'[1]CUT Bs'!A:S,16,FALSE)</f>
        <v>0</v>
      </c>
      <c r="V352" s="224">
        <f>VLOOKUP(A352,'[1]CUT Bs'!A:S,17,FALSE)</f>
        <v>0</v>
      </c>
      <c r="W352" s="224">
        <f>VLOOKUP(A352,'[1]RES. TRL'!F:H,2,FALSE)</f>
        <v>0</v>
      </c>
      <c r="X352" s="224">
        <f>VLOOKUP(A352,'[1]RES. TRL'!F:H,3,FALSE)</f>
        <v>0</v>
      </c>
      <c r="Y352" s="224">
        <f>VLOOKUP(A352,'[1]CUT USD'!A:N,2,FALSE)</f>
        <v>0</v>
      </c>
      <c r="Z352" s="224">
        <f>VLOOKUP(A352,'[1]CUT USD'!A:N,3,FALSE)</f>
        <v>0</v>
      </c>
      <c r="AA352" s="224">
        <f>VLOOKUP(A352,'[1]CUT USD'!A:N,4,FALSE)</f>
        <v>0</v>
      </c>
      <c r="AB352" s="224">
        <f>VLOOKUP(A352,'[1]CUT USD'!A:N,5,FALSE)</f>
        <v>0</v>
      </c>
      <c r="AC352" s="224">
        <f>VLOOKUP(A352,'[1]CUT USD'!A:N,6,FALSE)</f>
        <v>0</v>
      </c>
      <c r="AD352" s="224">
        <f>VLOOKUP(A352,'[1]CUT USD'!A:N,7,FALSE)</f>
        <v>0</v>
      </c>
      <c r="AE352" s="224">
        <f>VLOOKUP(A352,'[1]CUT USD'!A:N,8,FALSE)</f>
        <v>0</v>
      </c>
      <c r="AF352" s="224">
        <f>VLOOKUP(A352,'[1]CUT USD'!A:N,9,FALSE)</f>
        <v>0</v>
      </c>
      <c r="AG352" s="224">
        <f>VLOOKUP(A352,'[1]CUT USD'!A:N,10,FALSE)</f>
        <v>0</v>
      </c>
      <c r="AH352" s="224">
        <f>VLOOKUP(A352,'[1]CUT USD'!A:N,11,FALSE)</f>
        <v>0</v>
      </c>
      <c r="AI352" s="224">
        <f>VLOOKUP(A352,'[1]CUT USD'!A:N,12,FALSE)</f>
        <v>0</v>
      </c>
      <c r="AJ352" s="224">
        <f>VLOOKUP(A352,'[1]CUT USD'!A:N,13,FALSE)</f>
        <v>0</v>
      </c>
      <c r="AK352" s="224">
        <f>VLOOKUP(A352,'[1]CUT USD'!A:N,14,FALSE)</f>
        <v>0</v>
      </c>
      <c r="AL352" s="96">
        <f t="shared" si="7"/>
        <v>0</v>
      </c>
      <c r="AO352" s="103"/>
    </row>
    <row r="353" spans="1:41" ht="33" hidden="1" customHeight="1">
      <c r="A353" s="221">
        <v>1274</v>
      </c>
      <c r="B353" s="222" t="str">
        <f>PROPER(VLOOKUP(A353,[1]bd_lista!$A:$D,2,FALSE))</f>
        <v>Gobierno Autónomo Municipal De Santiago De Machaca</v>
      </c>
      <c r="C353" s="223" t="s">
        <v>1383</v>
      </c>
      <c r="D353" s="224">
        <f>VLOOKUP(A353,'[1]RES. TRL'!A:C,2,FALSE)</f>
        <v>0</v>
      </c>
      <c r="E353" s="224">
        <f>VLOOKUP(A353,'[1]RES. TRL'!A:C,3,FALSE)</f>
        <v>0</v>
      </c>
      <c r="F353" s="224">
        <f>VLOOKUP(A353,[1]RES.CDI!A:B,2,FALSE)</f>
        <v>0</v>
      </c>
      <c r="G353" s="224">
        <f>VLOOKUP(A353,'[1]CUT Bs'!A:S,2,FALSE)</f>
        <v>0</v>
      </c>
      <c r="H353" s="224">
        <f>VLOOKUP(A353,'[1]CUT Bs'!A:S,3,FALSE)</f>
        <v>0</v>
      </c>
      <c r="I353" s="224">
        <f>VLOOKUP(A353,'[1]CUT Bs'!A:S,4,FALSE)</f>
        <v>0</v>
      </c>
      <c r="J353" s="224">
        <f>VLOOKUP(A353,'[1]CUT Bs'!A:S,5,FALSE)</f>
        <v>0</v>
      </c>
      <c r="K353" s="224">
        <f>VLOOKUP(A353,'[1]CUT Bs'!A:S,6,FALSE)</f>
        <v>0</v>
      </c>
      <c r="L353" s="224">
        <f>VLOOKUP(A353,'[1]CUT Bs'!A:S,7,FALSE)</f>
        <v>0</v>
      </c>
      <c r="M353" s="224">
        <f>VLOOKUP(A353,'[1]CUT Bs'!A:S,8,FALSE)</f>
        <v>0</v>
      </c>
      <c r="N353" s="224">
        <f>VLOOKUP(A353,'[1]CUT Bs'!A:S,9,FALSE)</f>
        <v>0</v>
      </c>
      <c r="O353" s="224">
        <f>VLOOKUP(A353,'[1]CUT Bs'!A:S,10,FALSE)</f>
        <v>0</v>
      </c>
      <c r="P353" s="224">
        <f>VLOOKUP(A353,'[1]CUT Bs'!A:S,11,FALSE)</f>
        <v>0</v>
      </c>
      <c r="Q353" s="224">
        <f>VLOOKUP(A353,'[1]CUT Bs'!A:S,12,FALSE)</f>
        <v>0</v>
      </c>
      <c r="R353" s="224">
        <f>VLOOKUP(A353,'[1]CUT Bs'!A:S,13,FALSE)</f>
        <v>0</v>
      </c>
      <c r="S353" s="224">
        <f>VLOOKUP(A353,'[1]CUT Bs'!A:S,14,FALSE)</f>
        <v>0</v>
      </c>
      <c r="T353" s="224">
        <f>VLOOKUP(A353,'[1]CUT Bs'!A:S,15,FALSE)</f>
        <v>0</v>
      </c>
      <c r="U353" s="224">
        <f>VLOOKUP(A353,'[1]CUT Bs'!A:S,16,FALSE)</f>
        <v>0</v>
      </c>
      <c r="V353" s="224">
        <f>VLOOKUP(A353,'[1]CUT Bs'!A:S,17,FALSE)</f>
        <v>0</v>
      </c>
      <c r="W353" s="224">
        <f>VLOOKUP(A353,'[1]RES. TRL'!F:H,2,FALSE)</f>
        <v>0</v>
      </c>
      <c r="X353" s="224">
        <f>VLOOKUP(A353,'[1]RES. TRL'!F:H,3,FALSE)</f>
        <v>0</v>
      </c>
      <c r="Y353" s="224">
        <f>VLOOKUP(A353,'[1]CUT USD'!A:N,2,FALSE)</f>
        <v>0</v>
      </c>
      <c r="Z353" s="224">
        <f>VLOOKUP(A353,'[1]CUT USD'!A:N,3,FALSE)</f>
        <v>0</v>
      </c>
      <c r="AA353" s="224">
        <f>VLOOKUP(A353,'[1]CUT USD'!A:N,4,FALSE)</f>
        <v>0</v>
      </c>
      <c r="AB353" s="224">
        <f>VLOOKUP(A353,'[1]CUT USD'!A:N,5,FALSE)</f>
        <v>0</v>
      </c>
      <c r="AC353" s="224">
        <f>VLOOKUP(A353,'[1]CUT USD'!A:N,6,FALSE)</f>
        <v>0</v>
      </c>
      <c r="AD353" s="224">
        <f>VLOOKUP(A353,'[1]CUT USD'!A:N,7,FALSE)</f>
        <v>0</v>
      </c>
      <c r="AE353" s="224">
        <f>VLOOKUP(A353,'[1]CUT USD'!A:N,8,FALSE)</f>
        <v>0</v>
      </c>
      <c r="AF353" s="224">
        <f>VLOOKUP(A353,'[1]CUT USD'!A:N,9,FALSE)</f>
        <v>0</v>
      </c>
      <c r="AG353" s="224">
        <f>VLOOKUP(A353,'[1]CUT USD'!A:N,10,FALSE)</f>
        <v>0</v>
      </c>
      <c r="AH353" s="224">
        <f>VLOOKUP(A353,'[1]CUT USD'!A:N,11,FALSE)</f>
        <v>0</v>
      </c>
      <c r="AI353" s="224">
        <f>VLOOKUP(A353,'[1]CUT USD'!A:N,12,FALSE)</f>
        <v>0</v>
      </c>
      <c r="AJ353" s="224">
        <f>VLOOKUP(A353,'[1]CUT USD'!A:N,13,FALSE)</f>
        <v>0</v>
      </c>
      <c r="AK353" s="224">
        <f>VLOOKUP(A353,'[1]CUT USD'!A:N,14,FALSE)</f>
        <v>0</v>
      </c>
      <c r="AL353" s="96">
        <f t="shared" si="7"/>
        <v>0</v>
      </c>
      <c r="AO353" s="103"/>
    </row>
    <row r="354" spans="1:41" ht="33" hidden="1" customHeight="1">
      <c r="A354" s="221">
        <v>1275</v>
      </c>
      <c r="B354" s="222" t="str">
        <f>PROPER(VLOOKUP(A354,[1]bd_lista!$A:$D,2,FALSE))</f>
        <v>Gobierno Autónomo Municipal De Catacora</v>
      </c>
      <c r="C354" s="223" t="s">
        <v>1383</v>
      </c>
      <c r="D354" s="224">
        <f>VLOOKUP(A354,'[1]RES. TRL'!A:C,2,FALSE)</f>
        <v>0</v>
      </c>
      <c r="E354" s="224">
        <f>VLOOKUP(A354,'[1]RES. TRL'!A:C,3,FALSE)</f>
        <v>0</v>
      </c>
      <c r="F354" s="224">
        <f>VLOOKUP(A354,[1]RES.CDI!A:B,2,FALSE)</f>
        <v>0</v>
      </c>
      <c r="G354" s="224">
        <f>VLOOKUP(A354,'[1]CUT Bs'!A:S,2,FALSE)</f>
        <v>0</v>
      </c>
      <c r="H354" s="224">
        <f>VLOOKUP(A354,'[1]CUT Bs'!A:S,3,FALSE)</f>
        <v>0</v>
      </c>
      <c r="I354" s="224">
        <f>VLOOKUP(A354,'[1]CUT Bs'!A:S,4,FALSE)</f>
        <v>0</v>
      </c>
      <c r="J354" s="224">
        <f>VLOOKUP(A354,'[1]CUT Bs'!A:S,5,FALSE)</f>
        <v>0</v>
      </c>
      <c r="K354" s="224">
        <f>VLOOKUP(A354,'[1]CUT Bs'!A:S,6,FALSE)</f>
        <v>0</v>
      </c>
      <c r="L354" s="224">
        <f>VLOOKUP(A354,'[1]CUT Bs'!A:S,7,FALSE)</f>
        <v>0</v>
      </c>
      <c r="M354" s="224">
        <f>VLOOKUP(A354,'[1]CUT Bs'!A:S,8,FALSE)</f>
        <v>0</v>
      </c>
      <c r="N354" s="224">
        <f>VLOOKUP(A354,'[1]CUT Bs'!A:S,9,FALSE)</f>
        <v>0</v>
      </c>
      <c r="O354" s="224">
        <f>VLOOKUP(A354,'[1]CUT Bs'!A:S,10,FALSE)</f>
        <v>0</v>
      </c>
      <c r="P354" s="224">
        <f>VLOOKUP(A354,'[1]CUT Bs'!A:S,11,FALSE)</f>
        <v>0</v>
      </c>
      <c r="Q354" s="224">
        <f>VLOOKUP(A354,'[1]CUT Bs'!A:S,12,FALSE)</f>
        <v>0</v>
      </c>
      <c r="R354" s="224">
        <f>VLOOKUP(A354,'[1]CUT Bs'!A:S,13,FALSE)</f>
        <v>0</v>
      </c>
      <c r="S354" s="224">
        <f>VLOOKUP(A354,'[1]CUT Bs'!A:S,14,FALSE)</f>
        <v>0</v>
      </c>
      <c r="T354" s="224">
        <f>VLOOKUP(A354,'[1]CUT Bs'!A:S,15,FALSE)</f>
        <v>0</v>
      </c>
      <c r="U354" s="224">
        <f>VLOOKUP(A354,'[1]CUT Bs'!A:S,16,FALSE)</f>
        <v>0</v>
      </c>
      <c r="V354" s="224">
        <f>VLOOKUP(A354,'[1]CUT Bs'!A:S,17,FALSE)</f>
        <v>0</v>
      </c>
      <c r="W354" s="224">
        <f>VLOOKUP(A354,'[1]RES. TRL'!F:H,2,FALSE)</f>
        <v>0</v>
      </c>
      <c r="X354" s="224">
        <f>VLOOKUP(A354,'[1]RES. TRL'!F:H,3,FALSE)</f>
        <v>0</v>
      </c>
      <c r="Y354" s="224">
        <f>VLOOKUP(A354,'[1]CUT USD'!A:N,2,FALSE)</f>
        <v>0</v>
      </c>
      <c r="Z354" s="224">
        <f>VLOOKUP(A354,'[1]CUT USD'!A:N,3,FALSE)</f>
        <v>0</v>
      </c>
      <c r="AA354" s="224">
        <f>VLOOKUP(A354,'[1]CUT USD'!A:N,4,FALSE)</f>
        <v>0</v>
      </c>
      <c r="AB354" s="224">
        <f>VLOOKUP(A354,'[1]CUT USD'!A:N,5,FALSE)</f>
        <v>0</v>
      </c>
      <c r="AC354" s="224">
        <f>VLOOKUP(A354,'[1]CUT USD'!A:N,6,FALSE)</f>
        <v>0</v>
      </c>
      <c r="AD354" s="224">
        <f>VLOOKUP(A354,'[1]CUT USD'!A:N,7,FALSE)</f>
        <v>0</v>
      </c>
      <c r="AE354" s="224">
        <f>VLOOKUP(A354,'[1]CUT USD'!A:N,8,FALSE)</f>
        <v>0</v>
      </c>
      <c r="AF354" s="224">
        <f>VLOOKUP(A354,'[1]CUT USD'!A:N,9,FALSE)</f>
        <v>0</v>
      </c>
      <c r="AG354" s="224">
        <f>VLOOKUP(A354,'[1]CUT USD'!A:N,10,FALSE)</f>
        <v>0</v>
      </c>
      <c r="AH354" s="224">
        <f>VLOOKUP(A354,'[1]CUT USD'!A:N,11,FALSE)</f>
        <v>0</v>
      </c>
      <c r="AI354" s="224">
        <f>VLOOKUP(A354,'[1]CUT USD'!A:N,12,FALSE)</f>
        <v>0</v>
      </c>
      <c r="AJ354" s="224">
        <f>VLOOKUP(A354,'[1]CUT USD'!A:N,13,FALSE)</f>
        <v>0</v>
      </c>
      <c r="AK354" s="224">
        <f>VLOOKUP(A354,'[1]CUT USD'!A:N,14,FALSE)</f>
        <v>0</v>
      </c>
      <c r="AL354" s="96">
        <f t="shared" si="7"/>
        <v>0</v>
      </c>
      <c r="AO354" s="103"/>
    </row>
    <row r="355" spans="1:41" ht="33" hidden="1" customHeight="1">
      <c r="A355" s="221">
        <v>1276</v>
      </c>
      <c r="B355" s="222" t="str">
        <f>PROPER(VLOOKUP(A355,[1]bd_lista!$A:$D,2,FALSE))</f>
        <v>Gobierno Autónomo Municipal De Mapiri</v>
      </c>
      <c r="C355" s="223" t="s">
        <v>1383</v>
      </c>
      <c r="D355" s="224">
        <f>VLOOKUP(A355,'[1]RES. TRL'!A:C,2,FALSE)</f>
        <v>0</v>
      </c>
      <c r="E355" s="224">
        <f>VLOOKUP(A355,'[1]RES. TRL'!A:C,3,FALSE)</f>
        <v>0</v>
      </c>
      <c r="F355" s="224">
        <f>VLOOKUP(A355,[1]RES.CDI!A:B,2,FALSE)</f>
        <v>0</v>
      </c>
      <c r="G355" s="224">
        <f>VLOOKUP(A355,'[1]CUT Bs'!A:S,2,FALSE)</f>
        <v>0</v>
      </c>
      <c r="H355" s="224">
        <f>VLOOKUP(A355,'[1]CUT Bs'!A:S,3,FALSE)</f>
        <v>0</v>
      </c>
      <c r="I355" s="224">
        <f>VLOOKUP(A355,'[1]CUT Bs'!A:S,4,FALSE)</f>
        <v>0</v>
      </c>
      <c r="J355" s="224">
        <f>VLOOKUP(A355,'[1]CUT Bs'!A:S,5,FALSE)</f>
        <v>0</v>
      </c>
      <c r="K355" s="224">
        <f>VLOOKUP(A355,'[1]CUT Bs'!A:S,6,FALSE)</f>
        <v>0</v>
      </c>
      <c r="L355" s="224">
        <f>VLOOKUP(A355,'[1]CUT Bs'!A:S,7,FALSE)</f>
        <v>0</v>
      </c>
      <c r="M355" s="224">
        <f>VLOOKUP(A355,'[1]CUT Bs'!A:S,8,FALSE)</f>
        <v>0</v>
      </c>
      <c r="N355" s="224">
        <f>VLOOKUP(A355,'[1]CUT Bs'!A:S,9,FALSE)</f>
        <v>0</v>
      </c>
      <c r="O355" s="224">
        <f>VLOOKUP(A355,'[1]CUT Bs'!A:S,10,FALSE)</f>
        <v>0</v>
      </c>
      <c r="P355" s="224">
        <f>VLOOKUP(A355,'[1]CUT Bs'!A:S,11,FALSE)</f>
        <v>0</v>
      </c>
      <c r="Q355" s="224">
        <f>VLOOKUP(A355,'[1]CUT Bs'!A:S,12,FALSE)</f>
        <v>0</v>
      </c>
      <c r="R355" s="224">
        <f>VLOOKUP(A355,'[1]CUT Bs'!A:S,13,FALSE)</f>
        <v>0</v>
      </c>
      <c r="S355" s="224">
        <f>VLOOKUP(A355,'[1]CUT Bs'!A:S,14,FALSE)</f>
        <v>0</v>
      </c>
      <c r="T355" s="224">
        <f>VLOOKUP(A355,'[1]CUT Bs'!A:S,15,FALSE)</f>
        <v>0</v>
      </c>
      <c r="U355" s="224">
        <f>VLOOKUP(A355,'[1]CUT Bs'!A:S,16,FALSE)</f>
        <v>0</v>
      </c>
      <c r="V355" s="224">
        <f>VLOOKUP(A355,'[1]CUT Bs'!A:S,17,FALSE)</f>
        <v>0</v>
      </c>
      <c r="W355" s="224">
        <f>VLOOKUP(A355,'[1]RES. TRL'!F:H,2,FALSE)</f>
        <v>0</v>
      </c>
      <c r="X355" s="224">
        <f>VLOOKUP(A355,'[1]RES. TRL'!F:H,3,FALSE)</f>
        <v>0</v>
      </c>
      <c r="Y355" s="224">
        <f>VLOOKUP(A355,'[1]CUT USD'!A:N,2,FALSE)</f>
        <v>0</v>
      </c>
      <c r="Z355" s="224">
        <f>VLOOKUP(A355,'[1]CUT USD'!A:N,3,FALSE)</f>
        <v>0</v>
      </c>
      <c r="AA355" s="224">
        <f>VLOOKUP(A355,'[1]CUT USD'!A:N,4,FALSE)</f>
        <v>0</v>
      </c>
      <c r="AB355" s="224">
        <f>VLOOKUP(A355,'[1]CUT USD'!A:N,5,FALSE)</f>
        <v>0</v>
      </c>
      <c r="AC355" s="224">
        <f>VLOOKUP(A355,'[1]CUT USD'!A:N,6,FALSE)</f>
        <v>0</v>
      </c>
      <c r="AD355" s="224">
        <f>VLOOKUP(A355,'[1]CUT USD'!A:N,7,FALSE)</f>
        <v>0</v>
      </c>
      <c r="AE355" s="224">
        <f>VLOOKUP(A355,'[1]CUT USD'!A:N,8,FALSE)</f>
        <v>0</v>
      </c>
      <c r="AF355" s="224">
        <f>VLOOKUP(A355,'[1]CUT USD'!A:N,9,FALSE)</f>
        <v>0</v>
      </c>
      <c r="AG355" s="224">
        <f>VLOOKUP(A355,'[1]CUT USD'!A:N,10,FALSE)</f>
        <v>0</v>
      </c>
      <c r="AH355" s="224">
        <f>VLOOKUP(A355,'[1]CUT USD'!A:N,11,FALSE)</f>
        <v>0</v>
      </c>
      <c r="AI355" s="224">
        <f>VLOOKUP(A355,'[1]CUT USD'!A:N,12,FALSE)</f>
        <v>0</v>
      </c>
      <c r="AJ355" s="224">
        <f>VLOOKUP(A355,'[1]CUT USD'!A:N,13,FALSE)</f>
        <v>0</v>
      </c>
      <c r="AK355" s="224">
        <f>VLOOKUP(A355,'[1]CUT USD'!A:N,14,FALSE)</f>
        <v>0</v>
      </c>
      <c r="AL355" s="96">
        <f t="shared" si="7"/>
        <v>0</v>
      </c>
      <c r="AO355" s="103"/>
    </row>
    <row r="356" spans="1:41" ht="33" hidden="1" customHeight="1">
      <c r="A356" s="221">
        <v>1277</v>
      </c>
      <c r="B356" s="222" t="str">
        <f>PROPER(VLOOKUP(A356,[1]bd_lista!$A:$D,2,FALSE))</f>
        <v>Gobierno Autónomo Municipal De Teoponte</v>
      </c>
      <c r="C356" s="223" t="s">
        <v>1383</v>
      </c>
      <c r="D356" s="224">
        <f>VLOOKUP(A356,'[1]RES. TRL'!A:C,2,FALSE)</f>
        <v>0</v>
      </c>
      <c r="E356" s="224">
        <f>VLOOKUP(A356,'[1]RES. TRL'!A:C,3,FALSE)</f>
        <v>0</v>
      </c>
      <c r="F356" s="224">
        <f>VLOOKUP(A356,[1]RES.CDI!A:B,2,FALSE)</f>
        <v>0</v>
      </c>
      <c r="G356" s="224">
        <f>VLOOKUP(A356,'[1]CUT Bs'!A:S,2,FALSE)</f>
        <v>0</v>
      </c>
      <c r="H356" s="224">
        <f>VLOOKUP(A356,'[1]CUT Bs'!A:S,3,FALSE)</f>
        <v>0</v>
      </c>
      <c r="I356" s="224">
        <f>VLOOKUP(A356,'[1]CUT Bs'!A:S,4,FALSE)</f>
        <v>0</v>
      </c>
      <c r="J356" s="224">
        <f>VLOOKUP(A356,'[1]CUT Bs'!A:S,5,FALSE)</f>
        <v>0</v>
      </c>
      <c r="K356" s="224">
        <f>VLOOKUP(A356,'[1]CUT Bs'!A:S,6,FALSE)</f>
        <v>0</v>
      </c>
      <c r="L356" s="224">
        <f>VLOOKUP(A356,'[1]CUT Bs'!A:S,7,FALSE)</f>
        <v>0</v>
      </c>
      <c r="M356" s="224">
        <f>VLOOKUP(A356,'[1]CUT Bs'!A:S,8,FALSE)</f>
        <v>0</v>
      </c>
      <c r="N356" s="224">
        <f>VLOOKUP(A356,'[1]CUT Bs'!A:S,9,FALSE)</f>
        <v>0</v>
      </c>
      <c r="O356" s="224">
        <f>VLOOKUP(A356,'[1]CUT Bs'!A:S,10,FALSE)</f>
        <v>0</v>
      </c>
      <c r="P356" s="224">
        <f>VLOOKUP(A356,'[1]CUT Bs'!A:S,11,FALSE)</f>
        <v>0</v>
      </c>
      <c r="Q356" s="224">
        <f>VLOOKUP(A356,'[1]CUT Bs'!A:S,12,FALSE)</f>
        <v>0</v>
      </c>
      <c r="R356" s="224">
        <f>VLOOKUP(A356,'[1]CUT Bs'!A:S,13,FALSE)</f>
        <v>0</v>
      </c>
      <c r="S356" s="224">
        <f>VLOOKUP(A356,'[1]CUT Bs'!A:S,14,FALSE)</f>
        <v>0</v>
      </c>
      <c r="T356" s="224">
        <f>VLOOKUP(A356,'[1]CUT Bs'!A:S,15,FALSE)</f>
        <v>0</v>
      </c>
      <c r="U356" s="224">
        <f>VLOOKUP(A356,'[1]CUT Bs'!A:S,16,FALSE)</f>
        <v>0</v>
      </c>
      <c r="V356" s="224">
        <f>VLOOKUP(A356,'[1]CUT Bs'!A:S,17,FALSE)</f>
        <v>0</v>
      </c>
      <c r="W356" s="224">
        <f>VLOOKUP(A356,'[1]RES. TRL'!F:H,2,FALSE)</f>
        <v>0</v>
      </c>
      <c r="X356" s="224">
        <f>VLOOKUP(A356,'[1]RES. TRL'!F:H,3,FALSE)</f>
        <v>0</v>
      </c>
      <c r="Y356" s="224">
        <f>VLOOKUP(A356,'[1]CUT USD'!A:N,2,FALSE)</f>
        <v>0</v>
      </c>
      <c r="Z356" s="224">
        <f>VLOOKUP(A356,'[1]CUT USD'!A:N,3,FALSE)</f>
        <v>0</v>
      </c>
      <c r="AA356" s="224">
        <f>VLOOKUP(A356,'[1]CUT USD'!A:N,4,FALSE)</f>
        <v>0</v>
      </c>
      <c r="AB356" s="224">
        <f>VLOOKUP(A356,'[1]CUT USD'!A:N,5,FALSE)</f>
        <v>0</v>
      </c>
      <c r="AC356" s="224">
        <f>VLOOKUP(A356,'[1]CUT USD'!A:N,6,FALSE)</f>
        <v>0</v>
      </c>
      <c r="AD356" s="224">
        <f>VLOOKUP(A356,'[1]CUT USD'!A:N,7,FALSE)</f>
        <v>0</v>
      </c>
      <c r="AE356" s="224">
        <f>VLOOKUP(A356,'[1]CUT USD'!A:N,8,FALSE)</f>
        <v>0</v>
      </c>
      <c r="AF356" s="224">
        <f>VLOOKUP(A356,'[1]CUT USD'!A:N,9,FALSE)</f>
        <v>0</v>
      </c>
      <c r="AG356" s="224">
        <f>VLOOKUP(A356,'[1]CUT USD'!A:N,10,FALSE)</f>
        <v>0</v>
      </c>
      <c r="AH356" s="224">
        <f>VLOOKUP(A356,'[1]CUT USD'!A:N,11,FALSE)</f>
        <v>0</v>
      </c>
      <c r="AI356" s="224">
        <f>VLOOKUP(A356,'[1]CUT USD'!A:N,12,FALSE)</f>
        <v>0</v>
      </c>
      <c r="AJ356" s="224">
        <f>VLOOKUP(A356,'[1]CUT USD'!A:N,13,FALSE)</f>
        <v>0</v>
      </c>
      <c r="AK356" s="224">
        <f>VLOOKUP(A356,'[1]CUT USD'!A:N,14,FALSE)</f>
        <v>0</v>
      </c>
      <c r="AL356" s="96">
        <f t="shared" si="7"/>
        <v>0</v>
      </c>
      <c r="AO356" s="103"/>
    </row>
    <row r="357" spans="1:41" ht="33" hidden="1" customHeight="1">
      <c r="A357" s="221">
        <v>1278</v>
      </c>
      <c r="B357" s="222" t="str">
        <f>PROPER(VLOOKUP(A357,[1]bd_lista!$A:$D,2,FALSE))</f>
        <v>Gobierno Autónomo Municipal De San Andrés De Machaca</v>
      </c>
      <c r="C357" s="223" t="s">
        <v>1383</v>
      </c>
      <c r="D357" s="224">
        <f>VLOOKUP(A357,'[1]RES. TRL'!A:C,2,FALSE)</f>
        <v>0</v>
      </c>
      <c r="E357" s="224">
        <f>VLOOKUP(A357,'[1]RES. TRL'!A:C,3,FALSE)</f>
        <v>0</v>
      </c>
      <c r="F357" s="224">
        <f>VLOOKUP(A357,[1]RES.CDI!A:B,2,FALSE)</f>
        <v>0</v>
      </c>
      <c r="G357" s="224">
        <f>VLOOKUP(A357,'[1]CUT Bs'!A:S,2,FALSE)</f>
        <v>0</v>
      </c>
      <c r="H357" s="224">
        <f>VLOOKUP(A357,'[1]CUT Bs'!A:S,3,FALSE)</f>
        <v>0</v>
      </c>
      <c r="I357" s="224">
        <f>VLOOKUP(A357,'[1]CUT Bs'!A:S,4,FALSE)</f>
        <v>0</v>
      </c>
      <c r="J357" s="224">
        <f>VLOOKUP(A357,'[1]CUT Bs'!A:S,5,FALSE)</f>
        <v>0</v>
      </c>
      <c r="K357" s="224">
        <f>VLOOKUP(A357,'[1]CUT Bs'!A:S,6,FALSE)</f>
        <v>0</v>
      </c>
      <c r="L357" s="224">
        <f>VLOOKUP(A357,'[1]CUT Bs'!A:S,7,FALSE)</f>
        <v>0</v>
      </c>
      <c r="M357" s="224">
        <f>VLOOKUP(A357,'[1]CUT Bs'!A:S,8,FALSE)</f>
        <v>0</v>
      </c>
      <c r="N357" s="224">
        <f>VLOOKUP(A357,'[1]CUT Bs'!A:S,9,FALSE)</f>
        <v>0</v>
      </c>
      <c r="O357" s="224">
        <f>VLOOKUP(A357,'[1]CUT Bs'!A:S,10,FALSE)</f>
        <v>0</v>
      </c>
      <c r="P357" s="224">
        <f>VLOOKUP(A357,'[1]CUT Bs'!A:S,11,FALSE)</f>
        <v>0</v>
      </c>
      <c r="Q357" s="224">
        <f>VLOOKUP(A357,'[1]CUT Bs'!A:S,12,FALSE)</f>
        <v>0</v>
      </c>
      <c r="R357" s="224">
        <f>VLOOKUP(A357,'[1]CUT Bs'!A:S,13,FALSE)</f>
        <v>0</v>
      </c>
      <c r="S357" s="224">
        <f>VLOOKUP(A357,'[1]CUT Bs'!A:S,14,FALSE)</f>
        <v>0</v>
      </c>
      <c r="T357" s="224">
        <f>VLOOKUP(A357,'[1]CUT Bs'!A:S,15,FALSE)</f>
        <v>0</v>
      </c>
      <c r="U357" s="224">
        <f>VLOOKUP(A357,'[1]CUT Bs'!A:S,16,FALSE)</f>
        <v>0</v>
      </c>
      <c r="V357" s="224">
        <f>VLOOKUP(A357,'[1]CUT Bs'!A:S,17,FALSE)</f>
        <v>0</v>
      </c>
      <c r="W357" s="224">
        <f>VLOOKUP(A357,'[1]RES. TRL'!F:H,2,FALSE)</f>
        <v>0</v>
      </c>
      <c r="X357" s="224">
        <f>VLOOKUP(A357,'[1]RES. TRL'!F:H,3,FALSE)</f>
        <v>0</v>
      </c>
      <c r="Y357" s="224">
        <f>VLOOKUP(A357,'[1]CUT USD'!A:N,2,FALSE)</f>
        <v>0</v>
      </c>
      <c r="Z357" s="224">
        <f>VLOOKUP(A357,'[1]CUT USD'!A:N,3,FALSE)</f>
        <v>0</v>
      </c>
      <c r="AA357" s="224">
        <f>VLOOKUP(A357,'[1]CUT USD'!A:N,4,FALSE)</f>
        <v>0</v>
      </c>
      <c r="AB357" s="224">
        <f>VLOOKUP(A357,'[1]CUT USD'!A:N,5,FALSE)</f>
        <v>0</v>
      </c>
      <c r="AC357" s="224">
        <f>VLOOKUP(A357,'[1]CUT USD'!A:N,6,FALSE)</f>
        <v>0</v>
      </c>
      <c r="AD357" s="224">
        <f>VLOOKUP(A357,'[1]CUT USD'!A:N,7,FALSE)</f>
        <v>0</v>
      </c>
      <c r="AE357" s="224">
        <f>VLOOKUP(A357,'[1]CUT USD'!A:N,8,FALSE)</f>
        <v>0</v>
      </c>
      <c r="AF357" s="224">
        <f>VLOOKUP(A357,'[1]CUT USD'!A:N,9,FALSE)</f>
        <v>0</v>
      </c>
      <c r="AG357" s="224">
        <f>VLOOKUP(A357,'[1]CUT USD'!A:N,10,FALSE)</f>
        <v>0</v>
      </c>
      <c r="AH357" s="224">
        <f>VLOOKUP(A357,'[1]CUT USD'!A:N,11,FALSE)</f>
        <v>0</v>
      </c>
      <c r="AI357" s="224">
        <f>VLOOKUP(A357,'[1]CUT USD'!A:N,12,FALSE)</f>
        <v>0</v>
      </c>
      <c r="AJ357" s="224">
        <f>VLOOKUP(A357,'[1]CUT USD'!A:N,13,FALSE)</f>
        <v>0</v>
      </c>
      <c r="AK357" s="224">
        <f>VLOOKUP(A357,'[1]CUT USD'!A:N,14,FALSE)</f>
        <v>0</v>
      </c>
      <c r="AL357" s="96">
        <f t="shared" si="7"/>
        <v>0</v>
      </c>
      <c r="AO357" s="103"/>
    </row>
    <row r="358" spans="1:41" ht="33" hidden="1" customHeight="1">
      <c r="A358" s="221">
        <v>1279</v>
      </c>
      <c r="B358" s="222" t="str">
        <f>PROPER(VLOOKUP(A358,[1]bd_lista!$A:$D,2,FALSE))</f>
        <v>Gobierno Autónomo Municipal De Jesús De Machaca</v>
      </c>
      <c r="C358" s="223" t="s">
        <v>1383</v>
      </c>
      <c r="D358" s="224">
        <f>VLOOKUP(A358,'[1]RES. TRL'!A:C,2,FALSE)</f>
        <v>0</v>
      </c>
      <c r="E358" s="224">
        <f>VLOOKUP(A358,'[1]RES. TRL'!A:C,3,FALSE)</f>
        <v>0</v>
      </c>
      <c r="F358" s="224">
        <f>VLOOKUP(A358,[1]RES.CDI!A:B,2,FALSE)</f>
        <v>0</v>
      </c>
      <c r="G358" s="224">
        <f>VLOOKUP(A358,'[1]CUT Bs'!A:S,2,FALSE)</f>
        <v>0</v>
      </c>
      <c r="H358" s="224">
        <f>VLOOKUP(A358,'[1]CUT Bs'!A:S,3,FALSE)</f>
        <v>0</v>
      </c>
      <c r="I358" s="224">
        <f>VLOOKUP(A358,'[1]CUT Bs'!A:S,4,FALSE)</f>
        <v>0</v>
      </c>
      <c r="J358" s="224">
        <f>VLOOKUP(A358,'[1]CUT Bs'!A:S,5,FALSE)</f>
        <v>0</v>
      </c>
      <c r="K358" s="224">
        <f>VLOOKUP(A358,'[1]CUT Bs'!A:S,6,FALSE)</f>
        <v>0</v>
      </c>
      <c r="L358" s="224">
        <f>VLOOKUP(A358,'[1]CUT Bs'!A:S,7,FALSE)</f>
        <v>0</v>
      </c>
      <c r="M358" s="224">
        <f>VLOOKUP(A358,'[1]CUT Bs'!A:S,8,FALSE)</f>
        <v>0</v>
      </c>
      <c r="N358" s="224">
        <f>VLOOKUP(A358,'[1]CUT Bs'!A:S,9,FALSE)</f>
        <v>0</v>
      </c>
      <c r="O358" s="224">
        <f>VLOOKUP(A358,'[1]CUT Bs'!A:S,10,FALSE)</f>
        <v>0</v>
      </c>
      <c r="P358" s="224">
        <f>VLOOKUP(A358,'[1]CUT Bs'!A:S,11,FALSE)</f>
        <v>0</v>
      </c>
      <c r="Q358" s="224">
        <f>VLOOKUP(A358,'[1]CUT Bs'!A:S,12,FALSE)</f>
        <v>0</v>
      </c>
      <c r="R358" s="224">
        <f>VLOOKUP(A358,'[1]CUT Bs'!A:S,13,FALSE)</f>
        <v>0</v>
      </c>
      <c r="S358" s="224">
        <f>VLOOKUP(A358,'[1]CUT Bs'!A:S,14,FALSE)</f>
        <v>0</v>
      </c>
      <c r="T358" s="224">
        <f>VLOOKUP(A358,'[1]CUT Bs'!A:S,15,FALSE)</f>
        <v>0</v>
      </c>
      <c r="U358" s="224">
        <f>VLOOKUP(A358,'[1]CUT Bs'!A:S,16,FALSE)</f>
        <v>0</v>
      </c>
      <c r="V358" s="224">
        <f>VLOOKUP(A358,'[1]CUT Bs'!A:S,17,FALSE)</f>
        <v>0</v>
      </c>
      <c r="W358" s="224">
        <f>VLOOKUP(A358,'[1]RES. TRL'!F:H,2,FALSE)</f>
        <v>0</v>
      </c>
      <c r="X358" s="224">
        <f>VLOOKUP(A358,'[1]RES. TRL'!F:H,3,FALSE)</f>
        <v>0</v>
      </c>
      <c r="Y358" s="224">
        <f>VLOOKUP(A358,'[1]CUT USD'!A:N,2,FALSE)</f>
        <v>0</v>
      </c>
      <c r="Z358" s="224">
        <f>VLOOKUP(A358,'[1]CUT USD'!A:N,3,FALSE)</f>
        <v>0</v>
      </c>
      <c r="AA358" s="224">
        <f>VLOOKUP(A358,'[1]CUT USD'!A:N,4,FALSE)</f>
        <v>0</v>
      </c>
      <c r="AB358" s="224">
        <f>VLOOKUP(A358,'[1]CUT USD'!A:N,5,FALSE)</f>
        <v>0</v>
      </c>
      <c r="AC358" s="224">
        <f>VLOOKUP(A358,'[1]CUT USD'!A:N,6,FALSE)</f>
        <v>0</v>
      </c>
      <c r="AD358" s="224">
        <f>VLOOKUP(A358,'[1]CUT USD'!A:N,7,FALSE)</f>
        <v>0</v>
      </c>
      <c r="AE358" s="224">
        <f>VLOOKUP(A358,'[1]CUT USD'!A:N,8,FALSE)</f>
        <v>0</v>
      </c>
      <c r="AF358" s="224">
        <f>VLOOKUP(A358,'[1]CUT USD'!A:N,9,FALSE)</f>
        <v>0</v>
      </c>
      <c r="AG358" s="224">
        <f>VLOOKUP(A358,'[1]CUT USD'!A:N,10,FALSE)</f>
        <v>0</v>
      </c>
      <c r="AH358" s="224">
        <f>VLOOKUP(A358,'[1]CUT USD'!A:N,11,FALSE)</f>
        <v>0</v>
      </c>
      <c r="AI358" s="224">
        <f>VLOOKUP(A358,'[1]CUT USD'!A:N,12,FALSE)</f>
        <v>0</v>
      </c>
      <c r="AJ358" s="224">
        <f>VLOOKUP(A358,'[1]CUT USD'!A:N,13,FALSE)</f>
        <v>0</v>
      </c>
      <c r="AK358" s="224">
        <f>VLOOKUP(A358,'[1]CUT USD'!A:N,14,FALSE)</f>
        <v>0</v>
      </c>
      <c r="AL358" s="96">
        <f t="shared" si="7"/>
        <v>0</v>
      </c>
      <c r="AO358" s="103"/>
    </row>
    <row r="359" spans="1:41" ht="33" hidden="1" customHeight="1">
      <c r="A359" s="221">
        <v>1280</v>
      </c>
      <c r="B359" s="222" t="str">
        <f>PROPER(VLOOKUP(A359,[1]bd_lista!$A:$D,2,FALSE))</f>
        <v>Gobierno Autónomo Municipal De Taraco</v>
      </c>
      <c r="C359" s="223" t="s">
        <v>1383</v>
      </c>
      <c r="D359" s="224">
        <f>VLOOKUP(A359,'[1]RES. TRL'!A:C,2,FALSE)</f>
        <v>0</v>
      </c>
      <c r="E359" s="224">
        <f>VLOOKUP(A359,'[1]RES. TRL'!A:C,3,FALSE)</f>
        <v>0</v>
      </c>
      <c r="F359" s="224">
        <f>VLOOKUP(A359,[1]RES.CDI!A:B,2,FALSE)</f>
        <v>0</v>
      </c>
      <c r="G359" s="224">
        <f>VLOOKUP(A359,'[1]CUT Bs'!A:S,2,FALSE)</f>
        <v>0</v>
      </c>
      <c r="H359" s="224">
        <f>VLOOKUP(A359,'[1]CUT Bs'!A:S,3,FALSE)</f>
        <v>0</v>
      </c>
      <c r="I359" s="224">
        <f>VLOOKUP(A359,'[1]CUT Bs'!A:S,4,FALSE)</f>
        <v>0</v>
      </c>
      <c r="J359" s="224">
        <f>VLOOKUP(A359,'[1]CUT Bs'!A:S,5,FALSE)</f>
        <v>0</v>
      </c>
      <c r="K359" s="224">
        <f>VLOOKUP(A359,'[1]CUT Bs'!A:S,6,FALSE)</f>
        <v>0</v>
      </c>
      <c r="L359" s="224">
        <f>VLOOKUP(A359,'[1]CUT Bs'!A:S,7,FALSE)</f>
        <v>0</v>
      </c>
      <c r="M359" s="224">
        <f>VLOOKUP(A359,'[1]CUT Bs'!A:S,8,FALSE)</f>
        <v>0</v>
      </c>
      <c r="N359" s="224">
        <f>VLOOKUP(A359,'[1]CUT Bs'!A:S,9,FALSE)</f>
        <v>0</v>
      </c>
      <c r="O359" s="224">
        <f>VLOOKUP(A359,'[1]CUT Bs'!A:S,10,FALSE)</f>
        <v>0</v>
      </c>
      <c r="P359" s="224">
        <f>VLOOKUP(A359,'[1]CUT Bs'!A:S,11,FALSE)</f>
        <v>0</v>
      </c>
      <c r="Q359" s="224">
        <f>VLOOKUP(A359,'[1]CUT Bs'!A:S,12,FALSE)</f>
        <v>0</v>
      </c>
      <c r="R359" s="224">
        <f>VLOOKUP(A359,'[1]CUT Bs'!A:S,13,FALSE)</f>
        <v>0</v>
      </c>
      <c r="S359" s="224">
        <f>VLOOKUP(A359,'[1]CUT Bs'!A:S,14,FALSE)</f>
        <v>0</v>
      </c>
      <c r="T359" s="224">
        <f>VLOOKUP(A359,'[1]CUT Bs'!A:S,15,FALSE)</f>
        <v>0</v>
      </c>
      <c r="U359" s="224">
        <f>VLOOKUP(A359,'[1]CUT Bs'!A:S,16,FALSE)</f>
        <v>0</v>
      </c>
      <c r="V359" s="224">
        <f>VLOOKUP(A359,'[1]CUT Bs'!A:S,17,FALSE)</f>
        <v>0</v>
      </c>
      <c r="W359" s="224">
        <f>VLOOKUP(A359,'[1]RES. TRL'!F:H,2,FALSE)</f>
        <v>0</v>
      </c>
      <c r="X359" s="224">
        <f>VLOOKUP(A359,'[1]RES. TRL'!F:H,3,FALSE)</f>
        <v>0</v>
      </c>
      <c r="Y359" s="224">
        <f>VLOOKUP(A359,'[1]CUT USD'!A:N,2,FALSE)</f>
        <v>0</v>
      </c>
      <c r="Z359" s="224">
        <f>VLOOKUP(A359,'[1]CUT USD'!A:N,3,FALSE)</f>
        <v>0</v>
      </c>
      <c r="AA359" s="224">
        <f>VLOOKUP(A359,'[1]CUT USD'!A:N,4,FALSE)</f>
        <v>0</v>
      </c>
      <c r="AB359" s="224">
        <f>VLOOKUP(A359,'[1]CUT USD'!A:N,5,FALSE)</f>
        <v>0</v>
      </c>
      <c r="AC359" s="224">
        <f>VLOOKUP(A359,'[1]CUT USD'!A:N,6,FALSE)</f>
        <v>0</v>
      </c>
      <c r="AD359" s="224">
        <f>VLOOKUP(A359,'[1]CUT USD'!A:N,7,FALSE)</f>
        <v>0</v>
      </c>
      <c r="AE359" s="224">
        <f>VLOOKUP(A359,'[1]CUT USD'!A:N,8,FALSE)</f>
        <v>0</v>
      </c>
      <c r="AF359" s="224">
        <f>VLOOKUP(A359,'[1]CUT USD'!A:N,9,FALSE)</f>
        <v>0</v>
      </c>
      <c r="AG359" s="224">
        <f>VLOOKUP(A359,'[1]CUT USD'!A:N,10,FALSE)</f>
        <v>0</v>
      </c>
      <c r="AH359" s="224">
        <f>VLOOKUP(A359,'[1]CUT USD'!A:N,11,FALSE)</f>
        <v>0</v>
      </c>
      <c r="AI359" s="224">
        <f>VLOOKUP(A359,'[1]CUT USD'!A:N,12,FALSE)</f>
        <v>0</v>
      </c>
      <c r="AJ359" s="224">
        <f>VLOOKUP(A359,'[1]CUT USD'!A:N,13,FALSE)</f>
        <v>0</v>
      </c>
      <c r="AK359" s="224">
        <f>VLOOKUP(A359,'[1]CUT USD'!A:N,14,FALSE)</f>
        <v>0</v>
      </c>
      <c r="AL359" s="96">
        <f t="shared" si="7"/>
        <v>0</v>
      </c>
      <c r="AO359" s="103"/>
    </row>
    <row r="360" spans="1:41" ht="33" hidden="1" customHeight="1">
      <c r="A360" s="221">
        <v>1281</v>
      </c>
      <c r="B360" s="222" t="str">
        <f>PROPER(VLOOKUP(A360,[1]bd_lista!$A:$D,2,FALSE))</f>
        <v>Gobierno Autónomo Municipal De Huarina</v>
      </c>
      <c r="C360" s="223" t="s">
        <v>1383</v>
      </c>
      <c r="D360" s="224">
        <f>VLOOKUP(A360,'[1]RES. TRL'!A:C,2,FALSE)</f>
        <v>0</v>
      </c>
      <c r="E360" s="224">
        <f>VLOOKUP(A360,'[1]RES. TRL'!A:C,3,FALSE)</f>
        <v>0</v>
      </c>
      <c r="F360" s="224">
        <f>VLOOKUP(A360,[1]RES.CDI!A:B,2,FALSE)</f>
        <v>0</v>
      </c>
      <c r="G360" s="224">
        <f>VLOOKUP(A360,'[1]CUT Bs'!A:S,2,FALSE)</f>
        <v>0</v>
      </c>
      <c r="H360" s="224">
        <f>VLOOKUP(A360,'[1]CUT Bs'!A:S,3,FALSE)</f>
        <v>0</v>
      </c>
      <c r="I360" s="224">
        <f>VLOOKUP(A360,'[1]CUT Bs'!A:S,4,FALSE)</f>
        <v>0</v>
      </c>
      <c r="J360" s="224">
        <f>VLOOKUP(A360,'[1]CUT Bs'!A:S,5,FALSE)</f>
        <v>0</v>
      </c>
      <c r="K360" s="224">
        <f>VLOOKUP(A360,'[1]CUT Bs'!A:S,6,FALSE)</f>
        <v>0</v>
      </c>
      <c r="L360" s="224">
        <f>VLOOKUP(A360,'[1]CUT Bs'!A:S,7,FALSE)</f>
        <v>0</v>
      </c>
      <c r="M360" s="224">
        <f>VLOOKUP(A360,'[1]CUT Bs'!A:S,8,FALSE)</f>
        <v>0</v>
      </c>
      <c r="N360" s="224">
        <f>VLOOKUP(A360,'[1]CUT Bs'!A:S,9,FALSE)</f>
        <v>0</v>
      </c>
      <c r="O360" s="224">
        <f>VLOOKUP(A360,'[1]CUT Bs'!A:S,10,FALSE)</f>
        <v>0</v>
      </c>
      <c r="P360" s="224">
        <f>VLOOKUP(A360,'[1]CUT Bs'!A:S,11,FALSE)</f>
        <v>0</v>
      </c>
      <c r="Q360" s="224">
        <f>VLOOKUP(A360,'[1]CUT Bs'!A:S,12,FALSE)</f>
        <v>0</v>
      </c>
      <c r="R360" s="224">
        <f>VLOOKUP(A360,'[1]CUT Bs'!A:S,13,FALSE)</f>
        <v>0</v>
      </c>
      <c r="S360" s="224">
        <f>VLOOKUP(A360,'[1]CUT Bs'!A:S,14,FALSE)</f>
        <v>0</v>
      </c>
      <c r="T360" s="224">
        <f>VLOOKUP(A360,'[1]CUT Bs'!A:S,15,FALSE)</f>
        <v>0</v>
      </c>
      <c r="U360" s="224">
        <f>VLOOKUP(A360,'[1]CUT Bs'!A:S,16,FALSE)</f>
        <v>0</v>
      </c>
      <c r="V360" s="224">
        <f>VLOOKUP(A360,'[1]CUT Bs'!A:S,17,FALSE)</f>
        <v>0</v>
      </c>
      <c r="W360" s="224">
        <f>VLOOKUP(A360,'[1]RES. TRL'!F:H,2,FALSE)</f>
        <v>0</v>
      </c>
      <c r="X360" s="224">
        <f>VLOOKUP(A360,'[1]RES. TRL'!F:H,3,FALSE)</f>
        <v>0</v>
      </c>
      <c r="Y360" s="224">
        <f>VLOOKUP(A360,'[1]CUT USD'!A:N,2,FALSE)</f>
        <v>0</v>
      </c>
      <c r="Z360" s="224">
        <f>VLOOKUP(A360,'[1]CUT USD'!A:N,3,FALSE)</f>
        <v>0</v>
      </c>
      <c r="AA360" s="224">
        <f>VLOOKUP(A360,'[1]CUT USD'!A:N,4,FALSE)</f>
        <v>0</v>
      </c>
      <c r="AB360" s="224">
        <f>VLOOKUP(A360,'[1]CUT USD'!A:N,5,FALSE)</f>
        <v>0</v>
      </c>
      <c r="AC360" s="224">
        <f>VLOOKUP(A360,'[1]CUT USD'!A:N,6,FALSE)</f>
        <v>0</v>
      </c>
      <c r="AD360" s="224">
        <f>VLOOKUP(A360,'[1]CUT USD'!A:N,7,FALSE)</f>
        <v>0</v>
      </c>
      <c r="AE360" s="224">
        <f>VLOOKUP(A360,'[1]CUT USD'!A:N,8,FALSE)</f>
        <v>0</v>
      </c>
      <c r="AF360" s="224">
        <f>VLOOKUP(A360,'[1]CUT USD'!A:N,9,FALSE)</f>
        <v>0</v>
      </c>
      <c r="AG360" s="224">
        <f>VLOOKUP(A360,'[1]CUT USD'!A:N,10,FALSE)</f>
        <v>0</v>
      </c>
      <c r="AH360" s="224">
        <f>VLOOKUP(A360,'[1]CUT USD'!A:N,11,FALSE)</f>
        <v>0</v>
      </c>
      <c r="AI360" s="224">
        <f>VLOOKUP(A360,'[1]CUT USD'!A:N,12,FALSE)</f>
        <v>0</v>
      </c>
      <c r="AJ360" s="224">
        <f>VLOOKUP(A360,'[1]CUT USD'!A:N,13,FALSE)</f>
        <v>0</v>
      </c>
      <c r="AK360" s="224">
        <f>VLOOKUP(A360,'[1]CUT USD'!A:N,14,FALSE)</f>
        <v>0</v>
      </c>
      <c r="AL360" s="96">
        <f t="shared" si="7"/>
        <v>0</v>
      </c>
      <c r="AO360" s="103"/>
    </row>
    <row r="361" spans="1:41" ht="33" hidden="1" customHeight="1">
      <c r="A361" s="221">
        <v>1282</v>
      </c>
      <c r="B361" s="222" t="str">
        <f>PROPER(VLOOKUP(A361,[1]bd_lista!$A:$D,2,FALSE))</f>
        <v>Gobierno Autónomo Municipal De Santiago De Huata</v>
      </c>
      <c r="C361" s="223" t="s">
        <v>1383</v>
      </c>
      <c r="D361" s="224">
        <f>VLOOKUP(A361,'[1]RES. TRL'!A:C,2,FALSE)</f>
        <v>0</v>
      </c>
      <c r="E361" s="224">
        <f>VLOOKUP(A361,'[1]RES. TRL'!A:C,3,FALSE)</f>
        <v>0</v>
      </c>
      <c r="F361" s="224">
        <f>VLOOKUP(A361,[1]RES.CDI!A:B,2,FALSE)</f>
        <v>0</v>
      </c>
      <c r="G361" s="224">
        <f>VLOOKUP(A361,'[1]CUT Bs'!A:S,2,FALSE)</f>
        <v>0</v>
      </c>
      <c r="H361" s="224">
        <f>VLOOKUP(A361,'[1]CUT Bs'!A:S,3,FALSE)</f>
        <v>0</v>
      </c>
      <c r="I361" s="224">
        <f>VLOOKUP(A361,'[1]CUT Bs'!A:S,4,FALSE)</f>
        <v>0</v>
      </c>
      <c r="J361" s="224">
        <f>VLOOKUP(A361,'[1]CUT Bs'!A:S,5,FALSE)</f>
        <v>0</v>
      </c>
      <c r="K361" s="224">
        <f>VLOOKUP(A361,'[1]CUT Bs'!A:S,6,FALSE)</f>
        <v>0</v>
      </c>
      <c r="L361" s="224">
        <f>VLOOKUP(A361,'[1]CUT Bs'!A:S,7,FALSE)</f>
        <v>0</v>
      </c>
      <c r="M361" s="224">
        <f>VLOOKUP(A361,'[1]CUT Bs'!A:S,8,FALSE)</f>
        <v>0</v>
      </c>
      <c r="N361" s="224">
        <f>VLOOKUP(A361,'[1]CUT Bs'!A:S,9,FALSE)</f>
        <v>0</v>
      </c>
      <c r="O361" s="224">
        <f>VLOOKUP(A361,'[1]CUT Bs'!A:S,10,FALSE)</f>
        <v>0</v>
      </c>
      <c r="P361" s="224">
        <f>VLOOKUP(A361,'[1]CUT Bs'!A:S,11,FALSE)</f>
        <v>0</v>
      </c>
      <c r="Q361" s="224">
        <f>VLOOKUP(A361,'[1]CUT Bs'!A:S,12,FALSE)</f>
        <v>0</v>
      </c>
      <c r="R361" s="224">
        <f>VLOOKUP(A361,'[1]CUT Bs'!A:S,13,FALSE)</f>
        <v>0</v>
      </c>
      <c r="S361" s="224">
        <f>VLOOKUP(A361,'[1]CUT Bs'!A:S,14,FALSE)</f>
        <v>0</v>
      </c>
      <c r="T361" s="224">
        <f>VLOOKUP(A361,'[1]CUT Bs'!A:S,15,FALSE)</f>
        <v>0</v>
      </c>
      <c r="U361" s="224">
        <f>VLOOKUP(A361,'[1]CUT Bs'!A:S,16,FALSE)</f>
        <v>0</v>
      </c>
      <c r="V361" s="224">
        <f>VLOOKUP(A361,'[1]CUT Bs'!A:S,17,FALSE)</f>
        <v>0</v>
      </c>
      <c r="W361" s="224">
        <f>VLOOKUP(A361,'[1]RES. TRL'!F:H,2,FALSE)</f>
        <v>0</v>
      </c>
      <c r="X361" s="224">
        <f>VLOOKUP(A361,'[1]RES. TRL'!F:H,3,FALSE)</f>
        <v>0</v>
      </c>
      <c r="Y361" s="224">
        <f>VLOOKUP(A361,'[1]CUT USD'!A:N,2,FALSE)</f>
        <v>0</v>
      </c>
      <c r="Z361" s="224">
        <f>VLOOKUP(A361,'[1]CUT USD'!A:N,3,FALSE)</f>
        <v>0</v>
      </c>
      <c r="AA361" s="224">
        <f>VLOOKUP(A361,'[1]CUT USD'!A:N,4,FALSE)</f>
        <v>0</v>
      </c>
      <c r="AB361" s="224">
        <f>VLOOKUP(A361,'[1]CUT USD'!A:N,5,FALSE)</f>
        <v>0</v>
      </c>
      <c r="AC361" s="224">
        <f>VLOOKUP(A361,'[1]CUT USD'!A:N,6,FALSE)</f>
        <v>0</v>
      </c>
      <c r="AD361" s="224">
        <f>VLOOKUP(A361,'[1]CUT USD'!A:N,7,FALSE)</f>
        <v>0</v>
      </c>
      <c r="AE361" s="224">
        <f>VLOOKUP(A361,'[1]CUT USD'!A:N,8,FALSE)</f>
        <v>0</v>
      </c>
      <c r="AF361" s="224">
        <f>VLOOKUP(A361,'[1]CUT USD'!A:N,9,FALSE)</f>
        <v>0</v>
      </c>
      <c r="AG361" s="224">
        <f>VLOOKUP(A361,'[1]CUT USD'!A:N,10,FALSE)</f>
        <v>0</v>
      </c>
      <c r="AH361" s="224">
        <f>VLOOKUP(A361,'[1]CUT USD'!A:N,11,FALSE)</f>
        <v>0</v>
      </c>
      <c r="AI361" s="224">
        <f>VLOOKUP(A361,'[1]CUT USD'!A:N,12,FALSE)</f>
        <v>0</v>
      </c>
      <c r="AJ361" s="224">
        <f>VLOOKUP(A361,'[1]CUT USD'!A:N,13,FALSE)</f>
        <v>0</v>
      </c>
      <c r="AK361" s="224">
        <f>VLOOKUP(A361,'[1]CUT USD'!A:N,14,FALSE)</f>
        <v>0</v>
      </c>
      <c r="AL361" s="96">
        <f t="shared" si="7"/>
        <v>0</v>
      </c>
      <c r="AO361" s="103"/>
    </row>
    <row r="362" spans="1:41" ht="33" hidden="1" customHeight="1">
      <c r="A362" s="221">
        <v>1283</v>
      </c>
      <c r="B362" s="222" t="str">
        <f>PROPER(VLOOKUP(A362,[1]bd_lista!$A:$D,2,FALSE))</f>
        <v>Gobierno Autónomo Municipal De Escoma</v>
      </c>
      <c r="C362" s="223" t="s">
        <v>1383</v>
      </c>
      <c r="D362" s="224">
        <f>VLOOKUP(A362,'[1]RES. TRL'!A:C,2,FALSE)</f>
        <v>0</v>
      </c>
      <c r="E362" s="224">
        <f>VLOOKUP(A362,'[1]RES. TRL'!A:C,3,FALSE)</f>
        <v>0</v>
      </c>
      <c r="F362" s="224">
        <f>VLOOKUP(A362,[1]RES.CDI!A:B,2,FALSE)</f>
        <v>0</v>
      </c>
      <c r="G362" s="224">
        <f>VLOOKUP(A362,'[1]CUT Bs'!A:S,2,FALSE)</f>
        <v>0</v>
      </c>
      <c r="H362" s="224">
        <f>VLOOKUP(A362,'[1]CUT Bs'!A:S,3,FALSE)</f>
        <v>0</v>
      </c>
      <c r="I362" s="224">
        <f>VLOOKUP(A362,'[1]CUT Bs'!A:S,4,FALSE)</f>
        <v>0</v>
      </c>
      <c r="J362" s="224">
        <f>VLOOKUP(A362,'[1]CUT Bs'!A:S,5,FALSE)</f>
        <v>0</v>
      </c>
      <c r="K362" s="224">
        <f>VLOOKUP(A362,'[1]CUT Bs'!A:S,6,FALSE)</f>
        <v>0</v>
      </c>
      <c r="L362" s="224">
        <f>VLOOKUP(A362,'[1]CUT Bs'!A:S,7,FALSE)</f>
        <v>0</v>
      </c>
      <c r="M362" s="224">
        <f>VLOOKUP(A362,'[1]CUT Bs'!A:S,8,FALSE)</f>
        <v>0</v>
      </c>
      <c r="N362" s="224">
        <f>VLOOKUP(A362,'[1]CUT Bs'!A:S,9,FALSE)</f>
        <v>0</v>
      </c>
      <c r="O362" s="224">
        <f>VLOOKUP(A362,'[1]CUT Bs'!A:S,10,FALSE)</f>
        <v>0</v>
      </c>
      <c r="P362" s="224">
        <f>VLOOKUP(A362,'[1]CUT Bs'!A:S,11,FALSE)</f>
        <v>0</v>
      </c>
      <c r="Q362" s="224">
        <f>VLOOKUP(A362,'[1]CUT Bs'!A:S,12,FALSE)</f>
        <v>0</v>
      </c>
      <c r="R362" s="224">
        <f>VLOOKUP(A362,'[1]CUT Bs'!A:S,13,FALSE)</f>
        <v>0</v>
      </c>
      <c r="S362" s="224">
        <f>VLOOKUP(A362,'[1]CUT Bs'!A:S,14,FALSE)</f>
        <v>0</v>
      </c>
      <c r="T362" s="224">
        <f>VLOOKUP(A362,'[1]CUT Bs'!A:S,15,FALSE)</f>
        <v>0</v>
      </c>
      <c r="U362" s="224">
        <f>VLOOKUP(A362,'[1]CUT Bs'!A:S,16,FALSE)</f>
        <v>0</v>
      </c>
      <c r="V362" s="224">
        <f>VLOOKUP(A362,'[1]CUT Bs'!A:S,17,FALSE)</f>
        <v>0</v>
      </c>
      <c r="W362" s="224">
        <f>VLOOKUP(A362,'[1]RES. TRL'!F:H,2,FALSE)</f>
        <v>0</v>
      </c>
      <c r="X362" s="224">
        <f>VLOOKUP(A362,'[1]RES. TRL'!F:H,3,FALSE)</f>
        <v>0</v>
      </c>
      <c r="Y362" s="224">
        <f>VLOOKUP(A362,'[1]CUT USD'!A:N,2,FALSE)</f>
        <v>0</v>
      </c>
      <c r="Z362" s="224">
        <f>VLOOKUP(A362,'[1]CUT USD'!A:N,3,FALSE)</f>
        <v>0</v>
      </c>
      <c r="AA362" s="224">
        <f>VLOOKUP(A362,'[1]CUT USD'!A:N,4,FALSE)</f>
        <v>0</v>
      </c>
      <c r="AB362" s="224">
        <f>VLOOKUP(A362,'[1]CUT USD'!A:N,5,FALSE)</f>
        <v>0</v>
      </c>
      <c r="AC362" s="224">
        <f>VLOOKUP(A362,'[1]CUT USD'!A:N,6,FALSE)</f>
        <v>0</v>
      </c>
      <c r="AD362" s="224">
        <f>VLOOKUP(A362,'[1]CUT USD'!A:N,7,FALSE)</f>
        <v>0</v>
      </c>
      <c r="AE362" s="224">
        <f>VLOOKUP(A362,'[1]CUT USD'!A:N,8,FALSE)</f>
        <v>0</v>
      </c>
      <c r="AF362" s="224">
        <f>VLOOKUP(A362,'[1]CUT USD'!A:N,9,FALSE)</f>
        <v>0</v>
      </c>
      <c r="AG362" s="224">
        <f>VLOOKUP(A362,'[1]CUT USD'!A:N,10,FALSE)</f>
        <v>0</v>
      </c>
      <c r="AH362" s="224">
        <f>VLOOKUP(A362,'[1]CUT USD'!A:N,11,FALSE)</f>
        <v>0</v>
      </c>
      <c r="AI362" s="224">
        <f>VLOOKUP(A362,'[1]CUT USD'!A:N,12,FALSE)</f>
        <v>0</v>
      </c>
      <c r="AJ362" s="224">
        <f>VLOOKUP(A362,'[1]CUT USD'!A:N,13,FALSE)</f>
        <v>0</v>
      </c>
      <c r="AK362" s="224">
        <f>VLOOKUP(A362,'[1]CUT USD'!A:N,14,FALSE)</f>
        <v>0</v>
      </c>
      <c r="AL362" s="96">
        <f t="shared" si="7"/>
        <v>0</v>
      </c>
      <c r="AO362" s="103"/>
    </row>
    <row r="363" spans="1:41" ht="33" hidden="1" customHeight="1">
      <c r="A363" s="221">
        <v>1284</v>
      </c>
      <c r="B363" s="222" t="str">
        <f>PROPER(VLOOKUP(A363,[1]bd_lista!$A:$D,2,FALSE))</f>
        <v>Gobierno Autónomo Municipal De Humanata</v>
      </c>
      <c r="C363" s="223" t="s">
        <v>1383</v>
      </c>
      <c r="D363" s="224">
        <f>VLOOKUP(A363,'[1]RES. TRL'!A:C,2,FALSE)</f>
        <v>0</v>
      </c>
      <c r="E363" s="224">
        <f>VLOOKUP(A363,'[1]RES. TRL'!A:C,3,FALSE)</f>
        <v>0</v>
      </c>
      <c r="F363" s="224">
        <f>VLOOKUP(A363,[1]RES.CDI!A:B,2,FALSE)</f>
        <v>0</v>
      </c>
      <c r="G363" s="224">
        <f>VLOOKUP(A363,'[1]CUT Bs'!A:S,2,FALSE)</f>
        <v>0</v>
      </c>
      <c r="H363" s="224">
        <f>VLOOKUP(A363,'[1]CUT Bs'!A:S,3,FALSE)</f>
        <v>0</v>
      </c>
      <c r="I363" s="224">
        <f>VLOOKUP(A363,'[1]CUT Bs'!A:S,4,FALSE)</f>
        <v>0</v>
      </c>
      <c r="J363" s="224">
        <f>VLOOKUP(A363,'[1]CUT Bs'!A:S,5,FALSE)</f>
        <v>0</v>
      </c>
      <c r="K363" s="224">
        <f>VLOOKUP(A363,'[1]CUT Bs'!A:S,6,FALSE)</f>
        <v>0</v>
      </c>
      <c r="L363" s="224">
        <f>VLOOKUP(A363,'[1]CUT Bs'!A:S,7,FALSE)</f>
        <v>0</v>
      </c>
      <c r="M363" s="224">
        <f>VLOOKUP(A363,'[1]CUT Bs'!A:S,8,FALSE)</f>
        <v>0</v>
      </c>
      <c r="N363" s="224">
        <f>VLOOKUP(A363,'[1]CUT Bs'!A:S,9,FALSE)</f>
        <v>0</v>
      </c>
      <c r="O363" s="224">
        <f>VLOOKUP(A363,'[1]CUT Bs'!A:S,10,FALSE)</f>
        <v>0</v>
      </c>
      <c r="P363" s="224">
        <f>VLOOKUP(A363,'[1]CUT Bs'!A:S,11,FALSE)</f>
        <v>0</v>
      </c>
      <c r="Q363" s="224">
        <f>VLOOKUP(A363,'[1]CUT Bs'!A:S,12,FALSE)</f>
        <v>0</v>
      </c>
      <c r="R363" s="224">
        <f>VLOOKUP(A363,'[1]CUT Bs'!A:S,13,FALSE)</f>
        <v>0</v>
      </c>
      <c r="S363" s="224">
        <f>VLOOKUP(A363,'[1]CUT Bs'!A:S,14,FALSE)</f>
        <v>0</v>
      </c>
      <c r="T363" s="224">
        <f>VLOOKUP(A363,'[1]CUT Bs'!A:S,15,FALSE)</f>
        <v>0</v>
      </c>
      <c r="U363" s="224">
        <f>VLOOKUP(A363,'[1]CUT Bs'!A:S,16,FALSE)</f>
        <v>0</v>
      </c>
      <c r="V363" s="224">
        <f>VLOOKUP(A363,'[1]CUT Bs'!A:S,17,FALSE)</f>
        <v>0</v>
      </c>
      <c r="W363" s="224">
        <f>VLOOKUP(A363,'[1]RES. TRL'!F:H,2,FALSE)</f>
        <v>0</v>
      </c>
      <c r="X363" s="224">
        <f>VLOOKUP(A363,'[1]RES. TRL'!F:H,3,FALSE)</f>
        <v>0</v>
      </c>
      <c r="Y363" s="224">
        <f>VLOOKUP(A363,'[1]CUT USD'!A:N,2,FALSE)</f>
        <v>0</v>
      </c>
      <c r="Z363" s="224">
        <f>VLOOKUP(A363,'[1]CUT USD'!A:N,3,FALSE)</f>
        <v>0</v>
      </c>
      <c r="AA363" s="224">
        <f>VLOOKUP(A363,'[1]CUT USD'!A:N,4,FALSE)</f>
        <v>0</v>
      </c>
      <c r="AB363" s="224">
        <f>VLOOKUP(A363,'[1]CUT USD'!A:N,5,FALSE)</f>
        <v>0</v>
      </c>
      <c r="AC363" s="224">
        <f>VLOOKUP(A363,'[1]CUT USD'!A:N,6,FALSE)</f>
        <v>0</v>
      </c>
      <c r="AD363" s="224">
        <f>VLOOKUP(A363,'[1]CUT USD'!A:N,7,FALSE)</f>
        <v>0</v>
      </c>
      <c r="AE363" s="224">
        <f>VLOOKUP(A363,'[1]CUT USD'!A:N,8,FALSE)</f>
        <v>0</v>
      </c>
      <c r="AF363" s="224">
        <f>VLOOKUP(A363,'[1]CUT USD'!A:N,9,FALSE)</f>
        <v>0</v>
      </c>
      <c r="AG363" s="224">
        <f>VLOOKUP(A363,'[1]CUT USD'!A:N,10,FALSE)</f>
        <v>0</v>
      </c>
      <c r="AH363" s="224">
        <f>VLOOKUP(A363,'[1]CUT USD'!A:N,11,FALSE)</f>
        <v>0</v>
      </c>
      <c r="AI363" s="224">
        <f>VLOOKUP(A363,'[1]CUT USD'!A:N,12,FALSE)</f>
        <v>0</v>
      </c>
      <c r="AJ363" s="224">
        <f>VLOOKUP(A363,'[1]CUT USD'!A:N,13,FALSE)</f>
        <v>0</v>
      </c>
      <c r="AK363" s="224">
        <f>VLOOKUP(A363,'[1]CUT USD'!A:N,14,FALSE)</f>
        <v>0</v>
      </c>
      <c r="AL363" s="96">
        <f t="shared" si="7"/>
        <v>0</v>
      </c>
      <c r="AO363" s="103"/>
    </row>
    <row r="364" spans="1:41" ht="33" hidden="1" customHeight="1">
      <c r="A364" s="221">
        <v>1285</v>
      </c>
      <c r="B364" s="222" t="str">
        <f>PROPER(VLOOKUP(A364,[1]bd_lista!$A:$D,2,FALSE))</f>
        <v>Gobierno Autónomo Municipal De Alto Beni</v>
      </c>
      <c r="C364" s="223" t="s">
        <v>1383</v>
      </c>
      <c r="D364" s="224">
        <f>VLOOKUP(A364,'[1]RES. TRL'!A:C,2,FALSE)</f>
        <v>0</v>
      </c>
      <c r="E364" s="224">
        <f>VLOOKUP(A364,'[1]RES. TRL'!A:C,3,FALSE)</f>
        <v>0</v>
      </c>
      <c r="F364" s="224">
        <f>VLOOKUP(A364,[1]RES.CDI!A:B,2,FALSE)</f>
        <v>0</v>
      </c>
      <c r="G364" s="224">
        <f>VLOOKUP(A364,'[1]CUT Bs'!A:S,2,FALSE)</f>
        <v>0</v>
      </c>
      <c r="H364" s="224">
        <f>VLOOKUP(A364,'[1]CUT Bs'!A:S,3,FALSE)</f>
        <v>0</v>
      </c>
      <c r="I364" s="224">
        <f>VLOOKUP(A364,'[1]CUT Bs'!A:S,4,FALSE)</f>
        <v>0</v>
      </c>
      <c r="J364" s="224">
        <f>VLOOKUP(A364,'[1]CUT Bs'!A:S,5,FALSE)</f>
        <v>0</v>
      </c>
      <c r="K364" s="224">
        <f>VLOOKUP(A364,'[1]CUT Bs'!A:S,6,FALSE)</f>
        <v>0</v>
      </c>
      <c r="L364" s="224">
        <f>VLOOKUP(A364,'[1]CUT Bs'!A:S,7,FALSE)</f>
        <v>0</v>
      </c>
      <c r="M364" s="224">
        <f>VLOOKUP(A364,'[1]CUT Bs'!A:S,8,FALSE)</f>
        <v>0</v>
      </c>
      <c r="N364" s="224">
        <f>VLOOKUP(A364,'[1]CUT Bs'!A:S,9,FALSE)</f>
        <v>0</v>
      </c>
      <c r="O364" s="224">
        <f>VLOOKUP(A364,'[1]CUT Bs'!A:S,10,FALSE)</f>
        <v>0</v>
      </c>
      <c r="P364" s="224">
        <f>VLOOKUP(A364,'[1]CUT Bs'!A:S,11,FALSE)</f>
        <v>0</v>
      </c>
      <c r="Q364" s="224">
        <f>VLOOKUP(A364,'[1]CUT Bs'!A:S,12,FALSE)</f>
        <v>0</v>
      </c>
      <c r="R364" s="224">
        <f>VLOOKUP(A364,'[1]CUT Bs'!A:S,13,FALSE)</f>
        <v>0</v>
      </c>
      <c r="S364" s="224">
        <f>VLOOKUP(A364,'[1]CUT Bs'!A:S,14,FALSE)</f>
        <v>0</v>
      </c>
      <c r="T364" s="224">
        <f>VLOOKUP(A364,'[1]CUT Bs'!A:S,15,FALSE)</f>
        <v>0</v>
      </c>
      <c r="U364" s="224">
        <f>VLOOKUP(A364,'[1]CUT Bs'!A:S,16,FALSE)</f>
        <v>0</v>
      </c>
      <c r="V364" s="224">
        <f>VLOOKUP(A364,'[1]CUT Bs'!A:S,17,FALSE)</f>
        <v>0</v>
      </c>
      <c r="W364" s="224">
        <f>VLOOKUP(A364,'[1]RES. TRL'!F:H,2,FALSE)</f>
        <v>0</v>
      </c>
      <c r="X364" s="224">
        <f>VLOOKUP(A364,'[1]RES. TRL'!F:H,3,FALSE)</f>
        <v>0</v>
      </c>
      <c r="Y364" s="224">
        <f>VLOOKUP(A364,'[1]CUT USD'!A:N,2,FALSE)</f>
        <v>0</v>
      </c>
      <c r="Z364" s="224">
        <f>VLOOKUP(A364,'[1]CUT USD'!A:N,3,FALSE)</f>
        <v>0</v>
      </c>
      <c r="AA364" s="224">
        <f>VLOOKUP(A364,'[1]CUT USD'!A:N,4,FALSE)</f>
        <v>0</v>
      </c>
      <c r="AB364" s="224">
        <f>VLOOKUP(A364,'[1]CUT USD'!A:N,5,FALSE)</f>
        <v>0</v>
      </c>
      <c r="AC364" s="224">
        <f>VLOOKUP(A364,'[1]CUT USD'!A:N,6,FALSE)</f>
        <v>0</v>
      </c>
      <c r="AD364" s="224">
        <f>VLOOKUP(A364,'[1]CUT USD'!A:N,7,FALSE)</f>
        <v>0</v>
      </c>
      <c r="AE364" s="224">
        <f>VLOOKUP(A364,'[1]CUT USD'!A:N,8,FALSE)</f>
        <v>0</v>
      </c>
      <c r="AF364" s="224">
        <f>VLOOKUP(A364,'[1]CUT USD'!A:N,9,FALSE)</f>
        <v>0</v>
      </c>
      <c r="AG364" s="224">
        <f>VLOOKUP(A364,'[1]CUT USD'!A:N,10,FALSE)</f>
        <v>0</v>
      </c>
      <c r="AH364" s="224">
        <f>VLOOKUP(A364,'[1]CUT USD'!A:N,11,FALSE)</f>
        <v>0</v>
      </c>
      <c r="AI364" s="224">
        <f>VLOOKUP(A364,'[1]CUT USD'!A:N,12,FALSE)</f>
        <v>0</v>
      </c>
      <c r="AJ364" s="224">
        <f>VLOOKUP(A364,'[1]CUT USD'!A:N,13,FALSE)</f>
        <v>0</v>
      </c>
      <c r="AK364" s="224">
        <f>VLOOKUP(A364,'[1]CUT USD'!A:N,14,FALSE)</f>
        <v>0</v>
      </c>
      <c r="AL364" s="96">
        <f t="shared" si="7"/>
        <v>0</v>
      </c>
      <c r="AO364" s="103"/>
    </row>
    <row r="365" spans="1:41" ht="33" hidden="1" customHeight="1">
      <c r="A365" s="221">
        <v>1286</v>
      </c>
      <c r="B365" s="222" t="str">
        <f>PROPER(VLOOKUP(A365,[1]bd_lista!$A:$D,2,FALSE))</f>
        <v>Gobierno Autónomo Municipal De Huatajata</v>
      </c>
      <c r="C365" s="223" t="s">
        <v>1383</v>
      </c>
      <c r="D365" s="224">
        <f>VLOOKUP(A365,'[1]RES. TRL'!A:C,2,FALSE)</f>
        <v>0</v>
      </c>
      <c r="E365" s="224">
        <f>VLOOKUP(A365,'[1]RES. TRL'!A:C,3,FALSE)</f>
        <v>0</v>
      </c>
      <c r="F365" s="224">
        <f>VLOOKUP(A365,[1]RES.CDI!A:B,2,FALSE)</f>
        <v>0</v>
      </c>
      <c r="G365" s="224">
        <f>VLOOKUP(A365,'[1]CUT Bs'!A:S,2,FALSE)</f>
        <v>0</v>
      </c>
      <c r="H365" s="224">
        <f>VLOOKUP(A365,'[1]CUT Bs'!A:S,3,FALSE)</f>
        <v>0</v>
      </c>
      <c r="I365" s="224">
        <f>VLOOKUP(A365,'[1]CUT Bs'!A:S,4,FALSE)</f>
        <v>0</v>
      </c>
      <c r="J365" s="224">
        <f>VLOOKUP(A365,'[1]CUT Bs'!A:S,5,FALSE)</f>
        <v>0</v>
      </c>
      <c r="K365" s="224">
        <f>VLOOKUP(A365,'[1]CUT Bs'!A:S,6,FALSE)</f>
        <v>0</v>
      </c>
      <c r="L365" s="224">
        <f>VLOOKUP(A365,'[1]CUT Bs'!A:S,7,FALSE)</f>
        <v>0</v>
      </c>
      <c r="M365" s="224">
        <f>VLOOKUP(A365,'[1]CUT Bs'!A:S,8,FALSE)</f>
        <v>0</v>
      </c>
      <c r="N365" s="224">
        <f>VLOOKUP(A365,'[1]CUT Bs'!A:S,9,FALSE)</f>
        <v>0</v>
      </c>
      <c r="O365" s="224">
        <f>VLOOKUP(A365,'[1]CUT Bs'!A:S,10,FALSE)</f>
        <v>0</v>
      </c>
      <c r="P365" s="224">
        <f>VLOOKUP(A365,'[1]CUT Bs'!A:S,11,FALSE)</f>
        <v>0</v>
      </c>
      <c r="Q365" s="224">
        <f>VLOOKUP(A365,'[1]CUT Bs'!A:S,12,FALSE)</f>
        <v>0</v>
      </c>
      <c r="R365" s="224">
        <f>VLOOKUP(A365,'[1]CUT Bs'!A:S,13,FALSE)</f>
        <v>0</v>
      </c>
      <c r="S365" s="224">
        <f>VLOOKUP(A365,'[1]CUT Bs'!A:S,14,FALSE)</f>
        <v>0</v>
      </c>
      <c r="T365" s="224">
        <f>VLOOKUP(A365,'[1]CUT Bs'!A:S,15,FALSE)</f>
        <v>0</v>
      </c>
      <c r="U365" s="224">
        <f>VLOOKUP(A365,'[1]CUT Bs'!A:S,16,FALSE)</f>
        <v>0</v>
      </c>
      <c r="V365" s="224">
        <f>VLOOKUP(A365,'[1]CUT Bs'!A:S,17,FALSE)</f>
        <v>0</v>
      </c>
      <c r="W365" s="224">
        <f>VLOOKUP(A365,'[1]RES. TRL'!F:H,2,FALSE)</f>
        <v>0</v>
      </c>
      <c r="X365" s="224">
        <f>VLOOKUP(A365,'[1]RES. TRL'!F:H,3,FALSE)</f>
        <v>0</v>
      </c>
      <c r="Y365" s="224">
        <f>VLOOKUP(A365,'[1]CUT USD'!A:N,2,FALSE)</f>
        <v>0</v>
      </c>
      <c r="Z365" s="224">
        <f>VLOOKUP(A365,'[1]CUT USD'!A:N,3,FALSE)</f>
        <v>0</v>
      </c>
      <c r="AA365" s="224">
        <f>VLOOKUP(A365,'[1]CUT USD'!A:N,4,FALSE)</f>
        <v>0</v>
      </c>
      <c r="AB365" s="224">
        <f>VLOOKUP(A365,'[1]CUT USD'!A:N,5,FALSE)</f>
        <v>0</v>
      </c>
      <c r="AC365" s="224">
        <f>VLOOKUP(A365,'[1]CUT USD'!A:N,6,FALSE)</f>
        <v>0</v>
      </c>
      <c r="AD365" s="224">
        <f>VLOOKUP(A365,'[1]CUT USD'!A:N,7,FALSE)</f>
        <v>0</v>
      </c>
      <c r="AE365" s="224">
        <f>VLOOKUP(A365,'[1]CUT USD'!A:N,8,FALSE)</f>
        <v>0</v>
      </c>
      <c r="AF365" s="224">
        <f>VLOOKUP(A365,'[1]CUT USD'!A:N,9,FALSE)</f>
        <v>0</v>
      </c>
      <c r="AG365" s="224">
        <f>VLOOKUP(A365,'[1]CUT USD'!A:N,10,FALSE)</f>
        <v>0</v>
      </c>
      <c r="AH365" s="224">
        <f>VLOOKUP(A365,'[1]CUT USD'!A:N,11,FALSE)</f>
        <v>0</v>
      </c>
      <c r="AI365" s="224">
        <f>VLOOKUP(A365,'[1]CUT USD'!A:N,12,FALSE)</f>
        <v>0</v>
      </c>
      <c r="AJ365" s="224">
        <f>VLOOKUP(A365,'[1]CUT USD'!A:N,13,FALSE)</f>
        <v>0</v>
      </c>
      <c r="AK365" s="224">
        <f>VLOOKUP(A365,'[1]CUT USD'!A:N,14,FALSE)</f>
        <v>0</v>
      </c>
      <c r="AL365" s="96">
        <f t="shared" si="7"/>
        <v>0</v>
      </c>
      <c r="AO365" s="103"/>
    </row>
    <row r="366" spans="1:41" ht="33" hidden="1" customHeight="1">
      <c r="A366" s="221">
        <v>1287</v>
      </c>
      <c r="B366" s="222" t="str">
        <f>PROPER(VLOOKUP(A366,[1]bd_lista!$A:$D,2,FALSE))</f>
        <v>Gobierno Autónomo Municipal De Chua Cocani</v>
      </c>
      <c r="C366" s="223" t="s">
        <v>1383</v>
      </c>
      <c r="D366" s="224">
        <f>VLOOKUP(A366,'[1]RES. TRL'!A:C,2,FALSE)</f>
        <v>0</v>
      </c>
      <c r="E366" s="224">
        <f>VLOOKUP(A366,'[1]RES. TRL'!A:C,3,FALSE)</f>
        <v>0</v>
      </c>
      <c r="F366" s="224">
        <f>VLOOKUP(A366,[1]RES.CDI!A:B,2,FALSE)</f>
        <v>0</v>
      </c>
      <c r="G366" s="224">
        <f>VLOOKUP(A366,'[1]CUT Bs'!A:S,2,FALSE)</f>
        <v>0</v>
      </c>
      <c r="H366" s="224">
        <f>VLOOKUP(A366,'[1]CUT Bs'!A:S,3,FALSE)</f>
        <v>0</v>
      </c>
      <c r="I366" s="224">
        <f>VLOOKUP(A366,'[1]CUT Bs'!A:S,4,FALSE)</f>
        <v>0</v>
      </c>
      <c r="J366" s="224">
        <f>VLOOKUP(A366,'[1]CUT Bs'!A:S,5,FALSE)</f>
        <v>0</v>
      </c>
      <c r="K366" s="224">
        <f>VLOOKUP(A366,'[1]CUT Bs'!A:S,6,FALSE)</f>
        <v>0</v>
      </c>
      <c r="L366" s="224">
        <f>VLOOKUP(A366,'[1]CUT Bs'!A:S,7,FALSE)</f>
        <v>0</v>
      </c>
      <c r="M366" s="224">
        <f>VLOOKUP(A366,'[1]CUT Bs'!A:S,8,FALSE)</f>
        <v>0</v>
      </c>
      <c r="N366" s="224">
        <f>VLOOKUP(A366,'[1]CUT Bs'!A:S,9,FALSE)</f>
        <v>0</v>
      </c>
      <c r="O366" s="224">
        <f>VLOOKUP(A366,'[1]CUT Bs'!A:S,10,FALSE)</f>
        <v>0</v>
      </c>
      <c r="P366" s="224">
        <f>VLOOKUP(A366,'[1]CUT Bs'!A:S,11,FALSE)</f>
        <v>0</v>
      </c>
      <c r="Q366" s="224">
        <f>VLOOKUP(A366,'[1]CUT Bs'!A:S,12,FALSE)</f>
        <v>0</v>
      </c>
      <c r="R366" s="224">
        <f>VLOOKUP(A366,'[1]CUT Bs'!A:S,13,FALSE)</f>
        <v>0</v>
      </c>
      <c r="S366" s="224">
        <f>VLOOKUP(A366,'[1]CUT Bs'!A:S,14,FALSE)</f>
        <v>0</v>
      </c>
      <c r="T366" s="224">
        <f>VLOOKUP(A366,'[1]CUT Bs'!A:S,15,FALSE)</f>
        <v>0</v>
      </c>
      <c r="U366" s="224">
        <f>VLOOKUP(A366,'[1]CUT Bs'!A:S,16,FALSE)</f>
        <v>0</v>
      </c>
      <c r="V366" s="224">
        <f>VLOOKUP(A366,'[1]CUT Bs'!A:S,17,FALSE)</f>
        <v>0</v>
      </c>
      <c r="W366" s="224">
        <f>VLOOKUP(A366,'[1]RES. TRL'!F:H,2,FALSE)</f>
        <v>0</v>
      </c>
      <c r="X366" s="224">
        <f>VLOOKUP(A366,'[1]RES. TRL'!F:H,3,FALSE)</f>
        <v>0</v>
      </c>
      <c r="Y366" s="224">
        <f>VLOOKUP(A366,'[1]CUT USD'!A:N,2,FALSE)</f>
        <v>0</v>
      </c>
      <c r="Z366" s="224">
        <f>VLOOKUP(A366,'[1]CUT USD'!A:N,3,FALSE)</f>
        <v>0</v>
      </c>
      <c r="AA366" s="224">
        <f>VLOOKUP(A366,'[1]CUT USD'!A:N,4,FALSE)</f>
        <v>0</v>
      </c>
      <c r="AB366" s="224">
        <f>VLOOKUP(A366,'[1]CUT USD'!A:N,5,FALSE)</f>
        <v>0</v>
      </c>
      <c r="AC366" s="224">
        <f>VLOOKUP(A366,'[1]CUT USD'!A:N,6,FALSE)</f>
        <v>0</v>
      </c>
      <c r="AD366" s="224">
        <f>VLOOKUP(A366,'[1]CUT USD'!A:N,7,FALSE)</f>
        <v>0</v>
      </c>
      <c r="AE366" s="224">
        <f>VLOOKUP(A366,'[1]CUT USD'!A:N,8,FALSE)</f>
        <v>0</v>
      </c>
      <c r="AF366" s="224">
        <f>VLOOKUP(A366,'[1]CUT USD'!A:N,9,FALSE)</f>
        <v>0</v>
      </c>
      <c r="AG366" s="224">
        <f>VLOOKUP(A366,'[1]CUT USD'!A:N,10,FALSE)</f>
        <v>0</v>
      </c>
      <c r="AH366" s="224">
        <f>VLOOKUP(A366,'[1]CUT USD'!A:N,11,FALSE)</f>
        <v>0</v>
      </c>
      <c r="AI366" s="224">
        <f>VLOOKUP(A366,'[1]CUT USD'!A:N,12,FALSE)</f>
        <v>0</v>
      </c>
      <c r="AJ366" s="224">
        <f>VLOOKUP(A366,'[1]CUT USD'!A:N,13,FALSE)</f>
        <v>0</v>
      </c>
      <c r="AK366" s="224">
        <f>VLOOKUP(A366,'[1]CUT USD'!A:N,14,FALSE)</f>
        <v>0</v>
      </c>
      <c r="AL366" s="96">
        <f t="shared" si="7"/>
        <v>0</v>
      </c>
      <c r="AO366" s="103"/>
    </row>
    <row r="367" spans="1:41" ht="33" hidden="1" customHeight="1">
      <c r="A367" s="221">
        <v>1301</v>
      </c>
      <c r="B367" s="222" t="str">
        <f>PROPER(VLOOKUP(A367,[1]bd_lista!$A:$D,2,FALSE))</f>
        <v>Gobierno Autónomo Municipal De Cochabamba</v>
      </c>
      <c r="C367" s="223" t="s">
        <v>1383</v>
      </c>
      <c r="D367" s="224">
        <f>VLOOKUP(A367,'[1]RES. TRL'!A:C,2,FALSE)</f>
        <v>0</v>
      </c>
      <c r="E367" s="224">
        <f>VLOOKUP(A367,'[1]RES. TRL'!A:C,3,FALSE)</f>
        <v>0</v>
      </c>
      <c r="F367" s="224">
        <f>VLOOKUP(A367,[1]RES.CDI!A:B,2,FALSE)</f>
        <v>0</v>
      </c>
      <c r="G367" s="224">
        <f>VLOOKUP(A367,'[1]CUT Bs'!A:S,2,FALSE)</f>
        <v>0</v>
      </c>
      <c r="H367" s="224">
        <f>VLOOKUP(A367,'[1]CUT Bs'!A:S,3,FALSE)</f>
        <v>0</v>
      </c>
      <c r="I367" s="224">
        <f>VLOOKUP(A367,'[1]CUT Bs'!A:S,4,FALSE)</f>
        <v>0</v>
      </c>
      <c r="J367" s="224">
        <f>VLOOKUP(A367,'[1]CUT Bs'!A:S,5,FALSE)</f>
        <v>0</v>
      </c>
      <c r="K367" s="224">
        <f>VLOOKUP(A367,'[1]CUT Bs'!A:S,6,FALSE)</f>
        <v>0</v>
      </c>
      <c r="L367" s="224">
        <f>VLOOKUP(A367,'[1]CUT Bs'!A:S,7,FALSE)</f>
        <v>0</v>
      </c>
      <c r="M367" s="224">
        <f>VLOOKUP(A367,'[1]CUT Bs'!A:S,8,FALSE)</f>
        <v>0</v>
      </c>
      <c r="N367" s="224">
        <f>VLOOKUP(A367,'[1]CUT Bs'!A:S,9,FALSE)</f>
        <v>0</v>
      </c>
      <c r="O367" s="224">
        <f>VLOOKUP(A367,'[1]CUT Bs'!A:S,10,FALSE)</f>
        <v>0</v>
      </c>
      <c r="P367" s="224">
        <f>VLOOKUP(A367,'[1]CUT Bs'!A:S,11,FALSE)</f>
        <v>0</v>
      </c>
      <c r="Q367" s="224">
        <f>VLOOKUP(A367,'[1]CUT Bs'!A:S,12,FALSE)</f>
        <v>0</v>
      </c>
      <c r="R367" s="224">
        <f>VLOOKUP(A367,'[1]CUT Bs'!A:S,13,FALSE)</f>
        <v>0</v>
      </c>
      <c r="S367" s="224">
        <f>VLOOKUP(A367,'[1]CUT Bs'!A:S,14,FALSE)</f>
        <v>0</v>
      </c>
      <c r="T367" s="224">
        <f>VLOOKUP(A367,'[1]CUT Bs'!A:S,15,FALSE)</f>
        <v>0</v>
      </c>
      <c r="U367" s="224">
        <f>VLOOKUP(A367,'[1]CUT Bs'!A:S,16,FALSE)</f>
        <v>0</v>
      </c>
      <c r="V367" s="224">
        <f>VLOOKUP(A367,'[1]CUT Bs'!A:S,17,FALSE)</f>
        <v>0</v>
      </c>
      <c r="W367" s="224">
        <f>VLOOKUP(A367,'[1]RES. TRL'!F:H,2,FALSE)</f>
        <v>0</v>
      </c>
      <c r="X367" s="224">
        <f>VLOOKUP(A367,'[1]RES. TRL'!F:H,3,FALSE)</f>
        <v>0</v>
      </c>
      <c r="Y367" s="224">
        <f>VLOOKUP(A367,'[1]CUT USD'!A:N,2,FALSE)</f>
        <v>0</v>
      </c>
      <c r="Z367" s="224">
        <f>VLOOKUP(A367,'[1]CUT USD'!A:N,3,FALSE)</f>
        <v>0</v>
      </c>
      <c r="AA367" s="224">
        <f>VLOOKUP(A367,'[1]CUT USD'!A:N,4,FALSE)</f>
        <v>0</v>
      </c>
      <c r="AB367" s="224">
        <f>VLOOKUP(A367,'[1]CUT USD'!A:N,5,FALSE)</f>
        <v>0</v>
      </c>
      <c r="AC367" s="224">
        <f>VLOOKUP(A367,'[1]CUT USD'!A:N,6,FALSE)</f>
        <v>0</v>
      </c>
      <c r="AD367" s="224">
        <f>VLOOKUP(A367,'[1]CUT USD'!A:N,7,FALSE)</f>
        <v>0</v>
      </c>
      <c r="AE367" s="224">
        <f>VLOOKUP(A367,'[1]CUT USD'!A:N,8,FALSE)</f>
        <v>0</v>
      </c>
      <c r="AF367" s="224">
        <f>VLOOKUP(A367,'[1]CUT USD'!A:N,9,FALSE)</f>
        <v>0</v>
      </c>
      <c r="AG367" s="224">
        <f>VLOOKUP(A367,'[1]CUT USD'!A:N,10,FALSE)</f>
        <v>0</v>
      </c>
      <c r="AH367" s="224">
        <f>VLOOKUP(A367,'[1]CUT USD'!A:N,11,FALSE)</f>
        <v>0</v>
      </c>
      <c r="AI367" s="224">
        <f>VLOOKUP(A367,'[1]CUT USD'!A:N,12,FALSE)</f>
        <v>0</v>
      </c>
      <c r="AJ367" s="224">
        <f>VLOOKUP(A367,'[1]CUT USD'!A:N,13,FALSE)</f>
        <v>0</v>
      </c>
      <c r="AK367" s="224">
        <f>VLOOKUP(A367,'[1]CUT USD'!A:N,14,FALSE)</f>
        <v>0</v>
      </c>
      <c r="AL367" s="96">
        <f t="shared" si="7"/>
        <v>0</v>
      </c>
      <c r="AO367" s="103"/>
    </row>
    <row r="368" spans="1:41" ht="33" hidden="1" customHeight="1">
      <c r="A368" s="221">
        <v>1302</v>
      </c>
      <c r="B368" s="222" t="str">
        <f>PROPER(VLOOKUP(A368,[1]bd_lista!$A:$D,2,FALSE))</f>
        <v>Gobierno Autónomo Municipal De Quillacollo</v>
      </c>
      <c r="C368" s="223" t="s">
        <v>1383</v>
      </c>
      <c r="D368" s="224">
        <f>VLOOKUP(A368,'[1]RES. TRL'!A:C,2,FALSE)</f>
        <v>0</v>
      </c>
      <c r="E368" s="224">
        <f>VLOOKUP(A368,'[1]RES. TRL'!A:C,3,FALSE)</f>
        <v>0</v>
      </c>
      <c r="F368" s="224">
        <f>VLOOKUP(A368,[1]RES.CDI!A:B,2,FALSE)</f>
        <v>0</v>
      </c>
      <c r="G368" s="224">
        <f>VLOOKUP(A368,'[1]CUT Bs'!A:S,2,FALSE)</f>
        <v>0</v>
      </c>
      <c r="H368" s="224">
        <f>VLOOKUP(A368,'[1]CUT Bs'!A:S,3,FALSE)</f>
        <v>0</v>
      </c>
      <c r="I368" s="224">
        <f>VLOOKUP(A368,'[1]CUT Bs'!A:S,4,FALSE)</f>
        <v>0</v>
      </c>
      <c r="J368" s="224">
        <f>VLOOKUP(A368,'[1]CUT Bs'!A:S,5,FALSE)</f>
        <v>0</v>
      </c>
      <c r="K368" s="224">
        <f>VLOOKUP(A368,'[1]CUT Bs'!A:S,6,FALSE)</f>
        <v>0</v>
      </c>
      <c r="L368" s="224">
        <f>VLOOKUP(A368,'[1]CUT Bs'!A:S,7,FALSE)</f>
        <v>0</v>
      </c>
      <c r="M368" s="224">
        <f>VLOOKUP(A368,'[1]CUT Bs'!A:S,8,FALSE)</f>
        <v>0</v>
      </c>
      <c r="N368" s="224">
        <f>VLOOKUP(A368,'[1]CUT Bs'!A:S,9,FALSE)</f>
        <v>0</v>
      </c>
      <c r="O368" s="224">
        <f>VLOOKUP(A368,'[1]CUT Bs'!A:S,10,FALSE)</f>
        <v>0</v>
      </c>
      <c r="P368" s="224">
        <f>VLOOKUP(A368,'[1]CUT Bs'!A:S,11,FALSE)</f>
        <v>0</v>
      </c>
      <c r="Q368" s="224">
        <f>VLOOKUP(A368,'[1]CUT Bs'!A:S,12,FALSE)</f>
        <v>0</v>
      </c>
      <c r="R368" s="224">
        <f>VLOOKUP(A368,'[1]CUT Bs'!A:S,13,FALSE)</f>
        <v>0</v>
      </c>
      <c r="S368" s="224">
        <f>VLOOKUP(A368,'[1]CUT Bs'!A:S,14,FALSE)</f>
        <v>0</v>
      </c>
      <c r="T368" s="224">
        <f>VLOOKUP(A368,'[1]CUT Bs'!A:S,15,FALSE)</f>
        <v>0</v>
      </c>
      <c r="U368" s="224">
        <f>VLOOKUP(A368,'[1]CUT Bs'!A:S,16,FALSE)</f>
        <v>0</v>
      </c>
      <c r="V368" s="224">
        <f>VLOOKUP(A368,'[1]CUT Bs'!A:S,17,FALSE)</f>
        <v>0</v>
      </c>
      <c r="W368" s="224">
        <f>VLOOKUP(A368,'[1]RES. TRL'!F:H,2,FALSE)</f>
        <v>0</v>
      </c>
      <c r="X368" s="224">
        <f>VLOOKUP(A368,'[1]RES. TRL'!F:H,3,FALSE)</f>
        <v>0</v>
      </c>
      <c r="Y368" s="224">
        <f>VLOOKUP(A368,'[1]CUT USD'!A:N,2,FALSE)</f>
        <v>0</v>
      </c>
      <c r="Z368" s="224">
        <f>VLOOKUP(A368,'[1]CUT USD'!A:N,3,FALSE)</f>
        <v>0</v>
      </c>
      <c r="AA368" s="224">
        <f>VLOOKUP(A368,'[1]CUT USD'!A:N,4,FALSE)</f>
        <v>0</v>
      </c>
      <c r="AB368" s="224">
        <f>VLOOKUP(A368,'[1]CUT USD'!A:N,5,FALSE)</f>
        <v>0</v>
      </c>
      <c r="AC368" s="224">
        <f>VLOOKUP(A368,'[1]CUT USD'!A:N,6,FALSE)</f>
        <v>0</v>
      </c>
      <c r="AD368" s="224">
        <f>VLOOKUP(A368,'[1]CUT USD'!A:N,7,FALSE)</f>
        <v>0</v>
      </c>
      <c r="AE368" s="224">
        <f>VLOOKUP(A368,'[1]CUT USD'!A:N,8,FALSE)</f>
        <v>0</v>
      </c>
      <c r="AF368" s="224">
        <f>VLOOKUP(A368,'[1]CUT USD'!A:N,9,FALSE)</f>
        <v>0</v>
      </c>
      <c r="AG368" s="224">
        <f>VLOOKUP(A368,'[1]CUT USD'!A:N,10,FALSE)</f>
        <v>0</v>
      </c>
      <c r="AH368" s="224">
        <f>VLOOKUP(A368,'[1]CUT USD'!A:N,11,FALSE)</f>
        <v>0</v>
      </c>
      <c r="AI368" s="224">
        <f>VLOOKUP(A368,'[1]CUT USD'!A:N,12,FALSE)</f>
        <v>0</v>
      </c>
      <c r="AJ368" s="224">
        <f>VLOOKUP(A368,'[1]CUT USD'!A:N,13,FALSE)</f>
        <v>0</v>
      </c>
      <c r="AK368" s="224">
        <f>VLOOKUP(A368,'[1]CUT USD'!A:N,14,FALSE)</f>
        <v>0</v>
      </c>
      <c r="AL368" s="96">
        <f t="shared" si="7"/>
        <v>0</v>
      </c>
      <c r="AO368" s="103"/>
    </row>
    <row r="369" spans="1:41" ht="33" hidden="1" customHeight="1">
      <c r="A369" s="221">
        <v>1303</v>
      </c>
      <c r="B369" s="222" t="str">
        <f>PROPER(VLOOKUP(A369,[1]bd_lista!$A:$D,2,FALSE))</f>
        <v>Gobierno Autónomo Municipal De Sipe Sipe</v>
      </c>
      <c r="C369" s="223" t="s">
        <v>1383</v>
      </c>
      <c r="D369" s="224">
        <f>VLOOKUP(A369,'[1]RES. TRL'!A:C,2,FALSE)</f>
        <v>0</v>
      </c>
      <c r="E369" s="224">
        <f>VLOOKUP(A369,'[1]RES. TRL'!A:C,3,FALSE)</f>
        <v>0</v>
      </c>
      <c r="F369" s="224">
        <f>VLOOKUP(A369,[1]RES.CDI!A:B,2,FALSE)</f>
        <v>0</v>
      </c>
      <c r="G369" s="224">
        <f>VLOOKUP(A369,'[1]CUT Bs'!A:S,2,FALSE)</f>
        <v>0</v>
      </c>
      <c r="H369" s="224">
        <f>VLOOKUP(A369,'[1]CUT Bs'!A:S,3,FALSE)</f>
        <v>0</v>
      </c>
      <c r="I369" s="224">
        <f>VLOOKUP(A369,'[1]CUT Bs'!A:S,4,FALSE)</f>
        <v>0</v>
      </c>
      <c r="J369" s="224">
        <f>VLOOKUP(A369,'[1]CUT Bs'!A:S,5,FALSE)</f>
        <v>0</v>
      </c>
      <c r="K369" s="224">
        <f>VLOOKUP(A369,'[1]CUT Bs'!A:S,6,FALSE)</f>
        <v>0</v>
      </c>
      <c r="L369" s="224">
        <f>VLOOKUP(A369,'[1]CUT Bs'!A:S,7,FALSE)</f>
        <v>0</v>
      </c>
      <c r="M369" s="224">
        <f>VLOOKUP(A369,'[1]CUT Bs'!A:S,8,FALSE)</f>
        <v>0</v>
      </c>
      <c r="N369" s="224">
        <f>VLOOKUP(A369,'[1]CUT Bs'!A:S,9,FALSE)</f>
        <v>0</v>
      </c>
      <c r="O369" s="224">
        <f>VLOOKUP(A369,'[1]CUT Bs'!A:S,10,FALSE)</f>
        <v>0</v>
      </c>
      <c r="P369" s="224">
        <f>VLOOKUP(A369,'[1]CUT Bs'!A:S,11,FALSE)</f>
        <v>0</v>
      </c>
      <c r="Q369" s="224">
        <f>VLOOKUP(A369,'[1]CUT Bs'!A:S,12,FALSE)</f>
        <v>0</v>
      </c>
      <c r="R369" s="224">
        <f>VLOOKUP(A369,'[1]CUT Bs'!A:S,13,FALSE)</f>
        <v>0</v>
      </c>
      <c r="S369" s="224">
        <f>VLOOKUP(A369,'[1]CUT Bs'!A:S,14,FALSE)</f>
        <v>0</v>
      </c>
      <c r="T369" s="224">
        <f>VLOOKUP(A369,'[1]CUT Bs'!A:S,15,FALSE)</f>
        <v>0</v>
      </c>
      <c r="U369" s="224">
        <f>VLOOKUP(A369,'[1]CUT Bs'!A:S,16,FALSE)</f>
        <v>0</v>
      </c>
      <c r="V369" s="224">
        <f>VLOOKUP(A369,'[1]CUT Bs'!A:S,17,FALSE)</f>
        <v>0</v>
      </c>
      <c r="W369" s="224">
        <f>VLOOKUP(A369,'[1]RES. TRL'!F:H,2,FALSE)</f>
        <v>0</v>
      </c>
      <c r="X369" s="224">
        <f>VLOOKUP(A369,'[1]RES. TRL'!F:H,3,FALSE)</f>
        <v>0</v>
      </c>
      <c r="Y369" s="224">
        <f>VLOOKUP(A369,'[1]CUT USD'!A:N,2,FALSE)</f>
        <v>0</v>
      </c>
      <c r="Z369" s="224">
        <f>VLOOKUP(A369,'[1]CUT USD'!A:N,3,FALSE)</f>
        <v>0</v>
      </c>
      <c r="AA369" s="224">
        <f>VLOOKUP(A369,'[1]CUT USD'!A:N,4,FALSE)</f>
        <v>0</v>
      </c>
      <c r="AB369" s="224">
        <f>VLOOKUP(A369,'[1]CUT USD'!A:N,5,FALSE)</f>
        <v>0</v>
      </c>
      <c r="AC369" s="224">
        <f>VLOOKUP(A369,'[1]CUT USD'!A:N,6,FALSE)</f>
        <v>0</v>
      </c>
      <c r="AD369" s="224">
        <f>VLOOKUP(A369,'[1]CUT USD'!A:N,7,FALSE)</f>
        <v>0</v>
      </c>
      <c r="AE369" s="224">
        <f>VLOOKUP(A369,'[1]CUT USD'!A:N,8,FALSE)</f>
        <v>0</v>
      </c>
      <c r="AF369" s="224">
        <f>VLOOKUP(A369,'[1]CUT USD'!A:N,9,FALSE)</f>
        <v>0</v>
      </c>
      <c r="AG369" s="224">
        <f>VLOOKUP(A369,'[1]CUT USD'!A:N,10,FALSE)</f>
        <v>0</v>
      </c>
      <c r="AH369" s="224">
        <f>VLOOKUP(A369,'[1]CUT USD'!A:N,11,FALSE)</f>
        <v>0</v>
      </c>
      <c r="AI369" s="224">
        <f>VLOOKUP(A369,'[1]CUT USD'!A:N,12,FALSE)</f>
        <v>0</v>
      </c>
      <c r="AJ369" s="224">
        <f>VLOOKUP(A369,'[1]CUT USD'!A:N,13,FALSE)</f>
        <v>0</v>
      </c>
      <c r="AK369" s="224">
        <f>VLOOKUP(A369,'[1]CUT USD'!A:N,14,FALSE)</f>
        <v>0</v>
      </c>
      <c r="AL369" s="96">
        <f t="shared" si="7"/>
        <v>0</v>
      </c>
      <c r="AO369" s="103"/>
    </row>
    <row r="370" spans="1:41" ht="33" hidden="1" customHeight="1">
      <c r="A370" s="221">
        <v>1304</v>
      </c>
      <c r="B370" s="222" t="str">
        <f>PROPER(VLOOKUP(A370,[1]bd_lista!$A:$D,2,FALSE))</f>
        <v>Gobierno Autónomo Municipal De Tiquipaya</v>
      </c>
      <c r="C370" s="223" t="s">
        <v>1383</v>
      </c>
      <c r="D370" s="224">
        <f>VLOOKUP(A370,'[1]RES. TRL'!A:C,2,FALSE)</f>
        <v>0</v>
      </c>
      <c r="E370" s="224">
        <f>VLOOKUP(A370,'[1]RES. TRL'!A:C,3,FALSE)</f>
        <v>0</v>
      </c>
      <c r="F370" s="224">
        <f>VLOOKUP(A370,[1]RES.CDI!A:B,2,FALSE)</f>
        <v>0</v>
      </c>
      <c r="G370" s="224">
        <f>VLOOKUP(A370,'[1]CUT Bs'!A:S,2,FALSE)</f>
        <v>0</v>
      </c>
      <c r="H370" s="224">
        <f>VLOOKUP(A370,'[1]CUT Bs'!A:S,3,FALSE)</f>
        <v>0</v>
      </c>
      <c r="I370" s="224">
        <f>VLOOKUP(A370,'[1]CUT Bs'!A:S,4,FALSE)</f>
        <v>0</v>
      </c>
      <c r="J370" s="224">
        <f>VLOOKUP(A370,'[1]CUT Bs'!A:S,5,FALSE)</f>
        <v>0</v>
      </c>
      <c r="K370" s="224">
        <f>VLOOKUP(A370,'[1]CUT Bs'!A:S,6,FALSE)</f>
        <v>0</v>
      </c>
      <c r="L370" s="224">
        <f>VLOOKUP(A370,'[1]CUT Bs'!A:S,7,FALSE)</f>
        <v>0</v>
      </c>
      <c r="M370" s="224">
        <f>VLOOKUP(A370,'[1]CUT Bs'!A:S,8,FALSE)</f>
        <v>0</v>
      </c>
      <c r="N370" s="224">
        <f>VLOOKUP(A370,'[1]CUT Bs'!A:S,9,FALSE)</f>
        <v>0</v>
      </c>
      <c r="O370" s="224">
        <f>VLOOKUP(A370,'[1]CUT Bs'!A:S,10,FALSE)</f>
        <v>0</v>
      </c>
      <c r="P370" s="224">
        <f>VLOOKUP(A370,'[1]CUT Bs'!A:S,11,FALSE)</f>
        <v>0</v>
      </c>
      <c r="Q370" s="224">
        <f>VLOOKUP(A370,'[1]CUT Bs'!A:S,12,FALSE)</f>
        <v>0</v>
      </c>
      <c r="R370" s="224">
        <f>VLOOKUP(A370,'[1]CUT Bs'!A:S,13,FALSE)</f>
        <v>0</v>
      </c>
      <c r="S370" s="224">
        <f>VLOOKUP(A370,'[1]CUT Bs'!A:S,14,FALSE)</f>
        <v>0</v>
      </c>
      <c r="T370" s="224">
        <f>VLOOKUP(A370,'[1]CUT Bs'!A:S,15,FALSE)</f>
        <v>0</v>
      </c>
      <c r="U370" s="224">
        <f>VLOOKUP(A370,'[1]CUT Bs'!A:S,16,FALSE)</f>
        <v>0</v>
      </c>
      <c r="V370" s="224">
        <f>VLOOKUP(A370,'[1]CUT Bs'!A:S,17,FALSE)</f>
        <v>0</v>
      </c>
      <c r="W370" s="224">
        <f>VLOOKUP(A370,'[1]RES. TRL'!F:H,2,FALSE)</f>
        <v>0</v>
      </c>
      <c r="X370" s="224">
        <f>VLOOKUP(A370,'[1]RES. TRL'!F:H,3,FALSE)</f>
        <v>0</v>
      </c>
      <c r="Y370" s="224">
        <f>VLOOKUP(A370,'[1]CUT USD'!A:N,2,FALSE)</f>
        <v>0</v>
      </c>
      <c r="Z370" s="224">
        <f>VLOOKUP(A370,'[1]CUT USD'!A:N,3,FALSE)</f>
        <v>0</v>
      </c>
      <c r="AA370" s="224">
        <f>VLOOKUP(A370,'[1]CUT USD'!A:N,4,FALSE)</f>
        <v>0</v>
      </c>
      <c r="AB370" s="224">
        <f>VLOOKUP(A370,'[1]CUT USD'!A:N,5,FALSE)</f>
        <v>0</v>
      </c>
      <c r="AC370" s="224">
        <f>VLOOKUP(A370,'[1]CUT USD'!A:N,6,FALSE)</f>
        <v>0</v>
      </c>
      <c r="AD370" s="224">
        <f>VLOOKUP(A370,'[1]CUT USD'!A:N,7,FALSE)</f>
        <v>0</v>
      </c>
      <c r="AE370" s="224">
        <f>VLOOKUP(A370,'[1]CUT USD'!A:N,8,FALSE)</f>
        <v>0</v>
      </c>
      <c r="AF370" s="224">
        <f>VLOOKUP(A370,'[1]CUT USD'!A:N,9,FALSE)</f>
        <v>0</v>
      </c>
      <c r="AG370" s="224">
        <f>VLOOKUP(A370,'[1]CUT USD'!A:N,10,FALSE)</f>
        <v>0</v>
      </c>
      <c r="AH370" s="224">
        <f>VLOOKUP(A370,'[1]CUT USD'!A:N,11,FALSE)</f>
        <v>0</v>
      </c>
      <c r="AI370" s="224">
        <f>VLOOKUP(A370,'[1]CUT USD'!A:N,12,FALSE)</f>
        <v>0</v>
      </c>
      <c r="AJ370" s="224">
        <f>VLOOKUP(A370,'[1]CUT USD'!A:N,13,FALSE)</f>
        <v>0</v>
      </c>
      <c r="AK370" s="224">
        <f>VLOOKUP(A370,'[1]CUT USD'!A:N,14,FALSE)</f>
        <v>0</v>
      </c>
      <c r="AL370" s="96">
        <f t="shared" si="7"/>
        <v>0</v>
      </c>
      <c r="AO370" s="103"/>
    </row>
    <row r="371" spans="1:41" ht="33" hidden="1" customHeight="1">
      <c r="A371" s="221">
        <v>1305</v>
      </c>
      <c r="B371" s="222" t="str">
        <f>PROPER(VLOOKUP(A371,[1]bd_lista!$A:$D,2,FALSE))</f>
        <v>Gobierno Autónomo Municipal De Vinto</v>
      </c>
      <c r="C371" s="223" t="s">
        <v>1383</v>
      </c>
      <c r="D371" s="224">
        <f>VLOOKUP(A371,'[1]RES. TRL'!A:C,2,FALSE)</f>
        <v>0</v>
      </c>
      <c r="E371" s="224">
        <f>VLOOKUP(A371,'[1]RES. TRL'!A:C,3,FALSE)</f>
        <v>0</v>
      </c>
      <c r="F371" s="224">
        <f>VLOOKUP(A371,[1]RES.CDI!A:B,2,FALSE)</f>
        <v>0</v>
      </c>
      <c r="G371" s="224">
        <f>VLOOKUP(A371,'[1]CUT Bs'!A:S,2,FALSE)</f>
        <v>0</v>
      </c>
      <c r="H371" s="224">
        <f>VLOOKUP(A371,'[1]CUT Bs'!A:S,3,FALSE)</f>
        <v>0</v>
      </c>
      <c r="I371" s="224">
        <f>VLOOKUP(A371,'[1]CUT Bs'!A:S,4,FALSE)</f>
        <v>0</v>
      </c>
      <c r="J371" s="224">
        <f>VLOOKUP(A371,'[1]CUT Bs'!A:S,5,FALSE)</f>
        <v>0</v>
      </c>
      <c r="K371" s="224">
        <f>VLOOKUP(A371,'[1]CUT Bs'!A:S,6,FALSE)</f>
        <v>0</v>
      </c>
      <c r="L371" s="224">
        <f>VLOOKUP(A371,'[1]CUT Bs'!A:S,7,FALSE)</f>
        <v>0</v>
      </c>
      <c r="M371" s="224">
        <f>VLOOKUP(A371,'[1]CUT Bs'!A:S,8,FALSE)</f>
        <v>0</v>
      </c>
      <c r="N371" s="224">
        <f>VLOOKUP(A371,'[1]CUT Bs'!A:S,9,FALSE)</f>
        <v>0</v>
      </c>
      <c r="O371" s="224">
        <f>VLOOKUP(A371,'[1]CUT Bs'!A:S,10,FALSE)</f>
        <v>0</v>
      </c>
      <c r="P371" s="224">
        <f>VLOOKUP(A371,'[1]CUT Bs'!A:S,11,FALSE)</f>
        <v>0</v>
      </c>
      <c r="Q371" s="224">
        <f>VLOOKUP(A371,'[1]CUT Bs'!A:S,12,FALSE)</f>
        <v>0</v>
      </c>
      <c r="R371" s="224">
        <f>VLOOKUP(A371,'[1]CUT Bs'!A:S,13,FALSE)</f>
        <v>0</v>
      </c>
      <c r="S371" s="224">
        <f>VLOOKUP(A371,'[1]CUT Bs'!A:S,14,FALSE)</f>
        <v>0</v>
      </c>
      <c r="T371" s="224">
        <f>VLOOKUP(A371,'[1]CUT Bs'!A:S,15,FALSE)</f>
        <v>0</v>
      </c>
      <c r="U371" s="224">
        <f>VLOOKUP(A371,'[1]CUT Bs'!A:S,16,FALSE)</f>
        <v>0</v>
      </c>
      <c r="V371" s="224">
        <f>VLOOKUP(A371,'[1]CUT Bs'!A:S,17,FALSE)</f>
        <v>0</v>
      </c>
      <c r="W371" s="224">
        <f>VLOOKUP(A371,'[1]RES. TRL'!F:H,2,FALSE)</f>
        <v>0</v>
      </c>
      <c r="X371" s="224">
        <f>VLOOKUP(A371,'[1]RES. TRL'!F:H,3,FALSE)</f>
        <v>0</v>
      </c>
      <c r="Y371" s="224">
        <f>VLOOKUP(A371,'[1]CUT USD'!A:N,2,FALSE)</f>
        <v>0</v>
      </c>
      <c r="Z371" s="224">
        <f>VLOOKUP(A371,'[1]CUT USD'!A:N,3,FALSE)</f>
        <v>0</v>
      </c>
      <c r="AA371" s="224">
        <f>VLOOKUP(A371,'[1]CUT USD'!A:N,4,FALSE)</f>
        <v>0</v>
      </c>
      <c r="AB371" s="224">
        <f>VLOOKUP(A371,'[1]CUT USD'!A:N,5,FALSE)</f>
        <v>0</v>
      </c>
      <c r="AC371" s="224">
        <f>VLOOKUP(A371,'[1]CUT USD'!A:N,6,FALSE)</f>
        <v>0</v>
      </c>
      <c r="AD371" s="224">
        <f>VLOOKUP(A371,'[1]CUT USD'!A:N,7,FALSE)</f>
        <v>0</v>
      </c>
      <c r="AE371" s="224">
        <f>VLOOKUP(A371,'[1]CUT USD'!A:N,8,FALSE)</f>
        <v>0</v>
      </c>
      <c r="AF371" s="224">
        <f>VLOOKUP(A371,'[1]CUT USD'!A:N,9,FALSE)</f>
        <v>0</v>
      </c>
      <c r="AG371" s="224">
        <f>VLOOKUP(A371,'[1]CUT USD'!A:N,10,FALSE)</f>
        <v>0</v>
      </c>
      <c r="AH371" s="224">
        <f>VLOOKUP(A371,'[1]CUT USD'!A:N,11,FALSE)</f>
        <v>0</v>
      </c>
      <c r="AI371" s="224">
        <f>VLOOKUP(A371,'[1]CUT USD'!A:N,12,FALSE)</f>
        <v>0</v>
      </c>
      <c r="AJ371" s="224">
        <f>VLOOKUP(A371,'[1]CUT USD'!A:N,13,FALSE)</f>
        <v>0</v>
      </c>
      <c r="AK371" s="224">
        <f>VLOOKUP(A371,'[1]CUT USD'!A:N,14,FALSE)</f>
        <v>0</v>
      </c>
      <c r="AL371" s="96">
        <f t="shared" si="7"/>
        <v>0</v>
      </c>
      <c r="AO371" s="103"/>
    </row>
    <row r="372" spans="1:41" ht="33" hidden="1" customHeight="1">
      <c r="A372" s="221">
        <v>1306</v>
      </c>
      <c r="B372" s="222" t="str">
        <f>PROPER(VLOOKUP(A372,[1]bd_lista!$A:$D,2,FALSE))</f>
        <v>Gobierno Autónomo Municipal De Colcapirhua</v>
      </c>
      <c r="C372" s="223" t="s">
        <v>1383</v>
      </c>
      <c r="D372" s="224">
        <f>VLOOKUP(A372,'[1]RES. TRL'!A:C,2,FALSE)</f>
        <v>0</v>
      </c>
      <c r="E372" s="224">
        <f>VLOOKUP(A372,'[1]RES. TRL'!A:C,3,FALSE)</f>
        <v>0</v>
      </c>
      <c r="F372" s="224">
        <f>VLOOKUP(A372,[1]RES.CDI!A:B,2,FALSE)</f>
        <v>0</v>
      </c>
      <c r="G372" s="224">
        <f>VLOOKUP(A372,'[1]CUT Bs'!A:S,2,FALSE)</f>
        <v>0</v>
      </c>
      <c r="H372" s="224">
        <f>VLOOKUP(A372,'[1]CUT Bs'!A:S,3,FALSE)</f>
        <v>0</v>
      </c>
      <c r="I372" s="224">
        <f>VLOOKUP(A372,'[1]CUT Bs'!A:S,4,FALSE)</f>
        <v>0</v>
      </c>
      <c r="J372" s="224">
        <f>VLOOKUP(A372,'[1]CUT Bs'!A:S,5,FALSE)</f>
        <v>0</v>
      </c>
      <c r="K372" s="224">
        <f>VLOOKUP(A372,'[1]CUT Bs'!A:S,6,FALSE)</f>
        <v>0</v>
      </c>
      <c r="L372" s="224">
        <f>VLOOKUP(A372,'[1]CUT Bs'!A:S,7,FALSE)</f>
        <v>0</v>
      </c>
      <c r="M372" s="224">
        <f>VLOOKUP(A372,'[1]CUT Bs'!A:S,8,FALSE)</f>
        <v>0</v>
      </c>
      <c r="N372" s="224">
        <f>VLOOKUP(A372,'[1]CUT Bs'!A:S,9,FALSE)</f>
        <v>0</v>
      </c>
      <c r="O372" s="224">
        <f>VLOOKUP(A372,'[1]CUT Bs'!A:S,10,FALSE)</f>
        <v>0</v>
      </c>
      <c r="P372" s="224">
        <f>VLOOKUP(A372,'[1]CUT Bs'!A:S,11,FALSE)</f>
        <v>0</v>
      </c>
      <c r="Q372" s="224">
        <f>VLOOKUP(A372,'[1]CUT Bs'!A:S,12,FALSE)</f>
        <v>0</v>
      </c>
      <c r="R372" s="224">
        <f>VLOOKUP(A372,'[1]CUT Bs'!A:S,13,FALSE)</f>
        <v>0</v>
      </c>
      <c r="S372" s="224">
        <f>VLOOKUP(A372,'[1]CUT Bs'!A:S,14,FALSE)</f>
        <v>0</v>
      </c>
      <c r="T372" s="224">
        <f>VLOOKUP(A372,'[1]CUT Bs'!A:S,15,FALSE)</f>
        <v>0</v>
      </c>
      <c r="U372" s="224">
        <f>VLOOKUP(A372,'[1]CUT Bs'!A:S,16,FALSE)</f>
        <v>0</v>
      </c>
      <c r="V372" s="224">
        <f>VLOOKUP(A372,'[1]CUT Bs'!A:S,17,FALSE)</f>
        <v>0</v>
      </c>
      <c r="W372" s="224">
        <f>VLOOKUP(A372,'[1]RES. TRL'!F:H,2,FALSE)</f>
        <v>0</v>
      </c>
      <c r="X372" s="224">
        <f>VLOOKUP(A372,'[1]RES. TRL'!F:H,3,FALSE)</f>
        <v>0</v>
      </c>
      <c r="Y372" s="224">
        <f>VLOOKUP(A372,'[1]CUT USD'!A:N,2,FALSE)</f>
        <v>0</v>
      </c>
      <c r="Z372" s="224">
        <f>VLOOKUP(A372,'[1]CUT USD'!A:N,3,FALSE)</f>
        <v>0</v>
      </c>
      <c r="AA372" s="224">
        <f>VLOOKUP(A372,'[1]CUT USD'!A:N,4,FALSE)</f>
        <v>0</v>
      </c>
      <c r="AB372" s="224">
        <f>VLOOKUP(A372,'[1]CUT USD'!A:N,5,FALSE)</f>
        <v>0</v>
      </c>
      <c r="AC372" s="224">
        <f>VLOOKUP(A372,'[1]CUT USD'!A:N,6,FALSE)</f>
        <v>0</v>
      </c>
      <c r="AD372" s="224">
        <f>VLOOKUP(A372,'[1]CUT USD'!A:N,7,FALSE)</f>
        <v>0</v>
      </c>
      <c r="AE372" s="224">
        <f>VLOOKUP(A372,'[1]CUT USD'!A:N,8,FALSE)</f>
        <v>0</v>
      </c>
      <c r="AF372" s="224">
        <f>VLOOKUP(A372,'[1]CUT USD'!A:N,9,FALSE)</f>
        <v>0</v>
      </c>
      <c r="AG372" s="224">
        <f>VLOOKUP(A372,'[1]CUT USD'!A:N,10,FALSE)</f>
        <v>0</v>
      </c>
      <c r="AH372" s="224">
        <f>VLOOKUP(A372,'[1]CUT USD'!A:N,11,FALSE)</f>
        <v>0</v>
      </c>
      <c r="AI372" s="224">
        <f>VLOOKUP(A372,'[1]CUT USD'!A:N,12,FALSE)</f>
        <v>0</v>
      </c>
      <c r="AJ372" s="224">
        <f>VLOOKUP(A372,'[1]CUT USD'!A:N,13,FALSE)</f>
        <v>0</v>
      </c>
      <c r="AK372" s="224">
        <f>VLOOKUP(A372,'[1]CUT USD'!A:N,14,FALSE)</f>
        <v>0</v>
      </c>
      <c r="AL372" s="96">
        <f t="shared" si="7"/>
        <v>0</v>
      </c>
      <c r="AO372" s="103"/>
    </row>
    <row r="373" spans="1:41" ht="33" hidden="1" customHeight="1">
      <c r="A373" s="221">
        <v>1307</v>
      </c>
      <c r="B373" s="222" t="str">
        <f>PROPER(VLOOKUP(A373,[1]bd_lista!$A:$D,2,FALSE))</f>
        <v>Gobierno Autónomo Municipal De Aiquile</v>
      </c>
      <c r="C373" s="223" t="s">
        <v>1383</v>
      </c>
      <c r="D373" s="224">
        <f>VLOOKUP(A373,'[1]RES. TRL'!A:C,2,FALSE)</f>
        <v>0</v>
      </c>
      <c r="E373" s="224">
        <f>VLOOKUP(A373,'[1]RES. TRL'!A:C,3,FALSE)</f>
        <v>0</v>
      </c>
      <c r="F373" s="224">
        <f>VLOOKUP(A373,[1]RES.CDI!A:B,2,FALSE)</f>
        <v>0</v>
      </c>
      <c r="G373" s="224">
        <f>VLOOKUP(A373,'[1]CUT Bs'!A:S,2,FALSE)</f>
        <v>0</v>
      </c>
      <c r="H373" s="224">
        <f>VLOOKUP(A373,'[1]CUT Bs'!A:S,3,FALSE)</f>
        <v>0</v>
      </c>
      <c r="I373" s="224">
        <f>VLOOKUP(A373,'[1]CUT Bs'!A:S,4,FALSE)</f>
        <v>0</v>
      </c>
      <c r="J373" s="224">
        <f>VLOOKUP(A373,'[1]CUT Bs'!A:S,5,FALSE)</f>
        <v>0</v>
      </c>
      <c r="K373" s="224">
        <f>VLOOKUP(A373,'[1]CUT Bs'!A:S,6,FALSE)</f>
        <v>0</v>
      </c>
      <c r="L373" s="224">
        <f>VLOOKUP(A373,'[1]CUT Bs'!A:S,7,FALSE)</f>
        <v>0</v>
      </c>
      <c r="M373" s="224">
        <f>VLOOKUP(A373,'[1]CUT Bs'!A:S,8,FALSE)</f>
        <v>0</v>
      </c>
      <c r="N373" s="224">
        <f>VLOOKUP(A373,'[1]CUT Bs'!A:S,9,FALSE)</f>
        <v>0</v>
      </c>
      <c r="O373" s="224">
        <f>VLOOKUP(A373,'[1]CUT Bs'!A:S,10,FALSE)</f>
        <v>0</v>
      </c>
      <c r="P373" s="224">
        <f>VLOOKUP(A373,'[1]CUT Bs'!A:S,11,FALSE)</f>
        <v>0</v>
      </c>
      <c r="Q373" s="224">
        <f>VLOOKUP(A373,'[1]CUT Bs'!A:S,12,FALSE)</f>
        <v>0</v>
      </c>
      <c r="R373" s="224">
        <f>VLOOKUP(A373,'[1]CUT Bs'!A:S,13,FALSE)</f>
        <v>0</v>
      </c>
      <c r="S373" s="224">
        <f>VLOOKUP(A373,'[1]CUT Bs'!A:S,14,FALSE)</f>
        <v>0</v>
      </c>
      <c r="T373" s="224">
        <f>VLOOKUP(A373,'[1]CUT Bs'!A:S,15,FALSE)</f>
        <v>0</v>
      </c>
      <c r="U373" s="224">
        <f>VLOOKUP(A373,'[1]CUT Bs'!A:S,16,FALSE)</f>
        <v>0</v>
      </c>
      <c r="V373" s="224">
        <f>VLOOKUP(A373,'[1]CUT Bs'!A:S,17,FALSE)</f>
        <v>0</v>
      </c>
      <c r="W373" s="224">
        <f>VLOOKUP(A373,'[1]RES. TRL'!F:H,2,FALSE)</f>
        <v>0</v>
      </c>
      <c r="X373" s="224">
        <f>VLOOKUP(A373,'[1]RES. TRL'!F:H,3,FALSE)</f>
        <v>0</v>
      </c>
      <c r="Y373" s="224">
        <f>VLOOKUP(A373,'[1]CUT USD'!A:N,2,FALSE)</f>
        <v>0</v>
      </c>
      <c r="Z373" s="224">
        <f>VLOOKUP(A373,'[1]CUT USD'!A:N,3,FALSE)</f>
        <v>0</v>
      </c>
      <c r="AA373" s="224">
        <f>VLOOKUP(A373,'[1]CUT USD'!A:N,4,FALSE)</f>
        <v>0</v>
      </c>
      <c r="AB373" s="224">
        <f>VLOOKUP(A373,'[1]CUT USD'!A:N,5,FALSE)</f>
        <v>0</v>
      </c>
      <c r="AC373" s="224">
        <f>VLOOKUP(A373,'[1]CUT USD'!A:N,6,FALSE)</f>
        <v>0</v>
      </c>
      <c r="AD373" s="224">
        <f>VLOOKUP(A373,'[1]CUT USD'!A:N,7,FALSE)</f>
        <v>0</v>
      </c>
      <c r="AE373" s="224">
        <f>VLOOKUP(A373,'[1]CUT USD'!A:N,8,FALSE)</f>
        <v>0</v>
      </c>
      <c r="AF373" s="224">
        <f>VLOOKUP(A373,'[1]CUT USD'!A:N,9,FALSE)</f>
        <v>0</v>
      </c>
      <c r="AG373" s="224">
        <f>VLOOKUP(A373,'[1]CUT USD'!A:N,10,FALSE)</f>
        <v>0</v>
      </c>
      <c r="AH373" s="224">
        <f>VLOOKUP(A373,'[1]CUT USD'!A:N,11,FALSE)</f>
        <v>0</v>
      </c>
      <c r="AI373" s="224">
        <f>VLOOKUP(A373,'[1]CUT USD'!A:N,12,FALSE)</f>
        <v>0</v>
      </c>
      <c r="AJ373" s="224">
        <f>VLOOKUP(A373,'[1]CUT USD'!A:N,13,FALSE)</f>
        <v>0</v>
      </c>
      <c r="AK373" s="224">
        <f>VLOOKUP(A373,'[1]CUT USD'!A:N,14,FALSE)</f>
        <v>0</v>
      </c>
      <c r="AL373" s="96">
        <f t="shared" si="7"/>
        <v>0</v>
      </c>
      <c r="AO373" s="103"/>
    </row>
    <row r="374" spans="1:41" ht="33" hidden="1" customHeight="1">
      <c r="A374" s="221">
        <v>1308</v>
      </c>
      <c r="B374" s="222" t="str">
        <f>PROPER(VLOOKUP(A374,[1]bd_lista!$A:$D,2,FALSE))</f>
        <v>Gobierno Autónomo Municipal De Pasorapa</v>
      </c>
      <c r="C374" s="223" t="s">
        <v>1383</v>
      </c>
      <c r="D374" s="224">
        <f>VLOOKUP(A374,'[1]RES. TRL'!A:C,2,FALSE)</f>
        <v>0</v>
      </c>
      <c r="E374" s="224">
        <f>VLOOKUP(A374,'[1]RES. TRL'!A:C,3,FALSE)</f>
        <v>0</v>
      </c>
      <c r="F374" s="224">
        <f>VLOOKUP(A374,[1]RES.CDI!A:B,2,FALSE)</f>
        <v>0</v>
      </c>
      <c r="G374" s="224">
        <f>VLOOKUP(A374,'[1]CUT Bs'!A:S,2,FALSE)</f>
        <v>0</v>
      </c>
      <c r="H374" s="224">
        <f>VLOOKUP(A374,'[1]CUT Bs'!A:S,3,FALSE)</f>
        <v>0</v>
      </c>
      <c r="I374" s="224">
        <f>VLOOKUP(A374,'[1]CUT Bs'!A:S,4,FALSE)</f>
        <v>0</v>
      </c>
      <c r="J374" s="224">
        <f>VLOOKUP(A374,'[1]CUT Bs'!A:S,5,FALSE)</f>
        <v>0</v>
      </c>
      <c r="K374" s="224">
        <f>VLOOKUP(A374,'[1]CUT Bs'!A:S,6,FALSE)</f>
        <v>0</v>
      </c>
      <c r="L374" s="224">
        <f>VLOOKUP(A374,'[1]CUT Bs'!A:S,7,FALSE)</f>
        <v>0</v>
      </c>
      <c r="M374" s="224">
        <f>VLOOKUP(A374,'[1]CUT Bs'!A:S,8,FALSE)</f>
        <v>0</v>
      </c>
      <c r="N374" s="224">
        <f>VLOOKUP(A374,'[1]CUT Bs'!A:S,9,FALSE)</f>
        <v>0</v>
      </c>
      <c r="O374" s="224">
        <f>VLOOKUP(A374,'[1]CUT Bs'!A:S,10,FALSE)</f>
        <v>0</v>
      </c>
      <c r="P374" s="224">
        <f>VLOOKUP(A374,'[1]CUT Bs'!A:S,11,FALSE)</f>
        <v>0</v>
      </c>
      <c r="Q374" s="224">
        <f>VLOOKUP(A374,'[1]CUT Bs'!A:S,12,FALSE)</f>
        <v>0</v>
      </c>
      <c r="R374" s="224">
        <f>VLOOKUP(A374,'[1]CUT Bs'!A:S,13,FALSE)</f>
        <v>0</v>
      </c>
      <c r="S374" s="224">
        <f>VLOOKUP(A374,'[1]CUT Bs'!A:S,14,FALSE)</f>
        <v>0</v>
      </c>
      <c r="T374" s="224">
        <f>VLOOKUP(A374,'[1]CUT Bs'!A:S,15,FALSE)</f>
        <v>0</v>
      </c>
      <c r="U374" s="224">
        <f>VLOOKUP(A374,'[1]CUT Bs'!A:S,16,FALSE)</f>
        <v>0</v>
      </c>
      <c r="V374" s="224">
        <f>VLOOKUP(A374,'[1]CUT Bs'!A:S,17,FALSE)</f>
        <v>0</v>
      </c>
      <c r="W374" s="224">
        <f>VLOOKUP(A374,'[1]RES. TRL'!F:H,2,FALSE)</f>
        <v>0</v>
      </c>
      <c r="X374" s="224">
        <f>VLOOKUP(A374,'[1]RES. TRL'!F:H,3,FALSE)</f>
        <v>0</v>
      </c>
      <c r="Y374" s="224">
        <f>VLOOKUP(A374,'[1]CUT USD'!A:N,2,FALSE)</f>
        <v>0</v>
      </c>
      <c r="Z374" s="224">
        <f>VLOOKUP(A374,'[1]CUT USD'!A:N,3,FALSE)</f>
        <v>0</v>
      </c>
      <c r="AA374" s="224">
        <f>VLOOKUP(A374,'[1]CUT USD'!A:N,4,FALSE)</f>
        <v>0</v>
      </c>
      <c r="AB374" s="224">
        <f>VLOOKUP(A374,'[1]CUT USD'!A:N,5,FALSE)</f>
        <v>0</v>
      </c>
      <c r="AC374" s="224">
        <f>VLOOKUP(A374,'[1]CUT USD'!A:N,6,FALSE)</f>
        <v>0</v>
      </c>
      <c r="AD374" s="224">
        <f>VLOOKUP(A374,'[1]CUT USD'!A:N,7,FALSE)</f>
        <v>0</v>
      </c>
      <c r="AE374" s="224">
        <f>VLOOKUP(A374,'[1]CUT USD'!A:N,8,FALSE)</f>
        <v>0</v>
      </c>
      <c r="AF374" s="224">
        <f>VLOOKUP(A374,'[1]CUT USD'!A:N,9,FALSE)</f>
        <v>0</v>
      </c>
      <c r="AG374" s="224">
        <f>VLOOKUP(A374,'[1]CUT USD'!A:N,10,FALSE)</f>
        <v>0</v>
      </c>
      <c r="AH374" s="224">
        <f>VLOOKUP(A374,'[1]CUT USD'!A:N,11,FALSE)</f>
        <v>0</v>
      </c>
      <c r="AI374" s="224">
        <f>VLOOKUP(A374,'[1]CUT USD'!A:N,12,FALSE)</f>
        <v>0</v>
      </c>
      <c r="AJ374" s="224">
        <f>VLOOKUP(A374,'[1]CUT USD'!A:N,13,FALSE)</f>
        <v>0</v>
      </c>
      <c r="AK374" s="224">
        <f>VLOOKUP(A374,'[1]CUT USD'!A:N,14,FALSE)</f>
        <v>0</v>
      </c>
      <c r="AL374" s="96">
        <f t="shared" si="7"/>
        <v>0</v>
      </c>
      <c r="AO374" s="103"/>
    </row>
    <row r="375" spans="1:41" ht="33" hidden="1" customHeight="1">
      <c r="A375" s="221">
        <v>1309</v>
      </c>
      <c r="B375" s="222" t="str">
        <f>PROPER(VLOOKUP(A375,[1]bd_lista!$A:$D,2,FALSE))</f>
        <v>Gobierno Autónomo Municipal De Omereque</v>
      </c>
      <c r="C375" s="223" t="s">
        <v>1383</v>
      </c>
      <c r="D375" s="224">
        <f>VLOOKUP(A375,'[1]RES. TRL'!A:C,2,FALSE)</f>
        <v>0</v>
      </c>
      <c r="E375" s="224">
        <f>VLOOKUP(A375,'[1]RES. TRL'!A:C,3,FALSE)</f>
        <v>0</v>
      </c>
      <c r="F375" s="224">
        <f>VLOOKUP(A375,[1]RES.CDI!A:B,2,FALSE)</f>
        <v>0</v>
      </c>
      <c r="G375" s="224">
        <f>VLOOKUP(A375,'[1]CUT Bs'!A:S,2,FALSE)</f>
        <v>0</v>
      </c>
      <c r="H375" s="224">
        <f>VLOOKUP(A375,'[1]CUT Bs'!A:S,3,FALSE)</f>
        <v>0</v>
      </c>
      <c r="I375" s="224">
        <f>VLOOKUP(A375,'[1]CUT Bs'!A:S,4,FALSE)</f>
        <v>0</v>
      </c>
      <c r="J375" s="224">
        <f>VLOOKUP(A375,'[1]CUT Bs'!A:S,5,FALSE)</f>
        <v>0</v>
      </c>
      <c r="K375" s="224">
        <f>VLOOKUP(A375,'[1]CUT Bs'!A:S,6,FALSE)</f>
        <v>0</v>
      </c>
      <c r="L375" s="224">
        <f>VLOOKUP(A375,'[1]CUT Bs'!A:S,7,FALSE)</f>
        <v>0</v>
      </c>
      <c r="M375" s="224">
        <f>VLOOKUP(A375,'[1]CUT Bs'!A:S,8,FALSE)</f>
        <v>0</v>
      </c>
      <c r="N375" s="224">
        <f>VLOOKUP(A375,'[1]CUT Bs'!A:S,9,FALSE)</f>
        <v>0</v>
      </c>
      <c r="O375" s="224">
        <f>VLOOKUP(A375,'[1]CUT Bs'!A:S,10,FALSE)</f>
        <v>0</v>
      </c>
      <c r="P375" s="224">
        <f>VLOOKUP(A375,'[1]CUT Bs'!A:S,11,FALSE)</f>
        <v>0</v>
      </c>
      <c r="Q375" s="224">
        <f>VLOOKUP(A375,'[1]CUT Bs'!A:S,12,FALSE)</f>
        <v>0</v>
      </c>
      <c r="R375" s="224">
        <f>VLOOKUP(A375,'[1]CUT Bs'!A:S,13,FALSE)</f>
        <v>0</v>
      </c>
      <c r="S375" s="224">
        <f>VLOOKUP(A375,'[1]CUT Bs'!A:S,14,FALSE)</f>
        <v>0</v>
      </c>
      <c r="T375" s="224">
        <f>VLOOKUP(A375,'[1]CUT Bs'!A:S,15,FALSE)</f>
        <v>0</v>
      </c>
      <c r="U375" s="224">
        <f>VLOOKUP(A375,'[1]CUT Bs'!A:S,16,FALSE)</f>
        <v>0</v>
      </c>
      <c r="V375" s="224">
        <f>VLOOKUP(A375,'[1]CUT Bs'!A:S,17,FALSE)</f>
        <v>0</v>
      </c>
      <c r="W375" s="224">
        <f>VLOOKUP(A375,'[1]RES. TRL'!F:H,2,FALSE)</f>
        <v>0</v>
      </c>
      <c r="X375" s="224">
        <f>VLOOKUP(A375,'[1]RES. TRL'!F:H,3,FALSE)</f>
        <v>0</v>
      </c>
      <c r="Y375" s="224">
        <f>VLOOKUP(A375,'[1]CUT USD'!A:N,2,FALSE)</f>
        <v>0</v>
      </c>
      <c r="Z375" s="224">
        <f>VLOOKUP(A375,'[1]CUT USD'!A:N,3,FALSE)</f>
        <v>0</v>
      </c>
      <c r="AA375" s="224">
        <f>VLOOKUP(A375,'[1]CUT USD'!A:N,4,FALSE)</f>
        <v>0</v>
      </c>
      <c r="AB375" s="224">
        <f>VLOOKUP(A375,'[1]CUT USD'!A:N,5,FALSE)</f>
        <v>0</v>
      </c>
      <c r="AC375" s="224">
        <f>VLOOKUP(A375,'[1]CUT USD'!A:N,6,FALSE)</f>
        <v>0</v>
      </c>
      <c r="AD375" s="224">
        <f>VLOOKUP(A375,'[1]CUT USD'!A:N,7,FALSE)</f>
        <v>0</v>
      </c>
      <c r="AE375" s="224">
        <f>VLOOKUP(A375,'[1]CUT USD'!A:N,8,FALSE)</f>
        <v>0</v>
      </c>
      <c r="AF375" s="224">
        <f>VLOOKUP(A375,'[1]CUT USD'!A:N,9,FALSE)</f>
        <v>0</v>
      </c>
      <c r="AG375" s="224">
        <f>VLOOKUP(A375,'[1]CUT USD'!A:N,10,FALSE)</f>
        <v>0</v>
      </c>
      <c r="AH375" s="224">
        <f>VLOOKUP(A375,'[1]CUT USD'!A:N,11,FALSE)</f>
        <v>0</v>
      </c>
      <c r="AI375" s="224">
        <f>VLOOKUP(A375,'[1]CUT USD'!A:N,12,FALSE)</f>
        <v>0</v>
      </c>
      <c r="AJ375" s="224">
        <f>VLOOKUP(A375,'[1]CUT USD'!A:N,13,FALSE)</f>
        <v>0</v>
      </c>
      <c r="AK375" s="224">
        <f>VLOOKUP(A375,'[1]CUT USD'!A:N,14,FALSE)</f>
        <v>0</v>
      </c>
      <c r="AL375" s="96">
        <f t="shared" si="7"/>
        <v>0</v>
      </c>
      <c r="AO375" s="103"/>
    </row>
    <row r="376" spans="1:41" ht="33" hidden="1" customHeight="1">
      <c r="A376" s="221">
        <v>1310</v>
      </c>
      <c r="B376" s="222" t="str">
        <f>PROPER(VLOOKUP(A376,[1]bd_lista!$A:$D,2,FALSE))</f>
        <v>Gobierno Autónomo Municipal De Independencia</v>
      </c>
      <c r="C376" s="223" t="s">
        <v>1383</v>
      </c>
      <c r="D376" s="224">
        <f>VLOOKUP(A376,'[1]RES. TRL'!A:C,2,FALSE)</f>
        <v>0</v>
      </c>
      <c r="E376" s="224">
        <f>VLOOKUP(A376,'[1]RES. TRL'!A:C,3,FALSE)</f>
        <v>0</v>
      </c>
      <c r="F376" s="224">
        <f>VLOOKUP(A376,[1]RES.CDI!A:B,2,FALSE)</f>
        <v>0</v>
      </c>
      <c r="G376" s="224">
        <f>VLOOKUP(A376,'[1]CUT Bs'!A:S,2,FALSE)</f>
        <v>0</v>
      </c>
      <c r="H376" s="224">
        <f>VLOOKUP(A376,'[1]CUT Bs'!A:S,3,FALSE)</f>
        <v>0</v>
      </c>
      <c r="I376" s="224">
        <f>VLOOKUP(A376,'[1]CUT Bs'!A:S,4,FALSE)</f>
        <v>0</v>
      </c>
      <c r="J376" s="224">
        <f>VLOOKUP(A376,'[1]CUT Bs'!A:S,5,FALSE)</f>
        <v>0</v>
      </c>
      <c r="K376" s="224">
        <f>VLOOKUP(A376,'[1]CUT Bs'!A:S,6,FALSE)</f>
        <v>0</v>
      </c>
      <c r="L376" s="224">
        <f>VLOOKUP(A376,'[1]CUT Bs'!A:S,7,FALSE)</f>
        <v>0</v>
      </c>
      <c r="M376" s="224">
        <f>VLOOKUP(A376,'[1]CUT Bs'!A:S,8,FALSE)</f>
        <v>0</v>
      </c>
      <c r="N376" s="224">
        <f>VLOOKUP(A376,'[1]CUT Bs'!A:S,9,FALSE)</f>
        <v>0</v>
      </c>
      <c r="O376" s="224">
        <f>VLOOKUP(A376,'[1]CUT Bs'!A:S,10,FALSE)</f>
        <v>0</v>
      </c>
      <c r="P376" s="224">
        <f>VLOOKUP(A376,'[1]CUT Bs'!A:S,11,FALSE)</f>
        <v>0</v>
      </c>
      <c r="Q376" s="224">
        <f>VLOOKUP(A376,'[1]CUT Bs'!A:S,12,FALSE)</f>
        <v>0</v>
      </c>
      <c r="R376" s="224">
        <f>VLOOKUP(A376,'[1]CUT Bs'!A:S,13,FALSE)</f>
        <v>0</v>
      </c>
      <c r="S376" s="224">
        <f>VLOOKUP(A376,'[1]CUT Bs'!A:S,14,FALSE)</f>
        <v>0</v>
      </c>
      <c r="T376" s="224">
        <f>VLOOKUP(A376,'[1]CUT Bs'!A:S,15,FALSE)</f>
        <v>0</v>
      </c>
      <c r="U376" s="224">
        <f>VLOOKUP(A376,'[1]CUT Bs'!A:S,16,FALSE)</f>
        <v>0</v>
      </c>
      <c r="V376" s="224">
        <f>VLOOKUP(A376,'[1]CUT Bs'!A:S,17,FALSE)</f>
        <v>0</v>
      </c>
      <c r="W376" s="224">
        <f>VLOOKUP(A376,'[1]RES. TRL'!F:H,2,FALSE)</f>
        <v>0</v>
      </c>
      <c r="X376" s="224">
        <f>VLOOKUP(A376,'[1]RES. TRL'!F:H,3,FALSE)</f>
        <v>0</v>
      </c>
      <c r="Y376" s="224">
        <f>VLOOKUP(A376,'[1]CUT USD'!A:N,2,FALSE)</f>
        <v>0</v>
      </c>
      <c r="Z376" s="224">
        <f>VLOOKUP(A376,'[1]CUT USD'!A:N,3,FALSE)</f>
        <v>0</v>
      </c>
      <c r="AA376" s="224">
        <f>VLOOKUP(A376,'[1]CUT USD'!A:N,4,FALSE)</f>
        <v>0</v>
      </c>
      <c r="AB376" s="224">
        <f>VLOOKUP(A376,'[1]CUT USD'!A:N,5,FALSE)</f>
        <v>0</v>
      </c>
      <c r="AC376" s="224">
        <f>VLOOKUP(A376,'[1]CUT USD'!A:N,6,FALSE)</f>
        <v>0</v>
      </c>
      <c r="AD376" s="224">
        <f>VLOOKUP(A376,'[1]CUT USD'!A:N,7,FALSE)</f>
        <v>0</v>
      </c>
      <c r="AE376" s="224">
        <f>VLOOKUP(A376,'[1]CUT USD'!A:N,8,FALSE)</f>
        <v>0</v>
      </c>
      <c r="AF376" s="224">
        <f>VLOOKUP(A376,'[1]CUT USD'!A:N,9,FALSE)</f>
        <v>0</v>
      </c>
      <c r="AG376" s="224">
        <f>VLOOKUP(A376,'[1]CUT USD'!A:N,10,FALSE)</f>
        <v>0</v>
      </c>
      <c r="AH376" s="224">
        <f>VLOOKUP(A376,'[1]CUT USD'!A:N,11,FALSE)</f>
        <v>0</v>
      </c>
      <c r="AI376" s="224">
        <f>VLOOKUP(A376,'[1]CUT USD'!A:N,12,FALSE)</f>
        <v>0</v>
      </c>
      <c r="AJ376" s="224">
        <f>VLOOKUP(A376,'[1]CUT USD'!A:N,13,FALSE)</f>
        <v>0</v>
      </c>
      <c r="AK376" s="224">
        <f>VLOOKUP(A376,'[1]CUT USD'!A:N,14,FALSE)</f>
        <v>0</v>
      </c>
      <c r="AL376" s="96">
        <f t="shared" si="7"/>
        <v>0</v>
      </c>
      <c r="AO376" s="103"/>
    </row>
    <row r="377" spans="1:41" ht="33" hidden="1" customHeight="1">
      <c r="A377" s="221">
        <v>1311</v>
      </c>
      <c r="B377" s="222" t="str">
        <f>PROPER(VLOOKUP(A377,[1]bd_lista!$A:$D,2,FALSE))</f>
        <v>Gobierno Autónomo Municipal De Morochata</v>
      </c>
      <c r="C377" s="223" t="s">
        <v>1383</v>
      </c>
      <c r="D377" s="224">
        <f>VLOOKUP(A377,'[1]RES. TRL'!A:C,2,FALSE)</f>
        <v>0</v>
      </c>
      <c r="E377" s="224">
        <f>VLOOKUP(A377,'[1]RES. TRL'!A:C,3,FALSE)</f>
        <v>0</v>
      </c>
      <c r="F377" s="224">
        <f>VLOOKUP(A377,[1]RES.CDI!A:B,2,FALSE)</f>
        <v>0</v>
      </c>
      <c r="G377" s="224">
        <f>VLOOKUP(A377,'[1]CUT Bs'!A:S,2,FALSE)</f>
        <v>0</v>
      </c>
      <c r="H377" s="224">
        <f>VLOOKUP(A377,'[1]CUT Bs'!A:S,3,FALSE)</f>
        <v>0</v>
      </c>
      <c r="I377" s="224">
        <f>VLOOKUP(A377,'[1]CUT Bs'!A:S,4,FALSE)</f>
        <v>0</v>
      </c>
      <c r="J377" s="224">
        <f>VLOOKUP(A377,'[1]CUT Bs'!A:S,5,FALSE)</f>
        <v>0</v>
      </c>
      <c r="K377" s="224">
        <f>VLOOKUP(A377,'[1]CUT Bs'!A:S,6,FALSE)</f>
        <v>0</v>
      </c>
      <c r="L377" s="224">
        <f>VLOOKUP(A377,'[1]CUT Bs'!A:S,7,FALSE)</f>
        <v>0</v>
      </c>
      <c r="M377" s="224">
        <f>VLOOKUP(A377,'[1]CUT Bs'!A:S,8,FALSE)</f>
        <v>0</v>
      </c>
      <c r="N377" s="224">
        <f>VLOOKUP(A377,'[1]CUT Bs'!A:S,9,FALSE)</f>
        <v>0</v>
      </c>
      <c r="O377" s="224">
        <f>VLOOKUP(A377,'[1]CUT Bs'!A:S,10,FALSE)</f>
        <v>0</v>
      </c>
      <c r="P377" s="224">
        <f>VLOOKUP(A377,'[1]CUT Bs'!A:S,11,FALSE)</f>
        <v>0</v>
      </c>
      <c r="Q377" s="224">
        <f>VLOOKUP(A377,'[1]CUT Bs'!A:S,12,FALSE)</f>
        <v>0</v>
      </c>
      <c r="R377" s="224">
        <f>VLOOKUP(A377,'[1]CUT Bs'!A:S,13,FALSE)</f>
        <v>0</v>
      </c>
      <c r="S377" s="224">
        <f>VLOOKUP(A377,'[1]CUT Bs'!A:S,14,FALSE)</f>
        <v>0</v>
      </c>
      <c r="T377" s="224">
        <f>VLOOKUP(A377,'[1]CUT Bs'!A:S,15,FALSE)</f>
        <v>0</v>
      </c>
      <c r="U377" s="224">
        <f>VLOOKUP(A377,'[1]CUT Bs'!A:S,16,FALSE)</f>
        <v>0</v>
      </c>
      <c r="V377" s="224">
        <f>VLOOKUP(A377,'[1]CUT Bs'!A:S,17,FALSE)</f>
        <v>0</v>
      </c>
      <c r="W377" s="224">
        <f>VLOOKUP(A377,'[1]RES. TRL'!F:H,2,FALSE)</f>
        <v>0</v>
      </c>
      <c r="X377" s="224">
        <f>VLOOKUP(A377,'[1]RES. TRL'!F:H,3,FALSE)</f>
        <v>0</v>
      </c>
      <c r="Y377" s="224">
        <f>VLOOKUP(A377,'[1]CUT USD'!A:N,2,FALSE)</f>
        <v>0</v>
      </c>
      <c r="Z377" s="224">
        <f>VLOOKUP(A377,'[1]CUT USD'!A:N,3,FALSE)</f>
        <v>0</v>
      </c>
      <c r="AA377" s="224">
        <f>VLOOKUP(A377,'[1]CUT USD'!A:N,4,FALSE)</f>
        <v>0</v>
      </c>
      <c r="AB377" s="224">
        <f>VLOOKUP(A377,'[1]CUT USD'!A:N,5,FALSE)</f>
        <v>0</v>
      </c>
      <c r="AC377" s="224">
        <f>VLOOKUP(A377,'[1]CUT USD'!A:N,6,FALSE)</f>
        <v>0</v>
      </c>
      <c r="AD377" s="224">
        <f>VLOOKUP(A377,'[1]CUT USD'!A:N,7,FALSE)</f>
        <v>0</v>
      </c>
      <c r="AE377" s="224">
        <f>VLOOKUP(A377,'[1]CUT USD'!A:N,8,FALSE)</f>
        <v>0</v>
      </c>
      <c r="AF377" s="224">
        <f>VLOOKUP(A377,'[1]CUT USD'!A:N,9,FALSE)</f>
        <v>0</v>
      </c>
      <c r="AG377" s="224">
        <f>VLOOKUP(A377,'[1]CUT USD'!A:N,10,FALSE)</f>
        <v>0</v>
      </c>
      <c r="AH377" s="224">
        <f>VLOOKUP(A377,'[1]CUT USD'!A:N,11,FALSE)</f>
        <v>0</v>
      </c>
      <c r="AI377" s="224">
        <f>VLOOKUP(A377,'[1]CUT USD'!A:N,12,FALSE)</f>
        <v>0</v>
      </c>
      <c r="AJ377" s="224">
        <f>VLOOKUP(A377,'[1]CUT USD'!A:N,13,FALSE)</f>
        <v>0</v>
      </c>
      <c r="AK377" s="224">
        <f>VLOOKUP(A377,'[1]CUT USD'!A:N,14,FALSE)</f>
        <v>0</v>
      </c>
      <c r="AL377" s="96">
        <f t="shared" si="7"/>
        <v>0</v>
      </c>
      <c r="AO377" s="103"/>
    </row>
    <row r="378" spans="1:41" ht="33" hidden="1" customHeight="1">
      <c r="A378" s="221">
        <v>1312</v>
      </c>
      <c r="B378" s="222" t="str">
        <f>PROPER(VLOOKUP(A378,[1]bd_lista!$A:$D,2,FALSE))</f>
        <v>Gobierno Autónomo Municipal De Sacaba</v>
      </c>
      <c r="C378" s="223" t="s">
        <v>1383</v>
      </c>
      <c r="D378" s="224">
        <f>VLOOKUP(A378,'[1]RES. TRL'!A:C,2,FALSE)</f>
        <v>0</v>
      </c>
      <c r="E378" s="224">
        <f>VLOOKUP(A378,'[1]RES. TRL'!A:C,3,FALSE)</f>
        <v>0</v>
      </c>
      <c r="F378" s="224">
        <f>VLOOKUP(A378,[1]RES.CDI!A:B,2,FALSE)</f>
        <v>0</v>
      </c>
      <c r="G378" s="224">
        <f>VLOOKUP(A378,'[1]CUT Bs'!A:S,2,FALSE)</f>
        <v>0</v>
      </c>
      <c r="H378" s="224">
        <f>VLOOKUP(A378,'[1]CUT Bs'!A:S,3,FALSE)</f>
        <v>0</v>
      </c>
      <c r="I378" s="224">
        <f>VLOOKUP(A378,'[1]CUT Bs'!A:S,4,FALSE)</f>
        <v>0</v>
      </c>
      <c r="J378" s="224">
        <f>VLOOKUP(A378,'[1]CUT Bs'!A:S,5,FALSE)</f>
        <v>0</v>
      </c>
      <c r="K378" s="224">
        <f>VLOOKUP(A378,'[1]CUT Bs'!A:S,6,FALSE)</f>
        <v>0</v>
      </c>
      <c r="L378" s="224">
        <f>VLOOKUP(A378,'[1]CUT Bs'!A:S,7,FALSE)</f>
        <v>0</v>
      </c>
      <c r="M378" s="224">
        <f>VLOOKUP(A378,'[1]CUT Bs'!A:S,8,FALSE)</f>
        <v>0</v>
      </c>
      <c r="N378" s="224">
        <f>VLOOKUP(A378,'[1]CUT Bs'!A:S,9,FALSE)</f>
        <v>0</v>
      </c>
      <c r="O378" s="224">
        <f>VLOOKUP(A378,'[1]CUT Bs'!A:S,10,FALSE)</f>
        <v>0</v>
      </c>
      <c r="P378" s="224">
        <f>VLOOKUP(A378,'[1]CUT Bs'!A:S,11,FALSE)</f>
        <v>0</v>
      </c>
      <c r="Q378" s="224">
        <f>VLOOKUP(A378,'[1]CUT Bs'!A:S,12,FALSE)</f>
        <v>0</v>
      </c>
      <c r="R378" s="224">
        <f>VLOOKUP(A378,'[1]CUT Bs'!A:S,13,FALSE)</f>
        <v>0</v>
      </c>
      <c r="S378" s="224">
        <f>VLOOKUP(A378,'[1]CUT Bs'!A:S,14,FALSE)</f>
        <v>0</v>
      </c>
      <c r="T378" s="224">
        <f>VLOOKUP(A378,'[1]CUT Bs'!A:S,15,FALSE)</f>
        <v>0</v>
      </c>
      <c r="U378" s="224">
        <f>VLOOKUP(A378,'[1]CUT Bs'!A:S,16,FALSE)</f>
        <v>0</v>
      </c>
      <c r="V378" s="224">
        <f>VLOOKUP(A378,'[1]CUT Bs'!A:S,17,FALSE)</f>
        <v>0</v>
      </c>
      <c r="W378" s="224">
        <f>VLOOKUP(A378,'[1]RES. TRL'!F:H,2,FALSE)</f>
        <v>0</v>
      </c>
      <c r="X378" s="224">
        <f>VLOOKUP(A378,'[1]RES. TRL'!F:H,3,FALSE)</f>
        <v>0</v>
      </c>
      <c r="Y378" s="224">
        <f>VLOOKUP(A378,'[1]CUT USD'!A:N,2,FALSE)</f>
        <v>0</v>
      </c>
      <c r="Z378" s="224">
        <f>VLOOKUP(A378,'[1]CUT USD'!A:N,3,FALSE)</f>
        <v>0</v>
      </c>
      <c r="AA378" s="224">
        <f>VLOOKUP(A378,'[1]CUT USD'!A:N,4,FALSE)</f>
        <v>0</v>
      </c>
      <c r="AB378" s="224">
        <f>VLOOKUP(A378,'[1]CUT USD'!A:N,5,FALSE)</f>
        <v>0</v>
      </c>
      <c r="AC378" s="224">
        <f>VLOOKUP(A378,'[1]CUT USD'!A:N,6,FALSE)</f>
        <v>0</v>
      </c>
      <c r="AD378" s="224">
        <f>VLOOKUP(A378,'[1]CUT USD'!A:N,7,FALSE)</f>
        <v>0</v>
      </c>
      <c r="AE378" s="224">
        <f>VLOOKUP(A378,'[1]CUT USD'!A:N,8,FALSE)</f>
        <v>0</v>
      </c>
      <c r="AF378" s="224">
        <f>VLOOKUP(A378,'[1]CUT USD'!A:N,9,FALSE)</f>
        <v>0</v>
      </c>
      <c r="AG378" s="224">
        <f>VLOOKUP(A378,'[1]CUT USD'!A:N,10,FALSE)</f>
        <v>0</v>
      </c>
      <c r="AH378" s="224">
        <f>VLOOKUP(A378,'[1]CUT USD'!A:N,11,FALSE)</f>
        <v>0</v>
      </c>
      <c r="AI378" s="224">
        <f>VLOOKUP(A378,'[1]CUT USD'!A:N,12,FALSE)</f>
        <v>0</v>
      </c>
      <c r="AJ378" s="224">
        <f>VLOOKUP(A378,'[1]CUT USD'!A:N,13,FALSE)</f>
        <v>0</v>
      </c>
      <c r="AK378" s="224">
        <f>VLOOKUP(A378,'[1]CUT USD'!A:N,14,FALSE)</f>
        <v>0</v>
      </c>
      <c r="AL378" s="96">
        <f t="shared" si="7"/>
        <v>0</v>
      </c>
      <c r="AO378" s="103"/>
    </row>
    <row r="379" spans="1:41" ht="33" hidden="1" customHeight="1">
      <c r="A379" s="221">
        <v>1313</v>
      </c>
      <c r="B379" s="222" t="str">
        <f>PROPER(VLOOKUP(A379,[1]bd_lista!$A:$D,2,FALSE))</f>
        <v>Gobierno Autónomo Municipal De Colomi</v>
      </c>
      <c r="C379" s="223" t="s">
        <v>1383</v>
      </c>
      <c r="D379" s="224">
        <f>VLOOKUP(A379,'[1]RES. TRL'!A:C,2,FALSE)</f>
        <v>0</v>
      </c>
      <c r="E379" s="224">
        <f>VLOOKUP(A379,'[1]RES. TRL'!A:C,3,FALSE)</f>
        <v>0</v>
      </c>
      <c r="F379" s="224">
        <f>VLOOKUP(A379,[1]RES.CDI!A:B,2,FALSE)</f>
        <v>0</v>
      </c>
      <c r="G379" s="224">
        <f>VLOOKUP(A379,'[1]CUT Bs'!A:S,2,FALSE)</f>
        <v>0</v>
      </c>
      <c r="H379" s="224">
        <f>VLOOKUP(A379,'[1]CUT Bs'!A:S,3,FALSE)</f>
        <v>0</v>
      </c>
      <c r="I379" s="224">
        <f>VLOOKUP(A379,'[1]CUT Bs'!A:S,4,FALSE)</f>
        <v>0</v>
      </c>
      <c r="J379" s="224">
        <f>VLOOKUP(A379,'[1]CUT Bs'!A:S,5,FALSE)</f>
        <v>0</v>
      </c>
      <c r="K379" s="224">
        <f>VLOOKUP(A379,'[1]CUT Bs'!A:S,6,FALSE)</f>
        <v>0</v>
      </c>
      <c r="L379" s="224">
        <f>VLOOKUP(A379,'[1]CUT Bs'!A:S,7,FALSE)</f>
        <v>0</v>
      </c>
      <c r="M379" s="224">
        <f>VLOOKUP(A379,'[1]CUT Bs'!A:S,8,FALSE)</f>
        <v>0</v>
      </c>
      <c r="N379" s="224">
        <f>VLOOKUP(A379,'[1]CUT Bs'!A:S,9,FALSE)</f>
        <v>0</v>
      </c>
      <c r="O379" s="224">
        <f>VLOOKUP(A379,'[1]CUT Bs'!A:S,10,FALSE)</f>
        <v>0</v>
      </c>
      <c r="P379" s="224">
        <f>VLOOKUP(A379,'[1]CUT Bs'!A:S,11,FALSE)</f>
        <v>0</v>
      </c>
      <c r="Q379" s="224">
        <f>VLOOKUP(A379,'[1]CUT Bs'!A:S,12,FALSE)</f>
        <v>0</v>
      </c>
      <c r="R379" s="224">
        <f>VLOOKUP(A379,'[1]CUT Bs'!A:S,13,FALSE)</f>
        <v>0</v>
      </c>
      <c r="S379" s="224">
        <f>VLOOKUP(A379,'[1]CUT Bs'!A:S,14,FALSE)</f>
        <v>0</v>
      </c>
      <c r="T379" s="224">
        <f>VLOOKUP(A379,'[1]CUT Bs'!A:S,15,FALSE)</f>
        <v>0</v>
      </c>
      <c r="U379" s="224">
        <f>VLOOKUP(A379,'[1]CUT Bs'!A:S,16,FALSE)</f>
        <v>0</v>
      </c>
      <c r="V379" s="224">
        <f>VLOOKUP(A379,'[1]CUT Bs'!A:S,17,FALSE)</f>
        <v>0</v>
      </c>
      <c r="W379" s="224">
        <f>VLOOKUP(A379,'[1]RES. TRL'!F:H,2,FALSE)</f>
        <v>0</v>
      </c>
      <c r="X379" s="224">
        <f>VLOOKUP(A379,'[1]RES. TRL'!F:H,3,FALSE)</f>
        <v>0</v>
      </c>
      <c r="Y379" s="224">
        <f>VLOOKUP(A379,'[1]CUT USD'!A:N,2,FALSE)</f>
        <v>0</v>
      </c>
      <c r="Z379" s="224">
        <f>VLOOKUP(A379,'[1]CUT USD'!A:N,3,FALSE)</f>
        <v>0</v>
      </c>
      <c r="AA379" s="224">
        <f>VLOOKUP(A379,'[1]CUT USD'!A:N,4,FALSE)</f>
        <v>0</v>
      </c>
      <c r="AB379" s="224">
        <f>VLOOKUP(A379,'[1]CUT USD'!A:N,5,FALSE)</f>
        <v>0</v>
      </c>
      <c r="AC379" s="224">
        <f>VLOOKUP(A379,'[1]CUT USD'!A:N,6,FALSE)</f>
        <v>0</v>
      </c>
      <c r="AD379" s="224">
        <f>VLOOKUP(A379,'[1]CUT USD'!A:N,7,FALSE)</f>
        <v>0</v>
      </c>
      <c r="AE379" s="224">
        <f>VLOOKUP(A379,'[1]CUT USD'!A:N,8,FALSE)</f>
        <v>0</v>
      </c>
      <c r="AF379" s="224">
        <f>VLOOKUP(A379,'[1]CUT USD'!A:N,9,FALSE)</f>
        <v>0</v>
      </c>
      <c r="AG379" s="224">
        <f>VLOOKUP(A379,'[1]CUT USD'!A:N,10,FALSE)</f>
        <v>0</v>
      </c>
      <c r="AH379" s="224">
        <f>VLOOKUP(A379,'[1]CUT USD'!A:N,11,FALSE)</f>
        <v>0</v>
      </c>
      <c r="AI379" s="224">
        <f>VLOOKUP(A379,'[1]CUT USD'!A:N,12,FALSE)</f>
        <v>0</v>
      </c>
      <c r="AJ379" s="224">
        <f>VLOOKUP(A379,'[1]CUT USD'!A:N,13,FALSE)</f>
        <v>0</v>
      </c>
      <c r="AK379" s="224">
        <f>VLOOKUP(A379,'[1]CUT USD'!A:N,14,FALSE)</f>
        <v>0</v>
      </c>
      <c r="AL379" s="96">
        <f t="shared" si="7"/>
        <v>0</v>
      </c>
      <c r="AO379" s="103"/>
    </row>
    <row r="380" spans="1:41" ht="33" hidden="1" customHeight="1">
      <c r="A380" s="221">
        <v>1314</v>
      </c>
      <c r="B380" s="222" t="str">
        <f>PROPER(VLOOKUP(A380,[1]bd_lista!$A:$D,2,FALSE))</f>
        <v>Gobierno Autónomo Municipal De Villa Tunari</v>
      </c>
      <c r="C380" s="223" t="s">
        <v>1383</v>
      </c>
      <c r="D380" s="224">
        <f>VLOOKUP(A380,'[1]RES. TRL'!A:C,2,FALSE)</f>
        <v>0</v>
      </c>
      <c r="E380" s="224">
        <f>VLOOKUP(A380,'[1]RES. TRL'!A:C,3,FALSE)</f>
        <v>0</v>
      </c>
      <c r="F380" s="224">
        <f>VLOOKUP(A380,[1]RES.CDI!A:B,2,FALSE)</f>
        <v>0</v>
      </c>
      <c r="G380" s="224">
        <f>VLOOKUP(A380,'[1]CUT Bs'!A:S,2,FALSE)</f>
        <v>0</v>
      </c>
      <c r="H380" s="224">
        <f>VLOOKUP(A380,'[1]CUT Bs'!A:S,3,FALSE)</f>
        <v>0</v>
      </c>
      <c r="I380" s="224">
        <f>VLOOKUP(A380,'[1]CUT Bs'!A:S,4,FALSE)</f>
        <v>0</v>
      </c>
      <c r="J380" s="224">
        <f>VLOOKUP(A380,'[1]CUT Bs'!A:S,5,FALSE)</f>
        <v>0</v>
      </c>
      <c r="K380" s="224">
        <f>VLOOKUP(A380,'[1]CUT Bs'!A:S,6,FALSE)</f>
        <v>0</v>
      </c>
      <c r="L380" s="224">
        <f>VLOOKUP(A380,'[1]CUT Bs'!A:S,7,FALSE)</f>
        <v>0</v>
      </c>
      <c r="M380" s="224">
        <f>VLOOKUP(A380,'[1]CUT Bs'!A:S,8,FALSE)</f>
        <v>0</v>
      </c>
      <c r="N380" s="224">
        <f>VLOOKUP(A380,'[1]CUT Bs'!A:S,9,FALSE)</f>
        <v>0</v>
      </c>
      <c r="O380" s="224">
        <f>VLOOKUP(A380,'[1]CUT Bs'!A:S,10,FALSE)</f>
        <v>0</v>
      </c>
      <c r="P380" s="224">
        <f>VLOOKUP(A380,'[1]CUT Bs'!A:S,11,FALSE)</f>
        <v>0</v>
      </c>
      <c r="Q380" s="224">
        <f>VLOOKUP(A380,'[1]CUT Bs'!A:S,12,FALSE)</f>
        <v>0</v>
      </c>
      <c r="R380" s="224">
        <f>VLOOKUP(A380,'[1]CUT Bs'!A:S,13,FALSE)</f>
        <v>0</v>
      </c>
      <c r="S380" s="224">
        <f>VLOOKUP(A380,'[1]CUT Bs'!A:S,14,FALSE)</f>
        <v>0</v>
      </c>
      <c r="T380" s="224">
        <f>VLOOKUP(A380,'[1]CUT Bs'!A:S,15,FALSE)</f>
        <v>0</v>
      </c>
      <c r="U380" s="224">
        <f>VLOOKUP(A380,'[1]CUT Bs'!A:S,16,FALSE)</f>
        <v>0</v>
      </c>
      <c r="V380" s="224">
        <f>VLOOKUP(A380,'[1]CUT Bs'!A:S,17,FALSE)</f>
        <v>0</v>
      </c>
      <c r="W380" s="224">
        <f>VLOOKUP(A380,'[1]RES. TRL'!F:H,2,FALSE)</f>
        <v>0</v>
      </c>
      <c r="X380" s="224">
        <f>VLOOKUP(A380,'[1]RES. TRL'!F:H,3,FALSE)</f>
        <v>0</v>
      </c>
      <c r="Y380" s="224">
        <f>VLOOKUP(A380,'[1]CUT USD'!A:N,2,FALSE)</f>
        <v>0</v>
      </c>
      <c r="Z380" s="224">
        <f>VLOOKUP(A380,'[1]CUT USD'!A:N,3,FALSE)</f>
        <v>0</v>
      </c>
      <c r="AA380" s="224">
        <f>VLOOKUP(A380,'[1]CUT USD'!A:N,4,FALSE)</f>
        <v>0</v>
      </c>
      <c r="AB380" s="224">
        <f>VLOOKUP(A380,'[1]CUT USD'!A:N,5,FALSE)</f>
        <v>0</v>
      </c>
      <c r="AC380" s="224">
        <f>VLOOKUP(A380,'[1]CUT USD'!A:N,6,FALSE)</f>
        <v>0</v>
      </c>
      <c r="AD380" s="224">
        <f>VLOOKUP(A380,'[1]CUT USD'!A:N,7,FALSE)</f>
        <v>0</v>
      </c>
      <c r="AE380" s="224">
        <f>VLOOKUP(A380,'[1]CUT USD'!A:N,8,FALSE)</f>
        <v>0</v>
      </c>
      <c r="AF380" s="224">
        <f>VLOOKUP(A380,'[1]CUT USD'!A:N,9,FALSE)</f>
        <v>0</v>
      </c>
      <c r="AG380" s="224">
        <f>VLOOKUP(A380,'[1]CUT USD'!A:N,10,FALSE)</f>
        <v>0</v>
      </c>
      <c r="AH380" s="224">
        <f>VLOOKUP(A380,'[1]CUT USD'!A:N,11,FALSE)</f>
        <v>0</v>
      </c>
      <c r="AI380" s="224">
        <f>VLOOKUP(A380,'[1]CUT USD'!A:N,12,FALSE)</f>
        <v>0</v>
      </c>
      <c r="AJ380" s="224">
        <f>VLOOKUP(A380,'[1]CUT USD'!A:N,13,FALSE)</f>
        <v>0</v>
      </c>
      <c r="AK380" s="224">
        <f>VLOOKUP(A380,'[1]CUT USD'!A:N,14,FALSE)</f>
        <v>0</v>
      </c>
      <c r="AL380" s="96">
        <f t="shared" si="7"/>
        <v>0</v>
      </c>
      <c r="AO380" s="103"/>
    </row>
    <row r="381" spans="1:41" ht="33" hidden="1" customHeight="1">
      <c r="A381" s="221">
        <v>1315</v>
      </c>
      <c r="B381" s="222" t="str">
        <f>PROPER(VLOOKUP(A381,[1]bd_lista!$A:$D,2,FALSE))</f>
        <v>Gobierno Autónomo Municipal De Punata</v>
      </c>
      <c r="C381" s="223" t="s">
        <v>1383</v>
      </c>
      <c r="D381" s="224">
        <f>VLOOKUP(A381,'[1]RES. TRL'!A:C,2,FALSE)</f>
        <v>0</v>
      </c>
      <c r="E381" s="224">
        <f>VLOOKUP(A381,'[1]RES. TRL'!A:C,3,FALSE)</f>
        <v>0</v>
      </c>
      <c r="F381" s="224">
        <f>VLOOKUP(A381,[1]RES.CDI!A:B,2,FALSE)</f>
        <v>0</v>
      </c>
      <c r="G381" s="224">
        <f>VLOOKUP(A381,'[1]CUT Bs'!A:S,2,FALSE)</f>
        <v>0</v>
      </c>
      <c r="H381" s="224">
        <f>VLOOKUP(A381,'[1]CUT Bs'!A:S,3,FALSE)</f>
        <v>0</v>
      </c>
      <c r="I381" s="224">
        <f>VLOOKUP(A381,'[1]CUT Bs'!A:S,4,FALSE)</f>
        <v>0</v>
      </c>
      <c r="J381" s="224">
        <f>VLOOKUP(A381,'[1]CUT Bs'!A:S,5,FALSE)</f>
        <v>0</v>
      </c>
      <c r="K381" s="224">
        <f>VLOOKUP(A381,'[1]CUT Bs'!A:S,6,FALSE)</f>
        <v>0</v>
      </c>
      <c r="L381" s="224">
        <f>VLOOKUP(A381,'[1]CUT Bs'!A:S,7,FALSE)</f>
        <v>0</v>
      </c>
      <c r="M381" s="224">
        <f>VLOOKUP(A381,'[1]CUT Bs'!A:S,8,FALSE)</f>
        <v>0</v>
      </c>
      <c r="N381" s="224">
        <f>VLOOKUP(A381,'[1]CUT Bs'!A:S,9,FALSE)</f>
        <v>0</v>
      </c>
      <c r="O381" s="224">
        <f>VLOOKUP(A381,'[1]CUT Bs'!A:S,10,FALSE)</f>
        <v>0</v>
      </c>
      <c r="P381" s="224">
        <f>VLOOKUP(A381,'[1]CUT Bs'!A:S,11,FALSE)</f>
        <v>0</v>
      </c>
      <c r="Q381" s="224">
        <f>VLOOKUP(A381,'[1]CUT Bs'!A:S,12,FALSE)</f>
        <v>0</v>
      </c>
      <c r="R381" s="224">
        <f>VLOOKUP(A381,'[1]CUT Bs'!A:S,13,FALSE)</f>
        <v>0</v>
      </c>
      <c r="S381" s="224">
        <f>VLOOKUP(A381,'[1]CUT Bs'!A:S,14,FALSE)</f>
        <v>0</v>
      </c>
      <c r="T381" s="224">
        <f>VLOOKUP(A381,'[1]CUT Bs'!A:S,15,FALSE)</f>
        <v>0</v>
      </c>
      <c r="U381" s="224">
        <f>VLOOKUP(A381,'[1]CUT Bs'!A:S,16,FALSE)</f>
        <v>0</v>
      </c>
      <c r="V381" s="224">
        <f>VLOOKUP(A381,'[1]CUT Bs'!A:S,17,FALSE)</f>
        <v>0</v>
      </c>
      <c r="W381" s="224">
        <f>VLOOKUP(A381,'[1]RES. TRL'!F:H,2,FALSE)</f>
        <v>0</v>
      </c>
      <c r="X381" s="224">
        <f>VLOOKUP(A381,'[1]RES. TRL'!F:H,3,FALSE)</f>
        <v>0</v>
      </c>
      <c r="Y381" s="224">
        <f>VLOOKUP(A381,'[1]CUT USD'!A:N,2,FALSE)</f>
        <v>0</v>
      </c>
      <c r="Z381" s="224">
        <f>VLOOKUP(A381,'[1]CUT USD'!A:N,3,FALSE)</f>
        <v>0</v>
      </c>
      <c r="AA381" s="224">
        <f>VLOOKUP(A381,'[1]CUT USD'!A:N,4,FALSE)</f>
        <v>0</v>
      </c>
      <c r="AB381" s="224">
        <f>VLOOKUP(A381,'[1]CUT USD'!A:N,5,FALSE)</f>
        <v>0</v>
      </c>
      <c r="AC381" s="224">
        <f>VLOOKUP(A381,'[1]CUT USD'!A:N,6,FALSE)</f>
        <v>0</v>
      </c>
      <c r="AD381" s="224">
        <f>VLOOKUP(A381,'[1]CUT USD'!A:N,7,FALSE)</f>
        <v>0</v>
      </c>
      <c r="AE381" s="224">
        <f>VLOOKUP(A381,'[1]CUT USD'!A:N,8,FALSE)</f>
        <v>0</v>
      </c>
      <c r="AF381" s="224">
        <f>VLOOKUP(A381,'[1]CUT USD'!A:N,9,FALSE)</f>
        <v>0</v>
      </c>
      <c r="AG381" s="224">
        <f>VLOOKUP(A381,'[1]CUT USD'!A:N,10,FALSE)</f>
        <v>0</v>
      </c>
      <c r="AH381" s="224">
        <f>VLOOKUP(A381,'[1]CUT USD'!A:N,11,FALSE)</f>
        <v>0</v>
      </c>
      <c r="AI381" s="224">
        <f>VLOOKUP(A381,'[1]CUT USD'!A:N,12,FALSE)</f>
        <v>0</v>
      </c>
      <c r="AJ381" s="224">
        <f>VLOOKUP(A381,'[1]CUT USD'!A:N,13,FALSE)</f>
        <v>0</v>
      </c>
      <c r="AK381" s="224">
        <f>VLOOKUP(A381,'[1]CUT USD'!A:N,14,FALSE)</f>
        <v>0</v>
      </c>
      <c r="AL381" s="96">
        <f t="shared" si="7"/>
        <v>0</v>
      </c>
      <c r="AO381" s="103"/>
    </row>
    <row r="382" spans="1:41" ht="33" hidden="1" customHeight="1">
      <c r="A382" s="221">
        <v>1316</v>
      </c>
      <c r="B382" s="222" t="str">
        <f>PROPER(VLOOKUP(A382,[1]bd_lista!$A:$D,2,FALSE))</f>
        <v>Gobierno Autónomo Municipal De Villa Rivero</v>
      </c>
      <c r="C382" s="223" t="s">
        <v>1383</v>
      </c>
      <c r="D382" s="224">
        <f>VLOOKUP(A382,'[1]RES. TRL'!A:C,2,FALSE)</f>
        <v>0</v>
      </c>
      <c r="E382" s="224">
        <f>VLOOKUP(A382,'[1]RES. TRL'!A:C,3,FALSE)</f>
        <v>0</v>
      </c>
      <c r="F382" s="224">
        <f>VLOOKUP(A382,[1]RES.CDI!A:B,2,FALSE)</f>
        <v>0</v>
      </c>
      <c r="G382" s="224">
        <f>VLOOKUP(A382,'[1]CUT Bs'!A:S,2,FALSE)</f>
        <v>0</v>
      </c>
      <c r="H382" s="224">
        <f>VLOOKUP(A382,'[1]CUT Bs'!A:S,3,FALSE)</f>
        <v>0</v>
      </c>
      <c r="I382" s="224">
        <f>VLOOKUP(A382,'[1]CUT Bs'!A:S,4,FALSE)</f>
        <v>0</v>
      </c>
      <c r="J382" s="224">
        <f>VLOOKUP(A382,'[1]CUT Bs'!A:S,5,FALSE)</f>
        <v>0</v>
      </c>
      <c r="K382" s="224">
        <f>VLOOKUP(A382,'[1]CUT Bs'!A:S,6,FALSE)</f>
        <v>0</v>
      </c>
      <c r="L382" s="224">
        <f>VLOOKUP(A382,'[1]CUT Bs'!A:S,7,FALSE)</f>
        <v>0</v>
      </c>
      <c r="M382" s="224">
        <f>VLOOKUP(A382,'[1]CUT Bs'!A:S,8,FALSE)</f>
        <v>0</v>
      </c>
      <c r="N382" s="224">
        <f>VLOOKUP(A382,'[1]CUT Bs'!A:S,9,FALSE)</f>
        <v>0</v>
      </c>
      <c r="O382" s="224">
        <f>VLOOKUP(A382,'[1]CUT Bs'!A:S,10,FALSE)</f>
        <v>0</v>
      </c>
      <c r="P382" s="224">
        <f>VLOOKUP(A382,'[1]CUT Bs'!A:S,11,FALSE)</f>
        <v>0</v>
      </c>
      <c r="Q382" s="224">
        <f>VLOOKUP(A382,'[1]CUT Bs'!A:S,12,FALSE)</f>
        <v>0</v>
      </c>
      <c r="R382" s="224">
        <f>VLOOKUP(A382,'[1]CUT Bs'!A:S,13,FALSE)</f>
        <v>0</v>
      </c>
      <c r="S382" s="224">
        <f>VLOOKUP(A382,'[1]CUT Bs'!A:S,14,FALSE)</f>
        <v>0</v>
      </c>
      <c r="T382" s="224">
        <f>VLOOKUP(A382,'[1]CUT Bs'!A:S,15,FALSE)</f>
        <v>0</v>
      </c>
      <c r="U382" s="224">
        <f>VLOOKUP(A382,'[1]CUT Bs'!A:S,16,FALSE)</f>
        <v>0</v>
      </c>
      <c r="V382" s="224">
        <f>VLOOKUP(A382,'[1]CUT Bs'!A:S,17,FALSE)</f>
        <v>0</v>
      </c>
      <c r="W382" s="224">
        <f>VLOOKUP(A382,'[1]RES. TRL'!F:H,2,FALSE)</f>
        <v>0</v>
      </c>
      <c r="X382" s="224">
        <f>VLOOKUP(A382,'[1]RES. TRL'!F:H,3,FALSE)</f>
        <v>0</v>
      </c>
      <c r="Y382" s="224">
        <f>VLOOKUP(A382,'[1]CUT USD'!A:N,2,FALSE)</f>
        <v>0</v>
      </c>
      <c r="Z382" s="224">
        <f>VLOOKUP(A382,'[1]CUT USD'!A:N,3,FALSE)</f>
        <v>0</v>
      </c>
      <c r="AA382" s="224">
        <f>VLOOKUP(A382,'[1]CUT USD'!A:N,4,FALSE)</f>
        <v>0</v>
      </c>
      <c r="AB382" s="224">
        <f>VLOOKUP(A382,'[1]CUT USD'!A:N,5,FALSE)</f>
        <v>0</v>
      </c>
      <c r="AC382" s="224">
        <f>VLOOKUP(A382,'[1]CUT USD'!A:N,6,FALSE)</f>
        <v>0</v>
      </c>
      <c r="AD382" s="224">
        <f>VLOOKUP(A382,'[1]CUT USD'!A:N,7,FALSE)</f>
        <v>0</v>
      </c>
      <c r="AE382" s="224">
        <f>VLOOKUP(A382,'[1]CUT USD'!A:N,8,FALSE)</f>
        <v>0</v>
      </c>
      <c r="AF382" s="224">
        <f>VLOOKUP(A382,'[1]CUT USD'!A:N,9,FALSE)</f>
        <v>0</v>
      </c>
      <c r="AG382" s="224">
        <f>VLOOKUP(A382,'[1]CUT USD'!A:N,10,FALSE)</f>
        <v>0</v>
      </c>
      <c r="AH382" s="224">
        <f>VLOOKUP(A382,'[1]CUT USD'!A:N,11,FALSE)</f>
        <v>0</v>
      </c>
      <c r="AI382" s="224">
        <f>VLOOKUP(A382,'[1]CUT USD'!A:N,12,FALSE)</f>
        <v>0</v>
      </c>
      <c r="AJ382" s="224">
        <f>VLOOKUP(A382,'[1]CUT USD'!A:N,13,FALSE)</f>
        <v>0</v>
      </c>
      <c r="AK382" s="224">
        <f>VLOOKUP(A382,'[1]CUT USD'!A:N,14,FALSE)</f>
        <v>0</v>
      </c>
      <c r="AL382" s="96">
        <f t="shared" si="7"/>
        <v>0</v>
      </c>
      <c r="AO382" s="103"/>
    </row>
    <row r="383" spans="1:41" ht="33" hidden="1" customHeight="1">
      <c r="A383" s="221">
        <v>1317</v>
      </c>
      <c r="B383" s="222" t="str">
        <f>PROPER(VLOOKUP(A383,[1]bd_lista!$A:$D,2,FALSE))</f>
        <v>Gobierno Autónomo Municipal De San Benito (Villa José Quintín Mendoza)</v>
      </c>
      <c r="C383" s="223" t="s">
        <v>1383</v>
      </c>
      <c r="D383" s="224">
        <f>VLOOKUP(A383,'[1]RES. TRL'!A:C,2,FALSE)</f>
        <v>0</v>
      </c>
      <c r="E383" s="224">
        <f>VLOOKUP(A383,'[1]RES. TRL'!A:C,3,FALSE)</f>
        <v>0</v>
      </c>
      <c r="F383" s="224">
        <f>VLOOKUP(A383,[1]RES.CDI!A:B,2,FALSE)</f>
        <v>0</v>
      </c>
      <c r="G383" s="224">
        <f>VLOOKUP(A383,'[1]CUT Bs'!A:S,2,FALSE)</f>
        <v>0</v>
      </c>
      <c r="H383" s="224">
        <f>VLOOKUP(A383,'[1]CUT Bs'!A:S,3,FALSE)</f>
        <v>0</v>
      </c>
      <c r="I383" s="224">
        <f>VLOOKUP(A383,'[1]CUT Bs'!A:S,4,FALSE)</f>
        <v>0</v>
      </c>
      <c r="J383" s="224">
        <f>VLOOKUP(A383,'[1]CUT Bs'!A:S,5,FALSE)</f>
        <v>0</v>
      </c>
      <c r="K383" s="224">
        <f>VLOOKUP(A383,'[1]CUT Bs'!A:S,6,FALSE)</f>
        <v>0</v>
      </c>
      <c r="L383" s="224">
        <f>VLOOKUP(A383,'[1]CUT Bs'!A:S,7,FALSE)</f>
        <v>0</v>
      </c>
      <c r="M383" s="224">
        <f>VLOOKUP(A383,'[1]CUT Bs'!A:S,8,FALSE)</f>
        <v>0</v>
      </c>
      <c r="N383" s="224">
        <f>VLOOKUP(A383,'[1]CUT Bs'!A:S,9,FALSE)</f>
        <v>0</v>
      </c>
      <c r="O383" s="224">
        <f>VLOOKUP(A383,'[1]CUT Bs'!A:S,10,FALSE)</f>
        <v>0</v>
      </c>
      <c r="P383" s="224">
        <f>VLOOKUP(A383,'[1]CUT Bs'!A:S,11,FALSE)</f>
        <v>0</v>
      </c>
      <c r="Q383" s="224">
        <f>VLOOKUP(A383,'[1]CUT Bs'!A:S,12,FALSE)</f>
        <v>0</v>
      </c>
      <c r="R383" s="224">
        <f>VLOOKUP(A383,'[1]CUT Bs'!A:S,13,FALSE)</f>
        <v>0</v>
      </c>
      <c r="S383" s="224">
        <f>VLOOKUP(A383,'[1]CUT Bs'!A:S,14,FALSE)</f>
        <v>0</v>
      </c>
      <c r="T383" s="224">
        <f>VLOOKUP(A383,'[1]CUT Bs'!A:S,15,FALSE)</f>
        <v>0</v>
      </c>
      <c r="U383" s="224">
        <f>VLOOKUP(A383,'[1]CUT Bs'!A:S,16,FALSE)</f>
        <v>0</v>
      </c>
      <c r="V383" s="224">
        <f>VLOOKUP(A383,'[1]CUT Bs'!A:S,17,FALSE)</f>
        <v>0</v>
      </c>
      <c r="W383" s="224">
        <f>VLOOKUP(A383,'[1]RES. TRL'!F:H,2,FALSE)</f>
        <v>0</v>
      </c>
      <c r="X383" s="224">
        <f>VLOOKUP(A383,'[1]RES. TRL'!F:H,3,FALSE)</f>
        <v>0</v>
      </c>
      <c r="Y383" s="224">
        <f>VLOOKUP(A383,'[1]CUT USD'!A:N,2,FALSE)</f>
        <v>0</v>
      </c>
      <c r="Z383" s="224">
        <f>VLOOKUP(A383,'[1]CUT USD'!A:N,3,FALSE)</f>
        <v>0</v>
      </c>
      <c r="AA383" s="224">
        <f>VLOOKUP(A383,'[1]CUT USD'!A:N,4,FALSE)</f>
        <v>0</v>
      </c>
      <c r="AB383" s="224">
        <f>VLOOKUP(A383,'[1]CUT USD'!A:N,5,FALSE)</f>
        <v>0</v>
      </c>
      <c r="AC383" s="224">
        <f>VLOOKUP(A383,'[1]CUT USD'!A:N,6,FALSE)</f>
        <v>0</v>
      </c>
      <c r="AD383" s="224">
        <f>VLOOKUP(A383,'[1]CUT USD'!A:N,7,FALSE)</f>
        <v>0</v>
      </c>
      <c r="AE383" s="224">
        <f>VLOOKUP(A383,'[1]CUT USD'!A:N,8,FALSE)</f>
        <v>0</v>
      </c>
      <c r="AF383" s="224">
        <f>VLOOKUP(A383,'[1]CUT USD'!A:N,9,FALSE)</f>
        <v>0</v>
      </c>
      <c r="AG383" s="224">
        <f>VLOOKUP(A383,'[1]CUT USD'!A:N,10,FALSE)</f>
        <v>0</v>
      </c>
      <c r="AH383" s="224">
        <f>VLOOKUP(A383,'[1]CUT USD'!A:N,11,FALSE)</f>
        <v>0</v>
      </c>
      <c r="AI383" s="224">
        <f>VLOOKUP(A383,'[1]CUT USD'!A:N,12,FALSE)</f>
        <v>0</v>
      </c>
      <c r="AJ383" s="224">
        <f>VLOOKUP(A383,'[1]CUT USD'!A:N,13,FALSE)</f>
        <v>0</v>
      </c>
      <c r="AK383" s="224">
        <f>VLOOKUP(A383,'[1]CUT USD'!A:N,14,FALSE)</f>
        <v>0</v>
      </c>
      <c r="AL383" s="96">
        <f t="shared" si="7"/>
        <v>0</v>
      </c>
      <c r="AO383" s="103"/>
    </row>
    <row r="384" spans="1:41" ht="33" hidden="1" customHeight="1">
      <c r="A384" s="221">
        <v>1318</v>
      </c>
      <c r="B384" s="222" t="str">
        <f>PROPER(VLOOKUP(A384,[1]bd_lista!$A:$D,2,FALSE))</f>
        <v>Gobierno Autónomo Municipal De Tacachi</v>
      </c>
      <c r="C384" s="223" t="s">
        <v>1383</v>
      </c>
      <c r="D384" s="224">
        <f>VLOOKUP(A384,'[1]RES. TRL'!A:C,2,FALSE)</f>
        <v>0</v>
      </c>
      <c r="E384" s="224">
        <f>VLOOKUP(A384,'[1]RES. TRL'!A:C,3,FALSE)</f>
        <v>0</v>
      </c>
      <c r="F384" s="224">
        <f>VLOOKUP(A384,[1]RES.CDI!A:B,2,FALSE)</f>
        <v>0</v>
      </c>
      <c r="G384" s="224">
        <f>VLOOKUP(A384,'[1]CUT Bs'!A:S,2,FALSE)</f>
        <v>0</v>
      </c>
      <c r="H384" s="224">
        <f>VLOOKUP(A384,'[1]CUT Bs'!A:S,3,FALSE)</f>
        <v>0</v>
      </c>
      <c r="I384" s="224">
        <f>VLOOKUP(A384,'[1]CUT Bs'!A:S,4,FALSE)</f>
        <v>0</v>
      </c>
      <c r="J384" s="224">
        <f>VLOOKUP(A384,'[1]CUT Bs'!A:S,5,FALSE)</f>
        <v>0</v>
      </c>
      <c r="K384" s="224">
        <f>VLOOKUP(A384,'[1]CUT Bs'!A:S,6,FALSE)</f>
        <v>0</v>
      </c>
      <c r="L384" s="224">
        <f>VLOOKUP(A384,'[1]CUT Bs'!A:S,7,FALSE)</f>
        <v>0</v>
      </c>
      <c r="M384" s="224">
        <f>VLOOKUP(A384,'[1]CUT Bs'!A:S,8,FALSE)</f>
        <v>0</v>
      </c>
      <c r="N384" s="224">
        <f>VLOOKUP(A384,'[1]CUT Bs'!A:S,9,FALSE)</f>
        <v>0</v>
      </c>
      <c r="O384" s="224">
        <f>VLOOKUP(A384,'[1]CUT Bs'!A:S,10,FALSE)</f>
        <v>0</v>
      </c>
      <c r="P384" s="224">
        <f>VLOOKUP(A384,'[1]CUT Bs'!A:S,11,FALSE)</f>
        <v>0</v>
      </c>
      <c r="Q384" s="224">
        <f>VLOOKUP(A384,'[1]CUT Bs'!A:S,12,FALSE)</f>
        <v>0</v>
      </c>
      <c r="R384" s="224">
        <f>VLOOKUP(A384,'[1]CUT Bs'!A:S,13,FALSE)</f>
        <v>0</v>
      </c>
      <c r="S384" s="224">
        <f>VLOOKUP(A384,'[1]CUT Bs'!A:S,14,FALSE)</f>
        <v>0</v>
      </c>
      <c r="T384" s="224">
        <f>VLOOKUP(A384,'[1]CUT Bs'!A:S,15,FALSE)</f>
        <v>0</v>
      </c>
      <c r="U384" s="224">
        <f>VLOOKUP(A384,'[1]CUT Bs'!A:S,16,FALSE)</f>
        <v>0</v>
      </c>
      <c r="V384" s="224">
        <f>VLOOKUP(A384,'[1]CUT Bs'!A:S,17,FALSE)</f>
        <v>0</v>
      </c>
      <c r="W384" s="224">
        <f>VLOOKUP(A384,'[1]RES. TRL'!F:H,2,FALSE)</f>
        <v>0</v>
      </c>
      <c r="X384" s="224">
        <f>VLOOKUP(A384,'[1]RES. TRL'!F:H,3,FALSE)</f>
        <v>0</v>
      </c>
      <c r="Y384" s="224">
        <f>VLOOKUP(A384,'[1]CUT USD'!A:N,2,FALSE)</f>
        <v>0</v>
      </c>
      <c r="Z384" s="224">
        <f>VLOOKUP(A384,'[1]CUT USD'!A:N,3,FALSE)</f>
        <v>0</v>
      </c>
      <c r="AA384" s="224">
        <f>VLOOKUP(A384,'[1]CUT USD'!A:N,4,FALSE)</f>
        <v>0</v>
      </c>
      <c r="AB384" s="224">
        <f>VLOOKUP(A384,'[1]CUT USD'!A:N,5,FALSE)</f>
        <v>0</v>
      </c>
      <c r="AC384" s="224">
        <f>VLOOKUP(A384,'[1]CUT USD'!A:N,6,FALSE)</f>
        <v>0</v>
      </c>
      <c r="AD384" s="224">
        <f>VLOOKUP(A384,'[1]CUT USD'!A:N,7,FALSE)</f>
        <v>0</v>
      </c>
      <c r="AE384" s="224">
        <f>VLOOKUP(A384,'[1]CUT USD'!A:N,8,FALSE)</f>
        <v>0</v>
      </c>
      <c r="AF384" s="224">
        <f>VLOOKUP(A384,'[1]CUT USD'!A:N,9,FALSE)</f>
        <v>0</v>
      </c>
      <c r="AG384" s="224">
        <f>VLOOKUP(A384,'[1]CUT USD'!A:N,10,FALSE)</f>
        <v>0</v>
      </c>
      <c r="AH384" s="224">
        <f>VLOOKUP(A384,'[1]CUT USD'!A:N,11,FALSE)</f>
        <v>0</v>
      </c>
      <c r="AI384" s="224">
        <f>VLOOKUP(A384,'[1]CUT USD'!A:N,12,FALSE)</f>
        <v>0</v>
      </c>
      <c r="AJ384" s="224">
        <f>VLOOKUP(A384,'[1]CUT USD'!A:N,13,FALSE)</f>
        <v>0</v>
      </c>
      <c r="AK384" s="224">
        <f>VLOOKUP(A384,'[1]CUT USD'!A:N,14,FALSE)</f>
        <v>0</v>
      </c>
      <c r="AL384" s="96">
        <f t="shared" si="7"/>
        <v>0</v>
      </c>
      <c r="AO384" s="103"/>
    </row>
    <row r="385" spans="1:41" ht="33" hidden="1" customHeight="1">
      <c r="A385" s="221">
        <v>1319</v>
      </c>
      <c r="B385" s="222" t="str">
        <f>PROPER(VLOOKUP(A385,[1]bd_lista!$A:$D,2,FALSE))</f>
        <v>Gobierno Autónomo Municipal Villa Gualberto Villarroel</v>
      </c>
      <c r="C385" s="223" t="s">
        <v>1383</v>
      </c>
      <c r="D385" s="224">
        <f>VLOOKUP(A385,'[1]RES. TRL'!A:C,2,FALSE)</f>
        <v>0</v>
      </c>
      <c r="E385" s="224">
        <f>VLOOKUP(A385,'[1]RES. TRL'!A:C,3,FALSE)</f>
        <v>0</v>
      </c>
      <c r="F385" s="224">
        <f>VLOOKUP(A385,[1]RES.CDI!A:B,2,FALSE)</f>
        <v>0</v>
      </c>
      <c r="G385" s="224">
        <f>VLOOKUP(A385,'[1]CUT Bs'!A:S,2,FALSE)</f>
        <v>0</v>
      </c>
      <c r="H385" s="224">
        <f>VLOOKUP(A385,'[1]CUT Bs'!A:S,3,FALSE)</f>
        <v>0</v>
      </c>
      <c r="I385" s="224">
        <f>VLOOKUP(A385,'[1]CUT Bs'!A:S,4,FALSE)</f>
        <v>0</v>
      </c>
      <c r="J385" s="224">
        <f>VLOOKUP(A385,'[1]CUT Bs'!A:S,5,FALSE)</f>
        <v>0</v>
      </c>
      <c r="K385" s="224">
        <f>VLOOKUP(A385,'[1]CUT Bs'!A:S,6,FALSE)</f>
        <v>0</v>
      </c>
      <c r="L385" s="224">
        <f>VLOOKUP(A385,'[1]CUT Bs'!A:S,7,FALSE)</f>
        <v>0</v>
      </c>
      <c r="M385" s="224">
        <f>VLOOKUP(A385,'[1]CUT Bs'!A:S,8,FALSE)</f>
        <v>0</v>
      </c>
      <c r="N385" s="224">
        <f>VLOOKUP(A385,'[1]CUT Bs'!A:S,9,FALSE)</f>
        <v>0</v>
      </c>
      <c r="O385" s="224">
        <f>VLOOKUP(A385,'[1]CUT Bs'!A:S,10,FALSE)</f>
        <v>0</v>
      </c>
      <c r="P385" s="224">
        <f>VLOOKUP(A385,'[1]CUT Bs'!A:S,11,FALSE)</f>
        <v>0</v>
      </c>
      <c r="Q385" s="224">
        <f>VLOOKUP(A385,'[1]CUT Bs'!A:S,12,FALSE)</f>
        <v>0</v>
      </c>
      <c r="R385" s="224">
        <f>VLOOKUP(A385,'[1]CUT Bs'!A:S,13,FALSE)</f>
        <v>0</v>
      </c>
      <c r="S385" s="224">
        <f>VLOOKUP(A385,'[1]CUT Bs'!A:S,14,FALSE)</f>
        <v>0</v>
      </c>
      <c r="T385" s="224">
        <f>VLOOKUP(A385,'[1]CUT Bs'!A:S,15,FALSE)</f>
        <v>0</v>
      </c>
      <c r="U385" s="224">
        <f>VLOOKUP(A385,'[1]CUT Bs'!A:S,16,FALSE)</f>
        <v>0</v>
      </c>
      <c r="V385" s="224">
        <f>VLOOKUP(A385,'[1]CUT Bs'!A:S,17,FALSE)</f>
        <v>0</v>
      </c>
      <c r="W385" s="224">
        <f>VLOOKUP(A385,'[1]RES. TRL'!F:H,2,FALSE)</f>
        <v>0</v>
      </c>
      <c r="X385" s="224">
        <f>VLOOKUP(A385,'[1]RES. TRL'!F:H,3,FALSE)</f>
        <v>0</v>
      </c>
      <c r="Y385" s="224">
        <f>VLOOKUP(A385,'[1]CUT USD'!A:N,2,FALSE)</f>
        <v>0</v>
      </c>
      <c r="Z385" s="224">
        <f>VLOOKUP(A385,'[1]CUT USD'!A:N,3,FALSE)</f>
        <v>0</v>
      </c>
      <c r="AA385" s="224">
        <f>VLOOKUP(A385,'[1]CUT USD'!A:N,4,FALSE)</f>
        <v>0</v>
      </c>
      <c r="AB385" s="224">
        <f>VLOOKUP(A385,'[1]CUT USD'!A:N,5,FALSE)</f>
        <v>0</v>
      </c>
      <c r="AC385" s="224">
        <f>VLOOKUP(A385,'[1]CUT USD'!A:N,6,FALSE)</f>
        <v>0</v>
      </c>
      <c r="AD385" s="224">
        <f>VLOOKUP(A385,'[1]CUT USD'!A:N,7,FALSE)</f>
        <v>0</v>
      </c>
      <c r="AE385" s="224">
        <f>VLOOKUP(A385,'[1]CUT USD'!A:N,8,FALSE)</f>
        <v>0</v>
      </c>
      <c r="AF385" s="224">
        <f>VLOOKUP(A385,'[1]CUT USD'!A:N,9,FALSE)</f>
        <v>0</v>
      </c>
      <c r="AG385" s="224">
        <f>VLOOKUP(A385,'[1]CUT USD'!A:N,10,FALSE)</f>
        <v>0</v>
      </c>
      <c r="AH385" s="224">
        <f>VLOOKUP(A385,'[1]CUT USD'!A:N,11,FALSE)</f>
        <v>0</v>
      </c>
      <c r="AI385" s="224">
        <f>VLOOKUP(A385,'[1]CUT USD'!A:N,12,FALSE)</f>
        <v>0</v>
      </c>
      <c r="AJ385" s="224">
        <f>VLOOKUP(A385,'[1]CUT USD'!A:N,13,FALSE)</f>
        <v>0</v>
      </c>
      <c r="AK385" s="224">
        <f>VLOOKUP(A385,'[1]CUT USD'!A:N,14,FALSE)</f>
        <v>0</v>
      </c>
      <c r="AL385" s="96">
        <f t="shared" si="7"/>
        <v>0</v>
      </c>
      <c r="AO385" s="103"/>
    </row>
    <row r="386" spans="1:41" ht="33" hidden="1" customHeight="1">
      <c r="A386" s="221">
        <v>1320</v>
      </c>
      <c r="B386" s="222" t="str">
        <f>PROPER(VLOOKUP(A386,[1]bd_lista!$A:$D,2,FALSE))</f>
        <v>Gobierno Autónomo Municipal De Tarata</v>
      </c>
      <c r="C386" s="223" t="s">
        <v>1383</v>
      </c>
      <c r="D386" s="224">
        <f>VLOOKUP(A386,'[1]RES. TRL'!A:C,2,FALSE)</f>
        <v>0</v>
      </c>
      <c r="E386" s="224">
        <f>VLOOKUP(A386,'[1]RES. TRL'!A:C,3,FALSE)</f>
        <v>0</v>
      </c>
      <c r="F386" s="224">
        <f>VLOOKUP(A386,[1]RES.CDI!A:B,2,FALSE)</f>
        <v>0</v>
      </c>
      <c r="G386" s="224">
        <f>VLOOKUP(A386,'[1]CUT Bs'!A:S,2,FALSE)</f>
        <v>0</v>
      </c>
      <c r="H386" s="224">
        <f>VLOOKUP(A386,'[1]CUT Bs'!A:S,3,FALSE)</f>
        <v>0</v>
      </c>
      <c r="I386" s="224">
        <f>VLOOKUP(A386,'[1]CUT Bs'!A:S,4,FALSE)</f>
        <v>0</v>
      </c>
      <c r="J386" s="224">
        <f>VLOOKUP(A386,'[1]CUT Bs'!A:S,5,FALSE)</f>
        <v>0</v>
      </c>
      <c r="K386" s="224">
        <f>VLOOKUP(A386,'[1]CUT Bs'!A:S,6,FALSE)</f>
        <v>0</v>
      </c>
      <c r="L386" s="224">
        <f>VLOOKUP(A386,'[1]CUT Bs'!A:S,7,FALSE)</f>
        <v>0</v>
      </c>
      <c r="M386" s="224">
        <f>VLOOKUP(A386,'[1]CUT Bs'!A:S,8,FALSE)</f>
        <v>0</v>
      </c>
      <c r="N386" s="224">
        <f>VLOOKUP(A386,'[1]CUT Bs'!A:S,9,FALSE)</f>
        <v>0</v>
      </c>
      <c r="O386" s="224">
        <f>VLOOKUP(A386,'[1]CUT Bs'!A:S,10,FALSE)</f>
        <v>0</v>
      </c>
      <c r="P386" s="224">
        <f>VLOOKUP(A386,'[1]CUT Bs'!A:S,11,FALSE)</f>
        <v>0</v>
      </c>
      <c r="Q386" s="224">
        <f>VLOOKUP(A386,'[1]CUT Bs'!A:S,12,FALSE)</f>
        <v>0</v>
      </c>
      <c r="R386" s="224">
        <f>VLOOKUP(A386,'[1]CUT Bs'!A:S,13,FALSE)</f>
        <v>0</v>
      </c>
      <c r="S386" s="224">
        <f>VLOOKUP(A386,'[1]CUT Bs'!A:S,14,FALSE)</f>
        <v>0</v>
      </c>
      <c r="T386" s="224">
        <f>VLOOKUP(A386,'[1]CUT Bs'!A:S,15,FALSE)</f>
        <v>0</v>
      </c>
      <c r="U386" s="224">
        <f>VLOOKUP(A386,'[1]CUT Bs'!A:S,16,FALSE)</f>
        <v>0</v>
      </c>
      <c r="V386" s="224">
        <f>VLOOKUP(A386,'[1]CUT Bs'!A:S,17,FALSE)</f>
        <v>0</v>
      </c>
      <c r="W386" s="224">
        <f>VLOOKUP(A386,'[1]RES. TRL'!F:H,2,FALSE)</f>
        <v>0</v>
      </c>
      <c r="X386" s="224">
        <f>VLOOKUP(A386,'[1]RES. TRL'!F:H,3,FALSE)</f>
        <v>0</v>
      </c>
      <c r="Y386" s="224">
        <f>VLOOKUP(A386,'[1]CUT USD'!A:N,2,FALSE)</f>
        <v>0</v>
      </c>
      <c r="Z386" s="224">
        <f>VLOOKUP(A386,'[1]CUT USD'!A:N,3,FALSE)</f>
        <v>0</v>
      </c>
      <c r="AA386" s="224">
        <f>VLOOKUP(A386,'[1]CUT USD'!A:N,4,FALSE)</f>
        <v>0</v>
      </c>
      <c r="AB386" s="224">
        <f>VLOOKUP(A386,'[1]CUT USD'!A:N,5,FALSE)</f>
        <v>0</v>
      </c>
      <c r="AC386" s="224">
        <f>VLOOKUP(A386,'[1]CUT USD'!A:N,6,FALSE)</f>
        <v>0</v>
      </c>
      <c r="AD386" s="224">
        <f>VLOOKUP(A386,'[1]CUT USD'!A:N,7,FALSE)</f>
        <v>0</v>
      </c>
      <c r="AE386" s="224">
        <f>VLOOKUP(A386,'[1]CUT USD'!A:N,8,FALSE)</f>
        <v>0</v>
      </c>
      <c r="AF386" s="224">
        <f>VLOOKUP(A386,'[1]CUT USD'!A:N,9,FALSE)</f>
        <v>0</v>
      </c>
      <c r="AG386" s="224">
        <f>VLOOKUP(A386,'[1]CUT USD'!A:N,10,FALSE)</f>
        <v>0</v>
      </c>
      <c r="AH386" s="224">
        <f>VLOOKUP(A386,'[1]CUT USD'!A:N,11,FALSE)</f>
        <v>0</v>
      </c>
      <c r="AI386" s="224">
        <f>VLOOKUP(A386,'[1]CUT USD'!A:N,12,FALSE)</f>
        <v>0</v>
      </c>
      <c r="AJ386" s="224">
        <f>VLOOKUP(A386,'[1]CUT USD'!A:N,13,FALSE)</f>
        <v>0</v>
      </c>
      <c r="AK386" s="224">
        <f>VLOOKUP(A386,'[1]CUT USD'!A:N,14,FALSE)</f>
        <v>0</v>
      </c>
      <c r="AL386" s="96">
        <f t="shared" si="7"/>
        <v>0</v>
      </c>
      <c r="AO386" s="103"/>
    </row>
    <row r="387" spans="1:41" ht="33" hidden="1" customHeight="1">
      <c r="A387" s="221">
        <v>1321</v>
      </c>
      <c r="B387" s="222" t="str">
        <f>PROPER(VLOOKUP(A387,[1]bd_lista!$A:$D,2,FALSE))</f>
        <v>Gobierno Autónomo Municipal De Anzaldo</v>
      </c>
      <c r="C387" s="223" t="s">
        <v>1383</v>
      </c>
      <c r="D387" s="224">
        <f>VLOOKUP(A387,'[1]RES. TRL'!A:C,2,FALSE)</f>
        <v>0</v>
      </c>
      <c r="E387" s="224">
        <f>VLOOKUP(A387,'[1]RES. TRL'!A:C,3,FALSE)</f>
        <v>0</v>
      </c>
      <c r="F387" s="224">
        <f>VLOOKUP(A387,[1]RES.CDI!A:B,2,FALSE)</f>
        <v>0</v>
      </c>
      <c r="G387" s="224">
        <f>VLOOKUP(A387,'[1]CUT Bs'!A:S,2,FALSE)</f>
        <v>0</v>
      </c>
      <c r="H387" s="224">
        <f>VLOOKUP(A387,'[1]CUT Bs'!A:S,3,FALSE)</f>
        <v>0</v>
      </c>
      <c r="I387" s="224">
        <f>VLOOKUP(A387,'[1]CUT Bs'!A:S,4,FALSE)</f>
        <v>0</v>
      </c>
      <c r="J387" s="224">
        <f>VLOOKUP(A387,'[1]CUT Bs'!A:S,5,FALSE)</f>
        <v>0</v>
      </c>
      <c r="K387" s="224">
        <f>VLOOKUP(A387,'[1]CUT Bs'!A:S,6,FALSE)</f>
        <v>0</v>
      </c>
      <c r="L387" s="224">
        <f>VLOOKUP(A387,'[1]CUT Bs'!A:S,7,FALSE)</f>
        <v>0</v>
      </c>
      <c r="M387" s="224">
        <f>VLOOKUP(A387,'[1]CUT Bs'!A:S,8,FALSE)</f>
        <v>0</v>
      </c>
      <c r="N387" s="224">
        <f>VLOOKUP(A387,'[1]CUT Bs'!A:S,9,FALSE)</f>
        <v>0</v>
      </c>
      <c r="O387" s="224">
        <f>VLOOKUP(A387,'[1]CUT Bs'!A:S,10,FALSE)</f>
        <v>0</v>
      </c>
      <c r="P387" s="224">
        <f>VLOOKUP(A387,'[1]CUT Bs'!A:S,11,FALSE)</f>
        <v>0</v>
      </c>
      <c r="Q387" s="224">
        <f>VLOOKUP(A387,'[1]CUT Bs'!A:S,12,FALSE)</f>
        <v>0</v>
      </c>
      <c r="R387" s="224">
        <f>VLOOKUP(A387,'[1]CUT Bs'!A:S,13,FALSE)</f>
        <v>0</v>
      </c>
      <c r="S387" s="224">
        <f>VLOOKUP(A387,'[1]CUT Bs'!A:S,14,FALSE)</f>
        <v>0</v>
      </c>
      <c r="T387" s="224">
        <f>VLOOKUP(A387,'[1]CUT Bs'!A:S,15,FALSE)</f>
        <v>0</v>
      </c>
      <c r="U387" s="224">
        <f>VLOOKUP(A387,'[1]CUT Bs'!A:S,16,FALSE)</f>
        <v>0</v>
      </c>
      <c r="V387" s="224">
        <f>VLOOKUP(A387,'[1]CUT Bs'!A:S,17,FALSE)</f>
        <v>0</v>
      </c>
      <c r="W387" s="224">
        <f>VLOOKUP(A387,'[1]RES. TRL'!F:H,2,FALSE)</f>
        <v>0</v>
      </c>
      <c r="X387" s="224">
        <f>VLOOKUP(A387,'[1]RES. TRL'!F:H,3,FALSE)</f>
        <v>0</v>
      </c>
      <c r="Y387" s="224">
        <f>VLOOKUP(A387,'[1]CUT USD'!A:N,2,FALSE)</f>
        <v>0</v>
      </c>
      <c r="Z387" s="224">
        <f>VLOOKUP(A387,'[1]CUT USD'!A:N,3,FALSE)</f>
        <v>0</v>
      </c>
      <c r="AA387" s="224">
        <f>VLOOKUP(A387,'[1]CUT USD'!A:N,4,FALSE)</f>
        <v>0</v>
      </c>
      <c r="AB387" s="224">
        <f>VLOOKUP(A387,'[1]CUT USD'!A:N,5,FALSE)</f>
        <v>0</v>
      </c>
      <c r="AC387" s="224">
        <f>VLOOKUP(A387,'[1]CUT USD'!A:N,6,FALSE)</f>
        <v>0</v>
      </c>
      <c r="AD387" s="224">
        <f>VLOOKUP(A387,'[1]CUT USD'!A:N,7,FALSE)</f>
        <v>0</v>
      </c>
      <c r="AE387" s="224">
        <f>VLOOKUP(A387,'[1]CUT USD'!A:N,8,FALSE)</f>
        <v>0</v>
      </c>
      <c r="AF387" s="224">
        <f>VLOOKUP(A387,'[1]CUT USD'!A:N,9,FALSE)</f>
        <v>0</v>
      </c>
      <c r="AG387" s="224">
        <f>VLOOKUP(A387,'[1]CUT USD'!A:N,10,FALSE)</f>
        <v>0</v>
      </c>
      <c r="AH387" s="224">
        <f>VLOOKUP(A387,'[1]CUT USD'!A:N,11,FALSE)</f>
        <v>0</v>
      </c>
      <c r="AI387" s="224">
        <f>VLOOKUP(A387,'[1]CUT USD'!A:N,12,FALSE)</f>
        <v>0</v>
      </c>
      <c r="AJ387" s="224">
        <f>VLOOKUP(A387,'[1]CUT USD'!A:N,13,FALSE)</f>
        <v>0</v>
      </c>
      <c r="AK387" s="224">
        <f>VLOOKUP(A387,'[1]CUT USD'!A:N,14,FALSE)</f>
        <v>0</v>
      </c>
      <c r="AL387" s="96">
        <f t="shared" si="7"/>
        <v>0</v>
      </c>
      <c r="AO387" s="103"/>
    </row>
    <row r="388" spans="1:41" ht="33" hidden="1" customHeight="1">
      <c r="A388" s="221">
        <v>1322</v>
      </c>
      <c r="B388" s="222" t="str">
        <f>PROPER(VLOOKUP(A388,[1]bd_lista!$A:$D,2,FALSE))</f>
        <v>Gobierno Autónomo Municipal De Arbieto</v>
      </c>
      <c r="C388" s="223" t="s">
        <v>1383</v>
      </c>
      <c r="D388" s="224">
        <f>VLOOKUP(A388,'[1]RES. TRL'!A:C,2,FALSE)</f>
        <v>0</v>
      </c>
      <c r="E388" s="224">
        <f>VLOOKUP(A388,'[1]RES. TRL'!A:C,3,FALSE)</f>
        <v>0</v>
      </c>
      <c r="F388" s="224">
        <f>VLOOKUP(A388,[1]RES.CDI!A:B,2,FALSE)</f>
        <v>0</v>
      </c>
      <c r="G388" s="224">
        <f>VLOOKUP(A388,'[1]CUT Bs'!A:S,2,FALSE)</f>
        <v>0</v>
      </c>
      <c r="H388" s="224">
        <f>VLOOKUP(A388,'[1]CUT Bs'!A:S,3,FALSE)</f>
        <v>0</v>
      </c>
      <c r="I388" s="224">
        <f>VLOOKUP(A388,'[1]CUT Bs'!A:S,4,FALSE)</f>
        <v>0</v>
      </c>
      <c r="J388" s="224">
        <f>VLOOKUP(A388,'[1]CUT Bs'!A:S,5,FALSE)</f>
        <v>0</v>
      </c>
      <c r="K388" s="224">
        <f>VLOOKUP(A388,'[1]CUT Bs'!A:S,6,FALSE)</f>
        <v>0</v>
      </c>
      <c r="L388" s="224">
        <f>VLOOKUP(A388,'[1]CUT Bs'!A:S,7,FALSE)</f>
        <v>0</v>
      </c>
      <c r="M388" s="224">
        <f>VLOOKUP(A388,'[1]CUT Bs'!A:S,8,FALSE)</f>
        <v>0</v>
      </c>
      <c r="N388" s="224">
        <f>VLOOKUP(A388,'[1]CUT Bs'!A:S,9,FALSE)</f>
        <v>0</v>
      </c>
      <c r="O388" s="224">
        <f>VLOOKUP(A388,'[1]CUT Bs'!A:S,10,FALSE)</f>
        <v>0</v>
      </c>
      <c r="P388" s="224">
        <f>VLOOKUP(A388,'[1]CUT Bs'!A:S,11,FALSE)</f>
        <v>0</v>
      </c>
      <c r="Q388" s="224">
        <f>VLOOKUP(A388,'[1]CUT Bs'!A:S,12,FALSE)</f>
        <v>0</v>
      </c>
      <c r="R388" s="224">
        <f>VLOOKUP(A388,'[1]CUT Bs'!A:S,13,FALSE)</f>
        <v>0</v>
      </c>
      <c r="S388" s="224">
        <f>VLOOKUP(A388,'[1]CUT Bs'!A:S,14,FALSE)</f>
        <v>0</v>
      </c>
      <c r="T388" s="224">
        <f>VLOOKUP(A388,'[1]CUT Bs'!A:S,15,FALSE)</f>
        <v>0</v>
      </c>
      <c r="U388" s="224">
        <f>VLOOKUP(A388,'[1]CUT Bs'!A:S,16,FALSE)</f>
        <v>0</v>
      </c>
      <c r="V388" s="224">
        <f>VLOOKUP(A388,'[1]CUT Bs'!A:S,17,FALSE)</f>
        <v>0</v>
      </c>
      <c r="W388" s="224">
        <f>VLOOKUP(A388,'[1]RES. TRL'!F:H,2,FALSE)</f>
        <v>0</v>
      </c>
      <c r="X388" s="224">
        <f>VLOOKUP(A388,'[1]RES. TRL'!F:H,3,FALSE)</f>
        <v>0</v>
      </c>
      <c r="Y388" s="224">
        <f>VLOOKUP(A388,'[1]CUT USD'!A:N,2,FALSE)</f>
        <v>0</v>
      </c>
      <c r="Z388" s="224">
        <f>VLOOKUP(A388,'[1]CUT USD'!A:N,3,FALSE)</f>
        <v>0</v>
      </c>
      <c r="AA388" s="224">
        <f>VLOOKUP(A388,'[1]CUT USD'!A:N,4,FALSE)</f>
        <v>0</v>
      </c>
      <c r="AB388" s="224">
        <f>VLOOKUP(A388,'[1]CUT USD'!A:N,5,FALSE)</f>
        <v>0</v>
      </c>
      <c r="AC388" s="224">
        <f>VLOOKUP(A388,'[1]CUT USD'!A:N,6,FALSE)</f>
        <v>0</v>
      </c>
      <c r="AD388" s="224">
        <f>VLOOKUP(A388,'[1]CUT USD'!A:N,7,FALSE)</f>
        <v>0</v>
      </c>
      <c r="AE388" s="224">
        <f>VLOOKUP(A388,'[1]CUT USD'!A:N,8,FALSE)</f>
        <v>0</v>
      </c>
      <c r="AF388" s="224">
        <f>VLOOKUP(A388,'[1]CUT USD'!A:N,9,FALSE)</f>
        <v>0</v>
      </c>
      <c r="AG388" s="224">
        <f>VLOOKUP(A388,'[1]CUT USD'!A:N,10,FALSE)</f>
        <v>0</v>
      </c>
      <c r="AH388" s="224">
        <f>VLOOKUP(A388,'[1]CUT USD'!A:N,11,FALSE)</f>
        <v>0</v>
      </c>
      <c r="AI388" s="224">
        <f>VLOOKUP(A388,'[1]CUT USD'!A:N,12,FALSE)</f>
        <v>0</v>
      </c>
      <c r="AJ388" s="224">
        <f>VLOOKUP(A388,'[1]CUT USD'!A:N,13,FALSE)</f>
        <v>0</v>
      </c>
      <c r="AK388" s="224">
        <f>VLOOKUP(A388,'[1]CUT USD'!A:N,14,FALSE)</f>
        <v>0</v>
      </c>
      <c r="AL388" s="96">
        <f t="shared" si="7"/>
        <v>0</v>
      </c>
      <c r="AO388" s="103"/>
    </row>
    <row r="389" spans="1:41" ht="33" hidden="1" customHeight="1">
      <c r="A389" s="221">
        <v>1323</v>
      </c>
      <c r="B389" s="222" t="str">
        <f>PROPER(VLOOKUP(A389,[1]bd_lista!$A:$D,2,FALSE))</f>
        <v>Gobierno Autónomo Municipal De Sacabamba</v>
      </c>
      <c r="C389" s="223" t="s">
        <v>1383</v>
      </c>
      <c r="D389" s="224">
        <f>VLOOKUP(A389,'[1]RES. TRL'!A:C,2,FALSE)</f>
        <v>0</v>
      </c>
      <c r="E389" s="224">
        <f>VLOOKUP(A389,'[1]RES. TRL'!A:C,3,FALSE)</f>
        <v>0</v>
      </c>
      <c r="F389" s="224">
        <f>VLOOKUP(A389,[1]RES.CDI!A:B,2,FALSE)</f>
        <v>0</v>
      </c>
      <c r="G389" s="224">
        <f>VLOOKUP(A389,'[1]CUT Bs'!A:S,2,FALSE)</f>
        <v>0</v>
      </c>
      <c r="H389" s="224">
        <f>VLOOKUP(A389,'[1]CUT Bs'!A:S,3,FALSE)</f>
        <v>0</v>
      </c>
      <c r="I389" s="224">
        <f>VLOOKUP(A389,'[1]CUT Bs'!A:S,4,FALSE)</f>
        <v>0</v>
      </c>
      <c r="J389" s="224">
        <f>VLOOKUP(A389,'[1]CUT Bs'!A:S,5,FALSE)</f>
        <v>0</v>
      </c>
      <c r="K389" s="224">
        <f>VLOOKUP(A389,'[1]CUT Bs'!A:S,6,FALSE)</f>
        <v>0</v>
      </c>
      <c r="L389" s="224">
        <f>VLOOKUP(A389,'[1]CUT Bs'!A:S,7,FALSE)</f>
        <v>0</v>
      </c>
      <c r="M389" s="224">
        <f>VLOOKUP(A389,'[1]CUT Bs'!A:S,8,FALSE)</f>
        <v>0</v>
      </c>
      <c r="N389" s="224">
        <f>VLOOKUP(A389,'[1]CUT Bs'!A:S,9,FALSE)</f>
        <v>0</v>
      </c>
      <c r="O389" s="224">
        <f>VLOOKUP(A389,'[1]CUT Bs'!A:S,10,FALSE)</f>
        <v>0</v>
      </c>
      <c r="P389" s="224">
        <f>VLOOKUP(A389,'[1]CUT Bs'!A:S,11,FALSE)</f>
        <v>0</v>
      </c>
      <c r="Q389" s="224">
        <f>VLOOKUP(A389,'[1]CUT Bs'!A:S,12,FALSE)</f>
        <v>0</v>
      </c>
      <c r="R389" s="224">
        <f>VLOOKUP(A389,'[1]CUT Bs'!A:S,13,FALSE)</f>
        <v>0</v>
      </c>
      <c r="S389" s="224">
        <f>VLOOKUP(A389,'[1]CUT Bs'!A:S,14,FALSE)</f>
        <v>0</v>
      </c>
      <c r="T389" s="224">
        <f>VLOOKUP(A389,'[1]CUT Bs'!A:S,15,FALSE)</f>
        <v>0</v>
      </c>
      <c r="U389" s="224">
        <f>VLOOKUP(A389,'[1]CUT Bs'!A:S,16,FALSE)</f>
        <v>0</v>
      </c>
      <c r="V389" s="224">
        <f>VLOOKUP(A389,'[1]CUT Bs'!A:S,17,FALSE)</f>
        <v>0</v>
      </c>
      <c r="W389" s="224">
        <f>VLOOKUP(A389,'[1]RES. TRL'!F:H,2,FALSE)</f>
        <v>0</v>
      </c>
      <c r="X389" s="224">
        <f>VLOOKUP(A389,'[1]RES. TRL'!F:H,3,FALSE)</f>
        <v>0</v>
      </c>
      <c r="Y389" s="224">
        <f>VLOOKUP(A389,'[1]CUT USD'!A:N,2,FALSE)</f>
        <v>0</v>
      </c>
      <c r="Z389" s="224">
        <f>VLOOKUP(A389,'[1]CUT USD'!A:N,3,FALSE)</f>
        <v>0</v>
      </c>
      <c r="AA389" s="224">
        <f>VLOOKUP(A389,'[1]CUT USD'!A:N,4,FALSE)</f>
        <v>0</v>
      </c>
      <c r="AB389" s="224">
        <f>VLOOKUP(A389,'[1]CUT USD'!A:N,5,FALSE)</f>
        <v>0</v>
      </c>
      <c r="AC389" s="224">
        <f>VLOOKUP(A389,'[1]CUT USD'!A:N,6,FALSE)</f>
        <v>0</v>
      </c>
      <c r="AD389" s="224">
        <f>VLOOKUP(A389,'[1]CUT USD'!A:N,7,FALSE)</f>
        <v>0</v>
      </c>
      <c r="AE389" s="224">
        <f>VLOOKUP(A389,'[1]CUT USD'!A:N,8,FALSE)</f>
        <v>0</v>
      </c>
      <c r="AF389" s="224">
        <f>VLOOKUP(A389,'[1]CUT USD'!A:N,9,FALSE)</f>
        <v>0</v>
      </c>
      <c r="AG389" s="224">
        <f>VLOOKUP(A389,'[1]CUT USD'!A:N,10,FALSE)</f>
        <v>0</v>
      </c>
      <c r="AH389" s="224">
        <f>VLOOKUP(A389,'[1]CUT USD'!A:N,11,FALSE)</f>
        <v>0</v>
      </c>
      <c r="AI389" s="224">
        <f>VLOOKUP(A389,'[1]CUT USD'!A:N,12,FALSE)</f>
        <v>0</v>
      </c>
      <c r="AJ389" s="224">
        <f>VLOOKUP(A389,'[1]CUT USD'!A:N,13,FALSE)</f>
        <v>0</v>
      </c>
      <c r="AK389" s="224">
        <f>VLOOKUP(A389,'[1]CUT USD'!A:N,14,FALSE)</f>
        <v>0</v>
      </c>
      <c r="AL389" s="96">
        <f t="shared" si="7"/>
        <v>0</v>
      </c>
      <c r="AO389" s="103"/>
    </row>
    <row r="390" spans="1:41" ht="33" hidden="1" customHeight="1">
      <c r="A390" s="221">
        <v>1324</v>
      </c>
      <c r="B390" s="222" t="str">
        <f>PROPER(VLOOKUP(A390,[1]bd_lista!$A:$D,2,FALSE))</f>
        <v>Gobierno Autónomo Municipal De Cliza</v>
      </c>
      <c r="C390" s="223" t="s">
        <v>1383</v>
      </c>
      <c r="D390" s="224">
        <f>VLOOKUP(A390,'[1]RES. TRL'!A:C,2,FALSE)</f>
        <v>0</v>
      </c>
      <c r="E390" s="224">
        <f>VLOOKUP(A390,'[1]RES. TRL'!A:C,3,FALSE)</f>
        <v>0</v>
      </c>
      <c r="F390" s="224">
        <f>VLOOKUP(A390,[1]RES.CDI!A:B,2,FALSE)</f>
        <v>0</v>
      </c>
      <c r="G390" s="224">
        <f>VLOOKUP(A390,'[1]CUT Bs'!A:S,2,FALSE)</f>
        <v>0</v>
      </c>
      <c r="H390" s="224">
        <f>VLOOKUP(A390,'[1]CUT Bs'!A:S,3,FALSE)</f>
        <v>0</v>
      </c>
      <c r="I390" s="224">
        <f>VLOOKUP(A390,'[1]CUT Bs'!A:S,4,FALSE)</f>
        <v>0</v>
      </c>
      <c r="J390" s="224">
        <f>VLOOKUP(A390,'[1]CUT Bs'!A:S,5,FALSE)</f>
        <v>0</v>
      </c>
      <c r="K390" s="224">
        <f>VLOOKUP(A390,'[1]CUT Bs'!A:S,6,FALSE)</f>
        <v>0</v>
      </c>
      <c r="L390" s="224">
        <f>VLOOKUP(A390,'[1]CUT Bs'!A:S,7,FALSE)</f>
        <v>0</v>
      </c>
      <c r="M390" s="224">
        <f>VLOOKUP(A390,'[1]CUT Bs'!A:S,8,FALSE)</f>
        <v>0</v>
      </c>
      <c r="N390" s="224">
        <f>VLOOKUP(A390,'[1]CUT Bs'!A:S,9,FALSE)</f>
        <v>0</v>
      </c>
      <c r="O390" s="224">
        <f>VLOOKUP(A390,'[1]CUT Bs'!A:S,10,FALSE)</f>
        <v>0</v>
      </c>
      <c r="P390" s="224">
        <f>VLOOKUP(A390,'[1]CUT Bs'!A:S,11,FALSE)</f>
        <v>0</v>
      </c>
      <c r="Q390" s="224">
        <f>VLOOKUP(A390,'[1]CUT Bs'!A:S,12,FALSE)</f>
        <v>0</v>
      </c>
      <c r="R390" s="224">
        <f>VLOOKUP(A390,'[1]CUT Bs'!A:S,13,FALSE)</f>
        <v>0</v>
      </c>
      <c r="S390" s="224">
        <f>VLOOKUP(A390,'[1]CUT Bs'!A:S,14,FALSE)</f>
        <v>0</v>
      </c>
      <c r="T390" s="224">
        <f>VLOOKUP(A390,'[1]CUT Bs'!A:S,15,FALSE)</f>
        <v>0</v>
      </c>
      <c r="U390" s="224">
        <f>VLOOKUP(A390,'[1]CUT Bs'!A:S,16,FALSE)</f>
        <v>0</v>
      </c>
      <c r="V390" s="224">
        <f>VLOOKUP(A390,'[1]CUT Bs'!A:S,17,FALSE)</f>
        <v>0</v>
      </c>
      <c r="W390" s="224">
        <f>VLOOKUP(A390,'[1]RES. TRL'!F:H,2,FALSE)</f>
        <v>0</v>
      </c>
      <c r="X390" s="224">
        <f>VLOOKUP(A390,'[1]RES. TRL'!F:H,3,FALSE)</f>
        <v>0</v>
      </c>
      <c r="Y390" s="224">
        <f>VLOOKUP(A390,'[1]CUT USD'!A:N,2,FALSE)</f>
        <v>0</v>
      </c>
      <c r="Z390" s="224">
        <f>VLOOKUP(A390,'[1]CUT USD'!A:N,3,FALSE)</f>
        <v>0</v>
      </c>
      <c r="AA390" s="224">
        <f>VLOOKUP(A390,'[1]CUT USD'!A:N,4,FALSE)</f>
        <v>0</v>
      </c>
      <c r="AB390" s="224">
        <f>VLOOKUP(A390,'[1]CUT USD'!A:N,5,FALSE)</f>
        <v>0</v>
      </c>
      <c r="AC390" s="224">
        <f>VLOOKUP(A390,'[1]CUT USD'!A:N,6,FALSE)</f>
        <v>0</v>
      </c>
      <c r="AD390" s="224">
        <f>VLOOKUP(A390,'[1]CUT USD'!A:N,7,FALSE)</f>
        <v>0</v>
      </c>
      <c r="AE390" s="224">
        <f>VLOOKUP(A390,'[1]CUT USD'!A:N,8,FALSE)</f>
        <v>0</v>
      </c>
      <c r="AF390" s="224">
        <f>VLOOKUP(A390,'[1]CUT USD'!A:N,9,FALSE)</f>
        <v>0</v>
      </c>
      <c r="AG390" s="224">
        <f>VLOOKUP(A390,'[1]CUT USD'!A:N,10,FALSE)</f>
        <v>0</v>
      </c>
      <c r="AH390" s="224">
        <f>VLOOKUP(A390,'[1]CUT USD'!A:N,11,FALSE)</f>
        <v>0</v>
      </c>
      <c r="AI390" s="224">
        <f>VLOOKUP(A390,'[1]CUT USD'!A:N,12,FALSE)</f>
        <v>0</v>
      </c>
      <c r="AJ390" s="224">
        <f>VLOOKUP(A390,'[1]CUT USD'!A:N,13,FALSE)</f>
        <v>0</v>
      </c>
      <c r="AK390" s="224">
        <f>VLOOKUP(A390,'[1]CUT USD'!A:N,14,FALSE)</f>
        <v>0</v>
      </c>
      <c r="AL390" s="96">
        <f t="shared" si="7"/>
        <v>0</v>
      </c>
      <c r="AO390" s="103"/>
    </row>
    <row r="391" spans="1:41" ht="33" hidden="1" customHeight="1">
      <c r="A391" s="221">
        <v>1325</v>
      </c>
      <c r="B391" s="222" t="str">
        <f>PROPER(VLOOKUP(A391,[1]bd_lista!$A:$D,2,FALSE))</f>
        <v>Gobierno Autónomo Municipal De Toco</v>
      </c>
      <c r="C391" s="223" t="s">
        <v>1383</v>
      </c>
      <c r="D391" s="224">
        <f>VLOOKUP(A391,'[1]RES. TRL'!A:C,2,FALSE)</f>
        <v>0</v>
      </c>
      <c r="E391" s="224">
        <f>VLOOKUP(A391,'[1]RES. TRL'!A:C,3,FALSE)</f>
        <v>0</v>
      </c>
      <c r="F391" s="224">
        <f>VLOOKUP(A391,[1]RES.CDI!A:B,2,FALSE)</f>
        <v>0</v>
      </c>
      <c r="G391" s="224">
        <f>VLOOKUP(A391,'[1]CUT Bs'!A:S,2,FALSE)</f>
        <v>0</v>
      </c>
      <c r="H391" s="224">
        <f>VLOOKUP(A391,'[1]CUT Bs'!A:S,3,FALSE)</f>
        <v>0</v>
      </c>
      <c r="I391" s="224">
        <f>VLOOKUP(A391,'[1]CUT Bs'!A:S,4,FALSE)</f>
        <v>0</v>
      </c>
      <c r="J391" s="224">
        <f>VLOOKUP(A391,'[1]CUT Bs'!A:S,5,FALSE)</f>
        <v>0</v>
      </c>
      <c r="K391" s="224">
        <f>VLOOKUP(A391,'[1]CUT Bs'!A:S,6,FALSE)</f>
        <v>0</v>
      </c>
      <c r="L391" s="224">
        <f>VLOOKUP(A391,'[1]CUT Bs'!A:S,7,FALSE)</f>
        <v>0</v>
      </c>
      <c r="M391" s="224">
        <f>VLOOKUP(A391,'[1]CUT Bs'!A:S,8,FALSE)</f>
        <v>0</v>
      </c>
      <c r="N391" s="224">
        <f>VLOOKUP(A391,'[1]CUT Bs'!A:S,9,FALSE)</f>
        <v>0</v>
      </c>
      <c r="O391" s="224">
        <f>VLOOKUP(A391,'[1]CUT Bs'!A:S,10,FALSE)</f>
        <v>0</v>
      </c>
      <c r="P391" s="224">
        <f>VLOOKUP(A391,'[1]CUT Bs'!A:S,11,FALSE)</f>
        <v>0</v>
      </c>
      <c r="Q391" s="224">
        <f>VLOOKUP(A391,'[1]CUT Bs'!A:S,12,FALSE)</f>
        <v>0</v>
      </c>
      <c r="R391" s="224">
        <f>VLOOKUP(A391,'[1]CUT Bs'!A:S,13,FALSE)</f>
        <v>0</v>
      </c>
      <c r="S391" s="224">
        <f>VLOOKUP(A391,'[1]CUT Bs'!A:S,14,FALSE)</f>
        <v>0</v>
      </c>
      <c r="T391" s="224">
        <f>VLOOKUP(A391,'[1]CUT Bs'!A:S,15,FALSE)</f>
        <v>0</v>
      </c>
      <c r="U391" s="224">
        <f>VLOOKUP(A391,'[1]CUT Bs'!A:S,16,FALSE)</f>
        <v>0</v>
      </c>
      <c r="V391" s="224">
        <f>VLOOKUP(A391,'[1]CUT Bs'!A:S,17,FALSE)</f>
        <v>0</v>
      </c>
      <c r="W391" s="224">
        <f>VLOOKUP(A391,'[1]RES. TRL'!F:H,2,FALSE)</f>
        <v>0</v>
      </c>
      <c r="X391" s="224">
        <f>VLOOKUP(A391,'[1]RES. TRL'!F:H,3,FALSE)</f>
        <v>0</v>
      </c>
      <c r="Y391" s="224">
        <f>VLOOKUP(A391,'[1]CUT USD'!A:N,2,FALSE)</f>
        <v>0</v>
      </c>
      <c r="Z391" s="224">
        <f>VLOOKUP(A391,'[1]CUT USD'!A:N,3,FALSE)</f>
        <v>0</v>
      </c>
      <c r="AA391" s="224">
        <f>VLOOKUP(A391,'[1]CUT USD'!A:N,4,FALSE)</f>
        <v>0</v>
      </c>
      <c r="AB391" s="224">
        <f>VLOOKUP(A391,'[1]CUT USD'!A:N,5,FALSE)</f>
        <v>0</v>
      </c>
      <c r="AC391" s="224">
        <f>VLOOKUP(A391,'[1]CUT USD'!A:N,6,FALSE)</f>
        <v>0</v>
      </c>
      <c r="AD391" s="224">
        <f>VLOOKUP(A391,'[1]CUT USD'!A:N,7,FALSE)</f>
        <v>0</v>
      </c>
      <c r="AE391" s="224">
        <f>VLOOKUP(A391,'[1]CUT USD'!A:N,8,FALSE)</f>
        <v>0</v>
      </c>
      <c r="AF391" s="224">
        <f>VLOOKUP(A391,'[1]CUT USD'!A:N,9,FALSE)</f>
        <v>0</v>
      </c>
      <c r="AG391" s="224">
        <f>VLOOKUP(A391,'[1]CUT USD'!A:N,10,FALSE)</f>
        <v>0</v>
      </c>
      <c r="AH391" s="224">
        <f>VLOOKUP(A391,'[1]CUT USD'!A:N,11,FALSE)</f>
        <v>0</v>
      </c>
      <c r="AI391" s="224">
        <f>VLOOKUP(A391,'[1]CUT USD'!A:N,12,FALSE)</f>
        <v>0</v>
      </c>
      <c r="AJ391" s="224">
        <f>VLOOKUP(A391,'[1]CUT USD'!A:N,13,FALSE)</f>
        <v>0</v>
      </c>
      <c r="AK391" s="224">
        <f>VLOOKUP(A391,'[1]CUT USD'!A:N,14,FALSE)</f>
        <v>0</v>
      </c>
      <c r="AL391" s="96">
        <f t="shared" si="7"/>
        <v>0</v>
      </c>
      <c r="AO391" s="103"/>
    </row>
    <row r="392" spans="1:41" ht="33" hidden="1" customHeight="1">
      <c r="A392" s="221">
        <v>1326</v>
      </c>
      <c r="B392" s="222" t="str">
        <f>PROPER(VLOOKUP(A392,[1]bd_lista!$A:$D,2,FALSE))</f>
        <v>Gobierno Autónomo Municipal De Tolata</v>
      </c>
      <c r="C392" s="223" t="s">
        <v>1383</v>
      </c>
      <c r="D392" s="224">
        <f>VLOOKUP(A392,'[1]RES. TRL'!A:C,2,FALSE)</f>
        <v>0</v>
      </c>
      <c r="E392" s="224">
        <f>VLOOKUP(A392,'[1]RES. TRL'!A:C,3,FALSE)</f>
        <v>0</v>
      </c>
      <c r="F392" s="224">
        <f>VLOOKUP(A392,[1]RES.CDI!A:B,2,FALSE)</f>
        <v>0</v>
      </c>
      <c r="G392" s="224">
        <f>VLOOKUP(A392,'[1]CUT Bs'!A:S,2,FALSE)</f>
        <v>0</v>
      </c>
      <c r="H392" s="224">
        <f>VLOOKUP(A392,'[1]CUT Bs'!A:S,3,FALSE)</f>
        <v>0</v>
      </c>
      <c r="I392" s="224">
        <f>VLOOKUP(A392,'[1]CUT Bs'!A:S,4,FALSE)</f>
        <v>0</v>
      </c>
      <c r="J392" s="224">
        <f>VLOOKUP(A392,'[1]CUT Bs'!A:S,5,FALSE)</f>
        <v>0</v>
      </c>
      <c r="K392" s="224">
        <f>VLOOKUP(A392,'[1]CUT Bs'!A:S,6,FALSE)</f>
        <v>0</v>
      </c>
      <c r="L392" s="224">
        <f>VLOOKUP(A392,'[1]CUT Bs'!A:S,7,FALSE)</f>
        <v>0</v>
      </c>
      <c r="M392" s="224">
        <f>VLOOKUP(A392,'[1]CUT Bs'!A:S,8,FALSE)</f>
        <v>0</v>
      </c>
      <c r="N392" s="224">
        <f>VLOOKUP(A392,'[1]CUT Bs'!A:S,9,FALSE)</f>
        <v>0</v>
      </c>
      <c r="O392" s="224">
        <f>VLOOKUP(A392,'[1]CUT Bs'!A:S,10,FALSE)</f>
        <v>0</v>
      </c>
      <c r="P392" s="224">
        <f>VLOOKUP(A392,'[1]CUT Bs'!A:S,11,FALSE)</f>
        <v>0</v>
      </c>
      <c r="Q392" s="224">
        <f>VLOOKUP(A392,'[1]CUT Bs'!A:S,12,FALSE)</f>
        <v>0</v>
      </c>
      <c r="R392" s="224">
        <f>VLOOKUP(A392,'[1]CUT Bs'!A:S,13,FALSE)</f>
        <v>0</v>
      </c>
      <c r="S392" s="224">
        <f>VLOOKUP(A392,'[1]CUT Bs'!A:S,14,FALSE)</f>
        <v>0</v>
      </c>
      <c r="T392" s="224">
        <f>VLOOKUP(A392,'[1]CUT Bs'!A:S,15,FALSE)</f>
        <v>0</v>
      </c>
      <c r="U392" s="224">
        <f>VLOOKUP(A392,'[1]CUT Bs'!A:S,16,FALSE)</f>
        <v>0</v>
      </c>
      <c r="V392" s="224">
        <f>VLOOKUP(A392,'[1]CUT Bs'!A:S,17,FALSE)</f>
        <v>0</v>
      </c>
      <c r="W392" s="224">
        <f>VLOOKUP(A392,'[1]RES. TRL'!F:H,2,FALSE)</f>
        <v>0</v>
      </c>
      <c r="X392" s="224">
        <f>VLOOKUP(A392,'[1]RES. TRL'!F:H,3,FALSE)</f>
        <v>0</v>
      </c>
      <c r="Y392" s="224">
        <f>VLOOKUP(A392,'[1]CUT USD'!A:N,2,FALSE)</f>
        <v>0</v>
      </c>
      <c r="Z392" s="224">
        <f>VLOOKUP(A392,'[1]CUT USD'!A:N,3,FALSE)</f>
        <v>0</v>
      </c>
      <c r="AA392" s="224">
        <f>VLOOKUP(A392,'[1]CUT USD'!A:N,4,FALSE)</f>
        <v>0</v>
      </c>
      <c r="AB392" s="224">
        <f>VLOOKUP(A392,'[1]CUT USD'!A:N,5,FALSE)</f>
        <v>0</v>
      </c>
      <c r="AC392" s="224">
        <f>VLOOKUP(A392,'[1]CUT USD'!A:N,6,FALSE)</f>
        <v>0</v>
      </c>
      <c r="AD392" s="224">
        <f>VLOOKUP(A392,'[1]CUT USD'!A:N,7,FALSE)</f>
        <v>0</v>
      </c>
      <c r="AE392" s="224">
        <f>VLOOKUP(A392,'[1]CUT USD'!A:N,8,FALSE)</f>
        <v>0</v>
      </c>
      <c r="AF392" s="224">
        <f>VLOOKUP(A392,'[1]CUT USD'!A:N,9,FALSE)</f>
        <v>0</v>
      </c>
      <c r="AG392" s="224">
        <f>VLOOKUP(A392,'[1]CUT USD'!A:N,10,FALSE)</f>
        <v>0</v>
      </c>
      <c r="AH392" s="224">
        <f>VLOOKUP(A392,'[1]CUT USD'!A:N,11,FALSE)</f>
        <v>0</v>
      </c>
      <c r="AI392" s="224">
        <f>VLOOKUP(A392,'[1]CUT USD'!A:N,12,FALSE)</f>
        <v>0</v>
      </c>
      <c r="AJ392" s="224">
        <f>VLOOKUP(A392,'[1]CUT USD'!A:N,13,FALSE)</f>
        <v>0</v>
      </c>
      <c r="AK392" s="224">
        <f>VLOOKUP(A392,'[1]CUT USD'!A:N,14,FALSE)</f>
        <v>0</v>
      </c>
      <c r="AL392" s="96">
        <f t="shared" si="7"/>
        <v>0</v>
      </c>
      <c r="AO392" s="103"/>
    </row>
    <row r="393" spans="1:41" ht="33" hidden="1" customHeight="1">
      <c r="A393" s="221">
        <v>1327</v>
      </c>
      <c r="B393" s="222" t="str">
        <f>PROPER(VLOOKUP(A393,[1]bd_lista!$A:$D,2,FALSE))</f>
        <v>Gobierno Autónomo Municipal De Capinota</v>
      </c>
      <c r="C393" s="223" t="s">
        <v>1383</v>
      </c>
      <c r="D393" s="224">
        <f>VLOOKUP(A393,'[1]RES. TRL'!A:C,2,FALSE)</f>
        <v>0</v>
      </c>
      <c r="E393" s="224">
        <f>VLOOKUP(A393,'[1]RES. TRL'!A:C,3,FALSE)</f>
        <v>0</v>
      </c>
      <c r="F393" s="224">
        <f>VLOOKUP(A393,[1]RES.CDI!A:B,2,FALSE)</f>
        <v>0</v>
      </c>
      <c r="G393" s="224">
        <f>VLOOKUP(A393,'[1]CUT Bs'!A:S,2,FALSE)</f>
        <v>0</v>
      </c>
      <c r="H393" s="224">
        <f>VLOOKUP(A393,'[1]CUT Bs'!A:S,3,FALSE)</f>
        <v>0</v>
      </c>
      <c r="I393" s="224">
        <f>VLOOKUP(A393,'[1]CUT Bs'!A:S,4,FALSE)</f>
        <v>0</v>
      </c>
      <c r="J393" s="224">
        <f>VLOOKUP(A393,'[1]CUT Bs'!A:S,5,FALSE)</f>
        <v>0</v>
      </c>
      <c r="K393" s="224">
        <f>VLOOKUP(A393,'[1]CUT Bs'!A:S,6,FALSE)</f>
        <v>0</v>
      </c>
      <c r="L393" s="224">
        <f>VLOOKUP(A393,'[1]CUT Bs'!A:S,7,FALSE)</f>
        <v>0</v>
      </c>
      <c r="M393" s="224">
        <f>VLOOKUP(A393,'[1]CUT Bs'!A:S,8,FALSE)</f>
        <v>0</v>
      </c>
      <c r="N393" s="224">
        <f>VLOOKUP(A393,'[1]CUT Bs'!A:S,9,FALSE)</f>
        <v>0</v>
      </c>
      <c r="O393" s="224">
        <f>VLOOKUP(A393,'[1]CUT Bs'!A:S,10,FALSE)</f>
        <v>0</v>
      </c>
      <c r="P393" s="224">
        <f>VLOOKUP(A393,'[1]CUT Bs'!A:S,11,FALSE)</f>
        <v>0</v>
      </c>
      <c r="Q393" s="224">
        <f>VLOOKUP(A393,'[1]CUT Bs'!A:S,12,FALSE)</f>
        <v>0</v>
      </c>
      <c r="R393" s="224">
        <f>VLOOKUP(A393,'[1]CUT Bs'!A:S,13,FALSE)</f>
        <v>0</v>
      </c>
      <c r="S393" s="224">
        <f>VLOOKUP(A393,'[1]CUT Bs'!A:S,14,FALSE)</f>
        <v>0</v>
      </c>
      <c r="T393" s="224">
        <f>VLOOKUP(A393,'[1]CUT Bs'!A:S,15,FALSE)</f>
        <v>0</v>
      </c>
      <c r="U393" s="224">
        <f>VLOOKUP(A393,'[1]CUT Bs'!A:S,16,FALSE)</f>
        <v>0</v>
      </c>
      <c r="V393" s="224">
        <f>VLOOKUP(A393,'[1]CUT Bs'!A:S,17,FALSE)</f>
        <v>0</v>
      </c>
      <c r="W393" s="224">
        <f>VLOOKUP(A393,'[1]RES. TRL'!F:H,2,FALSE)</f>
        <v>0</v>
      </c>
      <c r="X393" s="224">
        <f>VLOOKUP(A393,'[1]RES. TRL'!F:H,3,FALSE)</f>
        <v>0</v>
      </c>
      <c r="Y393" s="224">
        <f>VLOOKUP(A393,'[1]CUT USD'!A:N,2,FALSE)</f>
        <v>0</v>
      </c>
      <c r="Z393" s="224">
        <f>VLOOKUP(A393,'[1]CUT USD'!A:N,3,FALSE)</f>
        <v>0</v>
      </c>
      <c r="AA393" s="224">
        <f>VLOOKUP(A393,'[1]CUT USD'!A:N,4,FALSE)</f>
        <v>0</v>
      </c>
      <c r="AB393" s="224">
        <f>VLOOKUP(A393,'[1]CUT USD'!A:N,5,FALSE)</f>
        <v>0</v>
      </c>
      <c r="AC393" s="224">
        <f>VLOOKUP(A393,'[1]CUT USD'!A:N,6,FALSE)</f>
        <v>0</v>
      </c>
      <c r="AD393" s="224">
        <f>VLOOKUP(A393,'[1]CUT USD'!A:N,7,FALSE)</f>
        <v>0</v>
      </c>
      <c r="AE393" s="224">
        <f>VLOOKUP(A393,'[1]CUT USD'!A:N,8,FALSE)</f>
        <v>0</v>
      </c>
      <c r="AF393" s="224">
        <f>VLOOKUP(A393,'[1]CUT USD'!A:N,9,FALSE)</f>
        <v>0</v>
      </c>
      <c r="AG393" s="224">
        <f>VLOOKUP(A393,'[1]CUT USD'!A:N,10,FALSE)</f>
        <v>0</v>
      </c>
      <c r="AH393" s="224">
        <f>VLOOKUP(A393,'[1]CUT USD'!A:N,11,FALSE)</f>
        <v>0</v>
      </c>
      <c r="AI393" s="224">
        <f>VLOOKUP(A393,'[1]CUT USD'!A:N,12,FALSE)</f>
        <v>0</v>
      </c>
      <c r="AJ393" s="224">
        <f>VLOOKUP(A393,'[1]CUT USD'!A:N,13,FALSE)</f>
        <v>0</v>
      </c>
      <c r="AK393" s="224">
        <f>VLOOKUP(A393,'[1]CUT USD'!A:N,14,FALSE)</f>
        <v>0</v>
      </c>
      <c r="AL393" s="96">
        <f t="shared" si="7"/>
        <v>0</v>
      </c>
      <c r="AO393" s="103"/>
    </row>
    <row r="394" spans="1:41" ht="33" hidden="1" customHeight="1">
      <c r="A394" s="221">
        <v>1328</v>
      </c>
      <c r="B394" s="222" t="str">
        <f>PROPER(VLOOKUP(A394,[1]bd_lista!$A:$D,2,FALSE))</f>
        <v>Gobierno Autónomo Municipal De Santivañez</v>
      </c>
      <c r="C394" s="223" t="s">
        <v>1383</v>
      </c>
      <c r="D394" s="224">
        <f>VLOOKUP(A394,'[1]RES. TRL'!A:C,2,FALSE)</f>
        <v>0</v>
      </c>
      <c r="E394" s="224">
        <f>VLOOKUP(A394,'[1]RES. TRL'!A:C,3,FALSE)</f>
        <v>0</v>
      </c>
      <c r="F394" s="224">
        <f>VLOOKUP(A394,[1]RES.CDI!A:B,2,FALSE)</f>
        <v>0</v>
      </c>
      <c r="G394" s="224">
        <f>VLOOKUP(A394,'[1]CUT Bs'!A:S,2,FALSE)</f>
        <v>0</v>
      </c>
      <c r="H394" s="224">
        <f>VLOOKUP(A394,'[1]CUT Bs'!A:S,3,FALSE)</f>
        <v>0</v>
      </c>
      <c r="I394" s="224">
        <f>VLOOKUP(A394,'[1]CUT Bs'!A:S,4,FALSE)</f>
        <v>0</v>
      </c>
      <c r="J394" s="224">
        <f>VLOOKUP(A394,'[1]CUT Bs'!A:S,5,FALSE)</f>
        <v>0</v>
      </c>
      <c r="K394" s="224">
        <f>VLOOKUP(A394,'[1]CUT Bs'!A:S,6,FALSE)</f>
        <v>0</v>
      </c>
      <c r="L394" s="224">
        <f>VLOOKUP(A394,'[1]CUT Bs'!A:S,7,FALSE)</f>
        <v>0</v>
      </c>
      <c r="M394" s="224">
        <f>VLOOKUP(A394,'[1]CUT Bs'!A:S,8,FALSE)</f>
        <v>0</v>
      </c>
      <c r="N394" s="224">
        <f>VLOOKUP(A394,'[1]CUT Bs'!A:S,9,FALSE)</f>
        <v>0</v>
      </c>
      <c r="O394" s="224">
        <f>VLOOKUP(A394,'[1]CUT Bs'!A:S,10,FALSE)</f>
        <v>0</v>
      </c>
      <c r="P394" s="224">
        <f>VLOOKUP(A394,'[1]CUT Bs'!A:S,11,FALSE)</f>
        <v>0</v>
      </c>
      <c r="Q394" s="224">
        <f>VLOOKUP(A394,'[1]CUT Bs'!A:S,12,FALSE)</f>
        <v>0</v>
      </c>
      <c r="R394" s="224">
        <f>VLOOKUP(A394,'[1]CUT Bs'!A:S,13,FALSE)</f>
        <v>0</v>
      </c>
      <c r="S394" s="224">
        <f>VLOOKUP(A394,'[1]CUT Bs'!A:S,14,FALSE)</f>
        <v>0</v>
      </c>
      <c r="T394" s="224">
        <f>VLOOKUP(A394,'[1]CUT Bs'!A:S,15,FALSE)</f>
        <v>0</v>
      </c>
      <c r="U394" s="224">
        <f>VLOOKUP(A394,'[1]CUT Bs'!A:S,16,FALSE)</f>
        <v>0</v>
      </c>
      <c r="V394" s="224">
        <f>VLOOKUP(A394,'[1]CUT Bs'!A:S,17,FALSE)</f>
        <v>0</v>
      </c>
      <c r="W394" s="224">
        <f>VLOOKUP(A394,'[1]RES. TRL'!F:H,2,FALSE)</f>
        <v>0</v>
      </c>
      <c r="X394" s="224">
        <f>VLOOKUP(A394,'[1]RES. TRL'!F:H,3,FALSE)</f>
        <v>0</v>
      </c>
      <c r="Y394" s="224">
        <f>VLOOKUP(A394,'[1]CUT USD'!A:N,2,FALSE)</f>
        <v>0</v>
      </c>
      <c r="Z394" s="224">
        <f>VLOOKUP(A394,'[1]CUT USD'!A:N,3,FALSE)</f>
        <v>0</v>
      </c>
      <c r="AA394" s="224">
        <f>VLOOKUP(A394,'[1]CUT USD'!A:N,4,FALSE)</f>
        <v>0</v>
      </c>
      <c r="AB394" s="224">
        <f>VLOOKUP(A394,'[1]CUT USD'!A:N,5,FALSE)</f>
        <v>0</v>
      </c>
      <c r="AC394" s="224">
        <f>VLOOKUP(A394,'[1]CUT USD'!A:N,6,FALSE)</f>
        <v>0</v>
      </c>
      <c r="AD394" s="224">
        <f>VLOOKUP(A394,'[1]CUT USD'!A:N,7,FALSE)</f>
        <v>0</v>
      </c>
      <c r="AE394" s="224">
        <f>VLOOKUP(A394,'[1]CUT USD'!A:N,8,FALSE)</f>
        <v>0</v>
      </c>
      <c r="AF394" s="224">
        <f>VLOOKUP(A394,'[1]CUT USD'!A:N,9,FALSE)</f>
        <v>0</v>
      </c>
      <c r="AG394" s="224">
        <f>VLOOKUP(A394,'[1]CUT USD'!A:N,10,FALSE)</f>
        <v>0</v>
      </c>
      <c r="AH394" s="224">
        <f>VLOOKUP(A394,'[1]CUT USD'!A:N,11,FALSE)</f>
        <v>0</v>
      </c>
      <c r="AI394" s="224">
        <f>VLOOKUP(A394,'[1]CUT USD'!A:N,12,FALSE)</f>
        <v>0</v>
      </c>
      <c r="AJ394" s="224">
        <f>VLOOKUP(A394,'[1]CUT USD'!A:N,13,FALSE)</f>
        <v>0</v>
      </c>
      <c r="AK394" s="224">
        <f>VLOOKUP(A394,'[1]CUT USD'!A:N,14,FALSE)</f>
        <v>0</v>
      </c>
      <c r="AL394" s="96">
        <f t="shared" si="7"/>
        <v>0</v>
      </c>
      <c r="AO394" s="103"/>
    </row>
    <row r="395" spans="1:41" ht="33" hidden="1" customHeight="1">
      <c r="A395" s="221">
        <v>1329</v>
      </c>
      <c r="B395" s="222" t="str">
        <f>PROPER(VLOOKUP(A395,[1]bd_lista!$A:$D,2,FALSE))</f>
        <v>Gobierno Autónomo Municipal De Sicaya</v>
      </c>
      <c r="C395" s="223" t="s">
        <v>1383</v>
      </c>
      <c r="D395" s="224">
        <f>VLOOKUP(A395,'[1]RES. TRL'!A:C,2,FALSE)</f>
        <v>0</v>
      </c>
      <c r="E395" s="224">
        <f>VLOOKUP(A395,'[1]RES. TRL'!A:C,3,FALSE)</f>
        <v>0</v>
      </c>
      <c r="F395" s="224">
        <f>VLOOKUP(A395,[1]RES.CDI!A:B,2,FALSE)</f>
        <v>0</v>
      </c>
      <c r="G395" s="224">
        <f>VLOOKUP(A395,'[1]CUT Bs'!A:S,2,FALSE)</f>
        <v>0</v>
      </c>
      <c r="H395" s="224">
        <f>VLOOKUP(A395,'[1]CUT Bs'!A:S,3,FALSE)</f>
        <v>0</v>
      </c>
      <c r="I395" s="224">
        <f>VLOOKUP(A395,'[1]CUT Bs'!A:S,4,FALSE)</f>
        <v>0</v>
      </c>
      <c r="J395" s="224">
        <f>VLOOKUP(A395,'[1]CUT Bs'!A:S,5,FALSE)</f>
        <v>0</v>
      </c>
      <c r="K395" s="224">
        <f>VLOOKUP(A395,'[1]CUT Bs'!A:S,6,FALSE)</f>
        <v>0</v>
      </c>
      <c r="L395" s="224">
        <f>VLOOKUP(A395,'[1]CUT Bs'!A:S,7,FALSE)</f>
        <v>0</v>
      </c>
      <c r="M395" s="224">
        <f>VLOOKUP(A395,'[1]CUT Bs'!A:S,8,FALSE)</f>
        <v>0</v>
      </c>
      <c r="N395" s="224">
        <f>VLOOKUP(A395,'[1]CUT Bs'!A:S,9,FALSE)</f>
        <v>0</v>
      </c>
      <c r="O395" s="224">
        <f>VLOOKUP(A395,'[1]CUT Bs'!A:S,10,FALSE)</f>
        <v>0</v>
      </c>
      <c r="P395" s="224">
        <f>VLOOKUP(A395,'[1]CUT Bs'!A:S,11,FALSE)</f>
        <v>0</v>
      </c>
      <c r="Q395" s="224">
        <f>VLOOKUP(A395,'[1]CUT Bs'!A:S,12,FALSE)</f>
        <v>0</v>
      </c>
      <c r="R395" s="224">
        <f>VLOOKUP(A395,'[1]CUT Bs'!A:S,13,FALSE)</f>
        <v>0</v>
      </c>
      <c r="S395" s="224">
        <f>VLOOKUP(A395,'[1]CUT Bs'!A:S,14,FALSE)</f>
        <v>0</v>
      </c>
      <c r="T395" s="224">
        <f>VLOOKUP(A395,'[1]CUT Bs'!A:S,15,FALSE)</f>
        <v>0</v>
      </c>
      <c r="U395" s="224">
        <f>VLOOKUP(A395,'[1]CUT Bs'!A:S,16,FALSE)</f>
        <v>0</v>
      </c>
      <c r="V395" s="224">
        <f>VLOOKUP(A395,'[1]CUT Bs'!A:S,17,FALSE)</f>
        <v>0</v>
      </c>
      <c r="W395" s="224">
        <f>VLOOKUP(A395,'[1]RES. TRL'!F:H,2,FALSE)</f>
        <v>0</v>
      </c>
      <c r="X395" s="224">
        <f>VLOOKUP(A395,'[1]RES. TRL'!F:H,3,FALSE)</f>
        <v>0</v>
      </c>
      <c r="Y395" s="224">
        <f>VLOOKUP(A395,'[1]CUT USD'!A:N,2,FALSE)</f>
        <v>0</v>
      </c>
      <c r="Z395" s="224">
        <f>VLOOKUP(A395,'[1]CUT USD'!A:N,3,FALSE)</f>
        <v>0</v>
      </c>
      <c r="AA395" s="224">
        <f>VLOOKUP(A395,'[1]CUT USD'!A:N,4,FALSE)</f>
        <v>0</v>
      </c>
      <c r="AB395" s="224">
        <f>VLOOKUP(A395,'[1]CUT USD'!A:N,5,FALSE)</f>
        <v>0</v>
      </c>
      <c r="AC395" s="224">
        <f>VLOOKUP(A395,'[1]CUT USD'!A:N,6,FALSE)</f>
        <v>0</v>
      </c>
      <c r="AD395" s="224">
        <f>VLOOKUP(A395,'[1]CUT USD'!A:N,7,FALSE)</f>
        <v>0</v>
      </c>
      <c r="AE395" s="224">
        <f>VLOOKUP(A395,'[1]CUT USD'!A:N,8,FALSE)</f>
        <v>0</v>
      </c>
      <c r="AF395" s="224">
        <f>VLOOKUP(A395,'[1]CUT USD'!A:N,9,FALSE)</f>
        <v>0</v>
      </c>
      <c r="AG395" s="224">
        <f>VLOOKUP(A395,'[1]CUT USD'!A:N,10,FALSE)</f>
        <v>0</v>
      </c>
      <c r="AH395" s="224">
        <f>VLOOKUP(A395,'[1]CUT USD'!A:N,11,FALSE)</f>
        <v>0</v>
      </c>
      <c r="AI395" s="224">
        <f>VLOOKUP(A395,'[1]CUT USD'!A:N,12,FALSE)</f>
        <v>0</v>
      </c>
      <c r="AJ395" s="224">
        <f>VLOOKUP(A395,'[1]CUT USD'!A:N,13,FALSE)</f>
        <v>0</v>
      </c>
      <c r="AK395" s="224">
        <f>VLOOKUP(A395,'[1]CUT USD'!A:N,14,FALSE)</f>
        <v>0</v>
      </c>
      <c r="AL395" s="96">
        <f t="shared" si="7"/>
        <v>0</v>
      </c>
      <c r="AO395" s="103"/>
    </row>
    <row r="396" spans="1:41" ht="33" hidden="1" customHeight="1">
      <c r="A396" s="221">
        <v>1330</v>
      </c>
      <c r="B396" s="222" t="str">
        <f>PROPER(VLOOKUP(A396,[1]bd_lista!$A:$D,2,FALSE))</f>
        <v>Gobierno Autónomo Municipal De Tapacari</v>
      </c>
      <c r="C396" s="223" t="s">
        <v>1383</v>
      </c>
      <c r="D396" s="224">
        <f>VLOOKUP(A396,'[1]RES. TRL'!A:C,2,FALSE)</f>
        <v>0</v>
      </c>
      <c r="E396" s="224">
        <f>VLOOKUP(A396,'[1]RES. TRL'!A:C,3,FALSE)</f>
        <v>0</v>
      </c>
      <c r="F396" s="224">
        <f>VLOOKUP(A396,[1]RES.CDI!A:B,2,FALSE)</f>
        <v>0</v>
      </c>
      <c r="G396" s="224">
        <f>VLOOKUP(A396,'[1]CUT Bs'!A:S,2,FALSE)</f>
        <v>0</v>
      </c>
      <c r="H396" s="224">
        <f>VLOOKUP(A396,'[1]CUT Bs'!A:S,3,FALSE)</f>
        <v>0</v>
      </c>
      <c r="I396" s="224">
        <f>VLOOKUP(A396,'[1]CUT Bs'!A:S,4,FALSE)</f>
        <v>0</v>
      </c>
      <c r="J396" s="224">
        <f>VLOOKUP(A396,'[1]CUT Bs'!A:S,5,FALSE)</f>
        <v>0</v>
      </c>
      <c r="K396" s="224">
        <f>VLOOKUP(A396,'[1]CUT Bs'!A:S,6,FALSE)</f>
        <v>0</v>
      </c>
      <c r="L396" s="224">
        <f>VLOOKUP(A396,'[1]CUT Bs'!A:S,7,FALSE)</f>
        <v>0</v>
      </c>
      <c r="M396" s="224">
        <f>VLOOKUP(A396,'[1]CUT Bs'!A:S,8,FALSE)</f>
        <v>0</v>
      </c>
      <c r="N396" s="224">
        <f>VLOOKUP(A396,'[1]CUT Bs'!A:S,9,FALSE)</f>
        <v>0</v>
      </c>
      <c r="O396" s="224">
        <f>VLOOKUP(A396,'[1]CUT Bs'!A:S,10,FALSE)</f>
        <v>0</v>
      </c>
      <c r="P396" s="224">
        <f>VLOOKUP(A396,'[1]CUT Bs'!A:S,11,FALSE)</f>
        <v>0</v>
      </c>
      <c r="Q396" s="224">
        <f>VLOOKUP(A396,'[1]CUT Bs'!A:S,12,FALSE)</f>
        <v>0</v>
      </c>
      <c r="R396" s="224">
        <f>VLOOKUP(A396,'[1]CUT Bs'!A:S,13,FALSE)</f>
        <v>0</v>
      </c>
      <c r="S396" s="224">
        <f>VLOOKUP(A396,'[1]CUT Bs'!A:S,14,FALSE)</f>
        <v>0</v>
      </c>
      <c r="T396" s="224">
        <f>VLOOKUP(A396,'[1]CUT Bs'!A:S,15,FALSE)</f>
        <v>0</v>
      </c>
      <c r="U396" s="224">
        <f>VLOOKUP(A396,'[1]CUT Bs'!A:S,16,FALSE)</f>
        <v>0</v>
      </c>
      <c r="V396" s="224">
        <f>VLOOKUP(A396,'[1]CUT Bs'!A:S,17,FALSE)</f>
        <v>0</v>
      </c>
      <c r="W396" s="224">
        <f>VLOOKUP(A396,'[1]RES. TRL'!F:H,2,FALSE)</f>
        <v>0</v>
      </c>
      <c r="X396" s="224">
        <f>VLOOKUP(A396,'[1]RES. TRL'!F:H,3,FALSE)</f>
        <v>0</v>
      </c>
      <c r="Y396" s="224">
        <f>VLOOKUP(A396,'[1]CUT USD'!A:N,2,FALSE)</f>
        <v>0</v>
      </c>
      <c r="Z396" s="224">
        <f>VLOOKUP(A396,'[1]CUT USD'!A:N,3,FALSE)</f>
        <v>0</v>
      </c>
      <c r="AA396" s="224">
        <f>VLOOKUP(A396,'[1]CUT USD'!A:N,4,FALSE)</f>
        <v>0</v>
      </c>
      <c r="AB396" s="224">
        <f>VLOOKUP(A396,'[1]CUT USD'!A:N,5,FALSE)</f>
        <v>0</v>
      </c>
      <c r="AC396" s="224">
        <f>VLOOKUP(A396,'[1]CUT USD'!A:N,6,FALSE)</f>
        <v>0</v>
      </c>
      <c r="AD396" s="224">
        <f>VLOOKUP(A396,'[1]CUT USD'!A:N,7,FALSE)</f>
        <v>0</v>
      </c>
      <c r="AE396" s="224">
        <f>VLOOKUP(A396,'[1]CUT USD'!A:N,8,FALSE)</f>
        <v>0</v>
      </c>
      <c r="AF396" s="224">
        <f>VLOOKUP(A396,'[1]CUT USD'!A:N,9,FALSE)</f>
        <v>0</v>
      </c>
      <c r="AG396" s="224">
        <f>VLOOKUP(A396,'[1]CUT USD'!A:N,10,FALSE)</f>
        <v>0</v>
      </c>
      <c r="AH396" s="224">
        <f>VLOOKUP(A396,'[1]CUT USD'!A:N,11,FALSE)</f>
        <v>0</v>
      </c>
      <c r="AI396" s="224">
        <f>VLOOKUP(A396,'[1]CUT USD'!A:N,12,FALSE)</f>
        <v>0</v>
      </c>
      <c r="AJ396" s="224">
        <f>VLOOKUP(A396,'[1]CUT USD'!A:N,13,FALSE)</f>
        <v>0</v>
      </c>
      <c r="AK396" s="224">
        <f>VLOOKUP(A396,'[1]CUT USD'!A:N,14,FALSE)</f>
        <v>0</v>
      </c>
      <c r="AL396" s="96">
        <f t="shared" ref="AL396:AL459" si="8">SUM(D396:AK396)</f>
        <v>0</v>
      </c>
      <c r="AO396" s="103"/>
    </row>
    <row r="397" spans="1:41" ht="33" hidden="1" customHeight="1">
      <c r="A397" s="221">
        <v>1331</v>
      </c>
      <c r="B397" s="222" t="str">
        <f>PROPER(VLOOKUP(A397,[1]bd_lista!$A:$D,2,FALSE))</f>
        <v>Gobierno Autónomo Municipal De Totora</v>
      </c>
      <c r="C397" s="223" t="s">
        <v>1383</v>
      </c>
      <c r="D397" s="224">
        <f>VLOOKUP(A397,'[1]RES. TRL'!A:C,2,FALSE)</f>
        <v>0</v>
      </c>
      <c r="E397" s="224">
        <f>VLOOKUP(A397,'[1]RES. TRL'!A:C,3,FALSE)</f>
        <v>0</v>
      </c>
      <c r="F397" s="224">
        <f>VLOOKUP(A397,[1]RES.CDI!A:B,2,FALSE)</f>
        <v>0</v>
      </c>
      <c r="G397" s="224">
        <f>VLOOKUP(A397,'[1]CUT Bs'!A:S,2,FALSE)</f>
        <v>0</v>
      </c>
      <c r="H397" s="224">
        <f>VLOOKUP(A397,'[1]CUT Bs'!A:S,3,FALSE)</f>
        <v>0</v>
      </c>
      <c r="I397" s="224">
        <f>VLOOKUP(A397,'[1]CUT Bs'!A:S,4,FALSE)</f>
        <v>0</v>
      </c>
      <c r="J397" s="224">
        <f>VLOOKUP(A397,'[1]CUT Bs'!A:S,5,FALSE)</f>
        <v>0</v>
      </c>
      <c r="K397" s="224">
        <f>VLOOKUP(A397,'[1]CUT Bs'!A:S,6,FALSE)</f>
        <v>0</v>
      </c>
      <c r="L397" s="224">
        <f>VLOOKUP(A397,'[1]CUT Bs'!A:S,7,FALSE)</f>
        <v>0</v>
      </c>
      <c r="M397" s="224">
        <f>VLOOKUP(A397,'[1]CUT Bs'!A:S,8,FALSE)</f>
        <v>0</v>
      </c>
      <c r="N397" s="224">
        <f>VLOOKUP(A397,'[1]CUT Bs'!A:S,9,FALSE)</f>
        <v>0</v>
      </c>
      <c r="O397" s="224">
        <f>VLOOKUP(A397,'[1]CUT Bs'!A:S,10,FALSE)</f>
        <v>0</v>
      </c>
      <c r="P397" s="224">
        <f>VLOOKUP(A397,'[1]CUT Bs'!A:S,11,FALSE)</f>
        <v>0</v>
      </c>
      <c r="Q397" s="224">
        <f>VLOOKUP(A397,'[1]CUT Bs'!A:S,12,FALSE)</f>
        <v>0</v>
      </c>
      <c r="R397" s="224">
        <f>VLOOKUP(A397,'[1]CUT Bs'!A:S,13,FALSE)</f>
        <v>0</v>
      </c>
      <c r="S397" s="224">
        <f>VLOOKUP(A397,'[1]CUT Bs'!A:S,14,FALSE)</f>
        <v>0</v>
      </c>
      <c r="T397" s="224">
        <f>VLOOKUP(A397,'[1]CUT Bs'!A:S,15,FALSE)</f>
        <v>0</v>
      </c>
      <c r="U397" s="224">
        <f>VLOOKUP(A397,'[1]CUT Bs'!A:S,16,FALSE)</f>
        <v>0</v>
      </c>
      <c r="V397" s="224">
        <f>VLOOKUP(A397,'[1]CUT Bs'!A:S,17,FALSE)</f>
        <v>0</v>
      </c>
      <c r="W397" s="224">
        <f>VLOOKUP(A397,'[1]RES. TRL'!F:H,2,FALSE)</f>
        <v>0</v>
      </c>
      <c r="X397" s="224">
        <f>VLOOKUP(A397,'[1]RES. TRL'!F:H,3,FALSE)</f>
        <v>0</v>
      </c>
      <c r="Y397" s="224">
        <f>VLOOKUP(A397,'[1]CUT USD'!A:N,2,FALSE)</f>
        <v>0</v>
      </c>
      <c r="Z397" s="224">
        <f>VLOOKUP(A397,'[1]CUT USD'!A:N,3,FALSE)</f>
        <v>0</v>
      </c>
      <c r="AA397" s="224">
        <f>VLOOKUP(A397,'[1]CUT USD'!A:N,4,FALSE)</f>
        <v>0</v>
      </c>
      <c r="AB397" s="224">
        <f>VLOOKUP(A397,'[1]CUT USD'!A:N,5,FALSE)</f>
        <v>0</v>
      </c>
      <c r="AC397" s="224">
        <f>VLOOKUP(A397,'[1]CUT USD'!A:N,6,FALSE)</f>
        <v>0</v>
      </c>
      <c r="AD397" s="224">
        <f>VLOOKUP(A397,'[1]CUT USD'!A:N,7,FALSE)</f>
        <v>0</v>
      </c>
      <c r="AE397" s="224">
        <f>VLOOKUP(A397,'[1]CUT USD'!A:N,8,FALSE)</f>
        <v>0</v>
      </c>
      <c r="AF397" s="224">
        <f>VLOOKUP(A397,'[1]CUT USD'!A:N,9,FALSE)</f>
        <v>0</v>
      </c>
      <c r="AG397" s="224">
        <f>VLOOKUP(A397,'[1]CUT USD'!A:N,10,FALSE)</f>
        <v>0</v>
      </c>
      <c r="AH397" s="224">
        <f>VLOOKUP(A397,'[1]CUT USD'!A:N,11,FALSE)</f>
        <v>0</v>
      </c>
      <c r="AI397" s="224">
        <f>VLOOKUP(A397,'[1]CUT USD'!A:N,12,FALSE)</f>
        <v>0</v>
      </c>
      <c r="AJ397" s="224">
        <f>VLOOKUP(A397,'[1]CUT USD'!A:N,13,FALSE)</f>
        <v>0</v>
      </c>
      <c r="AK397" s="224">
        <f>VLOOKUP(A397,'[1]CUT USD'!A:N,14,FALSE)</f>
        <v>0</v>
      </c>
      <c r="AL397" s="96">
        <f t="shared" si="8"/>
        <v>0</v>
      </c>
      <c r="AO397" s="103"/>
    </row>
    <row r="398" spans="1:41" ht="33" hidden="1" customHeight="1">
      <c r="A398" s="221">
        <v>1332</v>
      </c>
      <c r="B398" s="222" t="str">
        <f>PROPER(VLOOKUP(A398,[1]bd_lista!$A:$D,2,FALSE))</f>
        <v>Gobierno Autónomo Municipal De Pojo</v>
      </c>
      <c r="C398" s="223" t="s">
        <v>1383</v>
      </c>
      <c r="D398" s="224">
        <f>VLOOKUP(A398,'[1]RES. TRL'!A:C,2,FALSE)</f>
        <v>0</v>
      </c>
      <c r="E398" s="224">
        <f>VLOOKUP(A398,'[1]RES. TRL'!A:C,3,FALSE)</f>
        <v>0</v>
      </c>
      <c r="F398" s="224">
        <f>VLOOKUP(A398,[1]RES.CDI!A:B,2,FALSE)</f>
        <v>0</v>
      </c>
      <c r="G398" s="224">
        <f>VLOOKUP(A398,'[1]CUT Bs'!A:S,2,FALSE)</f>
        <v>0</v>
      </c>
      <c r="H398" s="224">
        <f>VLOOKUP(A398,'[1]CUT Bs'!A:S,3,FALSE)</f>
        <v>0</v>
      </c>
      <c r="I398" s="224">
        <f>VLOOKUP(A398,'[1]CUT Bs'!A:S,4,FALSE)</f>
        <v>0</v>
      </c>
      <c r="J398" s="224">
        <f>VLOOKUP(A398,'[1]CUT Bs'!A:S,5,FALSE)</f>
        <v>0</v>
      </c>
      <c r="K398" s="224">
        <f>VLOOKUP(A398,'[1]CUT Bs'!A:S,6,FALSE)</f>
        <v>0</v>
      </c>
      <c r="L398" s="224">
        <f>VLOOKUP(A398,'[1]CUT Bs'!A:S,7,FALSE)</f>
        <v>0</v>
      </c>
      <c r="M398" s="224">
        <f>VLOOKUP(A398,'[1]CUT Bs'!A:S,8,FALSE)</f>
        <v>0</v>
      </c>
      <c r="N398" s="224">
        <f>VLOOKUP(A398,'[1]CUT Bs'!A:S,9,FALSE)</f>
        <v>0</v>
      </c>
      <c r="O398" s="224">
        <f>VLOOKUP(A398,'[1]CUT Bs'!A:S,10,FALSE)</f>
        <v>0</v>
      </c>
      <c r="P398" s="224">
        <f>VLOOKUP(A398,'[1]CUT Bs'!A:S,11,FALSE)</f>
        <v>0</v>
      </c>
      <c r="Q398" s="224">
        <f>VLOOKUP(A398,'[1]CUT Bs'!A:S,12,FALSE)</f>
        <v>0</v>
      </c>
      <c r="R398" s="224">
        <f>VLOOKUP(A398,'[1]CUT Bs'!A:S,13,FALSE)</f>
        <v>0</v>
      </c>
      <c r="S398" s="224">
        <f>VLOOKUP(A398,'[1]CUT Bs'!A:S,14,FALSE)</f>
        <v>0</v>
      </c>
      <c r="T398" s="224">
        <f>VLOOKUP(A398,'[1]CUT Bs'!A:S,15,FALSE)</f>
        <v>0</v>
      </c>
      <c r="U398" s="224">
        <f>VLOOKUP(A398,'[1]CUT Bs'!A:S,16,FALSE)</f>
        <v>0</v>
      </c>
      <c r="V398" s="224">
        <f>VLOOKUP(A398,'[1]CUT Bs'!A:S,17,FALSE)</f>
        <v>0</v>
      </c>
      <c r="W398" s="224">
        <f>VLOOKUP(A398,'[1]RES. TRL'!F:H,2,FALSE)</f>
        <v>0</v>
      </c>
      <c r="X398" s="224">
        <f>VLOOKUP(A398,'[1]RES. TRL'!F:H,3,FALSE)</f>
        <v>0</v>
      </c>
      <c r="Y398" s="224">
        <f>VLOOKUP(A398,'[1]CUT USD'!A:N,2,FALSE)</f>
        <v>0</v>
      </c>
      <c r="Z398" s="224">
        <f>VLOOKUP(A398,'[1]CUT USD'!A:N,3,FALSE)</f>
        <v>0</v>
      </c>
      <c r="AA398" s="224">
        <f>VLOOKUP(A398,'[1]CUT USD'!A:N,4,FALSE)</f>
        <v>0</v>
      </c>
      <c r="AB398" s="224">
        <f>VLOOKUP(A398,'[1]CUT USD'!A:N,5,FALSE)</f>
        <v>0</v>
      </c>
      <c r="AC398" s="224">
        <f>VLOOKUP(A398,'[1]CUT USD'!A:N,6,FALSE)</f>
        <v>0</v>
      </c>
      <c r="AD398" s="224">
        <f>VLOOKUP(A398,'[1]CUT USD'!A:N,7,FALSE)</f>
        <v>0</v>
      </c>
      <c r="AE398" s="224">
        <f>VLOOKUP(A398,'[1]CUT USD'!A:N,8,FALSE)</f>
        <v>0</v>
      </c>
      <c r="AF398" s="224">
        <f>VLOOKUP(A398,'[1]CUT USD'!A:N,9,FALSE)</f>
        <v>0</v>
      </c>
      <c r="AG398" s="224">
        <f>VLOOKUP(A398,'[1]CUT USD'!A:N,10,FALSE)</f>
        <v>0</v>
      </c>
      <c r="AH398" s="224">
        <f>VLOOKUP(A398,'[1]CUT USD'!A:N,11,FALSE)</f>
        <v>0</v>
      </c>
      <c r="AI398" s="224">
        <f>VLOOKUP(A398,'[1]CUT USD'!A:N,12,FALSE)</f>
        <v>0</v>
      </c>
      <c r="AJ398" s="224">
        <f>VLOOKUP(A398,'[1]CUT USD'!A:N,13,FALSE)</f>
        <v>0</v>
      </c>
      <c r="AK398" s="224">
        <f>VLOOKUP(A398,'[1]CUT USD'!A:N,14,FALSE)</f>
        <v>0</v>
      </c>
      <c r="AL398" s="96">
        <f t="shared" si="8"/>
        <v>0</v>
      </c>
      <c r="AO398" s="103"/>
    </row>
    <row r="399" spans="1:41" ht="33" hidden="1" customHeight="1">
      <c r="A399" s="221">
        <v>1333</v>
      </c>
      <c r="B399" s="222" t="str">
        <f>PROPER(VLOOKUP(A399,[1]bd_lista!$A:$D,2,FALSE))</f>
        <v>Gobierno Autónomo Municipal De Pocona</v>
      </c>
      <c r="C399" s="223" t="s">
        <v>1383</v>
      </c>
      <c r="D399" s="224">
        <f>VLOOKUP(A399,'[1]RES. TRL'!A:C,2,FALSE)</f>
        <v>0</v>
      </c>
      <c r="E399" s="224">
        <f>VLOOKUP(A399,'[1]RES. TRL'!A:C,3,FALSE)</f>
        <v>0</v>
      </c>
      <c r="F399" s="224">
        <f>VLOOKUP(A399,[1]RES.CDI!A:B,2,FALSE)</f>
        <v>0</v>
      </c>
      <c r="G399" s="224">
        <f>VLOOKUP(A399,'[1]CUT Bs'!A:S,2,FALSE)</f>
        <v>0</v>
      </c>
      <c r="H399" s="224">
        <f>VLOOKUP(A399,'[1]CUT Bs'!A:S,3,FALSE)</f>
        <v>0</v>
      </c>
      <c r="I399" s="224">
        <f>VLOOKUP(A399,'[1]CUT Bs'!A:S,4,FALSE)</f>
        <v>0</v>
      </c>
      <c r="J399" s="224">
        <f>VLOOKUP(A399,'[1]CUT Bs'!A:S,5,FALSE)</f>
        <v>0</v>
      </c>
      <c r="K399" s="224">
        <f>VLOOKUP(A399,'[1]CUT Bs'!A:S,6,FALSE)</f>
        <v>0</v>
      </c>
      <c r="L399" s="224">
        <f>VLOOKUP(A399,'[1]CUT Bs'!A:S,7,FALSE)</f>
        <v>0</v>
      </c>
      <c r="M399" s="224">
        <f>VLOOKUP(A399,'[1]CUT Bs'!A:S,8,FALSE)</f>
        <v>0</v>
      </c>
      <c r="N399" s="224">
        <f>VLOOKUP(A399,'[1]CUT Bs'!A:S,9,FALSE)</f>
        <v>0</v>
      </c>
      <c r="O399" s="224">
        <f>VLOOKUP(A399,'[1]CUT Bs'!A:S,10,FALSE)</f>
        <v>0</v>
      </c>
      <c r="P399" s="224">
        <f>VLOOKUP(A399,'[1]CUT Bs'!A:S,11,FALSE)</f>
        <v>0</v>
      </c>
      <c r="Q399" s="224">
        <f>VLOOKUP(A399,'[1]CUT Bs'!A:S,12,FALSE)</f>
        <v>0</v>
      </c>
      <c r="R399" s="224">
        <f>VLOOKUP(A399,'[1]CUT Bs'!A:S,13,FALSE)</f>
        <v>0</v>
      </c>
      <c r="S399" s="224">
        <f>VLOOKUP(A399,'[1]CUT Bs'!A:S,14,FALSE)</f>
        <v>0</v>
      </c>
      <c r="T399" s="224">
        <f>VLOOKUP(A399,'[1]CUT Bs'!A:S,15,FALSE)</f>
        <v>0</v>
      </c>
      <c r="U399" s="224">
        <f>VLOOKUP(A399,'[1]CUT Bs'!A:S,16,FALSE)</f>
        <v>0</v>
      </c>
      <c r="V399" s="224">
        <f>VLOOKUP(A399,'[1]CUT Bs'!A:S,17,FALSE)</f>
        <v>0</v>
      </c>
      <c r="W399" s="224">
        <f>VLOOKUP(A399,'[1]RES. TRL'!F:H,2,FALSE)</f>
        <v>0</v>
      </c>
      <c r="X399" s="224">
        <f>VLOOKUP(A399,'[1]RES. TRL'!F:H,3,FALSE)</f>
        <v>0</v>
      </c>
      <c r="Y399" s="224">
        <f>VLOOKUP(A399,'[1]CUT USD'!A:N,2,FALSE)</f>
        <v>0</v>
      </c>
      <c r="Z399" s="224">
        <f>VLOOKUP(A399,'[1]CUT USD'!A:N,3,FALSE)</f>
        <v>0</v>
      </c>
      <c r="AA399" s="224">
        <f>VLOOKUP(A399,'[1]CUT USD'!A:N,4,FALSE)</f>
        <v>0</v>
      </c>
      <c r="AB399" s="224">
        <f>VLOOKUP(A399,'[1]CUT USD'!A:N,5,FALSE)</f>
        <v>0</v>
      </c>
      <c r="AC399" s="224">
        <f>VLOOKUP(A399,'[1]CUT USD'!A:N,6,FALSE)</f>
        <v>0</v>
      </c>
      <c r="AD399" s="224">
        <f>VLOOKUP(A399,'[1]CUT USD'!A:N,7,FALSE)</f>
        <v>0</v>
      </c>
      <c r="AE399" s="224">
        <f>VLOOKUP(A399,'[1]CUT USD'!A:N,8,FALSE)</f>
        <v>0</v>
      </c>
      <c r="AF399" s="224">
        <f>VLOOKUP(A399,'[1]CUT USD'!A:N,9,FALSE)</f>
        <v>0</v>
      </c>
      <c r="AG399" s="224">
        <f>VLOOKUP(A399,'[1]CUT USD'!A:N,10,FALSE)</f>
        <v>0</v>
      </c>
      <c r="AH399" s="224">
        <f>VLOOKUP(A399,'[1]CUT USD'!A:N,11,FALSE)</f>
        <v>0</v>
      </c>
      <c r="AI399" s="224">
        <f>VLOOKUP(A399,'[1]CUT USD'!A:N,12,FALSE)</f>
        <v>0</v>
      </c>
      <c r="AJ399" s="224">
        <f>VLOOKUP(A399,'[1]CUT USD'!A:N,13,FALSE)</f>
        <v>0</v>
      </c>
      <c r="AK399" s="224">
        <f>VLOOKUP(A399,'[1]CUT USD'!A:N,14,FALSE)</f>
        <v>0</v>
      </c>
      <c r="AL399" s="96">
        <f t="shared" si="8"/>
        <v>0</v>
      </c>
      <c r="AO399" s="103"/>
    </row>
    <row r="400" spans="1:41" ht="33" hidden="1" customHeight="1">
      <c r="A400" s="221">
        <v>1334</v>
      </c>
      <c r="B400" s="222" t="str">
        <f>PROPER(VLOOKUP(A400,[1]bd_lista!$A:$D,2,FALSE))</f>
        <v>Gobierno Autónomo Municipal De Chimoré</v>
      </c>
      <c r="C400" s="223" t="s">
        <v>1383</v>
      </c>
      <c r="D400" s="224">
        <f>VLOOKUP(A400,'[1]RES. TRL'!A:C,2,FALSE)</f>
        <v>0</v>
      </c>
      <c r="E400" s="224">
        <f>VLOOKUP(A400,'[1]RES. TRL'!A:C,3,FALSE)</f>
        <v>0</v>
      </c>
      <c r="F400" s="224">
        <f>VLOOKUP(A400,[1]RES.CDI!A:B,2,FALSE)</f>
        <v>0</v>
      </c>
      <c r="G400" s="224">
        <f>VLOOKUP(A400,'[1]CUT Bs'!A:S,2,FALSE)</f>
        <v>0</v>
      </c>
      <c r="H400" s="224">
        <f>VLOOKUP(A400,'[1]CUT Bs'!A:S,3,FALSE)</f>
        <v>0</v>
      </c>
      <c r="I400" s="224">
        <f>VLOOKUP(A400,'[1]CUT Bs'!A:S,4,FALSE)</f>
        <v>0</v>
      </c>
      <c r="J400" s="224">
        <f>VLOOKUP(A400,'[1]CUT Bs'!A:S,5,FALSE)</f>
        <v>0</v>
      </c>
      <c r="K400" s="224">
        <f>VLOOKUP(A400,'[1]CUT Bs'!A:S,6,FALSE)</f>
        <v>0</v>
      </c>
      <c r="L400" s="224">
        <f>VLOOKUP(A400,'[1]CUT Bs'!A:S,7,FALSE)</f>
        <v>0</v>
      </c>
      <c r="M400" s="224">
        <f>VLOOKUP(A400,'[1]CUT Bs'!A:S,8,FALSE)</f>
        <v>0</v>
      </c>
      <c r="N400" s="224">
        <f>VLOOKUP(A400,'[1]CUT Bs'!A:S,9,FALSE)</f>
        <v>0</v>
      </c>
      <c r="O400" s="224">
        <f>VLOOKUP(A400,'[1]CUT Bs'!A:S,10,FALSE)</f>
        <v>0</v>
      </c>
      <c r="P400" s="224">
        <f>VLOOKUP(A400,'[1]CUT Bs'!A:S,11,FALSE)</f>
        <v>0</v>
      </c>
      <c r="Q400" s="224">
        <f>VLOOKUP(A400,'[1]CUT Bs'!A:S,12,FALSE)</f>
        <v>0</v>
      </c>
      <c r="R400" s="224">
        <f>VLOOKUP(A400,'[1]CUT Bs'!A:S,13,FALSE)</f>
        <v>0</v>
      </c>
      <c r="S400" s="224">
        <f>VLOOKUP(A400,'[1]CUT Bs'!A:S,14,FALSE)</f>
        <v>0</v>
      </c>
      <c r="T400" s="224">
        <f>VLOOKUP(A400,'[1]CUT Bs'!A:S,15,FALSE)</f>
        <v>0</v>
      </c>
      <c r="U400" s="224">
        <f>VLOOKUP(A400,'[1]CUT Bs'!A:S,16,FALSE)</f>
        <v>0</v>
      </c>
      <c r="V400" s="224">
        <f>VLOOKUP(A400,'[1]CUT Bs'!A:S,17,FALSE)</f>
        <v>0</v>
      </c>
      <c r="W400" s="224">
        <f>VLOOKUP(A400,'[1]RES. TRL'!F:H,2,FALSE)</f>
        <v>0</v>
      </c>
      <c r="X400" s="224">
        <f>VLOOKUP(A400,'[1]RES. TRL'!F:H,3,FALSE)</f>
        <v>0</v>
      </c>
      <c r="Y400" s="224">
        <f>VLOOKUP(A400,'[1]CUT USD'!A:N,2,FALSE)</f>
        <v>0</v>
      </c>
      <c r="Z400" s="224">
        <f>VLOOKUP(A400,'[1]CUT USD'!A:N,3,FALSE)</f>
        <v>0</v>
      </c>
      <c r="AA400" s="224">
        <f>VLOOKUP(A400,'[1]CUT USD'!A:N,4,FALSE)</f>
        <v>0</v>
      </c>
      <c r="AB400" s="224">
        <f>VLOOKUP(A400,'[1]CUT USD'!A:N,5,FALSE)</f>
        <v>0</v>
      </c>
      <c r="AC400" s="224">
        <f>VLOOKUP(A400,'[1]CUT USD'!A:N,6,FALSE)</f>
        <v>0</v>
      </c>
      <c r="AD400" s="224">
        <f>VLOOKUP(A400,'[1]CUT USD'!A:N,7,FALSE)</f>
        <v>0</v>
      </c>
      <c r="AE400" s="224">
        <f>VLOOKUP(A400,'[1]CUT USD'!A:N,8,FALSE)</f>
        <v>0</v>
      </c>
      <c r="AF400" s="224">
        <f>VLOOKUP(A400,'[1]CUT USD'!A:N,9,FALSE)</f>
        <v>0</v>
      </c>
      <c r="AG400" s="224">
        <f>VLOOKUP(A400,'[1]CUT USD'!A:N,10,FALSE)</f>
        <v>0</v>
      </c>
      <c r="AH400" s="224">
        <f>VLOOKUP(A400,'[1]CUT USD'!A:N,11,FALSE)</f>
        <v>0</v>
      </c>
      <c r="AI400" s="224">
        <f>VLOOKUP(A400,'[1]CUT USD'!A:N,12,FALSE)</f>
        <v>0</v>
      </c>
      <c r="AJ400" s="224">
        <f>VLOOKUP(A400,'[1]CUT USD'!A:N,13,FALSE)</f>
        <v>0</v>
      </c>
      <c r="AK400" s="224">
        <f>VLOOKUP(A400,'[1]CUT USD'!A:N,14,FALSE)</f>
        <v>0</v>
      </c>
      <c r="AL400" s="96">
        <f t="shared" si="8"/>
        <v>0</v>
      </c>
      <c r="AO400" s="103"/>
    </row>
    <row r="401" spans="1:41" ht="33" hidden="1" customHeight="1">
      <c r="A401" s="221">
        <v>1335</v>
      </c>
      <c r="B401" s="222" t="str">
        <f>PROPER(VLOOKUP(A401,[1]bd_lista!$A:$D,2,FALSE))</f>
        <v>Gobierno Autónomo Municipal De Puerto Villarroel</v>
      </c>
      <c r="C401" s="223" t="s">
        <v>1383</v>
      </c>
      <c r="D401" s="224">
        <f>VLOOKUP(A401,'[1]RES. TRL'!A:C,2,FALSE)</f>
        <v>0</v>
      </c>
      <c r="E401" s="224">
        <f>VLOOKUP(A401,'[1]RES. TRL'!A:C,3,FALSE)</f>
        <v>0</v>
      </c>
      <c r="F401" s="224">
        <f>VLOOKUP(A401,[1]RES.CDI!A:B,2,FALSE)</f>
        <v>0</v>
      </c>
      <c r="G401" s="224">
        <f>VLOOKUP(A401,'[1]CUT Bs'!A:S,2,FALSE)</f>
        <v>0</v>
      </c>
      <c r="H401" s="224">
        <f>VLOOKUP(A401,'[1]CUT Bs'!A:S,3,FALSE)</f>
        <v>0</v>
      </c>
      <c r="I401" s="224">
        <f>VLOOKUP(A401,'[1]CUT Bs'!A:S,4,FALSE)</f>
        <v>0</v>
      </c>
      <c r="J401" s="224">
        <f>VLOOKUP(A401,'[1]CUT Bs'!A:S,5,FALSE)</f>
        <v>0</v>
      </c>
      <c r="K401" s="224">
        <f>VLOOKUP(A401,'[1]CUT Bs'!A:S,6,FALSE)</f>
        <v>0</v>
      </c>
      <c r="L401" s="224">
        <f>VLOOKUP(A401,'[1]CUT Bs'!A:S,7,FALSE)</f>
        <v>0</v>
      </c>
      <c r="M401" s="224">
        <f>VLOOKUP(A401,'[1]CUT Bs'!A:S,8,FALSE)</f>
        <v>0</v>
      </c>
      <c r="N401" s="224">
        <f>VLOOKUP(A401,'[1]CUT Bs'!A:S,9,FALSE)</f>
        <v>0</v>
      </c>
      <c r="O401" s="224">
        <f>VLOOKUP(A401,'[1]CUT Bs'!A:S,10,FALSE)</f>
        <v>0</v>
      </c>
      <c r="P401" s="224">
        <f>VLOOKUP(A401,'[1]CUT Bs'!A:S,11,FALSE)</f>
        <v>0</v>
      </c>
      <c r="Q401" s="224">
        <f>VLOOKUP(A401,'[1]CUT Bs'!A:S,12,FALSE)</f>
        <v>0</v>
      </c>
      <c r="R401" s="224">
        <f>VLOOKUP(A401,'[1]CUT Bs'!A:S,13,FALSE)</f>
        <v>0</v>
      </c>
      <c r="S401" s="224">
        <f>VLOOKUP(A401,'[1]CUT Bs'!A:S,14,FALSE)</f>
        <v>0</v>
      </c>
      <c r="T401" s="224">
        <f>VLOOKUP(A401,'[1]CUT Bs'!A:S,15,FALSE)</f>
        <v>0</v>
      </c>
      <c r="U401" s="224">
        <f>VLOOKUP(A401,'[1]CUT Bs'!A:S,16,FALSE)</f>
        <v>0</v>
      </c>
      <c r="V401" s="224">
        <f>VLOOKUP(A401,'[1]CUT Bs'!A:S,17,FALSE)</f>
        <v>0</v>
      </c>
      <c r="W401" s="224">
        <f>VLOOKUP(A401,'[1]RES. TRL'!F:H,2,FALSE)</f>
        <v>0</v>
      </c>
      <c r="X401" s="224">
        <f>VLOOKUP(A401,'[1]RES. TRL'!F:H,3,FALSE)</f>
        <v>0</v>
      </c>
      <c r="Y401" s="224">
        <f>VLOOKUP(A401,'[1]CUT USD'!A:N,2,FALSE)</f>
        <v>0</v>
      </c>
      <c r="Z401" s="224">
        <f>VLOOKUP(A401,'[1]CUT USD'!A:N,3,FALSE)</f>
        <v>0</v>
      </c>
      <c r="AA401" s="224">
        <f>VLOOKUP(A401,'[1]CUT USD'!A:N,4,FALSE)</f>
        <v>0</v>
      </c>
      <c r="AB401" s="224">
        <f>VLOOKUP(A401,'[1]CUT USD'!A:N,5,FALSE)</f>
        <v>0</v>
      </c>
      <c r="AC401" s="224">
        <f>VLOOKUP(A401,'[1]CUT USD'!A:N,6,FALSE)</f>
        <v>0</v>
      </c>
      <c r="AD401" s="224">
        <f>VLOOKUP(A401,'[1]CUT USD'!A:N,7,FALSE)</f>
        <v>0</v>
      </c>
      <c r="AE401" s="224">
        <f>VLOOKUP(A401,'[1]CUT USD'!A:N,8,FALSE)</f>
        <v>0</v>
      </c>
      <c r="AF401" s="224">
        <f>VLOOKUP(A401,'[1]CUT USD'!A:N,9,FALSE)</f>
        <v>0</v>
      </c>
      <c r="AG401" s="224">
        <f>VLOOKUP(A401,'[1]CUT USD'!A:N,10,FALSE)</f>
        <v>0</v>
      </c>
      <c r="AH401" s="224">
        <f>VLOOKUP(A401,'[1]CUT USD'!A:N,11,FALSE)</f>
        <v>0</v>
      </c>
      <c r="AI401" s="224">
        <f>VLOOKUP(A401,'[1]CUT USD'!A:N,12,FALSE)</f>
        <v>0</v>
      </c>
      <c r="AJ401" s="224">
        <f>VLOOKUP(A401,'[1]CUT USD'!A:N,13,FALSE)</f>
        <v>0</v>
      </c>
      <c r="AK401" s="224">
        <f>VLOOKUP(A401,'[1]CUT USD'!A:N,14,FALSE)</f>
        <v>0</v>
      </c>
      <c r="AL401" s="96">
        <f t="shared" si="8"/>
        <v>0</v>
      </c>
      <c r="AO401" s="103"/>
    </row>
    <row r="402" spans="1:41" ht="33" hidden="1" customHeight="1">
      <c r="A402" s="221">
        <v>1336</v>
      </c>
      <c r="B402" s="222" t="str">
        <f>PROPER(VLOOKUP(A402,[1]bd_lista!$A:$D,2,FALSE))</f>
        <v>Gobierno Autónomo Municipal De Arani</v>
      </c>
      <c r="C402" s="223" t="s">
        <v>1383</v>
      </c>
      <c r="D402" s="224">
        <f>VLOOKUP(A402,'[1]RES. TRL'!A:C,2,FALSE)</f>
        <v>0</v>
      </c>
      <c r="E402" s="224">
        <f>VLOOKUP(A402,'[1]RES. TRL'!A:C,3,FALSE)</f>
        <v>0</v>
      </c>
      <c r="F402" s="224">
        <f>VLOOKUP(A402,[1]RES.CDI!A:B,2,FALSE)</f>
        <v>0</v>
      </c>
      <c r="G402" s="224">
        <f>VLOOKUP(A402,'[1]CUT Bs'!A:S,2,FALSE)</f>
        <v>0</v>
      </c>
      <c r="H402" s="224">
        <f>VLOOKUP(A402,'[1]CUT Bs'!A:S,3,FALSE)</f>
        <v>0</v>
      </c>
      <c r="I402" s="224">
        <f>VLOOKUP(A402,'[1]CUT Bs'!A:S,4,FALSE)</f>
        <v>0</v>
      </c>
      <c r="J402" s="224">
        <f>VLOOKUP(A402,'[1]CUT Bs'!A:S,5,FALSE)</f>
        <v>0</v>
      </c>
      <c r="K402" s="224">
        <f>VLOOKUP(A402,'[1]CUT Bs'!A:S,6,FALSE)</f>
        <v>0</v>
      </c>
      <c r="L402" s="224">
        <f>VLOOKUP(A402,'[1]CUT Bs'!A:S,7,FALSE)</f>
        <v>0</v>
      </c>
      <c r="M402" s="224">
        <f>VLOOKUP(A402,'[1]CUT Bs'!A:S,8,FALSE)</f>
        <v>0</v>
      </c>
      <c r="N402" s="224">
        <f>VLOOKUP(A402,'[1]CUT Bs'!A:S,9,FALSE)</f>
        <v>0</v>
      </c>
      <c r="O402" s="224">
        <f>VLOOKUP(A402,'[1]CUT Bs'!A:S,10,FALSE)</f>
        <v>0</v>
      </c>
      <c r="P402" s="224">
        <f>VLOOKUP(A402,'[1]CUT Bs'!A:S,11,FALSE)</f>
        <v>0</v>
      </c>
      <c r="Q402" s="224">
        <f>VLOOKUP(A402,'[1]CUT Bs'!A:S,12,FALSE)</f>
        <v>0</v>
      </c>
      <c r="R402" s="224">
        <f>VLOOKUP(A402,'[1]CUT Bs'!A:S,13,FALSE)</f>
        <v>0</v>
      </c>
      <c r="S402" s="224">
        <f>VLOOKUP(A402,'[1]CUT Bs'!A:S,14,FALSE)</f>
        <v>0</v>
      </c>
      <c r="T402" s="224">
        <f>VLOOKUP(A402,'[1]CUT Bs'!A:S,15,FALSE)</f>
        <v>0</v>
      </c>
      <c r="U402" s="224">
        <f>VLOOKUP(A402,'[1]CUT Bs'!A:S,16,FALSE)</f>
        <v>0</v>
      </c>
      <c r="V402" s="224">
        <f>VLOOKUP(A402,'[1]CUT Bs'!A:S,17,FALSE)</f>
        <v>0</v>
      </c>
      <c r="W402" s="224">
        <f>VLOOKUP(A402,'[1]RES. TRL'!F:H,2,FALSE)</f>
        <v>0</v>
      </c>
      <c r="X402" s="224">
        <f>VLOOKUP(A402,'[1]RES. TRL'!F:H,3,FALSE)</f>
        <v>0</v>
      </c>
      <c r="Y402" s="224">
        <f>VLOOKUP(A402,'[1]CUT USD'!A:N,2,FALSE)</f>
        <v>0</v>
      </c>
      <c r="Z402" s="224">
        <f>VLOOKUP(A402,'[1]CUT USD'!A:N,3,FALSE)</f>
        <v>0</v>
      </c>
      <c r="AA402" s="224">
        <f>VLOOKUP(A402,'[1]CUT USD'!A:N,4,FALSE)</f>
        <v>0</v>
      </c>
      <c r="AB402" s="224">
        <f>VLOOKUP(A402,'[1]CUT USD'!A:N,5,FALSE)</f>
        <v>0</v>
      </c>
      <c r="AC402" s="224">
        <f>VLOOKUP(A402,'[1]CUT USD'!A:N,6,FALSE)</f>
        <v>0</v>
      </c>
      <c r="AD402" s="224">
        <f>VLOOKUP(A402,'[1]CUT USD'!A:N,7,FALSE)</f>
        <v>0</v>
      </c>
      <c r="AE402" s="224">
        <f>VLOOKUP(A402,'[1]CUT USD'!A:N,8,FALSE)</f>
        <v>0</v>
      </c>
      <c r="AF402" s="224">
        <f>VLOOKUP(A402,'[1]CUT USD'!A:N,9,FALSE)</f>
        <v>0</v>
      </c>
      <c r="AG402" s="224">
        <f>VLOOKUP(A402,'[1]CUT USD'!A:N,10,FALSE)</f>
        <v>0</v>
      </c>
      <c r="AH402" s="224">
        <f>VLOOKUP(A402,'[1]CUT USD'!A:N,11,FALSE)</f>
        <v>0</v>
      </c>
      <c r="AI402" s="224">
        <f>VLOOKUP(A402,'[1]CUT USD'!A:N,12,FALSE)</f>
        <v>0</v>
      </c>
      <c r="AJ402" s="224">
        <f>VLOOKUP(A402,'[1]CUT USD'!A:N,13,FALSE)</f>
        <v>0</v>
      </c>
      <c r="AK402" s="224">
        <f>VLOOKUP(A402,'[1]CUT USD'!A:N,14,FALSE)</f>
        <v>0</v>
      </c>
      <c r="AL402" s="96">
        <f t="shared" si="8"/>
        <v>0</v>
      </c>
      <c r="AO402" s="103"/>
    </row>
    <row r="403" spans="1:41" ht="33" hidden="1" customHeight="1">
      <c r="A403" s="221">
        <v>1337</v>
      </c>
      <c r="B403" s="222" t="str">
        <f>PROPER(VLOOKUP(A403,[1]bd_lista!$A:$D,2,FALSE))</f>
        <v>Gobierno Autónomo Municipal De Vacas</v>
      </c>
      <c r="C403" s="223" t="s">
        <v>1383</v>
      </c>
      <c r="D403" s="224">
        <f>VLOOKUP(A403,'[1]RES. TRL'!A:C,2,FALSE)</f>
        <v>0</v>
      </c>
      <c r="E403" s="224">
        <f>VLOOKUP(A403,'[1]RES. TRL'!A:C,3,FALSE)</f>
        <v>0</v>
      </c>
      <c r="F403" s="224">
        <f>VLOOKUP(A403,[1]RES.CDI!A:B,2,FALSE)</f>
        <v>0</v>
      </c>
      <c r="G403" s="224">
        <f>VLOOKUP(A403,'[1]CUT Bs'!A:S,2,FALSE)</f>
        <v>0</v>
      </c>
      <c r="H403" s="224">
        <f>VLOOKUP(A403,'[1]CUT Bs'!A:S,3,FALSE)</f>
        <v>0</v>
      </c>
      <c r="I403" s="224">
        <f>VLOOKUP(A403,'[1]CUT Bs'!A:S,4,FALSE)</f>
        <v>0</v>
      </c>
      <c r="J403" s="224">
        <f>VLOOKUP(A403,'[1]CUT Bs'!A:S,5,FALSE)</f>
        <v>0</v>
      </c>
      <c r="K403" s="224">
        <f>VLOOKUP(A403,'[1]CUT Bs'!A:S,6,FALSE)</f>
        <v>0</v>
      </c>
      <c r="L403" s="224">
        <f>VLOOKUP(A403,'[1]CUT Bs'!A:S,7,FALSE)</f>
        <v>0</v>
      </c>
      <c r="M403" s="224">
        <f>VLOOKUP(A403,'[1]CUT Bs'!A:S,8,FALSE)</f>
        <v>0</v>
      </c>
      <c r="N403" s="224">
        <f>VLOOKUP(A403,'[1]CUT Bs'!A:S,9,FALSE)</f>
        <v>0</v>
      </c>
      <c r="O403" s="224">
        <f>VLOOKUP(A403,'[1]CUT Bs'!A:S,10,FALSE)</f>
        <v>0</v>
      </c>
      <c r="P403" s="224">
        <f>VLOOKUP(A403,'[1]CUT Bs'!A:S,11,FALSE)</f>
        <v>0</v>
      </c>
      <c r="Q403" s="224">
        <f>VLOOKUP(A403,'[1]CUT Bs'!A:S,12,FALSE)</f>
        <v>0</v>
      </c>
      <c r="R403" s="224">
        <f>VLOOKUP(A403,'[1]CUT Bs'!A:S,13,FALSE)</f>
        <v>0</v>
      </c>
      <c r="S403" s="224">
        <f>VLOOKUP(A403,'[1]CUT Bs'!A:S,14,FALSE)</f>
        <v>0</v>
      </c>
      <c r="T403" s="224">
        <f>VLOOKUP(A403,'[1]CUT Bs'!A:S,15,FALSE)</f>
        <v>0</v>
      </c>
      <c r="U403" s="224">
        <f>VLOOKUP(A403,'[1]CUT Bs'!A:S,16,FALSE)</f>
        <v>0</v>
      </c>
      <c r="V403" s="224">
        <f>VLOOKUP(A403,'[1]CUT Bs'!A:S,17,FALSE)</f>
        <v>0</v>
      </c>
      <c r="W403" s="224">
        <f>VLOOKUP(A403,'[1]RES. TRL'!F:H,2,FALSE)</f>
        <v>0</v>
      </c>
      <c r="X403" s="224">
        <f>VLOOKUP(A403,'[1]RES. TRL'!F:H,3,FALSE)</f>
        <v>0</v>
      </c>
      <c r="Y403" s="224">
        <f>VLOOKUP(A403,'[1]CUT USD'!A:N,2,FALSE)</f>
        <v>0</v>
      </c>
      <c r="Z403" s="224">
        <f>VLOOKUP(A403,'[1]CUT USD'!A:N,3,FALSE)</f>
        <v>0</v>
      </c>
      <c r="AA403" s="224">
        <f>VLOOKUP(A403,'[1]CUT USD'!A:N,4,FALSE)</f>
        <v>0</v>
      </c>
      <c r="AB403" s="224">
        <f>VLOOKUP(A403,'[1]CUT USD'!A:N,5,FALSE)</f>
        <v>0</v>
      </c>
      <c r="AC403" s="224">
        <f>VLOOKUP(A403,'[1]CUT USD'!A:N,6,FALSE)</f>
        <v>0</v>
      </c>
      <c r="AD403" s="224">
        <f>VLOOKUP(A403,'[1]CUT USD'!A:N,7,FALSE)</f>
        <v>0</v>
      </c>
      <c r="AE403" s="224">
        <f>VLOOKUP(A403,'[1]CUT USD'!A:N,8,FALSE)</f>
        <v>0</v>
      </c>
      <c r="AF403" s="224">
        <f>VLOOKUP(A403,'[1]CUT USD'!A:N,9,FALSE)</f>
        <v>0</v>
      </c>
      <c r="AG403" s="224">
        <f>VLOOKUP(A403,'[1]CUT USD'!A:N,10,FALSE)</f>
        <v>0</v>
      </c>
      <c r="AH403" s="224">
        <f>VLOOKUP(A403,'[1]CUT USD'!A:N,11,FALSE)</f>
        <v>0</v>
      </c>
      <c r="AI403" s="224">
        <f>VLOOKUP(A403,'[1]CUT USD'!A:N,12,FALSE)</f>
        <v>0</v>
      </c>
      <c r="AJ403" s="224">
        <f>VLOOKUP(A403,'[1]CUT USD'!A:N,13,FALSE)</f>
        <v>0</v>
      </c>
      <c r="AK403" s="224">
        <f>VLOOKUP(A403,'[1]CUT USD'!A:N,14,FALSE)</f>
        <v>0</v>
      </c>
      <c r="AL403" s="96">
        <f t="shared" si="8"/>
        <v>0</v>
      </c>
      <c r="AO403" s="103"/>
    </row>
    <row r="404" spans="1:41" ht="33" hidden="1" customHeight="1">
      <c r="A404" s="221">
        <v>1338</v>
      </c>
      <c r="B404" s="222" t="str">
        <f>PROPER(VLOOKUP(A404,[1]bd_lista!$A:$D,2,FALSE))</f>
        <v>Gobierno Autónomo Municipal De Arque</v>
      </c>
      <c r="C404" s="223" t="s">
        <v>1383</v>
      </c>
      <c r="D404" s="224">
        <f>VLOOKUP(A404,'[1]RES. TRL'!A:C,2,FALSE)</f>
        <v>0</v>
      </c>
      <c r="E404" s="224">
        <f>VLOOKUP(A404,'[1]RES. TRL'!A:C,3,FALSE)</f>
        <v>0</v>
      </c>
      <c r="F404" s="224">
        <f>VLOOKUP(A404,[1]RES.CDI!A:B,2,FALSE)</f>
        <v>0</v>
      </c>
      <c r="G404" s="224">
        <f>VLOOKUP(A404,'[1]CUT Bs'!A:S,2,FALSE)</f>
        <v>0</v>
      </c>
      <c r="H404" s="224">
        <f>VLOOKUP(A404,'[1]CUT Bs'!A:S,3,FALSE)</f>
        <v>0</v>
      </c>
      <c r="I404" s="224">
        <f>VLOOKUP(A404,'[1]CUT Bs'!A:S,4,FALSE)</f>
        <v>0</v>
      </c>
      <c r="J404" s="224">
        <f>VLOOKUP(A404,'[1]CUT Bs'!A:S,5,FALSE)</f>
        <v>0</v>
      </c>
      <c r="K404" s="224">
        <f>VLOOKUP(A404,'[1]CUT Bs'!A:S,6,FALSE)</f>
        <v>0</v>
      </c>
      <c r="L404" s="224">
        <f>VLOOKUP(A404,'[1]CUT Bs'!A:S,7,FALSE)</f>
        <v>0</v>
      </c>
      <c r="M404" s="224">
        <f>VLOOKUP(A404,'[1]CUT Bs'!A:S,8,FALSE)</f>
        <v>0</v>
      </c>
      <c r="N404" s="224">
        <f>VLOOKUP(A404,'[1]CUT Bs'!A:S,9,FALSE)</f>
        <v>0</v>
      </c>
      <c r="O404" s="224">
        <f>VLOOKUP(A404,'[1]CUT Bs'!A:S,10,FALSE)</f>
        <v>0</v>
      </c>
      <c r="P404" s="224">
        <f>VLOOKUP(A404,'[1]CUT Bs'!A:S,11,FALSE)</f>
        <v>0</v>
      </c>
      <c r="Q404" s="224">
        <f>VLOOKUP(A404,'[1]CUT Bs'!A:S,12,FALSE)</f>
        <v>0</v>
      </c>
      <c r="R404" s="224">
        <f>VLOOKUP(A404,'[1]CUT Bs'!A:S,13,FALSE)</f>
        <v>0</v>
      </c>
      <c r="S404" s="224">
        <f>VLOOKUP(A404,'[1]CUT Bs'!A:S,14,FALSE)</f>
        <v>0</v>
      </c>
      <c r="T404" s="224">
        <f>VLOOKUP(A404,'[1]CUT Bs'!A:S,15,FALSE)</f>
        <v>0</v>
      </c>
      <c r="U404" s="224">
        <f>VLOOKUP(A404,'[1]CUT Bs'!A:S,16,FALSE)</f>
        <v>0</v>
      </c>
      <c r="V404" s="224">
        <f>VLOOKUP(A404,'[1]CUT Bs'!A:S,17,FALSE)</f>
        <v>0</v>
      </c>
      <c r="W404" s="224">
        <f>VLOOKUP(A404,'[1]RES. TRL'!F:H,2,FALSE)</f>
        <v>0</v>
      </c>
      <c r="X404" s="224">
        <f>VLOOKUP(A404,'[1]RES. TRL'!F:H,3,FALSE)</f>
        <v>0</v>
      </c>
      <c r="Y404" s="224">
        <f>VLOOKUP(A404,'[1]CUT USD'!A:N,2,FALSE)</f>
        <v>0</v>
      </c>
      <c r="Z404" s="224">
        <f>VLOOKUP(A404,'[1]CUT USD'!A:N,3,FALSE)</f>
        <v>0</v>
      </c>
      <c r="AA404" s="224">
        <f>VLOOKUP(A404,'[1]CUT USD'!A:N,4,FALSE)</f>
        <v>0</v>
      </c>
      <c r="AB404" s="224">
        <f>VLOOKUP(A404,'[1]CUT USD'!A:N,5,FALSE)</f>
        <v>0</v>
      </c>
      <c r="AC404" s="224">
        <f>VLOOKUP(A404,'[1]CUT USD'!A:N,6,FALSE)</f>
        <v>0</v>
      </c>
      <c r="AD404" s="224">
        <f>VLOOKUP(A404,'[1]CUT USD'!A:N,7,FALSE)</f>
        <v>0</v>
      </c>
      <c r="AE404" s="224">
        <f>VLOOKUP(A404,'[1]CUT USD'!A:N,8,FALSE)</f>
        <v>0</v>
      </c>
      <c r="AF404" s="224">
        <f>VLOOKUP(A404,'[1]CUT USD'!A:N,9,FALSE)</f>
        <v>0</v>
      </c>
      <c r="AG404" s="224">
        <f>VLOOKUP(A404,'[1]CUT USD'!A:N,10,FALSE)</f>
        <v>0</v>
      </c>
      <c r="AH404" s="224">
        <f>VLOOKUP(A404,'[1]CUT USD'!A:N,11,FALSE)</f>
        <v>0</v>
      </c>
      <c r="AI404" s="224">
        <f>VLOOKUP(A404,'[1]CUT USD'!A:N,12,FALSE)</f>
        <v>0</v>
      </c>
      <c r="AJ404" s="224">
        <f>VLOOKUP(A404,'[1]CUT USD'!A:N,13,FALSE)</f>
        <v>0</v>
      </c>
      <c r="AK404" s="224">
        <f>VLOOKUP(A404,'[1]CUT USD'!A:N,14,FALSE)</f>
        <v>0</v>
      </c>
      <c r="AL404" s="96">
        <f t="shared" si="8"/>
        <v>0</v>
      </c>
      <c r="AO404" s="103"/>
    </row>
    <row r="405" spans="1:41" ht="33" hidden="1" customHeight="1">
      <c r="A405" s="221">
        <v>1339</v>
      </c>
      <c r="B405" s="222" t="str">
        <f>PROPER(VLOOKUP(A405,[1]bd_lista!$A:$D,2,FALSE))</f>
        <v>Gobierno Autónomo Municipal De Tacopaya</v>
      </c>
      <c r="C405" s="223" t="s">
        <v>1383</v>
      </c>
      <c r="D405" s="224">
        <f>VLOOKUP(A405,'[1]RES. TRL'!A:C,2,FALSE)</f>
        <v>0</v>
      </c>
      <c r="E405" s="224">
        <f>VLOOKUP(A405,'[1]RES. TRL'!A:C,3,FALSE)</f>
        <v>0</v>
      </c>
      <c r="F405" s="224">
        <f>VLOOKUP(A405,[1]RES.CDI!A:B,2,FALSE)</f>
        <v>0</v>
      </c>
      <c r="G405" s="224">
        <f>VLOOKUP(A405,'[1]CUT Bs'!A:S,2,FALSE)</f>
        <v>0</v>
      </c>
      <c r="H405" s="224">
        <f>VLOOKUP(A405,'[1]CUT Bs'!A:S,3,FALSE)</f>
        <v>0</v>
      </c>
      <c r="I405" s="224">
        <f>VLOOKUP(A405,'[1]CUT Bs'!A:S,4,FALSE)</f>
        <v>0</v>
      </c>
      <c r="J405" s="224">
        <f>VLOOKUP(A405,'[1]CUT Bs'!A:S,5,FALSE)</f>
        <v>0</v>
      </c>
      <c r="K405" s="224">
        <f>VLOOKUP(A405,'[1]CUT Bs'!A:S,6,FALSE)</f>
        <v>0</v>
      </c>
      <c r="L405" s="224">
        <f>VLOOKUP(A405,'[1]CUT Bs'!A:S,7,FALSE)</f>
        <v>0</v>
      </c>
      <c r="M405" s="224">
        <f>VLOOKUP(A405,'[1]CUT Bs'!A:S,8,FALSE)</f>
        <v>0</v>
      </c>
      <c r="N405" s="224">
        <f>VLOOKUP(A405,'[1]CUT Bs'!A:S,9,FALSE)</f>
        <v>0</v>
      </c>
      <c r="O405" s="224">
        <f>VLOOKUP(A405,'[1]CUT Bs'!A:S,10,FALSE)</f>
        <v>0</v>
      </c>
      <c r="P405" s="224">
        <f>VLOOKUP(A405,'[1]CUT Bs'!A:S,11,FALSE)</f>
        <v>0</v>
      </c>
      <c r="Q405" s="224">
        <f>VLOOKUP(A405,'[1]CUT Bs'!A:S,12,FALSE)</f>
        <v>0</v>
      </c>
      <c r="R405" s="224">
        <f>VLOOKUP(A405,'[1]CUT Bs'!A:S,13,FALSE)</f>
        <v>0</v>
      </c>
      <c r="S405" s="224">
        <f>VLOOKUP(A405,'[1]CUT Bs'!A:S,14,FALSE)</f>
        <v>0</v>
      </c>
      <c r="T405" s="224">
        <f>VLOOKUP(A405,'[1]CUT Bs'!A:S,15,FALSE)</f>
        <v>0</v>
      </c>
      <c r="U405" s="224">
        <f>VLOOKUP(A405,'[1]CUT Bs'!A:S,16,FALSE)</f>
        <v>0</v>
      </c>
      <c r="V405" s="224">
        <f>VLOOKUP(A405,'[1]CUT Bs'!A:S,17,FALSE)</f>
        <v>0</v>
      </c>
      <c r="W405" s="224">
        <f>VLOOKUP(A405,'[1]RES. TRL'!F:H,2,FALSE)</f>
        <v>0</v>
      </c>
      <c r="X405" s="224">
        <f>VLOOKUP(A405,'[1]RES. TRL'!F:H,3,FALSE)</f>
        <v>0</v>
      </c>
      <c r="Y405" s="224">
        <f>VLOOKUP(A405,'[1]CUT USD'!A:N,2,FALSE)</f>
        <v>0</v>
      </c>
      <c r="Z405" s="224">
        <f>VLOOKUP(A405,'[1]CUT USD'!A:N,3,FALSE)</f>
        <v>0</v>
      </c>
      <c r="AA405" s="224">
        <f>VLOOKUP(A405,'[1]CUT USD'!A:N,4,FALSE)</f>
        <v>0</v>
      </c>
      <c r="AB405" s="224">
        <f>VLOOKUP(A405,'[1]CUT USD'!A:N,5,FALSE)</f>
        <v>0</v>
      </c>
      <c r="AC405" s="224">
        <f>VLOOKUP(A405,'[1]CUT USD'!A:N,6,FALSE)</f>
        <v>0</v>
      </c>
      <c r="AD405" s="224">
        <f>VLOOKUP(A405,'[1]CUT USD'!A:N,7,FALSE)</f>
        <v>0</v>
      </c>
      <c r="AE405" s="224">
        <f>VLOOKUP(A405,'[1]CUT USD'!A:N,8,FALSE)</f>
        <v>0</v>
      </c>
      <c r="AF405" s="224">
        <f>VLOOKUP(A405,'[1]CUT USD'!A:N,9,FALSE)</f>
        <v>0</v>
      </c>
      <c r="AG405" s="224">
        <f>VLOOKUP(A405,'[1]CUT USD'!A:N,10,FALSE)</f>
        <v>0</v>
      </c>
      <c r="AH405" s="224">
        <f>VLOOKUP(A405,'[1]CUT USD'!A:N,11,FALSE)</f>
        <v>0</v>
      </c>
      <c r="AI405" s="224">
        <f>VLOOKUP(A405,'[1]CUT USD'!A:N,12,FALSE)</f>
        <v>0</v>
      </c>
      <c r="AJ405" s="224">
        <f>VLOOKUP(A405,'[1]CUT USD'!A:N,13,FALSE)</f>
        <v>0</v>
      </c>
      <c r="AK405" s="224">
        <f>VLOOKUP(A405,'[1]CUT USD'!A:N,14,FALSE)</f>
        <v>0</v>
      </c>
      <c r="AL405" s="96">
        <f t="shared" si="8"/>
        <v>0</v>
      </c>
      <c r="AO405" s="103"/>
    </row>
    <row r="406" spans="1:41" ht="33" hidden="1" customHeight="1">
      <c r="A406" s="221">
        <v>1340</v>
      </c>
      <c r="B406" s="222" t="str">
        <f>PROPER(VLOOKUP(A406,[1]bd_lista!$A:$D,2,FALSE))</f>
        <v>Gobierno Autónomo Municipal De Bolivar</v>
      </c>
      <c r="C406" s="223" t="s">
        <v>1383</v>
      </c>
      <c r="D406" s="224">
        <f>VLOOKUP(A406,'[1]RES. TRL'!A:C,2,FALSE)</f>
        <v>0</v>
      </c>
      <c r="E406" s="224">
        <f>VLOOKUP(A406,'[1]RES. TRL'!A:C,3,FALSE)</f>
        <v>0</v>
      </c>
      <c r="F406" s="224">
        <f>VLOOKUP(A406,[1]RES.CDI!A:B,2,FALSE)</f>
        <v>0</v>
      </c>
      <c r="G406" s="224">
        <f>VLOOKUP(A406,'[1]CUT Bs'!A:S,2,FALSE)</f>
        <v>0</v>
      </c>
      <c r="H406" s="224">
        <f>VLOOKUP(A406,'[1]CUT Bs'!A:S,3,FALSE)</f>
        <v>0</v>
      </c>
      <c r="I406" s="224">
        <f>VLOOKUP(A406,'[1]CUT Bs'!A:S,4,FALSE)</f>
        <v>0</v>
      </c>
      <c r="J406" s="224">
        <f>VLOOKUP(A406,'[1]CUT Bs'!A:S,5,FALSE)</f>
        <v>0</v>
      </c>
      <c r="K406" s="224">
        <f>VLOOKUP(A406,'[1]CUT Bs'!A:S,6,FALSE)</f>
        <v>0</v>
      </c>
      <c r="L406" s="224">
        <f>VLOOKUP(A406,'[1]CUT Bs'!A:S,7,FALSE)</f>
        <v>0</v>
      </c>
      <c r="M406" s="224">
        <f>VLOOKUP(A406,'[1]CUT Bs'!A:S,8,FALSE)</f>
        <v>0</v>
      </c>
      <c r="N406" s="224">
        <f>VLOOKUP(A406,'[1]CUT Bs'!A:S,9,FALSE)</f>
        <v>0</v>
      </c>
      <c r="O406" s="224">
        <f>VLOOKUP(A406,'[1]CUT Bs'!A:S,10,FALSE)</f>
        <v>0</v>
      </c>
      <c r="P406" s="224">
        <f>VLOOKUP(A406,'[1]CUT Bs'!A:S,11,FALSE)</f>
        <v>0</v>
      </c>
      <c r="Q406" s="224">
        <f>VLOOKUP(A406,'[1]CUT Bs'!A:S,12,FALSE)</f>
        <v>0</v>
      </c>
      <c r="R406" s="224">
        <f>VLOOKUP(A406,'[1]CUT Bs'!A:S,13,FALSE)</f>
        <v>0</v>
      </c>
      <c r="S406" s="224">
        <f>VLOOKUP(A406,'[1]CUT Bs'!A:S,14,FALSE)</f>
        <v>0</v>
      </c>
      <c r="T406" s="224">
        <f>VLOOKUP(A406,'[1]CUT Bs'!A:S,15,FALSE)</f>
        <v>0</v>
      </c>
      <c r="U406" s="224">
        <f>VLOOKUP(A406,'[1]CUT Bs'!A:S,16,FALSE)</f>
        <v>0</v>
      </c>
      <c r="V406" s="224">
        <f>VLOOKUP(A406,'[1]CUT Bs'!A:S,17,FALSE)</f>
        <v>0</v>
      </c>
      <c r="W406" s="224">
        <f>VLOOKUP(A406,'[1]RES. TRL'!F:H,2,FALSE)</f>
        <v>0</v>
      </c>
      <c r="X406" s="224">
        <f>VLOOKUP(A406,'[1]RES. TRL'!F:H,3,FALSE)</f>
        <v>0</v>
      </c>
      <c r="Y406" s="224">
        <f>VLOOKUP(A406,'[1]CUT USD'!A:N,2,FALSE)</f>
        <v>0</v>
      </c>
      <c r="Z406" s="224">
        <f>VLOOKUP(A406,'[1]CUT USD'!A:N,3,FALSE)</f>
        <v>0</v>
      </c>
      <c r="AA406" s="224">
        <f>VLOOKUP(A406,'[1]CUT USD'!A:N,4,FALSE)</f>
        <v>0</v>
      </c>
      <c r="AB406" s="224">
        <f>VLOOKUP(A406,'[1]CUT USD'!A:N,5,FALSE)</f>
        <v>0</v>
      </c>
      <c r="AC406" s="224">
        <f>VLOOKUP(A406,'[1]CUT USD'!A:N,6,FALSE)</f>
        <v>0</v>
      </c>
      <c r="AD406" s="224">
        <f>VLOOKUP(A406,'[1]CUT USD'!A:N,7,FALSE)</f>
        <v>0</v>
      </c>
      <c r="AE406" s="224">
        <f>VLOOKUP(A406,'[1]CUT USD'!A:N,8,FALSE)</f>
        <v>0</v>
      </c>
      <c r="AF406" s="224">
        <f>VLOOKUP(A406,'[1]CUT USD'!A:N,9,FALSE)</f>
        <v>0</v>
      </c>
      <c r="AG406" s="224">
        <f>VLOOKUP(A406,'[1]CUT USD'!A:N,10,FALSE)</f>
        <v>0</v>
      </c>
      <c r="AH406" s="224">
        <f>VLOOKUP(A406,'[1]CUT USD'!A:N,11,FALSE)</f>
        <v>0</v>
      </c>
      <c r="AI406" s="224">
        <f>VLOOKUP(A406,'[1]CUT USD'!A:N,12,FALSE)</f>
        <v>0</v>
      </c>
      <c r="AJ406" s="224">
        <f>VLOOKUP(A406,'[1]CUT USD'!A:N,13,FALSE)</f>
        <v>0</v>
      </c>
      <c r="AK406" s="224">
        <f>VLOOKUP(A406,'[1]CUT USD'!A:N,14,FALSE)</f>
        <v>0</v>
      </c>
      <c r="AL406" s="96">
        <f t="shared" si="8"/>
        <v>0</v>
      </c>
      <c r="AO406" s="103"/>
    </row>
    <row r="407" spans="1:41" ht="33" hidden="1" customHeight="1">
      <c r="A407" s="221">
        <v>1341</v>
      </c>
      <c r="B407" s="222" t="str">
        <f>PROPER(VLOOKUP(A407,[1]bd_lista!$A:$D,2,FALSE))</f>
        <v>Gobierno Autónomo Municipal De Tiraque</v>
      </c>
      <c r="C407" s="223" t="s">
        <v>1383</v>
      </c>
      <c r="D407" s="224">
        <f>VLOOKUP(A407,'[1]RES. TRL'!A:C,2,FALSE)</f>
        <v>0</v>
      </c>
      <c r="E407" s="224">
        <f>VLOOKUP(A407,'[1]RES. TRL'!A:C,3,FALSE)</f>
        <v>0</v>
      </c>
      <c r="F407" s="224">
        <f>VLOOKUP(A407,[1]RES.CDI!A:B,2,FALSE)</f>
        <v>0</v>
      </c>
      <c r="G407" s="224">
        <f>VLOOKUP(A407,'[1]CUT Bs'!A:S,2,FALSE)</f>
        <v>0</v>
      </c>
      <c r="H407" s="224">
        <f>VLOOKUP(A407,'[1]CUT Bs'!A:S,3,FALSE)</f>
        <v>0</v>
      </c>
      <c r="I407" s="224">
        <f>VLOOKUP(A407,'[1]CUT Bs'!A:S,4,FALSE)</f>
        <v>0</v>
      </c>
      <c r="J407" s="224">
        <f>VLOOKUP(A407,'[1]CUT Bs'!A:S,5,FALSE)</f>
        <v>0</v>
      </c>
      <c r="K407" s="224">
        <f>VLOOKUP(A407,'[1]CUT Bs'!A:S,6,FALSE)</f>
        <v>0</v>
      </c>
      <c r="L407" s="224">
        <f>VLOOKUP(A407,'[1]CUT Bs'!A:S,7,FALSE)</f>
        <v>0</v>
      </c>
      <c r="M407" s="224">
        <f>VLOOKUP(A407,'[1]CUT Bs'!A:S,8,FALSE)</f>
        <v>0</v>
      </c>
      <c r="N407" s="224">
        <f>VLOOKUP(A407,'[1]CUT Bs'!A:S,9,FALSE)</f>
        <v>0</v>
      </c>
      <c r="O407" s="224">
        <f>VLOOKUP(A407,'[1]CUT Bs'!A:S,10,FALSE)</f>
        <v>0</v>
      </c>
      <c r="P407" s="224">
        <f>VLOOKUP(A407,'[1]CUT Bs'!A:S,11,FALSE)</f>
        <v>0</v>
      </c>
      <c r="Q407" s="224">
        <f>VLOOKUP(A407,'[1]CUT Bs'!A:S,12,FALSE)</f>
        <v>0</v>
      </c>
      <c r="R407" s="224">
        <f>VLOOKUP(A407,'[1]CUT Bs'!A:S,13,FALSE)</f>
        <v>0</v>
      </c>
      <c r="S407" s="224">
        <f>VLOOKUP(A407,'[1]CUT Bs'!A:S,14,FALSE)</f>
        <v>0</v>
      </c>
      <c r="T407" s="224">
        <f>VLOOKUP(A407,'[1]CUT Bs'!A:S,15,FALSE)</f>
        <v>0</v>
      </c>
      <c r="U407" s="224">
        <f>VLOOKUP(A407,'[1]CUT Bs'!A:S,16,FALSE)</f>
        <v>0</v>
      </c>
      <c r="V407" s="224">
        <f>VLOOKUP(A407,'[1]CUT Bs'!A:S,17,FALSE)</f>
        <v>0</v>
      </c>
      <c r="W407" s="224">
        <f>VLOOKUP(A407,'[1]RES. TRL'!F:H,2,FALSE)</f>
        <v>0</v>
      </c>
      <c r="X407" s="224">
        <f>VLOOKUP(A407,'[1]RES. TRL'!F:H,3,FALSE)</f>
        <v>0</v>
      </c>
      <c r="Y407" s="224">
        <f>VLOOKUP(A407,'[1]CUT USD'!A:N,2,FALSE)</f>
        <v>0</v>
      </c>
      <c r="Z407" s="224">
        <f>VLOOKUP(A407,'[1]CUT USD'!A:N,3,FALSE)</f>
        <v>0</v>
      </c>
      <c r="AA407" s="224">
        <f>VLOOKUP(A407,'[1]CUT USD'!A:N,4,FALSE)</f>
        <v>0</v>
      </c>
      <c r="AB407" s="224">
        <f>VLOOKUP(A407,'[1]CUT USD'!A:N,5,FALSE)</f>
        <v>0</v>
      </c>
      <c r="AC407" s="224">
        <f>VLOOKUP(A407,'[1]CUT USD'!A:N,6,FALSE)</f>
        <v>0</v>
      </c>
      <c r="AD407" s="224">
        <f>VLOOKUP(A407,'[1]CUT USD'!A:N,7,FALSE)</f>
        <v>0</v>
      </c>
      <c r="AE407" s="224">
        <f>VLOOKUP(A407,'[1]CUT USD'!A:N,8,FALSE)</f>
        <v>0</v>
      </c>
      <c r="AF407" s="224">
        <f>VLOOKUP(A407,'[1]CUT USD'!A:N,9,FALSE)</f>
        <v>0</v>
      </c>
      <c r="AG407" s="224">
        <f>VLOOKUP(A407,'[1]CUT USD'!A:N,10,FALSE)</f>
        <v>0</v>
      </c>
      <c r="AH407" s="224">
        <f>VLOOKUP(A407,'[1]CUT USD'!A:N,11,FALSE)</f>
        <v>0</v>
      </c>
      <c r="AI407" s="224">
        <f>VLOOKUP(A407,'[1]CUT USD'!A:N,12,FALSE)</f>
        <v>0</v>
      </c>
      <c r="AJ407" s="224">
        <f>VLOOKUP(A407,'[1]CUT USD'!A:N,13,FALSE)</f>
        <v>0</v>
      </c>
      <c r="AK407" s="224">
        <f>VLOOKUP(A407,'[1]CUT USD'!A:N,14,FALSE)</f>
        <v>0</v>
      </c>
      <c r="AL407" s="96">
        <f t="shared" si="8"/>
        <v>0</v>
      </c>
      <c r="AO407" s="103"/>
    </row>
    <row r="408" spans="1:41" ht="33" hidden="1" customHeight="1">
      <c r="A408" s="221">
        <v>1342</v>
      </c>
      <c r="B408" s="222" t="str">
        <f>PROPER(VLOOKUP(A408,[1]bd_lista!$A:$D,2,FALSE))</f>
        <v>Gobierno Autónomo Municipal De Mizque</v>
      </c>
      <c r="C408" s="223" t="s">
        <v>1383</v>
      </c>
      <c r="D408" s="224">
        <f>VLOOKUP(A408,'[1]RES. TRL'!A:C,2,FALSE)</f>
        <v>0</v>
      </c>
      <c r="E408" s="224">
        <f>VLOOKUP(A408,'[1]RES. TRL'!A:C,3,FALSE)</f>
        <v>0</v>
      </c>
      <c r="F408" s="224">
        <f>VLOOKUP(A408,[1]RES.CDI!A:B,2,FALSE)</f>
        <v>0</v>
      </c>
      <c r="G408" s="224">
        <f>VLOOKUP(A408,'[1]CUT Bs'!A:S,2,FALSE)</f>
        <v>0</v>
      </c>
      <c r="H408" s="224">
        <f>VLOOKUP(A408,'[1]CUT Bs'!A:S,3,FALSE)</f>
        <v>0</v>
      </c>
      <c r="I408" s="224">
        <f>VLOOKUP(A408,'[1]CUT Bs'!A:S,4,FALSE)</f>
        <v>0</v>
      </c>
      <c r="J408" s="224">
        <f>VLOOKUP(A408,'[1]CUT Bs'!A:S,5,FALSE)</f>
        <v>0</v>
      </c>
      <c r="K408" s="224">
        <f>VLOOKUP(A408,'[1]CUT Bs'!A:S,6,FALSE)</f>
        <v>0</v>
      </c>
      <c r="L408" s="224">
        <f>VLOOKUP(A408,'[1]CUT Bs'!A:S,7,FALSE)</f>
        <v>0</v>
      </c>
      <c r="M408" s="224">
        <f>VLOOKUP(A408,'[1]CUT Bs'!A:S,8,FALSE)</f>
        <v>0</v>
      </c>
      <c r="N408" s="224">
        <f>VLOOKUP(A408,'[1]CUT Bs'!A:S,9,FALSE)</f>
        <v>0</v>
      </c>
      <c r="O408" s="224">
        <f>VLOOKUP(A408,'[1]CUT Bs'!A:S,10,FALSE)</f>
        <v>0</v>
      </c>
      <c r="P408" s="224">
        <f>VLOOKUP(A408,'[1]CUT Bs'!A:S,11,FALSE)</f>
        <v>0</v>
      </c>
      <c r="Q408" s="224">
        <f>VLOOKUP(A408,'[1]CUT Bs'!A:S,12,FALSE)</f>
        <v>0</v>
      </c>
      <c r="R408" s="224">
        <f>VLOOKUP(A408,'[1]CUT Bs'!A:S,13,FALSE)</f>
        <v>0</v>
      </c>
      <c r="S408" s="224">
        <f>VLOOKUP(A408,'[1]CUT Bs'!A:S,14,FALSE)</f>
        <v>0</v>
      </c>
      <c r="T408" s="224">
        <f>VLOOKUP(A408,'[1]CUT Bs'!A:S,15,FALSE)</f>
        <v>0</v>
      </c>
      <c r="U408" s="224">
        <f>VLOOKUP(A408,'[1]CUT Bs'!A:S,16,FALSE)</f>
        <v>0</v>
      </c>
      <c r="V408" s="224">
        <f>VLOOKUP(A408,'[1]CUT Bs'!A:S,17,FALSE)</f>
        <v>0</v>
      </c>
      <c r="W408" s="224">
        <f>VLOOKUP(A408,'[1]RES. TRL'!F:H,2,FALSE)</f>
        <v>0</v>
      </c>
      <c r="X408" s="224">
        <f>VLOOKUP(A408,'[1]RES. TRL'!F:H,3,FALSE)</f>
        <v>0</v>
      </c>
      <c r="Y408" s="224">
        <f>VLOOKUP(A408,'[1]CUT USD'!A:N,2,FALSE)</f>
        <v>0</v>
      </c>
      <c r="Z408" s="224">
        <f>VLOOKUP(A408,'[1]CUT USD'!A:N,3,FALSE)</f>
        <v>0</v>
      </c>
      <c r="AA408" s="224">
        <f>VLOOKUP(A408,'[1]CUT USD'!A:N,4,FALSE)</f>
        <v>0</v>
      </c>
      <c r="AB408" s="224">
        <f>VLOOKUP(A408,'[1]CUT USD'!A:N,5,FALSE)</f>
        <v>0</v>
      </c>
      <c r="AC408" s="224">
        <f>VLOOKUP(A408,'[1]CUT USD'!A:N,6,FALSE)</f>
        <v>0</v>
      </c>
      <c r="AD408" s="224">
        <f>VLOOKUP(A408,'[1]CUT USD'!A:N,7,FALSE)</f>
        <v>0</v>
      </c>
      <c r="AE408" s="224">
        <f>VLOOKUP(A408,'[1]CUT USD'!A:N,8,FALSE)</f>
        <v>0</v>
      </c>
      <c r="AF408" s="224">
        <f>VLOOKUP(A408,'[1]CUT USD'!A:N,9,FALSE)</f>
        <v>0</v>
      </c>
      <c r="AG408" s="224">
        <f>VLOOKUP(A408,'[1]CUT USD'!A:N,10,FALSE)</f>
        <v>0</v>
      </c>
      <c r="AH408" s="224">
        <f>VLOOKUP(A408,'[1]CUT USD'!A:N,11,FALSE)</f>
        <v>0</v>
      </c>
      <c r="AI408" s="224">
        <f>VLOOKUP(A408,'[1]CUT USD'!A:N,12,FALSE)</f>
        <v>0</v>
      </c>
      <c r="AJ408" s="224">
        <f>VLOOKUP(A408,'[1]CUT USD'!A:N,13,FALSE)</f>
        <v>0</v>
      </c>
      <c r="AK408" s="224">
        <f>VLOOKUP(A408,'[1]CUT USD'!A:N,14,FALSE)</f>
        <v>0</v>
      </c>
      <c r="AL408" s="96">
        <f t="shared" si="8"/>
        <v>0</v>
      </c>
      <c r="AO408" s="103"/>
    </row>
    <row r="409" spans="1:41" ht="33" hidden="1" customHeight="1">
      <c r="A409" s="221">
        <v>1343</v>
      </c>
      <c r="B409" s="222" t="str">
        <f>PROPER(VLOOKUP(A409,[1]bd_lista!$A:$D,2,FALSE))</f>
        <v>Gobierno Autónomo Municipal De Vila Vila</v>
      </c>
      <c r="C409" s="223" t="s">
        <v>1383</v>
      </c>
      <c r="D409" s="224">
        <f>VLOOKUP(A409,'[1]RES. TRL'!A:C,2,FALSE)</f>
        <v>0</v>
      </c>
      <c r="E409" s="224">
        <f>VLOOKUP(A409,'[1]RES. TRL'!A:C,3,FALSE)</f>
        <v>0</v>
      </c>
      <c r="F409" s="224">
        <f>VLOOKUP(A409,[1]RES.CDI!A:B,2,FALSE)</f>
        <v>0</v>
      </c>
      <c r="G409" s="224">
        <f>VLOOKUP(A409,'[1]CUT Bs'!A:S,2,FALSE)</f>
        <v>0</v>
      </c>
      <c r="H409" s="224">
        <f>VLOOKUP(A409,'[1]CUT Bs'!A:S,3,FALSE)</f>
        <v>0</v>
      </c>
      <c r="I409" s="224">
        <f>VLOOKUP(A409,'[1]CUT Bs'!A:S,4,FALSE)</f>
        <v>0</v>
      </c>
      <c r="J409" s="224">
        <f>VLOOKUP(A409,'[1]CUT Bs'!A:S,5,FALSE)</f>
        <v>0</v>
      </c>
      <c r="K409" s="224">
        <f>VLOOKUP(A409,'[1]CUT Bs'!A:S,6,FALSE)</f>
        <v>0</v>
      </c>
      <c r="L409" s="224">
        <f>VLOOKUP(A409,'[1]CUT Bs'!A:S,7,FALSE)</f>
        <v>0</v>
      </c>
      <c r="M409" s="224">
        <f>VLOOKUP(A409,'[1]CUT Bs'!A:S,8,FALSE)</f>
        <v>0</v>
      </c>
      <c r="N409" s="224">
        <f>VLOOKUP(A409,'[1]CUT Bs'!A:S,9,FALSE)</f>
        <v>0</v>
      </c>
      <c r="O409" s="224">
        <f>VLOOKUP(A409,'[1]CUT Bs'!A:S,10,FALSE)</f>
        <v>0</v>
      </c>
      <c r="P409" s="224">
        <f>VLOOKUP(A409,'[1]CUT Bs'!A:S,11,FALSE)</f>
        <v>0</v>
      </c>
      <c r="Q409" s="224">
        <f>VLOOKUP(A409,'[1]CUT Bs'!A:S,12,FALSE)</f>
        <v>0</v>
      </c>
      <c r="R409" s="224">
        <f>VLOOKUP(A409,'[1]CUT Bs'!A:S,13,FALSE)</f>
        <v>0</v>
      </c>
      <c r="S409" s="224">
        <f>VLOOKUP(A409,'[1]CUT Bs'!A:S,14,FALSE)</f>
        <v>0</v>
      </c>
      <c r="T409" s="224">
        <f>VLOOKUP(A409,'[1]CUT Bs'!A:S,15,FALSE)</f>
        <v>0</v>
      </c>
      <c r="U409" s="224">
        <f>VLOOKUP(A409,'[1]CUT Bs'!A:S,16,FALSE)</f>
        <v>0</v>
      </c>
      <c r="V409" s="224">
        <f>VLOOKUP(A409,'[1]CUT Bs'!A:S,17,FALSE)</f>
        <v>0</v>
      </c>
      <c r="W409" s="224">
        <f>VLOOKUP(A409,'[1]RES. TRL'!F:H,2,FALSE)</f>
        <v>0</v>
      </c>
      <c r="X409" s="224">
        <f>VLOOKUP(A409,'[1]RES. TRL'!F:H,3,FALSE)</f>
        <v>0</v>
      </c>
      <c r="Y409" s="224">
        <f>VLOOKUP(A409,'[1]CUT USD'!A:N,2,FALSE)</f>
        <v>0</v>
      </c>
      <c r="Z409" s="224">
        <f>VLOOKUP(A409,'[1]CUT USD'!A:N,3,FALSE)</f>
        <v>0</v>
      </c>
      <c r="AA409" s="224">
        <f>VLOOKUP(A409,'[1]CUT USD'!A:N,4,FALSE)</f>
        <v>0</v>
      </c>
      <c r="AB409" s="224">
        <f>VLOOKUP(A409,'[1]CUT USD'!A:N,5,FALSE)</f>
        <v>0</v>
      </c>
      <c r="AC409" s="224">
        <f>VLOOKUP(A409,'[1]CUT USD'!A:N,6,FALSE)</f>
        <v>0</v>
      </c>
      <c r="AD409" s="224">
        <f>VLOOKUP(A409,'[1]CUT USD'!A:N,7,FALSE)</f>
        <v>0</v>
      </c>
      <c r="AE409" s="224">
        <f>VLOOKUP(A409,'[1]CUT USD'!A:N,8,FALSE)</f>
        <v>0</v>
      </c>
      <c r="AF409" s="224">
        <f>VLOOKUP(A409,'[1]CUT USD'!A:N,9,FALSE)</f>
        <v>0</v>
      </c>
      <c r="AG409" s="224">
        <f>VLOOKUP(A409,'[1]CUT USD'!A:N,10,FALSE)</f>
        <v>0</v>
      </c>
      <c r="AH409" s="224">
        <f>VLOOKUP(A409,'[1]CUT USD'!A:N,11,FALSE)</f>
        <v>0</v>
      </c>
      <c r="AI409" s="224">
        <f>VLOOKUP(A409,'[1]CUT USD'!A:N,12,FALSE)</f>
        <v>0</v>
      </c>
      <c r="AJ409" s="224">
        <f>VLOOKUP(A409,'[1]CUT USD'!A:N,13,FALSE)</f>
        <v>0</v>
      </c>
      <c r="AK409" s="224">
        <f>VLOOKUP(A409,'[1]CUT USD'!A:N,14,FALSE)</f>
        <v>0</v>
      </c>
      <c r="AL409" s="96">
        <f t="shared" si="8"/>
        <v>0</v>
      </c>
      <c r="AO409" s="103"/>
    </row>
    <row r="410" spans="1:41" ht="33" hidden="1" customHeight="1">
      <c r="A410" s="221">
        <v>1344</v>
      </c>
      <c r="B410" s="222" t="str">
        <f>PROPER(VLOOKUP(A410,[1]bd_lista!$A:$D,2,FALSE))</f>
        <v>Gobierno Autónomo Municipal De Alalay</v>
      </c>
      <c r="C410" s="223" t="s">
        <v>1383</v>
      </c>
      <c r="D410" s="224">
        <f>VLOOKUP(A410,'[1]RES. TRL'!A:C,2,FALSE)</f>
        <v>0</v>
      </c>
      <c r="E410" s="224">
        <f>VLOOKUP(A410,'[1]RES. TRL'!A:C,3,FALSE)</f>
        <v>0</v>
      </c>
      <c r="F410" s="224">
        <f>VLOOKUP(A410,[1]RES.CDI!A:B,2,FALSE)</f>
        <v>0</v>
      </c>
      <c r="G410" s="224">
        <f>VLOOKUP(A410,'[1]CUT Bs'!A:S,2,FALSE)</f>
        <v>0</v>
      </c>
      <c r="H410" s="224">
        <f>VLOOKUP(A410,'[1]CUT Bs'!A:S,3,FALSE)</f>
        <v>0</v>
      </c>
      <c r="I410" s="224">
        <f>VLOOKUP(A410,'[1]CUT Bs'!A:S,4,FALSE)</f>
        <v>0</v>
      </c>
      <c r="J410" s="224">
        <f>VLOOKUP(A410,'[1]CUT Bs'!A:S,5,FALSE)</f>
        <v>0</v>
      </c>
      <c r="K410" s="224">
        <f>VLOOKUP(A410,'[1]CUT Bs'!A:S,6,FALSE)</f>
        <v>0</v>
      </c>
      <c r="L410" s="224">
        <f>VLOOKUP(A410,'[1]CUT Bs'!A:S,7,FALSE)</f>
        <v>0</v>
      </c>
      <c r="M410" s="224">
        <f>VLOOKUP(A410,'[1]CUT Bs'!A:S,8,FALSE)</f>
        <v>0</v>
      </c>
      <c r="N410" s="224">
        <f>VLOOKUP(A410,'[1]CUT Bs'!A:S,9,FALSE)</f>
        <v>0</v>
      </c>
      <c r="O410" s="224">
        <f>VLOOKUP(A410,'[1]CUT Bs'!A:S,10,FALSE)</f>
        <v>0</v>
      </c>
      <c r="P410" s="224">
        <f>VLOOKUP(A410,'[1]CUT Bs'!A:S,11,FALSE)</f>
        <v>0</v>
      </c>
      <c r="Q410" s="224">
        <f>VLOOKUP(A410,'[1]CUT Bs'!A:S,12,FALSE)</f>
        <v>0</v>
      </c>
      <c r="R410" s="224">
        <f>VLOOKUP(A410,'[1]CUT Bs'!A:S,13,FALSE)</f>
        <v>0</v>
      </c>
      <c r="S410" s="224">
        <f>VLOOKUP(A410,'[1]CUT Bs'!A:S,14,FALSE)</f>
        <v>0</v>
      </c>
      <c r="T410" s="224">
        <f>VLOOKUP(A410,'[1]CUT Bs'!A:S,15,FALSE)</f>
        <v>0</v>
      </c>
      <c r="U410" s="224">
        <f>VLOOKUP(A410,'[1]CUT Bs'!A:S,16,FALSE)</f>
        <v>0</v>
      </c>
      <c r="V410" s="224">
        <f>VLOOKUP(A410,'[1]CUT Bs'!A:S,17,FALSE)</f>
        <v>0</v>
      </c>
      <c r="W410" s="224">
        <f>VLOOKUP(A410,'[1]RES. TRL'!F:H,2,FALSE)</f>
        <v>0</v>
      </c>
      <c r="X410" s="224">
        <f>VLOOKUP(A410,'[1]RES. TRL'!F:H,3,FALSE)</f>
        <v>0</v>
      </c>
      <c r="Y410" s="224">
        <f>VLOOKUP(A410,'[1]CUT USD'!A:N,2,FALSE)</f>
        <v>0</v>
      </c>
      <c r="Z410" s="224">
        <f>VLOOKUP(A410,'[1]CUT USD'!A:N,3,FALSE)</f>
        <v>0</v>
      </c>
      <c r="AA410" s="224">
        <f>VLOOKUP(A410,'[1]CUT USD'!A:N,4,FALSE)</f>
        <v>0</v>
      </c>
      <c r="AB410" s="224">
        <f>VLOOKUP(A410,'[1]CUT USD'!A:N,5,FALSE)</f>
        <v>0</v>
      </c>
      <c r="AC410" s="224">
        <f>VLOOKUP(A410,'[1]CUT USD'!A:N,6,FALSE)</f>
        <v>0</v>
      </c>
      <c r="AD410" s="224">
        <f>VLOOKUP(A410,'[1]CUT USD'!A:N,7,FALSE)</f>
        <v>0</v>
      </c>
      <c r="AE410" s="224">
        <f>VLOOKUP(A410,'[1]CUT USD'!A:N,8,FALSE)</f>
        <v>0</v>
      </c>
      <c r="AF410" s="224">
        <f>VLOOKUP(A410,'[1]CUT USD'!A:N,9,FALSE)</f>
        <v>0</v>
      </c>
      <c r="AG410" s="224">
        <f>VLOOKUP(A410,'[1]CUT USD'!A:N,10,FALSE)</f>
        <v>0</v>
      </c>
      <c r="AH410" s="224">
        <f>VLOOKUP(A410,'[1]CUT USD'!A:N,11,FALSE)</f>
        <v>0</v>
      </c>
      <c r="AI410" s="224">
        <f>VLOOKUP(A410,'[1]CUT USD'!A:N,12,FALSE)</f>
        <v>0</v>
      </c>
      <c r="AJ410" s="224">
        <f>VLOOKUP(A410,'[1]CUT USD'!A:N,13,FALSE)</f>
        <v>0</v>
      </c>
      <c r="AK410" s="224">
        <f>VLOOKUP(A410,'[1]CUT USD'!A:N,14,FALSE)</f>
        <v>0</v>
      </c>
      <c r="AL410" s="96">
        <f t="shared" si="8"/>
        <v>0</v>
      </c>
      <c r="AO410" s="103"/>
    </row>
    <row r="411" spans="1:41" ht="33" hidden="1" customHeight="1">
      <c r="A411" s="221">
        <v>1345</v>
      </c>
      <c r="B411" s="222" t="str">
        <f>PROPER(VLOOKUP(A411,[1]bd_lista!$A:$D,2,FALSE))</f>
        <v>Gobierno Autónomo Municipal De Entre Rios</v>
      </c>
      <c r="C411" s="223" t="s">
        <v>1383</v>
      </c>
      <c r="D411" s="224">
        <f>VLOOKUP(A411,'[1]RES. TRL'!A:C,2,FALSE)</f>
        <v>0</v>
      </c>
      <c r="E411" s="224">
        <f>VLOOKUP(A411,'[1]RES. TRL'!A:C,3,FALSE)</f>
        <v>0</v>
      </c>
      <c r="F411" s="224">
        <f>VLOOKUP(A411,[1]RES.CDI!A:B,2,FALSE)</f>
        <v>0</v>
      </c>
      <c r="G411" s="224">
        <f>VLOOKUP(A411,'[1]CUT Bs'!A:S,2,FALSE)</f>
        <v>0</v>
      </c>
      <c r="H411" s="224">
        <f>VLOOKUP(A411,'[1]CUT Bs'!A:S,3,FALSE)</f>
        <v>0</v>
      </c>
      <c r="I411" s="224">
        <f>VLOOKUP(A411,'[1]CUT Bs'!A:S,4,FALSE)</f>
        <v>0</v>
      </c>
      <c r="J411" s="224">
        <f>VLOOKUP(A411,'[1]CUT Bs'!A:S,5,FALSE)</f>
        <v>0</v>
      </c>
      <c r="K411" s="224">
        <f>VLOOKUP(A411,'[1]CUT Bs'!A:S,6,FALSE)</f>
        <v>0</v>
      </c>
      <c r="L411" s="224">
        <f>VLOOKUP(A411,'[1]CUT Bs'!A:S,7,FALSE)</f>
        <v>0</v>
      </c>
      <c r="M411" s="224">
        <f>VLOOKUP(A411,'[1]CUT Bs'!A:S,8,FALSE)</f>
        <v>0</v>
      </c>
      <c r="N411" s="224">
        <f>VLOOKUP(A411,'[1]CUT Bs'!A:S,9,FALSE)</f>
        <v>0</v>
      </c>
      <c r="O411" s="224">
        <f>VLOOKUP(A411,'[1]CUT Bs'!A:S,10,FALSE)</f>
        <v>0</v>
      </c>
      <c r="P411" s="224">
        <f>VLOOKUP(A411,'[1]CUT Bs'!A:S,11,FALSE)</f>
        <v>0</v>
      </c>
      <c r="Q411" s="224">
        <f>VLOOKUP(A411,'[1]CUT Bs'!A:S,12,FALSE)</f>
        <v>0</v>
      </c>
      <c r="R411" s="224">
        <f>VLOOKUP(A411,'[1]CUT Bs'!A:S,13,FALSE)</f>
        <v>0</v>
      </c>
      <c r="S411" s="224">
        <f>VLOOKUP(A411,'[1]CUT Bs'!A:S,14,FALSE)</f>
        <v>0</v>
      </c>
      <c r="T411" s="224">
        <f>VLOOKUP(A411,'[1]CUT Bs'!A:S,15,FALSE)</f>
        <v>0</v>
      </c>
      <c r="U411" s="224">
        <f>VLOOKUP(A411,'[1]CUT Bs'!A:S,16,FALSE)</f>
        <v>0</v>
      </c>
      <c r="V411" s="224">
        <f>VLOOKUP(A411,'[1]CUT Bs'!A:S,17,FALSE)</f>
        <v>0</v>
      </c>
      <c r="W411" s="224">
        <f>VLOOKUP(A411,'[1]RES. TRL'!F:H,2,FALSE)</f>
        <v>0</v>
      </c>
      <c r="X411" s="224">
        <f>VLOOKUP(A411,'[1]RES. TRL'!F:H,3,FALSE)</f>
        <v>0</v>
      </c>
      <c r="Y411" s="224">
        <f>VLOOKUP(A411,'[1]CUT USD'!A:N,2,FALSE)</f>
        <v>0</v>
      </c>
      <c r="Z411" s="224">
        <f>VLOOKUP(A411,'[1]CUT USD'!A:N,3,FALSE)</f>
        <v>0</v>
      </c>
      <c r="AA411" s="224">
        <f>VLOOKUP(A411,'[1]CUT USD'!A:N,4,FALSE)</f>
        <v>0</v>
      </c>
      <c r="AB411" s="224">
        <f>VLOOKUP(A411,'[1]CUT USD'!A:N,5,FALSE)</f>
        <v>0</v>
      </c>
      <c r="AC411" s="224">
        <f>VLOOKUP(A411,'[1]CUT USD'!A:N,6,FALSE)</f>
        <v>0</v>
      </c>
      <c r="AD411" s="224">
        <f>VLOOKUP(A411,'[1]CUT USD'!A:N,7,FALSE)</f>
        <v>0</v>
      </c>
      <c r="AE411" s="224">
        <f>VLOOKUP(A411,'[1]CUT USD'!A:N,8,FALSE)</f>
        <v>0</v>
      </c>
      <c r="AF411" s="224">
        <f>VLOOKUP(A411,'[1]CUT USD'!A:N,9,FALSE)</f>
        <v>0</v>
      </c>
      <c r="AG411" s="224">
        <f>VLOOKUP(A411,'[1]CUT USD'!A:N,10,FALSE)</f>
        <v>0</v>
      </c>
      <c r="AH411" s="224">
        <f>VLOOKUP(A411,'[1]CUT USD'!A:N,11,FALSE)</f>
        <v>0</v>
      </c>
      <c r="AI411" s="224">
        <f>VLOOKUP(A411,'[1]CUT USD'!A:N,12,FALSE)</f>
        <v>0</v>
      </c>
      <c r="AJ411" s="224">
        <f>VLOOKUP(A411,'[1]CUT USD'!A:N,13,FALSE)</f>
        <v>0</v>
      </c>
      <c r="AK411" s="224">
        <f>VLOOKUP(A411,'[1]CUT USD'!A:N,14,FALSE)</f>
        <v>0</v>
      </c>
      <c r="AL411" s="96">
        <f t="shared" si="8"/>
        <v>0</v>
      </c>
      <c r="AO411" s="103"/>
    </row>
    <row r="412" spans="1:41" ht="33" hidden="1" customHeight="1">
      <c r="A412" s="221">
        <v>1346</v>
      </c>
      <c r="B412" s="222" t="str">
        <f>PROPER(VLOOKUP(A412,[1]bd_lista!$A:$D,2,FALSE))</f>
        <v>Gobierno Autónomo Municipal De Cocapata</v>
      </c>
      <c r="C412" s="223" t="s">
        <v>1383</v>
      </c>
      <c r="D412" s="224">
        <f>VLOOKUP(A412,'[1]RES. TRL'!A:C,2,FALSE)</f>
        <v>0</v>
      </c>
      <c r="E412" s="224">
        <f>VLOOKUP(A412,'[1]RES. TRL'!A:C,3,FALSE)</f>
        <v>0</v>
      </c>
      <c r="F412" s="224">
        <f>VLOOKUP(A412,[1]RES.CDI!A:B,2,FALSE)</f>
        <v>0</v>
      </c>
      <c r="G412" s="224">
        <f>VLOOKUP(A412,'[1]CUT Bs'!A:S,2,FALSE)</f>
        <v>0</v>
      </c>
      <c r="H412" s="224">
        <f>VLOOKUP(A412,'[1]CUT Bs'!A:S,3,FALSE)</f>
        <v>0</v>
      </c>
      <c r="I412" s="224">
        <f>VLOOKUP(A412,'[1]CUT Bs'!A:S,4,FALSE)</f>
        <v>0</v>
      </c>
      <c r="J412" s="224">
        <f>VLOOKUP(A412,'[1]CUT Bs'!A:S,5,FALSE)</f>
        <v>0</v>
      </c>
      <c r="K412" s="224">
        <f>VLOOKUP(A412,'[1]CUT Bs'!A:S,6,FALSE)</f>
        <v>0</v>
      </c>
      <c r="L412" s="224">
        <f>VLOOKUP(A412,'[1]CUT Bs'!A:S,7,FALSE)</f>
        <v>0</v>
      </c>
      <c r="M412" s="224">
        <f>VLOOKUP(A412,'[1]CUT Bs'!A:S,8,FALSE)</f>
        <v>0</v>
      </c>
      <c r="N412" s="224">
        <f>VLOOKUP(A412,'[1]CUT Bs'!A:S,9,FALSE)</f>
        <v>0</v>
      </c>
      <c r="O412" s="224">
        <f>VLOOKUP(A412,'[1]CUT Bs'!A:S,10,FALSE)</f>
        <v>0</v>
      </c>
      <c r="P412" s="224">
        <f>VLOOKUP(A412,'[1]CUT Bs'!A:S,11,FALSE)</f>
        <v>0</v>
      </c>
      <c r="Q412" s="224">
        <f>VLOOKUP(A412,'[1]CUT Bs'!A:S,12,FALSE)</f>
        <v>0</v>
      </c>
      <c r="R412" s="224">
        <f>VLOOKUP(A412,'[1]CUT Bs'!A:S,13,FALSE)</f>
        <v>0</v>
      </c>
      <c r="S412" s="224">
        <f>VLOOKUP(A412,'[1]CUT Bs'!A:S,14,FALSE)</f>
        <v>0</v>
      </c>
      <c r="T412" s="224">
        <f>VLOOKUP(A412,'[1]CUT Bs'!A:S,15,FALSE)</f>
        <v>0</v>
      </c>
      <c r="U412" s="224">
        <f>VLOOKUP(A412,'[1]CUT Bs'!A:S,16,FALSE)</f>
        <v>0</v>
      </c>
      <c r="V412" s="224">
        <f>VLOOKUP(A412,'[1]CUT Bs'!A:S,17,FALSE)</f>
        <v>0</v>
      </c>
      <c r="W412" s="224">
        <f>VLOOKUP(A412,'[1]RES. TRL'!F:H,2,FALSE)</f>
        <v>0</v>
      </c>
      <c r="X412" s="224">
        <f>VLOOKUP(A412,'[1]RES. TRL'!F:H,3,FALSE)</f>
        <v>0</v>
      </c>
      <c r="Y412" s="224">
        <f>VLOOKUP(A412,'[1]CUT USD'!A:N,2,FALSE)</f>
        <v>0</v>
      </c>
      <c r="Z412" s="224">
        <f>VLOOKUP(A412,'[1]CUT USD'!A:N,3,FALSE)</f>
        <v>0</v>
      </c>
      <c r="AA412" s="224">
        <f>VLOOKUP(A412,'[1]CUT USD'!A:N,4,FALSE)</f>
        <v>0</v>
      </c>
      <c r="AB412" s="224">
        <f>VLOOKUP(A412,'[1]CUT USD'!A:N,5,FALSE)</f>
        <v>0</v>
      </c>
      <c r="AC412" s="224">
        <f>VLOOKUP(A412,'[1]CUT USD'!A:N,6,FALSE)</f>
        <v>0</v>
      </c>
      <c r="AD412" s="224">
        <f>VLOOKUP(A412,'[1]CUT USD'!A:N,7,FALSE)</f>
        <v>0</v>
      </c>
      <c r="AE412" s="224">
        <f>VLOOKUP(A412,'[1]CUT USD'!A:N,8,FALSE)</f>
        <v>0</v>
      </c>
      <c r="AF412" s="224">
        <f>VLOOKUP(A412,'[1]CUT USD'!A:N,9,FALSE)</f>
        <v>0</v>
      </c>
      <c r="AG412" s="224">
        <f>VLOOKUP(A412,'[1]CUT USD'!A:N,10,FALSE)</f>
        <v>0</v>
      </c>
      <c r="AH412" s="224">
        <f>VLOOKUP(A412,'[1]CUT USD'!A:N,11,FALSE)</f>
        <v>0</v>
      </c>
      <c r="AI412" s="224">
        <f>VLOOKUP(A412,'[1]CUT USD'!A:N,12,FALSE)</f>
        <v>0</v>
      </c>
      <c r="AJ412" s="224">
        <f>VLOOKUP(A412,'[1]CUT USD'!A:N,13,FALSE)</f>
        <v>0</v>
      </c>
      <c r="AK412" s="224">
        <f>VLOOKUP(A412,'[1]CUT USD'!A:N,14,FALSE)</f>
        <v>0</v>
      </c>
      <c r="AL412" s="96">
        <f t="shared" si="8"/>
        <v>0</v>
      </c>
      <c r="AO412" s="103"/>
    </row>
    <row r="413" spans="1:41" ht="33" hidden="1" customHeight="1">
      <c r="A413" s="221">
        <v>1347</v>
      </c>
      <c r="B413" s="222" t="str">
        <f>PROPER(VLOOKUP(A413,[1]bd_lista!$A:$D,2,FALSE))</f>
        <v>Gobierno Autónomo Municipal De Shinahota</v>
      </c>
      <c r="C413" s="223" t="s">
        <v>1383</v>
      </c>
      <c r="D413" s="224">
        <f>VLOOKUP(A413,'[1]RES. TRL'!A:C,2,FALSE)</f>
        <v>0</v>
      </c>
      <c r="E413" s="224">
        <f>VLOOKUP(A413,'[1]RES. TRL'!A:C,3,FALSE)</f>
        <v>0</v>
      </c>
      <c r="F413" s="224">
        <f>VLOOKUP(A413,[1]RES.CDI!A:B,2,FALSE)</f>
        <v>0</v>
      </c>
      <c r="G413" s="224">
        <f>VLOOKUP(A413,'[1]CUT Bs'!A:S,2,FALSE)</f>
        <v>0</v>
      </c>
      <c r="H413" s="224">
        <f>VLOOKUP(A413,'[1]CUT Bs'!A:S,3,FALSE)</f>
        <v>0</v>
      </c>
      <c r="I413" s="224">
        <f>VLOOKUP(A413,'[1]CUT Bs'!A:S,4,FALSE)</f>
        <v>0</v>
      </c>
      <c r="J413" s="224">
        <f>VLOOKUP(A413,'[1]CUT Bs'!A:S,5,FALSE)</f>
        <v>0</v>
      </c>
      <c r="K413" s="224">
        <f>VLOOKUP(A413,'[1]CUT Bs'!A:S,6,FALSE)</f>
        <v>0</v>
      </c>
      <c r="L413" s="224">
        <f>VLOOKUP(A413,'[1]CUT Bs'!A:S,7,FALSE)</f>
        <v>0</v>
      </c>
      <c r="M413" s="224">
        <f>VLOOKUP(A413,'[1]CUT Bs'!A:S,8,FALSE)</f>
        <v>0</v>
      </c>
      <c r="N413" s="224">
        <f>VLOOKUP(A413,'[1]CUT Bs'!A:S,9,FALSE)</f>
        <v>0</v>
      </c>
      <c r="O413" s="224">
        <f>VLOOKUP(A413,'[1]CUT Bs'!A:S,10,FALSE)</f>
        <v>0</v>
      </c>
      <c r="P413" s="224">
        <f>VLOOKUP(A413,'[1]CUT Bs'!A:S,11,FALSE)</f>
        <v>0</v>
      </c>
      <c r="Q413" s="224">
        <f>VLOOKUP(A413,'[1]CUT Bs'!A:S,12,FALSE)</f>
        <v>0</v>
      </c>
      <c r="R413" s="224">
        <f>VLOOKUP(A413,'[1]CUT Bs'!A:S,13,FALSE)</f>
        <v>0</v>
      </c>
      <c r="S413" s="224">
        <f>VLOOKUP(A413,'[1]CUT Bs'!A:S,14,FALSE)</f>
        <v>0</v>
      </c>
      <c r="T413" s="224">
        <f>VLOOKUP(A413,'[1]CUT Bs'!A:S,15,FALSE)</f>
        <v>0</v>
      </c>
      <c r="U413" s="224">
        <f>VLOOKUP(A413,'[1]CUT Bs'!A:S,16,FALSE)</f>
        <v>0</v>
      </c>
      <c r="V413" s="224">
        <f>VLOOKUP(A413,'[1]CUT Bs'!A:S,17,FALSE)</f>
        <v>0</v>
      </c>
      <c r="W413" s="224">
        <f>VLOOKUP(A413,'[1]RES. TRL'!F:H,2,FALSE)</f>
        <v>0</v>
      </c>
      <c r="X413" s="224">
        <f>VLOOKUP(A413,'[1]RES. TRL'!F:H,3,FALSE)</f>
        <v>0</v>
      </c>
      <c r="Y413" s="224">
        <f>VLOOKUP(A413,'[1]CUT USD'!A:N,2,FALSE)</f>
        <v>0</v>
      </c>
      <c r="Z413" s="224">
        <f>VLOOKUP(A413,'[1]CUT USD'!A:N,3,FALSE)</f>
        <v>0</v>
      </c>
      <c r="AA413" s="224">
        <f>VLOOKUP(A413,'[1]CUT USD'!A:N,4,FALSE)</f>
        <v>0</v>
      </c>
      <c r="AB413" s="224">
        <f>VLOOKUP(A413,'[1]CUT USD'!A:N,5,FALSE)</f>
        <v>0</v>
      </c>
      <c r="AC413" s="224">
        <f>VLOOKUP(A413,'[1]CUT USD'!A:N,6,FALSE)</f>
        <v>0</v>
      </c>
      <c r="AD413" s="224">
        <f>VLOOKUP(A413,'[1]CUT USD'!A:N,7,FALSE)</f>
        <v>0</v>
      </c>
      <c r="AE413" s="224">
        <f>VLOOKUP(A413,'[1]CUT USD'!A:N,8,FALSE)</f>
        <v>0</v>
      </c>
      <c r="AF413" s="224">
        <f>VLOOKUP(A413,'[1]CUT USD'!A:N,9,FALSE)</f>
        <v>0</v>
      </c>
      <c r="AG413" s="224">
        <f>VLOOKUP(A413,'[1]CUT USD'!A:N,10,FALSE)</f>
        <v>0</v>
      </c>
      <c r="AH413" s="224">
        <f>VLOOKUP(A413,'[1]CUT USD'!A:N,11,FALSE)</f>
        <v>0</v>
      </c>
      <c r="AI413" s="224">
        <f>VLOOKUP(A413,'[1]CUT USD'!A:N,12,FALSE)</f>
        <v>0</v>
      </c>
      <c r="AJ413" s="224">
        <f>VLOOKUP(A413,'[1]CUT USD'!A:N,13,FALSE)</f>
        <v>0</v>
      </c>
      <c r="AK413" s="224">
        <f>VLOOKUP(A413,'[1]CUT USD'!A:N,14,FALSE)</f>
        <v>0</v>
      </c>
      <c r="AL413" s="96">
        <f t="shared" si="8"/>
        <v>0</v>
      </c>
      <c r="AO413" s="103"/>
    </row>
    <row r="414" spans="1:41" ht="33" hidden="1" customHeight="1">
      <c r="A414" s="221">
        <v>1401</v>
      </c>
      <c r="B414" s="222" t="str">
        <f>PROPER(VLOOKUP(A414,[1]bd_lista!$A:$D,2,FALSE))</f>
        <v>Gobierno Autónomo Municipal De Oruro</v>
      </c>
      <c r="C414" s="223" t="s">
        <v>1383</v>
      </c>
      <c r="D414" s="224">
        <f>VLOOKUP(A414,'[1]RES. TRL'!A:C,2,FALSE)</f>
        <v>0</v>
      </c>
      <c r="E414" s="224">
        <f>VLOOKUP(A414,'[1]RES. TRL'!A:C,3,FALSE)</f>
        <v>0</v>
      </c>
      <c r="F414" s="224">
        <f>VLOOKUP(A414,[1]RES.CDI!A:B,2,FALSE)</f>
        <v>0</v>
      </c>
      <c r="G414" s="224">
        <f>VLOOKUP(A414,'[1]CUT Bs'!A:S,2,FALSE)</f>
        <v>0</v>
      </c>
      <c r="H414" s="224">
        <f>VLOOKUP(A414,'[1]CUT Bs'!A:S,3,FALSE)</f>
        <v>0</v>
      </c>
      <c r="I414" s="224">
        <f>VLOOKUP(A414,'[1]CUT Bs'!A:S,4,FALSE)</f>
        <v>0</v>
      </c>
      <c r="J414" s="224">
        <f>VLOOKUP(A414,'[1]CUT Bs'!A:S,5,FALSE)</f>
        <v>0</v>
      </c>
      <c r="K414" s="224">
        <f>VLOOKUP(A414,'[1]CUT Bs'!A:S,6,FALSE)</f>
        <v>0</v>
      </c>
      <c r="L414" s="224">
        <f>VLOOKUP(A414,'[1]CUT Bs'!A:S,7,FALSE)</f>
        <v>0</v>
      </c>
      <c r="M414" s="224">
        <f>VLOOKUP(A414,'[1]CUT Bs'!A:S,8,FALSE)</f>
        <v>0</v>
      </c>
      <c r="N414" s="224">
        <f>VLOOKUP(A414,'[1]CUT Bs'!A:S,9,FALSE)</f>
        <v>0</v>
      </c>
      <c r="O414" s="224">
        <f>VLOOKUP(A414,'[1]CUT Bs'!A:S,10,FALSE)</f>
        <v>0</v>
      </c>
      <c r="P414" s="224">
        <f>VLOOKUP(A414,'[1]CUT Bs'!A:S,11,FALSE)</f>
        <v>0</v>
      </c>
      <c r="Q414" s="224">
        <f>VLOOKUP(A414,'[1]CUT Bs'!A:S,12,FALSE)</f>
        <v>0</v>
      </c>
      <c r="R414" s="224">
        <f>VLOOKUP(A414,'[1]CUT Bs'!A:S,13,FALSE)</f>
        <v>0</v>
      </c>
      <c r="S414" s="224">
        <f>VLOOKUP(A414,'[1]CUT Bs'!A:S,14,FALSE)</f>
        <v>0</v>
      </c>
      <c r="T414" s="224">
        <f>VLOOKUP(A414,'[1]CUT Bs'!A:S,15,FALSE)</f>
        <v>0</v>
      </c>
      <c r="U414" s="224">
        <f>VLOOKUP(A414,'[1]CUT Bs'!A:S,16,FALSE)</f>
        <v>0</v>
      </c>
      <c r="V414" s="224">
        <f>VLOOKUP(A414,'[1]CUT Bs'!A:S,17,FALSE)</f>
        <v>0</v>
      </c>
      <c r="W414" s="224">
        <f>VLOOKUP(A414,'[1]RES. TRL'!F:H,2,FALSE)</f>
        <v>0</v>
      </c>
      <c r="X414" s="224">
        <f>VLOOKUP(A414,'[1]RES. TRL'!F:H,3,FALSE)</f>
        <v>0</v>
      </c>
      <c r="Y414" s="224">
        <f>VLOOKUP(A414,'[1]CUT USD'!A:N,2,FALSE)</f>
        <v>0</v>
      </c>
      <c r="Z414" s="224">
        <f>VLOOKUP(A414,'[1]CUT USD'!A:N,3,FALSE)</f>
        <v>0</v>
      </c>
      <c r="AA414" s="224">
        <f>VLOOKUP(A414,'[1]CUT USD'!A:N,4,FALSE)</f>
        <v>0</v>
      </c>
      <c r="AB414" s="224">
        <f>VLOOKUP(A414,'[1]CUT USD'!A:N,5,FALSE)</f>
        <v>0</v>
      </c>
      <c r="AC414" s="224">
        <f>VLOOKUP(A414,'[1]CUT USD'!A:N,6,FALSE)</f>
        <v>0</v>
      </c>
      <c r="AD414" s="224">
        <f>VLOOKUP(A414,'[1]CUT USD'!A:N,7,FALSE)</f>
        <v>0</v>
      </c>
      <c r="AE414" s="224">
        <f>VLOOKUP(A414,'[1]CUT USD'!A:N,8,FALSE)</f>
        <v>0</v>
      </c>
      <c r="AF414" s="224">
        <f>VLOOKUP(A414,'[1]CUT USD'!A:N,9,FALSE)</f>
        <v>0</v>
      </c>
      <c r="AG414" s="224">
        <f>VLOOKUP(A414,'[1]CUT USD'!A:N,10,FALSE)</f>
        <v>0</v>
      </c>
      <c r="AH414" s="224">
        <f>VLOOKUP(A414,'[1]CUT USD'!A:N,11,FALSE)</f>
        <v>0</v>
      </c>
      <c r="AI414" s="224">
        <f>VLOOKUP(A414,'[1]CUT USD'!A:N,12,FALSE)</f>
        <v>0</v>
      </c>
      <c r="AJ414" s="224">
        <f>VLOOKUP(A414,'[1]CUT USD'!A:N,13,FALSE)</f>
        <v>0</v>
      </c>
      <c r="AK414" s="224">
        <f>VLOOKUP(A414,'[1]CUT USD'!A:N,14,FALSE)</f>
        <v>0</v>
      </c>
      <c r="AL414" s="96">
        <f t="shared" si="8"/>
        <v>0</v>
      </c>
      <c r="AO414" s="103"/>
    </row>
    <row r="415" spans="1:41" ht="33" hidden="1" customHeight="1">
      <c r="A415" s="221">
        <v>1402</v>
      </c>
      <c r="B415" s="222" t="str">
        <f>PROPER(VLOOKUP(A415,[1]bd_lista!$A:$D,2,FALSE))</f>
        <v>Gobierno Autónomo Municipal De Caracollo</v>
      </c>
      <c r="C415" s="223" t="s">
        <v>1383</v>
      </c>
      <c r="D415" s="224">
        <f>VLOOKUP(A415,'[1]RES. TRL'!A:C,2,FALSE)</f>
        <v>0</v>
      </c>
      <c r="E415" s="224">
        <f>VLOOKUP(A415,'[1]RES. TRL'!A:C,3,FALSE)</f>
        <v>0</v>
      </c>
      <c r="F415" s="224">
        <f>VLOOKUP(A415,[1]RES.CDI!A:B,2,FALSE)</f>
        <v>0</v>
      </c>
      <c r="G415" s="224">
        <f>VLOOKUP(A415,'[1]CUT Bs'!A:S,2,FALSE)</f>
        <v>0</v>
      </c>
      <c r="H415" s="224">
        <f>VLOOKUP(A415,'[1]CUT Bs'!A:S,3,FALSE)</f>
        <v>0</v>
      </c>
      <c r="I415" s="224">
        <f>VLOOKUP(A415,'[1]CUT Bs'!A:S,4,FALSE)</f>
        <v>0</v>
      </c>
      <c r="J415" s="224">
        <f>VLOOKUP(A415,'[1]CUT Bs'!A:S,5,FALSE)</f>
        <v>0</v>
      </c>
      <c r="K415" s="224">
        <f>VLOOKUP(A415,'[1]CUT Bs'!A:S,6,FALSE)</f>
        <v>0</v>
      </c>
      <c r="L415" s="224">
        <f>VLOOKUP(A415,'[1]CUT Bs'!A:S,7,FALSE)</f>
        <v>0</v>
      </c>
      <c r="M415" s="224">
        <f>VLOOKUP(A415,'[1]CUT Bs'!A:S,8,FALSE)</f>
        <v>0</v>
      </c>
      <c r="N415" s="224">
        <f>VLOOKUP(A415,'[1]CUT Bs'!A:S,9,FALSE)</f>
        <v>0</v>
      </c>
      <c r="O415" s="224">
        <f>VLOOKUP(A415,'[1]CUT Bs'!A:S,10,FALSE)</f>
        <v>0</v>
      </c>
      <c r="P415" s="224">
        <f>VLOOKUP(A415,'[1]CUT Bs'!A:S,11,FALSE)</f>
        <v>0</v>
      </c>
      <c r="Q415" s="224">
        <f>VLOOKUP(A415,'[1]CUT Bs'!A:S,12,FALSE)</f>
        <v>0</v>
      </c>
      <c r="R415" s="224">
        <f>VLOOKUP(A415,'[1]CUT Bs'!A:S,13,FALSE)</f>
        <v>0</v>
      </c>
      <c r="S415" s="224">
        <f>VLOOKUP(A415,'[1]CUT Bs'!A:S,14,FALSE)</f>
        <v>0</v>
      </c>
      <c r="T415" s="224">
        <f>VLOOKUP(A415,'[1]CUT Bs'!A:S,15,FALSE)</f>
        <v>0</v>
      </c>
      <c r="U415" s="224">
        <f>VLOOKUP(A415,'[1]CUT Bs'!A:S,16,FALSE)</f>
        <v>0</v>
      </c>
      <c r="V415" s="224">
        <f>VLOOKUP(A415,'[1]CUT Bs'!A:S,17,FALSE)</f>
        <v>0</v>
      </c>
      <c r="W415" s="224">
        <f>VLOOKUP(A415,'[1]RES. TRL'!F:H,2,FALSE)</f>
        <v>0</v>
      </c>
      <c r="X415" s="224">
        <f>VLOOKUP(A415,'[1]RES. TRL'!F:H,3,FALSE)</f>
        <v>0</v>
      </c>
      <c r="Y415" s="224">
        <f>VLOOKUP(A415,'[1]CUT USD'!A:N,2,FALSE)</f>
        <v>0</v>
      </c>
      <c r="Z415" s="224">
        <f>VLOOKUP(A415,'[1]CUT USD'!A:N,3,FALSE)</f>
        <v>0</v>
      </c>
      <c r="AA415" s="224">
        <f>VLOOKUP(A415,'[1]CUT USD'!A:N,4,FALSE)</f>
        <v>0</v>
      </c>
      <c r="AB415" s="224">
        <f>VLOOKUP(A415,'[1]CUT USD'!A:N,5,FALSE)</f>
        <v>0</v>
      </c>
      <c r="AC415" s="224">
        <f>VLOOKUP(A415,'[1]CUT USD'!A:N,6,FALSE)</f>
        <v>0</v>
      </c>
      <c r="AD415" s="224">
        <f>VLOOKUP(A415,'[1]CUT USD'!A:N,7,FALSE)</f>
        <v>0</v>
      </c>
      <c r="AE415" s="224">
        <f>VLOOKUP(A415,'[1]CUT USD'!A:N,8,FALSE)</f>
        <v>0</v>
      </c>
      <c r="AF415" s="224">
        <f>VLOOKUP(A415,'[1]CUT USD'!A:N,9,FALSE)</f>
        <v>0</v>
      </c>
      <c r="AG415" s="224">
        <f>VLOOKUP(A415,'[1]CUT USD'!A:N,10,FALSE)</f>
        <v>0</v>
      </c>
      <c r="AH415" s="224">
        <f>VLOOKUP(A415,'[1]CUT USD'!A:N,11,FALSE)</f>
        <v>0</v>
      </c>
      <c r="AI415" s="224">
        <f>VLOOKUP(A415,'[1]CUT USD'!A:N,12,FALSE)</f>
        <v>0</v>
      </c>
      <c r="AJ415" s="224">
        <f>VLOOKUP(A415,'[1]CUT USD'!A:N,13,FALSE)</f>
        <v>0</v>
      </c>
      <c r="AK415" s="224">
        <f>VLOOKUP(A415,'[1]CUT USD'!A:N,14,FALSE)</f>
        <v>0</v>
      </c>
      <c r="AL415" s="96">
        <f t="shared" si="8"/>
        <v>0</v>
      </c>
      <c r="AO415" s="103"/>
    </row>
    <row r="416" spans="1:41" ht="33" hidden="1" customHeight="1">
      <c r="A416" s="221">
        <v>1403</v>
      </c>
      <c r="B416" s="222" t="str">
        <f>PROPER(VLOOKUP(A416,[1]bd_lista!$A:$D,2,FALSE))</f>
        <v>Gobierno Autónomo Municipal De El Choro</v>
      </c>
      <c r="C416" s="223" t="s">
        <v>1383</v>
      </c>
      <c r="D416" s="224">
        <f>VLOOKUP(A416,'[1]RES. TRL'!A:C,2,FALSE)</f>
        <v>0</v>
      </c>
      <c r="E416" s="224">
        <f>VLOOKUP(A416,'[1]RES. TRL'!A:C,3,FALSE)</f>
        <v>0</v>
      </c>
      <c r="F416" s="224">
        <f>VLOOKUP(A416,[1]RES.CDI!A:B,2,FALSE)</f>
        <v>0</v>
      </c>
      <c r="G416" s="224">
        <f>VLOOKUP(A416,'[1]CUT Bs'!A:S,2,FALSE)</f>
        <v>0</v>
      </c>
      <c r="H416" s="224">
        <f>VLOOKUP(A416,'[1]CUT Bs'!A:S,3,FALSE)</f>
        <v>0</v>
      </c>
      <c r="I416" s="224">
        <f>VLOOKUP(A416,'[1]CUT Bs'!A:S,4,FALSE)</f>
        <v>0</v>
      </c>
      <c r="J416" s="224">
        <f>VLOOKUP(A416,'[1]CUT Bs'!A:S,5,FALSE)</f>
        <v>0</v>
      </c>
      <c r="K416" s="224">
        <f>VLOOKUP(A416,'[1]CUT Bs'!A:S,6,FALSE)</f>
        <v>0</v>
      </c>
      <c r="L416" s="224">
        <f>VLOOKUP(A416,'[1]CUT Bs'!A:S,7,FALSE)</f>
        <v>0</v>
      </c>
      <c r="M416" s="224">
        <f>VLOOKUP(A416,'[1]CUT Bs'!A:S,8,FALSE)</f>
        <v>0</v>
      </c>
      <c r="N416" s="224">
        <f>VLOOKUP(A416,'[1]CUT Bs'!A:S,9,FALSE)</f>
        <v>0</v>
      </c>
      <c r="O416" s="224">
        <f>VLOOKUP(A416,'[1]CUT Bs'!A:S,10,FALSE)</f>
        <v>0</v>
      </c>
      <c r="P416" s="224">
        <f>VLOOKUP(A416,'[1]CUT Bs'!A:S,11,FALSE)</f>
        <v>0</v>
      </c>
      <c r="Q416" s="224">
        <f>VLOOKUP(A416,'[1]CUT Bs'!A:S,12,FALSE)</f>
        <v>0</v>
      </c>
      <c r="R416" s="224">
        <f>VLOOKUP(A416,'[1]CUT Bs'!A:S,13,FALSE)</f>
        <v>0</v>
      </c>
      <c r="S416" s="224">
        <f>VLOOKUP(A416,'[1]CUT Bs'!A:S,14,FALSE)</f>
        <v>0</v>
      </c>
      <c r="T416" s="224">
        <f>VLOOKUP(A416,'[1]CUT Bs'!A:S,15,FALSE)</f>
        <v>0</v>
      </c>
      <c r="U416" s="224">
        <f>VLOOKUP(A416,'[1]CUT Bs'!A:S,16,FALSE)</f>
        <v>0</v>
      </c>
      <c r="V416" s="224">
        <f>VLOOKUP(A416,'[1]CUT Bs'!A:S,17,FALSE)</f>
        <v>0</v>
      </c>
      <c r="W416" s="224">
        <f>VLOOKUP(A416,'[1]RES. TRL'!F:H,2,FALSE)</f>
        <v>0</v>
      </c>
      <c r="X416" s="224">
        <f>VLOOKUP(A416,'[1]RES. TRL'!F:H,3,FALSE)</f>
        <v>0</v>
      </c>
      <c r="Y416" s="224">
        <f>VLOOKUP(A416,'[1]CUT USD'!A:N,2,FALSE)</f>
        <v>0</v>
      </c>
      <c r="Z416" s="224">
        <f>VLOOKUP(A416,'[1]CUT USD'!A:N,3,FALSE)</f>
        <v>0</v>
      </c>
      <c r="AA416" s="224">
        <f>VLOOKUP(A416,'[1]CUT USD'!A:N,4,FALSE)</f>
        <v>0</v>
      </c>
      <c r="AB416" s="224">
        <f>VLOOKUP(A416,'[1]CUT USD'!A:N,5,FALSE)</f>
        <v>0</v>
      </c>
      <c r="AC416" s="224">
        <f>VLOOKUP(A416,'[1]CUT USD'!A:N,6,FALSE)</f>
        <v>0</v>
      </c>
      <c r="AD416" s="224">
        <f>VLOOKUP(A416,'[1]CUT USD'!A:N,7,FALSE)</f>
        <v>0</v>
      </c>
      <c r="AE416" s="224">
        <f>VLOOKUP(A416,'[1]CUT USD'!A:N,8,FALSE)</f>
        <v>0</v>
      </c>
      <c r="AF416" s="224">
        <f>VLOOKUP(A416,'[1]CUT USD'!A:N,9,FALSE)</f>
        <v>0</v>
      </c>
      <c r="AG416" s="224">
        <f>VLOOKUP(A416,'[1]CUT USD'!A:N,10,FALSE)</f>
        <v>0</v>
      </c>
      <c r="AH416" s="224">
        <f>VLOOKUP(A416,'[1]CUT USD'!A:N,11,FALSE)</f>
        <v>0</v>
      </c>
      <c r="AI416" s="224">
        <f>VLOOKUP(A416,'[1]CUT USD'!A:N,12,FALSE)</f>
        <v>0</v>
      </c>
      <c r="AJ416" s="224">
        <f>VLOOKUP(A416,'[1]CUT USD'!A:N,13,FALSE)</f>
        <v>0</v>
      </c>
      <c r="AK416" s="224">
        <f>VLOOKUP(A416,'[1]CUT USD'!A:N,14,FALSE)</f>
        <v>0</v>
      </c>
      <c r="AL416" s="96">
        <f t="shared" si="8"/>
        <v>0</v>
      </c>
      <c r="AO416" s="103"/>
    </row>
    <row r="417" spans="1:41" ht="33" hidden="1" customHeight="1">
      <c r="A417" s="221">
        <v>1404</v>
      </c>
      <c r="B417" s="222" t="str">
        <f>PROPER(VLOOKUP(A417,[1]bd_lista!$A:$D,2,FALSE))</f>
        <v>Gobierno Autónomo Municipal De Challapata</v>
      </c>
      <c r="C417" s="223" t="s">
        <v>1383</v>
      </c>
      <c r="D417" s="224">
        <f>VLOOKUP(A417,'[1]RES. TRL'!A:C,2,FALSE)</f>
        <v>0</v>
      </c>
      <c r="E417" s="224">
        <f>VLOOKUP(A417,'[1]RES. TRL'!A:C,3,FALSE)</f>
        <v>0</v>
      </c>
      <c r="F417" s="224">
        <f>VLOOKUP(A417,[1]RES.CDI!A:B,2,FALSE)</f>
        <v>0</v>
      </c>
      <c r="G417" s="224">
        <f>VLOOKUP(A417,'[1]CUT Bs'!A:S,2,FALSE)</f>
        <v>0</v>
      </c>
      <c r="H417" s="224">
        <f>VLOOKUP(A417,'[1]CUT Bs'!A:S,3,FALSE)</f>
        <v>0</v>
      </c>
      <c r="I417" s="224">
        <f>VLOOKUP(A417,'[1]CUT Bs'!A:S,4,FALSE)</f>
        <v>0</v>
      </c>
      <c r="J417" s="224">
        <f>VLOOKUP(A417,'[1]CUT Bs'!A:S,5,FALSE)</f>
        <v>0</v>
      </c>
      <c r="K417" s="224">
        <f>VLOOKUP(A417,'[1]CUT Bs'!A:S,6,FALSE)</f>
        <v>0</v>
      </c>
      <c r="L417" s="224">
        <f>VLOOKUP(A417,'[1]CUT Bs'!A:S,7,FALSE)</f>
        <v>0</v>
      </c>
      <c r="M417" s="224">
        <f>VLOOKUP(A417,'[1]CUT Bs'!A:S,8,FALSE)</f>
        <v>0</v>
      </c>
      <c r="N417" s="224">
        <f>VLOOKUP(A417,'[1]CUT Bs'!A:S,9,FALSE)</f>
        <v>0</v>
      </c>
      <c r="O417" s="224">
        <f>VLOOKUP(A417,'[1]CUT Bs'!A:S,10,FALSE)</f>
        <v>0</v>
      </c>
      <c r="P417" s="224">
        <f>VLOOKUP(A417,'[1]CUT Bs'!A:S,11,FALSE)</f>
        <v>0</v>
      </c>
      <c r="Q417" s="224">
        <f>VLOOKUP(A417,'[1]CUT Bs'!A:S,12,FALSE)</f>
        <v>0</v>
      </c>
      <c r="R417" s="224">
        <f>VLOOKUP(A417,'[1]CUT Bs'!A:S,13,FALSE)</f>
        <v>0</v>
      </c>
      <c r="S417" s="224">
        <f>VLOOKUP(A417,'[1]CUT Bs'!A:S,14,FALSE)</f>
        <v>0</v>
      </c>
      <c r="T417" s="224">
        <f>VLOOKUP(A417,'[1]CUT Bs'!A:S,15,FALSE)</f>
        <v>0</v>
      </c>
      <c r="U417" s="224">
        <f>VLOOKUP(A417,'[1]CUT Bs'!A:S,16,FALSE)</f>
        <v>0</v>
      </c>
      <c r="V417" s="224">
        <f>VLOOKUP(A417,'[1]CUT Bs'!A:S,17,FALSE)</f>
        <v>0</v>
      </c>
      <c r="W417" s="224">
        <f>VLOOKUP(A417,'[1]RES. TRL'!F:H,2,FALSE)</f>
        <v>0</v>
      </c>
      <c r="X417" s="224">
        <f>VLOOKUP(A417,'[1]RES. TRL'!F:H,3,FALSE)</f>
        <v>0</v>
      </c>
      <c r="Y417" s="224">
        <f>VLOOKUP(A417,'[1]CUT USD'!A:N,2,FALSE)</f>
        <v>0</v>
      </c>
      <c r="Z417" s="224">
        <f>VLOOKUP(A417,'[1]CUT USD'!A:N,3,FALSE)</f>
        <v>0</v>
      </c>
      <c r="AA417" s="224">
        <f>VLOOKUP(A417,'[1]CUT USD'!A:N,4,FALSE)</f>
        <v>0</v>
      </c>
      <c r="AB417" s="224">
        <f>VLOOKUP(A417,'[1]CUT USD'!A:N,5,FALSE)</f>
        <v>0</v>
      </c>
      <c r="AC417" s="224">
        <f>VLOOKUP(A417,'[1]CUT USD'!A:N,6,FALSE)</f>
        <v>0</v>
      </c>
      <c r="AD417" s="224">
        <f>VLOOKUP(A417,'[1]CUT USD'!A:N,7,FALSE)</f>
        <v>0</v>
      </c>
      <c r="AE417" s="224">
        <f>VLOOKUP(A417,'[1]CUT USD'!A:N,8,FALSE)</f>
        <v>0</v>
      </c>
      <c r="AF417" s="224">
        <f>VLOOKUP(A417,'[1]CUT USD'!A:N,9,FALSE)</f>
        <v>0</v>
      </c>
      <c r="AG417" s="224">
        <f>VLOOKUP(A417,'[1]CUT USD'!A:N,10,FALSE)</f>
        <v>0</v>
      </c>
      <c r="AH417" s="224">
        <f>VLOOKUP(A417,'[1]CUT USD'!A:N,11,FALSE)</f>
        <v>0</v>
      </c>
      <c r="AI417" s="224">
        <f>VLOOKUP(A417,'[1]CUT USD'!A:N,12,FALSE)</f>
        <v>0</v>
      </c>
      <c r="AJ417" s="224">
        <f>VLOOKUP(A417,'[1]CUT USD'!A:N,13,FALSE)</f>
        <v>0</v>
      </c>
      <c r="AK417" s="224">
        <f>VLOOKUP(A417,'[1]CUT USD'!A:N,14,FALSE)</f>
        <v>0</v>
      </c>
      <c r="AL417" s="96">
        <f t="shared" si="8"/>
        <v>0</v>
      </c>
      <c r="AO417" s="103"/>
    </row>
    <row r="418" spans="1:41" ht="33" hidden="1" customHeight="1">
      <c r="A418" s="221">
        <v>1405</v>
      </c>
      <c r="B418" s="222" t="str">
        <f>PROPER(VLOOKUP(A418,[1]bd_lista!$A:$D,2,FALSE))</f>
        <v>Gobierno Autónomo Municipal De Santuario De Quillacas</v>
      </c>
      <c r="C418" s="223" t="s">
        <v>1383</v>
      </c>
      <c r="D418" s="224">
        <f>VLOOKUP(A418,'[1]RES. TRL'!A:C,2,FALSE)</f>
        <v>0</v>
      </c>
      <c r="E418" s="224">
        <f>VLOOKUP(A418,'[1]RES. TRL'!A:C,3,FALSE)</f>
        <v>0</v>
      </c>
      <c r="F418" s="224">
        <f>VLOOKUP(A418,[1]RES.CDI!A:B,2,FALSE)</f>
        <v>0</v>
      </c>
      <c r="G418" s="224">
        <f>VLOOKUP(A418,'[1]CUT Bs'!A:S,2,FALSE)</f>
        <v>0</v>
      </c>
      <c r="H418" s="224">
        <f>VLOOKUP(A418,'[1]CUT Bs'!A:S,3,FALSE)</f>
        <v>0</v>
      </c>
      <c r="I418" s="224">
        <f>VLOOKUP(A418,'[1]CUT Bs'!A:S,4,FALSE)</f>
        <v>0</v>
      </c>
      <c r="J418" s="224">
        <f>VLOOKUP(A418,'[1]CUT Bs'!A:S,5,FALSE)</f>
        <v>0</v>
      </c>
      <c r="K418" s="224">
        <f>VLOOKUP(A418,'[1]CUT Bs'!A:S,6,FALSE)</f>
        <v>0</v>
      </c>
      <c r="L418" s="224">
        <f>VLOOKUP(A418,'[1]CUT Bs'!A:S,7,FALSE)</f>
        <v>0</v>
      </c>
      <c r="M418" s="224">
        <f>VLOOKUP(A418,'[1]CUT Bs'!A:S,8,FALSE)</f>
        <v>0</v>
      </c>
      <c r="N418" s="224">
        <f>VLOOKUP(A418,'[1]CUT Bs'!A:S,9,FALSE)</f>
        <v>0</v>
      </c>
      <c r="O418" s="224">
        <f>VLOOKUP(A418,'[1]CUT Bs'!A:S,10,FALSE)</f>
        <v>0</v>
      </c>
      <c r="P418" s="224">
        <f>VLOOKUP(A418,'[1]CUT Bs'!A:S,11,FALSE)</f>
        <v>0</v>
      </c>
      <c r="Q418" s="224">
        <f>VLOOKUP(A418,'[1]CUT Bs'!A:S,12,FALSE)</f>
        <v>0</v>
      </c>
      <c r="R418" s="224">
        <f>VLOOKUP(A418,'[1]CUT Bs'!A:S,13,FALSE)</f>
        <v>0</v>
      </c>
      <c r="S418" s="224">
        <f>VLOOKUP(A418,'[1]CUT Bs'!A:S,14,FALSE)</f>
        <v>0</v>
      </c>
      <c r="T418" s="224">
        <f>VLOOKUP(A418,'[1]CUT Bs'!A:S,15,FALSE)</f>
        <v>0</v>
      </c>
      <c r="U418" s="224">
        <f>VLOOKUP(A418,'[1]CUT Bs'!A:S,16,FALSE)</f>
        <v>0</v>
      </c>
      <c r="V418" s="224">
        <f>VLOOKUP(A418,'[1]CUT Bs'!A:S,17,FALSE)</f>
        <v>0</v>
      </c>
      <c r="W418" s="224">
        <f>VLOOKUP(A418,'[1]RES. TRL'!F:H,2,FALSE)</f>
        <v>0</v>
      </c>
      <c r="X418" s="224">
        <f>VLOOKUP(A418,'[1]RES. TRL'!F:H,3,FALSE)</f>
        <v>0</v>
      </c>
      <c r="Y418" s="224">
        <f>VLOOKUP(A418,'[1]CUT USD'!A:N,2,FALSE)</f>
        <v>0</v>
      </c>
      <c r="Z418" s="224">
        <f>VLOOKUP(A418,'[1]CUT USD'!A:N,3,FALSE)</f>
        <v>0</v>
      </c>
      <c r="AA418" s="224">
        <f>VLOOKUP(A418,'[1]CUT USD'!A:N,4,FALSE)</f>
        <v>0</v>
      </c>
      <c r="AB418" s="224">
        <f>VLOOKUP(A418,'[1]CUT USD'!A:N,5,FALSE)</f>
        <v>0</v>
      </c>
      <c r="AC418" s="224">
        <f>VLOOKUP(A418,'[1]CUT USD'!A:N,6,FALSE)</f>
        <v>0</v>
      </c>
      <c r="AD418" s="224">
        <f>VLOOKUP(A418,'[1]CUT USD'!A:N,7,FALSE)</f>
        <v>0</v>
      </c>
      <c r="AE418" s="224">
        <f>VLOOKUP(A418,'[1]CUT USD'!A:N,8,FALSE)</f>
        <v>0</v>
      </c>
      <c r="AF418" s="224">
        <f>VLOOKUP(A418,'[1]CUT USD'!A:N,9,FALSE)</f>
        <v>0</v>
      </c>
      <c r="AG418" s="224">
        <f>VLOOKUP(A418,'[1]CUT USD'!A:N,10,FALSE)</f>
        <v>0</v>
      </c>
      <c r="AH418" s="224">
        <f>VLOOKUP(A418,'[1]CUT USD'!A:N,11,FALSE)</f>
        <v>0</v>
      </c>
      <c r="AI418" s="224">
        <f>VLOOKUP(A418,'[1]CUT USD'!A:N,12,FALSE)</f>
        <v>0</v>
      </c>
      <c r="AJ418" s="224">
        <f>VLOOKUP(A418,'[1]CUT USD'!A:N,13,FALSE)</f>
        <v>0</v>
      </c>
      <c r="AK418" s="224">
        <f>VLOOKUP(A418,'[1]CUT USD'!A:N,14,FALSE)</f>
        <v>0</v>
      </c>
      <c r="AL418" s="96">
        <f t="shared" si="8"/>
        <v>0</v>
      </c>
      <c r="AO418" s="103"/>
    </row>
    <row r="419" spans="1:41" ht="33" hidden="1" customHeight="1">
      <c r="A419" s="221">
        <v>1406</v>
      </c>
      <c r="B419" s="222" t="str">
        <f>PROPER(VLOOKUP(A419,[1]bd_lista!$A:$D,2,FALSE))</f>
        <v>Gobierno Autónomo Municipal De Huanuni</v>
      </c>
      <c r="C419" s="223" t="s">
        <v>1383</v>
      </c>
      <c r="D419" s="224">
        <f>VLOOKUP(A419,'[1]RES. TRL'!A:C,2,FALSE)</f>
        <v>0</v>
      </c>
      <c r="E419" s="224">
        <f>VLOOKUP(A419,'[1]RES. TRL'!A:C,3,FALSE)</f>
        <v>0</v>
      </c>
      <c r="F419" s="224">
        <f>VLOOKUP(A419,[1]RES.CDI!A:B,2,FALSE)</f>
        <v>0</v>
      </c>
      <c r="G419" s="224">
        <f>VLOOKUP(A419,'[1]CUT Bs'!A:S,2,FALSE)</f>
        <v>0</v>
      </c>
      <c r="H419" s="224">
        <f>VLOOKUP(A419,'[1]CUT Bs'!A:S,3,FALSE)</f>
        <v>0</v>
      </c>
      <c r="I419" s="224">
        <f>VLOOKUP(A419,'[1]CUT Bs'!A:S,4,FALSE)</f>
        <v>0</v>
      </c>
      <c r="J419" s="224">
        <f>VLOOKUP(A419,'[1]CUT Bs'!A:S,5,FALSE)</f>
        <v>0</v>
      </c>
      <c r="K419" s="224">
        <f>VLOOKUP(A419,'[1]CUT Bs'!A:S,6,FALSE)</f>
        <v>0</v>
      </c>
      <c r="L419" s="224">
        <f>VLOOKUP(A419,'[1]CUT Bs'!A:S,7,FALSE)</f>
        <v>0</v>
      </c>
      <c r="M419" s="224">
        <f>VLOOKUP(A419,'[1]CUT Bs'!A:S,8,FALSE)</f>
        <v>0</v>
      </c>
      <c r="N419" s="224">
        <f>VLOOKUP(A419,'[1]CUT Bs'!A:S,9,FALSE)</f>
        <v>0</v>
      </c>
      <c r="O419" s="224">
        <f>VLOOKUP(A419,'[1]CUT Bs'!A:S,10,FALSE)</f>
        <v>0</v>
      </c>
      <c r="P419" s="224">
        <f>VLOOKUP(A419,'[1]CUT Bs'!A:S,11,FALSE)</f>
        <v>0</v>
      </c>
      <c r="Q419" s="224">
        <f>VLOOKUP(A419,'[1]CUT Bs'!A:S,12,FALSE)</f>
        <v>0</v>
      </c>
      <c r="R419" s="224">
        <f>VLOOKUP(A419,'[1]CUT Bs'!A:S,13,FALSE)</f>
        <v>0</v>
      </c>
      <c r="S419" s="224">
        <f>VLOOKUP(A419,'[1]CUT Bs'!A:S,14,FALSE)</f>
        <v>0</v>
      </c>
      <c r="T419" s="224">
        <f>VLOOKUP(A419,'[1]CUT Bs'!A:S,15,FALSE)</f>
        <v>0</v>
      </c>
      <c r="U419" s="224">
        <f>VLOOKUP(A419,'[1]CUT Bs'!A:S,16,FALSE)</f>
        <v>0</v>
      </c>
      <c r="V419" s="224">
        <f>VLOOKUP(A419,'[1]CUT Bs'!A:S,17,FALSE)</f>
        <v>0</v>
      </c>
      <c r="W419" s="224">
        <f>VLOOKUP(A419,'[1]RES. TRL'!F:H,2,FALSE)</f>
        <v>0</v>
      </c>
      <c r="X419" s="224">
        <f>VLOOKUP(A419,'[1]RES. TRL'!F:H,3,FALSE)</f>
        <v>0</v>
      </c>
      <c r="Y419" s="224">
        <f>VLOOKUP(A419,'[1]CUT USD'!A:N,2,FALSE)</f>
        <v>0</v>
      </c>
      <c r="Z419" s="224">
        <f>VLOOKUP(A419,'[1]CUT USD'!A:N,3,FALSE)</f>
        <v>0</v>
      </c>
      <c r="AA419" s="224">
        <f>VLOOKUP(A419,'[1]CUT USD'!A:N,4,FALSE)</f>
        <v>0</v>
      </c>
      <c r="AB419" s="224">
        <f>VLOOKUP(A419,'[1]CUT USD'!A:N,5,FALSE)</f>
        <v>0</v>
      </c>
      <c r="AC419" s="224">
        <f>VLOOKUP(A419,'[1]CUT USD'!A:N,6,FALSE)</f>
        <v>0</v>
      </c>
      <c r="AD419" s="224">
        <f>VLOOKUP(A419,'[1]CUT USD'!A:N,7,FALSE)</f>
        <v>0</v>
      </c>
      <c r="AE419" s="224">
        <f>VLOOKUP(A419,'[1]CUT USD'!A:N,8,FALSE)</f>
        <v>0</v>
      </c>
      <c r="AF419" s="224">
        <f>VLOOKUP(A419,'[1]CUT USD'!A:N,9,FALSE)</f>
        <v>0</v>
      </c>
      <c r="AG419" s="224">
        <f>VLOOKUP(A419,'[1]CUT USD'!A:N,10,FALSE)</f>
        <v>0</v>
      </c>
      <c r="AH419" s="224">
        <f>VLOOKUP(A419,'[1]CUT USD'!A:N,11,FALSE)</f>
        <v>0</v>
      </c>
      <c r="AI419" s="224">
        <f>VLOOKUP(A419,'[1]CUT USD'!A:N,12,FALSE)</f>
        <v>0</v>
      </c>
      <c r="AJ419" s="224">
        <f>VLOOKUP(A419,'[1]CUT USD'!A:N,13,FALSE)</f>
        <v>0</v>
      </c>
      <c r="AK419" s="224">
        <f>VLOOKUP(A419,'[1]CUT USD'!A:N,14,FALSE)</f>
        <v>0</v>
      </c>
      <c r="AL419" s="96">
        <f t="shared" si="8"/>
        <v>0</v>
      </c>
      <c r="AO419" s="103"/>
    </row>
    <row r="420" spans="1:41" ht="33" hidden="1" customHeight="1">
      <c r="A420" s="221">
        <v>1407</v>
      </c>
      <c r="B420" s="222" t="str">
        <f>PROPER(VLOOKUP(A420,[1]bd_lista!$A:$D,2,FALSE))</f>
        <v>Gobierno Autónomo Municipal De Machacamarca</v>
      </c>
      <c r="C420" s="223" t="s">
        <v>1383</v>
      </c>
      <c r="D420" s="224">
        <f>VLOOKUP(A420,'[1]RES. TRL'!A:C,2,FALSE)</f>
        <v>0</v>
      </c>
      <c r="E420" s="224">
        <f>VLOOKUP(A420,'[1]RES. TRL'!A:C,3,FALSE)</f>
        <v>0</v>
      </c>
      <c r="F420" s="224">
        <f>VLOOKUP(A420,[1]RES.CDI!A:B,2,FALSE)</f>
        <v>0</v>
      </c>
      <c r="G420" s="224">
        <f>VLOOKUP(A420,'[1]CUT Bs'!A:S,2,FALSE)</f>
        <v>0</v>
      </c>
      <c r="H420" s="224">
        <f>VLOOKUP(A420,'[1]CUT Bs'!A:S,3,FALSE)</f>
        <v>0</v>
      </c>
      <c r="I420" s="224">
        <f>VLOOKUP(A420,'[1]CUT Bs'!A:S,4,FALSE)</f>
        <v>0</v>
      </c>
      <c r="J420" s="224">
        <f>VLOOKUP(A420,'[1]CUT Bs'!A:S,5,FALSE)</f>
        <v>0</v>
      </c>
      <c r="K420" s="224">
        <f>VLOOKUP(A420,'[1]CUT Bs'!A:S,6,FALSE)</f>
        <v>0</v>
      </c>
      <c r="L420" s="224">
        <f>VLOOKUP(A420,'[1]CUT Bs'!A:S,7,FALSE)</f>
        <v>0</v>
      </c>
      <c r="M420" s="224">
        <f>VLOOKUP(A420,'[1]CUT Bs'!A:S,8,FALSE)</f>
        <v>0</v>
      </c>
      <c r="N420" s="224">
        <f>VLOOKUP(A420,'[1]CUT Bs'!A:S,9,FALSE)</f>
        <v>0</v>
      </c>
      <c r="O420" s="224">
        <f>VLOOKUP(A420,'[1]CUT Bs'!A:S,10,FALSE)</f>
        <v>0</v>
      </c>
      <c r="P420" s="224">
        <f>VLOOKUP(A420,'[1]CUT Bs'!A:S,11,FALSE)</f>
        <v>0</v>
      </c>
      <c r="Q420" s="224">
        <f>VLOOKUP(A420,'[1]CUT Bs'!A:S,12,FALSE)</f>
        <v>0</v>
      </c>
      <c r="R420" s="224">
        <f>VLOOKUP(A420,'[1]CUT Bs'!A:S,13,FALSE)</f>
        <v>0</v>
      </c>
      <c r="S420" s="224">
        <f>VLOOKUP(A420,'[1]CUT Bs'!A:S,14,FALSE)</f>
        <v>0</v>
      </c>
      <c r="T420" s="224">
        <f>VLOOKUP(A420,'[1]CUT Bs'!A:S,15,FALSE)</f>
        <v>0</v>
      </c>
      <c r="U420" s="224">
        <f>VLOOKUP(A420,'[1]CUT Bs'!A:S,16,FALSE)</f>
        <v>0</v>
      </c>
      <c r="V420" s="224">
        <f>VLOOKUP(A420,'[1]CUT Bs'!A:S,17,FALSE)</f>
        <v>0</v>
      </c>
      <c r="W420" s="224">
        <f>VLOOKUP(A420,'[1]RES. TRL'!F:H,2,FALSE)</f>
        <v>0</v>
      </c>
      <c r="X420" s="224">
        <f>VLOOKUP(A420,'[1]RES. TRL'!F:H,3,FALSE)</f>
        <v>0</v>
      </c>
      <c r="Y420" s="224">
        <f>VLOOKUP(A420,'[1]CUT USD'!A:N,2,FALSE)</f>
        <v>0</v>
      </c>
      <c r="Z420" s="224">
        <f>VLOOKUP(A420,'[1]CUT USD'!A:N,3,FALSE)</f>
        <v>0</v>
      </c>
      <c r="AA420" s="224">
        <f>VLOOKUP(A420,'[1]CUT USD'!A:N,4,FALSE)</f>
        <v>0</v>
      </c>
      <c r="AB420" s="224">
        <f>VLOOKUP(A420,'[1]CUT USD'!A:N,5,FALSE)</f>
        <v>0</v>
      </c>
      <c r="AC420" s="224">
        <f>VLOOKUP(A420,'[1]CUT USD'!A:N,6,FALSE)</f>
        <v>0</v>
      </c>
      <c r="AD420" s="224">
        <f>VLOOKUP(A420,'[1]CUT USD'!A:N,7,FALSE)</f>
        <v>0</v>
      </c>
      <c r="AE420" s="224">
        <f>VLOOKUP(A420,'[1]CUT USD'!A:N,8,FALSE)</f>
        <v>0</v>
      </c>
      <c r="AF420" s="224">
        <f>VLOOKUP(A420,'[1]CUT USD'!A:N,9,FALSE)</f>
        <v>0</v>
      </c>
      <c r="AG420" s="224">
        <f>VLOOKUP(A420,'[1]CUT USD'!A:N,10,FALSE)</f>
        <v>0</v>
      </c>
      <c r="AH420" s="224">
        <f>VLOOKUP(A420,'[1]CUT USD'!A:N,11,FALSE)</f>
        <v>0</v>
      </c>
      <c r="AI420" s="224">
        <f>VLOOKUP(A420,'[1]CUT USD'!A:N,12,FALSE)</f>
        <v>0</v>
      </c>
      <c r="AJ420" s="224">
        <f>VLOOKUP(A420,'[1]CUT USD'!A:N,13,FALSE)</f>
        <v>0</v>
      </c>
      <c r="AK420" s="224">
        <f>VLOOKUP(A420,'[1]CUT USD'!A:N,14,FALSE)</f>
        <v>0</v>
      </c>
      <c r="AL420" s="96">
        <f t="shared" si="8"/>
        <v>0</v>
      </c>
      <c r="AO420" s="103"/>
    </row>
    <row r="421" spans="1:41" ht="33" hidden="1" customHeight="1">
      <c r="A421" s="221">
        <v>1408</v>
      </c>
      <c r="B421" s="222" t="str">
        <f>PROPER(VLOOKUP(A421,[1]bd_lista!$A:$D,2,FALSE))</f>
        <v>Gobierno Autónomo Municipal De Poopó (Villa Poopó)</v>
      </c>
      <c r="C421" s="223" t="s">
        <v>1383</v>
      </c>
      <c r="D421" s="224">
        <f>VLOOKUP(A421,'[1]RES. TRL'!A:C,2,FALSE)</f>
        <v>0</v>
      </c>
      <c r="E421" s="224">
        <f>VLOOKUP(A421,'[1]RES. TRL'!A:C,3,FALSE)</f>
        <v>0</v>
      </c>
      <c r="F421" s="224">
        <f>VLOOKUP(A421,[1]RES.CDI!A:B,2,FALSE)</f>
        <v>0</v>
      </c>
      <c r="G421" s="224">
        <f>VLOOKUP(A421,'[1]CUT Bs'!A:S,2,FALSE)</f>
        <v>0</v>
      </c>
      <c r="H421" s="224">
        <f>VLOOKUP(A421,'[1]CUT Bs'!A:S,3,FALSE)</f>
        <v>0</v>
      </c>
      <c r="I421" s="224">
        <f>VLOOKUP(A421,'[1]CUT Bs'!A:S,4,FALSE)</f>
        <v>0</v>
      </c>
      <c r="J421" s="224">
        <f>VLOOKUP(A421,'[1]CUT Bs'!A:S,5,FALSE)</f>
        <v>0</v>
      </c>
      <c r="K421" s="224">
        <f>VLOOKUP(A421,'[1]CUT Bs'!A:S,6,FALSE)</f>
        <v>0</v>
      </c>
      <c r="L421" s="224">
        <f>VLOOKUP(A421,'[1]CUT Bs'!A:S,7,FALSE)</f>
        <v>0</v>
      </c>
      <c r="M421" s="224">
        <f>VLOOKUP(A421,'[1]CUT Bs'!A:S,8,FALSE)</f>
        <v>0</v>
      </c>
      <c r="N421" s="224">
        <f>VLOOKUP(A421,'[1]CUT Bs'!A:S,9,FALSE)</f>
        <v>0</v>
      </c>
      <c r="O421" s="224">
        <f>VLOOKUP(A421,'[1]CUT Bs'!A:S,10,FALSE)</f>
        <v>0</v>
      </c>
      <c r="P421" s="224">
        <f>VLOOKUP(A421,'[1]CUT Bs'!A:S,11,FALSE)</f>
        <v>0</v>
      </c>
      <c r="Q421" s="224">
        <f>VLOOKUP(A421,'[1]CUT Bs'!A:S,12,FALSE)</f>
        <v>0</v>
      </c>
      <c r="R421" s="224">
        <f>VLOOKUP(A421,'[1]CUT Bs'!A:S,13,FALSE)</f>
        <v>0</v>
      </c>
      <c r="S421" s="224">
        <f>VLOOKUP(A421,'[1]CUT Bs'!A:S,14,FALSE)</f>
        <v>0</v>
      </c>
      <c r="T421" s="224">
        <f>VLOOKUP(A421,'[1]CUT Bs'!A:S,15,FALSE)</f>
        <v>0</v>
      </c>
      <c r="U421" s="224">
        <f>VLOOKUP(A421,'[1]CUT Bs'!A:S,16,FALSE)</f>
        <v>0</v>
      </c>
      <c r="V421" s="224">
        <f>VLOOKUP(A421,'[1]CUT Bs'!A:S,17,FALSE)</f>
        <v>0</v>
      </c>
      <c r="W421" s="224">
        <f>VLOOKUP(A421,'[1]RES. TRL'!F:H,2,FALSE)</f>
        <v>0</v>
      </c>
      <c r="X421" s="224">
        <f>VLOOKUP(A421,'[1]RES. TRL'!F:H,3,FALSE)</f>
        <v>0</v>
      </c>
      <c r="Y421" s="224">
        <f>VLOOKUP(A421,'[1]CUT USD'!A:N,2,FALSE)</f>
        <v>0</v>
      </c>
      <c r="Z421" s="224">
        <f>VLOOKUP(A421,'[1]CUT USD'!A:N,3,FALSE)</f>
        <v>0</v>
      </c>
      <c r="AA421" s="224">
        <f>VLOOKUP(A421,'[1]CUT USD'!A:N,4,FALSE)</f>
        <v>0</v>
      </c>
      <c r="AB421" s="224">
        <f>VLOOKUP(A421,'[1]CUT USD'!A:N,5,FALSE)</f>
        <v>0</v>
      </c>
      <c r="AC421" s="224">
        <f>VLOOKUP(A421,'[1]CUT USD'!A:N,6,FALSE)</f>
        <v>0</v>
      </c>
      <c r="AD421" s="224">
        <f>VLOOKUP(A421,'[1]CUT USD'!A:N,7,FALSE)</f>
        <v>0</v>
      </c>
      <c r="AE421" s="224">
        <f>VLOOKUP(A421,'[1]CUT USD'!A:N,8,FALSE)</f>
        <v>0</v>
      </c>
      <c r="AF421" s="224">
        <f>VLOOKUP(A421,'[1]CUT USD'!A:N,9,FALSE)</f>
        <v>0</v>
      </c>
      <c r="AG421" s="224">
        <f>VLOOKUP(A421,'[1]CUT USD'!A:N,10,FALSE)</f>
        <v>0</v>
      </c>
      <c r="AH421" s="224">
        <f>VLOOKUP(A421,'[1]CUT USD'!A:N,11,FALSE)</f>
        <v>0</v>
      </c>
      <c r="AI421" s="224">
        <f>VLOOKUP(A421,'[1]CUT USD'!A:N,12,FALSE)</f>
        <v>0</v>
      </c>
      <c r="AJ421" s="224">
        <f>VLOOKUP(A421,'[1]CUT USD'!A:N,13,FALSE)</f>
        <v>0</v>
      </c>
      <c r="AK421" s="224">
        <f>VLOOKUP(A421,'[1]CUT USD'!A:N,14,FALSE)</f>
        <v>0</v>
      </c>
      <c r="AL421" s="96">
        <f t="shared" si="8"/>
        <v>0</v>
      </c>
      <c r="AO421" s="103"/>
    </row>
    <row r="422" spans="1:41" ht="33" hidden="1" customHeight="1">
      <c r="A422" s="221">
        <v>1409</v>
      </c>
      <c r="B422" s="222" t="str">
        <f>PROPER(VLOOKUP(A422,[1]bd_lista!$A:$D,2,FALSE))</f>
        <v>Gobierno Autónomo Municipal De Pazña</v>
      </c>
      <c r="C422" s="223" t="s">
        <v>1383</v>
      </c>
      <c r="D422" s="224">
        <f>VLOOKUP(A422,'[1]RES. TRL'!A:C,2,FALSE)</f>
        <v>0</v>
      </c>
      <c r="E422" s="224">
        <f>VLOOKUP(A422,'[1]RES. TRL'!A:C,3,FALSE)</f>
        <v>0</v>
      </c>
      <c r="F422" s="224">
        <f>VLOOKUP(A422,[1]RES.CDI!A:B,2,FALSE)</f>
        <v>0</v>
      </c>
      <c r="G422" s="224">
        <f>VLOOKUP(A422,'[1]CUT Bs'!A:S,2,FALSE)</f>
        <v>0</v>
      </c>
      <c r="H422" s="224">
        <f>VLOOKUP(A422,'[1]CUT Bs'!A:S,3,FALSE)</f>
        <v>0</v>
      </c>
      <c r="I422" s="224">
        <f>VLOOKUP(A422,'[1]CUT Bs'!A:S,4,FALSE)</f>
        <v>0</v>
      </c>
      <c r="J422" s="224">
        <f>VLOOKUP(A422,'[1]CUT Bs'!A:S,5,FALSE)</f>
        <v>0</v>
      </c>
      <c r="K422" s="224">
        <f>VLOOKUP(A422,'[1]CUT Bs'!A:S,6,FALSE)</f>
        <v>0</v>
      </c>
      <c r="L422" s="224">
        <f>VLOOKUP(A422,'[1]CUT Bs'!A:S,7,FALSE)</f>
        <v>0</v>
      </c>
      <c r="M422" s="224">
        <f>VLOOKUP(A422,'[1]CUT Bs'!A:S,8,FALSE)</f>
        <v>0</v>
      </c>
      <c r="N422" s="224">
        <f>VLOOKUP(A422,'[1]CUT Bs'!A:S,9,FALSE)</f>
        <v>0</v>
      </c>
      <c r="O422" s="224">
        <f>VLOOKUP(A422,'[1]CUT Bs'!A:S,10,FALSE)</f>
        <v>0</v>
      </c>
      <c r="P422" s="224">
        <f>VLOOKUP(A422,'[1]CUT Bs'!A:S,11,FALSE)</f>
        <v>0</v>
      </c>
      <c r="Q422" s="224">
        <f>VLOOKUP(A422,'[1]CUT Bs'!A:S,12,FALSE)</f>
        <v>0</v>
      </c>
      <c r="R422" s="224">
        <f>VLOOKUP(A422,'[1]CUT Bs'!A:S,13,FALSE)</f>
        <v>0</v>
      </c>
      <c r="S422" s="224">
        <f>VLOOKUP(A422,'[1]CUT Bs'!A:S,14,FALSE)</f>
        <v>0</v>
      </c>
      <c r="T422" s="224">
        <f>VLOOKUP(A422,'[1]CUT Bs'!A:S,15,FALSE)</f>
        <v>0</v>
      </c>
      <c r="U422" s="224">
        <f>VLOOKUP(A422,'[1]CUT Bs'!A:S,16,FALSE)</f>
        <v>0</v>
      </c>
      <c r="V422" s="224">
        <f>VLOOKUP(A422,'[1]CUT Bs'!A:S,17,FALSE)</f>
        <v>0</v>
      </c>
      <c r="W422" s="224">
        <f>VLOOKUP(A422,'[1]RES. TRL'!F:H,2,FALSE)</f>
        <v>0</v>
      </c>
      <c r="X422" s="224">
        <f>VLOOKUP(A422,'[1]RES. TRL'!F:H,3,FALSE)</f>
        <v>0</v>
      </c>
      <c r="Y422" s="224">
        <f>VLOOKUP(A422,'[1]CUT USD'!A:N,2,FALSE)</f>
        <v>0</v>
      </c>
      <c r="Z422" s="224">
        <f>VLOOKUP(A422,'[1]CUT USD'!A:N,3,FALSE)</f>
        <v>0</v>
      </c>
      <c r="AA422" s="224">
        <f>VLOOKUP(A422,'[1]CUT USD'!A:N,4,FALSE)</f>
        <v>0</v>
      </c>
      <c r="AB422" s="224">
        <f>VLOOKUP(A422,'[1]CUT USD'!A:N,5,FALSE)</f>
        <v>0</v>
      </c>
      <c r="AC422" s="224">
        <f>VLOOKUP(A422,'[1]CUT USD'!A:N,6,FALSE)</f>
        <v>0</v>
      </c>
      <c r="AD422" s="224">
        <f>VLOOKUP(A422,'[1]CUT USD'!A:N,7,FALSE)</f>
        <v>0</v>
      </c>
      <c r="AE422" s="224">
        <f>VLOOKUP(A422,'[1]CUT USD'!A:N,8,FALSE)</f>
        <v>0</v>
      </c>
      <c r="AF422" s="224">
        <f>VLOOKUP(A422,'[1]CUT USD'!A:N,9,FALSE)</f>
        <v>0</v>
      </c>
      <c r="AG422" s="224">
        <f>VLOOKUP(A422,'[1]CUT USD'!A:N,10,FALSE)</f>
        <v>0</v>
      </c>
      <c r="AH422" s="224">
        <f>VLOOKUP(A422,'[1]CUT USD'!A:N,11,FALSE)</f>
        <v>0</v>
      </c>
      <c r="AI422" s="224">
        <f>VLOOKUP(A422,'[1]CUT USD'!A:N,12,FALSE)</f>
        <v>0</v>
      </c>
      <c r="AJ422" s="224">
        <f>VLOOKUP(A422,'[1]CUT USD'!A:N,13,FALSE)</f>
        <v>0</v>
      </c>
      <c r="AK422" s="224">
        <f>VLOOKUP(A422,'[1]CUT USD'!A:N,14,FALSE)</f>
        <v>0</v>
      </c>
      <c r="AL422" s="96">
        <f t="shared" si="8"/>
        <v>0</v>
      </c>
      <c r="AO422" s="103"/>
    </row>
    <row r="423" spans="1:41" ht="33" hidden="1" customHeight="1">
      <c r="A423" s="221">
        <v>1410</v>
      </c>
      <c r="B423" s="222" t="str">
        <f>PROPER(VLOOKUP(A423,[1]bd_lista!$A:$D,2,FALSE))</f>
        <v>Gobierno Autónomo Municipal De Antequera</v>
      </c>
      <c r="C423" s="223" t="s">
        <v>1383</v>
      </c>
      <c r="D423" s="224">
        <f>VLOOKUP(A423,'[1]RES. TRL'!A:C,2,FALSE)</f>
        <v>0</v>
      </c>
      <c r="E423" s="224">
        <f>VLOOKUP(A423,'[1]RES. TRL'!A:C,3,FALSE)</f>
        <v>0</v>
      </c>
      <c r="F423" s="224">
        <f>VLOOKUP(A423,[1]RES.CDI!A:B,2,FALSE)</f>
        <v>0</v>
      </c>
      <c r="G423" s="224">
        <f>VLOOKUP(A423,'[1]CUT Bs'!A:S,2,FALSE)</f>
        <v>0</v>
      </c>
      <c r="H423" s="224">
        <f>VLOOKUP(A423,'[1]CUT Bs'!A:S,3,FALSE)</f>
        <v>0</v>
      </c>
      <c r="I423" s="224">
        <f>VLOOKUP(A423,'[1]CUT Bs'!A:S,4,FALSE)</f>
        <v>0</v>
      </c>
      <c r="J423" s="224">
        <f>VLOOKUP(A423,'[1]CUT Bs'!A:S,5,FALSE)</f>
        <v>0</v>
      </c>
      <c r="K423" s="224">
        <f>VLOOKUP(A423,'[1]CUT Bs'!A:S,6,FALSE)</f>
        <v>0</v>
      </c>
      <c r="L423" s="224">
        <f>VLOOKUP(A423,'[1]CUT Bs'!A:S,7,FALSE)</f>
        <v>0</v>
      </c>
      <c r="M423" s="224">
        <f>VLOOKUP(A423,'[1]CUT Bs'!A:S,8,FALSE)</f>
        <v>0</v>
      </c>
      <c r="N423" s="224">
        <f>VLOOKUP(A423,'[1]CUT Bs'!A:S,9,FALSE)</f>
        <v>0</v>
      </c>
      <c r="O423" s="224">
        <f>VLOOKUP(A423,'[1]CUT Bs'!A:S,10,FALSE)</f>
        <v>0</v>
      </c>
      <c r="P423" s="224">
        <f>VLOOKUP(A423,'[1]CUT Bs'!A:S,11,FALSE)</f>
        <v>0</v>
      </c>
      <c r="Q423" s="224">
        <f>VLOOKUP(A423,'[1]CUT Bs'!A:S,12,FALSE)</f>
        <v>0</v>
      </c>
      <c r="R423" s="224">
        <f>VLOOKUP(A423,'[1]CUT Bs'!A:S,13,FALSE)</f>
        <v>0</v>
      </c>
      <c r="S423" s="224">
        <f>VLOOKUP(A423,'[1]CUT Bs'!A:S,14,FALSE)</f>
        <v>0</v>
      </c>
      <c r="T423" s="224">
        <f>VLOOKUP(A423,'[1]CUT Bs'!A:S,15,FALSE)</f>
        <v>0</v>
      </c>
      <c r="U423" s="224">
        <f>VLOOKUP(A423,'[1]CUT Bs'!A:S,16,FALSE)</f>
        <v>0</v>
      </c>
      <c r="V423" s="224">
        <f>VLOOKUP(A423,'[1]CUT Bs'!A:S,17,FALSE)</f>
        <v>0</v>
      </c>
      <c r="W423" s="224">
        <f>VLOOKUP(A423,'[1]RES. TRL'!F:H,2,FALSE)</f>
        <v>0</v>
      </c>
      <c r="X423" s="224">
        <f>VLOOKUP(A423,'[1]RES. TRL'!F:H,3,FALSE)</f>
        <v>0</v>
      </c>
      <c r="Y423" s="224">
        <f>VLOOKUP(A423,'[1]CUT USD'!A:N,2,FALSE)</f>
        <v>0</v>
      </c>
      <c r="Z423" s="224">
        <f>VLOOKUP(A423,'[1]CUT USD'!A:N,3,FALSE)</f>
        <v>0</v>
      </c>
      <c r="AA423" s="224">
        <f>VLOOKUP(A423,'[1]CUT USD'!A:N,4,FALSE)</f>
        <v>0</v>
      </c>
      <c r="AB423" s="224">
        <f>VLOOKUP(A423,'[1]CUT USD'!A:N,5,FALSE)</f>
        <v>0</v>
      </c>
      <c r="AC423" s="224">
        <f>VLOOKUP(A423,'[1]CUT USD'!A:N,6,FALSE)</f>
        <v>0</v>
      </c>
      <c r="AD423" s="224">
        <f>VLOOKUP(A423,'[1]CUT USD'!A:N,7,FALSE)</f>
        <v>0</v>
      </c>
      <c r="AE423" s="224">
        <f>VLOOKUP(A423,'[1]CUT USD'!A:N,8,FALSE)</f>
        <v>0</v>
      </c>
      <c r="AF423" s="224">
        <f>VLOOKUP(A423,'[1]CUT USD'!A:N,9,FALSE)</f>
        <v>0</v>
      </c>
      <c r="AG423" s="224">
        <f>VLOOKUP(A423,'[1]CUT USD'!A:N,10,FALSE)</f>
        <v>0</v>
      </c>
      <c r="AH423" s="224">
        <f>VLOOKUP(A423,'[1]CUT USD'!A:N,11,FALSE)</f>
        <v>0</v>
      </c>
      <c r="AI423" s="224">
        <f>VLOOKUP(A423,'[1]CUT USD'!A:N,12,FALSE)</f>
        <v>0</v>
      </c>
      <c r="AJ423" s="224">
        <f>VLOOKUP(A423,'[1]CUT USD'!A:N,13,FALSE)</f>
        <v>0</v>
      </c>
      <c r="AK423" s="224">
        <f>VLOOKUP(A423,'[1]CUT USD'!A:N,14,FALSE)</f>
        <v>0</v>
      </c>
      <c r="AL423" s="96">
        <f t="shared" si="8"/>
        <v>0</v>
      </c>
      <c r="AO423" s="103"/>
    </row>
    <row r="424" spans="1:41" ht="33" hidden="1" customHeight="1">
      <c r="A424" s="221">
        <v>1411</v>
      </c>
      <c r="B424" s="222" t="str">
        <f>PROPER(VLOOKUP(A424,[1]bd_lista!$A:$D,2,FALSE))</f>
        <v>Gobierno Autónomo Municipal De Eucaliptus</v>
      </c>
      <c r="C424" s="223" t="s">
        <v>1383</v>
      </c>
      <c r="D424" s="224">
        <f>VLOOKUP(A424,'[1]RES. TRL'!A:C,2,FALSE)</f>
        <v>0</v>
      </c>
      <c r="E424" s="224">
        <f>VLOOKUP(A424,'[1]RES. TRL'!A:C,3,FALSE)</f>
        <v>0</v>
      </c>
      <c r="F424" s="224">
        <f>VLOOKUP(A424,[1]RES.CDI!A:B,2,FALSE)</f>
        <v>0</v>
      </c>
      <c r="G424" s="224">
        <f>VLOOKUP(A424,'[1]CUT Bs'!A:S,2,FALSE)</f>
        <v>0</v>
      </c>
      <c r="H424" s="224">
        <f>VLOOKUP(A424,'[1]CUT Bs'!A:S,3,FALSE)</f>
        <v>0</v>
      </c>
      <c r="I424" s="224">
        <f>VLOOKUP(A424,'[1]CUT Bs'!A:S,4,FALSE)</f>
        <v>0</v>
      </c>
      <c r="J424" s="224">
        <f>VLOOKUP(A424,'[1]CUT Bs'!A:S,5,FALSE)</f>
        <v>0</v>
      </c>
      <c r="K424" s="224">
        <f>VLOOKUP(A424,'[1]CUT Bs'!A:S,6,FALSE)</f>
        <v>0</v>
      </c>
      <c r="L424" s="224">
        <f>VLOOKUP(A424,'[1]CUT Bs'!A:S,7,FALSE)</f>
        <v>0</v>
      </c>
      <c r="M424" s="224">
        <f>VLOOKUP(A424,'[1]CUT Bs'!A:S,8,FALSE)</f>
        <v>0</v>
      </c>
      <c r="N424" s="224">
        <f>VLOOKUP(A424,'[1]CUT Bs'!A:S,9,FALSE)</f>
        <v>0</v>
      </c>
      <c r="O424" s="224">
        <f>VLOOKUP(A424,'[1]CUT Bs'!A:S,10,FALSE)</f>
        <v>0</v>
      </c>
      <c r="P424" s="224">
        <f>VLOOKUP(A424,'[1]CUT Bs'!A:S,11,FALSE)</f>
        <v>0</v>
      </c>
      <c r="Q424" s="224">
        <f>VLOOKUP(A424,'[1]CUT Bs'!A:S,12,FALSE)</f>
        <v>0</v>
      </c>
      <c r="R424" s="224">
        <f>VLOOKUP(A424,'[1]CUT Bs'!A:S,13,FALSE)</f>
        <v>0</v>
      </c>
      <c r="S424" s="224">
        <f>VLOOKUP(A424,'[1]CUT Bs'!A:S,14,FALSE)</f>
        <v>0</v>
      </c>
      <c r="T424" s="224">
        <f>VLOOKUP(A424,'[1]CUT Bs'!A:S,15,FALSE)</f>
        <v>0</v>
      </c>
      <c r="U424" s="224">
        <f>VLOOKUP(A424,'[1]CUT Bs'!A:S,16,FALSE)</f>
        <v>0</v>
      </c>
      <c r="V424" s="224">
        <f>VLOOKUP(A424,'[1]CUT Bs'!A:S,17,FALSE)</f>
        <v>0</v>
      </c>
      <c r="W424" s="224">
        <f>VLOOKUP(A424,'[1]RES. TRL'!F:H,2,FALSE)</f>
        <v>0</v>
      </c>
      <c r="X424" s="224">
        <f>VLOOKUP(A424,'[1]RES. TRL'!F:H,3,FALSE)</f>
        <v>0</v>
      </c>
      <c r="Y424" s="224">
        <f>VLOOKUP(A424,'[1]CUT USD'!A:N,2,FALSE)</f>
        <v>0</v>
      </c>
      <c r="Z424" s="224">
        <f>VLOOKUP(A424,'[1]CUT USD'!A:N,3,FALSE)</f>
        <v>0</v>
      </c>
      <c r="AA424" s="224">
        <f>VLOOKUP(A424,'[1]CUT USD'!A:N,4,FALSE)</f>
        <v>0</v>
      </c>
      <c r="AB424" s="224">
        <f>VLOOKUP(A424,'[1]CUT USD'!A:N,5,FALSE)</f>
        <v>0</v>
      </c>
      <c r="AC424" s="224">
        <f>VLOOKUP(A424,'[1]CUT USD'!A:N,6,FALSE)</f>
        <v>0</v>
      </c>
      <c r="AD424" s="224">
        <f>VLOOKUP(A424,'[1]CUT USD'!A:N,7,FALSE)</f>
        <v>0</v>
      </c>
      <c r="AE424" s="224">
        <f>VLOOKUP(A424,'[1]CUT USD'!A:N,8,FALSE)</f>
        <v>0</v>
      </c>
      <c r="AF424" s="224">
        <f>VLOOKUP(A424,'[1]CUT USD'!A:N,9,FALSE)</f>
        <v>0</v>
      </c>
      <c r="AG424" s="224">
        <f>VLOOKUP(A424,'[1]CUT USD'!A:N,10,FALSE)</f>
        <v>0</v>
      </c>
      <c r="AH424" s="224">
        <f>VLOOKUP(A424,'[1]CUT USD'!A:N,11,FALSE)</f>
        <v>0</v>
      </c>
      <c r="AI424" s="224">
        <f>VLOOKUP(A424,'[1]CUT USD'!A:N,12,FALSE)</f>
        <v>0</v>
      </c>
      <c r="AJ424" s="224">
        <f>VLOOKUP(A424,'[1]CUT USD'!A:N,13,FALSE)</f>
        <v>0</v>
      </c>
      <c r="AK424" s="224">
        <f>VLOOKUP(A424,'[1]CUT USD'!A:N,14,FALSE)</f>
        <v>0</v>
      </c>
      <c r="AL424" s="96">
        <f t="shared" si="8"/>
        <v>0</v>
      </c>
      <c r="AO424" s="103"/>
    </row>
    <row r="425" spans="1:41" ht="33" hidden="1" customHeight="1">
      <c r="A425" s="221">
        <v>1412</v>
      </c>
      <c r="B425" s="222" t="str">
        <f>PROPER(VLOOKUP(A425,[1]bd_lista!$A:$D,2,FALSE))</f>
        <v>Gobierno Autónomo Municipal De Santiago De Huari</v>
      </c>
      <c r="C425" s="223" t="s">
        <v>1383</v>
      </c>
      <c r="D425" s="224">
        <f>VLOOKUP(A425,'[1]RES. TRL'!A:C,2,FALSE)</f>
        <v>0</v>
      </c>
      <c r="E425" s="224">
        <f>VLOOKUP(A425,'[1]RES. TRL'!A:C,3,FALSE)</f>
        <v>0</v>
      </c>
      <c r="F425" s="224">
        <f>VLOOKUP(A425,[1]RES.CDI!A:B,2,FALSE)</f>
        <v>0</v>
      </c>
      <c r="G425" s="224">
        <f>VLOOKUP(A425,'[1]CUT Bs'!A:S,2,FALSE)</f>
        <v>0</v>
      </c>
      <c r="H425" s="224">
        <f>VLOOKUP(A425,'[1]CUT Bs'!A:S,3,FALSE)</f>
        <v>0</v>
      </c>
      <c r="I425" s="224">
        <f>VLOOKUP(A425,'[1]CUT Bs'!A:S,4,FALSE)</f>
        <v>0</v>
      </c>
      <c r="J425" s="224">
        <f>VLOOKUP(A425,'[1]CUT Bs'!A:S,5,FALSE)</f>
        <v>0</v>
      </c>
      <c r="K425" s="224">
        <f>VLOOKUP(A425,'[1]CUT Bs'!A:S,6,FALSE)</f>
        <v>0</v>
      </c>
      <c r="L425" s="224">
        <f>VLOOKUP(A425,'[1]CUT Bs'!A:S,7,FALSE)</f>
        <v>0</v>
      </c>
      <c r="M425" s="224">
        <f>VLOOKUP(A425,'[1]CUT Bs'!A:S,8,FALSE)</f>
        <v>0</v>
      </c>
      <c r="N425" s="224">
        <f>VLOOKUP(A425,'[1]CUT Bs'!A:S,9,FALSE)</f>
        <v>0</v>
      </c>
      <c r="O425" s="224">
        <f>VLOOKUP(A425,'[1]CUT Bs'!A:S,10,FALSE)</f>
        <v>0</v>
      </c>
      <c r="P425" s="224">
        <f>VLOOKUP(A425,'[1]CUT Bs'!A:S,11,FALSE)</f>
        <v>0</v>
      </c>
      <c r="Q425" s="224">
        <f>VLOOKUP(A425,'[1]CUT Bs'!A:S,12,FALSE)</f>
        <v>0</v>
      </c>
      <c r="R425" s="224">
        <f>VLOOKUP(A425,'[1]CUT Bs'!A:S,13,FALSE)</f>
        <v>0</v>
      </c>
      <c r="S425" s="224">
        <f>VLOOKUP(A425,'[1]CUT Bs'!A:S,14,FALSE)</f>
        <v>0</v>
      </c>
      <c r="T425" s="224">
        <f>VLOOKUP(A425,'[1]CUT Bs'!A:S,15,FALSE)</f>
        <v>0</v>
      </c>
      <c r="U425" s="224">
        <f>VLOOKUP(A425,'[1]CUT Bs'!A:S,16,FALSE)</f>
        <v>0</v>
      </c>
      <c r="V425" s="224">
        <f>VLOOKUP(A425,'[1]CUT Bs'!A:S,17,FALSE)</f>
        <v>0</v>
      </c>
      <c r="W425" s="224">
        <f>VLOOKUP(A425,'[1]RES. TRL'!F:H,2,FALSE)</f>
        <v>0</v>
      </c>
      <c r="X425" s="224">
        <f>VLOOKUP(A425,'[1]RES. TRL'!F:H,3,FALSE)</f>
        <v>0</v>
      </c>
      <c r="Y425" s="224">
        <f>VLOOKUP(A425,'[1]CUT USD'!A:N,2,FALSE)</f>
        <v>0</v>
      </c>
      <c r="Z425" s="224">
        <f>VLOOKUP(A425,'[1]CUT USD'!A:N,3,FALSE)</f>
        <v>0</v>
      </c>
      <c r="AA425" s="224">
        <f>VLOOKUP(A425,'[1]CUT USD'!A:N,4,FALSE)</f>
        <v>0</v>
      </c>
      <c r="AB425" s="224">
        <f>VLOOKUP(A425,'[1]CUT USD'!A:N,5,FALSE)</f>
        <v>0</v>
      </c>
      <c r="AC425" s="224">
        <f>VLOOKUP(A425,'[1]CUT USD'!A:N,6,FALSE)</f>
        <v>0</v>
      </c>
      <c r="AD425" s="224">
        <f>VLOOKUP(A425,'[1]CUT USD'!A:N,7,FALSE)</f>
        <v>0</v>
      </c>
      <c r="AE425" s="224">
        <f>VLOOKUP(A425,'[1]CUT USD'!A:N,8,FALSE)</f>
        <v>0</v>
      </c>
      <c r="AF425" s="224">
        <f>VLOOKUP(A425,'[1]CUT USD'!A:N,9,FALSE)</f>
        <v>0</v>
      </c>
      <c r="AG425" s="224">
        <f>VLOOKUP(A425,'[1]CUT USD'!A:N,10,FALSE)</f>
        <v>0</v>
      </c>
      <c r="AH425" s="224">
        <f>VLOOKUP(A425,'[1]CUT USD'!A:N,11,FALSE)</f>
        <v>0</v>
      </c>
      <c r="AI425" s="224">
        <f>VLOOKUP(A425,'[1]CUT USD'!A:N,12,FALSE)</f>
        <v>0</v>
      </c>
      <c r="AJ425" s="224">
        <f>VLOOKUP(A425,'[1]CUT USD'!A:N,13,FALSE)</f>
        <v>0</v>
      </c>
      <c r="AK425" s="224">
        <f>VLOOKUP(A425,'[1]CUT USD'!A:N,14,FALSE)</f>
        <v>0</v>
      </c>
      <c r="AL425" s="96">
        <f t="shared" si="8"/>
        <v>0</v>
      </c>
      <c r="AO425" s="103"/>
    </row>
    <row r="426" spans="1:41" ht="33" hidden="1" customHeight="1">
      <c r="A426" s="221">
        <v>1413</v>
      </c>
      <c r="B426" s="222" t="str">
        <f>PROPER(VLOOKUP(A426,[1]bd_lista!$A:$D,2,FALSE))</f>
        <v>Gobierno Autónomo Municipal De Totora</v>
      </c>
      <c r="C426" s="223" t="s">
        <v>1383</v>
      </c>
      <c r="D426" s="224">
        <f>VLOOKUP(A426,'[1]RES. TRL'!A:C,2,FALSE)</f>
        <v>0</v>
      </c>
      <c r="E426" s="224">
        <f>VLOOKUP(A426,'[1]RES. TRL'!A:C,3,FALSE)</f>
        <v>0</v>
      </c>
      <c r="F426" s="224">
        <f>VLOOKUP(A426,[1]RES.CDI!A:B,2,FALSE)</f>
        <v>0</v>
      </c>
      <c r="G426" s="224">
        <f>VLOOKUP(A426,'[1]CUT Bs'!A:S,2,FALSE)</f>
        <v>0</v>
      </c>
      <c r="H426" s="224">
        <f>VLOOKUP(A426,'[1]CUT Bs'!A:S,3,FALSE)</f>
        <v>0</v>
      </c>
      <c r="I426" s="224">
        <f>VLOOKUP(A426,'[1]CUT Bs'!A:S,4,FALSE)</f>
        <v>0</v>
      </c>
      <c r="J426" s="224">
        <f>VLOOKUP(A426,'[1]CUT Bs'!A:S,5,FALSE)</f>
        <v>0</v>
      </c>
      <c r="K426" s="224">
        <f>VLOOKUP(A426,'[1]CUT Bs'!A:S,6,FALSE)</f>
        <v>0</v>
      </c>
      <c r="L426" s="224">
        <f>VLOOKUP(A426,'[1]CUT Bs'!A:S,7,FALSE)</f>
        <v>0</v>
      </c>
      <c r="M426" s="224">
        <f>VLOOKUP(A426,'[1]CUT Bs'!A:S,8,FALSE)</f>
        <v>0</v>
      </c>
      <c r="N426" s="224">
        <f>VLOOKUP(A426,'[1]CUT Bs'!A:S,9,FALSE)</f>
        <v>0</v>
      </c>
      <c r="O426" s="224">
        <f>VLOOKUP(A426,'[1]CUT Bs'!A:S,10,FALSE)</f>
        <v>0</v>
      </c>
      <c r="P426" s="224">
        <f>VLOOKUP(A426,'[1]CUT Bs'!A:S,11,FALSE)</f>
        <v>0</v>
      </c>
      <c r="Q426" s="224">
        <f>VLOOKUP(A426,'[1]CUT Bs'!A:S,12,FALSE)</f>
        <v>0</v>
      </c>
      <c r="R426" s="224">
        <f>VLOOKUP(A426,'[1]CUT Bs'!A:S,13,FALSE)</f>
        <v>0</v>
      </c>
      <c r="S426" s="224">
        <f>VLOOKUP(A426,'[1]CUT Bs'!A:S,14,FALSE)</f>
        <v>0</v>
      </c>
      <c r="T426" s="224">
        <f>VLOOKUP(A426,'[1]CUT Bs'!A:S,15,FALSE)</f>
        <v>0</v>
      </c>
      <c r="U426" s="224">
        <f>VLOOKUP(A426,'[1]CUT Bs'!A:S,16,FALSE)</f>
        <v>0</v>
      </c>
      <c r="V426" s="224">
        <f>VLOOKUP(A426,'[1]CUT Bs'!A:S,17,FALSE)</f>
        <v>0</v>
      </c>
      <c r="W426" s="224">
        <f>VLOOKUP(A426,'[1]RES. TRL'!F:H,2,FALSE)</f>
        <v>0</v>
      </c>
      <c r="X426" s="224">
        <f>VLOOKUP(A426,'[1]RES. TRL'!F:H,3,FALSE)</f>
        <v>0</v>
      </c>
      <c r="Y426" s="224">
        <f>VLOOKUP(A426,'[1]CUT USD'!A:N,2,FALSE)</f>
        <v>0</v>
      </c>
      <c r="Z426" s="224">
        <f>VLOOKUP(A426,'[1]CUT USD'!A:N,3,FALSE)</f>
        <v>0</v>
      </c>
      <c r="AA426" s="224">
        <f>VLOOKUP(A426,'[1]CUT USD'!A:N,4,FALSE)</f>
        <v>0</v>
      </c>
      <c r="AB426" s="224">
        <f>VLOOKUP(A426,'[1]CUT USD'!A:N,5,FALSE)</f>
        <v>0</v>
      </c>
      <c r="AC426" s="224">
        <f>VLOOKUP(A426,'[1]CUT USD'!A:N,6,FALSE)</f>
        <v>0</v>
      </c>
      <c r="AD426" s="224">
        <f>VLOOKUP(A426,'[1]CUT USD'!A:N,7,FALSE)</f>
        <v>0</v>
      </c>
      <c r="AE426" s="224">
        <f>VLOOKUP(A426,'[1]CUT USD'!A:N,8,FALSE)</f>
        <v>0</v>
      </c>
      <c r="AF426" s="224">
        <f>VLOOKUP(A426,'[1]CUT USD'!A:N,9,FALSE)</f>
        <v>0</v>
      </c>
      <c r="AG426" s="224">
        <f>VLOOKUP(A426,'[1]CUT USD'!A:N,10,FALSE)</f>
        <v>0</v>
      </c>
      <c r="AH426" s="224">
        <f>VLOOKUP(A426,'[1]CUT USD'!A:N,11,FALSE)</f>
        <v>0</v>
      </c>
      <c r="AI426" s="224">
        <f>VLOOKUP(A426,'[1]CUT USD'!A:N,12,FALSE)</f>
        <v>0</v>
      </c>
      <c r="AJ426" s="224">
        <f>VLOOKUP(A426,'[1]CUT USD'!A:N,13,FALSE)</f>
        <v>0</v>
      </c>
      <c r="AK426" s="224">
        <f>VLOOKUP(A426,'[1]CUT USD'!A:N,14,FALSE)</f>
        <v>0</v>
      </c>
      <c r="AL426" s="96">
        <f t="shared" si="8"/>
        <v>0</v>
      </c>
      <c r="AO426" s="103"/>
    </row>
    <row r="427" spans="1:41" ht="33" hidden="1" customHeight="1">
      <c r="A427" s="221">
        <v>1414</v>
      </c>
      <c r="B427" s="222" t="str">
        <f>PROPER(VLOOKUP(A427,[1]bd_lista!$A:$D,2,FALSE))</f>
        <v>Gobierno Autónomo Municipal De Corque</v>
      </c>
      <c r="C427" s="223" t="s">
        <v>1383</v>
      </c>
      <c r="D427" s="224">
        <f>VLOOKUP(A427,'[1]RES. TRL'!A:C,2,FALSE)</f>
        <v>0</v>
      </c>
      <c r="E427" s="224">
        <f>VLOOKUP(A427,'[1]RES. TRL'!A:C,3,FALSE)</f>
        <v>0</v>
      </c>
      <c r="F427" s="224">
        <f>VLOOKUP(A427,[1]RES.CDI!A:B,2,FALSE)</f>
        <v>0</v>
      </c>
      <c r="G427" s="224">
        <f>VLOOKUP(A427,'[1]CUT Bs'!A:S,2,FALSE)</f>
        <v>0</v>
      </c>
      <c r="H427" s="224">
        <f>VLOOKUP(A427,'[1]CUT Bs'!A:S,3,FALSE)</f>
        <v>0</v>
      </c>
      <c r="I427" s="224">
        <f>VLOOKUP(A427,'[1]CUT Bs'!A:S,4,FALSE)</f>
        <v>0</v>
      </c>
      <c r="J427" s="224">
        <f>VLOOKUP(A427,'[1]CUT Bs'!A:S,5,FALSE)</f>
        <v>0</v>
      </c>
      <c r="K427" s="224">
        <f>VLOOKUP(A427,'[1]CUT Bs'!A:S,6,FALSE)</f>
        <v>0</v>
      </c>
      <c r="L427" s="224">
        <f>VLOOKUP(A427,'[1]CUT Bs'!A:S,7,FALSE)</f>
        <v>0</v>
      </c>
      <c r="M427" s="224">
        <f>VLOOKUP(A427,'[1]CUT Bs'!A:S,8,FALSE)</f>
        <v>0</v>
      </c>
      <c r="N427" s="224">
        <f>VLOOKUP(A427,'[1]CUT Bs'!A:S,9,FALSE)</f>
        <v>0</v>
      </c>
      <c r="O427" s="224">
        <f>VLOOKUP(A427,'[1]CUT Bs'!A:S,10,FALSE)</f>
        <v>0</v>
      </c>
      <c r="P427" s="224">
        <f>VLOOKUP(A427,'[1]CUT Bs'!A:S,11,FALSE)</f>
        <v>0</v>
      </c>
      <c r="Q427" s="224">
        <f>VLOOKUP(A427,'[1]CUT Bs'!A:S,12,FALSE)</f>
        <v>0</v>
      </c>
      <c r="R427" s="224">
        <f>VLOOKUP(A427,'[1]CUT Bs'!A:S,13,FALSE)</f>
        <v>0</v>
      </c>
      <c r="S427" s="224">
        <f>VLOOKUP(A427,'[1]CUT Bs'!A:S,14,FALSE)</f>
        <v>0</v>
      </c>
      <c r="T427" s="224">
        <f>VLOOKUP(A427,'[1]CUT Bs'!A:S,15,FALSE)</f>
        <v>0</v>
      </c>
      <c r="U427" s="224">
        <f>VLOOKUP(A427,'[1]CUT Bs'!A:S,16,FALSE)</f>
        <v>0</v>
      </c>
      <c r="V427" s="224">
        <f>VLOOKUP(A427,'[1]CUT Bs'!A:S,17,FALSE)</f>
        <v>0</v>
      </c>
      <c r="W427" s="224">
        <f>VLOOKUP(A427,'[1]RES. TRL'!F:H,2,FALSE)</f>
        <v>0</v>
      </c>
      <c r="X427" s="224">
        <f>VLOOKUP(A427,'[1]RES. TRL'!F:H,3,FALSE)</f>
        <v>0</v>
      </c>
      <c r="Y427" s="224">
        <f>VLOOKUP(A427,'[1]CUT USD'!A:N,2,FALSE)</f>
        <v>0</v>
      </c>
      <c r="Z427" s="224">
        <f>VLOOKUP(A427,'[1]CUT USD'!A:N,3,FALSE)</f>
        <v>0</v>
      </c>
      <c r="AA427" s="224">
        <f>VLOOKUP(A427,'[1]CUT USD'!A:N,4,FALSE)</f>
        <v>0</v>
      </c>
      <c r="AB427" s="224">
        <f>VLOOKUP(A427,'[1]CUT USD'!A:N,5,FALSE)</f>
        <v>0</v>
      </c>
      <c r="AC427" s="224">
        <f>VLOOKUP(A427,'[1]CUT USD'!A:N,6,FALSE)</f>
        <v>0</v>
      </c>
      <c r="AD427" s="224">
        <f>VLOOKUP(A427,'[1]CUT USD'!A:N,7,FALSE)</f>
        <v>0</v>
      </c>
      <c r="AE427" s="224">
        <f>VLOOKUP(A427,'[1]CUT USD'!A:N,8,FALSE)</f>
        <v>0</v>
      </c>
      <c r="AF427" s="224">
        <f>VLOOKUP(A427,'[1]CUT USD'!A:N,9,FALSE)</f>
        <v>0</v>
      </c>
      <c r="AG427" s="224">
        <f>VLOOKUP(A427,'[1]CUT USD'!A:N,10,FALSE)</f>
        <v>0</v>
      </c>
      <c r="AH427" s="224">
        <f>VLOOKUP(A427,'[1]CUT USD'!A:N,11,FALSE)</f>
        <v>0</v>
      </c>
      <c r="AI427" s="224">
        <f>VLOOKUP(A427,'[1]CUT USD'!A:N,12,FALSE)</f>
        <v>0</v>
      </c>
      <c r="AJ427" s="224">
        <f>VLOOKUP(A427,'[1]CUT USD'!A:N,13,FALSE)</f>
        <v>0</v>
      </c>
      <c r="AK427" s="224">
        <f>VLOOKUP(A427,'[1]CUT USD'!A:N,14,FALSE)</f>
        <v>0</v>
      </c>
      <c r="AL427" s="96">
        <f t="shared" si="8"/>
        <v>0</v>
      </c>
      <c r="AO427" s="103"/>
    </row>
    <row r="428" spans="1:41" ht="33" hidden="1" customHeight="1">
      <c r="A428" s="221">
        <v>1415</v>
      </c>
      <c r="B428" s="222" t="str">
        <f>PROPER(VLOOKUP(A428,[1]bd_lista!$A:$D,2,FALSE))</f>
        <v>Gobierno Autónomo Municipal De Choquecota</v>
      </c>
      <c r="C428" s="223" t="s">
        <v>1383</v>
      </c>
      <c r="D428" s="224">
        <f>VLOOKUP(A428,'[1]RES. TRL'!A:C,2,FALSE)</f>
        <v>0</v>
      </c>
      <c r="E428" s="224">
        <f>VLOOKUP(A428,'[1]RES. TRL'!A:C,3,FALSE)</f>
        <v>0</v>
      </c>
      <c r="F428" s="224">
        <f>VLOOKUP(A428,[1]RES.CDI!A:B,2,FALSE)</f>
        <v>0</v>
      </c>
      <c r="G428" s="224">
        <f>VLOOKUP(A428,'[1]CUT Bs'!A:S,2,FALSE)</f>
        <v>0</v>
      </c>
      <c r="H428" s="224">
        <f>VLOOKUP(A428,'[1]CUT Bs'!A:S,3,FALSE)</f>
        <v>0</v>
      </c>
      <c r="I428" s="224">
        <f>VLOOKUP(A428,'[1]CUT Bs'!A:S,4,FALSE)</f>
        <v>0</v>
      </c>
      <c r="J428" s="224">
        <f>VLOOKUP(A428,'[1]CUT Bs'!A:S,5,FALSE)</f>
        <v>0</v>
      </c>
      <c r="K428" s="224">
        <f>VLOOKUP(A428,'[1]CUT Bs'!A:S,6,FALSE)</f>
        <v>0</v>
      </c>
      <c r="L428" s="224">
        <f>VLOOKUP(A428,'[1]CUT Bs'!A:S,7,FALSE)</f>
        <v>0</v>
      </c>
      <c r="M428" s="224">
        <f>VLOOKUP(A428,'[1]CUT Bs'!A:S,8,FALSE)</f>
        <v>0</v>
      </c>
      <c r="N428" s="224">
        <f>VLOOKUP(A428,'[1]CUT Bs'!A:S,9,FALSE)</f>
        <v>0</v>
      </c>
      <c r="O428" s="224">
        <f>VLOOKUP(A428,'[1]CUT Bs'!A:S,10,FALSE)</f>
        <v>0</v>
      </c>
      <c r="P428" s="224">
        <f>VLOOKUP(A428,'[1]CUT Bs'!A:S,11,FALSE)</f>
        <v>0</v>
      </c>
      <c r="Q428" s="224">
        <f>VLOOKUP(A428,'[1]CUT Bs'!A:S,12,FALSE)</f>
        <v>0</v>
      </c>
      <c r="R428" s="224">
        <f>VLOOKUP(A428,'[1]CUT Bs'!A:S,13,FALSE)</f>
        <v>0</v>
      </c>
      <c r="S428" s="224">
        <f>VLOOKUP(A428,'[1]CUT Bs'!A:S,14,FALSE)</f>
        <v>0</v>
      </c>
      <c r="T428" s="224">
        <f>VLOOKUP(A428,'[1]CUT Bs'!A:S,15,FALSE)</f>
        <v>0</v>
      </c>
      <c r="U428" s="224">
        <f>VLOOKUP(A428,'[1]CUT Bs'!A:S,16,FALSE)</f>
        <v>0</v>
      </c>
      <c r="V428" s="224">
        <f>VLOOKUP(A428,'[1]CUT Bs'!A:S,17,FALSE)</f>
        <v>0</v>
      </c>
      <c r="W428" s="224">
        <f>VLOOKUP(A428,'[1]RES. TRL'!F:H,2,FALSE)</f>
        <v>0</v>
      </c>
      <c r="X428" s="224">
        <f>VLOOKUP(A428,'[1]RES. TRL'!F:H,3,FALSE)</f>
        <v>0</v>
      </c>
      <c r="Y428" s="224">
        <f>VLOOKUP(A428,'[1]CUT USD'!A:N,2,FALSE)</f>
        <v>0</v>
      </c>
      <c r="Z428" s="224">
        <f>VLOOKUP(A428,'[1]CUT USD'!A:N,3,FALSE)</f>
        <v>0</v>
      </c>
      <c r="AA428" s="224">
        <f>VLOOKUP(A428,'[1]CUT USD'!A:N,4,FALSE)</f>
        <v>0</v>
      </c>
      <c r="AB428" s="224">
        <f>VLOOKUP(A428,'[1]CUT USD'!A:N,5,FALSE)</f>
        <v>0</v>
      </c>
      <c r="AC428" s="224">
        <f>VLOOKUP(A428,'[1]CUT USD'!A:N,6,FALSE)</f>
        <v>0</v>
      </c>
      <c r="AD428" s="224">
        <f>VLOOKUP(A428,'[1]CUT USD'!A:N,7,FALSE)</f>
        <v>0</v>
      </c>
      <c r="AE428" s="224">
        <f>VLOOKUP(A428,'[1]CUT USD'!A:N,8,FALSE)</f>
        <v>0</v>
      </c>
      <c r="AF428" s="224">
        <f>VLOOKUP(A428,'[1]CUT USD'!A:N,9,FALSE)</f>
        <v>0</v>
      </c>
      <c r="AG428" s="224">
        <f>VLOOKUP(A428,'[1]CUT USD'!A:N,10,FALSE)</f>
        <v>0</v>
      </c>
      <c r="AH428" s="224">
        <f>VLOOKUP(A428,'[1]CUT USD'!A:N,11,FALSE)</f>
        <v>0</v>
      </c>
      <c r="AI428" s="224">
        <f>VLOOKUP(A428,'[1]CUT USD'!A:N,12,FALSE)</f>
        <v>0</v>
      </c>
      <c r="AJ428" s="224">
        <f>VLOOKUP(A428,'[1]CUT USD'!A:N,13,FALSE)</f>
        <v>0</v>
      </c>
      <c r="AK428" s="224">
        <f>VLOOKUP(A428,'[1]CUT USD'!A:N,14,FALSE)</f>
        <v>0</v>
      </c>
      <c r="AL428" s="96">
        <f t="shared" si="8"/>
        <v>0</v>
      </c>
      <c r="AO428" s="103"/>
    </row>
    <row r="429" spans="1:41" ht="33" hidden="1" customHeight="1">
      <c r="A429" s="221">
        <v>1416</v>
      </c>
      <c r="B429" s="222" t="str">
        <f>PROPER(VLOOKUP(A429,[1]bd_lista!$A:$D,2,FALSE))</f>
        <v>Gobierno Autónomo Municipal De Curahuara De Carangas</v>
      </c>
      <c r="C429" s="223" t="s">
        <v>1383</v>
      </c>
      <c r="D429" s="224">
        <f>VLOOKUP(A429,'[1]RES. TRL'!A:C,2,FALSE)</f>
        <v>0</v>
      </c>
      <c r="E429" s="224">
        <f>VLOOKUP(A429,'[1]RES. TRL'!A:C,3,FALSE)</f>
        <v>0</v>
      </c>
      <c r="F429" s="224">
        <f>VLOOKUP(A429,[1]RES.CDI!A:B,2,FALSE)</f>
        <v>0</v>
      </c>
      <c r="G429" s="224">
        <f>VLOOKUP(A429,'[1]CUT Bs'!A:S,2,FALSE)</f>
        <v>0</v>
      </c>
      <c r="H429" s="224">
        <f>VLOOKUP(A429,'[1]CUT Bs'!A:S,3,FALSE)</f>
        <v>0</v>
      </c>
      <c r="I429" s="224">
        <f>VLOOKUP(A429,'[1]CUT Bs'!A:S,4,FALSE)</f>
        <v>0</v>
      </c>
      <c r="J429" s="224">
        <f>VLOOKUP(A429,'[1]CUT Bs'!A:S,5,FALSE)</f>
        <v>0</v>
      </c>
      <c r="K429" s="224">
        <f>VLOOKUP(A429,'[1]CUT Bs'!A:S,6,FALSE)</f>
        <v>0</v>
      </c>
      <c r="L429" s="224">
        <f>VLOOKUP(A429,'[1]CUT Bs'!A:S,7,FALSE)</f>
        <v>0</v>
      </c>
      <c r="M429" s="224">
        <f>VLOOKUP(A429,'[1]CUT Bs'!A:S,8,FALSE)</f>
        <v>0</v>
      </c>
      <c r="N429" s="224">
        <f>VLOOKUP(A429,'[1]CUT Bs'!A:S,9,FALSE)</f>
        <v>0</v>
      </c>
      <c r="O429" s="224">
        <f>VLOOKUP(A429,'[1]CUT Bs'!A:S,10,FALSE)</f>
        <v>0</v>
      </c>
      <c r="P429" s="224">
        <f>VLOOKUP(A429,'[1]CUT Bs'!A:S,11,FALSE)</f>
        <v>0</v>
      </c>
      <c r="Q429" s="224">
        <f>VLOOKUP(A429,'[1]CUT Bs'!A:S,12,FALSE)</f>
        <v>0</v>
      </c>
      <c r="R429" s="224">
        <f>VLOOKUP(A429,'[1]CUT Bs'!A:S,13,FALSE)</f>
        <v>0</v>
      </c>
      <c r="S429" s="224">
        <f>VLOOKUP(A429,'[1]CUT Bs'!A:S,14,FALSE)</f>
        <v>0</v>
      </c>
      <c r="T429" s="224">
        <f>VLOOKUP(A429,'[1]CUT Bs'!A:S,15,FALSE)</f>
        <v>0</v>
      </c>
      <c r="U429" s="224">
        <f>VLOOKUP(A429,'[1]CUT Bs'!A:S,16,FALSE)</f>
        <v>0</v>
      </c>
      <c r="V429" s="224">
        <f>VLOOKUP(A429,'[1]CUT Bs'!A:S,17,FALSE)</f>
        <v>0</v>
      </c>
      <c r="W429" s="224">
        <f>VLOOKUP(A429,'[1]RES. TRL'!F:H,2,FALSE)</f>
        <v>0</v>
      </c>
      <c r="X429" s="224">
        <f>VLOOKUP(A429,'[1]RES. TRL'!F:H,3,FALSE)</f>
        <v>0</v>
      </c>
      <c r="Y429" s="224">
        <f>VLOOKUP(A429,'[1]CUT USD'!A:N,2,FALSE)</f>
        <v>0</v>
      </c>
      <c r="Z429" s="224">
        <f>VLOOKUP(A429,'[1]CUT USD'!A:N,3,FALSE)</f>
        <v>0</v>
      </c>
      <c r="AA429" s="224">
        <f>VLOOKUP(A429,'[1]CUT USD'!A:N,4,FALSE)</f>
        <v>0</v>
      </c>
      <c r="AB429" s="224">
        <f>VLOOKUP(A429,'[1]CUT USD'!A:N,5,FALSE)</f>
        <v>0</v>
      </c>
      <c r="AC429" s="224">
        <f>VLOOKUP(A429,'[1]CUT USD'!A:N,6,FALSE)</f>
        <v>0</v>
      </c>
      <c r="AD429" s="224">
        <f>VLOOKUP(A429,'[1]CUT USD'!A:N,7,FALSE)</f>
        <v>0</v>
      </c>
      <c r="AE429" s="224">
        <f>VLOOKUP(A429,'[1]CUT USD'!A:N,8,FALSE)</f>
        <v>0</v>
      </c>
      <c r="AF429" s="224">
        <f>VLOOKUP(A429,'[1]CUT USD'!A:N,9,FALSE)</f>
        <v>0</v>
      </c>
      <c r="AG429" s="224">
        <f>VLOOKUP(A429,'[1]CUT USD'!A:N,10,FALSE)</f>
        <v>0</v>
      </c>
      <c r="AH429" s="224">
        <f>VLOOKUP(A429,'[1]CUT USD'!A:N,11,FALSE)</f>
        <v>0</v>
      </c>
      <c r="AI429" s="224">
        <f>VLOOKUP(A429,'[1]CUT USD'!A:N,12,FALSE)</f>
        <v>0</v>
      </c>
      <c r="AJ429" s="224">
        <f>VLOOKUP(A429,'[1]CUT USD'!A:N,13,FALSE)</f>
        <v>0</v>
      </c>
      <c r="AK429" s="224">
        <f>VLOOKUP(A429,'[1]CUT USD'!A:N,14,FALSE)</f>
        <v>0</v>
      </c>
      <c r="AL429" s="96">
        <f t="shared" si="8"/>
        <v>0</v>
      </c>
      <c r="AO429" s="103"/>
    </row>
    <row r="430" spans="1:41" ht="33" hidden="1" customHeight="1">
      <c r="A430" s="221">
        <v>1417</v>
      </c>
      <c r="B430" s="222" t="str">
        <f>PROPER(VLOOKUP(A430,[1]bd_lista!$A:$D,2,FALSE))</f>
        <v>Gobierno Autónomo Municipal De Turco</v>
      </c>
      <c r="C430" s="223" t="s">
        <v>1383</v>
      </c>
      <c r="D430" s="224">
        <f>VLOOKUP(A430,'[1]RES. TRL'!A:C,2,FALSE)</f>
        <v>0</v>
      </c>
      <c r="E430" s="224">
        <f>VLOOKUP(A430,'[1]RES. TRL'!A:C,3,FALSE)</f>
        <v>0</v>
      </c>
      <c r="F430" s="224">
        <f>VLOOKUP(A430,[1]RES.CDI!A:B,2,FALSE)</f>
        <v>0</v>
      </c>
      <c r="G430" s="224">
        <f>VLOOKUP(A430,'[1]CUT Bs'!A:S,2,FALSE)</f>
        <v>0</v>
      </c>
      <c r="H430" s="224">
        <f>VLOOKUP(A430,'[1]CUT Bs'!A:S,3,FALSE)</f>
        <v>0</v>
      </c>
      <c r="I430" s="224">
        <f>VLOOKUP(A430,'[1]CUT Bs'!A:S,4,FALSE)</f>
        <v>0</v>
      </c>
      <c r="J430" s="224">
        <f>VLOOKUP(A430,'[1]CUT Bs'!A:S,5,FALSE)</f>
        <v>0</v>
      </c>
      <c r="K430" s="224">
        <f>VLOOKUP(A430,'[1]CUT Bs'!A:S,6,FALSE)</f>
        <v>0</v>
      </c>
      <c r="L430" s="224">
        <f>VLOOKUP(A430,'[1]CUT Bs'!A:S,7,FALSE)</f>
        <v>0</v>
      </c>
      <c r="M430" s="224">
        <f>VLOOKUP(A430,'[1]CUT Bs'!A:S,8,FALSE)</f>
        <v>0</v>
      </c>
      <c r="N430" s="224">
        <f>VLOOKUP(A430,'[1]CUT Bs'!A:S,9,FALSE)</f>
        <v>0</v>
      </c>
      <c r="O430" s="224">
        <f>VLOOKUP(A430,'[1]CUT Bs'!A:S,10,FALSE)</f>
        <v>0</v>
      </c>
      <c r="P430" s="224">
        <f>VLOOKUP(A430,'[1]CUT Bs'!A:S,11,FALSE)</f>
        <v>0</v>
      </c>
      <c r="Q430" s="224">
        <f>VLOOKUP(A430,'[1]CUT Bs'!A:S,12,FALSE)</f>
        <v>0</v>
      </c>
      <c r="R430" s="224">
        <f>VLOOKUP(A430,'[1]CUT Bs'!A:S,13,FALSE)</f>
        <v>0</v>
      </c>
      <c r="S430" s="224">
        <f>VLOOKUP(A430,'[1]CUT Bs'!A:S,14,FALSE)</f>
        <v>0</v>
      </c>
      <c r="T430" s="224">
        <f>VLOOKUP(A430,'[1]CUT Bs'!A:S,15,FALSE)</f>
        <v>0</v>
      </c>
      <c r="U430" s="224">
        <f>VLOOKUP(A430,'[1]CUT Bs'!A:S,16,FALSE)</f>
        <v>0</v>
      </c>
      <c r="V430" s="224">
        <f>VLOOKUP(A430,'[1]CUT Bs'!A:S,17,FALSE)</f>
        <v>0</v>
      </c>
      <c r="W430" s="224">
        <f>VLOOKUP(A430,'[1]RES. TRL'!F:H,2,FALSE)</f>
        <v>0</v>
      </c>
      <c r="X430" s="224">
        <f>VLOOKUP(A430,'[1]RES. TRL'!F:H,3,FALSE)</f>
        <v>0</v>
      </c>
      <c r="Y430" s="224">
        <f>VLOOKUP(A430,'[1]CUT USD'!A:N,2,FALSE)</f>
        <v>0</v>
      </c>
      <c r="Z430" s="224">
        <f>VLOOKUP(A430,'[1]CUT USD'!A:N,3,FALSE)</f>
        <v>0</v>
      </c>
      <c r="AA430" s="224">
        <f>VLOOKUP(A430,'[1]CUT USD'!A:N,4,FALSE)</f>
        <v>0</v>
      </c>
      <c r="AB430" s="224">
        <f>VLOOKUP(A430,'[1]CUT USD'!A:N,5,FALSE)</f>
        <v>0</v>
      </c>
      <c r="AC430" s="224">
        <f>VLOOKUP(A430,'[1]CUT USD'!A:N,6,FALSE)</f>
        <v>0</v>
      </c>
      <c r="AD430" s="224">
        <f>VLOOKUP(A430,'[1]CUT USD'!A:N,7,FALSE)</f>
        <v>0</v>
      </c>
      <c r="AE430" s="224">
        <f>VLOOKUP(A430,'[1]CUT USD'!A:N,8,FALSE)</f>
        <v>0</v>
      </c>
      <c r="AF430" s="224">
        <f>VLOOKUP(A430,'[1]CUT USD'!A:N,9,FALSE)</f>
        <v>0</v>
      </c>
      <c r="AG430" s="224">
        <f>VLOOKUP(A430,'[1]CUT USD'!A:N,10,FALSE)</f>
        <v>0</v>
      </c>
      <c r="AH430" s="224">
        <f>VLOOKUP(A430,'[1]CUT USD'!A:N,11,FALSE)</f>
        <v>0</v>
      </c>
      <c r="AI430" s="224">
        <f>VLOOKUP(A430,'[1]CUT USD'!A:N,12,FALSE)</f>
        <v>0</v>
      </c>
      <c r="AJ430" s="224">
        <f>VLOOKUP(A430,'[1]CUT USD'!A:N,13,FALSE)</f>
        <v>0</v>
      </c>
      <c r="AK430" s="224">
        <f>VLOOKUP(A430,'[1]CUT USD'!A:N,14,FALSE)</f>
        <v>0</v>
      </c>
      <c r="AL430" s="96">
        <f t="shared" si="8"/>
        <v>0</v>
      </c>
      <c r="AO430" s="103"/>
    </row>
    <row r="431" spans="1:41" ht="33" hidden="1" customHeight="1">
      <c r="A431" s="221">
        <v>1418</v>
      </c>
      <c r="B431" s="222" t="str">
        <f>PROPER(VLOOKUP(A431,[1]bd_lista!$A:$D,2,FALSE))</f>
        <v>Gobierno Autónomo Municipal De Huachacalla</v>
      </c>
      <c r="C431" s="223" t="s">
        <v>1383</v>
      </c>
      <c r="D431" s="224">
        <f>VLOOKUP(A431,'[1]RES. TRL'!A:C,2,FALSE)</f>
        <v>0</v>
      </c>
      <c r="E431" s="224">
        <f>VLOOKUP(A431,'[1]RES. TRL'!A:C,3,FALSE)</f>
        <v>0</v>
      </c>
      <c r="F431" s="224">
        <f>VLOOKUP(A431,[1]RES.CDI!A:B,2,FALSE)</f>
        <v>0</v>
      </c>
      <c r="G431" s="224">
        <f>VLOOKUP(A431,'[1]CUT Bs'!A:S,2,FALSE)</f>
        <v>0</v>
      </c>
      <c r="H431" s="224">
        <f>VLOOKUP(A431,'[1]CUT Bs'!A:S,3,FALSE)</f>
        <v>0</v>
      </c>
      <c r="I431" s="224">
        <f>VLOOKUP(A431,'[1]CUT Bs'!A:S,4,FALSE)</f>
        <v>0</v>
      </c>
      <c r="J431" s="224">
        <f>VLOOKUP(A431,'[1]CUT Bs'!A:S,5,FALSE)</f>
        <v>0</v>
      </c>
      <c r="K431" s="224">
        <f>VLOOKUP(A431,'[1]CUT Bs'!A:S,6,FALSE)</f>
        <v>0</v>
      </c>
      <c r="L431" s="224">
        <f>VLOOKUP(A431,'[1]CUT Bs'!A:S,7,FALSE)</f>
        <v>0</v>
      </c>
      <c r="M431" s="224">
        <f>VLOOKUP(A431,'[1]CUT Bs'!A:S,8,FALSE)</f>
        <v>0</v>
      </c>
      <c r="N431" s="224">
        <f>VLOOKUP(A431,'[1]CUT Bs'!A:S,9,FALSE)</f>
        <v>0</v>
      </c>
      <c r="O431" s="224">
        <f>VLOOKUP(A431,'[1]CUT Bs'!A:S,10,FALSE)</f>
        <v>0</v>
      </c>
      <c r="P431" s="224">
        <f>VLOOKUP(A431,'[1]CUT Bs'!A:S,11,FALSE)</f>
        <v>0</v>
      </c>
      <c r="Q431" s="224">
        <f>VLOOKUP(A431,'[1]CUT Bs'!A:S,12,FALSE)</f>
        <v>0</v>
      </c>
      <c r="R431" s="224">
        <f>VLOOKUP(A431,'[1]CUT Bs'!A:S,13,FALSE)</f>
        <v>0</v>
      </c>
      <c r="S431" s="224">
        <f>VLOOKUP(A431,'[1]CUT Bs'!A:S,14,FALSE)</f>
        <v>0</v>
      </c>
      <c r="T431" s="224">
        <f>VLOOKUP(A431,'[1]CUT Bs'!A:S,15,FALSE)</f>
        <v>0</v>
      </c>
      <c r="U431" s="224">
        <f>VLOOKUP(A431,'[1]CUT Bs'!A:S,16,FALSE)</f>
        <v>0</v>
      </c>
      <c r="V431" s="224">
        <f>VLOOKUP(A431,'[1]CUT Bs'!A:S,17,FALSE)</f>
        <v>0</v>
      </c>
      <c r="W431" s="224">
        <f>VLOOKUP(A431,'[1]RES. TRL'!F:H,2,FALSE)</f>
        <v>0</v>
      </c>
      <c r="X431" s="224">
        <f>VLOOKUP(A431,'[1]RES. TRL'!F:H,3,FALSE)</f>
        <v>0</v>
      </c>
      <c r="Y431" s="224">
        <f>VLOOKUP(A431,'[1]CUT USD'!A:N,2,FALSE)</f>
        <v>0</v>
      </c>
      <c r="Z431" s="224">
        <f>VLOOKUP(A431,'[1]CUT USD'!A:N,3,FALSE)</f>
        <v>0</v>
      </c>
      <c r="AA431" s="224">
        <f>VLOOKUP(A431,'[1]CUT USD'!A:N,4,FALSE)</f>
        <v>0</v>
      </c>
      <c r="AB431" s="224">
        <f>VLOOKUP(A431,'[1]CUT USD'!A:N,5,FALSE)</f>
        <v>0</v>
      </c>
      <c r="AC431" s="224">
        <f>VLOOKUP(A431,'[1]CUT USD'!A:N,6,FALSE)</f>
        <v>0</v>
      </c>
      <c r="AD431" s="224">
        <f>VLOOKUP(A431,'[1]CUT USD'!A:N,7,FALSE)</f>
        <v>0</v>
      </c>
      <c r="AE431" s="224">
        <f>VLOOKUP(A431,'[1]CUT USD'!A:N,8,FALSE)</f>
        <v>0</v>
      </c>
      <c r="AF431" s="224">
        <f>VLOOKUP(A431,'[1]CUT USD'!A:N,9,FALSE)</f>
        <v>0</v>
      </c>
      <c r="AG431" s="224">
        <f>VLOOKUP(A431,'[1]CUT USD'!A:N,10,FALSE)</f>
        <v>0</v>
      </c>
      <c r="AH431" s="224">
        <f>VLOOKUP(A431,'[1]CUT USD'!A:N,11,FALSE)</f>
        <v>0</v>
      </c>
      <c r="AI431" s="224">
        <f>VLOOKUP(A431,'[1]CUT USD'!A:N,12,FALSE)</f>
        <v>0</v>
      </c>
      <c r="AJ431" s="224">
        <f>VLOOKUP(A431,'[1]CUT USD'!A:N,13,FALSE)</f>
        <v>0</v>
      </c>
      <c r="AK431" s="224">
        <f>VLOOKUP(A431,'[1]CUT USD'!A:N,14,FALSE)</f>
        <v>0</v>
      </c>
      <c r="AL431" s="96">
        <f t="shared" si="8"/>
        <v>0</v>
      </c>
      <c r="AO431" s="103"/>
    </row>
    <row r="432" spans="1:41" ht="33" hidden="1" customHeight="1">
      <c r="A432" s="221">
        <v>1419</v>
      </c>
      <c r="B432" s="222" t="str">
        <f>PROPER(VLOOKUP(A432,[1]bd_lista!$A:$D,2,FALSE))</f>
        <v>Gobierno Autónomo Municipal De Escara</v>
      </c>
      <c r="C432" s="223" t="s">
        <v>1383</v>
      </c>
      <c r="D432" s="224">
        <f>VLOOKUP(A432,'[1]RES. TRL'!A:C,2,FALSE)</f>
        <v>0</v>
      </c>
      <c r="E432" s="224">
        <f>VLOOKUP(A432,'[1]RES. TRL'!A:C,3,FALSE)</f>
        <v>0</v>
      </c>
      <c r="F432" s="224">
        <f>VLOOKUP(A432,[1]RES.CDI!A:B,2,FALSE)</f>
        <v>0</v>
      </c>
      <c r="G432" s="224">
        <f>VLOOKUP(A432,'[1]CUT Bs'!A:S,2,FALSE)</f>
        <v>0</v>
      </c>
      <c r="H432" s="224">
        <f>VLOOKUP(A432,'[1]CUT Bs'!A:S,3,FALSE)</f>
        <v>0</v>
      </c>
      <c r="I432" s="224">
        <f>VLOOKUP(A432,'[1]CUT Bs'!A:S,4,FALSE)</f>
        <v>0</v>
      </c>
      <c r="J432" s="224">
        <f>VLOOKUP(A432,'[1]CUT Bs'!A:S,5,FALSE)</f>
        <v>0</v>
      </c>
      <c r="K432" s="224">
        <f>VLOOKUP(A432,'[1]CUT Bs'!A:S,6,FALSE)</f>
        <v>0</v>
      </c>
      <c r="L432" s="224">
        <f>VLOOKUP(A432,'[1]CUT Bs'!A:S,7,FALSE)</f>
        <v>0</v>
      </c>
      <c r="M432" s="224">
        <f>VLOOKUP(A432,'[1]CUT Bs'!A:S,8,FALSE)</f>
        <v>0</v>
      </c>
      <c r="N432" s="224">
        <f>VLOOKUP(A432,'[1]CUT Bs'!A:S,9,FALSE)</f>
        <v>0</v>
      </c>
      <c r="O432" s="224">
        <f>VLOOKUP(A432,'[1]CUT Bs'!A:S,10,FALSE)</f>
        <v>0</v>
      </c>
      <c r="P432" s="224">
        <f>VLOOKUP(A432,'[1]CUT Bs'!A:S,11,FALSE)</f>
        <v>0</v>
      </c>
      <c r="Q432" s="224">
        <f>VLOOKUP(A432,'[1]CUT Bs'!A:S,12,FALSE)</f>
        <v>0</v>
      </c>
      <c r="R432" s="224">
        <f>VLOOKUP(A432,'[1]CUT Bs'!A:S,13,FALSE)</f>
        <v>0</v>
      </c>
      <c r="S432" s="224">
        <f>VLOOKUP(A432,'[1]CUT Bs'!A:S,14,FALSE)</f>
        <v>0</v>
      </c>
      <c r="T432" s="224">
        <f>VLOOKUP(A432,'[1]CUT Bs'!A:S,15,FALSE)</f>
        <v>0</v>
      </c>
      <c r="U432" s="224">
        <f>VLOOKUP(A432,'[1]CUT Bs'!A:S,16,FALSE)</f>
        <v>0</v>
      </c>
      <c r="V432" s="224">
        <f>VLOOKUP(A432,'[1]CUT Bs'!A:S,17,FALSE)</f>
        <v>0</v>
      </c>
      <c r="W432" s="224">
        <f>VLOOKUP(A432,'[1]RES. TRL'!F:H,2,FALSE)</f>
        <v>0</v>
      </c>
      <c r="X432" s="224">
        <f>VLOOKUP(A432,'[1]RES. TRL'!F:H,3,FALSE)</f>
        <v>0</v>
      </c>
      <c r="Y432" s="224">
        <f>VLOOKUP(A432,'[1]CUT USD'!A:N,2,FALSE)</f>
        <v>0</v>
      </c>
      <c r="Z432" s="224">
        <f>VLOOKUP(A432,'[1]CUT USD'!A:N,3,FALSE)</f>
        <v>0</v>
      </c>
      <c r="AA432" s="224">
        <f>VLOOKUP(A432,'[1]CUT USD'!A:N,4,FALSE)</f>
        <v>0</v>
      </c>
      <c r="AB432" s="224">
        <f>VLOOKUP(A432,'[1]CUT USD'!A:N,5,FALSE)</f>
        <v>0</v>
      </c>
      <c r="AC432" s="224">
        <f>VLOOKUP(A432,'[1]CUT USD'!A:N,6,FALSE)</f>
        <v>0</v>
      </c>
      <c r="AD432" s="224">
        <f>VLOOKUP(A432,'[1]CUT USD'!A:N,7,FALSE)</f>
        <v>0</v>
      </c>
      <c r="AE432" s="224">
        <f>VLOOKUP(A432,'[1]CUT USD'!A:N,8,FALSE)</f>
        <v>0</v>
      </c>
      <c r="AF432" s="224">
        <f>VLOOKUP(A432,'[1]CUT USD'!A:N,9,FALSE)</f>
        <v>0</v>
      </c>
      <c r="AG432" s="224">
        <f>VLOOKUP(A432,'[1]CUT USD'!A:N,10,FALSE)</f>
        <v>0</v>
      </c>
      <c r="AH432" s="224">
        <f>VLOOKUP(A432,'[1]CUT USD'!A:N,11,FALSE)</f>
        <v>0</v>
      </c>
      <c r="AI432" s="224">
        <f>VLOOKUP(A432,'[1]CUT USD'!A:N,12,FALSE)</f>
        <v>0</v>
      </c>
      <c r="AJ432" s="224">
        <f>VLOOKUP(A432,'[1]CUT USD'!A:N,13,FALSE)</f>
        <v>0</v>
      </c>
      <c r="AK432" s="224">
        <f>VLOOKUP(A432,'[1]CUT USD'!A:N,14,FALSE)</f>
        <v>0</v>
      </c>
      <c r="AL432" s="96">
        <f t="shared" si="8"/>
        <v>0</v>
      </c>
      <c r="AO432" s="103"/>
    </row>
    <row r="433" spans="1:41" ht="33" hidden="1" customHeight="1">
      <c r="A433" s="221">
        <v>1420</v>
      </c>
      <c r="B433" s="222" t="str">
        <f>PROPER(VLOOKUP(A433,[1]bd_lista!$A:$D,2,FALSE))</f>
        <v>Gobierno Autónomo Municipal De Cruz De Machacamarca</v>
      </c>
      <c r="C433" s="223" t="s">
        <v>1383</v>
      </c>
      <c r="D433" s="224">
        <f>VLOOKUP(A433,'[1]RES. TRL'!A:C,2,FALSE)</f>
        <v>0</v>
      </c>
      <c r="E433" s="224">
        <f>VLOOKUP(A433,'[1]RES. TRL'!A:C,3,FALSE)</f>
        <v>0</v>
      </c>
      <c r="F433" s="224">
        <f>VLOOKUP(A433,[1]RES.CDI!A:B,2,FALSE)</f>
        <v>0</v>
      </c>
      <c r="G433" s="224">
        <f>VLOOKUP(A433,'[1]CUT Bs'!A:S,2,FALSE)</f>
        <v>0</v>
      </c>
      <c r="H433" s="224">
        <f>VLOOKUP(A433,'[1]CUT Bs'!A:S,3,FALSE)</f>
        <v>0</v>
      </c>
      <c r="I433" s="224">
        <f>VLOOKUP(A433,'[1]CUT Bs'!A:S,4,FALSE)</f>
        <v>0</v>
      </c>
      <c r="J433" s="224">
        <f>VLOOKUP(A433,'[1]CUT Bs'!A:S,5,FALSE)</f>
        <v>0</v>
      </c>
      <c r="K433" s="224">
        <f>VLOOKUP(A433,'[1]CUT Bs'!A:S,6,FALSE)</f>
        <v>0</v>
      </c>
      <c r="L433" s="224">
        <f>VLOOKUP(A433,'[1]CUT Bs'!A:S,7,FALSE)</f>
        <v>0</v>
      </c>
      <c r="M433" s="224">
        <f>VLOOKUP(A433,'[1]CUT Bs'!A:S,8,FALSE)</f>
        <v>0</v>
      </c>
      <c r="N433" s="224">
        <f>VLOOKUP(A433,'[1]CUT Bs'!A:S,9,FALSE)</f>
        <v>0</v>
      </c>
      <c r="O433" s="224">
        <f>VLOOKUP(A433,'[1]CUT Bs'!A:S,10,FALSE)</f>
        <v>0</v>
      </c>
      <c r="P433" s="224">
        <f>VLOOKUP(A433,'[1]CUT Bs'!A:S,11,FALSE)</f>
        <v>0</v>
      </c>
      <c r="Q433" s="224">
        <f>VLOOKUP(A433,'[1]CUT Bs'!A:S,12,FALSE)</f>
        <v>0</v>
      </c>
      <c r="R433" s="224">
        <f>VLOOKUP(A433,'[1]CUT Bs'!A:S,13,FALSE)</f>
        <v>0</v>
      </c>
      <c r="S433" s="224">
        <f>VLOOKUP(A433,'[1]CUT Bs'!A:S,14,FALSE)</f>
        <v>0</v>
      </c>
      <c r="T433" s="224">
        <f>VLOOKUP(A433,'[1]CUT Bs'!A:S,15,FALSE)</f>
        <v>0</v>
      </c>
      <c r="U433" s="224">
        <f>VLOOKUP(A433,'[1]CUT Bs'!A:S,16,FALSE)</f>
        <v>0</v>
      </c>
      <c r="V433" s="224">
        <f>VLOOKUP(A433,'[1]CUT Bs'!A:S,17,FALSE)</f>
        <v>0</v>
      </c>
      <c r="W433" s="224">
        <f>VLOOKUP(A433,'[1]RES. TRL'!F:H,2,FALSE)</f>
        <v>0</v>
      </c>
      <c r="X433" s="224">
        <f>VLOOKUP(A433,'[1]RES. TRL'!F:H,3,FALSE)</f>
        <v>0</v>
      </c>
      <c r="Y433" s="224">
        <f>VLOOKUP(A433,'[1]CUT USD'!A:N,2,FALSE)</f>
        <v>0</v>
      </c>
      <c r="Z433" s="224">
        <f>VLOOKUP(A433,'[1]CUT USD'!A:N,3,FALSE)</f>
        <v>0</v>
      </c>
      <c r="AA433" s="224">
        <f>VLOOKUP(A433,'[1]CUT USD'!A:N,4,FALSE)</f>
        <v>0</v>
      </c>
      <c r="AB433" s="224">
        <f>VLOOKUP(A433,'[1]CUT USD'!A:N,5,FALSE)</f>
        <v>0</v>
      </c>
      <c r="AC433" s="224">
        <f>VLOOKUP(A433,'[1]CUT USD'!A:N,6,FALSE)</f>
        <v>0</v>
      </c>
      <c r="AD433" s="224">
        <f>VLOOKUP(A433,'[1]CUT USD'!A:N,7,FALSE)</f>
        <v>0</v>
      </c>
      <c r="AE433" s="224">
        <f>VLOOKUP(A433,'[1]CUT USD'!A:N,8,FALSE)</f>
        <v>0</v>
      </c>
      <c r="AF433" s="224">
        <f>VLOOKUP(A433,'[1]CUT USD'!A:N,9,FALSE)</f>
        <v>0</v>
      </c>
      <c r="AG433" s="224">
        <f>VLOOKUP(A433,'[1]CUT USD'!A:N,10,FALSE)</f>
        <v>0</v>
      </c>
      <c r="AH433" s="224">
        <f>VLOOKUP(A433,'[1]CUT USD'!A:N,11,FALSE)</f>
        <v>0</v>
      </c>
      <c r="AI433" s="224">
        <f>VLOOKUP(A433,'[1]CUT USD'!A:N,12,FALSE)</f>
        <v>0</v>
      </c>
      <c r="AJ433" s="224">
        <f>VLOOKUP(A433,'[1]CUT USD'!A:N,13,FALSE)</f>
        <v>0</v>
      </c>
      <c r="AK433" s="224">
        <f>VLOOKUP(A433,'[1]CUT USD'!A:N,14,FALSE)</f>
        <v>0</v>
      </c>
      <c r="AL433" s="96">
        <f t="shared" si="8"/>
        <v>0</v>
      </c>
      <c r="AO433" s="103"/>
    </row>
    <row r="434" spans="1:41" ht="33" hidden="1" customHeight="1">
      <c r="A434" s="221">
        <v>1421</v>
      </c>
      <c r="B434" s="222" t="str">
        <f>PROPER(VLOOKUP(A434,[1]bd_lista!$A:$D,2,FALSE))</f>
        <v>Gobierno Autónomo Municipal De Yunguyo De Litoral</v>
      </c>
      <c r="C434" s="223" t="s">
        <v>1383</v>
      </c>
      <c r="D434" s="224">
        <f>VLOOKUP(A434,'[1]RES. TRL'!A:C,2,FALSE)</f>
        <v>0</v>
      </c>
      <c r="E434" s="224">
        <f>VLOOKUP(A434,'[1]RES. TRL'!A:C,3,FALSE)</f>
        <v>0</v>
      </c>
      <c r="F434" s="224">
        <f>VLOOKUP(A434,[1]RES.CDI!A:B,2,FALSE)</f>
        <v>0</v>
      </c>
      <c r="G434" s="224">
        <f>VLOOKUP(A434,'[1]CUT Bs'!A:S,2,FALSE)</f>
        <v>0</v>
      </c>
      <c r="H434" s="224">
        <f>VLOOKUP(A434,'[1]CUT Bs'!A:S,3,FALSE)</f>
        <v>0</v>
      </c>
      <c r="I434" s="224">
        <f>VLOOKUP(A434,'[1]CUT Bs'!A:S,4,FALSE)</f>
        <v>0</v>
      </c>
      <c r="J434" s="224">
        <f>VLOOKUP(A434,'[1]CUT Bs'!A:S,5,FALSE)</f>
        <v>0</v>
      </c>
      <c r="K434" s="224">
        <f>VLOOKUP(A434,'[1]CUT Bs'!A:S,6,FALSE)</f>
        <v>0</v>
      </c>
      <c r="L434" s="224">
        <f>VLOOKUP(A434,'[1]CUT Bs'!A:S,7,FALSE)</f>
        <v>0</v>
      </c>
      <c r="M434" s="224">
        <f>VLOOKUP(A434,'[1]CUT Bs'!A:S,8,FALSE)</f>
        <v>0</v>
      </c>
      <c r="N434" s="224">
        <f>VLOOKUP(A434,'[1]CUT Bs'!A:S,9,FALSE)</f>
        <v>0</v>
      </c>
      <c r="O434" s="224">
        <f>VLOOKUP(A434,'[1]CUT Bs'!A:S,10,FALSE)</f>
        <v>0</v>
      </c>
      <c r="P434" s="224">
        <f>VLOOKUP(A434,'[1]CUT Bs'!A:S,11,FALSE)</f>
        <v>0</v>
      </c>
      <c r="Q434" s="224">
        <f>VLOOKUP(A434,'[1]CUT Bs'!A:S,12,FALSE)</f>
        <v>0</v>
      </c>
      <c r="R434" s="224">
        <f>VLOOKUP(A434,'[1]CUT Bs'!A:S,13,FALSE)</f>
        <v>0</v>
      </c>
      <c r="S434" s="224">
        <f>VLOOKUP(A434,'[1]CUT Bs'!A:S,14,FALSE)</f>
        <v>0</v>
      </c>
      <c r="T434" s="224">
        <f>VLOOKUP(A434,'[1]CUT Bs'!A:S,15,FALSE)</f>
        <v>0</v>
      </c>
      <c r="U434" s="224">
        <f>VLOOKUP(A434,'[1]CUT Bs'!A:S,16,FALSE)</f>
        <v>0</v>
      </c>
      <c r="V434" s="224">
        <f>VLOOKUP(A434,'[1]CUT Bs'!A:S,17,FALSE)</f>
        <v>0</v>
      </c>
      <c r="W434" s="224">
        <f>VLOOKUP(A434,'[1]RES. TRL'!F:H,2,FALSE)</f>
        <v>0</v>
      </c>
      <c r="X434" s="224">
        <f>VLOOKUP(A434,'[1]RES. TRL'!F:H,3,FALSE)</f>
        <v>0</v>
      </c>
      <c r="Y434" s="224">
        <f>VLOOKUP(A434,'[1]CUT USD'!A:N,2,FALSE)</f>
        <v>0</v>
      </c>
      <c r="Z434" s="224">
        <f>VLOOKUP(A434,'[1]CUT USD'!A:N,3,FALSE)</f>
        <v>0</v>
      </c>
      <c r="AA434" s="224">
        <f>VLOOKUP(A434,'[1]CUT USD'!A:N,4,FALSE)</f>
        <v>0</v>
      </c>
      <c r="AB434" s="224">
        <f>VLOOKUP(A434,'[1]CUT USD'!A:N,5,FALSE)</f>
        <v>0</v>
      </c>
      <c r="AC434" s="224">
        <f>VLOOKUP(A434,'[1]CUT USD'!A:N,6,FALSE)</f>
        <v>0</v>
      </c>
      <c r="AD434" s="224">
        <f>VLOOKUP(A434,'[1]CUT USD'!A:N,7,FALSE)</f>
        <v>0</v>
      </c>
      <c r="AE434" s="224">
        <f>VLOOKUP(A434,'[1]CUT USD'!A:N,8,FALSE)</f>
        <v>0</v>
      </c>
      <c r="AF434" s="224">
        <f>VLOOKUP(A434,'[1]CUT USD'!A:N,9,FALSE)</f>
        <v>0</v>
      </c>
      <c r="AG434" s="224">
        <f>VLOOKUP(A434,'[1]CUT USD'!A:N,10,FALSE)</f>
        <v>0</v>
      </c>
      <c r="AH434" s="224">
        <f>VLOOKUP(A434,'[1]CUT USD'!A:N,11,FALSE)</f>
        <v>0</v>
      </c>
      <c r="AI434" s="224">
        <f>VLOOKUP(A434,'[1]CUT USD'!A:N,12,FALSE)</f>
        <v>0</v>
      </c>
      <c r="AJ434" s="224">
        <f>VLOOKUP(A434,'[1]CUT USD'!A:N,13,FALSE)</f>
        <v>0</v>
      </c>
      <c r="AK434" s="224">
        <f>VLOOKUP(A434,'[1]CUT USD'!A:N,14,FALSE)</f>
        <v>0</v>
      </c>
      <c r="AL434" s="96">
        <f t="shared" si="8"/>
        <v>0</v>
      </c>
      <c r="AO434" s="103"/>
    </row>
    <row r="435" spans="1:41" ht="33" hidden="1" customHeight="1">
      <c r="A435" s="221">
        <v>1422</v>
      </c>
      <c r="B435" s="222" t="str">
        <f>PROPER(VLOOKUP(A435,[1]bd_lista!$A:$D,2,FALSE))</f>
        <v>Gobierno Autónomo Municipal De Esmeralda</v>
      </c>
      <c r="C435" s="223" t="s">
        <v>1383</v>
      </c>
      <c r="D435" s="224">
        <f>VLOOKUP(A435,'[1]RES. TRL'!A:C,2,FALSE)</f>
        <v>0</v>
      </c>
      <c r="E435" s="224">
        <f>VLOOKUP(A435,'[1]RES. TRL'!A:C,3,FALSE)</f>
        <v>0</v>
      </c>
      <c r="F435" s="224">
        <f>VLOOKUP(A435,[1]RES.CDI!A:B,2,FALSE)</f>
        <v>0</v>
      </c>
      <c r="G435" s="224">
        <f>VLOOKUP(A435,'[1]CUT Bs'!A:S,2,FALSE)</f>
        <v>0</v>
      </c>
      <c r="H435" s="224">
        <f>VLOOKUP(A435,'[1]CUT Bs'!A:S,3,FALSE)</f>
        <v>0</v>
      </c>
      <c r="I435" s="224">
        <f>VLOOKUP(A435,'[1]CUT Bs'!A:S,4,FALSE)</f>
        <v>0</v>
      </c>
      <c r="J435" s="224">
        <f>VLOOKUP(A435,'[1]CUT Bs'!A:S,5,FALSE)</f>
        <v>0</v>
      </c>
      <c r="K435" s="224">
        <f>VLOOKUP(A435,'[1]CUT Bs'!A:S,6,FALSE)</f>
        <v>0</v>
      </c>
      <c r="L435" s="224">
        <f>VLOOKUP(A435,'[1]CUT Bs'!A:S,7,FALSE)</f>
        <v>0</v>
      </c>
      <c r="M435" s="224">
        <f>VLOOKUP(A435,'[1]CUT Bs'!A:S,8,FALSE)</f>
        <v>0</v>
      </c>
      <c r="N435" s="224">
        <f>VLOOKUP(A435,'[1]CUT Bs'!A:S,9,FALSE)</f>
        <v>0</v>
      </c>
      <c r="O435" s="224">
        <f>VLOOKUP(A435,'[1]CUT Bs'!A:S,10,FALSE)</f>
        <v>0</v>
      </c>
      <c r="P435" s="224">
        <f>VLOOKUP(A435,'[1]CUT Bs'!A:S,11,FALSE)</f>
        <v>0</v>
      </c>
      <c r="Q435" s="224">
        <f>VLOOKUP(A435,'[1]CUT Bs'!A:S,12,FALSE)</f>
        <v>0</v>
      </c>
      <c r="R435" s="224">
        <f>VLOOKUP(A435,'[1]CUT Bs'!A:S,13,FALSE)</f>
        <v>0</v>
      </c>
      <c r="S435" s="224">
        <f>VLOOKUP(A435,'[1]CUT Bs'!A:S,14,FALSE)</f>
        <v>0</v>
      </c>
      <c r="T435" s="224">
        <f>VLOOKUP(A435,'[1]CUT Bs'!A:S,15,FALSE)</f>
        <v>0</v>
      </c>
      <c r="U435" s="224">
        <f>VLOOKUP(A435,'[1]CUT Bs'!A:S,16,FALSE)</f>
        <v>0</v>
      </c>
      <c r="V435" s="224">
        <f>VLOOKUP(A435,'[1]CUT Bs'!A:S,17,FALSE)</f>
        <v>0</v>
      </c>
      <c r="W435" s="224">
        <f>VLOOKUP(A435,'[1]RES. TRL'!F:H,2,FALSE)</f>
        <v>0</v>
      </c>
      <c r="X435" s="224">
        <f>VLOOKUP(A435,'[1]RES. TRL'!F:H,3,FALSE)</f>
        <v>0</v>
      </c>
      <c r="Y435" s="224">
        <f>VLOOKUP(A435,'[1]CUT USD'!A:N,2,FALSE)</f>
        <v>0</v>
      </c>
      <c r="Z435" s="224">
        <f>VLOOKUP(A435,'[1]CUT USD'!A:N,3,FALSE)</f>
        <v>0</v>
      </c>
      <c r="AA435" s="224">
        <f>VLOOKUP(A435,'[1]CUT USD'!A:N,4,FALSE)</f>
        <v>0</v>
      </c>
      <c r="AB435" s="224">
        <f>VLOOKUP(A435,'[1]CUT USD'!A:N,5,FALSE)</f>
        <v>0</v>
      </c>
      <c r="AC435" s="224">
        <f>VLOOKUP(A435,'[1]CUT USD'!A:N,6,FALSE)</f>
        <v>0</v>
      </c>
      <c r="AD435" s="224">
        <f>VLOOKUP(A435,'[1]CUT USD'!A:N,7,FALSE)</f>
        <v>0</v>
      </c>
      <c r="AE435" s="224">
        <f>VLOOKUP(A435,'[1]CUT USD'!A:N,8,FALSE)</f>
        <v>0</v>
      </c>
      <c r="AF435" s="224">
        <f>VLOOKUP(A435,'[1]CUT USD'!A:N,9,FALSE)</f>
        <v>0</v>
      </c>
      <c r="AG435" s="224">
        <f>VLOOKUP(A435,'[1]CUT USD'!A:N,10,FALSE)</f>
        <v>0</v>
      </c>
      <c r="AH435" s="224">
        <f>VLOOKUP(A435,'[1]CUT USD'!A:N,11,FALSE)</f>
        <v>0</v>
      </c>
      <c r="AI435" s="224">
        <f>VLOOKUP(A435,'[1]CUT USD'!A:N,12,FALSE)</f>
        <v>0</v>
      </c>
      <c r="AJ435" s="224">
        <f>VLOOKUP(A435,'[1]CUT USD'!A:N,13,FALSE)</f>
        <v>0</v>
      </c>
      <c r="AK435" s="224">
        <f>VLOOKUP(A435,'[1]CUT USD'!A:N,14,FALSE)</f>
        <v>0</v>
      </c>
      <c r="AL435" s="96">
        <f t="shared" si="8"/>
        <v>0</v>
      </c>
      <c r="AO435" s="103"/>
    </row>
    <row r="436" spans="1:41" ht="33" hidden="1" customHeight="1">
      <c r="A436" s="221">
        <v>1423</v>
      </c>
      <c r="B436" s="222" t="str">
        <f>PROPER(VLOOKUP(A436,[1]bd_lista!$A:$D,2,FALSE))</f>
        <v>Gobierno Autónomo Municipal De Toledo</v>
      </c>
      <c r="C436" s="223" t="s">
        <v>1383</v>
      </c>
      <c r="D436" s="224">
        <f>VLOOKUP(A436,'[1]RES. TRL'!A:C,2,FALSE)</f>
        <v>0</v>
      </c>
      <c r="E436" s="224">
        <f>VLOOKUP(A436,'[1]RES. TRL'!A:C,3,FALSE)</f>
        <v>0</v>
      </c>
      <c r="F436" s="224">
        <f>VLOOKUP(A436,[1]RES.CDI!A:B,2,FALSE)</f>
        <v>0</v>
      </c>
      <c r="G436" s="224">
        <f>VLOOKUP(A436,'[1]CUT Bs'!A:S,2,FALSE)</f>
        <v>0</v>
      </c>
      <c r="H436" s="224">
        <f>VLOOKUP(A436,'[1]CUT Bs'!A:S,3,FALSE)</f>
        <v>0</v>
      </c>
      <c r="I436" s="224">
        <f>VLOOKUP(A436,'[1]CUT Bs'!A:S,4,FALSE)</f>
        <v>0</v>
      </c>
      <c r="J436" s="224">
        <f>VLOOKUP(A436,'[1]CUT Bs'!A:S,5,FALSE)</f>
        <v>0</v>
      </c>
      <c r="K436" s="224">
        <f>VLOOKUP(A436,'[1]CUT Bs'!A:S,6,FALSE)</f>
        <v>0</v>
      </c>
      <c r="L436" s="224">
        <f>VLOOKUP(A436,'[1]CUT Bs'!A:S,7,FALSE)</f>
        <v>0</v>
      </c>
      <c r="M436" s="224">
        <f>VLOOKUP(A436,'[1]CUT Bs'!A:S,8,FALSE)</f>
        <v>0</v>
      </c>
      <c r="N436" s="224">
        <f>VLOOKUP(A436,'[1]CUT Bs'!A:S,9,FALSE)</f>
        <v>0</v>
      </c>
      <c r="O436" s="224">
        <f>VLOOKUP(A436,'[1]CUT Bs'!A:S,10,FALSE)</f>
        <v>0</v>
      </c>
      <c r="P436" s="224">
        <f>VLOOKUP(A436,'[1]CUT Bs'!A:S,11,FALSE)</f>
        <v>0</v>
      </c>
      <c r="Q436" s="224">
        <f>VLOOKUP(A436,'[1]CUT Bs'!A:S,12,FALSE)</f>
        <v>0</v>
      </c>
      <c r="R436" s="224">
        <f>VLOOKUP(A436,'[1]CUT Bs'!A:S,13,FALSE)</f>
        <v>0</v>
      </c>
      <c r="S436" s="224">
        <f>VLOOKUP(A436,'[1]CUT Bs'!A:S,14,FALSE)</f>
        <v>0</v>
      </c>
      <c r="T436" s="224">
        <f>VLOOKUP(A436,'[1]CUT Bs'!A:S,15,FALSE)</f>
        <v>0</v>
      </c>
      <c r="U436" s="224">
        <f>VLOOKUP(A436,'[1]CUT Bs'!A:S,16,FALSE)</f>
        <v>0</v>
      </c>
      <c r="V436" s="224">
        <f>VLOOKUP(A436,'[1]CUT Bs'!A:S,17,FALSE)</f>
        <v>0</v>
      </c>
      <c r="W436" s="224">
        <f>VLOOKUP(A436,'[1]RES. TRL'!F:H,2,FALSE)</f>
        <v>0</v>
      </c>
      <c r="X436" s="224">
        <f>VLOOKUP(A436,'[1]RES. TRL'!F:H,3,FALSE)</f>
        <v>0</v>
      </c>
      <c r="Y436" s="224">
        <f>VLOOKUP(A436,'[1]CUT USD'!A:N,2,FALSE)</f>
        <v>0</v>
      </c>
      <c r="Z436" s="224">
        <f>VLOOKUP(A436,'[1]CUT USD'!A:N,3,FALSE)</f>
        <v>0</v>
      </c>
      <c r="AA436" s="224">
        <f>VLOOKUP(A436,'[1]CUT USD'!A:N,4,FALSE)</f>
        <v>0</v>
      </c>
      <c r="AB436" s="224">
        <f>VLOOKUP(A436,'[1]CUT USD'!A:N,5,FALSE)</f>
        <v>0</v>
      </c>
      <c r="AC436" s="224">
        <f>VLOOKUP(A436,'[1]CUT USD'!A:N,6,FALSE)</f>
        <v>0</v>
      </c>
      <c r="AD436" s="224">
        <f>VLOOKUP(A436,'[1]CUT USD'!A:N,7,FALSE)</f>
        <v>0</v>
      </c>
      <c r="AE436" s="224">
        <f>VLOOKUP(A436,'[1]CUT USD'!A:N,8,FALSE)</f>
        <v>0</v>
      </c>
      <c r="AF436" s="224">
        <f>VLOOKUP(A436,'[1]CUT USD'!A:N,9,FALSE)</f>
        <v>0</v>
      </c>
      <c r="AG436" s="224">
        <f>VLOOKUP(A436,'[1]CUT USD'!A:N,10,FALSE)</f>
        <v>0</v>
      </c>
      <c r="AH436" s="224">
        <f>VLOOKUP(A436,'[1]CUT USD'!A:N,11,FALSE)</f>
        <v>0</v>
      </c>
      <c r="AI436" s="224">
        <f>VLOOKUP(A436,'[1]CUT USD'!A:N,12,FALSE)</f>
        <v>0</v>
      </c>
      <c r="AJ436" s="224">
        <f>VLOOKUP(A436,'[1]CUT USD'!A:N,13,FALSE)</f>
        <v>0</v>
      </c>
      <c r="AK436" s="224">
        <f>VLOOKUP(A436,'[1]CUT USD'!A:N,14,FALSE)</f>
        <v>0</v>
      </c>
      <c r="AL436" s="96">
        <f t="shared" si="8"/>
        <v>0</v>
      </c>
      <c r="AO436" s="103"/>
    </row>
    <row r="437" spans="1:41" ht="33" hidden="1" customHeight="1">
      <c r="A437" s="221">
        <v>1424</v>
      </c>
      <c r="B437" s="222" t="str">
        <f>PROPER(VLOOKUP(A437,[1]bd_lista!$A:$D,2,FALSE))</f>
        <v>Gobierno Autónomo Municipal De Andamarca (Santiago De Andamarca)</v>
      </c>
      <c r="C437" s="223" t="s">
        <v>1383</v>
      </c>
      <c r="D437" s="224">
        <f>VLOOKUP(A437,'[1]RES. TRL'!A:C,2,FALSE)</f>
        <v>0</v>
      </c>
      <c r="E437" s="224">
        <f>VLOOKUP(A437,'[1]RES. TRL'!A:C,3,FALSE)</f>
        <v>0</v>
      </c>
      <c r="F437" s="224">
        <f>VLOOKUP(A437,[1]RES.CDI!A:B,2,FALSE)</f>
        <v>0</v>
      </c>
      <c r="G437" s="224">
        <f>VLOOKUP(A437,'[1]CUT Bs'!A:S,2,FALSE)</f>
        <v>0</v>
      </c>
      <c r="H437" s="224">
        <f>VLOOKUP(A437,'[1]CUT Bs'!A:S,3,FALSE)</f>
        <v>0</v>
      </c>
      <c r="I437" s="224">
        <f>VLOOKUP(A437,'[1]CUT Bs'!A:S,4,FALSE)</f>
        <v>0</v>
      </c>
      <c r="J437" s="224">
        <f>VLOOKUP(A437,'[1]CUT Bs'!A:S,5,FALSE)</f>
        <v>0</v>
      </c>
      <c r="K437" s="224">
        <f>VLOOKUP(A437,'[1]CUT Bs'!A:S,6,FALSE)</f>
        <v>0</v>
      </c>
      <c r="L437" s="224">
        <f>VLOOKUP(A437,'[1]CUT Bs'!A:S,7,FALSE)</f>
        <v>0</v>
      </c>
      <c r="M437" s="224">
        <f>VLOOKUP(A437,'[1]CUT Bs'!A:S,8,FALSE)</f>
        <v>0</v>
      </c>
      <c r="N437" s="224">
        <f>VLOOKUP(A437,'[1]CUT Bs'!A:S,9,FALSE)</f>
        <v>0</v>
      </c>
      <c r="O437" s="224">
        <f>VLOOKUP(A437,'[1]CUT Bs'!A:S,10,FALSE)</f>
        <v>0</v>
      </c>
      <c r="P437" s="224">
        <f>VLOOKUP(A437,'[1]CUT Bs'!A:S,11,FALSE)</f>
        <v>0</v>
      </c>
      <c r="Q437" s="224">
        <f>VLOOKUP(A437,'[1]CUT Bs'!A:S,12,FALSE)</f>
        <v>0</v>
      </c>
      <c r="R437" s="224">
        <f>VLOOKUP(A437,'[1]CUT Bs'!A:S,13,FALSE)</f>
        <v>0</v>
      </c>
      <c r="S437" s="224">
        <f>VLOOKUP(A437,'[1]CUT Bs'!A:S,14,FALSE)</f>
        <v>0</v>
      </c>
      <c r="T437" s="224">
        <f>VLOOKUP(A437,'[1]CUT Bs'!A:S,15,FALSE)</f>
        <v>0</v>
      </c>
      <c r="U437" s="224">
        <f>VLOOKUP(A437,'[1]CUT Bs'!A:S,16,FALSE)</f>
        <v>0</v>
      </c>
      <c r="V437" s="224">
        <f>VLOOKUP(A437,'[1]CUT Bs'!A:S,17,FALSE)</f>
        <v>0</v>
      </c>
      <c r="W437" s="224">
        <f>VLOOKUP(A437,'[1]RES. TRL'!F:H,2,FALSE)</f>
        <v>0</v>
      </c>
      <c r="X437" s="224">
        <f>VLOOKUP(A437,'[1]RES. TRL'!F:H,3,FALSE)</f>
        <v>0</v>
      </c>
      <c r="Y437" s="224">
        <f>VLOOKUP(A437,'[1]CUT USD'!A:N,2,FALSE)</f>
        <v>0</v>
      </c>
      <c r="Z437" s="224">
        <f>VLOOKUP(A437,'[1]CUT USD'!A:N,3,FALSE)</f>
        <v>0</v>
      </c>
      <c r="AA437" s="224">
        <f>VLOOKUP(A437,'[1]CUT USD'!A:N,4,FALSE)</f>
        <v>0</v>
      </c>
      <c r="AB437" s="224">
        <f>VLOOKUP(A437,'[1]CUT USD'!A:N,5,FALSE)</f>
        <v>0</v>
      </c>
      <c r="AC437" s="224">
        <f>VLOOKUP(A437,'[1]CUT USD'!A:N,6,FALSE)</f>
        <v>0</v>
      </c>
      <c r="AD437" s="224">
        <f>VLOOKUP(A437,'[1]CUT USD'!A:N,7,FALSE)</f>
        <v>0</v>
      </c>
      <c r="AE437" s="224">
        <f>VLOOKUP(A437,'[1]CUT USD'!A:N,8,FALSE)</f>
        <v>0</v>
      </c>
      <c r="AF437" s="224">
        <f>VLOOKUP(A437,'[1]CUT USD'!A:N,9,FALSE)</f>
        <v>0</v>
      </c>
      <c r="AG437" s="224">
        <f>VLOOKUP(A437,'[1]CUT USD'!A:N,10,FALSE)</f>
        <v>0</v>
      </c>
      <c r="AH437" s="224">
        <f>VLOOKUP(A437,'[1]CUT USD'!A:N,11,FALSE)</f>
        <v>0</v>
      </c>
      <c r="AI437" s="224">
        <f>VLOOKUP(A437,'[1]CUT USD'!A:N,12,FALSE)</f>
        <v>0</v>
      </c>
      <c r="AJ437" s="224">
        <f>VLOOKUP(A437,'[1]CUT USD'!A:N,13,FALSE)</f>
        <v>0</v>
      </c>
      <c r="AK437" s="224">
        <f>VLOOKUP(A437,'[1]CUT USD'!A:N,14,FALSE)</f>
        <v>0</v>
      </c>
      <c r="AL437" s="96">
        <f t="shared" si="8"/>
        <v>0</v>
      </c>
      <c r="AO437" s="103"/>
    </row>
    <row r="438" spans="1:41" ht="33" hidden="1" customHeight="1">
      <c r="A438" s="221">
        <v>1425</v>
      </c>
      <c r="B438" s="222" t="str">
        <f>PROPER(VLOOKUP(A438,[1]bd_lista!$A:$D,2,FALSE))</f>
        <v>Gobierno Autónomo Municipal De Belén De Andamarca</v>
      </c>
      <c r="C438" s="223" t="s">
        <v>1383</v>
      </c>
      <c r="D438" s="224">
        <f>VLOOKUP(A438,'[1]RES. TRL'!A:C,2,FALSE)</f>
        <v>0</v>
      </c>
      <c r="E438" s="224">
        <f>VLOOKUP(A438,'[1]RES. TRL'!A:C,3,FALSE)</f>
        <v>0</v>
      </c>
      <c r="F438" s="224">
        <f>VLOOKUP(A438,[1]RES.CDI!A:B,2,FALSE)</f>
        <v>0</v>
      </c>
      <c r="G438" s="224">
        <f>VLOOKUP(A438,'[1]CUT Bs'!A:S,2,FALSE)</f>
        <v>0</v>
      </c>
      <c r="H438" s="224">
        <f>VLOOKUP(A438,'[1]CUT Bs'!A:S,3,FALSE)</f>
        <v>0</v>
      </c>
      <c r="I438" s="224">
        <f>VLOOKUP(A438,'[1]CUT Bs'!A:S,4,FALSE)</f>
        <v>0</v>
      </c>
      <c r="J438" s="224">
        <f>VLOOKUP(A438,'[1]CUT Bs'!A:S,5,FALSE)</f>
        <v>0</v>
      </c>
      <c r="K438" s="224">
        <f>VLOOKUP(A438,'[1]CUT Bs'!A:S,6,FALSE)</f>
        <v>0</v>
      </c>
      <c r="L438" s="224">
        <f>VLOOKUP(A438,'[1]CUT Bs'!A:S,7,FALSE)</f>
        <v>0</v>
      </c>
      <c r="M438" s="224">
        <f>VLOOKUP(A438,'[1]CUT Bs'!A:S,8,FALSE)</f>
        <v>0</v>
      </c>
      <c r="N438" s="224">
        <f>VLOOKUP(A438,'[1]CUT Bs'!A:S,9,FALSE)</f>
        <v>0</v>
      </c>
      <c r="O438" s="224">
        <f>VLOOKUP(A438,'[1]CUT Bs'!A:S,10,FALSE)</f>
        <v>0</v>
      </c>
      <c r="P438" s="224">
        <f>VLOOKUP(A438,'[1]CUT Bs'!A:S,11,FALSE)</f>
        <v>0</v>
      </c>
      <c r="Q438" s="224">
        <f>VLOOKUP(A438,'[1]CUT Bs'!A:S,12,FALSE)</f>
        <v>0</v>
      </c>
      <c r="R438" s="224">
        <f>VLOOKUP(A438,'[1]CUT Bs'!A:S,13,FALSE)</f>
        <v>0</v>
      </c>
      <c r="S438" s="224">
        <f>VLOOKUP(A438,'[1]CUT Bs'!A:S,14,FALSE)</f>
        <v>0</v>
      </c>
      <c r="T438" s="224">
        <f>VLOOKUP(A438,'[1]CUT Bs'!A:S,15,FALSE)</f>
        <v>0</v>
      </c>
      <c r="U438" s="224">
        <f>VLOOKUP(A438,'[1]CUT Bs'!A:S,16,FALSE)</f>
        <v>0</v>
      </c>
      <c r="V438" s="224">
        <f>VLOOKUP(A438,'[1]CUT Bs'!A:S,17,FALSE)</f>
        <v>0</v>
      </c>
      <c r="W438" s="224">
        <f>VLOOKUP(A438,'[1]RES. TRL'!F:H,2,FALSE)</f>
        <v>0</v>
      </c>
      <c r="X438" s="224">
        <f>VLOOKUP(A438,'[1]RES. TRL'!F:H,3,FALSE)</f>
        <v>0</v>
      </c>
      <c r="Y438" s="224">
        <f>VLOOKUP(A438,'[1]CUT USD'!A:N,2,FALSE)</f>
        <v>0</v>
      </c>
      <c r="Z438" s="224">
        <f>VLOOKUP(A438,'[1]CUT USD'!A:N,3,FALSE)</f>
        <v>0</v>
      </c>
      <c r="AA438" s="224">
        <f>VLOOKUP(A438,'[1]CUT USD'!A:N,4,FALSE)</f>
        <v>0</v>
      </c>
      <c r="AB438" s="224">
        <f>VLOOKUP(A438,'[1]CUT USD'!A:N,5,FALSE)</f>
        <v>0</v>
      </c>
      <c r="AC438" s="224">
        <f>VLOOKUP(A438,'[1]CUT USD'!A:N,6,FALSE)</f>
        <v>0</v>
      </c>
      <c r="AD438" s="224">
        <f>VLOOKUP(A438,'[1]CUT USD'!A:N,7,FALSE)</f>
        <v>0</v>
      </c>
      <c r="AE438" s="224">
        <f>VLOOKUP(A438,'[1]CUT USD'!A:N,8,FALSE)</f>
        <v>0</v>
      </c>
      <c r="AF438" s="224">
        <f>VLOOKUP(A438,'[1]CUT USD'!A:N,9,FALSE)</f>
        <v>0</v>
      </c>
      <c r="AG438" s="224">
        <f>VLOOKUP(A438,'[1]CUT USD'!A:N,10,FALSE)</f>
        <v>0</v>
      </c>
      <c r="AH438" s="224">
        <f>VLOOKUP(A438,'[1]CUT USD'!A:N,11,FALSE)</f>
        <v>0</v>
      </c>
      <c r="AI438" s="224">
        <f>VLOOKUP(A438,'[1]CUT USD'!A:N,12,FALSE)</f>
        <v>0</v>
      </c>
      <c r="AJ438" s="224">
        <f>VLOOKUP(A438,'[1]CUT USD'!A:N,13,FALSE)</f>
        <v>0</v>
      </c>
      <c r="AK438" s="224">
        <f>VLOOKUP(A438,'[1]CUT USD'!A:N,14,FALSE)</f>
        <v>0</v>
      </c>
      <c r="AL438" s="96">
        <f t="shared" si="8"/>
        <v>0</v>
      </c>
      <c r="AO438" s="103"/>
    </row>
    <row r="439" spans="1:41" ht="33" hidden="1" customHeight="1">
      <c r="A439" s="221">
        <v>1426</v>
      </c>
      <c r="B439" s="222" t="str">
        <f>PROPER(VLOOKUP(A439,[1]bd_lista!$A:$D,2,FALSE))</f>
        <v>Gobierno Autónomo Municipal De Salinas De G. Mendoza</v>
      </c>
      <c r="C439" s="223" t="s">
        <v>1383</v>
      </c>
      <c r="D439" s="224">
        <f>VLOOKUP(A439,'[1]RES. TRL'!A:C,2,FALSE)</f>
        <v>0</v>
      </c>
      <c r="E439" s="224">
        <f>VLOOKUP(A439,'[1]RES. TRL'!A:C,3,FALSE)</f>
        <v>0</v>
      </c>
      <c r="F439" s="224">
        <f>VLOOKUP(A439,[1]RES.CDI!A:B,2,FALSE)</f>
        <v>0</v>
      </c>
      <c r="G439" s="224">
        <f>VLOOKUP(A439,'[1]CUT Bs'!A:S,2,FALSE)</f>
        <v>0</v>
      </c>
      <c r="H439" s="224">
        <f>VLOOKUP(A439,'[1]CUT Bs'!A:S,3,FALSE)</f>
        <v>0</v>
      </c>
      <c r="I439" s="224">
        <f>VLOOKUP(A439,'[1]CUT Bs'!A:S,4,FALSE)</f>
        <v>0</v>
      </c>
      <c r="J439" s="224">
        <f>VLOOKUP(A439,'[1]CUT Bs'!A:S,5,FALSE)</f>
        <v>0</v>
      </c>
      <c r="K439" s="224">
        <f>VLOOKUP(A439,'[1]CUT Bs'!A:S,6,FALSE)</f>
        <v>0</v>
      </c>
      <c r="L439" s="224">
        <f>VLOOKUP(A439,'[1]CUT Bs'!A:S,7,FALSE)</f>
        <v>0</v>
      </c>
      <c r="M439" s="224">
        <f>VLOOKUP(A439,'[1]CUT Bs'!A:S,8,FALSE)</f>
        <v>0</v>
      </c>
      <c r="N439" s="224">
        <f>VLOOKUP(A439,'[1]CUT Bs'!A:S,9,FALSE)</f>
        <v>0</v>
      </c>
      <c r="O439" s="224">
        <f>VLOOKUP(A439,'[1]CUT Bs'!A:S,10,FALSE)</f>
        <v>0</v>
      </c>
      <c r="P439" s="224">
        <f>VLOOKUP(A439,'[1]CUT Bs'!A:S,11,FALSE)</f>
        <v>0</v>
      </c>
      <c r="Q439" s="224">
        <f>VLOOKUP(A439,'[1]CUT Bs'!A:S,12,FALSE)</f>
        <v>0</v>
      </c>
      <c r="R439" s="224">
        <f>VLOOKUP(A439,'[1]CUT Bs'!A:S,13,FALSE)</f>
        <v>0</v>
      </c>
      <c r="S439" s="224">
        <f>VLOOKUP(A439,'[1]CUT Bs'!A:S,14,FALSE)</f>
        <v>0</v>
      </c>
      <c r="T439" s="224">
        <f>VLOOKUP(A439,'[1]CUT Bs'!A:S,15,FALSE)</f>
        <v>0</v>
      </c>
      <c r="U439" s="224">
        <f>VLOOKUP(A439,'[1]CUT Bs'!A:S,16,FALSE)</f>
        <v>0</v>
      </c>
      <c r="V439" s="224">
        <f>VLOOKUP(A439,'[1]CUT Bs'!A:S,17,FALSE)</f>
        <v>0</v>
      </c>
      <c r="W439" s="224">
        <f>VLOOKUP(A439,'[1]RES. TRL'!F:H,2,FALSE)</f>
        <v>0</v>
      </c>
      <c r="X439" s="224">
        <f>VLOOKUP(A439,'[1]RES. TRL'!F:H,3,FALSE)</f>
        <v>0</v>
      </c>
      <c r="Y439" s="224">
        <f>VLOOKUP(A439,'[1]CUT USD'!A:N,2,FALSE)</f>
        <v>0</v>
      </c>
      <c r="Z439" s="224">
        <f>VLOOKUP(A439,'[1]CUT USD'!A:N,3,FALSE)</f>
        <v>0</v>
      </c>
      <c r="AA439" s="224">
        <f>VLOOKUP(A439,'[1]CUT USD'!A:N,4,FALSE)</f>
        <v>0</v>
      </c>
      <c r="AB439" s="224">
        <f>VLOOKUP(A439,'[1]CUT USD'!A:N,5,FALSE)</f>
        <v>0</v>
      </c>
      <c r="AC439" s="224">
        <f>VLOOKUP(A439,'[1]CUT USD'!A:N,6,FALSE)</f>
        <v>0</v>
      </c>
      <c r="AD439" s="224">
        <f>VLOOKUP(A439,'[1]CUT USD'!A:N,7,FALSE)</f>
        <v>0</v>
      </c>
      <c r="AE439" s="224">
        <f>VLOOKUP(A439,'[1]CUT USD'!A:N,8,FALSE)</f>
        <v>0</v>
      </c>
      <c r="AF439" s="224">
        <f>VLOOKUP(A439,'[1]CUT USD'!A:N,9,FALSE)</f>
        <v>0</v>
      </c>
      <c r="AG439" s="224">
        <f>VLOOKUP(A439,'[1]CUT USD'!A:N,10,FALSE)</f>
        <v>0</v>
      </c>
      <c r="AH439" s="224">
        <f>VLOOKUP(A439,'[1]CUT USD'!A:N,11,FALSE)</f>
        <v>0</v>
      </c>
      <c r="AI439" s="224">
        <f>VLOOKUP(A439,'[1]CUT USD'!A:N,12,FALSE)</f>
        <v>0</v>
      </c>
      <c r="AJ439" s="224">
        <f>VLOOKUP(A439,'[1]CUT USD'!A:N,13,FALSE)</f>
        <v>0</v>
      </c>
      <c r="AK439" s="224">
        <f>VLOOKUP(A439,'[1]CUT USD'!A:N,14,FALSE)</f>
        <v>0</v>
      </c>
      <c r="AL439" s="96">
        <f t="shared" si="8"/>
        <v>0</v>
      </c>
      <c r="AO439" s="103"/>
    </row>
    <row r="440" spans="1:41" ht="33" hidden="1" customHeight="1">
      <c r="A440" s="221">
        <v>1427</v>
      </c>
      <c r="B440" s="222" t="str">
        <f>PROPER(VLOOKUP(A440,[1]bd_lista!$A:$D,2,FALSE))</f>
        <v>Gobierno Autónomo Municipal De Pampa Aullagas</v>
      </c>
      <c r="C440" s="223" t="s">
        <v>1383</v>
      </c>
      <c r="D440" s="224">
        <f>VLOOKUP(A440,'[1]RES. TRL'!A:C,2,FALSE)</f>
        <v>0</v>
      </c>
      <c r="E440" s="224">
        <f>VLOOKUP(A440,'[1]RES. TRL'!A:C,3,FALSE)</f>
        <v>0</v>
      </c>
      <c r="F440" s="224">
        <f>VLOOKUP(A440,[1]RES.CDI!A:B,2,FALSE)</f>
        <v>0</v>
      </c>
      <c r="G440" s="224">
        <f>VLOOKUP(A440,'[1]CUT Bs'!A:S,2,FALSE)</f>
        <v>0</v>
      </c>
      <c r="H440" s="224">
        <f>VLOOKUP(A440,'[1]CUT Bs'!A:S,3,FALSE)</f>
        <v>0</v>
      </c>
      <c r="I440" s="224">
        <f>VLOOKUP(A440,'[1]CUT Bs'!A:S,4,FALSE)</f>
        <v>0</v>
      </c>
      <c r="J440" s="224">
        <f>VLOOKUP(A440,'[1]CUT Bs'!A:S,5,FALSE)</f>
        <v>0</v>
      </c>
      <c r="K440" s="224">
        <f>VLOOKUP(A440,'[1]CUT Bs'!A:S,6,FALSE)</f>
        <v>0</v>
      </c>
      <c r="L440" s="224">
        <f>VLOOKUP(A440,'[1]CUT Bs'!A:S,7,FALSE)</f>
        <v>0</v>
      </c>
      <c r="M440" s="224">
        <f>VLOOKUP(A440,'[1]CUT Bs'!A:S,8,FALSE)</f>
        <v>0</v>
      </c>
      <c r="N440" s="224">
        <f>VLOOKUP(A440,'[1]CUT Bs'!A:S,9,FALSE)</f>
        <v>0</v>
      </c>
      <c r="O440" s="224">
        <f>VLOOKUP(A440,'[1]CUT Bs'!A:S,10,FALSE)</f>
        <v>0</v>
      </c>
      <c r="P440" s="224">
        <f>VLOOKUP(A440,'[1]CUT Bs'!A:S,11,FALSE)</f>
        <v>0</v>
      </c>
      <c r="Q440" s="224">
        <f>VLOOKUP(A440,'[1]CUT Bs'!A:S,12,FALSE)</f>
        <v>0</v>
      </c>
      <c r="R440" s="224">
        <f>VLOOKUP(A440,'[1]CUT Bs'!A:S,13,FALSE)</f>
        <v>0</v>
      </c>
      <c r="S440" s="224">
        <f>VLOOKUP(A440,'[1]CUT Bs'!A:S,14,FALSE)</f>
        <v>0</v>
      </c>
      <c r="T440" s="224">
        <f>VLOOKUP(A440,'[1]CUT Bs'!A:S,15,FALSE)</f>
        <v>0</v>
      </c>
      <c r="U440" s="224">
        <f>VLOOKUP(A440,'[1]CUT Bs'!A:S,16,FALSE)</f>
        <v>0</v>
      </c>
      <c r="V440" s="224">
        <f>VLOOKUP(A440,'[1]CUT Bs'!A:S,17,FALSE)</f>
        <v>0</v>
      </c>
      <c r="W440" s="224">
        <f>VLOOKUP(A440,'[1]RES. TRL'!F:H,2,FALSE)</f>
        <v>0</v>
      </c>
      <c r="X440" s="224">
        <f>VLOOKUP(A440,'[1]RES. TRL'!F:H,3,FALSE)</f>
        <v>0</v>
      </c>
      <c r="Y440" s="224">
        <f>VLOOKUP(A440,'[1]CUT USD'!A:N,2,FALSE)</f>
        <v>0</v>
      </c>
      <c r="Z440" s="224">
        <f>VLOOKUP(A440,'[1]CUT USD'!A:N,3,FALSE)</f>
        <v>0</v>
      </c>
      <c r="AA440" s="224">
        <f>VLOOKUP(A440,'[1]CUT USD'!A:N,4,FALSE)</f>
        <v>0</v>
      </c>
      <c r="AB440" s="224">
        <f>VLOOKUP(A440,'[1]CUT USD'!A:N,5,FALSE)</f>
        <v>0</v>
      </c>
      <c r="AC440" s="224">
        <f>VLOOKUP(A440,'[1]CUT USD'!A:N,6,FALSE)</f>
        <v>0</v>
      </c>
      <c r="AD440" s="224">
        <f>VLOOKUP(A440,'[1]CUT USD'!A:N,7,FALSE)</f>
        <v>0</v>
      </c>
      <c r="AE440" s="224">
        <f>VLOOKUP(A440,'[1]CUT USD'!A:N,8,FALSE)</f>
        <v>0</v>
      </c>
      <c r="AF440" s="224">
        <f>VLOOKUP(A440,'[1]CUT USD'!A:N,9,FALSE)</f>
        <v>0</v>
      </c>
      <c r="AG440" s="224">
        <f>VLOOKUP(A440,'[1]CUT USD'!A:N,10,FALSE)</f>
        <v>0</v>
      </c>
      <c r="AH440" s="224">
        <f>VLOOKUP(A440,'[1]CUT USD'!A:N,11,FALSE)</f>
        <v>0</v>
      </c>
      <c r="AI440" s="224">
        <f>VLOOKUP(A440,'[1]CUT USD'!A:N,12,FALSE)</f>
        <v>0</v>
      </c>
      <c r="AJ440" s="224">
        <f>VLOOKUP(A440,'[1]CUT USD'!A:N,13,FALSE)</f>
        <v>0</v>
      </c>
      <c r="AK440" s="224">
        <f>VLOOKUP(A440,'[1]CUT USD'!A:N,14,FALSE)</f>
        <v>0</v>
      </c>
      <c r="AL440" s="96">
        <f t="shared" si="8"/>
        <v>0</v>
      </c>
      <c r="AO440" s="103"/>
    </row>
    <row r="441" spans="1:41" ht="33" hidden="1" customHeight="1">
      <c r="A441" s="221">
        <v>1428</v>
      </c>
      <c r="B441" s="222" t="str">
        <f>PROPER(VLOOKUP(A441,[1]bd_lista!$A:$D,2,FALSE))</f>
        <v>Gobierno Autónomo Municipal De La Rivera</v>
      </c>
      <c r="C441" s="223" t="s">
        <v>1383</v>
      </c>
      <c r="D441" s="224">
        <f>VLOOKUP(A441,'[1]RES. TRL'!A:C,2,FALSE)</f>
        <v>0</v>
      </c>
      <c r="E441" s="224">
        <f>VLOOKUP(A441,'[1]RES. TRL'!A:C,3,FALSE)</f>
        <v>0</v>
      </c>
      <c r="F441" s="224">
        <f>VLOOKUP(A441,[1]RES.CDI!A:B,2,FALSE)</f>
        <v>0</v>
      </c>
      <c r="G441" s="224">
        <f>VLOOKUP(A441,'[1]CUT Bs'!A:S,2,FALSE)</f>
        <v>0</v>
      </c>
      <c r="H441" s="224">
        <f>VLOOKUP(A441,'[1]CUT Bs'!A:S,3,FALSE)</f>
        <v>0</v>
      </c>
      <c r="I441" s="224">
        <f>VLOOKUP(A441,'[1]CUT Bs'!A:S,4,FALSE)</f>
        <v>0</v>
      </c>
      <c r="J441" s="224">
        <f>VLOOKUP(A441,'[1]CUT Bs'!A:S,5,FALSE)</f>
        <v>0</v>
      </c>
      <c r="K441" s="224">
        <f>VLOOKUP(A441,'[1]CUT Bs'!A:S,6,FALSE)</f>
        <v>0</v>
      </c>
      <c r="L441" s="224">
        <f>VLOOKUP(A441,'[1]CUT Bs'!A:S,7,FALSE)</f>
        <v>0</v>
      </c>
      <c r="M441" s="224">
        <f>VLOOKUP(A441,'[1]CUT Bs'!A:S,8,FALSE)</f>
        <v>0</v>
      </c>
      <c r="N441" s="224">
        <f>VLOOKUP(A441,'[1]CUT Bs'!A:S,9,FALSE)</f>
        <v>0</v>
      </c>
      <c r="O441" s="224">
        <f>VLOOKUP(A441,'[1]CUT Bs'!A:S,10,FALSE)</f>
        <v>0</v>
      </c>
      <c r="P441" s="224">
        <f>VLOOKUP(A441,'[1]CUT Bs'!A:S,11,FALSE)</f>
        <v>0</v>
      </c>
      <c r="Q441" s="224">
        <f>VLOOKUP(A441,'[1]CUT Bs'!A:S,12,FALSE)</f>
        <v>0</v>
      </c>
      <c r="R441" s="224">
        <f>VLOOKUP(A441,'[1]CUT Bs'!A:S,13,FALSE)</f>
        <v>0</v>
      </c>
      <c r="S441" s="224">
        <f>VLOOKUP(A441,'[1]CUT Bs'!A:S,14,FALSE)</f>
        <v>0</v>
      </c>
      <c r="T441" s="224">
        <f>VLOOKUP(A441,'[1]CUT Bs'!A:S,15,FALSE)</f>
        <v>0</v>
      </c>
      <c r="U441" s="224">
        <f>VLOOKUP(A441,'[1]CUT Bs'!A:S,16,FALSE)</f>
        <v>0</v>
      </c>
      <c r="V441" s="224">
        <f>VLOOKUP(A441,'[1]CUT Bs'!A:S,17,FALSE)</f>
        <v>0</v>
      </c>
      <c r="W441" s="224">
        <f>VLOOKUP(A441,'[1]RES. TRL'!F:H,2,FALSE)</f>
        <v>0</v>
      </c>
      <c r="X441" s="224">
        <f>VLOOKUP(A441,'[1]RES. TRL'!F:H,3,FALSE)</f>
        <v>0</v>
      </c>
      <c r="Y441" s="224">
        <f>VLOOKUP(A441,'[1]CUT USD'!A:N,2,FALSE)</f>
        <v>0</v>
      </c>
      <c r="Z441" s="224">
        <f>VLOOKUP(A441,'[1]CUT USD'!A:N,3,FALSE)</f>
        <v>0</v>
      </c>
      <c r="AA441" s="224">
        <f>VLOOKUP(A441,'[1]CUT USD'!A:N,4,FALSE)</f>
        <v>0</v>
      </c>
      <c r="AB441" s="224">
        <f>VLOOKUP(A441,'[1]CUT USD'!A:N,5,FALSE)</f>
        <v>0</v>
      </c>
      <c r="AC441" s="224">
        <f>VLOOKUP(A441,'[1]CUT USD'!A:N,6,FALSE)</f>
        <v>0</v>
      </c>
      <c r="AD441" s="224">
        <f>VLOOKUP(A441,'[1]CUT USD'!A:N,7,FALSE)</f>
        <v>0</v>
      </c>
      <c r="AE441" s="224">
        <f>VLOOKUP(A441,'[1]CUT USD'!A:N,8,FALSE)</f>
        <v>0</v>
      </c>
      <c r="AF441" s="224">
        <f>VLOOKUP(A441,'[1]CUT USD'!A:N,9,FALSE)</f>
        <v>0</v>
      </c>
      <c r="AG441" s="224">
        <f>VLOOKUP(A441,'[1]CUT USD'!A:N,10,FALSE)</f>
        <v>0</v>
      </c>
      <c r="AH441" s="224">
        <f>VLOOKUP(A441,'[1]CUT USD'!A:N,11,FALSE)</f>
        <v>0</v>
      </c>
      <c r="AI441" s="224">
        <f>VLOOKUP(A441,'[1]CUT USD'!A:N,12,FALSE)</f>
        <v>0</v>
      </c>
      <c r="AJ441" s="224">
        <f>VLOOKUP(A441,'[1]CUT USD'!A:N,13,FALSE)</f>
        <v>0</v>
      </c>
      <c r="AK441" s="224">
        <f>VLOOKUP(A441,'[1]CUT USD'!A:N,14,FALSE)</f>
        <v>0</v>
      </c>
      <c r="AL441" s="96">
        <f t="shared" si="8"/>
        <v>0</v>
      </c>
      <c r="AO441" s="103"/>
    </row>
    <row r="442" spans="1:41" ht="33" hidden="1" customHeight="1">
      <c r="A442" s="221">
        <v>1429</v>
      </c>
      <c r="B442" s="222" t="str">
        <f>PROPER(VLOOKUP(A442,[1]bd_lista!$A:$D,2,FALSE))</f>
        <v>Gobierno Autónomo Municipal De Todos Santos</v>
      </c>
      <c r="C442" s="223" t="s">
        <v>1383</v>
      </c>
      <c r="D442" s="224">
        <f>VLOOKUP(A442,'[1]RES. TRL'!A:C,2,FALSE)</f>
        <v>0</v>
      </c>
      <c r="E442" s="224">
        <f>VLOOKUP(A442,'[1]RES. TRL'!A:C,3,FALSE)</f>
        <v>0</v>
      </c>
      <c r="F442" s="224">
        <f>VLOOKUP(A442,[1]RES.CDI!A:B,2,FALSE)</f>
        <v>0</v>
      </c>
      <c r="G442" s="224">
        <f>VLOOKUP(A442,'[1]CUT Bs'!A:S,2,FALSE)</f>
        <v>0</v>
      </c>
      <c r="H442" s="224">
        <f>VLOOKUP(A442,'[1]CUT Bs'!A:S,3,FALSE)</f>
        <v>0</v>
      </c>
      <c r="I442" s="224">
        <f>VLOOKUP(A442,'[1]CUT Bs'!A:S,4,FALSE)</f>
        <v>0</v>
      </c>
      <c r="J442" s="224">
        <f>VLOOKUP(A442,'[1]CUT Bs'!A:S,5,FALSE)</f>
        <v>0</v>
      </c>
      <c r="K442" s="224">
        <f>VLOOKUP(A442,'[1]CUT Bs'!A:S,6,FALSE)</f>
        <v>0</v>
      </c>
      <c r="L442" s="224">
        <f>VLOOKUP(A442,'[1]CUT Bs'!A:S,7,FALSE)</f>
        <v>0</v>
      </c>
      <c r="M442" s="224">
        <f>VLOOKUP(A442,'[1]CUT Bs'!A:S,8,FALSE)</f>
        <v>0</v>
      </c>
      <c r="N442" s="224">
        <f>VLOOKUP(A442,'[1]CUT Bs'!A:S,9,FALSE)</f>
        <v>0</v>
      </c>
      <c r="O442" s="224">
        <f>VLOOKUP(A442,'[1]CUT Bs'!A:S,10,FALSE)</f>
        <v>0</v>
      </c>
      <c r="P442" s="224">
        <f>VLOOKUP(A442,'[1]CUT Bs'!A:S,11,FALSE)</f>
        <v>0</v>
      </c>
      <c r="Q442" s="224">
        <f>VLOOKUP(A442,'[1]CUT Bs'!A:S,12,FALSE)</f>
        <v>0</v>
      </c>
      <c r="R442" s="224">
        <f>VLOOKUP(A442,'[1]CUT Bs'!A:S,13,FALSE)</f>
        <v>0</v>
      </c>
      <c r="S442" s="224">
        <f>VLOOKUP(A442,'[1]CUT Bs'!A:S,14,FALSE)</f>
        <v>0</v>
      </c>
      <c r="T442" s="224">
        <f>VLOOKUP(A442,'[1]CUT Bs'!A:S,15,FALSE)</f>
        <v>0</v>
      </c>
      <c r="U442" s="224">
        <f>VLOOKUP(A442,'[1]CUT Bs'!A:S,16,FALSE)</f>
        <v>0</v>
      </c>
      <c r="V442" s="224">
        <f>VLOOKUP(A442,'[1]CUT Bs'!A:S,17,FALSE)</f>
        <v>0</v>
      </c>
      <c r="W442" s="224">
        <f>VLOOKUP(A442,'[1]RES. TRL'!F:H,2,FALSE)</f>
        <v>0</v>
      </c>
      <c r="X442" s="224">
        <f>VLOOKUP(A442,'[1]RES. TRL'!F:H,3,FALSE)</f>
        <v>0</v>
      </c>
      <c r="Y442" s="224">
        <f>VLOOKUP(A442,'[1]CUT USD'!A:N,2,FALSE)</f>
        <v>0</v>
      </c>
      <c r="Z442" s="224">
        <f>VLOOKUP(A442,'[1]CUT USD'!A:N,3,FALSE)</f>
        <v>0</v>
      </c>
      <c r="AA442" s="224">
        <f>VLOOKUP(A442,'[1]CUT USD'!A:N,4,FALSE)</f>
        <v>0</v>
      </c>
      <c r="AB442" s="224">
        <f>VLOOKUP(A442,'[1]CUT USD'!A:N,5,FALSE)</f>
        <v>0</v>
      </c>
      <c r="AC442" s="224">
        <f>VLOOKUP(A442,'[1]CUT USD'!A:N,6,FALSE)</f>
        <v>0</v>
      </c>
      <c r="AD442" s="224">
        <f>VLOOKUP(A442,'[1]CUT USD'!A:N,7,FALSE)</f>
        <v>0</v>
      </c>
      <c r="AE442" s="224">
        <f>VLOOKUP(A442,'[1]CUT USD'!A:N,8,FALSE)</f>
        <v>0</v>
      </c>
      <c r="AF442" s="224">
        <f>VLOOKUP(A442,'[1]CUT USD'!A:N,9,FALSE)</f>
        <v>0</v>
      </c>
      <c r="AG442" s="224">
        <f>VLOOKUP(A442,'[1]CUT USD'!A:N,10,FALSE)</f>
        <v>0</v>
      </c>
      <c r="AH442" s="224">
        <f>VLOOKUP(A442,'[1]CUT USD'!A:N,11,FALSE)</f>
        <v>0</v>
      </c>
      <c r="AI442" s="224">
        <f>VLOOKUP(A442,'[1]CUT USD'!A:N,12,FALSE)</f>
        <v>0</v>
      </c>
      <c r="AJ442" s="224">
        <f>VLOOKUP(A442,'[1]CUT USD'!A:N,13,FALSE)</f>
        <v>0</v>
      </c>
      <c r="AK442" s="224">
        <f>VLOOKUP(A442,'[1]CUT USD'!A:N,14,FALSE)</f>
        <v>0</v>
      </c>
      <c r="AL442" s="96">
        <f t="shared" si="8"/>
        <v>0</v>
      </c>
      <c r="AO442" s="103"/>
    </row>
    <row r="443" spans="1:41" ht="33" hidden="1" customHeight="1">
      <c r="A443" s="221">
        <v>1430</v>
      </c>
      <c r="B443" s="222" t="str">
        <f>PROPER(VLOOKUP(A443,[1]bd_lista!$A:$D,2,FALSE))</f>
        <v>Gobierno Autónomo Municipal De Carangas</v>
      </c>
      <c r="C443" s="223" t="s">
        <v>1383</v>
      </c>
      <c r="D443" s="224">
        <f>VLOOKUP(A443,'[1]RES. TRL'!A:C,2,FALSE)</f>
        <v>0</v>
      </c>
      <c r="E443" s="224">
        <f>VLOOKUP(A443,'[1]RES. TRL'!A:C,3,FALSE)</f>
        <v>0</v>
      </c>
      <c r="F443" s="224">
        <f>VLOOKUP(A443,[1]RES.CDI!A:B,2,FALSE)</f>
        <v>0</v>
      </c>
      <c r="G443" s="224">
        <f>VLOOKUP(A443,'[1]CUT Bs'!A:S,2,FALSE)</f>
        <v>0</v>
      </c>
      <c r="H443" s="224">
        <f>VLOOKUP(A443,'[1]CUT Bs'!A:S,3,FALSE)</f>
        <v>0</v>
      </c>
      <c r="I443" s="224">
        <f>VLOOKUP(A443,'[1]CUT Bs'!A:S,4,FALSE)</f>
        <v>0</v>
      </c>
      <c r="J443" s="224">
        <f>VLOOKUP(A443,'[1]CUT Bs'!A:S,5,FALSE)</f>
        <v>0</v>
      </c>
      <c r="K443" s="224">
        <f>VLOOKUP(A443,'[1]CUT Bs'!A:S,6,FALSE)</f>
        <v>0</v>
      </c>
      <c r="L443" s="224">
        <f>VLOOKUP(A443,'[1]CUT Bs'!A:S,7,FALSE)</f>
        <v>0</v>
      </c>
      <c r="M443" s="224">
        <f>VLOOKUP(A443,'[1]CUT Bs'!A:S,8,FALSE)</f>
        <v>0</v>
      </c>
      <c r="N443" s="224">
        <f>VLOOKUP(A443,'[1]CUT Bs'!A:S,9,FALSE)</f>
        <v>0</v>
      </c>
      <c r="O443" s="224">
        <f>VLOOKUP(A443,'[1]CUT Bs'!A:S,10,FALSE)</f>
        <v>0</v>
      </c>
      <c r="P443" s="224">
        <f>VLOOKUP(A443,'[1]CUT Bs'!A:S,11,FALSE)</f>
        <v>0</v>
      </c>
      <c r="Q443" s="224">
        <f>VLOOKUP(A443,'[1]CUT Bs'!A:S,12,FALSE)</f>
        <v>0</v>
      </c>
      <c r="R443" s="224">
        <f>VLOOKUP(A443,'[1]CUT Bs'!A:S,13,FALSE)</f>
        <v>0</v>
      </c>
      <c r="S443" s="224">
        <f>VLOOKUP(A443,'[1]CUT Bs'!A:S,14,FALSE)</f>
        <v>0</v>
      </c>
      <c r="T443" s="224">
        <f>VLOOKUP(A443,'[1]CUT Bs'!A:S,15,FALSE)</f>
        <v>0</v>
      </c>
      <c r="U443" s="224">
        <f>VLOOKUP(A443,'[1]CUT Bs'!A:S,16,FALSE)</f>
        <v>0</v>
      </c>
      <c r="V443" s="224">
        <f>VLOOKUP(A443,'[1]CUT Bs'!A:S,17,FALSE)</f>
        <v>0</v>
      </c>
      <c r="W443" s="224">
        <f>VLOOKUP(A443,'[1]RES. TRL'!F:H,2,FALSE)</f>
        <v>0</v>
      </c>
      <c r="X443" s="224">
        <f>VLOOKUP(A443,'[1]RES. TRL'!F:H,3,FALSE)</f>
        <v>0</v>
      </c>
      <c r="Y443" s="224">
        <f>VLOOKUP(A443,'[1]CUT USD'!A:N,2,FALSE)</f>
        <v>0</v>
      </c>
      <c r="Z443" s="224">
        <f>VLOOKUP(A443,'[1]CUT USD'!A:N,3,FALSE)</f>
        <v>0</v>
      </c>
      <c r="AA443" s="224">
        <f>VLOOKUP(A443,'[1]CUT USD'!A:N,4,FALSE)</f>
        <v>0</v>
      </c>
      <c r="AB443" s="224">
        <f>VLOOKUP(A443,'[1]CUT USD'!A:N,5,FALSE)</f>
        <v>0</v>
      </c>
      <c r="AC443" s="224">
        <f>VLOOKUP(A443,'[1]CUT USD'!A:N,6,FALSE)</f>
        <v>0</v>
      </c>
      <c r="AD443" s="224">
        <f>VLOOKUP(A443,'[1]CUT USD'!A:N,7,FALSE)</f>
        <v>0</v>
      </c>
      <c r="AE443" s="224">
        <f>VLOOKUP(A443,'[1]CUT USD'!A:N,8,FALSE)</f>
        <v>0</v>
      </c>
      <c r="AF443" s="224">
        <f>VLOOKUP(A443,'[1]CUT USD'!A:N,9,FALSE)</f>
        <v>0</v>
      </c>
      <c r="AG443" s="224">
        <f>VLOOKUP(A443,'[1]CUT USD'!A:N,10,FALSE)</f>
        <v>0</v>
      </c>
      <c r="AH443" s="224">
        <f>VLOOKUP(A443,'[1]CUT USD'!A:N,11,FALSE)</f>
        <v>0</v>
      </c>
      <c r="AI443" s="224">
        <f>VLOOKUP(A443,'[1]CUT USD'!A:N,12,FALSE)</f>
        <v>0</v>
      </c>
      <c r="AJ443" s="224">
        <f>VLOOKUP(A443,'[1]CUT USD'!A:N,13,FALSE)</f>
        <v>0</v>
      </c>
      <c r="AK443" s="224">
        <f>VLOOKUP(A443,'[1]CUT USD'!A:N,14,FALSE)</f>
        <v>0</v>
      </c>
      <c r="AL443" s="96">
        <f t="shared" si="8"/>
        <v>0</v>
      </c>
      <c r="AO443" s="103"/>
    </row>
    <row r="444" spans="1:41" ht="33" hidden="1" customHeight="1">
      <c r="A444" s="221">
        <v>1431</v>
      </c>
      <c r="B444" s="222" t="str">
        <f>PROPER(VLOOKUP(A444,[1]bd_lista!$A:$D,2,FALSE))</f>
        <v>Gobierno Autónomo Municipal De Sabaya</v>
      </c>
      <c r="C444" s="223" t="s">
        <v>1383</v>
      </c>
      <c r="D444" s="224">
        <f>VLOOKUP(A444,'[1]RES. TRL'!A:C,2,FALSE)</f>
        <v>0</v>
      </c>
      <c r="E444" s="224">
        <f>VLOOKUP(A444,'[1]RES. TRL'!A:C,3,FALSE)</f>
        <v>0</v>
      </c>
      <c r="F444" s="224">
        <f>VLOOKUP(A444,[1]RES.CDI!A:B,2,FALSE)</f>
        <v>0</v>
      </c>
      <c r="G444" s="224">
        <f>VLOOKUP(A444,'[1]CUT Bs'!A:S,2,FALSE)</f>
        <v>0</v>
      </c>
      <c r="H444" s="224">
        <f>VLOOKUP(A444,'[1]CUT Bs'!A:S,3,FALSE)</f>
        <v>0</v>
      </c>
      <c r="I444" s="224">
        <f>VLOOKUP(A444,'[1]CUT Bs'!A:S,4,FALSE)</f>
        <v>0</v>
      </c>
      <c r="J444" s="224">
        <f>VLOOKUP(A444,'[1]CUT Bs'!A:S,5,FALSE)</f>
        <v>0</v>
      </c>
      <c r="K444" s="224">
        <f>VLOOKUP(A444,'[1]CUT Bs'!A:S,6,FALSE)</f>
        <v>0</v>
      </c>
      <c r="L444" s="224">
        <f>VLOOKUP(A444,'[1]CUT Bs'!A:S,7,FALSE)</f>
        <v>0</v>
      </c>
      <c r="M444" s="224">
        <f>VLOOKUP(A444,'[1]CUT Bs'!A:S,8,FALSE)</f>
        <v>0</v>
      </c>
      <c r="N444" s="224">
        <f>VLOOKUP(A444,'[1]CUT Bs'!A:S,9,FALSE)</f>
        <v>0</v>
      </c>
      <c r="O444" s="224">
        <f>VLOOKUP(A444,'[1]CUT Bs'!A:S,10,FALSE)</f>
        <v>0</v>
      </c>
      <c r="P444" s="224">
        <f>VLOOKUP(A444,'[1]CUT Bs'!A:S,11,FALSE)</f>
        <v>0</v>
      </c>
      <c r="Q444" s="224">
        <f>VLOOKUP(A444,'[1]CUT Bs'!A:S,12,FALSE)</f>
        <v>0</v>
      </c>
      <c r="R444" s="224">
        <f>VLOOKUP(A444,'[1]CUT Bs'!A:S,13,FALSE)</f>
        <v>0</v>
      </c>
      <c r="S444" s="224">
        <f>VLOOKUP(A444,'[1]CUT Bs'!A:S,14,FALSE)</f>
        <v>0</v>
      </c>
      <c r="T444" s="224">
        <f>VLOOKUP(A444,'[1]CUT Bs'!A:S,15,FALSE)</f>
        <v>0</v>
      </c>
      <c r="U444" s="224">
        <f>VLOOKUP(A444,'[1]CUT Bs'!A:S,16,FALSE)</f>
        <v>0</v>
      </c>
      <c r="V444" s="224">
        <f>VLOOKUP(A444,'[1]CUT Bs'!A:S,17,FALSE)</f>
        <v>0</v>
      </c>
      <c r="W444" s="224">
        <f>VLOOKUP(A444,'[1]RES. TRL'!F:H,2,FALSE)</f>
        <v>0</v>
      </c>
      <c r="X444" s="224">
        <f>VLOOKUP(A444,'[1]RES. TRL'!F:H,3,FALSE)</f>
        <v>0</v>
      </c>
      <c r="Y444" s="224">
        <f>VLOOKUP(A444,'[1]CUT USD'!A:N,2,FALSE)</f>
        <v>0</v>
      </c>
      <c r="Z444" s="224">
        <f>VLOOKUP(A444,'[1]CUT USD'!A:N,3,FALSE)</f>
        <v>0</v>
      </c>
      <c r="AA444" s="224">
        <f>VLOOKUP(A444,'[1]CUT USD'!A:N,4,FALSE)</f>
        <v>0</v>
      </c>
      <c r="AB444" s="224">
        <f>VLOOKUP(A444,'[1]CUT USD'!A:N,5,FALSE)</f>
        <v>0</v>
      </c>
      <c r="AC444" s="224">
        <f>VLOOKUP(A444,'[1]CUT USD'!A:N,6,FALSE)</f>
        <v>0</v>
      </c>
      <c r="AD444" s="224">
        <f>VLOOKUP(A444,'[1]CUT USD'!A:N,7,FALSE)</f>
        <v>0</v>
      </c>
      <c r="AE444" s="224">
        <f>VLOOKUP(A444,'[1]CUT USD'!A:N,8,FALSE)</f>
        <v>0</v>
      </c>
      <c r="AF444" s="224">
        <f>VLOOKUP(A444,'[1]CUT USD'!A:N,9,FALSE)</f>
        <v>0</v>
      </c>
      <c r="AG444" s="224">
        <f>VLOOKUP(A444,'[1]CUT USD'!A:N,10,FALSE)</f>
        <v>0</v>
      </c>
      <c r="AH444" s="224">
        <f>VLOOKUP(A444,'[1]CUT USD'!A:N,11,FALSE)</f>
        <v>0</v>
      </c>
      <c r="AI444" s="224">
        <f>VLOOKUP(A444,'[1]CUT USD'!A:N,12,FALSE)</f>
        <v>0</v>
      </c>
      <c r="AJ444" s="224">
        <f>VLOOKUP(A444,'[1]CUT USD'!A:N,13,FALSE)</f>
        <v>0</v>
      </c>
      <c r="AK444" s="224">
        <f>VLOOKUP(A444,'[1]CUT USD'!A:N,14,FALSE)</f>
        <v>0</v>
      </c>
      <c r="AL444" s="96">
        <f t="shared" si="8"/>
        <v>0</v>
      </c>
      <c r="AO444" s="103"/>
    </row>
    <row r="445" spans="1:41" ht="33" hidden="1" customHeight="1">
      <c r="A445" s="221">
        <v>1432</v>
      </c>
      <c r="B445" s="222" t="str">
        <f>PROPER(VLOOKUP(A445,[1]bd_lista!$A:$D,2,FALSE))</f>
        <v>Gobierno Autónomo Municipal De Coipasa</v>
      </c>
      <c r="C445" s="223" t="s">
        <v>1383</v>
      </c>
      <c r="D445" s="224">
        <f>VLOOKUP(A445,'[1]RES. TRL'!A:C,2,FALSE)</f>
        <v>0</v>
      </c>
      <c r="E445" s="224">
        <f>VLOOKUP(A445,'[1]RES. TRL'!A:C,3,FALSE)</f>
        <v>0</v>
      </c>
      <c r="F445" s="224">
        <f>VLOOKUP(A445,[1]RES.CDI!A:B,2,FALSE)</f>
        <v>0</v>
      </c>
      <c r="G445" s="224">
        <f>VLOOKUP(A445,'[1]CUT Bs'!A:S,2,FALSE)</f>
        <v>0</v>
      </c>
      <c r="H445" s="224">
        <f>VLOOKUP(A445,'[1]CUT Bs'!A:S,3,FALSE)</f>
        <v>0</v>
      </c>
      <c r="I445" s="224">
        <f>VLOOKUP(A445,'[1]CUT Bs'!A:S,4,FALSE)</f>
        <v>0</v>
      </c>
      <c r="J445" s="224">
        <f>VLOOKUP(A445,'[1]CUT Bs'!A:S,5,FALSE)</f>
        <v>0</v>
      </c>
      <c r="K445" s="224">
        <f>VLOOKUP(A445,'[1]CUT Bs'!A:S,6,FALSE)</f>
        <v>0</v>
      </c>
      <c r="L445" s="224">
        <f>VLOOKUP(A445,'[1]CUT Bs'!A:S,7,FALSE)</f>
        <v>0</v>
      </c>
      <c r="M445" s="224">
        <f>VLOOKUP(A445,'[1]CUT Bs'!A:S,8,FALSE)</f>
        <v>0</v>
      </c>
      <c r="N445" s="224">
        <f>VLOOKUP(A445,'[1]CUT Bs'!A:S,9,FALSE)</f>
        <v>0</v>
      </c>
      <c r="O445" s="224">
        <f>VLOOKUP(A445,'[1]CUT Bs'!A:S,10,FALSE)</f>
        <v>0</v>
      </c>
      <c r="P445" s="224">
        <f>VLOOKUP(A445,'[1]CUT Bs'!A:S,11,FALSE)</f>
        <v>0</v>
      </c>
      <c r="Q445" s="224">
        <f>VLOOKUP(A445,'[1]CUT Bs'!A:S,12,FALSE)</f>
        <v>0</v>
      </c>
      <c r="R445" s="224">
        <f>VLOOKUP(A445,'[1]CUT Bs'!A:S,13,FALSE)</f>
        <v>0</v>
      </c>
      <c r="S445" s="224">
        <f>VLOOKUP(A445,'[1]CUT Bs'!A:S,14,FALSE)</f>
        <v>0</v>
      </c>
      <c r="T445" s="224">
        <f>VLOOKUP(A445,'[1]CUT Bs'!A:S,15,FALSE)</f>
        <v>0</v>
      </c>
      <c r="U445" s="224">
        <f>VLOOKUP(A445,'[1]CUT Bs'!A:S,16,FALSE)</f>
        <v>0</v>
      </c>
      <c r="V445" s="224">
        <f>VLOOKUP(A445,'[1]CUT Bs'!A:S,17,FALSE)</f>
        <v>0</v>
      </c>
      <c r="W445" s="224">
        <f>VLOOKUP(A445,'[1]RES. TRL'!F:H,2,FALSE)</f>
        <v>0</v>
      </c>
      <c r="X445" s="224">
        <f>VLOOKUP(A445,'[1]RES. TRL'!F:H,3,FALSE)</f>
        <v>0</v>
      </c>
      <c r="Y445" s="224">
        <f>VLOOKUP(A445,'[1]CUT USD'!A:N,2,FALSE)</f>
        <v>0</v>
      </c>
      <c r="Z445" s="224">
        <f>VLOOKUP(A445,'[1]CUT USD'!A:N,3,FALSE)</f>
        <v>0</v>
      </c>
      <c r="AA445" s="224">
        <f>VLOOKUP(A445,'[1]CUT USD'!A:N,4,FALSE)</f>
        <v>0</v>
      </c>
      <c r="AB445" s="224">
        <f>VLOOKUP(A445,'[1]CUT USD'!A:N,5,FALSE)</f>
        <v>0</v>
      </c>
      <c r="AC445" s="224">
        <f>VLOOKUP(A445,'[1]CUT USD'!A:N,6,FALSE)</f>
        <v>0</v>
      </c>
      <c r="AD445" s="224">
        <f>VLOOKUP(A445,'[1]CUT USD'!A:N,7,FALSE)</f>
        <v>0</v>
      </c>
      <c r="AE445" s="224">
        <f>VLOOKUP(A445,'[1]CUT USD'!A:N,8,FALSE)</f>
        <v>0</v>
      </c>
      <c r="AF445" s="224">
        <f>VLOOKUP(A445,'[1]CUT USD'!A:N,9,FALSE)</f>
        <v>0</v>
      </c>
      <c r="AG445" s="224">
        <f>VLOOKUP(A445,'[1]CUT USD'!A:N,10,FALSE)</f>
        <v>0</v>
      </c>
      <c r="AH445" s="224">
        <f>VLOOKUP(A445,'[1]CUT USD'!A:N,11,FALSE)</f>
        <v>0</v>
      </c>
      <c r="AI445" s="224">
        <f>VLOOKUP(A445,'[1]CUT USD'!A:N,12,FALSE)</f>
        <v>0</v>
      </c>
      <c r="AJ445" s="224">
        <f>VLOOKUP(A445,'[1]CUT USD'!A:N,13,FALSE)</f>
        <v>0</v>
      </c>
      <c r="AK445" s="224">
        <f>VLOOKUP(A445,'[1]CUT USD'!A:N,14,FALSE)</f>
        <v>0</v>
      </c>
      <c r="AL445" s="96">
        <f t="shared" si="8"/>
        <v>0</v>
      </c>
      <c r="AO445" s="103"/>
    </row>
    <row r="446" spans="1:41" ht="33" hidden="1" customHeight="1">
      <c r="A446" s="221">
        <v>1433</v>
      </c>
      <c r="B446" s="222" t="str">
        <f>PROPER(VLOOKUP(A446,[1]bd_lista!$A:$D,2,FALSE))</f>
        <v>Gobierno Autónomo Municipal De Chipaya</v>
      </c>
      <c r="C446" s="223" t="s">
        <v>1383</v>
      </c>
      <c r="D446" s="224">
        <f>VLOOKUP(A446,'[1]RES. TRL'!A:C,2,FALSE)</f>
        <v>0</v>
      </c>
      <c r="E446" s="224">
        <f>VLOOKUP(A446,'[1]RES. TRL'!A:C,3,FALSE)</f>
        <v>0</v>
      </c>
      <c r="F446" s="224">
        <f>VLOOKUP(A446,[1]RES.CDI!A:B,2,FALSE)</f>
        <v>0</v>
      </c>
      <c r="G446" s="224">
        <f>VLOOKUP(A446,'[1]CUT Bs'!A:S,2,FALSE)</f>
        <v>0</v>
      </c>
      <c r="H446" s="224">
        <f>VLOOKUP(A446,'[1]CUT Bs'!A:S,3,FALSE)</f>
        <v>0</v>
      </c>
      <c r="I446" s="224">
        <f>VLOOKUP(A446,'[1]CUT Bs'!A:S,4,FALSE)</f>
        <v>0</v>
      </c>
      <c r="J446" s="224">
        <f>VLOOKUP(A446,'[1]CUT Bs'!A:S,5,FALSE)</f>
        <v>0</v>
      </c>
      <c r="K446" s="224">
        <f>VLOOKUP(A446,'[1]CUT Bs'!A:S,6,FALSE)</f>
        <v>0</v>
      </c>
      <c r="L446" s="224">
        <f>VLOOKUP(A446,'[1]CUT Bs'!A:S,7,FALSE)</f>
        <v>0</v>
      </c>
      <c r="M446" s="224">
        <f>VLOOKUP(A446,'[1]CUT Bs'!A:S,8,FALSE)</f>
        <v>0</v>
      </c>
      <c r="N446" s="224">
        <f>VLOOKUP(A446,'[1]CUT Bs'!A:S,9,FALSE)</f>
        <v>0</v>
      </c>
      <c r="O446" s="224">
        <f>VLOOKUP(A446,'[1]CUT Bs'!A:S,10,FALSE)</f>
        <v>0</v>
      </c>
      <c r="P446" s="224">
        <f>VLOOKUP(A446,'[1]CUT Bs'!A:S,11,FALSE)</f>
        <v>0</v>
      </c>
      <c r="Q446" s="224">
        <f>VLOOKUP(A446,'[1]CUT Bs'!A:S,12,FALSE)</f>
        <v>0</v>
      </c>
      <c r="R446" s="224">
        <f>VLOOKUP(A446,'[1]CUT Bs'!A:S,13,FALSE)</f>
        <v>0</v>
      </c>
      <c r="S446" s="224">
        <f>VLOOKUP(A446,'[1]CUT Bs'!A:S,14,FALSE)</f>
        <v>0</v>
      </c>
      <c r="T446" s="224">
        <f>VLOOKUP(A446,'[1]CUT Bs'!A:S,15,FALSE)</f>
        <v>0</v>
      </c>
      <c r="U446" s="224">
        <f>VLOOKUP(A446,'[1]CUT Bs'!A:S,16,FALSE)</f>
        <v>0</v>
      </c>
      <c r="V446" s="224">
        <f>VLOOKUP(A446,'[1]CUT Bs'!A:S,17,FALSE)</f>
        <v>0</v>
      </c>
      <c r="W446" s="224">
        <f>VLOOKUP(A446,'[1]RES. TRL'!F:H,2,FALSE)</f>
        <v>0</v>
      </c>
      <c r="X446" s="224">
        <f>VLOOKUP(A446,'[1]RES. TRL'!F:H,3,FALSE)</f>
        <v>0</v>
      </c>
      <c r="Y446" s="224">
        <f>VLOOKUP(A446,'[1]CUT USD'!A:N,2,FALSE)</f>
        <v>0</v>
      </c>
      <c r="Z446" s="224">
        <f>VLOOKUP(A446,'[1]CUT USD'!A:N,3,FALSE)</f>
        <v>0</v>
      </c>
      <c r="AA446" s="224">
        <f>VLOOKUP(A446,'[1]CUT USD'!A:N,4,FALSE)</f>
        <v>0</v>
      </c>
      <c r="AB446" s="224">
        <f>VLOOKUP(A446,'[1]CUT USD'!A:N,5,FALSE)</f>
        <v>0</v>
      </c>
      <c r="AC446" s="224">
        <f>VLOOKUP(A446,'[1]CUT USD'!A:N,6,FALSE)</f>
        <v>0</v>
      </c>
      <c r="AD446" s="224">
        <f>VLOOKUP(A446,'[1]CUT USD'!A:N,7,FALSE)</f>
        <v>0</v>
      </c>
      <c r="AE446" s="224">
        <f>VLOOKUP(A446,'[1]CUT USD'!A:N,8,FALSE)</f>
        <v>0</v>
      </c>
      <c r="AF446" s="224">
        <f>VLOOKUP(A446,'[1]CUT USD'!A:N,9,FALSE)</f>
        <v>0</v>
      </c>
      <c r="AG446" s="224">
        <f>VLOOKUP(A446,'[1]CUT USD'!A:N,10,FALSE)</f>
        <v>0</v>
      </c>
      <c r="AH446" s="224">
        <f>VLOOKUP(A446,'[1]CUT USD'!A:N,11,FALSE)</f>
        <v>0</v>
      </c>
      <c r="AI446" s="224">
        <f>VLOOKUP(A446,'[1]CUT USD'!A:N,12,FALSE)</f>
        <v>0</v>
      </c>
      <c r="AJ446" s="224">
        <f>VLOOKUP(A446,'[1]CUT USD'!A:N,13,FALSE)</f>
        <v>0</v>
      </c>
      <c r="AK446" s="224">
        <f>VLOOKUP(A446,'[1]CUT USD'!A:N,14,FALSE)</f>
        <v>0</v>
      </c>
      <c r="AL446" s="96">
        <f t="shared" si="8"/>
        <v>0</v>
      </c>
      <c r="AO446" s="103"/>
    </row>
    <row r="447" spans="1:41" ht="33" hidden="1" customHeight="1">
      <c r="A447" s="221">
        <v>1434</v>
      </c>
      <c r="B447" s="222" t="str">
        <f>PROPER(VLOOKUP(A447,[1]bd_lista!$A:$D,2,FALSE))</f>
        <v>Gobierno Autónomo Municipal De Huayllamarca (Santiago De Huayllamarca)</v>
      </c>
      <c r="C447" s="223" t="s">
        <v>1383</v>
      </c>
      <c r="D447" s="224">
        <f>VLOOKUP(A447,'[1]RES. TRL'!A:C,2,FALSE)</f>
        <v>0</v>
      </c>
      <c r="E447" s="224">
        <f>VLOOKUP(A447,'[1]RES. TRL'!A:C,3,FALSE)</f>
        <v>0</v>
      </c>
      <c r="F447" s="224">
        <f>VLOOKUP(A447,[1]RES.CDI!A:B,2,FALSE)</f>
        <v>0</v>
      </c>
      <c r="G447" s="224">
        <f>VLOOKUP(A447,'[1]CUT Bs'!A:S,2,FALSE)</f>
        <v>0</v>
      </c>
      <c r="H447" s="224">
        <f>VLOOKUP(A447,'[1]CUT Bs'!A:S,3,FALSE)</f>
        <v>0</v>
      </c>
      <c r="I447" s="224">
        <f>VLOOKUP(A447,'[1]CUT Bs'!A:S,4,FALSE)</f>
        <v>0</v>
      </c>
      <c r="J447" s="224">
        <f>VLOOKUP(A447,'[1]CUT Bs'!A:S,5,FALSE)</f>
        <v>0</v>
      </c>
      <c r="K447" s="224">
        <f>VLOOKUP(A447,'[1]CUT Bs'!A:S,6,FALSE)</f>
        <v>0</v>
      </c>
      <c r="L447" s="224">
        <f>VLOOKUP(A447,'[1]CUT Bs'!A:S,7,FALSE)</f>
        <v>0</v>
      </c>
      <c r="M447" s="224">
        <f>VLOOKUP(A447,'[1]CUT Bs'!A:S,8,FALSE)</f>
        <v>0</v>
      </c>
      <c r="N447" s="224">
        <f>VLOOKUP(A447,'[1]CUT Bs'!A:S,9,FALSE)</f>
        <v>0</v>
      </c>
      <c r="O447" s="224">
        <f>VLOOKUP(A447,'[1]CUT Bs'!A:S,10,FALSE)</f>
        <v>0</v>
      </c>
      <c r="P447" s="224">
        <f>VLOOKUP(A447,'[1]CUT Bs'!A:S,11,FALSE)</f>
        <v>0</v>
      </c>
      <c r="Q447" s="224">
        <f>VLOOKUP(A447,'[1]CUT Bs'!A:S,12,FALSE)</f>
        <v>0</v>
      </c>
      <c r="R447" s="224">
        <f>VLOOKUP(A447,'[1]CUT Bs'!A:S,13,FALSE)</f>
        <v>0</v>
      </c>
      <c r="S447" s="224">
        <f>VLOOKUP(A447,'[1]CUT Bs'!A:S,14,FALSE)</f>
        <v>0</v>
      </c>
      <c r="T447" s="224">
        <f>VLOOKUP(A447,'[1]CUT Bs'!A:S,15,FALSE)</f>
        <v>0</v>
      </c>
      <c r="U447" s="224">
        <f>VLOOKUP(A447,'[1]CUT Bs'!A:S,16,FALSE)</f>
        <v>0</v>
      </c>
      <c r="V447" s="224">
        <f>VLOOKUP(A447,'[1]CUT Bs'!A:S,17,FALSE)</f>
        <v>0</v>
      </c>
      <c r="W447" s="224">
        <f>VLOOKUP(A447,'[1]RES. TRL'!F:H,2,FALSE)</f>
        <v>0</v>
      </c>
      <c r="X447" s="224">
        <f>VLOOKUP(A447,'[1]RES. TRL'!F:H,3,FALSE)</f>
        <v>0</v>
      </c>
      <c r="Y447" s="224">
        <f>VLOOKUP(A447,'[1]CUT USD'!A:N,2,FALSE)</f>
        <v>0</v>
      </c>
      <c r="Z447" s="224">
        <f>VLOOKUP(A447,'[1]CUT USD'!A:N,3,FALSE)</f>
        <v>0</v>
      </c>
      <c r="AA447" s="224">
        <f>VLOOKUP(A447,'[1]CUT USD'!A:N,4,FALSE)</f>
        <v>0</v>
      </c>
      <c r="AB447" s="224">
        <f>VLOOKUP(A447,'[1]CUT USD'!A:N,5,FALSE)</f>
        <v>0</v>
      </c>
      <c r="AC447" s="224">
        <f>VLOOKUP(A447,'[1]CUT USD'!A:N,6,FALSE)</f>
        <v>0</v>
      </c>
      <c r="AD447" s="224">
        <f>VLOOKUP(A447,'[1]CUT USD'!A:N,7,FALSE)</f>
        <v>0</v>
      </c>
      <c r="AE447" s="224">
        <f>VLOOKUP(A447,'[1]CUT USD'!A:N,8,FALSE)</f>
        <v>0</v>
      </c>
      <c r="AF447" s="224">
        <f>VLOOKUP(A447,'[1]CUT USD'!A:N,9,FALSE)</f>
        <v>0</v>
      </c>
      <c r="AG447" s="224">
        <f>VLOOKUP(A447,'[1]CUT USD'!A:N,10,FALSE)</f>
        <v>0</v>
      </c>
      <c r="AH447" s="224">
        <f>VLOOKUP(A447,'[1]CUT USD'!A:N,11,FALSE)</f>
        <v>0</v>
      </c>
      <c r="AI447" s="224">
        <f>VLOOKUP(A447,'[1]CUT USD'!A:N,12,FALSE)</f>
        <v>0</v>
      </c>
      <c r="AJ447" s="224">
        <f>VLOOKUP(A447,'[1]CUT USD'!A:N,13,FALSE)</f>
        <v>0</v>
      </c>
      <c r="AK447" s="224">
        <f>VLOOKUP(A447,'[1]CUT USD'!A:N,14,FALSE)</f>
        <v>0</v>
      </c>
      <c r="AL447" s="96">
        <f t="shared" si="8"/>
        <v>0</v>
      </c>
      <c r="AO447" s="103"/>
    </row>
    <row r="448" spans="1:41" ht="33" hidden="1" customHeight="1">
      <c r="A448" s="221">
        <v>1435</v>
      </c>
      <c r="B448" s="222" t="str">
        <f>PROPER(VLOOKUP(A448,[1]bd_lista!$A:$D,2,FALSE))</f>
        <v>Gobierno Autónomo Municipal De Soracachi</v>
      </c>
      <c r="C448" s="223" t="s">
        <v>1383</v>
      </c>
      <c r="D448" s="224">
        <f>VLOOKUP(A448,'[1]RES. TRL'!A:C,2,FALSE)</f>
        <v>0</v>
      </c>
      <c r="E448" s="224">
        <f>VLOOKUP(A448,'[1]RES. TRL'!A:C,3,FALSE)</f>
        <v>0</v>
      </c>
      <c r="F448" s="224">
        <f>VLOOKUP(A448,[1]RES.CDI!A:B,2,FALSE)</f>
        <v>0</v>
      </c>
      <c r="G448" s="224">
        <f>VLOOKUP(A448,'[1]CUT Bs'!A:S,2,FALSE)</f>
        <v>0</v>
      </c>
      <c r="H448" s="224">
        <f>VLOOKUP(A448,'[1]CUT Bs'!A:S,3,FALSE)</f>
        <v>0</v>
      </c>
      <c r="I448" s="224">
        <f>VLOOKUP(A448,'[1]CUT Bs'!A:S,4,FALSE)</f>
        <v>0</v>
      </c>
      <c r="J448" s="224">
        <f>VLOOKUP(A448,'[1]CUT Bs'!A:S,5,FALSE)</f>
        <v>0</v>
      </c>
      <c r="K448" s="224">
        <f>VLOOKUP(A448,'[1]CUT Bs'!A:S,6,FALSE)</f>
        <v>0</v>
      </c>
      <c r="L448" s="224">
        <f>VLOOKUP(A448,'[1]CUT Bs'!A:S,7,FALSE)</f>
        <v>0</v>
      </c>
      <c r="M448" s="224">
        <f>VLOOKUP(A448,'[1]CUT Bs'!A:S,8,FALSE)</f>
        <v>0</v>
      </c>
      <c r="N448" s="224">
        <f>VLOOKUP(A448,'[1]CUT Bs'!A:S,9,FALSE)</f>
        <v>0</v>
      </c>
      <c r="O448" s="224">
        <f>VLOOKUP(A448,'[1]CUT Bs'!A:S,10,FALSE)</f>
        <v>0</v>
      </c>
      <c r="P448" s="224">
        <f>VLOOKUP(A448,'[1]CUT Bs'!A:S,11,FALSE)</f>
        <v>0</v>
      </c>
      <c r="Q448" s="224">
        <f>VLOOKUP(A448,'[1]CUT Bs'!A:S,12,FALSE)</f>
        <v>0</v>
      </c>
      <c r="R448" s="224">
        <f>VLOOKUP(A448,'[1]CUT Bs'!A:S,13,FALSE)</f>
        <v>0</v>
      </c>
      <c r="S448" s="224">
        <f>VLOOKUP(A448,'[1]CUT Bs'!A:S,14,FALSE)</f>
        <v>0</v>
      </c>
      <c r="T448" s="224">
        <f>VLOOKUP(A448,'[1]CUT Bs'!A:S,15,FALSE)</f>
        <v>0</v>
      </c>
      <c r="U448" s="224">
        <f>VLOOKUP(A448,'[1]CUT Bs'!A:S,16,FALSE)</f>
        <v>0</v>
      </c>
      <c r="V448" s="224">
        <f>VLOOKUP(A448,'[1]CUT Bs'!A:S,17,FALSE)</f>
        <v>0</v>
      </c>
      <c r="W448" s="224">
        <f>VLOOKUP(A448,'[1]RES. TRL'!F:H,2,FALSE)</f>
        <v>0</v>
      </c>
      <c r="X448" s="224">
        <f>VLOOKUP(A448,'[1]RES. TRL'!F:H,3,FALSE)</f>
        <v>0</v>
      </c>
      <c r="Y448" s="224">
        <f>VLOOKUP(A448,'[1]CUT USD'!A:N,2,FALSE)</f>
        <v>0</v>
      </c>
      <c r="Z448" s="224">
        <f>VLOOKUP(A448,'[1]CUT USD'!A:N,3,FALSE)</f>
        <v>0</v>
      </c>
      <c r="AA448" s="224">
        <f>VLOOKUP(A448,'[1]CUT USD'!A:N,4,FALSE)</f>
        <v>0</v>
      </c>
      <c r="AB448" s="224">
        <f>VLOOKUP(A448,'[1]CUT USD'!A:N,5,FALSE)</f>
        <v>0</v>
      </c>
      <c r="AC448" s="224">
        <f>VLOOKUP(A448,'[1]CUT USD'!A:N,6,FALSE)</f>
        <v>0</v>
      </c>
      <c r="AD448" s="224">
        <f>VLOOKUP(A448,'[1]CUT USD'!A:N,7,FALSE)</f>
        <v>0</v>
      </c>
      <c r="AE448" s="224">
        <f>VLOOKUP(A448,'[1]CUT USD'!A:N,8,FALSE)</f>
        <v>0</v>
      </c>
      <c r="AF448" s="224">
        <f>VLOOKUP(A448,'[1]CUT USD'!A:N,9,FALSE)</f>
        <v>0</v>
      </c>
      <c r="AG448" s="224">
        <f>VLOOKUP(A448,'[1]CUT USD'!A:N,10,FALSE)</f>
        <v>0</v>
      </c>
      <c r="AH448" s="224">
        <f>VLOOKUP(A448,'[1]CUT USD'!A:N,11,FALSE)</f>
        <v>0</v>
      </c>
      <c r="AI448" s="224">
        <f>VLOOKUP(A448,'[1]CUT USD'!A:N,12,FALSE)</f>
        <v>0</v>
      </c>
      <c r="AJ448" s="224">
        <f>VLOOKUP(A448,'[1]CUT USD'!A:N,13,FALSE)</f>
        <v>0</v>
      </c>
      <c r="AK448" s="224">
        <f>VLOOKUP(A448,'[1]CUT USD'!A:N,14,FALSE)</f>
        <v>0</v>
      </c>
      <c r="AL448" s="96">
        <f t="shared" si="8"/>
        <v>0</v>
      </c>
      <c r="AO448" s="103"/>
    </row>
    <row r="449" spans="1:41" ht="33" hidden="1" customHeight="1">
      <c r="A449" s="221">
        <v>1501</v>
      </c>
      <c r="B449" s="222" t="str">
        <f>PROPER(VLOOKUP(A449,[1]bd_lista!$A:$D,2,FALSE))</f>
        <v>Gobierno Autónomo Municipal De Potosí</v>
      </c>
      <c r="C449" s="223" t="s">
        <v>1383</v>
      </c>
      <c r="D449" s="224">
        <f>VLOOKUP(A449,'[1]RES. TRL'!A:C,2,FALSE)</f>
        <v>0</v>
      </c>
      <c r="E449" s="224">
        <f>VLOOKUP(A449,'[1]RES. TRL'!A:C,3,FALSE)</f>
        <v>0</v>
      </c>
      <c r="F449" s="224">
        <f>VLOOKUP(A449,[1]RES.CDI!A:B,2,FALSE)</f>
        <v>0</v>
      </c>
      <c r="G449" s="224">
        <f>VLOOKUP(A449,'[1]CUT Bs'!A:S,2,FALSE)</f>
        <v>0</v>
      </c>
      <c r="H449" s="224">
        <f>VLOOKUP(A449,'[1]CUT Bs'!A:S,3,FALSE)</f>
        <v>0</v>
      </c>
      <c r="I449" s="224">
        <f>VLOOKUP(A449,'[1]CUT Bs'!A:S,4,FALSE)</f>
        <v>0</v>
      </c>
      <c r="J449" s="224">
        <f>VLOOKUP(A449,'[1]CUT Bs'!A:S,5,FALSE)</f>
        <v>0</v>
      </c>
      <c r="K449" s="224">
        <f>VLOOKUP(A449,'[1]CUT Bs'!A:S,6,FALSE)</f>
        <v>0</v>
      </c>
      <c r="L449" s="224">
        <f>VLOOKUP(A449,'[1]CUT Bs'!A:S,7,FALSE)</f>
        <v>0</v>
      </c>
      <c r="M449" s="224">
        <f>VLOOKUP(A449,'[1]CUT Bs'!A:S,8,FALSE)</f>
        <v>0</v>
      </c>
      <c r="N449" s="224">
        <f>VLOOKUP(A449,'[1]CUT Bs'!A:S,9,FALSE)</f>
        <v>0</v>
      </c>
      <c r="O449" s="224">
        <f>VLOOKUP(A449,'[1]CUT Bs'!A:S,10,FALSE)</f>
        <v>0</v>
      </c>
      <c r="P449" s="224">
        <f>VLOOKUP(A449,'[1]CUT Bs'!A:S,11,FALSE)</f>
        <v>0</v>
      </c>
      <c r="Q449" s="224">
        <f>VLOOKUP(A449,'[1]CUT Bs'!A:S,12,FALSE)</f>
        <v>0</v>
      </c>
      <c r="R449" s="224">
        <f>VLOOKUP(A449,'[1]CUT Bs'!A:S,13,FALSE)</f>
        <v>0</v>
      </c>
      <c r="S449" s="224">
        <f>VLOOKUP(A449,'[1]CUT Bs'!A:S,14,FALSE)</f>
        <v>0</v>
      </c>
      <c r="T449" s="224">
        <f>VLOOKUP(A449,'[1]CUT Bs'!A:S,15,FALSE)</f>
        <v>0</v>
      </c>
      <c r="U449" s="224">
        <f>VLOOKUP(A449,'[1]CUT Bs'!A:S,16,FALSE)</f>
        <v>0</v>
      </c>
      <c r="V449" s="224">
        <f>VLOOKUP(A449,'[1]CUT Bs'!A:S,17,FALSE)</f>
        <v>0</v>
      </c>
      <c r="W449" s="224">
        <f>VLOOKUP(A449,'[1]RES. TRL'!F:H,2,FALSE)</f>
        <v>0</v>
      </c>
      <c r="X449" s="224">
        <f>VLOOKUP(A449,'[1]RES. TRL'!F:H,3,FALSE)</f>
        <v>0</v>
      </c>
      <c r="Y449" s="224">
        <f>VLOOKUP(A449,'[1]CUT USD'!A:N,2,FALSE)</f>
        <v>0</v>
      </c>
      <c r="Z449" s="224">
        <f>VLOOKUP(A449,'[1]CUT USD'!A:N,3,FALSE)</f>
        <v>0</v>
      </c>
      <c r="AA449" s="224">
        <f>VLOOKUP(A449,'[1]CUT USD'!A:N,4,FALSE)</f>
        <v>0</v>
      </c>
      <c r="AB449" s="224">
        <f>VLOOKUP(A449,'[1]CUT USD'!A:N,5,FALSE)</f>
        <v>0</v>
      </c>
      <c r="AC449" s="224">
        <f>VLOOKUP(A449,'[1]CUT USD'!A:N,6,FALSE)</f>
        <v>0</v>
      </c>
      <c r="AD449" s="224">
        <f>VLOOKUP(A449,'[1]CUT USD'!A:N,7,FALSE)</f>
        <v>0</v>
      </c>
      <c r="AE449" s="224">
        <f>VLOOKUP(A449,'[1]CUT USD'!A:N,8,FALSE)</f>
        <v>0</v>
      </c>
      <c r="AF449" s="224">
        <f>VLOOKUP(A449,'[1]CUT USD'!A:N,9,FALSE)</f>
        <v>0</v>
      </c>
      <c r="AG449" s="224">
        <f>VLOOKUP(A449,'[1]CUT USD'!A:N,10,FALSE)</f>
        <v>0</v>
      </c>
      <c r="AH449" s="224">
        <f>VLOOKUP(A449,'[1]CUT USD'!A:N,11,FALSE)</f>
        <v>0</v>
      </c>
      <c r="AI449" s="224">
        <f>VLOOKUP(A449,'[1]CUT USD'!A:N,12,FALSE)</f>
        <v>0</v>
      </c>
      <c r="AJ449" s="224">
        <f>VLOOKUP(A449,'[1]CUT USD'!A:N,13,FALSE)</f>
        <v>0</v>
      </c>
      <c r="AK449" s="224">
        <f>VLOOKUP(A449,'[1]CUT USD'!A:N,14,FALSE)</f>
        <v>0</v>
      </c>
      <c r="AL449" s="96">
        <f t="shared" si="8"/>
        <v>0</v>
      </c>
      <c r="AO449" s="103"/>
    </row>
    <row r="450" spans="1:41" ht="33" hidden="1" customHeight="1">
      <c r="A450" s="221">
        <v>1502</v>
      </c>
      <c r="B450" s="222" t="str">
        <f>PROPER(VLOOKUP(A450,[1]bd_lista!$A:$D,2,FALSE))</f>
        <v>Gobierno Autónomo Municipal De Tinguipaya</v>
      </c>
      <c r="C450" s="223" t="s">
        <v>1383</v>
      </c>
      <c r="D450" s="224">
        <f>VLOOKUP(A450,'[1]RES. TRL'!A:C,2,FALSE)</f>
        <v>0</v>
      </c>
      <c r="E450" s="224">
        <f>VLOOKUP(A450,'[1]RES. TRL'!A:C,3,FALSE)</f>
        <v>0</v>
      </c>
      <c r="F450" s="224">
        <f>VLOOKUP(A450,[1]RES.CDI!A:B,2,FALSE)</f>
        <v>0</v>
      </c>
      <c r="G450" s="224">
        <f>VLOOKUP(A450,'[1]CUT Bs'!A:S,2,FALSE)</f>
        <v>0</v>
      </c>
      <c r="H450" s="224">
        <f>VLOOKUP(A450,'[1]CUT Bs'!A:S,3,FALSE)</f>
        <v>0</v>
      </c>
      <c r="I450" s="224">
        <f>VLOOKUP(A450,'[1]CUT Bs'!A:S,4,FALSE)</f>
        <v>0</v>
      </c>
      <c r="J450" s="224">
        <f>VLOOKUP(A450,'[1]CUT Bs'!A:S,5,FALSE)</f>
        <v>0</v>
      </c>
      <c r="K450" s="224">
        <f>VLOOKUP(A450,'[1]CUT Bs'!A:S,6,FALSE)</f>
        <v>0</v>
      </c>
      <c r="L450" s="224">
        <f>VLOOKUP(A450,'[1]CUT Bs'!A:S,7,FALSE)</f>
        <v>0</v>
      </c>
      <c r="M450" s="224">
        <f>VLOOKUP(A450,'[1]CUT Bs'!A:S,8,FALSE)</f>
        <v>0</v>
      </c>
      <c r="N450" s="224">
        <f>VLOOKUP(A450,'[1]CUT Bs'!A:S,9,FALSE)</f>
        <v>0</v>
      </c>
      <c r="O450" s="224">
        <f>VLOOKUP(A450,'[1]CUT Bs'!A:S,10,FALSE)</f>
        <v>0</v>
      </c>
      <c r="P450" s="224">
        <f>VLOOKUP(A450,'[1]CUT Bs'!A:S,11,FALSE)</f>
        <v>0</v>
      </c>
      <c r="Q450" s="224">
        <f>VLOOKUP(A450,'[1]CUT Bs'!A:S,12,FALSE)</f>
        <v>0</v>
      </c>
      <c r="R450" s="224">
        <f>VLOOKUP(A450,'[1]CUT Bs'!A:S,13,FALSE)</f>
        <v>0</v>
      </c>
      <c r="S450" s="224">
        <f>VLOOKUP(A450,'[1]CUT Bs'!A:S,14,FALSE)</f>
        <v>0</v>
      </c>
      <c r="T450" s="224">
        <f>VLOOKUP(A450,'[1]CUT Bs'!A:S,15,FALSE)</f>
        <v>0</v>
      </c>
      <c r="U450" s="224">
        <f>VLOOKUP(A450,'[1]CUT Bs'!A:S,16,FALSE)</f>
        <v>0</v>
      </c>
      <c r="V450" s="224">
        <f>VLOOKUP(A450,'[1]CUT Bs'!A:S,17,FALSE)</f>
        <v>0</v>
      </c>
      <c r="W450" s="224">
        <f>VLOOKUP(A450,'[1]RES. TRL'!F:H,2,FALSE)</f>
        <v>0</v>
      </c>
      <c r="X450" s="224">
        <f>VLOOKUP(A450,'[1]RES. TRL'!F:H,3,FALSE)</f>
        <v>0</v>
      </c>
      <c r="Y450" s="224">
        <f>VLOOKUP(A450,'[1]CUT USD'!A:N,2,FALSE)</f>
        <v>0</v>
      </c>
      <c r="Z450" s="224">
        <f>VLOOKUP(A450,'[1]CUT USD'!A:N,3,FALSE)</f>
        <v>0</v>
      </c>
      <c r="AA450" s="224">
        <f>VLOOKUP(A450,'[1]CUT USD'!A:N,4,FALSE)</f>
        <v>0</v>
      </c>
      <c r="AB450" s="224">
        <f>VLOOKUP(A450,'[1]CUT USD'!A:N,5,FALSE)</f>
        <v>0</v>
      </c>
      <c r="AC450" s="224">
        <f>VLOOKUP(A450,'[1]CUT USD'!A:N,6,FALSE)</f>
        <v>0</v>
      </c>
      <c r="AD450" s="224">
        <f>VLOOKUP(A450,'[1]CUT USD'!A:N,7,FALSE)</f>
        <v>0</v>
      </c>
      <c r="AE450" s="224">
        <f>VLOOKUP(A450,'[1]CUT USD'!A:N,8,FALSE)</f>
        <v>0</v>
      </c>
      <c r="AF450" s="224">
        <f>VLOOKUP(A450,'[1]CUT USD'!A:N,9,FALSE)</f>
        <v>0</v>
      </c>
      <c r="AG450" s="224">
        <f>VLOOKUP(A450,'[1]CUT USD'!A:N,10,FALSE)</f>
        <v>0</v>
      </c>
      <c r="AH450" s="224">
        <f>VLOOKUP(A450,'[1]CUT USD'!A:N,11,FALSE)</f>
        <v>0</v>
      </c>
      <c r="AI450" s="224">
        <f>VLOOKUP(A450,'[1]CUT USD'!A:N,12,FALSE)</f>
        <v>0</v>
      </c>
      <c r="AJ450" s="224">
        <f>VLOOKUP(A450,'[1]CUT USD'!A:N,13,FALSE)</f>
        <v>0</v>
      </c>
      <c r="AK450" s="224">
        <f>VLOOKUP(A450,'[1]CUT USD'!A:N,14,FALSE)</f>
        <v>0</v>
      </c>
      <c r="AL450" s="96">
        <f t="shared" si="8"/>
        <v>0</v>
      </c>
      <c r="AO450" s="103"/>
    </row>
    <row r="451" spans="1:41" ht="33" hidden="1" customHeight="1">
      <c r="A451" s="221">
        <v>1503</v>
      </c>
      <c r="B451" s="222" t="str">
        <f>PROPER(VLOOKUP(A451,[1]bd_lista!$A:$D,2,FALSE))</f>
        <v>Gobierno Autónomo Municipal De Yocalla</v>
      </c>
      <c r="C451" s="223" t="s">
        <v>1383</v>
      </c>
      <c r="D451" s="224">
        <f>VLOOKUP(A451,'[1]RES. TRL'!A:C,2,FALSE)</f>
        <v>0</v>
      </c>
      <c r="E451" s="224">
        <f>VLOOKUP(A451,'[1]RES. TRL'!A:C,3,FALSE)</f>
        <v>0</v>
      </c>
      <c r="F451" s="224">
        <f>VLOOKUP(A451,[1]RES.CDI!A:B,2,FALSE)</f>
        <v>0</v>
      </c>
      <c r="G451" s="224">
        <f>VLOOKUP(A451,'[1]CUT Bs'!A:S,2,FALSE)</f>
        <v>0</v>
      </c>
      <c r="H451" s="224">
        <f>VLOOKUP(A451,'[1]CUT Bs'!A:S,3,FALSE)</f>
        <v>0</v>
      </c>
      <c r="I451" s="224">
        <f>VLOOKUP(A451,'[1]CUT Bs'!A:S,4,FALSE)</f>
        <v>0</v>
      </c>
      <c r="J451" s="224">
        <f>VLOOKUP(A451,'[1]CUT Bs'!A:S,5,FALSE)</f>
        <v>0</v>
      </c>
      <c r="K451" s="224">
        <f>VLOOKUP(A451,'[1]CUT Bs'!A:S,6,FALSE)</f>
        <v>0</v>
      </c>
      <c r="L451" s="224">
        <f>VLOOKUP(A451,'[1]CUT Bs'!A:S,7,FALSE)</f>
        <v>0</v>
      </c>
      <c r="M451" s="224">
        <f>VLOOKUP(A451,'[1]CUT Bs'!A:S,8,FALSE)</f>
        <v>0</v>
      </c>
      <c r="N451" s="224">
        <f>VLOOKUP(A451,'[1]CUT Bs'!A:S,9,FALSE)</f>
        <v>0</v>
      </c>
      <c r="O451" s="224">
        <f>VLOOKUP(A451,'[1]CUT Bs'!A:S,10,FALSE)</f>
        <v>0</v>
      </c>
      <c r="P451" s="224">
        <f>VLOOKUP(A451,'[1]CUT Bs'!A:S,11,FALSE)</f>
        <v>0</v>
      </c>
      <c r="Q451" s="224">
        <f>VLOOKUP(A451,'[1]CUT Bs'!A:S,12,FALSE)</f>
        <v>0</v>
      </c>
      <c r="R451" s="224">
        <f>VLOOKUP(A451,'[1]CUT Bs'!A:S,13,FALSE)</f>
        <v>0</v>
      </c>
      <c r="S451" s="224">
        <f>VLOOKUP(A451,'[1]CUT Bs'!A:S,14,FALSE)</f>
        <v>0</v>
      </c>
      <c r="T451" s="224">
        <f>VLOOKUP(A451,'[1]CUT Bs'!A:S,15,FALSE)</f>
        <v>0</v>
      </c>
      <c r="U451" s="224">
        <f>VLOOKUP(A451,'[1]CUT Bs'!A:S,16,FALSE)</f>
        <v>0</v>
      </c>
      <c r="V451" s="224">
        <f>VLOOKUP(A451,'[1]CUT Bs'!A:S,17,FALSE)</f>
        <v>0</v>
      </c>
      <c r="W451" s="224">
        <f>VLOOKUP(A451,'[1]RES. TRL'!F:H,2,FALSE)</f>
        <v>0</v>
      </c>
      <c r="X451" s="224">
        <f>VLOOKUP(A451,'[1]RES. TRL'!F:H,3,FALSE)</f>
        <v>0</v>
      </c>
      <c r="Y451" s="224">
        <f>VLOOKUP(A451,'[1]CUT USD'!A:N,2,FALSE)</f>
        <v>0</v>
      </c>
      <c r="Z451" s="224">
        <f>VLOOKUP(A451,'[1]CUT USD'!A:N,3,FALSE)</f>
        <v>0</v>
      </c>
      <c r="AA451" s="224">
        <f>VLOOKUP(A451,'[1]CUT USD'!A:N,4,FALSE)</f>
        <v>0</v>
      </c>
      <c r="AB451" s="224">
        <f>VLOOKUP(A451,'[1]CUT USD'!A:N,5,FALSE)</f>
        <v>0</v>
      </c>
      <c r="AC451" s="224">
        <f>VLOOKUP(A451,'[1]CUT USD'!A:N,6,FALSE)</f>
        <v>0</v>
      </c>
      <c r="AD451" s="224">
        <f>VLOOKUP(A451,'[1]CUT USD'!A:N,7,FALSE)</f>
        <v>0</v>
      </c>
      <c r="AE451" s="224">
        <f>VLOOKUP(A451,'[1]CUT USD'!A:N,8,FALSE)</f>
        <v>0</v>
      </c>
      <c r="AF451" s="224">
        <f>VLOOKUP(A451,'[1]CUT USD'!A:N,9,FALSE)</f>
        <v>0</v>
      </c>
      <c r="AG451" s="224">
        <f>VLOOKUP(A451,'[1]CUT USD'!A:N,10,FALSE)</f>
        <v>0</v>
      </c>
      <c r="AH451" s="224">
        <f>VLOOKUP(A451,'[1]CUT USD'!A:N,11,FALSE)</f>
        <v>0</v>
      </c>
      <c r="AI451" s="224">
        <f>VLOOKUP(A451,'[1]CUT USD'!A:N,12,FALSE)</f>
        <v>0</v>
      </c>
      <c r="AJ451" s="224">
        <f>VLOOKUP(A451,'[1]CUT USD'!A:N,13,FALSE)</f>
        <v>0</v>
      </c>
      <c r="AK451" s="224">
        <f>VLOOKUP(A451,'[1]CUT USD'!A:N,14,FALSE)</f>
        <v>0</v>
      </c>
      <c r="AL451" s="96">
        <f t="shared" si="8"/>
        <v>0</v>
      </c>
      <c r="AO451" s="103"/>
    </row>
    <row r="452" spans="1:41" ht="33" hidden="1" customHeight="1">
      <c r="A452" s="221">
        <v>1504</v>
      </c>
      <c r="B452" s="222" t="str">
        <f>PROPER(VLOOKUP(A452,[1]bd_lista!$A:$D,2,FALSE))</f>
        <v>Gobierno Autónomo Municipal De Urmiri</v>
      </c>
      <c r="C452" s="223" t="s">
        <v>1383</v>
      </c>
      <c r="D452" s="224">
        <f>VLOOKUP(A452,'[1]RES. TRL'!A:C,2,FALSE)</f>
        <v>0</v>
      </c>
      <c r="E452" s="224">
        <f>VLOOKUP(A452,'[1]RES. TRL'!A:C,3,FALSE)</f>
        <v>0</v>
      </c>
      <c r="F452" s="224">
        <f>VLOOKUP(A452,[1]RES.CDI!A:B,2,FALSE)</f>
        <v>0</v>
      </c>
      <c r="G452" s="224">
        <f>VLOOKUP(A452,'[1]CUT Bs'!A:S,2,FALSE)</f>
        <v>0</v>
      </c>
      <c r="H452" s="224">
        <f>VLOOKUP(A452,'[1]CUT Bs'!A:S,3,FALSE)</f>
        <v>0</v>
      </c>
      <c r="I452" s="224">
        <f>VLOOKUP(A452,'[1]CUT Bs'!A:S,4,FALSE)</f>
        <v>0</v>
      </c>
      <c r="J452" s="224">
        <f>VLOOKUP(A452,'[1]CUT Bs'!A:S,5,FALSE)</f>
        <v>0</v>
      </c>
      <c r="K452" s="224">
        <f>VLOOKUP(A452,'[1]CUT Bs'!A:S,6,FALSE)</f>
        <v>0</v>
      </c>
      <c r="L452" s="224">
        <f>VLOOKUP(A452,'[1]CUT Bs'!A:S,7,FALSE)</f>
        <v>0</v>
      </c>
      <c r="M452" s="224">
        <f>VLOOKUP(A452,'[1]CUT Bs'!A:S,8,FALSE)</f>
        <v>0</v>
      </c>
      <c r="N452" s="224">
        <f>VLOOKUP(A452,'[1]CUT Bs'!A:S,9,FALSE)</f>
        <v>0</v>
      </c>
      <c r="O452" s="224">
        <f>VLOOKUP(A452,'[1]CUT Bs'!A:S,10,FALSE)</f>
        <v>0</v>
      </c>
      <c r="P452" s="224">
        <f>VLOOKUP(A452,'[1]CUT Bs'!A:S,11,FALSE)</f>
        <v>0</v>
      </c>
      <c r="Q452" s="224">
        <f>VLOOKUP(A452,'[1]CUT Bs'!A:S,12,FALSE)</f>
        <v>0</v>
      </c>
      <c r="R452" s="224">
        <f>VLOOKUP(A452,'[1]CUT Bs'!A:S,13,FALSE)</f>
        <v>0</v>
      </c>
      <c r="S452" s="224">
        <f>VLOOKUP(A452,'[1]CUT Bs'!A:S,14,FALSE)</f>
        <v>0</v>
      </c>
      <c r="T452" s="224">
        <f>VLOOKUP(A452,'[1]CUT Bs'!A:S,15,FALSE)</f>
        <v>0</v>
      </c>
      <c r="U452" s="224">
        <f>VLOOKUP(A452,'[1]CUT Bs'!A:S,16,FALSE)</f>
        <v>0</v>
      </c>
      <c r="V452" s="224">
        <f>VLOOKUP(A452,'[1]CUT Bs'!A:S,17,FALSE)</f>
        <v>0</v>
      </c>
      <c r="W452" s="224">
        <f>VLOOKUP(A452,'[1]RES. TRL'!F:H,2,FALSE)</f>
        <v>0</v>
      </c>
      <c r="X452" s="224">
        <f>VLOOKUP(A452,'[1]RES. TRL'!F:H,3,FALSE)</f>
        <v>0</v>
      </c>
      <c r="Y452" s="224">
        <f>VLOOKUP(A452,'[1]CUT USD'!A:N,2,FALSE)</f>
        <v>0</v>
      </c>
      <c r="Z452" s="224">
        <f>VLOOKUP(A452,'[1]CUT USD'!A:N,3,FALSE)</f>
        <v>0</v>
      </c>
      <c r="AA452" s="224">
        <f>VLOOKUP(A452,'[1]CUT USD'!A:N,4,FALSE)</f>
        <v>0</v>
      </c>
      <c r="AB452" s="224">
        <f>VLOOKUP(A452,'[1]CUT USD'!A:N,5,FALSE)</f>
        <v>0</v>
      </c>
      <c r="AC452" s="224">
        <f>VLOOKUP(A452,'[1]CUT USD'!A:N,6,FALSE)</f>
        <v>0</v>
      </c>
      <c r="AD452" s="224">
        <f>VLOOKUP(A452,'[1]CUT USD'!A:N,7,FALSE)</f>
        <v>0</v>
      </c>
      <c r="AE452" s="224">
        <f>VLOOKUP(A452,'[1]CUT USD'!A:N,8,FALSE)</f>
        <v>0</v>
      </c>
      <c r="AF452" s="224">
        <f>VLOOKUP(A452,'[1]CUT USD'!A:N,9,FALSE)</f>
        <v>0</v>
      </c>
      <c r="AG452" s="224">
        <f>VLOOKUP(A452,'[1]CUT USD'!A:N,10,FALSE)</f>
        <v>0</v>
      </c>
      <c r="AH452" s="224">
        <f>VLOOKUP(A452,'[1]CUT USD'!A:N,11,FALSE)</f>
        <v>0</v>
      </c>
      <c r="AI452" s="224">
        <f>VLOOKUP(A452,'[1]CUT USD'!A:N,12,FALSE)</f>
        <v>0</v>
      </c>
      <c r="AJ452" s="224">
        <f>VLOOKUP(A452,'[1]CUT USD'!A:N,13,FALSE)</f>
        <v>0</v>
      </c>
      <c r="AK452" s="224">
        <f>VLOOKUP(A452,'[1]CUT USD'!A:N,14,FALSE)</f>
        <v>0</v>
      </c>
      <c r="AL452" s="96">
        <f t="shared" si="8"/>
        <v>0</v>
      </c>
      <c r="AO452" s="103"/>
    </row>
    <row r="453" spans="1:41" ht="33" hidden="1" customHeight="1">
      <c r="A453" s="221">
        <v>1505</v>
      </c>
      <c r="B453" s="222" t="str">
        <f>PROPER(VLOOKUP(A453,[1]bd_lista!$A:$D,2,FALSE))</f>
        <v>Gobierno Autónomo Municipal De Uncía</v>
      </c>
      <c r="C453" s="223" t="s">
        <v>1383</v>
      </c>
      <c r="D453" s="224">
        <f>VLOOKUP(A453,'[1]RES. TRL'!A:C,2,FALSE)</f>
        <v>0</v>
      </c>
      <c r="E453" s="224">
        <f>VLOOKUP(A453,'[1]RES. TRL'!A:C,3,FALSE)</f>
        <v>0</v>
      </c>
      <c r="F453" s="224">
        <f>VLOOKUP(A453,[1]RES.CDI!A:B,2,FALSE)</f>
        <v>0</v>
      </c>
      <c r="G453" s="224">
        <f>VLOOKUP(A453,'[1]CUT Bs'!A:S,2,FALSE)</f>
        <v>0</v>
      </c>
      <c r="H453" s="224">
        <f>VLOOKUP(A453,'[1]CUT Bs'!A:S,3,FALSE)</f>
        <v>0</v>
      </c>
      <c r="I453" s="224">
        <f>VLOOKUP(A453,'[1]CUT Bs'!A:S,4,FALSE)</f>
        <v>0</v>
      </c>
      <c r="J453" s="224">
        <f>VLOOKUP(A453,'[1]CUT Bs'!A:S,5,FALSE)</f>
        <v>0</v>
      </c>
      <c r="K453" s="224">
        <f>VLOOKUP(A453,'[1]CUT Bs'!A:S,6,FALSE)</f>
        <v>0</v>
      </c>
      <c r="L453" s="224">
        <f>VLOOKUP(A453,'[1]CUT Bs'!A:S,7,FALSE)</f>
        <v>0</v>
      </c>
      <c r="M453" s="224">
        <f>VLOOKUP(A453,'[1]CUT Bs'!A:S,8,FALSE)</f>
        <v>0</v>
      </c>
      <c r="N453" s="224">
        <f>VLOOKUP(A453,'[1]CUT Bs'!A:S,9,FALSE)</f>
        <v>0</v>
      </c>
      <c r="O453" s="224">
        <f>VLOOKUP(A453,'[1]CUT Bs'!A:S,10,FALSE)</f>
        <v>0</v>
      </c>
      <c r="P453" s="224">
        <f>VLOOKUP(A453,'[1]CUT Bs'!A:S,11,FALSE)</f>
        <v>0</v>
      </c>
      <c r="Q453" s="224">
        <f>VLOOKUP(A453,'[1]CUT Bs'!A:S,12,FALSE)</f>
        <v>0</v>
      </c>
      <c r="R453" s="224">
        <f>VLOOKUP(A453,'[1]CUT Bs'!A:S,13,FALSE)</f>
        <v>0</v>
      </c>
      <c r="S453" s="224">
        <f>VLOOKUP(A453,'[1]CUT Bs'!A:S,14,FALSE)</f>
        <v>0</v>
      </c>
      <c r="T453" s="224">
        <f>VLOOKUP(A453,'[1]CUT Bs'!A:S,15,FALSE)</f>
        <v>0</v>
      </c>
      <c r="U453" s="224">
        <f>VLOOKUP(A453,'[1]CUT Bs'!A:S,16,FALSE)</f>
        <v>0</v>
      </c>
      <c r="V453" s="224">
        <f>VLOOKUP(A453,'[1]CUT Bs'!A:S,17,FALSE)</f>
        <v>0</v>
      </c>
      <c r="W453" s="224">
        <f>VLOOKUP(A453,'[1]RES. TRL'!F:H,2,FALSE)</f>
        <v>0</v>
      </c>
      <c r="X453" s="224">
        <f>VLOOKUP(A453,'[1]RES. TRL'!F:H,3,FALSE)</f>
        <v>0</v>
      </c>
      <c r="Y453" s="224">
        <f>VLOOKUP(A453,'[1]CUT USD'!A:N,2,FALSE)</f>
        <v>0</v>
      </c>
      <c r="Z453" s="224">
        <f>VLOOKUP(A453,'[1]CUT USD'!A:N,3,FALSE)</f>
        <v>0</v>
      </c>
      <c r="AA453" s="224">
        <f>VLOOKUP(A453,'[1]CUT USD'!A:N,4,FALSE)</f>
        <v>0</v>
      </c>
      <c r="AB453" s="224">
        <f>VLOOKUP(A453,'[1]CUT USD'!A:N,5,FALSE)</f>
        <v>0</v>
      </c>
      <c r="AC453" s="224">
        <f>VLOOKUP(A453,'[1]CUT USD'!A:N,6,FALSE)</f>
        <v>0</v>
      </c>
      <c r="AD453" s="224">
        <f>VLOOKUP(A453,'[1]CUT USD'!A:N,7,FALSE)</f>
        <v>0</v>
      </c>
      <c r="AE453" s="224">
        <f>VLOOKUP(A453,'[1]CUT USD'!A:N,8,FALSE)</f>
        <v>0</v>
      </c>
      <c r="AF453" s="224">
        <f>VLOOKUP(A453,'[1]CUT USD'!A:N,9,FALSE)</f>
        <v>0</v>
      </c>
      <c r="AG453" s="224">
        <f>VLOOKUP(A453,'[1]CUT USD'!A:N,10,FALSE)</f>
        <v>0</v>
      </c>
      <c r="AH453" s="224">
        <f>VLOOKUP(A453,'[1]CUT USD'!A:N,11,FALSE)</f>
        <v>0</v>
      </c>
      <c r="AI453" s="224">
        <f>VLOOKUP(A453,'[1]CUT USD'!A:N,12,FALSE)</f>
        <v>0</v>
      </c>
      <c r="AJ453" s="224">
        <f>VLOOKUP(A453,'[1]CUT USD'!A:N,13,FALSE)</f>
        <v>0</v>
      </c>
      <c r="AK453" s="224">
        <f>VLOOKUP(A453,'[1]CUT USD'!A:N,14,FALSE)</f>
        <v>0</v>
      </c>
      <c r="AL453" s="96">
        <f t="shared" si="8"/>
        <v>0</v>
      </c>
      <c r="AO453" s="103"/>
    </row>
    <row r="454" spans="1:41" ht="33" hidden="1" customHeight="1">
      <c r="A454" s="221">
        <v>1506</v>
      </c>
      <c r="B454" s="222" t="str">
        <f>PROPER(VLOOKUP(A454,[1]bd_lista!$A:$D,2,FALSE))</f>
        <v>Gobierno Autónomo Municipal De Chayanta</v>
      </c>
      <c r="C454" s="223" t="s">
        <v>1383</v>
      </c>
      <c r="D454" s="224">
        <f>VLOOKUP(A454,'[1]RES. TRL'!A:C,2,FALSE)</f>
        <v>0</v>
      </c>
      <c r="E454" s="224">
        <f>VLOOKUP(A454,'[1]RES. TRL'!A:C,3,FALSE)</f>
        <v>0</v>
      </c>
      <c r="F454" s="224">
        <f>VLOOKUP(A454,[1]RES.CDI!A:B,2,FALSE)</f>
        <v>0</v>
      </c>
      <c r="G454" s="224">
        <f>VLOOKUP(A454,'[1]CUT Bs'!A:S,2,FALSE)</f>
        <v>0</v>
      </c>
      <c r="H454" s="224">
        <f>VLOOKUP(A454,'[1]CUT Bs'!A:S,3,FALSE)</f>
        <v>0</v>
      </c>
      <c r="I454" s="224">
        <f>VLOOKUP(A454,'[1]CUT Bs'!A:S,4,FALSE)</f>
        <v>0</v>
      </c>
      <c r="J454" s="224">
        <f>VLOOKUP(A454,'[1]CUT Bs'!A:S,5,FALSE)</f>
        <v>0</v>
      </c>
      <c r="K454" s="224">
        <f>VLOOKUP(A454,'[1]CUT Bs'!A:S,6,FALSE)</f>
        <v>0</v>
      </c>
      <c r="L454" s="224">
        <f>VLOOKUP(A454,'[1]CUT Bs'!A:S,7,FALSE)</f>
        <v>0</v>
      </c>
      <c r="M454" s="224">
        <f>VLOOKUP(A454,'[1]CUT Bs'!A:S,8,FALSE)</f>
        <v>0</v>
      </c>
      <c r="N454" s="224">
        <f>VLOOKUP(A454,'[1]CUT Bs'!A:S,9,FALSE)</f>
        <v>0</v>
      </c>
      <c r="O454" s="224">
        <f>VLOOKUP(A454,'[1]CUT Bs'!A:S,10,FALSE)</f>
        <v>0</v>
      </c>
      <c r="P454" s="224">
        <f>VLOOKUP(A454,'[1]CUT Bs'!A:S,11,FALSE)</f>
        <v>0</v>
      </c>
      <c r="Q454" s="224">
        <f>VLOOKUP(A454,'[1]CUT Bs'!A:S,12,FALSE)</f>
        <v>0</v>
      </c>
      <c r="R454" s="224">
        <f>VLOOKUP(A454,'[1]CUT Bs'!A:S,13,FALSE)</f>
        <v>0</v>
      </c>
      <c r="S454" s="224">
        <f>VLOOKUP(A454,'[1]CUT Bs'!A:S,14,FALSE)</f>
        <v>0</v>
      </c>
      <c r="T454" s="224">
        <f>VLOOKUP(A454,'[1]CUT Bs'!A:S,15,FALSE)</f>
        <v>0</v>
      </c>
      <c r="U454" s="224">
        <f>VLOOKUP(A454,'[1]CUT Bs'!A:S,16,FALSE)</f>
        <v>0</v>
      </c>
      <c r="V454" s="224">
        <f>VLOOKUP(A454,'[1]CUT Bs'!A:S,17,FALSE)</f>
        <v>0</v>
      </c>
      <c r="W454" s="224">
        <f>VLOOKUP(A454,'[1]RES. TRL'!F:H,2,FALSE)</f>
        <v>0</v>
      </c>
      <c r="X454" s="224">
        <f>VLOOKUP(A454,'[1]RES. TRL'!F:H,3,FALSE)</f>
        <v>0</v>
      </c>
      <c r="Y454" s="224">
        <f>VLOOKUP(A454,'[1]CUT USD'!A:N,2,FALSE)</f>
        <v>0</v>
      </c>
      <c r="Z454" s="224">
        <f>VLOOKUP(A454,'[1]CUT USD'!A:N,3,FALSE)</f>
        <v>0</v>
      </c>
      <c r="AA454" s="224">
        <f>VLOOKUP(A454,'[1]CUT USD'!A:N,4,FALSE)</f>
        <v>0</v>
      </c>
      <c r="AB454" s="224">
        <f>VLOOKUP(A454,'[1]CUT USD'!A:N,5,FALSE)</f>
        <v>0</v>
      </c>
      <c r="AC454" s="224">
        <f>VLOOKUP(A454,'[1]CUT USD'!A:N,6,FALSE)</f>
        <v>0</v>
      </c>
      <c r="AD454" s="224">
        <f>VLOOKUP(A454,'[1]CUT USD'!A:N,7,FALSE)</f>
        <v>0</v>
      </c>
      <c r="AE454" s="224">
        <f>VLOOKUP(A454,'[1]CUT USD'!A:N,8,FALSE)</f>
        <v>0</v>
      </c>
      <c r="AF454" s="224">
        <f>VLOOKUP(A454,'[1]CUT USD'!A:N,9,FALSE)</f>
        <v>0</v>
      </c>
      <c r="AG454" s="224">
        <f>VLOOKUP(A454,'[1]CUT USD'!A:N,10,FALSE)</f>
        <v>0</v>
      </c>
      <c r="AH454" s="224">
        <f>VLOOKUP(A454,'[1]CUT USD'!A:N,11,FALSE)</f>
        <v>0</v>
      </c>
      <c r="AI454" s="224">
        <f>VLOOKUP(A454,'[1]CUT USD'!A:N,12,FALSE)</f>
        <v>0</v>
      </c>
      <c r="AJ454" s="224">
        <f>VLOOKUP(A454,'[1]CUT USD'!A:N,13,FALSE)</f>
        <v>0</v>
      </c>
      <c r="AK454" s="224">
        <f>VLOOKUP(A454,'[1]CUT USD'!A:N,14,FALSE)</f>
        <v>0</v>
      </c>
      <c r="AL454" s="96">
        <f t="shared" si="8"/>
        <v>0</v>
      </c>
      <c r="AO454" s="103"/>
    </row>
    <row r="455" spans="1:41" ht="33" hidden="1" customHeight="1">
      <c r="A455" s="221">
        <v>1507</v>
      </c>
      <c r="B455" s="222" t="str">
        <f>PROPER(VLOOKUP(A455,[1]bd_lista!$A:$D,2,FALSE))</f>
        <v>Gobierno Autónomo Municipal De Llallagua</v>
      </c>
      <c r="C455" s="223" t="s">
        <v>1383</v>
      </c>
      <c r="D455" s="224">
        <f>VLOOKUP(A455,'[1]RES. TRL'!A:C,2,FALSE)</f>
        <v>0</v>
      </c>
      <c r="E455" s="224">
        <f>VLOOKUP(A455,'[1]RES. TRL'!A:C,3,FALSE)</f>
        <v>0</v>
      </c>
      <c r="F455" s="224">
        <f>VLOOKUP(A455,[1]RES.CDI!A:B,2,FALSE)</f>
        <v>0</v>
      </c>
      <c r="G455" s="224">
        <f>VLOOKUP(A455,'[1]CUT Bs'!A:S,2,FALSE)</f>
        <v>0</v>
      </c>
      <c r="H455" s="224">
        <f>VLOOKUP(A455,'[1]CUT Bs'!A:S,3,FALSE)</f>
        <v>0</v>
      </c>
      <c r="I455" s="224">
        <f>VLOOKUP(A455,'[1]CUT Bs'!A:S,4,FALSE)</f>
        <v>0</v>
      </c>
      <c r="J455" s="224">
        <f>VLOOKUP(A455,'[1]CUT Bs'!A:S,5,FALSE)</f>
        <v>0</v>
      </c>
      <c r="K455" s="224">
        <f>VLOOKUP(A455,'[1]CUT Bs'!A:S,6,FALSE)</f>
        <v>0</v>
      </c>
      <c r="L455" s="224">
        <f>VLOOKUP(A455,'[1]CUT Bs'!A:S,7,FALSE)</f>
        <v>0</v>
      </c>
      <c r="M455" s="224">
        <f>VLOOKUP(A455,'[1]CUT Bs'!A:S,8,FALSE)</f>
        <v>0</v>
      </c>
      <c r="N455" s="224">
        <f>VLOOKUP(A455,'[1]CUT Bs'!A:S,9,FALSE)</f>
        <v>0</v>
      </c>
      <c r="O455" s="224">
        <f>VLOOKUP(A455,'[1]CUT Bs'!A:S,10,FALSE)</f>
        <v>0</v>
      </c>
      <c r="P455" s="224">
        <f>VLOOKUP(A455,'[1]CUT Bs'!A:S,11,FALSE)</f>
        <v>0</v>
      </c>
      <c r="Q455" s="224">
        <f>VLOOKUP(A455,'[1]CUT Bs'!A:S,12,FALSE)</f>
        <v>0</v>
      </c>
      <c r="R455" s="224">
        <f>VLOOKUP(A455,'[1]CUT Bs'!A:S,13,FALSE)</f>
        <v>0</v>
      </c>
      <c r="S455" s="224">
        <f>VLOOKUP(A455,'[1]CUT Bs'!A:S,14,FALSE)</f>
        <v>0</v>
      </c>
      <c r="T455" s="224">
        <f>VLOOKUP(A455,'[1]CUT Bs'!A:S,15,FALSE)</f>
        <v>0</v>
      </c>
      <c r="U455" s="224">
        <f>VLOOKUP(A455,'[1]CUT Bs'!A:S,16,FALSE)</f>
        <v>0</v>
      </c>
      <c r="V455" s="224">
        <f>VLOOKUP(A455,'[1]CUT Bs'!A:S,17,FALSE)</f>
        <v>0</v>
      </c>
      <c r="W455" s="224">
        <f>VLOOKUP(A455,'[1]RES. TRL'!F:H,2,FALSE)</f>
        <v>0</v>
      </c>
      <c r="X455" s="224">
        <f>VLOOKUP(A455,'[1]RES. TRL'!F:H,3,FALSE)</f>
        <v>0</v>
      </c>
      <c r="Y455" s="224">
        <f>VLOOKUP(A455,'[1]CUT USD'!A:N,2,FALSE)</f>
        <v>0</v>
      </c>
      <c r="Z455" s="224">
        <f>VLOOKUP(A455,'[1]CUT USD'!A:N,3,FALSE)</f>
        <v>0</v>
      </c>
      <c r="AA455" s="224">
        <f>VLOOKUP(A455,'[1]CUT USD'!A:N,4,FALSE)</f>
        <v>0</v>
      </c>
      <c r="AB455" s="224">
        <f>VLOOKUP(A455,'[1]CUT USD'!A:N,5,FALSE)</f>
        <v>0</v>
      </c>
      <c r="AC455" s="224">
        <f>VLOOKUP(A455,'[1]CUT USD'!A:N,6,FALSE)</f>
        <v>0</v>
      </c>
      <c r="AD455" s="224">
        <f>VLOOKUP(A455,'[1]CUT USD'!A:N,7,FALSE)</f>
        <v>0</v>
      </c>
      <c r="AE455" s="224">
        <f>VLOOKUP(A455,'[1]CUT USD'!A:N,8,FALSE)</f>
        <v>0</v>
      </c>
      <c r="AF455" s="224">
        <f>VLOOKUP(A455,'[1]CUT USD'!A:N,9,FALSE)</f>
        <v>0</v>
      </c>
      <c r="AG455" s="224">
        <f>VLOOKUP(A455,'[1]CUT USD'!A:N,10,FALSE)</f>
        <v>0</v>
      </c>
      <c r="AH455" s="224">
        <f>VLOOKUP(A455,'[1]CUT USD'!A:N,11,FALSE)</f>
        <v>0</v>
      </c>
      <c r="AI455" s="224">
        <f>VLOOKUP(A455,'[1]CUT USD'!A:N,12,FALSE)</f>
        <v>0</v>
      </c>
      <c r="AJ455" s="224">
        <f>VLOOKUP(A455,'[1]CUT USD'!A:N,13,FALSE)</f>
        <v>0</v>
      </c>
      <c r="AK455" s="224">
        <f>VLOOKUP(A455,'[1]CUT USD'!A:N,14,FALSE)</f>
        <v>0</v>
      </c>
      <c r="AL455" s="96">
        <f t="shared" si="8"/>
        <v>0</v>
      </c>
      <c r="AO455" s="103"/>
    </row>
    <row r="456" spans="1:41" ht="33" hidden="1" customHeight="1">
      <c r="A456" s="221">
        <v>1508</v>
      </c>
      <c r="B456" s="222" t="str">
        <f>PROPER(VLOOKUP(A456,[1]bd_lista!$A:$D,2,FALSE))</f>
        <v>Gobierno Autónomo Municipal De Betanzos</v>
      </c>
      <c r="C456" s="223" t="s">
        <v>1383</v>
      </c>
      <c r="D456" s="224">
        <f>VLOOKUP(A456,'[1]RES. TRL'!A:C,2,FALSE)</f>
        <v>0</v>
      </c>
      <c r="E456" s="224">
        <f>VLOOKUP(A456,'[1]RES. TRL'!A:C,3,FALSE)</f>
        <v>0</v>
      </c>
      <c r="F456" s="224">
        <f>VLOOKUP(A456,[1]RES.CDI!A:B,2,FALSE)</f>
        <v>0</v>
      </c>
      <c r="G456" s="224">
        <f>VLOOKUP(A456,'[1]CUT Bs'!A:S,2,FALSE)</f>
        <v>0</v>
      </c>
      <c r="H456" s="224">
        <f>VLOOKUP(A456,'[1]CUT Bs'!A:S,3,FALSE)</f>
        <v>0</v>
      </c>
      <c r="I456" s="224">
        <f>VLOOKUP(A456,'[1]CUT Bs'!A:S,4,FALSE)</f>
        <v>0</v>
      </c>
      <c r="J456" s="224">
        <f>VLOOKUP(A456,'[1]CUT Bs'!A:S,5,FALSE)</f>
        <v>0</v>
      </c>
      <c r="K456" s="224">
        <f>VLOOKUP(A456,'[1]CUT Bs'!A:S,6,FALSE)</f>
        <v>0</v>
      </c>
      <c r="L456" s="224">
        <f>VLOOKUP(A456,'[1]CUT Bs'!A:S,7,FALSE)</f>
        <v>0</v>
      </c>
      <c r="M456" s="224">
        <f>VLOOKUP(A456,'[1]CUT Bs'!A:S,8,FALSE)</f>
        <v>0</v>
      </c>
      <c r="N456" s="224">
        <f>VLOOKUP(A456,'[1]CUT Bs'!A:S,9,FALSE)</f>
        <v>0</v>
      </c>
      <c r="O456" s="224">
        <f>VLOOKUP(A456,'[1]CUT Bs'!A:S,10,FALSE)</f>
        <v>0</v>
      </c>
      <c r="P456" s="224">
        <f>VLOOKUP(A456,'[1]CUT Bs'!A:S,11,FALSE)</f>
        <v>0</v>
      </c>
      <c r="Q456" s="224">
        <f>VLOOKUP(A456,'[1]CUT Bs'!A:S,12,FALSE)</f>
        <v>0</v>
      </c>
      <c r="R456" s="224">
        <f>VLOOKUP(A456,'[1]CUT Bs'!A:S,13,FALSE)</f>
        <v>0</v>
      </c>
      <c r="S456" s="224">
        <f>VLOOKUP(A456,'[1]CUT Bs'!A:S,14,FALSE)</f>
        <v>0</v>
      </c>
      <c r="T456" s="224">
        <f>VLOOKUP(A456,'[1]CUT Bs'!A:S,15,FALSE)</f>
        <v>0</v>
      </c>
      <c r="U456" s="224">
        <f>VLOOKUP(A456,'[1]CUT Bs'!A:S,16,FALSE)</f>
        <v>0</v>
      </c>
      <c r="V456" s="224">
        <f>VLOOKUP(A456,'[1]CUT Bs'!A:S,17,FALSE)</f>
        <v>0</v>
      </c>
      <c r="W456" s="224">
        <f>VLOOKUP(A456,'[1]RES. TRL'!F:H,2,FALSE)</f>
        <v>0</v>
      </c>
      <c r="X456" s="224">
        <f>VLOOKUP(A456,'[1]RES. TRL'!F:H,3,FALSE)</f>
        <v>0</v>
      </c>
      <c r="Y456" s="224">
        <f>VLOOKUP(A456,'[1]CUT USD'!A:N,2,FALSE)</f>
        <v>0</v>
      </c>
      <c r="Z456" s="224">
        <f>VLOOKUP(A456,'[1]CUT USD'!A:N,3,FALSE)</f>
        <v>0</v>
      </c>
      <c r="AA456" s="224">
        <f>VLOOKUP(A456,'[1]CUT USD'!A:N,4,FALSE)</f>
        <v>0</v>
      </c>
      <c r="AB456" s="224">
        <f>VLOOKUP(A456,'[1]CUT USD'!A:N,5,FALSE)</f>
        <v>0</v>
      </c>
      <c r="AC456" s="224">
        <f>VLOOKUP(A456,'[1]CUT USD'!A:N,6,FALSE)</f>
        <v>0</v>
      </c>
      <c r="AD456" s="224">
        <f>VLOOKUP(A456,'[1]CUT USD'!A:N,7,FALSE)</f>
        <v>0</v>
      </c>
      <c r="AE456" s="224">
        <f>VLOOKUP(A456,'[1]CUT USD'!A:N,8,FALSE)</f>
        <v>0</v>
      </c>
      <c r="AF456" s="224">
        <f>VLOOKUP(A456,'[1]CUT USD'!A:N,9,FALSE)</f>
        <v>0</v>
      </c>
      <c r="AG456" s="224">
        <f>VLOOKUP(A456,'[1]CUT USD'!A:N,10,FALSE)</f>
        <v>0</v>
      </c>
      <c r="AH456" s="224">
        <f>VLOOKUP(A456,'[1]CUT USD'!A:N,11,FALSE)</f>
        <v>0</v>
      </c>
      <c r="AI456" s="224">
        <f>VLOOKUP(A456,'[1]CUT USD'!A:N,12,FALSE)</f>
        <v>0</v>
      </c>
      <c r="AJ456" s="224">
        <f>VLOOKUP(A456,'[1]CUT USD'!A:N,13,FALSE)</f>
        <v>0</v>
      </c>
      <c r="AK456" s="224">
        <f>VLOOKUP(A456,'[1]CUT USD'!A:N,14,FALSE)</f>
        <v>0</v>
      </c>
      <c r="AL456" s="96">
        <f t="shared" si="8"/>
        <v>0</v>
      </c>
      <c r="AO456" s="103"/>
    </row>
    <row r="457" spans="1:41" ht="33" hidden="1" customHeight="1">
      <c r="A457" s="221">
        <v>1509</v>
      </c>
      <c r="B457" s="222" t="str">
        <f>PROPER(VLOOKUP(A457,[1]bd_lista!$A:$D,2,FALSE))</f>
        <v>Gobierno Autónomo Municipal De Chaqui</v>
      </c>
      <c r="C457" s="223" t="s">
        <v>1383</v>
      </c>
      <c r="D457" s="224">
        <f>VLOOKUP(A457,'[1]RES. TRL'!A:C,2,FALSE)</f>
        <v>0</v>
      </c>
      <c r="E457" s="224">
        <f>VLOOKUP(A457,'[1]RES. TRL'!A:C,3,FALSE)</f>
        <v>0</v>
      </c>
      <c r="F457" s="224">
        <f>VLOOKUP(A457,[1]RES.CDI!A:B,2,FALSE)</f>
        <v>0</v>
      </c>
      <c r="G457" s="224">
        <f>VLOOKUP(A457,'[1]CUT Bs'!A:S,2,FALSE)</f>
        <v>0</v>
      </c>
      <c r="H457" s="224">
        <f>VLOOKUP(A457,'[1]CUT Bs'!A:S,3,FALSE)</f>
        <v>0</v>
      </c>
      <c r="I457" s="224">
        <f>VLOOKUP(A457,'[1]CUT Bs'!A:S,4,FALSE)</f>
        <v>0</v>
      </c>
      <c r="J457" s="224">
        <f>VLOOKUP(A457,'[1]CUT Bs'!A:S,5,FALSE)</f>
        <v>0</v>
      </c>
      <c r="K457" s="224">
        <f>VLOOKUP(A457,'[1]CUT Bs'!A:S,6,FALSE)</f>
        <v>0</v>
      </c>
      <c r="L457" s="224">
        <f>VLOOKUP(A457,'[1]CUT Bs'!A:S,7,FALSE)</f>
        <v>0</v>
      </c>
      <c r="M457" s="224">
        <f>VLOOKUP(A457,'[1]CUT Bs'!A:S,8,FALSE)</f>
        <v>0</v>
      </c>
      <c r="N457" s="224">
        <f>VLOOKUP(A457,'[1]CUT Bs'!A:S,9,FALSE)</f>
        <v>0</v>
      </c>
      <c r="O457" s="224">
        <f>VLOOKUP(A457,'[1]CUT Bs'!A:S,10,FALSE)</f>
        <v>0</v>
      </c>
      <c r="P457" s="224">
        <f>VLOOKUP(A457,'[1]CUT Bs'!A:S,11,FALSE)</f>
        <v>0</v>
      </c>
      <c r="Q457" s="224">
        <f>VLOOKUP(A457,'[1]CUT Bs'!A:S,12,FALSE)</f>
        <v>0</v>
      </c>
      <c r="R457" s="224">
        <f>VLOOKUP(A457,'[1]CUT Bs'!A:S,13,FALSE)</f>
        <v>0</v>
      </c>
      <c r="S457" s="224">
        <f>VLOOKUP(A457,'[1]CUT Bs'!A:S,14,FALSE)</f>
        <v>0</v>
      </c>
      <c r="T457" s="224">
        <f>VLOOKUP(A457,'[1]CUT Bs'!A:S,15,FALSE)</f>
        <v>0</v>
      </c>
      <c r="U457" s="224">
        <f>VLOOKUP(A457,'[1]CUT Bs'!A:S,16,FALSE)</f>
        <v>0</v>
      </c>
      <c r="V457" s="224">
        <f>VLOOKUP(A457,'[1]CUT Bs'!A:S,17,FALSE)</f>
        <v>0</v>
      </c>
      <c r="W457" s="224">
        <f>VLOOKUP(A457,'[1]RES. TRL'!F:H,2,FALSE)</f>
        <v>0</v>
      </c>
      <c r="X457" s="224">
        <f>VLOOKUP(A457,'[1]RES. TRL'!F:H,3,FALSE)</f>
        <v>0</v>
      </c>
      <c r="Y457" s="224">
        <f>VLOOKUP(A457,'[1]CUT USD'!A:N,2,FALSE)</f>
        <v>0</v>
      </c>
      <c r="Z457" s="224">
        <f>VLOOKUP(A457,'[1]CUT USD'!A:N,3,FALSE)</f>
        <v>0</v>
      </c>
      <c r="AA457" s="224">
        <f>VLOOKUP(A457,'[1]CUT USD'!A:N,4,FALSE)</f>
        <v>0</v>
      </c>
      <c r="AB457" s="224">
        <f>VLOOKUP(A457,'[1]CUT USD'!A:N,5,FALSE)</f>
        <v>0</v>
      </c>
      <c r="AC457" s="224">
        <f>VLOOKUP(A457,'[1]CUT USD'!A:N,6,FALSE)</f>
        <v>0</v>
      </c>
      <c r="AD457" s="224">
        <f>VLOOKUP(A457,'[1]CUT USD'!A:N,7,FALSE)</f>
        <v>0</v>
      </c>
      <c r="AE457" s="224">
        <f>VLOOKUP(A457,'[1]CUT USD'!A:N,8,FALSE)</f>
        <v>0</v>
      </c>
      <c r="AF457" s="224">
        <f>VLOOKUP(A457,'[1]CUT USD'!A:N,9,FALSE)</f>
        <v>0</v>
      </c>
      <c r="AG457" s="224">
        <f>VLOOKUP(A457,'[1]CUT USD'!A:N,10,FALSE)</f>
        <v>0</v>
      </c>
      <c r="AH457" s="224">
        <f>VLOOKUP(A457,'[1]CUT USD'!A:N,11,FALSE)</f>
        <v>0</v>
      </c>
      <c r="AI457" s="224">
        <f>VLOOKUP(A457,'[1]CUT USD'!A:N,12,FALSE)</f>
        <v>0</v>
      </c>
      <c r="AJ457" s="224">
        <f>VLOOKUP(A457,'[1]CUT USD'!A:N,13,FALSE)</f>
        <v>0</v>
      </c>
      <c r="AK457" s="224">
        <f>VLOOKUP(A457,'[1]CUT USD'!A:N,14,FALSE)</f>
        <v>0</v>
      </c>
      <c r="AL457" s="96">
        <f t="shared" si="8"/>
        <v>0</v>
      </c>
      <c r="AO457" s="103"/>
    </row>
    <row r="458" spans="1:41" ht="33" hidden="1" customHeight="1">
      <c r="A458" s="221">
        <v>1510</v>
      </c>
      <c r="B458" s="222" t="str">
        <f>PROPER(VLOOKUP(A458,[1]bd_lista!$A:$D,2,FALSE))</f>
        <v>Gobierno Autónomo Municipal De Tacobamba</v>
      </c>
      <c r="C458" s="223" t="s">
        <v>1383</v>
      </c>
      <c r="D458" s="224">
        <f>VLOOKUP(A458,'[1]RES. TRL'!A:C,2,FALSE)</f>
        <v>0</v>
      </c>
      <c r="E458" s="224">
        <f>VLOOKUP(A458,'[1]RES. TRL'!A:C,3,FALSE)</f>
        <v>0</v>
      </c>
      <c r="F458" s="224">
        <f>VLOOKUP(A458,[1]RES.CDI!A:B,2,FALSE)</f>
        <v>0</v>
      </c>
      <c r="G458" s="224">
        <f>VLOOKUP(A458,'[1]CUT Bs'!A:S,2,FALSE)</f>
        <v>0</v>
      </c>
      <c r="H458" s="224">
        <f>VLOOKUP(A458,'[1]CUT Bs'!A:S,3,FALSE)</f>
        <v>0</v>
      </c>
      <c r="I458" s="224">
        <f>VLOOKUP(A458,'[1]CUT Bs'!A:S,4,FALSE)</f>
        <v>0</v>
      </c>
      <c r="J458" s="224">
        <f>VLOOKUP(A458,'[1]CUT Bs'!A:S,5,FALSE)</f>
        <v>0</v>
      </c>
      <c r="K458" s="224">
        <f>VLOOKUP(A458,'[1]CUT Bs'!A:S,6,FALSE)</f>
        <v>0</v>
      </c>
      <c r="L458" s="224">
        <f>VLOOKUP(A458,'[1]CUT Bs'!A:S,7,FALSE)</f>
        <v>0</v>
      </c>
      <c r="M458" s="224">
        <f>VLOOKUP(A458,'[1]CUT Bs'!A:S,8,FALSE)</f>
        <v>0</v>
      </c>
      <c r="N458" s="224">
        <f>VLOOKUP(A458,'[1]CUT Bs'!A:S,9,FALSE)</f>
        <v>0</v>
      </c>
      <c r="O458" s="224">
        <f>VLOOKUP(A458,'[1]CUT Bs'!A:S,10,FALSE)</f>
        <v>0</v>
      </c>
      <c r="P458" s="224">
        <f>VLOOKUP(A458,'[1]CUT Bs'!A:S,11,FALSE)</f>
        <v>0</v>
      </c>
      <c r="Q458" s="224">
        <f>VLOOKUP(A458,'[1]CUT Bs'!A:S,12,FALSE)</f>
        <v>0</v>
      </c>
      <c r="R458" s="224">
        <f>VLOOKUP(A458,'[1]CUT Bs'!A:S,13,FALSE)</f>
        <v>0</v>
      </c>
      <c r="S458" s="224">
        <f>VLOOKUP(A458,'[1]CUT Bs'!A:S,14,FALSE)</f>
        <v>0</v>
      </c>
      <c r="T458" s="224">
        <f>VLOOKUP(A458,'[1]CUT Bs'!A:S,15,FALSE)</f>
        <v>0</v>
      </c>
      <c r="U458" s="224">
        <f>VLOOKUP(A458,'[1]CUT Bs'!A:S,16,FALSE)</f>
        <v>0</v>
      </c>
      <c r="V458" s="224">
        <f>VLOOKUP(A458,'[1]CUT Bs'!A:S,17,FALSE)</f>
        <v>0</v>
      </c>
      <c r="W458" s="224">
        <f>VLOOKUP(A458,'[1]RES. TRL'!F:H,2,FALSE)</f>
        <v>0</v>
      </c>
      <c r="X458" s="224">
        <f>VLOOKUP(A458,'[1]RES. TRL'!F:H,3,FALSE)</f>
        <v>0</v>
      </c>
      <c r="Y458" s="224">
        <f>VLOOKUP(A458,'[1]CUT USD'!A:N,2,FALSE)</f>
        <v>0</v>
      </c>
      <c r="Z458" s="224">
        <f>VLOOKUP(A458,'[1]CUT USD'!A:N,3,FALSE)</f>
        <v>0</v>
      </c>
      <c r="AA458" s="224">
        <f>VLOOKUP(A458,'[1]CUT USD'!A:N,4,FALSE)</f>
        <v>0</v>
      </c>
      <c r="AB458" s="224">
        <f>VLOOKUP(A458,'[1]CUT USD'!A:N,5,FALSE)</f>
        <v>0</v>
      </c>
      <c r="AC458" s="224">
        <f>VLOOKUP(A458,'[1]CUT USD'!A:N,6,FALSE)</f>
        <v>0</v>
      </c>
      <c r="AD458" s="224">
        <f>VLOOKUP(A458,'[1]CUT USD'!A:N,7,FALSE)</f>
        <v>0</v>
      </c>
      <c r="AE458" s="224">
        <f>VLOOKUP(A458,'[1]CUT USD'!A:N,8,FALSE)</f>
        <v>0</v>
      </c>
      <c r="AF458" s="224">
        <f>VLOOKUP(A458,'[1]CUT USD'!A:N,9,FALSE)</f>
        <v>0</v>
      </c>
      <c r="AG458" s="224">
        <f>VLOOKUP(A458,'[1]CUT USD'!A:N,10,FALSE)</f>
        <v>0</v>
      </c>
      <c r="AH458" s="224">
        <f>VLOOKUP(A458,'[1]CUT USD'!A:N,11,FALSE)</f>
        <v>0</v>
      </c>
      <c r="AI458" s="224">
        <f>VLOOKUP(A458,'[1]CUT USD'!A:N,12,FALSE)</f>
        <v>0</v>
      </c>
      <c r="AJ458" s="224">
        <f>VLOOKUP(A458,'[1]CUT USD'!A:N,13,FALSE)</f>
        <v>0</v>
      </c>
      <c r="AK458" s="224">
        <f>VLOOKUP(A458,'[1]CUT USD'!A:N,14,FALSE)</f>
        <v>0</v>
      </c>
      <c r="AL458" s="96">
        <f t="shared" si="8"/>
        <v>0</v>
      </c>
      <c r="AO458" s="103"/>
    </row>
    <row r="459" spans="1:41" ht="33" hidden="1" customHeight="1">
      <c r="A459" s="221">
        <v>1511</v>
      </c>
      <c r="B459" s="222" t="str">
        <f>PROPER(VLOOKUP(A459,[1]bd_lista!$A:$D,2,FALSE))</f>
        <v>Gobierno Autónomo Municipal De Colquechaca</v>
      </c>
      <c r="C459" s="223" t="s">
        <v>1383</v>
      </c>
      <c r="D459" s="224">
        <f>VLOOKUP(A459,'[1]RES. TRL'!A:C,2,FALSE)</f>
        <v>0</v>
      </c>
      <c r="E459" s="224">
        <f>VLOOKUP(A459,'[1]RES. TRL'!A:C,3,FALSE)</f>
        <v>0</v>
      </c>
      <c r="F459" s="224">
        <f>VLOOKUP(A459,[1]RES.CDI!A:B,2,FALSE)</f>
        <v>0</v>
      </c>
      <c r="G459" s="224">
        <f>VLOOKUP(A459,'[1]CUT Bs'!A:S,2,FALSE)</f>
        <v>0</v>
      </c>
      <c r="H459" s="224">
        <f>VLOOKUP(A459,'[1]CUT Bs'!A:S,3,FALSE)</f>
        <v>0</v>
      </c>
      <c r="I459" s="224">
        <f>VLOOKUP(A459,'[1]CUT Bs'!A:S,4,FALSE)</f>
        <v>0</v>
      </c>
      <c r="J459" s="224">
        <f>VLOOKUP(A459,'[1]CUT Bs'!A:S,5,FALSE)</f>
        <v>0</v>
      </c>
      <c r="K459" s="224">
        <f>VLOOKUP(A459,'[1]CUT Bs'!A:S,6,FALSE)</f>
        <v>0</v>
      </c>
      <c r="L459" s="224">
        <f>VLOOKUP(A459,'[1]CUT Bs'!A:S,7,FALSE)</f>
        <v>0</v>
      </c>
      <c r="M459" s="224">
        <f>VLOOKUP(A459,'[1]CUT Bs'!A:S,8,FALSE)</f>
        <v>0</v>
      </c>
      <c r="N459" s="224">
        <f>VLOOKUP(A459,'[1]CUT Bs'!A:S,9,FALSE)</f>
        <v>0</v>
      </c>
      <c r="O459" s="224">
        <f>VLOOKUP(A459,'[1]CUT Bs'!A:S,10,FALSE)</f>
        <v>0</v>
      </c>
      <c r="P459" s="224">
        <f>VLOOKUP(A459,'[1]CUT Bs'!A:S,11,FALSE)</f>
        <v>0</v>
      </c>
      <c r="Q459" s="224">
        <f>VLOOKUP(A459,'[1]CUT Bs'!A:S,12,FALSE)</f>
        <v>0</v>
      </c>
      <c r="R459" s="224">
        <f>VLOOKUP(A459,'[1]CUT Bs'!A:S,13,FALSE)</f>
        <v>0</v>
      </c>
      <c r="S459" s="224">
        <f>VLOOKUP(A459,'[1]CUT Bs'!A:S,14,FALSE)</f>
        <v>0</v>
      </c>
      <c r="T459" s="224">
        <f>VLOOKUP(A459,'[1]CUT Bs'!A:S,15,FALSE)</f>
        <v>0</v>
      </c>
      <c r="U459" s="224">
        <f>VLOOKUP(A459,'[1]CUT Bs'!A:S,16,FALSE)</f>
        <v>0</v>
      </c>
      <c r="V459" s="224">
        <f>VLOOKUP(A459,'[1]CUT Bs'!A:S,17,FALSE)</f>
        <v>0</v>
      </c>
      <c r="W459" s="224">
        <f>VLOOKUP(A459,'[1]RES. TRL'!F:H,2,FALSE)</f>
        <v>0</v>
      </c>
      <c r="X459" s="224">
        <f>VLOOKUP(A459,'[1]RES. TRL'!F:H,3,FALSE)</f>
        <v>0</v>
      </c>
      <c r="Y459" s="224">
        <f>VLOOKUP(A459,'[1]CUT USD'!A:N,2,FALSE)</f>
        <v>0</v>
      </c>
      <c r="Z459" s="224">
        <f>VLOOKUP(A459,'[1]CUT USD'!A:N,3,FALSE)</f>
        <v>0</v>
      </c>
      <c r="AA459" s="224">
        <f>VLOOKUP(A459,'[1]CUT USD'!A:N,4,FALSE)</f>
        <v>0</v>
      </c>
      <c r="AB459" s="224">
        <f>VLOOKUP(A459,'[1]CUT USD'!A:N,5,FALSE)</f>
        <v>0</v>
      </c>
      <c r="AC459" s="224">
        <f>VLOOKUP(A459,'[1]CUT USD'!A:N,6,FALSE)</f>
        <v>0</v>
      </c>
      <c r="AD459" s="224">
        <f>VLOOKUP(A459,'[1]CUT USD'!A:N,7,FALSE)</f>
        <v>0</v>
      </c>
      <c r="AE459" s="224">
        <f>VLOOKUP(A459,'[1]CUT USD'!A:N,8,FALSE)</f>
        <v>0</v>
      </c>
      <c r="AF459" s="224">
        <f>VLOOKUP(A459,'[1]CUT USD'!A:N,9,FALSE)</f>
        <v>0</v>
      </c>
      <c r="AG459" s="224">
        <f>VLOOKUP(A459,'[1]CUT USD'!A:N,10,FALSE)</f>
        <v>0</v>
      </c>
      <c r="AH459" s="224">
        <f>VLOOKUP(A459,'[1]CUT USD'!A:N,11,FALSE)</f>
        <v>0</v>
      </c>
      <c r="AI459" s="224">
        <f>VLOOKUP(A459,'[1]CUT USD'!A:N,12,FALSE)</f>
        <v>0</v>
      </c>
      <c r="AJ459" s="224">
        <f>VLOOKUP(A459,'[1]CUT USD'!A:N,13,FALSE)</f>
        <v>0</v>
      </c>
      <c r="AK459" s="224">
        <f>VLOOKUP(A459,'[1]CUT USD'!A:N,14,FALSE)</f>
        <v>0</v>
      </c>
      <c r="AL459" s="96">
        <f t="shared" si="8"/>
        <v>0</v>
      </c>
      <c r="AO459" s="103"/>
    </row>
    <row r="460" spans="1:41" ht="33" hidden="1" customHeight="1">
      <c r="A460" s="221">
        <v>1512</v>
      </c>
      <c r="B460" s="222" t="str">
        <f>PROPER(VLOOKUP(A460,[1]bd_lista!$A:$D,2,FALSE))</f>
        <v>Gobierno Autónomo Municipal De Ravelo</v>
      </c>
      <c r="C460" s="223" t="s">
        <v>1383</v>
      </c>
      <c r="D460" s="224">
        <f>VLOOKUP(A460,'[1]RES. TRL'!A:C,2,FALSE)</f>
        <v>0</v>
      </c>
      <c r="E460" s="224">
        <f>VLOOKUP(A460,'[1]RES. TRL'!A:C,3,FALSE)</f>
        <v>0</v>
      </c>
      <c r="F460" s="224">
        <f>VLOOKUP(A460,[1]RES.CDI!A:B,2,FALSE)</f>
        <v>0</v>
      </c>
      <c r="G460" s="224">
        <f>VLOOKUP(A460,'[1]CUT Bs'!A:S,2,FALSE)</f>
        <v>0</v>
      </c>
      <c r="H460" s="224">
        <f>VLOOKUP(A460,'[1]CUT Bs'!A:S,3,FALSE)</f>
        <v>0</v>
      </c>
      <c r="I460" s="224">
        <f>VLOOKUP(A460,'[1]CUT Bs'!A:S,4,FALSE)</f>
        <v>0</v>
      </c>
      <c r="J460" s="224">
        <f>VLOOKUP(A460,'[1]CUT Bs'!A:S,5,FALSE)</f>
        <v>0</v>
      </c>
      <c r="K460" s="224">
        <f>VLOOKUP(A460,'[1]CUT Bs'!A:S,6,FALSE)</f>
        <v>0</v>
      </c>
      <c r="L460" s="224">
        <f>VLOOKUP(A460,'[1]CUT Bs'!A:S,7,FALSE)</f>
        <v>0</v>
      </c>
      <c r="M460" s="224">
        <f>VLOOKUP(A460,'[1]CUT Bs'!A:S,8,FALSE)</f>
        <v>0</v>
      </c>
      <c r="N460" s="224">
        <f>VLOOKUP(A460,'[1]CUT Bs'!A:S,9,FALSE)</f>
        <v>0</v>
      </c>
      <c r="O460" s="224">
        <f>VLOOKUP(A460,'[1]CUT Bs'!A:S,10,FALSE)</f>
        <v>0</v>
      </c>
      <c r="P460" s="224">
        <f>VLOOKUP(A460,'[1]CUT Bs'!A:S,11,FALSE)</f>
        <v>0</v>
      </c>
      <c r="Q460" s="224">
        <f>VLOOKUP(A460,'[1]CUT Bs'!A:S,12,FALSE)</f>
        <v>0</v>
      </c>
      <c r="R460" s="224">
        <f>VLOOKUP(A460,'[1]CUT Bs'!A:S,13,FALSE)</f>
        <v>0</v>
      </c>
      <c r="S460" s="224">
        <f>VLOOKUP(A460,'[1]CUT Bs'!A:S,14,FALSE)</f>
        <v>0</v>
      </c>
      <c r="T460" s="224">
        <f>VLOOKUP(A460,'[1]CUT Bs'!A:S,15,FALSE)</f>
        <v>0</v>
      </c>
      <c r="U460" s="224">
        <f>VLOOKUP(A460,'[1]CUT Bs'!A:S,16,FALSE)</f>
        <v>0</v>
      </c>
      <c r="V460" s="224">
        <f>VLOOKUP(A460,'[1]CUT Bs'!A:S,17,FALSE)</f>
        <v>0</v>
      </c>
      <c r="W460" s="224">
        <f>VLOOKUP(A460,'[1]RES. TRL'!F:H,2,FALSE)</f>
        <v>0</v>
      </c>
      <c r="X460" s="224">
        <f>VLOOKUP(A460,'[1]RES. TRL'!F:H,3,FALSE)</f>
        <v>0</v>
      </c>
      <c r="Y460" s="224">
        <f>VLOOKUP(A460,'[1]CUT USD'!A:N,2,FALSE)</f>
        <v>0</v>
      </c>
      <c r="Z460" s="224">
        <f>VLOOKUP(A460,'[1]CUT USD'!A:N,3,FALSE)</f>
        <v>0</v>
      </c>
      <c r="AA460" s="224">
        <f>VLOOKUP(A460,'[1]CUT USD'!A:N,4,FALSE)</f>
        <v>0</v>
      </c>
      <c r="AB460" s="224">
        <f>VLOOKUP(A460,'[1]CUT USD'!A:N,5,FALSE)</f>
        <v>0</v>
      </c>
      <c r="AC460" s="224">
        <f>VLOOKUP(A460,'[1]CUT USD'!A:N,6,FALSE)</f>
        <v>0</v>
      </c>
      <c r="AD460" s="224">
        <f>VLOOKUP(A460,'[1]CUT USD'!A:N,7,FALSE)</f>
        <v>0</v>
      </c>
      <c r="AE460" s="224">
        <f>VLOOKUP(A460,'[1]CUT USD'!A:N,8,FALSE)</f>
        <v>0</v>
      </c>
      <c r="AF460" s="224">
        <f>VLOOKUP(A460,'[1]CUT USD'!A:N,9,FALSE)</f>
        <v>0</v>
      </c>
      <c r="AG460" s="224">
        <f>VLOOKUP(A460,'[1]CUT USD'!A:N,10,FALSE)</f>
        <v>0</v>
      </c>
      <c r="AH460" s="224">
        <f>VLOOKUP(A460,'[1]CUT USD'!A:N,11,FALSE)</f>
        <v>0</v>
      </c>
      <c r="AI460" s="224">
        <f>VLOOKUP(A460,'[1]CUT USD'!A:N,12,FALSE)</f>
        <v>0</v>
      </c>
      <c r="AJ460" s="224">
        <f>VLOOKUP(A460,'[1]CUT USD'!A:N,13,FALSE)</f>
        <v>0</v>
      </c>
      <c r="AK460" s="224">
        <f>VLOOKUP(A460,'[1]CUT USD'!A:N,14,FALSE)</f>
        <v>0</v>
      </c>
      <c r="AL460" s="96">
        <f t="shared" ref="AL460:AL523" si="9">SUM(D460:AK460)</f>
        <v>0</v>
      </c>
      <c r="AO460" s="103"/>
    </row>
    <row r="461" spans="1:41" ht="33" hidden="1" customHeight="1">
      <c r="A461" s="221">
        <v>1513</v>
      </c>
      <c r="B461" s="222" t="str">
        <f>PROPER(VLOOKUP(A461,[1]bd_lista!$A:$D,2,FALSE))</f>
        <v>Gobierno Autónomo Municipal De Pocoata</v>
      </c>
      <c r="C461" s="223" t="s">
        <v>1383</v>
      </c>
      <c r="D461" s="224">
        <f>VLOOKUP(A461,'[1]RES. TRL'!A:C,2,FALSE)</f>
        <v>0</v>
      </c>
      <c r="E461" s="224">
        <f>VLOOKUP(A461,'[1]RES. TRL'!A:C,3,FALSE)</f>
        <v>0</v>
      </c>
      <c r="F461" s="224">
        <f>VLOOKUP(A461,[1]RES.CDI!A:B,2,FALSE)</f>
        <v>0</v>
      </c>
      <c r="G461" s="224">
        <f>VLOOKUP(A461,'[1]CUT Bs'!A:S,2,FALSE)</f>
        <v>0</v>
      </c>
      <c r="H461" s="224">
        <f>VLOOKUP(A461,'[1]CUT Bs'!A:S,3,FALSE)</f>
        <v>0</v>
      </c>
      <c r="I461" s="224">
        <f>VLOOKUP(A461,'[1]CUT Bs'!A:S,4,FALSE)</f>
        <v>0</v>
      </c>
      <c r="J461" s="224">
        <f>VLOOKUP(A461,'[1]CUT Bs'!A:S,5,FALSE)</f>
        <v>0</v>
      </c>
      <c r="K461" s="224">
        <f>VLOOKUP(A461,'[1]CUT Bs'!A:S,6,FALSE)</f>
        <v>0</v>
      </c>
      <c r="L461" s="224">
        <f>VLOOKUP(A461,'[1]CUT Bs'!A:S,7,FALSE)</f>
        <v>0</v>
      </c>
      <c r="M461" s="224">
        <f>VLOOKUP(A461,'[1]CUT Bs'!A:S,8,FALSE)</f>
        <v>0</v>
      </c>
      <c r="N461" s="224">
        <f>VLOOKUP(A461,'[1]CUT Bs'!A:S,9,FALSE)</f>
        <v>0</v>
      </c>
      <c r="O461" s="224">
        <f>VLOOKUP(A461,'[1]CUT Bs'!A:S,10,FALSE)</f>
        <v>0</v>
      </c>
      <c r="P461" s="224">
        <f>VLOOKUP(A461,'[1]CUT Bs'!A:S,11,FALSE)</f>
        <v>0</v>
      </c>
      <c r="Q461" s="224">
        <f>VLOOKUP(A461,'[1]CUT Bs'!A:S,12,FALSE)</f>
        <v>0</v>
      </c>
      <c r="R461" s="224">
        <f>VLOOKUP(A461,'[1]CUT Bs'!A:S,13,FALSE)</f>
        <v>0</v>
      </c>
      <c r="S461" s="224">
        <f>VLOOKUP(A461,'[1]CUT Bs'!A:S,14,FALSE)</f>
        <v>0</v>
      </c>
      <c r="T461" s="224">
        <f>VLOOKUP(A461,'[1]CUT Bs'!A:S,15,FALSE)</f>
        <v>0</v>
      </c>
      <c r="U461" s="224">
        <f>VLOOKUP(A461,'[1]CUT Bs'!A:S,16,FALSE)</f>
        <v>0</v>
      </c>
      <c r="V461" s="224">
        <f>VLOOKUP(A461,'[1]CUT Bs'!A:S,17,FALSE)</f>
        <v>0</v>
      </c>
      <c r="W461" s="224">
        <f>VLOOKUP(A461,'[1]RES. TRL'!F:H,2,FALSE)</f>
        <v>0</v>
      </c>
      <c r="X461" s="224">
        <f>VLOOKUP(A461,'[1]RES. TRL'!F:H,3,FALSE)</f>
        <v>0</v>
      </c>
      <c r="Y461" s="224">
        <f>VLOOKUP(A461,'[1]CUT USD'!A:N,2,FALSE)</f>
        <v>0</v>
      </c>
      <c r="Z461" s="224">
        <f>VLOOKUP(A461,'[1]CUT USD'!A:N,3,FALSE)</f>
        <v>0</v>
      </c>
      <c r="AA461" s="224">
        <f>VLOOKUP(A461,'[1]CUT USD'!A:N,4,FALSE)</f>
        <v>0</v>
      </c>
      <c r="AB461" s="224">
        <f>VLOOKUP(A461,'[1]CUT USD'!A:N,5,FALSE)</f>
        <v>0</v>
      </c>
      <c r="AC461" s="224">
        <f>VLOOKUP(A461,'[1]CUT USD'!A:N,6,FALSE)</f>
        <v>0</v>
      </c>
      <c r="AD461" s="224">
        <f>VLOOKUP(A461,'[1]CUT USD'!A:N,7,FALSE)</f>
        <v>0</v>
      </c>
      <c r="AE461" s="224">
        <f>VLOOKUP(A461,'[1]CUT USD'!A:N,8,FALSE)</f>
        <v>0</v>
      </c>
      <c r="AF461" s="224">
        <f>VLOOKUP(A461,'[1]CUT USD'!A:N,9,FALSE)</f>
        <v>0</v>
      </c>
      <c r="AG461" s="224">
        <f>VLOOKUP(A461,'[1]CUT USD'!A:N,10,FALSE)</f>
        <v>0</v>
      </c>
      <c r="AH461" s="224">
        <f>VLOOKUP(A461,'[1]CUT USD'!A:N,11,FALSE)</f>
        <v>0</v>
      </c>
      <c r="AI461" s="224">
        <f>VLOOKUP(A461,'[1]CUT USD'!A:N,12,FALSE)</f>
        <v>0</v>
      </c>
      <c r="AJ461" s="224">
        <f>VLOOKUP(A461,'[1]CUT USD'!A:N,13,FALSE)</f>
        <v>0</v>
      </c>
      <c r="AK461" s="224">
        <f>VLOOKUP(A461,'[1]CUT USD'!A:N,14,FALSE)</f>
        <v>0</v>
      </c>
      <c r="AL461" s="96">
        <f t="shared" si="9"/>
        <v>0</v>
      </c>
      <c r="AO461" s="103"/>
    </row>
    <row r="462" spans="1:41" ht="33" hidden="1" customHeight="1">
      <c r="A462" s="221">
        <v>1514</v>
      </c>
      <c r="B462" s="222" t="str">
        <f>PROPER(VLOOKUP(A462,[1]bd_lista!$A:$D,2,FALSE))</f>
        <v>Gobierno Autónomo Municipal De Ocurí</v>
      </c>
      <c r="C462" s="223" t="s">
        <v>1383</v>
      </c>
      <c r="D462" s="224">
        <f>VLOOKUP(A462,'[1]RES. TRL'!A:C,2,FALSE)</f>
        <v>0</v>
      </c>
      <c r="E462" s="224">
        <f>VLOOKUP(A462,'[1]RES. TRL'!A:C,3,FALSE)</f>
        <v>0</v>
      </c>
      <c r="F462" s="224">
        <f>VLOOKUP(A462,[1]RES.CDI!A:B,2,FALSE)</f>
        <v>0</v>
      </c>
      <c r="G462" s="224">
        <f>VLOOKUP(A462,'[1]CUT Bs'!A:S,2,FALSE)</f>
        <v>0</v>
      </c>
      <c r="H462" s="224">
        <f>VLOOKUP(A462,'[1]CUT Bs'!A:S,3,FALSE)</f>
        <v>0</v>
      </c>
      <c r="I462" s="224">
        <f>VLOOKUP(A462,'[1]CUT Bs'!A:S,4,FALSE)</f>
        <v>0</v>
      </c>
      <c r="J462" s="224">
        <f>VLOOKUP(A462,'[1]CUT Bs'!A:S,5,FALSE)</f>
        <v>0</v>
      </c>
      <c r="K462" s="224">
        <f>VLOOKUP(A462,'[1]CUT Bs'!A:S,6,FALSE)</f>
        <v>0</v>
      </c>
      <c r="L462" s="224">
        <f>VLOOKUP(A462,'[1]CUT Bs'!A:S,7,FALSE)</f>
        <v>0</v>
      </c>
      <c r="M462" s="224">
        <f>VLOOKUP(A462,'[1]CUT Bs'!A:S,8,FALSE)</f>
        <v>0</v>
      </c>
      <c r="N462" s="224">
        <f>VLOOKUP(A462,'[1]CUT Bs'!A:S,9,FALSE)</f>
        <v>0</v>
      </c>
      <c r="O462" s="224">
        <f>VLOOKUP(A462,'[1]CUT Bs'!A:S,10,FALSE)</f>
        <v>0</v>
      </c>
      <c r="P462" s="224">
        <f>VLOOKUP(A462,'[1]CUT Bs'!A:S,11,FALSE)</f>
        <v>0</v>
      </c>
      <c r="Q462" s="224">
        <f>VLOOKUP(A462,'[1]CUT Bs'!A:S,12,FALSE)</f>
        <v>0</v>
      </c>
      <c r="R462" s="224">
        <f>VLOOKUP(A462,'[1]CUT Bs'!A:S,13,FALSE)</f>
        <v>0</v>
      </c>
      <c r="S462" s="224">
        <f>VLOOKUP(A462,'[1]CUT Bs'!A:S,14,FALSE)</f>
        <v>0</v>
      </c>
      <c r="T462" s="224">
        <f>VLOOKUP(A462,'[1]CUT Bs'!A:S,15,FALSE)</f>
        <v>0</v>
      </c>
      <c r="U462" s="224">
        <f>VLOOKUP(A462,'[1]CUT Bs'!A:S,16,FALSE)</f>
        <v>0</v>
      </c>
      <c r="V462" s="224">
        <f>VLOOKUP(A462,'[1]CUT Bs'!A:S,17,FALSE)</f>
        <v>0</v>
      </c>
      <c r="W462" s="224">
        <f>VLOOKUP(A462,'[1]RES. TRL'!F:H,2,FALSE)</f>
        <v>0</v>
      </c>
      <c r="X462" s="224">
        <f>VLOOKUP(A462,'[1]RES. TRL'!F:H,3,FALSE)</f>
        <v>0</v>
      </c>
      <c r="Y462" s="224">
        <f>VLOOKUP(A462,'[1]CUT USD'!A:N,2,FALSE)</f>
        <v>0</v>
      </c>
      <c r="Z462" s="224">
        <f>VLOOKUP(A462,'[1]CUT USD'!A:N,3,FALSE)</f>
        <v>0</v>
      </c>
      <c r="AA462" s="224">
        <f>VLOOKUP(A462,'[1]CUT USD'!A:N,4,FALSE)</f>
        <v>0</v>
      </c>
      <c r="AB462" s="224">
        <f>VLOOKUP(A462,'[1]CUT USD'!A:N,5,FALSE)</f>
        <v>0</v>
      </c>
      <c r="AC462" s="224">
        <f>VLOOKUP(A462,'[1]CUT USD'!A:N,6,FALSE)</f>
        <v>0</v>
      </c>
      <c r="AD462" s="224">
        <f>VLOOKUP(A462,'[1]CUT USD'!A:N,7,FALSE)</f>
        <v>0</v>
      </c>
      <c r="AE462" s="224">
        <f>VLOOKUP(A462,'[1]CUT USD'!A:N,8,FALSE)</f>
        <v>0</v>
      </c>
      <c r="AF462" s="224">
        <f>VLOOKUP(A462,'[1]CUT USD'!A:N,9,FALSE)</f>
        <v>0</v>
      </c>
      <c r="AG462" s="224">
        <f>VLOOKUP(A462,'[1]CUT USD'!A:N,10,FALSE)</f>
        <v>0</v>
      </c>
      <c r="AH462" s="224">
        <f>VLOOKUP(A462,'[1]CUT USD'!A:N,11,FALSE)</f>
        <v>0</v>
      </c>
      <c r="AI462" s="224">
        <f>VLOOKUP(A462,'[1]CUT USD'!A:N,12,FALSE)</f>
        <v>0</v>
      </c>
      <c r="AJ462" s="224">
        <f>VLOOKUP(A462,'[1]CUT USD'!A:N,13,FALSE)</f>
        <v>0</v>
      </c>
      <c r="AK462" s="224">
        <f>VLOOKUP(A462,'[1]CUT USD'!A:N,14,FALSE)</f>
        <v>0</v>
      </c>
      <c r="AL462" s="96">
        <f t="shared" si="9"/>
        <v>0</v>
      </c>
      <c r="AO462" s="103"/>
    </row>
    <row r="463" spans="1:41" ht="33" hidden="1" customHeight="1">
      <c r="A463" s="221">
        <v>1515</v>
      </c>
      <c r="B463" s="222" t="str">
        <f>PROPER(VLOOKUP(A463,[1]bd_lista!$A:$D,2,FALSE))</f>
        <v>Gobierno Autónomo Municipal De San Pedro De Buena Vista</v>
      </c>
      <c r="C463" s="223" t="s">
        <v>1383</v>
      </c>
      <c r="D463" s="224">
        <f>VLOOKUP(A463,'[1]RES. TRL'!A:C,2,FALSE)</f>
        <v>0</v>
      </c>
      <c r="E463" s="224">
        <f>VLOOKUP(A463,'[1]RES. TRL'!A:C,3,FALSE)</f>
        <v>0</v>
      </c>
      <c r="F463" s="224">
        <f>VLOOKUP(A463,[1]RES.CDI!A:B,2,FALSE)</f>
        <v>0</v>
      </c>
      <c r="G463" s="224">
        <f>VLOOKUP(A463,'[1]CUT Bs'!A:S,2,FALSE)</f>
        <v>0</v>
      </c>
      <c r="H463" s="224">
        <f>VLOOKUP(A463,'[1]CUT Bs'!A:S,3,FALSE)</f>
        <v>0</v>
      </c>
      <c r="I463" s="224">
        <f>VLOOKUP(A463,'[1]CUT Bs'!A:S,4,FALSE)</f>
        <v>0</v>
      </c>
      <c r="J463" s="224">
        <f>VLOOKUP(A463,'[1]CUT Bs'!A:S,5,FALSE)</f>
        <v>0</v>
      </c>
      <c r="K463" s="224">
        <f>VLOOKUP(A463,'[1]CUT Bs'!A:S,6,FALSE)</f>
        <v>0</v>
      </c>
      <c r="L463" s="224">
        <f>VLOOKUP(A463,'[1]CUT Bs'!A:S,7,FALSE)</f>
        <v>0</v>
      </c>
      <c r="M463" s="224">
        <f>VLOOKUP(A463,'[1]CUT Bs'!A:S,8,FALSE)</f>
        <v>0</v>
      </c>
      <c r="N463" s="224">
        <f>VLOOKUP(A463,'[1]CUT Bs'!A:S,9,FALSE)</f>
        <v>0</v>
      </c>
      <c r="O463" s="224">
        <f>VLOOKUP(A463,'[1]CUT Bs'!A:S,10,FALSE)</f>
        <v>0</v>
      </c>
      <c r="P463" s="224">
        <f>VLOOKUP(A463,'[1]CUT Bs'!A:S,11,FALSE)</f>
        <v>0</v>
      </c>
      <c r="Q463" s="224">
        <f>VLOOKUP(A463,'[1]CUT Bs'!A:S,12,FALSE)</f>
        <v>0</v>
      </c>
      <c r="R463" s="224">
        <f>VLOOKUP(A463,'[1]CUT Bs'!A:S,13,FALSE)</f>
        <v>0</v>
      </c>
      <c r="S463" s="224">
        <f>VLOOKUP(A463,'[1]CUT Bs'!A:S,14,FALSE)</f>
        <v>0</v>
      </c>
      <c r="T463" s="224">
        <f>VLOOKUP(A463,'[1]CUT Bs'!A:S,15,FALSE)</f>
        <v>0</v>
      </c>
      <c r="U463" s="224">
        <f>VLOOKUP(A463,'[1]CUT Bs'!A:S,16,FALSE)</f>
        <v>0</v>
      </c>
      <c r="V463" s="224">
        <f>VLOOKUP(A463,'[1]CUT Bs'!A:S,17,FALSE)</f>
        <v>0</v>
      </c>
      <c r="W463" s="224">
        <f>VLOOKUP(A463,'[1]RES. TRL'!F:H,2,FALSE)</f>
        <v>0</v>
      </c>
      <c r="X463" s="224">
        <f>VLOOKUP(A463,'[1]RES. TRL'!F:H,3,FALSE)</f>
        <v>0</v>
      </c>
      <c r="Y463" s="224">
        <f>VLOOKUP(A463,'[1]CUT USD'!A:N,2,FALSE)</f>
        <v>0</v>
      </c>
      <c r="Z463" s="224">
        <f>VLOOKUP(A463,'[1]CUT USD'!A:N,3,FALSE)</f>
        <v>0</v>
      </c>
      <c r="AA463" s="224">
        <f>VLOOKUP(A463,'[1]CUT USD'!A:N,4,FALSE)</f>
        <v>0</v>
      </c>
      <c r="AB463" s="224">
        <f>VLOOKUP(A463,'[1]CUT USD'!A:N,5,FALSE)</f>
        <v>0</v>
      </c>
      <c r="AC463" s="224">
        <f>VLOOKUP(A463,'[1]CUT USD'!A:N,6,FALSE)</f>
        <v>0</v>
      </c>
      <c r="AD463" s="224">
        <f>VLOOKUP(A463,'[1]CUT USD'!A:N,7,FALSE)</f>
        <v>0</v>
      </c>
      <c r="AE463" s="224">
        <f>VLOOKUP(A463,'[1]CUT USD'!A:N,8,FALSE)</f>
        <v>0</v>
      </c>
      <c r="AF463" s="224">
        <f>VLOOKUP(A463,'[1]CUT USD'!A:N,9,FALSE)</f>
        <v>0</v>
      </c>
      <c r="AG463" s="224">
        <f>VLOOKUP(A463,'[1]CUT USD'!A:N,10,FALSE)</f>
        <v>0</v>
      </c>
      <c r="AH463" s="224">
        <f>VLOOKUP(A463,'[1]CUT USD'!A:N,11,FALSE)</f>
        <v>0</v>
      </c>
      <c r="AI463" s="224">
        <f>VLOOKUP(A463,'[1]CUT USD'!A:N,12,FALSE)</f>
        <v>0</v>
      </c>
      <c r="AJ463" s="224">
        <f>VLOOKUP(A463,'[1]CUT USD'!A:N,13,FALSE)</f>
        <v>0</v>
      </c>
      <c r="AK463" s="224">
        <f>VLOOKUP(A463,'[1]CUT USD'!A:N,14,FALSE)</f>
        <v>0</v>
      </c>
      <c r="AL463" s="96">
        <f t="shared" si="9"/>
        <v>0</v>
      </c>
      <c r="AO463" s="103"/>
    </row>
    <row r="464" spans="1:41" ht="33" hidden="1" customHeight="1">
      <c r="A464" s="221">
        <v>1516</v>
      </c>
      <c r="B464" s="222" t="str">
        <f>PROPER(VLOOKUP(A464,[1]bd_lista!$A:$D,2,FALSE))</f>
        <v>Gobierno Autónomo Municipal De Toro Toro</v>
      </c>
      <c r="C464" s="223" t="s">
        <v>1383</v>
      </c>
      <c r="D464" s="224">
        <f>VLOOKUP(A464,'[1]RES. TRL'!A:C,2,FALSE)</f>
        <v>0</v>
      </c>
      <c r="E464" s="224">
        <f>VLOOKUP(A464,'[1]RES. TRL'!A:C,3,FALSE)</f>
        <v>0</v>
      </c>
      <c r="F464" s="224">
        <f>VLOOKUP(A464,[1]RES.CDI!A:B,2,FALSE)</f>
        <v>0</v>
      </c>
      <c r="G464" s="224">
        <f>VLOOKUP(A464,'[1]CUT Bs'!A:S,2,FALSE)</f>
        <v>0</v>
      </c>
      <c r="H464" s="224">
        <f>VLOOKUP(A464,'[1]CUT Bs'!A:S,3,FALSE)</f>
        <v>0</v>
      </c>
      <c r="I464" s="224">
        <f>VLOOKUP(A464,'[1]CUT Bs'!A:S,4,FALSE)</f>
        <v>0</v>
      </c>
      <c r="J464" s="224">
        <f>VLOOKUP(A464,'[1]CUT Bs'!A:S,5,FALSE)</f>
        <v>0</v>
      </c>
      <c r="K464" s="224">
        <f>VLOOKUP(A464,'[1]CUT Bs'!A:S,6,FALSE)</f>
        <v>0</v>
      </c>
      <c r="L464" s="224">
        <f>VLOOKUP(A464,'[1]CUT Bs'!A:S,7,FALSE)</f>
        <v>0</v>
      </c>
      <c r="M464" s="224">
        <f>VLOOKUP(A464,'[1]CUT Bs'!A:S,8,FALSE)</f>
        <v>0</v>
      </c>
      <c r="N464" s="224">
        <f>VLOOKUP(A464,'[1]CUT Bs'!A:S,9,FALSE)</f>
        <v>0</v>
      </c>
      <c r="O464" s="224">
        <f>VLOOKUP(A464,'[1]CUT Bs'!A:S,10,FALSE)</f>
        <v>0</v>
      </c>
      <c r="P464" s="224">
        <f>VLOOKUP(A464,'[1]CUT Bs'!A:S,11,FALSE)</f>
        <v>0</v>
      </c>
      <c r="Q464" s="224">
        <f>VLOOKUP(A464,'[1]CUT Bs'!A:S,12,FALSE)</f>
        <v>0</v>
      </c>
      <c r="R464" s="224">
        <f>VLOOKUP(A464,'[1]CUT Bs'!A:S,13,FALSE)</f>
        <v>0</v>
      </c>
      <c r="S464" s="224">
        <f>VLOOKUP(A464,'[1]CUT Bs'!A:S,14,FALSE)</f>
        <v>0</v>
      </c>
      <c r="T464" s="224">
        <f>VLOOKUP(A464,'[1]CUT Bs'!A:S,15,FALSE)</f>
        <v>0</v>
      </c>
      <c r="U464" s="224">
        <f>VLOOKUP(A464,'[1]CUT Bs'!A:S,16,FALSE)</f>
        <v>0</v>
      </c>
      <c r="V464" s="224">
        <f>VLOOKUP(A464,'[1]CUT Bs'!A:S,17,FALSE)</f>
        <v>0</v>
      </c>
      <c r="W464" s="224">
        <f>VLOOKUP(A464,'[1]RES. TRL'!F:H,2,FALSE)</f>
        <v>0</v>
      </c>
      <c r="X464" s="224">
        <f>VLOOKUP(A464,'[1]RES. TRL'!F:H,3,FALSE)</f>
        <v>0</v>
      </c>
      <c r="Y464" s="224">
        <f>VLOOKUP(A464,'[1]CUT USD'!A:N,2,FALSE)</f>
        <v>0</v>
      </c>
      <c r="Z464" s="224">
        <f>VLOOKUP(A464,'[1]CUT USD'!A:N,3,FALSE)</f>
        <v>0</v>
      </c>
      <c r="AA464" s="224">
        <f>VLOOKUP(A464,'[1]CUT USD'!A:N,4,FALSE)</f>
        <v>0</v>
      </c>
      <c r="AB464" s="224">
        <f>VLOOKUP(A464,'[1]CUT USD'!A:N,5,FALSE)</f>
        <v>0</v>
      </c>
      <c r="AC464" s="224">
        <f>VLOOKUP(A464,'[1]CUT USD'!A:N,6,FALSE)</f>
        <v>0</v>
      </c>
      <c r="AD464" s="224">
        <f>VLOOKUP(A464,'[1]CUT USD'!A:N,7,FALSE)</f>
        <v>0</v>
      </c>
      <c r="AE464" s="224">
        <f>VLOOKUP(A464,'[1]CUT USD'!A:N,8,FALSE)</f>
        <v>0</v>
      </c>
      <c r="AF464" s="224">
        <f>VLOOKUP(A464,'[1]CUT USD'!A:N,9,FALSE)</f>
        <v>0</v>
      </c>
      <c r="AG464" s="224">
        <f>VLOOKUP(A464,'[1]CUT USD'!A:N,10,FALSE)</f>
        <v>0</v>
      </c>
      <c r="AH464" s="224">
        <f>VLOOKUP(A464,'[1]CUT USD'!A:N,11,FALSE)</f>
        <v>0</v>
      </c>
      <c r="AI464" s="224">
        <f>VLOOKUP(A464,'[1]CUT USD'!A:N,12,FALSE)</f>
        <v>0</v>
      </c>
      <c r="AJ464" s="224">
        <f>VLOOKUP(A464,'[1]CUT USD'!A:N,13,FALSE)</f>
        <v>0</v>
      </c>
      <c r="AK464" s="224">
        <f>VLOOKUP(A464,'[1]CUT USD'!A:N,14,FALSE)</f>
        <v>0</v>
      </c>
      <c r="AL464" s="96">
        <f>SUM(D464:AK464)</f>
        <v>0</v>
      </c>
      <c r="AO464" s="103"/>
    </row>
    <row r="465" spans="1:41" ht="33" hidden="1" customHeight="1">
      <c r="A465" s="221">
        <v>1517</v>
      </c>
      <c r="B465" s="222" t="str">
        <f>PROPER(VLOOKUP(A465,[1]bd_lista!$A:$D,2,FALSE))</f>
        <v>Gobierno Autónomo Municipal De Cotagaita</v>
      </c>
      <c r="C465" s="223" t="s">
        <v>1383</v>
      </c>
      <c r="D465" s="224">
        <f>VLOOKUP(A465,'[1]RES. TRL'!A:C,2,FALSE)</f>
        <v>0</v>
      </c>
      <c r="E465" s="224">
        <f>VLOOKUP(A465,'[1]RES. TRL'!A:C,3,FALSE)</f>
        <v>0</v>
      </c>
      <c r="F465" s="224">
        <f>VLOOKUP(A465,[1]RES.CDI!A:B,2,FALSE)</f>
        <v>0</v>
      </c>
      <c r="G465" s="224">
        <f>VLOOKUP(A465,'[1]CUT Bs'!A:S,2,FALSE)</f>
        <v>0</v>
      </c>
      <c r="H465" s="224">
        <f>VLOOKUP(A465,'[1]CUT Bs'!A:S,3,FALSE)</f>
        <v>0</v>
      </c>
      <c r="I465" s="224">
        <f>VLOOKUP(A465,'[1]CUT Bs'!A:S,4,FALSE)</f>
        <v>0</v>
      </c>
      <c r="J465" s="224">
        <f>VLOOKUP(A465,'[1]CUT Bs'!A:S,5,FALSE)</f>
        <v>0</v>
      </c>
      <c r="K465" s="224">
        <f>VLOOKUP(A465,'[1]CUT Bs'!A:S,6,FALSE)</f>
        <v>0</v>
      </c>
      <c r="L465" s="224">
        <f>VLOOKUP(A465,'[1]CUT Bs'!A:S,7,FALSE)</f>
        <v>0</v>
      </c>
      <c r="M465" s="224">
        <f>VLOOKUP(A465,'[1]CUT Bs'!A:S,8,FALSE)</f>
        <v>0</v>
      </c>
      <c r="N465" s="224">
        <f>VLOOKUP(A465,'[1]CUT Bs'!A:S,9,FALSE)</f>
        <v>0</v>
      </c>
      <c r="O465" s="224">
        <f>VLOOKUP(A465,'[1]CUT Bs'!A:S,10,FALSE)</f>
        <v>0</v>
      </c>
      <c r="P465" s="224">
        <f>VLOOKUP(A465,'[1]CUT Bs'!A:S,11,FALSE)</f>
        <v>0</v>
      </c>
      <c r="Q465" s="224">
        <f>VLOOKUP(A465,'[1]CUT Bs'!A:S,12,FALSE)</f>
        <v>0</v>
      </c>
      <c r="R465" s="224">
        <f>VLOOKUP(A465,'[1]CUT Bs'!A:S,13,FALSE)</f>
        <v>0</v>
      </c>
      <c r="S465" s="224">
        <f>VLOOKUP(A465,'[1]CUT Bs'!A:S,14,FALSE)</f>
        <v>0</v>
      </c>
      <c r="T465" s="224">
        <f>VLOOKUP(A465,'[1]CUT Bs'!A:S,15,FALSE)</f>
        <v>0</v>
      </c>
      <c r="U465" s="224">
        <f>VLOOKUP(A465,'[1]CUT Bs'!A:S,16,FALSE)</f>
        <v>0</v>
      </c>
      <c r="V465" s="224">
        <f>VLOOKUP(A465,'[1]CUT Bs'!A:S,17,FALSE)</f>
        <v>0</v>
      </c>
      <c r="W465" s="224">
        <f>VLOOKUP(A465,'[1]RES. TRL'!F:H,2,FALSE)</f>
        <v>0</v>
      </c>
      <c r="X465" s="224">
        <f>VLOOKUP(A465,'[1]RES. TRL'!F:H,3,FALSE)</f>
        <v>0</v>
      </c>
      <c r="Y465" s="224">
        <f>VLOOKUP(A465,'[1]CUT USD'!A:N,2,FALSE)</f>
        <v>0</v>
      </c>
      <c r="Z465" s="224">
        <f>VLOOKUP(A465,'[1]CUT USD'!A:N,3,FALSE)</f>
        <v>0</v>
      </c>
      <c r="AA465" s="224">
        <f>VLOOKUP(A465,'[1]CUT USD'!A:N,4,FALSE)</f>
        <v>0</v>
      </c>
      <c r="AB465" s="224">
        <f>VLOOKUP(A465,'[1]CUT USD'!A:N,5,FALSE)</f>
        <v>0</v>
      </c>
      <c r="AC465" s="224">
        <f>VLOOKUP(A465,'[1]CUT USD'!A:N,6,FALSE)</f>
        <v>0</v>
      </c>
      <c r="AD465" s="224">
        <f>VLOOKUP(A465,'[1]CUT USD'!A:N,7,FALSE)</f>
        <v>0</v>
      </c>
      <c r="AE465" s="224">
        <f>VLOOKUP(A465,'[1]CUT USD'!A:N,8,FALSE)</f>
        <v>0</v>
      </c>
      <c r="AF465" s="224">
        <f>VLOOKUP(A465,'[1]CUT USD'!A:N,9,FALSE)</f>
        <v>0</v>
      </c>
      <c r="AG465" s="224">
        <f>VLOOKUP(A465,'[1]CUT USD'!A:N,10,FALSE)</f>
        <v>0</v>
      </c>
      <c r="AH465" s="224">
        <f>VLOOKUP(A465,'[1]CUT USD'!A:N,11,FALSE)</f>
        <v>0</v>
      </c>
      <c r="AI465" s="224">
        <f>VLOOKUP(A465,'[1]CUT USD'!A:N,12,FALSE)</f>
        <v>0</v>
      </c>
      <c r="AJ465" s="224">
        <f>VLOOKUP(A465,'[1]CUT USD'!A:N,13,FALSE)</f>
        <v>0</v>
      </c>
      <c r="AK465" s="224">
        <f>VLOOKUP(A465,'[1]CUT USD'!A:N,14,FALSE)</f>
        <v>0</v>
      </c>
      <c r="AL465" s="96">
        <f t="shared" si="9"/>
        <v>0</v>
      </c>
      <c r="AO465" s="103"/>
    </row>
    <row r="466" spans="1:41" ht="33" hidden="1" customHeight="1">
      <c r="A466" s="221">
        <v>1518</v>
      </c>
      <c r="B466" s="222" t="str">
        <f>PROPER(VLOOKUP(A466,[1]bd_lista!$A:$D,2,FALSE))</f>
        <v>Gobierno Autónomo Municipal De Vitichi</v>
      </c>
      <c r="C466" s="223" t="s">
        <v>1383</v>
      </c>
      <c r="D466" s="224">
        <f>VLOOKUP(A466,'[1]RES. TRL'!A:C,2,FALSE)</f>
        <v>0</v>
      </c>
      <c r="E466" s="224">
        <f>VLOOKUP(A466,'[1]RES. TRL'!A:C,3,FALSE)</f>
        <v>0</v>
      </c>
      <c r="F466" s="224">
        <f>VLOOKUP(A466,[1]RES.CDI!A:B,2,FALSE)</f>
        <v>0</v>
      </c>
      <c r="G466" s="224">
        <f>VLOOKUP(A466,'[1]CUT Bs'!A:S,2,FALSE)</f>
        <v>0</v>
      </c>
      <c r="H466" s="224">
        <f>VLOOKUP(A466,'[1]CUT Bs'!A:S,3,FALSE)</f>
        <v>0</v>
      </c>
      <c r="I466" s="224">
        <f>VLOOKUP(A466,'[1]CUT Bs'!A:S,4,FALSE)</f>
        <v>0</v>
      </c>
      <c r="J466" s="224">
        <f>VLOOKUP(A466,'[1]CUT Bs'!A:S,5,FALSE)</f>
        <v>0</v>
      </c>
      <c r="K466" s="224">
        <f>VLOOKUP(A466,'[1]CUT Bs'!A:S,6,FALSE)</f>
        <v>0</v>
      </c>
      <c r="L466" s="224">
        <f>VLOOKUP(A466,'[1]CUT Bs'!A:S,7,FALSE)</f>
        <v>0</v>
      </c>
      <c r="M466" s="224">
        <f>VLOOKUP(A466,'[1]CUT Bs'!A:S,8,FALSE)</f>
        <v>0</v>
      </c>
      <c r="N466" s="224">
        <f>VLOOKUP(A466,'[1]CUT Bs'!A:S,9,FALSE)</f>
        <v>0</v>
      </c>
      <c r="O466" s="224">
        <f>VLOOKUP(A466,'[1]CUT Bs'!A:S,10,FALSE)</f>
        <v>0</v>
      </c>
      <c r="P466" s="224">
        <f>VLOOKUP(A466,'[1]CUT Bs'!A:S,11,FALSE)</f>
        <v>0</v>
      </c>
      <c r="Q466" s="224">
        <f>VLOOKUP(A466,'[1]CUT Bs'!A:S,12,FALSE)</f>
        <v>0</v>
      </c>
      <c r="R466" s="224">
        <f>VLOOKUP(A466,'[1]CUT Bs'!A:S,13,FALSE)</f>
        <v>0</v>
      </c>
      <c r="S466" s="224">
        <f>VLOOKUP(A466,'[1]CUT Bs'!A:S,14,FALSE)</f>
        <v>0</v>
      </c>
      <c r="T466" s="224">
        <f>VLOOKUP(A466,'[1]CUT Bs'!A:S,15,FALSE)</f>
        <v>0</v>
      </c>
      <c r="U466" s="224">
        <f>VLOOKUP(A466,'[1]CUT Bs'!A:S,16,FALSE)</f>
        <v>0</v>
      </c>
      <c r="V466" s="224">
        <f>VLOOKUP(A466,'[1]CUT Bs'!A:S,17,FALSE)</f>
        <v>0</v>
      </c>
      <c r="W466" s="224">
        <f>VLOOKUP(A466,'[1]RES. TRL'!F:H,2,FALSE)</f>
        <v>0</v>
      </c>
      <c r="X466" s="224">
        <f>VLOOKUP(A466,'[1]RES. TRL'!F:H,3,FALSE)</f>
        <v>0</v>
      </c>
      <c r="Y466" s="224">
        <f>VLOOKUP(A466,'[1]CUT USD'!A:N,2,FALSE)</f>
        <v>0</v>
      </c>
      <c r="Z466" s="224">
        <f>VLOOKUP(A466,'[1]CUT USD'!A:N,3,FALSE)</f>
        <v>0</v>
      </c>
      <c r="AA466" s="224">
        <f>VLOOKUP(A466,'[1]CUT USD'!A:N,4,FALSE)</f>
        <v>0</v>
      </c>
      <c r="AB466" s="224">
        <f>VLOOKUP(A466,'[1]CUT USD'!A:N,5,FALSE)</f>
        <v>0</v>
      </c>
      <c r="AC466" s="224">
        <f>VLOOKUP(A466,'[1]CUT USD'!A:N,6,FALSE)</f>
        <v>0</v>
      </c>
      <c r="AD466" s="224">
        <f>VLOOKUP(A466,'[1]CUT USD'!A:N,7,FALSE)</f>
        <v>0</v>
      </c>
      <c r="AE466" s="224">
        <f>VLOOKUP(A466,'[1]CUT USD'!A:N,8,FALSE)</f>
        <v>0</v>
      </c>
      <c r="AF466" s="224">
        <f>VLOOKUP(A466,'[1]CUT USD'!A:N,9,FALSE)</f>
        <v>0</v>
      </c>
      <c r="AG466" s="224">
        <f>VLOOKUP(A466,'[1]CUT USD'!A:N,10,FALSE)</f>
        <v>0</v>
      </c>
      <c r="AH466" s="224">
        <f>VLOOKUP(A466,'[1]CUT USD'!A:N,11,FALSE)</f>
        <v>0</v>
      </c>
      <c r="AI466" s="224">
        <f>VLOOKUP(A466,'[1]CUT USD'!A:N,12,FALSE)</f>
        <v>0</v>
      </c>
      <c r="AJ466" s="224">
        <f>VLOOKUP(A466,'[1]CUT USD'!A:N,13,FALSE)</f>
        <v>0</v>
      </c>
      <c r="AK466" s="224">
        <f>VLOOKUP(A466,'[1]CUT USD'!A:N,14,FALSE)</f>
        <v>0</v>
      </c>
      <c r="AL466" s="96">
        <f t="shared" si="9"/>
        <v>0</v>
      </c>
      <c r="AO466" s="103"/>
    </row>
    <row r="467" spans="1:41" ht="33" hidden="1" customHeight="1">
      <c r="A467" s="221">
        <v>1519</v>
      </c>
      <c r="B467" s="222" t="str">
        <f>PROPER(VLOOKUP(A467,[1]bd_lista!$A:$D,2,FALSE))</f>
        <v>Gobierno Autónomo Municipal De Tupiza</v>
      </c>
      <c r="C467" s="223" t="s">
        <v>1383</v>
      </c>
      <c r="D467" s="224">
        <f>VLOOKUP(A467,'[1]RES. TRL'!A:C,2,FALSE)</f>
        <v>0</v>
      </c>
      <c r="E467" s="224">
        <f>VLOOKUP(A467,'[1]RES. TRL'!A:C,3,FALSE)</f>
        <v>0</v>
      </c>
      <c r="F467" s="224">
        <f>VLOOKUP(A467,[1]RES.CDI!A:B,2,FALSE)</f>
        <v>0</v>
      </c>
      <c r="G467" s="224">
        <f>VLOOKUP(A467,'[1]CUT Bs'!A:S,2,FALSE)</f>
        <v>0</v>
      </c>
      <c r="H467" s="224">
        <f>VLOOKUP(A467,'[1]CUT Bs'!A:S,3,FALSE)</f>
        <v>0</v>
      </c>
      <c r="I467" s="224">
        <f>VLOOKUP(A467,'[1]CUT Bs'!A:S,4,FALSE)</f>
        <v>0</v>
      </c>
      <c r="J467" s="224">
        <f>VLOOKUP(A467,'[1]CUT Bs'!A:S,5,FALSE)</f>
        <v>0</v>
      </c>
      <c r="K467" s="224">
        <f>VLOOKUP(A467,'[1]CUT Bs'!A:S,6,FALSE)</f>
        <v>0</v>
      </c>
      <c r="L467" s="224">
        <f>VLOOKUP(A467,'[1]CUT Bs'!A:S,7,FALSE)</f>
        <v>0</v>
      </c>
      <c r="M467" s="224">
        <f>VLOOKUP(A467,'[1]CUT Bs'!A:S,8,FALSE)</f>
        <v>0</v>
      </c>
      <c r="N467" s="224">
        <f>VLOOKUP(A467,'[1]CUT Bs'!A:S,9,FALSE)</f>
        <v>0</v>
      </c>
      <c r="O467" s="224">
        <f>VLOOKUP(A467,'[1]CUT Bs'!A:S,10,FALSE)</f>
        <v>0</v>
      </c>
      <c r="P467" s="224">
        <f>VLOOKUP(A467,'[1]CUT Bs'!A:S,11,FALSE)</f>
        <v>0</v>
      </c>
      <c r="Q467" s="224">
        <f>VLOOKUP(A467,'[1]CUT Bs'!A:S,12,FALSE)</f>
        <v>0</v>
      </c>
      <c r="R467" s="224">
        <f>VLOOKUP(A467,'[1]CUT Bs'!A:S,13,FALSE)</f>
        <v>0</v>
      </c>
      <c r="S467" s="224">
        <f>VLOOKUP(A467,'[1]CUT Bs'!A:S,14,FALSE)</f>
        <v>0</v>
      </c>
      <c r="T467" s="224">
        <f>VLOOKUP(A467,'[1]CUT Bs'!A:S,15,FALSE)</f>
        <v>0</v>
      </c>
      <c r="U467" s="224">
        <f>VLOOKUP(A467,'[1]CUT Bs'!A:S,16,FALSE)</f>
        <v>0</v>
      </c>
      <c r="V467" s="224">
        <f>VLOOKUP(A467,'[1]CUT Bs'!A:S,17,FALSE)</f>
        <v>0</v>
      </c>
      <c r="W467" s="224">
        <f>VLOOKUP(A467,'[1]RES. TRL'!F:H,2,FALSE)</f>
        <v>0</v>
      </c>
      <c r="X467" s="224">
        <f>VLOOKUP(A467,'[1]RES. TRL'!F:H,3,FALSE)</f>
        <v>0</v>
      </c>
      <c r="Y467" s="224">
        <f>VLOOKUP(A467,'[1]CUT USD'!A:N,2,FALSE)</f>
        <v>0</v>
      </c>
      <c r="Z467" s="224">
        <f>VLOOKUP(A467,'[1]CUT USD'!A:N,3,FALSE)</f>
        <v>0</v>
      </c>
      <c r="AA467" s="224">
        <f>VLOOKUP(A467,'[1]CUT USD'!A:N,4,FALSE)</f>
        <v>0</v>
      </c>
      <c r="AB467" s="224">
        <f>VLOOKUP(A467,'[1]CUT USD'!A:N,5,FALSE)</f>
        <v>0</v>
      </c>
      <c r="AC467" s="224">
        <f>VLOOKUP(A467,'[1]CUT USD'!A:N,6,FALSE)</f>
        <v>0</v>
      </c>
      <c r="AD467" s="224">
        <f>VLOOKUP(A467,'[1]CUT USD'!A:N,7,FALSE)</f>
        <v>0</v>
      </c>
      <c r="AE467" s="224">
        <f>VLOOKUP(A467,'[1]CUT USD'!A:N,8,FALSE)</f>
        <v>0</v>
      </c>
      <c r="AF467" s="224">
        <f>VLOOKUP(A467,'[1]CUT USD'!A:N,9,FALSE)</f>
        <v>0</v>
      </c>
      <c r="AG467" s="224">
        <f>VLOOKUP(A467,'[1]CUT USD'!A:N,10,FALSE)</f>
        <v>0</v>
      </c>
      <c r="AH467" s="224">
        <f>VLOOKUP(A467,'[1]CUT USD'!A:N,11,FALSE)</f>
        <v>0</v>
      </c>
      <c r="AI467" s="224">
        <f>VLOOKUP(A467,'[1]CUT USD'!A:N,12,FALSE)</f>
        <v>0</v>
      </c>
      <c r="AJ467" s="224">
        <f>VLOOKUP(A467,'[1]CUT USD'!A:N,13,FALSE)</f>
        <v>0</v>
      </c>
      <c r="AK467" s="224">
        <f>VLOOKUP(A467,'[1]CUT USD'!A:N,14,FALSE)</f>
        <v>0</v>
      </c>
      <c r="AL467" s="96">
        <f t="shared" si="9"/>
        <v>0</v>
      </c>
      <c r="AO467" s="103"/>
    </row>
    <row r="468" spans="1:41" ht="33" hidden="1" customHeight="1">
      <c r="A468" s="221">
        <v>1520</v>
      </c>
      <c r="B468" s="222" t="str">
        <f>PROPER(VLOOKUP(A468,[1]bd_lista!$A:$D,2,FALSE))</f>
        <v>Gobierno Autónomo Municipal De Atocha</v>
      </c>
      <c r="C468" s="223" t="s">
        <v>1383</v>
      </c>
      <c r="D468" s="224">
        <f>VLOOKUP(A468,'[1]RES. TRL'!A:C,2,FALSE)</f>
        <v>0</v>
      </c>
      <c r="E468" s="224">
        <f>VLOOKUP(A468,'[1]RES. TRL'!A:C,3,FALSE)</f>
        <v>0</v>
      </c>
      <c r="F468" s="224">
        <f>VLOOKUP(A468,[1]RES.CDI!A:B,2,FALSE)</f>
        <v>0</v>
      </c>
      <c r="G468" s="224">
        <f>VLOOKUP(A468,'[1]CUT Bs'!A:S,2,FALSE)</f>
        <v>0</v>
      </c>
      <c r="H468" s="224">
        <f>VLOOKUP(A468,'[1]CUT Bs'!A:S,3,FALSE)</f>
        <v>0</v>
      </c>
      <c r="I468" s="224">
        <f>VLOOKUP(A468,'[1]CUT Bs'!A:S,4,FALSE)</f>
        <v>0</v>
      </c>
      <c r="J468" s="224">
        <f>VLOOKUP(A468,'[1]CUT Bs'!A:S,5,FALSE)</f>
        <v>0</v>
      </c>
      <c r="K468" s="224">
        <f>VLOOKUP(A468,'[1]CUT Bs'!A:S,6,FALSE)</f>
        <v>0</v>
      </c>
      <c r="L468" s="224">
        <f>VLOOKUP(A468,'[1]CUT Bs'!A:S,7,FALSE)</f>
        <v>0</v>
      </c>
      <c r="M468" s="224">
        <f>VLOOKUP(A468,'[1]CUT Bs'!A:S,8,FALSE)</f>
        <v>0</v>
      </c>
      <c r="N468" s="224">
        <f>VLOOKUP(A468,'[1]CUT Bs'!A:S,9,FALSE)</f>
        <v>0</v>
      </c>
      <c r="O468" s="224">
        <f>VLOOKUP(A468,'[1]CUT Bs'!A:S,10,FALSE)</f>
        <v>0</v>
      </c>
      <c r="P468" s="224">
        <f>VLOOKUP(A468,'[1]CUT Bs'!A:S,11,FALSE)</f>
        <v>0</v>
      </c>
      <c r="Q468" s="224">
        <f>VLOOKUP(A468,'[1]CUT Bs'!A:S,12,FALSE)</f>
        <v>0</v>
      </c>
      <c r="R468" s="224">
        <f>VLOOKUP(A468,'[1]CUT Bs'!A:S,13,FALSE)</f>
        <v>0</v>
      </c>
      <c r="S468" s="224">
        <f>VLOOKUP(A468,'[1]CUT Bs'!A:S,14,FALSE)</f>
        <v>0</v>
      </c>
      <c r="T468" s="224">
        <f>VLOOKUP(A468,'[1]CUT Bs'!A:S,15,FALSE)</f>
        <v>0</v>
      </c>
      <c r="U468" s="224">
        <f>VLOOKUP(A468,'[1]CUT Bs'!A:S,16,FALSE)</f>
        <v>0</v>
      </c>
      <c r="V468" s="224">
        <f>VLOOKUP(A468,'[1]CUT Bs'!A:S,17,FALSE)</f>
        <v>0</v>
      </c>
      <c r="W468" s="224">
        <f>VLOOKUP(A468,'[1]RES. TRL'!F:H,2,FALSE)</f>
        <v>0</v>
      </c>
      <c r="X468" s="224">
        <f>VLOOKUP(A468,'[1]RES. TRL'!F:H,3,FALSE)</f>
        <v>0</v>
      </c>
      <c r="Y468" s="224">
        <f>VLOOKUP(A468,'[1]CUT USD'!A:N,2,FALSE)</f>
        <v>0</v>
      </c>
      <c r="Z468" s="224">
        <f>VLOOKUP(A468,'[1]CUT USD'!A:N,3,FALSE)</f>
        <v>0</v>
      </c>
      <c r="AA468" s="224">
        <f>VLOOKUP(A468,'[1]CUT USD'!A:N,4,FALSE)</f>
        <v>0</v>
      </c>
      <c r="AB468" s="224">
        <f>VLOOKUP(A468,'[1]CUT USD'!A:N,5,FALSE)</f>
        <v>0</v>
      </c>
      <c r="AC468" s="224">
        <f>VLOOKUP(A468,'[1]CUT USD'!A:N,6,FALSE)</f>
        <v>0</v>
      </c>
      <c r="AD468" s="224">
        <f>VLOOKUP(A468,'[1]CUT USD'!A:N,7,FALSE)</f>
        <v>0</v>
      </c>
      <c r="AE468" s="224">
        <f>VLOOKUP(A468,'[1]CUT USD'!A:N,8,FALSE)</f>
        <v>0</v>
      </c>
      <c r="AF468" s="224">
        <f>VLOOKUP(A468,'[1]CUT USD'!A:N,9,FALSE)</f>
        <v>0</v>
      </c>
      <c r="AG468" s="224">
        <f>VLOOKUP(A468,'[1]CUT USD'!A:N,10,FALSE)</f>
        <v>0</v>
      </c>
      <c r="AH468" s="224">
        <f>VLOOKUP(A468,'[1]CUT USD'!A:N,11,FALSE)</f>
        <v>0</v>
      </c>
      <c r="AI468" s="224">
        <f>VLOOKUP(A468,'[1]CUT USD'!A:N,12,FALSE)</f>
        <v>0</v>
      </c>
      <c r="AJ468" s="224">
        <f>VLOOKUP(A468,'[1]CUT USD'!A:N,13,FALSE)</f>
        <v>0</v>
      </c>
      <c r="AK468" s="224">
        <f>VLOOKUP(A468,'[1]CUT USD'!A:N,14,FALSE)</f>
        <v>0</v>
      </c>
      <c r="AL468" s="96">
        <f t="shared" si="9"/>
        <v>0</v>
      </c>
      <c r="AO468" s="103"/>
    </row>
    <row r="469" spans="1:41" ht="33" hidden="1" customHeight="1">
      <c r="A469" s="221">
        <v>1521</v>
      </c>
      <c r="B469" s="222" t="str">
        <f>PROPER(VLOOKUP(A469,[1]bd_lista!$A:$D,2,FALSE))</f>
        <v>Gobierno Autónomo Municipal De Colcha"K" (Villa Martín)</v>
      </c>
      <c r="C469" s="223" t="s">
        <v>1383</v>
      </c>
      <c r="D469" s="224">
        <f>VLOOKUP(A469,'[1]RES. TRL'!A:C,2,FALSE)</f>
        <v>0</v>
      </c>
      <c r="E469" s="224">
        <f>VLOOKUP(A469,'[1]RES. TRL'!A:C,3,FALSE)</f>
        <v>0</v>
      </c>
      <c r="F469" s="224">
        <f>VLOOKUP(A469,[1]RES.CDI!A:B,2,FALSE)</f>
        <v>0</v>
      </c>
      <c r="G469" s="224">
        <f>VLOOKUP(A469,'[1]CUT Bs'!A:S,2,FALSE)</f>
        <v>0</v>
      </c>
      <c r="H469" s="224">
        <f>VLOOKUP(A469,'[1]CUT Bs'!A:S,3,FALSE)</f>
        <v>0</v>
      </c>
      <c r="I469" s="224">
        <f>VLOOKUP(A469,'[1]CUT Bs'!A:S,4,FALSE)</f>
        <v>0</v>
      </c>
      <c r="J469" s="224">
        <f>VLOOKUP(A469,'[1]CUT Bs'!A:S,5,FALSE)</f>
        <v>0</v>
      </c>
      <c r="K469" s="224">
        <f>VLOOKUP(A469,'[1]CUT Bs'!A:S,6,FALSE)</f>
        <v>0</v>
      </c>
      <c r="L469" s="224">
        <f>VLOOKUP(A469,'[1]CUT Bs'!A:S,7,FALSE)</f>
        <v>0</v>
      </c>
      <c r="M469" s="224">
        <f>VLOOKUP(A469,'[1]CUT Bs'!A:S,8,FALSE)</f>
        <v>0</v>
      </c>
      <c r="N469" s="224">
        <f>VLOOKUP(A469,'[1]CUT Bs'!A:S,9,FALSE)</f>
        <v>0</v>
      </c>
      <c r="O469" s="224">
        <f>VLOOKUP(A469,'[1]CUT Bs'!A:S,10,FALSE)</f>
        <v>0</v>
      </c>
      <c r="P469" s="224">
        <f>VLOOKUP(A469,'[1]CUT Bs'!A:S,11,FALSE)</f>
        <v>0</v>
      </c>
      <c r="Q469" s="224">
        <f>VLOOKUP(A469,'[1]CUT Bs'!A:S,12,FALSE)</f>
        <v>0</v>
      </c>
      <c r="R469" s="224">
        <f>VLOOKUP(A469,'[1]CUT Bs'!A:S,13,FALSE)</f>
        <v>0</v>
      </c>
      <c r="S469" s="224">
        <f>VLOOKUP(A469,'[1]CUT Bs'!A:S,14,FALSE)</f>
        <v>0</v>
      </c>
      <c r="T469" s="224">
        <f>VLOOKUP(A469,'[1]CUT Bs'!A:S,15,FALSE)</f>
        <v>0</v>
      </c>
      <c r="U469" s="224">
        <f>VLOOKUP(A469,'[1]CUT Bs'!A:S,16,FALSE)</f>
        <v>0</v>
      </c>
      <c r="V469" s="224">
        <f>VLOOKUP(A469,'[1]CUT Bs'!A:S,17,FALSE)</f>
        <v>0</v>
      </c>
      <c r="W469" s="224">
        <f>VLOOKUP(A469,'[1]RES. TRL'!F:H,2,FALSE)</f>
        <v>0</v>
      </c>
      <c r="X469" s="224">
        <f>VLOOKUP(A469,'[1]RES. TRL'!F:H,3,FALSE)</f>
        <v>0</v>
      </c>
      <c r="Y469" s="224">
        <f>VLOOKUP(A469,'[1]CUT USD'!A:N,2,FALSE)</f>
        <v>0</v>
      </c>
      <c r="Z469" s="224">
        <f>VLOOKUP(A469,'[1]CUT USD'!A:N,3,FALSE)</f>
        <v>0</v>
      </c>
      <c r="AA469" s="224">
        <f>VLOOKUP(A469,'[1]CUT USD'!A:N,4,FALSE)</f>
        <v>0</v>
      </c>
      <c r="AB469" s="224">
        <f>VLOOKUP(A469,'[1]CUT USD'!A:N,5,FALSE)</f>
        <v>0</v>
      </c>
      <c r="AC469" s="224">
        <f>VLOOKUP(A469,'[1]CUT USD'!A:N,6,FALSE)</f>
        <v>0</v>
      </c>
      <c r="AD469" s="224">
        <f>VLOOKUP(A469,'[1]CUT USD'!A:N,7,FALSE)</f>
        <v>0</v>
      </c>
      <c r="AE469" s="224">
        <f>VLOOKUP(A469,'[1]CUT USD'!A:N,8,FALSE)</f>
        <v>0</v>
      </c>
      <c r="AF469" s="224">
        <f>VLOOKUP(A469,'[1]CUT USD'!A:N,9,FALSE)</f>
        <v>0</v>
      </c>
      <c r="AG469" s="224">
        <f>VLOOKUP(A469,'[1]CUT USD'!A:N,10,FALSE)</f>
        <v>0</v>
      </c>
      <c r="AH469" s="224">
        <f>VLOOKUP(A469,'[1]CUT USD'!A:N,11,FALSE)</f>
        <v>0</v>
      </c>
      <c r="AI469" s="224">
        <f>VLOOKUP(A469,'[1]CUT USD'!A:N,12,FALSE)</f>
        <v>0</v>
      </c>
      <c r="AJ469" s="224">
        <f>VLOOKUP(A469,'[1]CUT USD'!A:N,13,FALSE)</f>
        <v>0</v>
      </c>
      <c r="AK469" s="224">
        <f>VLOOKUP(A469,'[1]CUT USD'!A:N,14,FALSE)</f>
        <v>0</v>
      </c>
      <c r="AL469" s="96">
        <f t="shared" si="9"/>
        <v>0</v>
      </c>
      <c r="AO469" s="103"/>
    </row>
    <row r="470" spans="1:41" ht="33" hidden="1" customHeight="1">
      <c r="A470" s="221">
        <v>1522</v>
      </c>
      <c r="B470" s="222" t="str">
        <f>PROPER(VLOOKUP(A470,[1]bd_lista!$A:$D,2,FALSE))</f>
        <v>Gobierno Autónomo Municipal De San Pedro De Quemes</v>
      </c>
      <c r="C470" s="223" t="s">
        <v>1383</v>
      </c>
      <c r="D470" s="224">
        <f>VLOOKUP(A470,'[1]RES. TRL'!A:C,2,FALSE)</f>
        <v>0</v>
      </c>
      <c r="E470" s="224">
        <f>VLOOKUP(A470,'[1]RES. TRL'!A:C,3,FALSE)</f>
        <v>0</v>
      </c>
      <c r="F470" s="224">
        <f>VLOOKUP(A470,[1]RES.CDI!A:B,2,FALSE)</f>
        <v>0</v>
      </c>
      <c r="G470" s="224">
        <f>VLOOKUP(A470,'[1]CUT Bs'!A:S,2,FALSE)</f>
        <v>0</v>
      </c>
      <c r="H470" s="224">
        <f>VLOOKUP(A470,'[1]CUT Bs'!A:S,3,FALSE)</f>
        <v>0</v>
      </c>
      <c r="I470" s="224">
        <f>VLOOKUP(A470,'[1]CUT Bs'!A:S,4,FALSE)</f>
        <v>0</v>
      </c>
      <c r="J470" s="224">
        <f>VLOOKUP(A470,'[1]CUT Bs'!A:S,5,FALSE)</f>
        <v>0</v>
      </c>
      <c r="K470" s="224">
        <f>VLOOKUP(A470,'[1]CUT Bs'!A:S,6,FALSE)</f>
        <v>0</v>
      </c>
      <c r="L470" s="224">
        <f>VLOOKUP(A470,'[1]CUT Bs'!A:S,7,FALSE)</f>
        <v>0</v>
      </c>
      <c r="M470" s="224">
        <f>VLOOKUP(A470,'[1]CUT Bs'!A:S,8,FALSE)</f>
        <v>0</v>
      </c>
      <c r="N470" s="224">
        <f>VLOOKUP(A470,'[1]CUT Bs'!A:S,9,FALSE)</f>
        <v>0</v>
      </c>
      <c r="O470" s="224">
        <f>VLOOKUP(A470,'[1]CUT Bs'!A:S,10,FALSE)</f>
        <v>0</v>
      </c>
      <c r="P470" s="224">
        <f>VLOOKUP(A470,'[1]CUT Bs'!A:S,11,FALSE)</f>
        <v>0</v>
      </c>
      <c r="Q470" s="224">
        <f>VLOOKUP(A470,'[1]CUT Bs'!A:S,12,FALSE)</f>
        <v>0</v>
      </c>
      <c r="R470" s="224">
        <f>VLOOKUP(A470,'[1]CUT Bs'!A:S,13,FALSE)</f>
        <v>0</v>
      </c>
      <c r="S470" s="224">
        <f>VLOOKUP(A470,'[1]CUT Bs'!A:S,14,FALSE)</f>
        <v>0</v>
      </c>
      <c r="T470" s="224">
        <f>VLOOKUP(A470,'[1]CUT Bs'!A:S,15,FALSE)</f>
        <v>0</v>
      </c>
      <c r="U470" s="224">
        <f>VLOOKUP(A470,'[1]CUT Bs'!A:S,16,FALSE)</f>
        <v>0</v>
      </c>
      <c r="V470" s="224">
        <f>VLOOKUP(A470,'[1]CUT Bs'!A:S,17,FALSE)</f>
        <v>0</v>
      </c>
      <c r="W470" s="224">
        <f>VLOOKUP(A470,'[1]RES. TRL'!F:H,2,FALSE)</f>
        <v>0</v>
      </c>
      <c r="X470" s="224">
        <f>VLOOKUP(A470,'[1]RES. TRL'!F:H,3,FALSE)</f>
        <v>0</v>
      </c>
      <c r="Y470" s="224">
        <f>VLOOKUP(A470,'[1]CUT USD'!A:N,2,FALSE)</f>
        <v>0</v>
      </c>
      <c r="Z470" s="224">
        <f>VLOOKUP(A470,'[1]CUT USD'!A:N,3,FALSE)</f>
        <v>0</v>
      </c>
      <c r="AA470" s="224">
        <f>VLOOKUP(A470,'[1]CUT USD'!A:N,4,FALSE)</f>
        <v>0</v>
      </c>
      <c r="AB470" s="224">
        <f>VLOOKUP(A470,'[1]CUT USD'!A:N,5,FALSE)</f>
        <v>0</v>
      </c>
      <c r="AC470" s="224">
        <f>VLOOKUP(A470,'[1]CUT USD'!A:N,6,FALSE)</f>
        <v>0</v>
      </c>
      <c r="AD470" s="224">
        <f>VLOOKUP(A470,'[1]CUT USD'!A:N,7,FALSE)</f>
        <v>0</v>
      </c>
      <c r="AE470" s="224">
        <f>VLOOKUP(A470,'[1]CUT USD'!A:N,8,FALSE)</f>
        <v>0</v>
      </c>
      <c r="AF470" s="224">
        <f>VLOOKUP(A470,'[1]CUT USD'!A:N,9,FALSE)</f>
        <v>0</v>
      </c>
      <c r="AG470" s="224">
        <f>VLOOKUP(A470,'[1]CUT USD'!A:N,10,FALSE)</f>
        <v>0</v>
      </c>
      <c r="AH470" s="224">
        <f>VLOOKUP(A470,'[1]CUT USD'!A:N,11,FALSE)</f>
        <v>0</v>
      </c>
      <c r="AI470" s="224">
        <f>VLOOKUP(A470,'[1]CUT USD'!A:N,12,FALSE)</f>
        <v>0</v>
      </c>
      <c r="AJ470" s="224">
        <f>VLOOKUP(A470,'[1]CUT USD'!A:N,13,FALSE)</f>
        <v>0</v>
      </c>
      <c r="AK470" s="224">
        <f>VLOOKUP(A470,'[1]CUT USD'!A:N,14,FALSE)</f>
        <v>0</v>
      </c>
      <c r="AL470" s="96">
        <f t="shared" si="9"/>
        <v>0</v>
      </c>
      <c r="AO470" s="103"/>
    </row>
    <row r="471" spans="1:41" ht="33" hidden="1" customHeight="1">
      <c r="A471" s="221">
        <v>1523</v>
      </c>
      <c r="B471" s="222" t="str">
        <f>PROPER(VLOOKUP(A471,[1]bd_lista!$A:$D,2,FALSE))</f>
        <v>Gobierno Autónomo Municipal De San Pablo De Lípez</v>
      </c>
      <c r="C471" s="223" t="s">
        <v>1383</v>
      </c>
      <c r="D471" s="224">
        <f>VLOOKUP(A471,'[1]RES. TRL'!A:C,2,FALSE)</f>
        <v>0</v>
      </c>
      <c r="E471" s="224">
        <f>VLOOKUP(A471,'[1]RES. TRL'!A:C,3,FALSE)</f>
        <v>0</v>
      </c>
      <c r="F471" s="224">
        <f>VLOOKUP(A471,[1]RES.CDI!A:B,2,FALSE)</f>
        <v>0</v>
      </c>
      <c r="G471" s="224">
        <f>VLOOKUP(A471,'[1]CUT Bs'!A:S,2,FALSE)</f>
        <v>0</v>
      </c>
      <c r="H471" s="224">
        <f>VLOOKUP(A471,'[1]CUT Bs'!A:S,3,FALSE)</f>
        <v>0</v>
      </c>
      <c r="I471" s="224">
        <f>VLOOKUP(A471,'[1]CUT Bs'!A:S,4,FALSE)</f>
        <v>0</v>
      </c>
      <c r="J471" s="224">
        <f>VLOOKUP(A471,'[1]CUT Bs'!A:S,5,FALSE)</f>
        <v>0</v>
      </c>
      <c r="K471" s="224">
        <f>VLOOKUP(A471,'[1]CUT Bs'!A:S,6,FALSE)</f>
        <v>0</v>
      </c>
      <c r="L471" s="224">
        <f>VLOOKUP(A471,'[1]CUT Bs'!A:S,7,FALSE)</f>
        <v>0</v>
      </c>
      <c r="M471" s="224">
        <f>VLOOKUP(A471,'[1]CUT Bs'!A:S,8,FALSE)</f>
        <v>0</v>
      </c>
      <c r="N471" s="224">
        <f>VLOOKUP(A471,'[1]CUT Bs'!A:S,9,FALSE)</f>
        <v>0</v>
      </c>
      <c r="O471" s="224">
        <f>VLOOKUP(A471,'[1]CUT Bs'!A:S,10,FALSE)</f>
        <v>0</v>
      </c>
      <c r="P471" s="224">
        <f>VLOOKUP(A471,'[1]CUT Bs'!A:S,11,FALSE)</f>
        <v>0</v>
      </c>
      <c r="Q471" s="224">
        <f>VLOOKUP(A471,'[1]CUT Bs'!A:S,12,FALSE)</f>
        <v>0</v>
      </c>
      <c r="R471" s="224">
        <f>VLOOKUP(A471,'[1]CUT Bs'!A:S,13,FALSE)</f>
        <v>0</v>
      </c>
      <c r="S471" s="224">
        <f>VLOOKUP(A471,'[1]CUT Bs'!A:S,14,FALSE)</f>
        <v>0</v>
      </c>
      <c r="T471" s="224">
        <f>VLOOKUP(A471,'[1]CUT Bs'!A:S,15,FALSE)</f>
        <v>0</v>
      </c>
      <c r="U471" s="224">
        <f>VLOOKUP(A471,'[1]CUT Bs'!A:S,16,FALSE)</f>
        <v>0</v>
      </c>
      <c r="V471" s="224">
        <f>VLOOKUP(A471,'[1]CUT Bs'!A:S,17,FALSE)</f>
        <v>0</v>
      </c>
      <c r="W471" s="224">
        <f>VLOOKUP(A471,'[1]RES. TRL'!F:H,2,FALSE)</f>
        <v>0</v>
      </c>
      <c r="X471" s="224">
        <f>VLOOKUP(A471,'[1]RES. TRL'!F:H,3,FALSE)</f>
        <v>0</v>
      </c>
      <c r="Y471" s="224">
        <f>VLOOKUP(A471,'[1]CUT USD'!A:N,2,FALSE)</f>
        <v>0</v>
      </c>
      <c r="Z471" s="224">
        <f>VLOOKUP(A471,'[1]CUT USD'!A:N,3,FALSE)</f>
        <v>0</v>
      </c>
      <c r="AA471" s="224">
        <f>VLOOKUP(A471,'[1]CUT USD'!A:N,4,FALSE)</f>
        <v>0</v>
      </c>
      <c r="AB471" s="224">
        <f>VLOOKUP(A471,'[1]CUT USD'!A:N,5,FALSE)</f>
        <v>0</v>
      </c>
      <c r="AC471" s="224">
        <f>VLOOKUP(A471,'[1]CUT USD'!A:N,6,FALSE)</f>
        <v>0</v>
      </c>
      <c r="AD471" s="224">
        <f>VLOOKUP(A471,'[1]CUT USD'!A:N,7,FALSE)</f>
        <v>0</v>
      </c>
      <c r="AE471" s="224">
        <f>VLOOKUP(A471,'[1]CUT USD'!A:N,8,FALSE)</f>
        <v>0</v>
      </c>
      <c r="AF471" s="224">
        <f>VLOOKUP(A471,'[1]CUT USD'!A:N,9,FALSE)</f>
        <v>0</v>
      </c>
      <c r="AG471" s="224">
        <f>VLOOKUP(A471,'[1]CUT USD'!A:N,10,FALSE)</f>
        <v>0</v>
      </c>
      <c r="AH471" s="224">
        <f>VLOOKUP(A471,'[1]CUT USD'!A:N,11,FALSE)</f>
        <v>0</v>
      </c>
      <c r="AI471" s="224">
        <f>VLOOKUP(A471,'[1]CUT USD'!A:N,12,FALSE)</f>
        <v>0</v>
      </c>
      <c r="AJ471" s="224">
        <f>VLOOKUP(A471,'[1]CUT USD'!A:N,13,FALSE)</f>
        <v>0</v>
      </c>
      <c r="AK471" s="224">
        <f>VLOOKUP(A471,'[1]CUT USD'!A:N,14,FALSE)</f>
        <v>0</v>
      </c>
      <c r="AL471" s="96">
        <f t="shared" si="9"/>
        <v>0</v>
      </c>
      <c r="AO471" s="103"/>
    </row>
    <row r="472" spans="1:41" ht="33" hidden="1" customHeight="1">
      <c r="A472" s="221">
        <v>1524</v>
      </c>
      <c r="B472" s="222" t="str">
        <f>PROPER(VLOOKUP(A472,[1]bd_lista!$A:$D,2,FALSE))</f>
        <v>Gobierno Autónomo Municipal De Mojinete</v>
      </c>
      <c r="C472" s="223" t="s">
        <v>1383</v>
      </c>
      <c r="D472" s="224">
        <f>VLOOKUP(A472,'[1]RES. TRL'!A:C,2,FALSE)</f>
        <v>0</v>
      </c>
      <c r="E472" s="224">
        <f>VLOOKUP(A472,'[1]RES. TRL'!A:C,3,FALSE)</f>
        <v>0</v>
      </c>
      <c r="F472" s="224">
        <f>VLOOKUP(A472,[1]RES.CDI!A:B,2,FALSE)</f>
        <v>0</v>
      </c>
      <c r="G472" s="224">
        <f>VLOOKUP(A472,'[1]CUT Bs'!A:S,2,FALSE)</f>
        <v>0</v>
      </c>
      <c r="H472" s="224">
        <f>VLOOKUP(A472,'[1]CUT Bs'!A:S,3,FALSE)</f>
        <v>0</v>
      </c>
      <c r="I472" s="224">
        <f>VLOOKUP(A472,'[1]CUT Bs'!A:S,4,FALSE)</f>
        <v>0</v>
      </c>
      <c r="J472" s="224">
        <f>VLOOKUP(A472,'[1]CUT Bs'!A:S,5,FALSE)</f>
        <v>0</v>
      </c>
      <c r="K472" s="224">
        <f>VLOOKUP(A472,'[1]CUT Bs'!A:S,6,FALSE)</f>
        <v>0</v>
      </c>
      <c r="L472" s="224">
        <f>VLOOKUP(A472,'[1]CUT Bs'!A:S,7,FALSE)</f>
        <v>0</v>
      </c>
      <c r="M472" s="224">
        <f>VLOOKUP(A472,'[1]CUT Bs'!A:S,8,FALSE)</f>
        <v>0</v>
      </c>
      <c r="N472" s="224">
        <f>VLOOKUP(A472,'[1]CUT Bs'!A:S,9,FALSE)</f>
        <v>0</v>
      </c>
      <c r="O472" s="224">
        <f>VLOOKUP(A472,'[1]CUT Bs'!A:S,10,FALSE)</f>
        <v>0</v>
      </c>
      <c r="P472" s="224">
        <f>VLOOKUP(A472,'[1]CUT Bs'!A:S,11,FALSE)</f>
        <v>0</v>
      </c>
      <c r="Q472" s="224">
        <f>VLOOKUP(A472,'[1]CUT Bs'!A:S,12,FALSE)</f>
        <v>0</v>
      </c>
      <c r="R472" s="224">
        <f>VLOOKUP(A472,'[1]CUT Bs'!A:S,13,FALSE)</f>
        <v>0</v>
      </c>
      <c r="S472" s="224">
        <f>VLOOKUP(A472,'[1]CUT Bs'!A:S,14,FALSE)</f>
        <v>0</v>
      </c>
      <c r="T472" s="224">
        <f>VLOOKUP(A472,'[1]CUT Bs'!A:S,15,FALSE)</f>
        <v>0</v>
      </c>
      <c r="U472" s="224">
        <f>VLOOKUP(A472,'[1]CUT Bs'!A:S,16,FALSE)</f>
        <v>0</v>
      </c>
      <c r="V472" s="224">
        <f>VLOOKUP(A472,'[1]CUT Bs'!A:S,17,FALSE)</f>
        <v>0</v>
      </c>
      <c r="W472" s="224">
        <f>VLOOKUP(A472,'[1]RES. TRL'!F:H,2,FALSE)</f>
        <v>0</v>
      </c>
      <c r="X472" s="224">
        <f>VLOOKUP(A472,'[1]RES. TRL'!F:H,3,FALSE)</f>
        <v>0</v>
      </c>
      <c r="Y472" s="224">
        <f>VLOOKUP(A472,'[1]CUT USD'!A:N,2,FALSE)</f>
        <v>0</v>
      </c>
      <c r="Z472" s="224">
        <f>VLOOKUP(A472,'[1]CUT USD'!A:N,3,FALSE)</f>
        <v>0</v>
      </c>
      <c r="AA472" s="224">
        <f>VLOOKUP(A472,'[1]CUT USD'!A:N,4,FALSE)</f>
        <v>0</v>
      </c>
      <c r="AB472" s="224">
        <f>VLOOKUP(A472,'[1]CUT USD'!A:N,5,FALSE)</f>
        <v>0</v>
      </c>
      <c r="AC472" s="224">
        <f>VLOOKUP(A472,'[1]CUT USD'!A:N,6,FALSE)</f>
        <v>0</v>
      </c>
      <c r="AD472" s="224">
        <f>VLOOKUP(A472,'[1]CUT USD'!A:N,7,FALSE)</f>
        <v>0</v>
      </c>
      <c r="AE472" s="224">
        <f>VLOOKUP(A472,'[1]CUT USD'!A:N,8,FALSE)</f>
        <v>0</v>
      </c>
      <c r="AF472" s="224">
        <f>VLOOKUP(A472,'[1]CUT USD'!A:N,9,FALSE)</f>
        <v>0</v>
      </c>
      <c r="AG472" s="224">
        <f>VLOOKUP(A472,'[1]CUT USD'!A:N,10,FALSE)</f>
        <v>0</v>
      </c>
      <c r="AH472" s="224">
        <f>VLOOKUP(A472,'[1]CUT USD'!A:N,11,FALSE)</f>
        <v>0</v>
      </c>
      <c r="AI472" s="224">
        <f>VLOOKUP(A472,'[1]CUT USD'!A:N,12,FALSE)</f>
        <v>0</v>
      </c>
      <c r="AJ472" s="224">
        <f>VLOOKUP(A472,'[1]CUT USD'!A:N,13,FALSE)</f>
        <v>0</v>
      </c>
      <c r="AK472" s="224">
        <f>VLOOKUP(A472,'[1]CUT USD'!A:N,14,FALSE)</f>
        <v>0</v>
      </c>
      <c r="AL472" s="96">
        <f t="shared" si="9"/>
        <v>0</v>
      </c>
      <c r="AO472" s="103"/>
    </row>
    <row r="473" spans="1:41" ht="33" hidden="1" customHeight="1">
      <c r="A473" s="221">
        <v>1525</v>
      </c>
      <c r="B473" s="222" t="str">
        <f>PROPER(VLOOKUP(A473,[1]bd_lista!$A:$D,2,FALSE))</f>
        <v>Gobierno Autónomo Municipal De San Antonio De Esmoruco</v>
      </c>
      <c r="C473" s="223" t="s">
        <v>1383</v>
      </c>
      <c r="D473" s="224">
        <f>VLOOKUP(A473,'[1]RES. TRL'!A:C,2,FALSE)</f>
        <v>0</v>
      </c>
      <c r="E473" s="224">
        <f>VLOOKUP(A473,'[1]RES. TRL'!A:C,3,FALSE)</f>
        <v>0</v>
      </c>
      <c r="F473" s="224">
        <f>VLOOKUP(A473,[1]RES.CDI!A:B,2,FALSE)</f>
        <v>0</v>
      </c>
      <c r="G473" s="224">
        <f>VLOOKUP(A473,'[1]CUT Bs'!A:S,2,FALSE)</f>
        <v>0</v>
      </c>
      <c r="H473" s="224">
        <f>VLOOKUP(A473,'[1]CUT Bs'!A:S,3,FALSE)</f>
        <v>0</v>
      </c>
      <c r="I473" s="224">
        <f>VLOOKUP(A473,'[1]CUT Bs'!A:S,4,FALSE)</f>
        <v>0</v>
      </c>
      <c r="J473" s="224">
        <f>VLOOKUP(A473,'[1]CUT Bs'!A:S,5,FALSE)</f>
        <v>0</v>
      </c>
      <c r="K473" s="224">
        <f>VLOOKUP(A473,'[1]CUT Bs'!A:S,6,FALSE)</f>
        <v>0</v>
      </c>
      <c r="L473" s="224">
        <f>VLOOKUP(A473,'[1]CUT Bs'!A:S,7,FALSE)</f>
        <v>0</v>
      </c>
      <c r="M473" s="224">
        <f>VLOOKUP(A473,'[1]CUT Bs'!A:S,8,FALSE)</f>
        <v>0</v>
      </c>
      <c r="N473" s="224">
        <f>VLOOKUP(A473,'[1]CUT Bs'!A:S,9,FALSE)</f>
        <v>0</v>
      </c>
      <c r="O473" s="224">
        <f>VLOOKUP(A473,'[1]CUT Bs'!A:S,10,FALSE)</f>
        <v>0</v>
      </c>
      <c r="P473" s="224">
        <f>VLOOKUP(A473,'[1]CUT Bs'!A:S,11,FALSE)</f>
        <v>0</v>
      </c>
      <c r="Q473" s="224">
        <f>VLOOKUP(A473,'[1]CUT Bs'!A:S,12,FALSE)</f>
        <v>0</v>
      </c>
      <c r="R473" s="224">
        <f>VLOOKUP(A473,'[1]CUT Bs'!A:S,13,FALSE)</f>
        <v>0</v>
      </c>
      <c r="S473" s="224">
        <f>VLOOKUP(A473,'[1]CUT Bs'!A:S,14,FALSE)</f>
        <v>0</v>
      </c>
      <c r="T473" s="224">
        <f>VLOOKUP(A473,'[1]CUT Bs'!A:S,15,FALSE)</f>
        <v>0</v>
      </c>
      <c r="U473" s="224">
        <f>VLOOKUP(A473,'[1]CUT Bs'!A:S,16,FALSE)</f>
        <v>0</v>
      </c>
      <c r="V473" s="224">
        <f>VLOOKUP(A473,'[1]CUT Bs'!A:S,17,FALSE)</f>
        <v>0</v>
      </c>
      <c r="W473" s="224">
        <f>VLOOKUP(A473,'[1]RES. TRL'!F:H,2,FALSE)</f>
        <v>0</v>
      </c>
      <c r="X473" s="224">
        <f>VLOOKUP(A473,'[1]RES. TRL'!F:H,3,FALSE)</f>
        <v>0</v>
      </c>
      <c r="Y473" s="224">
        <f>VLOOKUP(A473,'[1]CUT USD'!A:N,2,FALSE)</f>
        <v>0</v>
      </c>
      <c r="Z473" s="224">
        <f>VLOOKUP(A473,'[1]CUT USD'!A:N,3,FALSE)</f>
        <v>0</v>
      </c>
      <c r="AA473" s="224">
        <f>VLOOKUP(A473,'[1]CUT USD'!A:N,4,FALSE)</f>
        <v>0</v>
      </c>
      <c r="AB473" s="224">
        <f>VLOOKUP(A473,'[1]CUT USD'!A:N,5,FALSE)</f>
        <v>0</v>
      </c>
      <c r="AC473" s="224">
        <f>VLOOKUP(A473,'[1]CUT USD'!A:N,6,FALSE)</f>
        <v>0</v>
      </c>
      <c r="AD473" s="224">
        <f>VLOOKUP(A473,'[1]CUT USD'!A:N,7,FALSE)</f>
        <v>0</v>
      </c>
      <c r="AE473" s="224">
        <f>VLOOKUP(A473,'[1]CUT USD'!A:N,8,FALSE)</f>
        <v>0</v>
      </c>
      <c r="AF473" s="224">
        <f>VLOOKUP(A473,'[1]CUT USD'!A:N,9,FALSE)</f>
        <v>0</v>
      </c>
      <c r="AG473" s="224">
        <f>VLOOKUP(A473,'[1]CUT USD'!A:N,10,FALSE)</f>
        <v>0</v>
      </c>
      <c r="AH473" s="224">
        <f>VLOOKUP(A473,'[1]CUT USD'!A:N,11,FALSE)</f>
        <v>0</v>
      </c>
      <c r="AI473" s="224">
        <f>VLOOKUP(A473,'[1]CUT USD'!A:N,12,FALSE)</f>
        <v>0</v>
      </c>
      <c r="AJ473" s="224">
        <f>VLOOKUP(A473,'[1]CUT USD'!A:N,13,FALSE)</f>
        <v>0</v>
      </c>
      <c r="AK473" s="224">
        <f>VLOOKUP(A473,'[1]CUT USD'!A:N,14,FALSE)</f>
        <v>0</v>
      </c>
      <c r="AL473" s="96">
        <f t="shared" si="9"/>
        <v>0</v>
      </c>
      <c r="AO473" s="103"/>
    </row>
    <row r="474" spans="1:41" ht="33" hidden="1" customHeight="1">
      <c r="A474" s="221">
        <v>1526</v>
      </c>
      <c r="B474" s="222" t="str">
        <f>PROPER(VLOOKUP(A474,[1]bd_lista!$A:$D,2,FALSE))</f>
        <v>Gobierno Autónomo Municipal De Sacaca (Villa De Sacaca)</v>
      </c>
      <c r="C474" s="223" t="s">
        <v>1383</v>
      </c>
      <c r="D474" s="224">
        <f>VLOOKUP(A474,'[1]RES. TRL'!A:C,2,FALSE)</f>
        <v>0</v>
      </c>
      <c r="E474" s="224">
        <f>VLOOKUP(A474,'[1]RES. TRL'!A:C,3,FALSE)</f>
        <v>0</v>
      </c>
      <c r="F474" s="224">
        <f>VLOOKUP(A474,[1]RES.CDI!A:B,2,FALSE)</f>
        <v>0</v>
      </c>
      <c r="G474" s="224">
        <f>VLOOKUP(A474,'[1]CUT Bs'!A:S,2,FALSE)</f>
        <v>0</v>
      </c>
      <c r="H474" s="224">
        <f>VLOOKUP(A474,'[1]CUT Bs'!A:S,3,FALSE)</f>
        <v>0</v>
      </c>
      <c r="I474" s="224">
        <f>VLOOKUP(A474,'[1]CUT Bs'!A:S,4,FALSE)</f>
        <v>0</v>
      </c>
      <c r="J474" s="224">
        <f>VLOOKUP(A474,'[1]CUT Bs'!A:S,5,FALSE)</f>
        <v>0</v>
      </c>
      <c r="K474" s="224">
        <f>VLOOKUP(A474,'[1]CUT Bs'!A:S,6,FALSE)</f>
        <v>0</v>
      </c>
      <c r="L474" s="224">
        <f>VLOOKUP(A474,'[1]CUT Bs'!A:S,7,FALSE)</f>
        <v>0</v>
      </c>
      <c r="M474" s="224">
        <f>VLOOKUP(A474,'[1]CUT Bs'!A:S,8,FALSE)</f>
        <v>0</v>
      </c>
      <c r="N474" s="224">
        <f>VLOOKUP(A474,'[1]CUT Bs'!A:S,9,FALSE)</f>
        <v>0</v>
      </c>
      <c r="O474" s="224">
        <f>VLOOKUP(A474,'[1]CUT Bs'!A:S,10,FALSE)</f>
        <v>0</v>
      </c>
      <c r="P474" s="224">
        <f>VLOOKUP(A474,'[1]CUT Bs'!A:S,11,FALSE)</f>
        <v>0</v>
      </c>
      <c r="Q474" s="224">
        <f>VLOOKUP(A474,'[1]CUT Bs'!A:S,12,FALSE)</f>
        <v>0</v>
      </c>
      <c r="R474" s="224">
        <f>VLOOKUP(A474,'[1]CUT Bs'!A:S,13,FALSE)</f>
        <v>0</v>
      </c>
      <c r="S474" s="224">
        <f>VLOOKUP(A474,'[1]CUT Bs'!A:S,14,FALSE)</f>
        <v>0</v>
      </c>
      <c r="T474" s="224">
        <f>VLOOKUP(A474,'[1]CUT Bs'!A:S,15,FALSE)</f>
        <v>0</v>
      </c>
      <c r="U474" s="224">
        <f>VLOOKUP(A474,'[1]CUT Bs'!A:S,16,FALSE)</f>
        <v>0</v>
      </c>
      <c r="V474" s="224">
        <f>VLOOKUP(A474,'[1]CUT Bs'!A:S,17,FALSE)</f>
        <v>0</v>
      </c>
      <c r="W474" s="224">
        <f>VLOOKUP(A474,'[1]RES. TRL'!F:H,2,FALSE)</f>
        <v>0</v>
      </c>
      <c r="X474" s="224">
        <f>VLOOKUP(A474,'[1]RES. TRL'!F:H,3,FALSE)</f>
        <v>0</v>
      </c>
      <c r="Y474" s="224">
        <f>VLOOKUP(A474,'[1]CUT USD'!A:N,2,FALSE)</f>
        <v>0</v>
      </c>
      <c r="Z474" s="224">
        <f>VLOOKUP(A474,'[1]CUT USD'!A:N,3,FALSE)</f>
        <v>0</v>
      </c>
      <c r="AA474" s="224">
        <f>VLOOKUP(A474,'[1]CUT USD'!A:N,4,FALSE)</f>
        <v>0</v>
      </c>
      <c r="AB474" s="224">
        <f>VLOOKUP(A474,'[1]CUT USD'!A:N,5,FALSE)</f>
        <v>0</v>
      </c>
      <c r="AC474" s="224">
        <f>VLOOKUP(A474,'[1]CUT USD'!A:N,6,FALSE)</f>
        <v>0</v>
      </c>
      <c r="AD474" s="224">
        <f>VLOOKUP(A474,'[1]CUT USD'!A:N,7,FALSE)</f>
        <v>0</v>
      </c>
      <c r="AE474" s="224">
        <f>VLOOKUP(A474,'[1]CUT USD'!A:N,8,FALSE)</f>
        <v>0</v>
      </c>
      <c r="AF474" s="224">
        <f>VLOOKUP(A474,'[1]CUT USD'!A:N,9,FALSE)</f>
        <v>0</v>
      </c>
      <c r="AG474" s="224">
        <f>VLOOKUP(A474,'[1]CUT USD'!A:N,10,FALSE)</f>
        <v>0</v>
      </c>
      <c r="AH474" s="224">
        <f>VLOOKUP(A474,'[1]CUT USD'!A:N,11,FALSE)</f>
        <v>0</v>
      </c>
      <c r="AI474" s="224">
        <f>VLOOKUP(A474,'[1]CUT USD'!A:N,12,FALSE)</f>
        <v>0</v>
      </c>
      <c r="AJ474" s="224">
        <f>VLOOKUP(A474,'[1]CUT USD'!A:N,13,FALSE)</f>
        <v>0</v>
      </c>
      <c r="AK474" s="224">
        <f>VLOOKUP(A474,'[1]CUT USD'!A:N,14,FALSE)</f>
        <v>0</v>
      </c>
      <c r="AL474" s="96">
        <f t="shared" si="9"/>
        <v>0</v>
      </c>
      <c r="AO474" s="103"/>
    </row>
    <row r="475" spans="1:41" ht="33" hidden="1" customHeight="1">
      <c r="A475" s="221">
        <v>1527</v>
      </c>
      <c r="B475" s="222" t="str">
        <f>PROPER(VLOOKUP(A475,[1]bd_lista!$A:$D,2,FALSE))</f>
        <v>Gobierno Autónomo Municipal De Caripuyo</v>
      </c>
      <c r="C475" s="223" t="s">
        <v>1383</v>
      </c>
      <c r="D475" s="224">
        <f>VLOOKUP(A475,'[1]RES. TRL'!A:C,2,FALSE)</f>
        <v>0</v>
      </c>
      <c r="E475" s="224">
        <f>VLOOKUP(A475,'[1]RES. TRL'!A:C,3,FALSE)</f>
        <v>0</v>
      </c>
      <c r="F475" s="224">
        <f>VLOOKUP(A475,[1]RES.CDI!A:B,2,FALSE)</f>
        <v>0</v>
      </c>
      <c r="G475" s="224">
        <f>VLOOKUP(A475,'[1]CUT Bs'!A:S,2,FALSE)</f>
        <v>0</v>
      </c>
      <c r="H475" s="224">
        <f>VLOOKUP(A475,'[1]CUT Bs'!A:S,3,FALSE)</f>
        <v>0</v>
      </c>
      <c r="I475" s="224">
        <f>VLOOKUP(A475,'[1]CUT Bs'!A:S,4,FALSE)</f>
        <v>0</v>
      </c>
      <c r="J475" s="224">
        <f>VLOOKUP(A475,'[1]CUT Bs'!A:S,5,FALSE)</f>
        <v>0</v>
      </c>
      <c r="K475" s="224">
        <f>VLOOKUP(A475,'[1]CUT Bs'!A:S,6,FALSE)</f>
        <v>0</v>
      </c>
      <c r="L475" s="224">
        <f>VLOOKUP(A475,'[1]CUT Bs'!A:S,7,FALSE)</f>
        <v>0</v>
      </c>
      <c r="M475" s="224">
        <f>VLOOKUP(A475,'[1]CUT Bs'!A:S,8,FALSE)</f>
        <v>0</v>
      </c>
      <c r="N475" s="224">
        <f>VLOOKUP(A475,'[1]CUT Bs'!A:S,9,FALSE)</f>
        <v>0</v>
      </c>
      <c r="O475" s="224">
        <f>VLOOKUP(A475,'[1]CUT Bs'!A:S,10,FALSE)</f>
        <v>0</v>
      </c>
      <c r="P475" s="224">
        <f>VLOOKUP(A475,'[1]CUT Bs'!A:S,11,FALSE)</f>
        <v>0</v>
      </c>
      <c r="Q475" s="224">
        <f>VLOOKUP(A475,'[1]CUT Bs'!A:S,12,FALSE)</f>
        <v>0</v>
      </c>
      <c r="R475" s="224">
        <f>VLOOKUP(A475,'[1]CUT Bs'!A:S,13,FALSE)</f>
        <v>0</v>
      </c>
      <c r="S475" s="224">
        <f>VLOOKUP(A475,'[1]CUT Bs'!A:S,14,FALSE)</f>
        <v>0</v>
      </c>
      <c r="T475" s="224">
        <f>VLOOKUP(A475,'[1]CUT Bs'!A:S,15,FALSE)</f>
        <v>0</v>
      </c>
      <c r="U475" s="224">
        <f>VLOOKUP(A475,'[1]CUT Bs'!A:S,16,FALSE)</f>
        <v>0</v>
      </c>
      <c r="V475" s="224">
        <f>VLOOKUP(A475,'[1]CUT Bs'!A:S,17,FALSE)</f>
        <v>0</v>
      </c>
      <c r="W475" s="224">
        <f>VLOOKUP(A475,'[1]RES. TRL'!F:H,2,FALSE)</f>
        <v>0</v>
      </c>
      <c r="X475" s="224">
        <f>VLOOKUP(A475,'[1]RES. TRL'!F:H,3,FALSE)</f>
        <v>0</v>
      </c>
      <c r="Y475" s="224">
        <f>VLOOKUP(A475,'[1]CUT USD'!A:N,2,FALSE)</f>
        <v>0</v>
      </c>
      <c r="Z475" s="224">
        <f>VLOOKUP(A475,'[1]CUT USD'!A:N,3,FALSE)</f>
        <v>0</v>
      </c>
      <c r="AA475" s="224">
        <f>VLOOKUP(A475,'[1]CUT USD'!A:N,4,FALSE)</f>
        <v>0</v>
      </c>
      <c r="AB475" s="224">
        <f>VLOOKUP(A475,'[1]CUT USD'!A:N,5,FALSE)</f>
        <v>0</v>
      </c>
      <c r="AC475" s="224">
        <f>VLOOKUP(A475,'[1]CUT USD'!A:N,6,FALSE)</f>
        <v>0</v>
      </c>
      <c r="AD475" s="224">
        <f>VLOOKUP(A475,'[1]CUT USD'!A:N,7,FALSE)</f>
        <v>0</v>
      </c>
      <c r="AE475" s="224">
        <f>VLOOKUP(A475,'[1]CUT USD'!A:N,8,FALSE)</f>
        <v>0</v>
      </c>
      <c r="AF475" s="224">
        <f>VLOOKUP(A475,'[1]CUT USD'!A:N,9,FALSE)</f>
        <v>0</v>
      </c>
      <c r="AG475" s="224">
        <f>VLOOKUP(A475,'[1]CUT USD'!A:N,10,FALSE)</f>
        <v>0</v>
      </c>
      <c r="AH475" s="224">
        <f>VLOOKUP(A475,'[1]CUT USD'!A:N,11,FALSE)</f>
        <v>0</v>
      </c>
      <c r="AI475" s="224">
        <f>VLOOKUP(A475,'[1]CUT USD'!A:N,12,FALSE)</f>
        <v>0</v>
      </c>
      <c r="AJ475" s="224">
        <f>VLOOKUP(A475,'[1]CUT USD'!A:N,13,FALSE)</f>
        <v>0</v>
      </c>
      <c r="AK475" s="224">
        <f>VLOOKUP(A475,'[1]CUT USD'!A:N,14,FALSE)</f>
        <v>0</v>
      </c>
      <c r="AL475" s="96">
        <f t="shared" si="9"/>
        <v>0</v>
      </c>
      <c r="AO475" s="103"/>
    </row>
    <row r="476" spans="1:41" ht="33" hidden="1" customHeight="1">
      <c r="A476" s="221">
        <v>1528</v>
      </c>
      <c r="B476" s="222" t="str">
        <f>PROPER(VLOOKUP(A476,[1]bd_lista!$A:$D,2,FALSE))</f>
        <v>Gobierno Autónomo Municipal De Puna (Villa Talavera)</v>
      </c>
      <c r="C476" s="223" t="s">
        <v>1383</v>
      </c>
      <c r="D476" s="224">
        <f>VLOOKUP(A476,'[1]RES. TRL'!A:C,2,FALSE)</f>
        <v>0</v>
      </c>
      <c r="E476" s="224">
        <f>VLOOKUP(A476,'[1]RES. TRL'!A:C,3,FALSE)</f>
        <v>0</v>
      </c>
      <c r="F476" s="224">
        <f>VLOOKUP(A476,[1]RES.CDI!A:B,2,FALSE)</f>
        <v>0</v>
      </c>
      <c r="G476" s="224">
        <f>VLOOKUP(A476,'[1]CUT Bs'!A:S,2,FALSE)</f>
        <v>0</v>
      </c>
      <c r="H476" s="224">
        <f>VLOOKUP(A476,'[1]CUT Bs'!A:S,3,FALSE)</f>
        <v>0</v>
      </c>
      <c r="I476" s="224">
        <f>VLOOKUP(A476,'[1]CUT Bs'!A:S,4,FALSE)</f>
        <v>0</v>
      </c>
      <c r="J476" s="224">
        <f>VLOOKUP(A476,'[1]CUT Bs'!A:S,5,FALSE)</f>
        <v>0</v>
      </c>
      <c r="K476" s="224">
        <f>VLOOKUP(A476,'[1]CUT Bs'!A:S,6,FALSE)</f>
        <v>0</v>
      </c>
      <c r="L476" s="224">
        <f>VLOOKUP(A476,'[1]CUT Bs'!A:S,7,FALSE)</f>
        <v>0</v>
      </c>
      <c r="M476" s="224">
        <f>VLOOKUP(A476,'[1]CUT Bs'!A:S,8,FALSE)</f>
        <v>0</v>
      </c>
      <c r="N476" s="224">
        <f>VLOOKUP(A476,'[1]CUT Bs'!A:S,9,FALSE)</f>
        <v>0</v>
      </c>
      <c r="O476" s="224">
        <f>VLOOKUP(A476,'[1]CUT Bs'!A:S,10,FALSE)</f>
        <v>0</v>
      </c>
      <c r="P476" s="224">
        <f>VLOOKUP(A476,'[1]CUT Bs'!A:S,11,FALSE)</f>
        <v>0</v>
      </c>
      <c r="Q476" s="224">
        <f>VLOOKUP(A476,'[1]CUT Bs'!A:S,12,FALSE)</f>
        <v>0</v>
      </c>
      <c r="R476" s="224">
        <f>VLOOKUP(A476,'[1]CUT Bs'!A:S,13,FALSE)</f>
        <v>0</v>
      </c>
      <c r="S476" s="224">
        <f>VLOOKUP(A476,'[1]CUT Bs'!A:S,14,FALSE)</f>
        <v>0</v>
      </c>
      <c r="T476" s="224">
        <f>VLOOKUP(A476,'[1]CUT Bs'!A:S,15,FALSE)</f>
        <v>0</v>
      </c>
      <c r="U476" s="224">
        <f>VLOOKUP(A476,'[1]CUT Bs'!A:S,16,FALSE)</f>
        <v>0</v>
      </c>
      <c r="V476" s="224">
        <f>VLOOKUP(A476,'[1]CUT Bs'!A:S,17,FALSE)</f>
        <v>0</v>
      </c>
      <c r="W476" s="224">
        <f>VLOOKUP(A476,'[1]RES. TRL'!F:H,2,FALSE)</f>
        <v>0</v>
      </c>
      <c r="X476" s="224">
        <f>VLOOKUP(A476,'[1]RES. TRL'!F:H,3,FALSE)</f>
        <v>0</v>
      </c>
      <c r="Y476" s="224">
        <f>VLOOKUP(A476,'[1]CUT USD'!A:N,2,FALSE)</f>
        <v>0</v>
      </c>
      <c r="Z476" s="224">
        <f>VLOOKUP(A476,'[1]CUT USD'!A:N,3,FALSE)</f>
        <v>0</v>
      </c>
      <c r="AA476" s="224">
        <f>VLOOKUP(A476,'[1]CUT USD'!A:N,4,FALSE)</f>
        <v>0</v>
      </c>
      <c r="AB476" s="224">
        <f>VLOOKUP(A476,'[1]CUT USD'!A:N,5,FALSE)</f>
        <v>0</v>
      </c>
      <c r="AC476" s="224">
        <f>VLOOKUP(A476,'[1]CUT USD'!A:N,6,FALSE)</f>
        <v>0</v>
      </c>
      <c r="AD476" s="224">
        <f>VLOOKUP(A476,'[1]CUT USD'!A:N,7,FALSE)</f>
        <v>0</v>
      </c>
      <c r="AE476" s="224">
        <f>VLOOKUP(A476,'[1]CUT USD'!A:N,8,FALSE)</f>
        <v>0</v>
      </c>
      <c r="AF476" s="224">
        <f>VLOOKUP(A476,'[1]CUT USD'!A:N,9,FALSE)</f>
        <v>0</v>
      </c>
      <c r="AG476" s="224">
        <f>VLOOKUP(A476,'[1]CUT USD'!A:N,10,FALSE)</f>
        <v>0</v>
      </c>
      <c r="AH476" s="224">
        <f>VLOOKUP(A476,'[1]CUT USD'!A:N,11,FALSE)</f>
        <v>0</v>
      </c>
      <c r="AI476" s="224">
        <f>VLOOKUP(A476,'[1]CUT USD'!A:N,12,FALSE)</f>
        <v>0</v>
      </c>
      <c r="AJ476" s="224">
        <f>VLOOKUP(A476,'[1]CUT USD'!A:N,13,FALSE)</f>
        <v>0</v>
      </c>
      <c r="AK476" s="224">
        <f>VLOOKUP(A476,'[1]CUT USD'!A:N,14,FALSE)</f>
        <v>0</v>
      </c>
      <c r="AL476" s="96">
        <f t="shared" si="9"/>
        <v>0</v>
      </c>
      <c r="AO476" s="103"/>
    </row>
    <row r="477" spans="1:41" ht="33" hidden="1" customHeight="1">
      <c r="A477" s="221">
        <v>1529</v>
      </c>
      <c r="B477" s="222" t="str">
        <f>PROPER(VLOOKUP(A477,[1]bd_lista!$A:$D,2,FALSE))</f>
        <v>Gobierno Autónomo Municipal De Caiza "D"</v>
      </c>
      <c r="C477" s="223" t="s">
        <v>1383</v>
      </c>
      <c r="D477" s="224">
        <f>VLOOKUP(A477,'[1]RES. TRL'!A:C,2,FALSE)</f>
        <v>0</v>
      </c>
      <c r="E477" s="224">
        <f>VLOOKUP(A477,'[1]RES. TRL'!A:C,3,FALSE)</f>
        <v>0</v>
      </c>
      <c r="F477" s="224">
        <f>VLOOKUP(A477,[1]RES.CDI!A:B,2,FALSE)</f>
        <v>0</v>
      </c>
      <c r="G477" s="224">
        <f>VLOOKUP(A477,'[1]CUT Bs'!A:S,2,FALSE)</f>
        <v>0</v>
      </c>
      <c r="H477" s="224">
        <f>VLOOKUP(A477,'[1]CUT Bs'!A:S,3,FALSE)</f>
        <v>0</v>
      </c>
      <c r="I477" s="224">
        <f>VLOOKUP(A477,'[1]CUT Bs'!A:S,4,FALSE)</f>
        <v>0</v>
      </c>
      <c r="J477" s="224">
        <f>VLOOKUP(A477,'[1]CUT Bs'!A:S,5,FALSE)</f>
        <v>0</v>
      </c>
      <c r="K477" s="224">
        <f>VLOOKUP(A477,'[1]CUT Bs'!A:S,6,FALSE)</f>
        <v>0</v>
      </c>
      <c r="L477" s="224">
        <f>VLOOKUP(A477,'[1]CUT Bs'!A:S,7,FALSE)</f>
        <v>0</v>
      </c>
      <c r="M477" s="224">
        <f>VLOOKUP(A477,'[1]CUT Bs'!A:S,8,FALSE)</f>
        <v>0</v>
      </c>
      <c r="N477" s="224">
        <f>VLOOKUP(A477,'[1]CUT Bs'!A:S,9,FALSE)</f>
        <v>0</v>
      </c>
      <c r="O477" s="224">
        <f>VLOOKUP(A477,'[1]CUT Bs'!A:S,10,FALSE)</f>
        <v>0</v>
      </c>
      <c r="P477" s="224">
        <f>VLOOKUP(A477,'[1]CUT Bs'!A:S,11,FALSE)</f>
        <v>0</v>
      </c>
      <c r="Q477" s="224">
        <f>VLOOKUP(A477,'[1]CUT Bs'!A:S,12,FALSE)</f>
        <v>0</v>
      </c>
      <c r="R477" s="224">
        <f>VLOOKUP(A477,'[1]CUT Bs'!A:S,13,FALSE)</f>
        <v>0</v>
      </c>
      <c r="S477" s="224">
        <f>VLOOKUP(A477,'[1]CUT Bs'!A:S,14,FALSE)</f>
        <v>0</v>
      </c>
      <c r="T477" s="224">
        <f>VLOOKUP(A477,'[1]CUT Bs'!A:S,15,FALSE)</f>
        <v>0</v>
      </c>
      <c r="U477" s="224">
        <f>VLOOKUP(A477,'[1]CUT Bs'!A:S,16,FALSE)</f>
        <v>0</v>
      </c>
      <c r="V477" s="224">
        <f>VLOOKUP(A477,'[1]CUT Bs'!A:S,17,FALSE)</f>
        <v>0</v>
      </c>
      <c r="W477" s="224">
        <f>VLOOKUP(A477,'[1]RES. TRL'!F:H,2,FALSE)</f>
        <v>0</v>
      </c>
      <c r="X477" s="224">
        <f>VLOOKUP(A477,'[1]RES. TRL'!F:H,3,FALSE)</f>
        <v>0</v>
      </c>
      <c r="Y477" s="224">
        <f>VLOOKUP(A477,'[1]CUT USD'!A:N,2,FALSE)</f>
        <v>0</v>
      </c>
      <c r="Z477" s="224">
        <f>VLOOKUP(A477,'[1]CUT USD'!A:N,3,FALSE)</f>
        <v>0</v>
      </c>
      <c r="AA477" s="224">
        <f>VLOOKUP(A477,'[1]CUT USD'!A:N,4,FALSE)</f>
        <v>0</v>
      </c>
      <c r="AB477" s="224">
        <f>VLOOKUP(A477,'[1]CUT USD'!A:N,5,FALSE)</f>
        <v>0</v>
      </c>
      <c r="AC477" s="224">
        <f>VLOOKUP(A477,'[1]CUT USD'!A:N,6,FALSE)</f>
        <v>0</v>
      </c>
      <c r="AD477" s="224">
        <f>VLOOKUP(A477,'[1]CUT USD'!A:N,7,FALSE)</f>
        <v>0</v>
      </c>
      <c r="AE477" s="224">
        <f>VLOOKUP(A477,'[1]CUT USD'!A:N,8,FALSE)</f>
        <v>0</v>
      </c>
      <c r="AF477" s="224">
        <f>VLOOKUP(A477,'[1]CUT USD'!A:N,9,FALSE)</f>
        <v>0</v>
      </c>
      <c r="AG477" s="224">
        <f>VLOOKUP(A477,'[1]CUT USD'!A:N,10,FALSE)</f>
        <v>0</v>
      </c>
      <c r="AH477" s="224">
        <f>VLOOKUP(A477,'[1]CUT USD'!A:N,11,FALSE)</f>
        <v>0</v>
      </c>
      <c r="AI477" s="224">
        <f>VLOOKUP(A477,'[1]CUT USD'!A:N,12,FALSE)</f>
        <v>0</v>
      </c>
      <c r="AJ477" s="224">
        <f>VLOOKUP(A477,'[1]CUT USD'!A:N,13,FALSE)</f>
        <v>0</v>
      </c>
      <c r="AK477" s="224">
        <f>VLOOKUP(A477,'[1]CUT USD'!A:N,14,FALSE)</f>
        <v>0</v>
      </c>
      <c r="AL477" s="96">
        <f t="shared" si="9"/>
        <v>0</v>
      </c>
      <c r="AO477" s="103"/>
    </row>
    <row r="478" spans="1:41" ht="33" hidden="1" customHeight="1">
      <c r="A478" s="221">
        <v>1530</v>
      </c>
      <c r="B478" s="222" t="str">
        <f>PROPER(VLOOKUP(A478,[1]bd_lista!$A:$D,2,FALSE))</f>
        <v>Gobierno Autónomo Municipal De Uyuni</v>
      </c>
      <c r="C478" s="223" t="s">
        <v>1383</v>
      </c>
      <c r="D478" s="224">
        <f>VLOOKUP(A478,'[1]RES. TRL'!A:C,2,FALSE)</f>
        <v>0</v>
      </c>
      <c r="E478" s="224">
        <f>VLOOKUP(A478,'[1]RES. TRL'!A:C,3,FALSE)</f>
        <v>0</v>
      </c>
      <c r="F478" s="224">
        <f>VLOOKUP(A478,[1]RES.CDI!A:B,2,FALSE)</f>
        <v>0</v>
      </c>
      <c r="G478" s="224">
        <f>VLOOKUP(A478,'[1]CUT Bs'!A:S,2,FALSE)</f>
        <v>0</v>
      </c>
      <c r="H478" s="224">
        <f>VLOOKUP(A478,'[1]CUT Bs'!A:S,3,FALSE)</f>
        <v>0</v>
      </c>
      <c r="I478" s="224">
        <f>VLOOKUP(A478,'[1]CUT Bs'!A:S,4,FALSE)</f>
        <v>0</v>
      </c>
      <c r="J478" s="224">
        <f>VLOOKUP(A478,'[1]CUT Bs'!A:S,5,FALSE)</f>
        <v>0</v>
      </c>
      <c r="K478" s="224">
        <f>VLOOKUP(A478,'[1]CUT Bs'!A:S,6,FALSE)</f>
        <v>0</v>
      </c>
      <c r="L478" s="224">
        <f>VLOOKUP(A478,'[1]CUT Bs'!A:S,7,FALSE)</f>
        <v>0</v>
      </c>
      <c r="M478" s="224">
        <f>VLOOKUP(A478,'[1]CUT Bs'!A:S,8,FALSE)</f>
        <v>0</v>
      </c>
      <c r="N478" s="224">
        <f>VLOOKUP(A478,'[1]CUT Bs'!A:S,9,FALSE)</f>
        <v>0</v>
      </c>
      <c r="O478" s="224">
        <f>VLOOKUP(A478,'[1]CUT Bs'!A:S,10,FALSE)</f>
        <v>0</v>
      </c>
      <c r="P478" s="224">
        <f>VLOOKUP(A478,'[1]CUT Bs'!A:S,11,FALSE)</f>
        <v>0</v>
      </c>
      <c r="Q478" s="224">
        <f>VLOOKUP(A478,'[1]CUT Bs'!A:S,12,FALSE)</f>
        <v>0</v>
      </c>
      <c r="R478" s="224">
        <f>VLOOKUP(A478,'[1]CUT Bs'!A:S,13,FALSE)</f>
        <v>0</v>
      </c>
      <c r="S478" s="224">
        <f>VLOOKUP(A478,'[1]CUT Bs'!A:S,14,FALSE)</f>
        <v>0</v>
      </c>
      <c r="T478" s="224">
        <f>VLOOKUP(A478,'[1]CUT Bs'!A:S,15,FALSE)</f>
        <v>0</v>
      </c>
      <c r="U478" s="224">
        <f>VLOOKUP(A478,'[1]CUT Bs'!A:S,16,FALSE)</f>
        <v>0</v>
      </c>
      <c r="V478" s="224">
        <f>VLOOKUP(A478,'[1]CUT Bs'!A:S,17,FALSE)</f>
        <v>0</v>
      </c>
      <c r="W478" s="224">
        <f>VLOOKUP(A478,'[1]RES. TRL'!F:H,2,FALSE)</f>
        <v>0</v>
      </c>
      <c r="X478" s="224">
        <f>VLOOKUP(A478,'[1]RES. TRL'!F:H,3,FALSE)</f>
        <v>0</v>
      </c>
      <c r="Y478" s="224">
        <f>VLOOKUP(A478,'[1]CUT USD'!A:N,2,FALSE)</f>
        <v>0</v>
      </c>
      <c r="Z478" s="224">
        <f>VLOOKUP(A478,'[1]CUT USD'!A:N,3,FALSE)</f>
        <v>0</v>
      </c>
      <c r="AA478" s="224">
        <f>VLOOKUP(A478,'[1]CUT USD'!A:N,4,FALSE)</f>
        <v>0</v>
      </c>
      <c r="AB478" s="224">
        <f>VLOOKUP(A478,'[1]CUT USD'!A:N,5,FALSE)</f>
        <v>0</v>
      </c>
      <c r="AC478" s="224">
        <f>VLOOKUP(A478,'[1]CUT USD'!A:N,6,FALSE)</f>
        <v>0</v>
      </c>
      <c r="AD478" s="224">
        <f>VLOOKUP(A478,'[1]CUT USD'!A:N,7,FALSE)</f>
        <v>0</v>
      </c>
      <c r="AE478" s="224">
        <f>VLOOKUP(A478,'[1]CUT USD'!A:N,8,FALSE)</f>
        <v>0</v>
      </c>
      <c r="AF478" s="224">
        <f>VLOOKUP(A478,'[1]CUT USD'!A:N,9,FALSE)</f>
        <v>0</v>
      </c>
      <c r="AG478" s="224">
        <f>VLOOKUP(A478,'[1]CUT USD'!A:N,10,FALSE)</f>
        <v>0</v>
      </c>
      <c r="AH478" s="224">
        <f>VLOOKUP(A478,'[1]CUT USD'!A:N,11,FALSE)</f>
        <v>0</v>
      </c>
      <c r="AI478" s="224">
        <f>VLOOKUP(A478,'[1]CUT USD'!A:N,12,FALSE)</f>
        <v>0</v>
      </c>
      <c r="AJ478" s="224">
        <f>VLOOKUP(A478,'[1]CUT USD'!A:N,13,FALSE)</f>
        <v>0</v>
      </c>
      <c r="AK478" s="224">
        <f>VLOOKUP(A478,'[1]CUT USD'!A:N,14,FALSE)</f>
        <v>0</v>
      </c>
      <c r="AL478" s="96">
        <f t="shared" si="9"/>
        <v>0</v>
      </c>
      <c r="AO478" s="103"/>
    </row>
    <row r="479" spans="1:41" ht="33" hidden="1" customHeight="1">
      <c r="A479" s="221">
        <v>1531</v>
      </c>
      <c r="B479" s="222" t="str">
        <f>PROPER(VLOOKUP(A479,[1]bd_lista!$A:$D,2,FALSE))</f>
        <v>Gobierno Autónomo Municipal De Tomave</v>
      </c>
      <c r="C479" s="223" t="s">
        <v>1383</v>
      </c>
      <c r="D479" s="224">
        <f>VLOOKUP(A479,'[1]RES. TRL'!A:C,2,FALSE)</f>
        <v>0</v>
      </c>
      <c r="E479" s="224">
        <f>VLOOKUP(A479,'[1]RES. TRL'!A:C,3,FALSE)</f>
        <v>0</v>
      </c>
      <c r="F479" s="224">
        <f>VLOOKUP(A479,[1]RES.CDI!A:B,2,FALSE)</f>
        <v>0</v>
      </c>
      <c r="G479" s="224">
        <f>VLOOKUP(A479,'[1]CUT Bs'!A:S,2,FALSE)</f>
        <v>0</v>
      </c>
      <c r="H479" s="224">
        <f>VLOOKUP(A479,'[1]CUT Bs'!A:S,3,FALSE)</f>
        <v>0</v>
      </c>
      <c r="I479" s="224">
        <f>VLOOKUP(A479,'[1]CUT Bs'!A:S,4,FALSE)</f>
        <v>0</v>
      </c>
      <c r="J479" s="224">
        <f>VLOOKUP(A479,'[1]CUT Bs'!A:S,5,FALSE)</f>
        <v>0</v>
      </c>
      <c r="K479" s="224">
        <f>VLOOKUP(A479,'[1]CUT Bs'!A:S,6,FALSE)</f>
        <v>0</v>
      </c>
      <c r="L479" s="224">
        <f>VLOOKUP(A479,'[1]CUT Bs'!A:S,7,FALSE)</f>
        <v>0</v>
      </c>
      <c r="M479" s="224">
        <f>VLOOKUP(A479,'[1]CUT Bs'!A:S,8,FALSE)</f>
        <v>0</v>
      </c>
      <c r="N479" s="224">
        <f>VLOOKUP(A479,'[1]CUT Bs'!A:S,9,FALSE)</f>
        <v>0</v>
      </c>
      <c r="O479" s="224">
        <f>VLOOKUP(A479,'[1]CUT Bs'!A:S,10,FALSE)</f>
        <v>0</v>
      </c>
      <c r="P479" s="224">
        <f>VLOOKUP(A479,'[1]CUT Bs'!A:S,11,FALSE)</f>
        <v>0</v>
      </c>
      <c r="Q479" s="224">
        <f>VLOOKUP(A479,'[1]CUT Bs'!A:S,12,FALSE)</f>
        <v>0</v>
      </c>
      <c r="R479" s="224">
        <f>VLOOKUP(A479,'[1]CUT Bs'!A:S,13,FALSE)</f>
        <v>0</v>
      </c>
      <c r="S479" s="224">
        <f>VLOOKUP(A479,'[1]CUT Bs'!A:S,14,FALSE)</f>
        <v>0</v>
      </c>
      <c r="T479" s="224">
        <f>VLOOKUP(A479,'[1]CUT Bs'!A:S,15,FALSE)</f>
        <v>0</v>
      </c>
      <c r="U479" s="224">
        <f>VLOOKUP(A479,'[1]CUT Bs'!A:S,16,FALSE)</f>
        <v>0</v>
      </c>
      <c r="V479" s="224">
        <f>VLOOKUP(A479,'[1]CUT Bs'!A:S,17,FALSE)</f>
        <v>0</v>
      </c>
      <c r="W479" s="224">
        <f>VLOOKUP(A479,'[1]RES. TRL'!F:H,2,FALSE)</f>
        <v>0</v>
      </c>
      <c r="X479" s="224">
        <f>VLOOKUP(A479,'[1]RES. TRL'!F:H,3,FALSE)</f>
        <v>0</v>
      </c>
      <c r="Y479" s="224">
        <f>VLOOKUP(A479,'[1]CUT USD'!A:N,2,FALSE)</f>
        <v>0</v>
      </c>
      <c r="Z479" s="224">
        <f>VLOOKUP(A479,'[1]CUT USD'!A:N,3,FALSE)</f>
        <v>0</v>
      </c>
      <c r="AA479" s="224">
        <f>VLOOKUP(A479,'[1]CUT USD'!A:N,4,FALSE)</f>
        <v>0</v>
      </c>
      <c r="AB479" s="224">
        <f>VLOOKUP(A479,'[1]CUT USD'!A:N,5,FALSE)</f>
        <v>0</v>
      </c>
      <c r="AC479" s="224">
        <f>VLOOKUP(A479,'[1]CUT USD'!A:N,6,FALSE)</f>
        <v>0</v>
      </c>
      <c r="AD479" s="224">
        <f>VLOOKUP(A479,'[1]CUT USD'!A:N,7,FALSE)</f>
        <v>0</v>
      </c>
      <c r="AE479" s="224">
        <f>VLOOKUP(A479,'[1]CUT USD'!A:N,8,FALSE)</f>
        <v>0</v>
      </c>
      <c r="AF479" s="224">
        <f>VLOOKUP(A479,'[1]CUT USD'!A:N,9,FALSE)</f>
        <v>0</v>
      </c>
      <c r="AG479" s="224">
        <f>VLOOKUP(A479,'[1]CUT USD'!A:N,10,FALSE)</f>
        <v>0</v>
      </c>
      <c r="AH479" s="224">
        <f>VLOOKUP(A479,'[1]CUT USD'!A:N,11,FALSE)</f>
        <v>0</v>
      </c>
      <c r="AI479" s="224">
        <f>VLOOKUP(A479,'[1]CUT USD'!A:N,12,FALSE)</f>
        <v>0</v>
      </c>
      <c r="AJ479" s="224">
        <f>VLOOKUP(A479,'[1]CUT USD'!A:N,13,FALSE)</f>
        <v>0</v>
      </c>
      <c r="AK479" s="224">
        <f>VLOOKUP(A479,'[1]CUT USD'!A:N,14,FALSE)</f>
        <v>0</v>
      </c>
      <c r="AL479" s="96">
        <f t="shared" si="9"/>
        <v>0</v>
      </c>
      <c r="AO479" s="103"/>
    </row>
    <row r="480" spans="1:41" ht="33" hidden="1" customHeight="1">
      <c r="A480" s="221">
        <v>1532</v>
      </c>
      <c r="B480" s="222" t="str">
        <f>PROPER(VLOOKUP(A480,[1]bd_lista!$A:$D,2,FALSE))</f>
        <v>Gobierno Autónomo Municipal De Porco</v>
      </c>
      <c r="C480" s="223" t="s">
        <v>1383</v>
      </c>
      <c r="D480" s="224">
        <f>VLOOKUP(A480,'[1]RES. TRL'!A:C,2,FALSE)</f>
        <v>0</v>
      </c>
      <c r="E480" s="224">
        <f>VLOOKUP(A480,'[1]RES. TRL'!A:C,3,FALSE)</f>
        <v>0</v>
      </c>
      <c r="F480" s="224">
        <f>VLOOKUP(A480,[1]RES.CDI!A:B,2,FALSE)</f>
        <v>0</v>
      </c>
      <c r="G480" s="224">
        <f>VLOOKUP(A480,'[1]CUT Bs'!A:S,2,FALSE)</f>
        <v>0</v>
      </c>
      <c r="H480" s="224">
        <f>VLOOKUP(A480,'[1]CUT Bs'!A:S,3,FALSE)</f>
        <v>0</v>
      </c>
      <c r="I480" s="224">
        <f>VLOOKUP(A480,'[1]CUT Bs'!A:S,4,FALSE)</f>
        <v>0</v>
      </c>
      <c r="J480" s="224">
        <f>VLOOKUP(A480,'[1]CUT Bs'!A:S,5,FALSE)</f>
        <v>0</v>
      </c>
      <c r="K480" s="224">
        <f>VLOOKUP(A480,'[1]CUT Bs'!A:S,6,FALSE)</f>
        <v>0</v>
      </c>
      <c r="L480" s="224">
        <f>VLOOKUP(A480,'[1]CUT Bs'!A:S,7,FALSE)</f>
        <v>0</v>
      </c>
      <c r="M480" s="224">
        <f>VLOOKUP(A480,'[1]CUT Bs'!A:S,8,FALSE)</f>
        <v>0</v>
      </c>
      <c r="N480" s="224">
        <f>VLOOKUP(A480,'[1]CUT Bs'!A:S,9,FALSE)</f>
        <v>0</v>
      </c>
      <c r="O480" s="224">
        <f>VLOOKUP(A480,'[1]CUT Bs'!A:S,10,FALSE)</f>
        <v>0</v>
      </c>
      <c r="P480" s="224">
        <f>VLOOKUP(A480,'[1]CUT Bs'!A:S,11,FALSE)</f>
        <v>0</v>
      </c>
      <c r="Q480" s="224">
        <f>VLOOKUP(A480,'[1]CUT Bs'!A:S,12,FALSE)</f>
        <v>0</v>
      </c>
      <c r="R480" s="224">
        <f>VLOOKUP(A480,'[1]CUT Bs'!A:S,13,FALSE)</f>
        <v>0</v>
      </c>
      <c r="S480" s="224">
        <f>VLOOKUP(A480,'[1]CUT Bs'!A:S,14,FALSE)</f>
        <v>0</v>
      </c>
      <c r="T480" s="224">
        <f>VLOOKUP(A480,'[1]CUT Bs'!A:S,15,FALSE)</f>
        <v>0</v>
      </c>
      <c r="U480" s="224">
        <f>VLOOKUP(A480,'[1]CUT Bs'!A:S,16,FALSE)</f>
        <v>0</v>
      </c>
      <c r="V480" s="224">
        <f>VLOOKUP(A480,'[1]CUT Bs'!A:S,17,FALSE)</f>
        <v>0</v>
      </c>
      <c r="W480" s="224">
        <f>VLOOKUP(A480,'[1]RES. TRL'!F:H,2,FALSE)</f>
        <v>0</v>
      </c>
      <c r="X480" s="224">
        <f>VLOOKUP(A480,'[1]RES. TRL'!F:H,3,FALSE)</f>
        <v>0</v>
      </c>
      <c r="Y480" s="224">
        <f>VLOOKUP(A480,'[1]CUT USD'!A:N,2,FALSE)</f>
        <v>0</v>
      </c>
      <c r="Z480" s="224">
        <f>VLOOKUP(A480,'[1]CUT USD'!A:N,3,FALSE)</f>
        <v>0</v>
      </c>
      <c r="AA480" s="224">
        <f>VLOOKUP(A480,'[1]CUT USD'!A:N,4,FALSE)</f>
        <v>0</v>
      </c>
      <c r="AB480" s="224">
        <f>VLOOKUP(A480,'[1]CUT USD'!A:N,5,FALSE)</f>
        <v>0</v>
      </c>
      <c r="AC480" s="224">
        <f>VLOOKUP(A480,'[1]CUT USD'!A:N,6,FALSE)</f>
        <v>0</v>
      </c>
      <c r="AD480" s="224">
        <f>VLOOKUP(A480,'[1]CUT USD'!A:N,7,FALSE)</f>
        <v>0</v>
      </c>
      <c r="AE480" s="224">
        <f>VLOOKUP(A480,'[1]CUT USD'!A:N,8,FALSE)</f>
        <v>0</v>
      </c>
      <c r="AF480" s="224">
        <f>VLOOKUP(A480,'[1]CUT USD'!A:N,9,FALSE)</f>
        <v>0</v>
      </c>
      <c r="AG480" s="224">
        <f>VLOOKUP(A480,'[1]CUT USD'!A:N,10,FALSE)</f>
        <v>0</v>
      </c>
      <c r="AH480" s="224">
        <f>VLOOKUP(A480,'[1]CUT USD'!A:N,11,FALSE)</f>
        <v>0</v>
      </c>
      <c r="AI480" s="224">
        <f>VLOOKUP(A480,'[1]CUT USD'!A:N,12,FALSE)</f>
        <v>0</v>
      </c>
      <c r="AJ480" s="224">
        <f>VLOOKUP(A480,'[1]CUT USD'!A:N,13,FALSE)</f>
        <v>0</v>
      </c>
      <c r="AK480" s="224">
        <f>VLOOKUP(A480,'[1]CUT USD'!A:N,14,FALSE)</f>
        <v>0</v>
      </c>
      <c r="AL480" s="96">
        <f t="shared" si="9"/>
        <v>0</v>
      </c>
      <c r="AO480" s="103"/>
    </row>
    <row r="481" spans="1:41" ht="33" hidden="1" customHeight="1">
      <c r="A481" s="221">
        <v>1533</v>
      </c>
      <c r="B481" s="222" t="str">
        <f>PROPER(VLOOKUP(A481,[1]bd_lista!$A:$D,2,FALSE))</f>
        <v>Gobierno Autónomo Municipal De Arampampa</v>
      </c>
      <c r="C481" s="223" t="s">
        <v>1383</v>
      </c>
      <c r="D481" s="224">
        <f>VLOOKUP(A481,'[1]RES. TRL'!A:C,2,FALSE)</f>
        <v>0</v>
      </c>
      <c r="E481" s="224">
        <f>VLOOKUP(A481,'[1]RES. TRL'!A:C,3,FALSE)</f>
        <v>0</v>
      </c>
      <c r="F481" s="224">
        <f>VLOOKUP(A481,[1]RES.CDI!A:B,2,FALSE)</f>
        <v>0</v>
      </c>
      <c r="G481" s="224">
        <f>VLOOKUP(A481,'[1]CUT Bs'!A:S,2,FALSE)</f>
        <v>0</v>
      </c>
      <c r="H481" s="224">
        <f>VLOOKUP(A481,'[1]CUT Bs'!A:S,3,FALSE)</f>
        <v>0</v>
      </c>
      <c r="I481" s="224">
        <f>VLOOKUP(A481,'[1]CUT Bs'!A:S,4,FALSE)</f>
        <v>0</v>
      </c>
      <c r="J481" s="224">
        <f>VLOOKUP(A481,'[1]CUT Bs'!A:S,5,FALSE)</f>
        <v>0</v>
      </c>
      <c r="K481" s="224">
        <f>VLOOKUP(A481,'[1]CUT Bs'!A:S,6,FALSE)</f>
        <v>0</v>
      </c>
      <c r="L481" s="224">
        <f>VLOOKUP(A481,'[1]CUT Bs'!A:S,7,FALSE)</f>
        <v>0</v>
      </c>
      <c r="M481" s="224">
        <f>VLOOKUP(A481,'[1]CUT Bs'!A:S,8,FALSE)</f>
        <v>0</v>
      </c>
      <c r="N481" s="224">
        <f>VLOOKUP(A481,'[1]CUT Bs'!A:S,9,FALSE)</f>
        <v>0</v>
      </c>
      <c r="O481" s="224">
        <f>VLOOKUP(A481,'[1]CUT Bs'!A:S,10,FALSE)</f>
        <v>0</v>
      </c>
      <c r="P481" s="224">
        <f>VLOOKUP(A481,'[1]CUT Bs'!A:S,11,FALSE)</f>
        <v>0</v>
      </c>
      <c r="Q481" s="224">
        <f>VLOOKUP(A481,'[1]CUT Bs'!A:S,12,FALSE)</f>
        <v>0</v>
      </c>
      <c r="R481" s="224">
        <f>VLOOKUP(A481,'[1]CUT Bs'!A:S,13,FALSE)</f>
        <v>0</v>
      </c>
      <c r="S481" s="224">
        <f>VLOOKUP(A481,'[1]CUT Bs'!A:S,14,FALSE)</f>
        <v>0</v>
      </c>
      <c r="T481" s="224">
        <f>VLOOKUP(A481,'[1]CUT Bs'!A:S,15,FALSE)</f>
        <v>0</v>
      </c>
      <c r="U481" s="224">
        <f>VLOOKUP(A481,'[1]CUT Bs'!A:S,16,FALSE)</f>
        <v>0</v>
      </c>
      <c r="V481" s="224">
        <f>VLOOKUP(A481,'[1]CUT Bs'!A:S,17,FALSE)</f>
        <v>0</v>
      </c>
      <c r="W481" s="224">
        <f>VLOOKUP(A481,'[1]RES. TRL'!F:H,2,FALSE)</f>
        <v>0</v>
      </c>
      <c r="X481" s="224">
        <f>VLOOKUP(A481,'[1]RES. TRL'!F:H,3,FALSE)</f>
        <v>0</v>
      </c>
      <c r="Y481" s="224">
        <f>VLOOKUP(A481,'[1]CUT USD'!A:N,2,FALSE)</f>
        <v>0</v>
      </c>
      <c r="Z481" s="224">
        <f>VLOOKUP(A481,'[1]CUT USD'!A:N,3,FALSE)</f>
        <v>0</v>
      </c>
      <c r="AA481" s="224">
        <f>VLOOKUP(A481,'[1]CUT USD'!A:N,4,FALSE)</f>
        <v>0</v>
      </c>
      <c r="AB481" s="224">
        <f>VLOOKUP(A481,'[1]CUT USD'!A:N,5,FALSE)</f>
        <v>0</v>
      </c>
      <c r="AC481" s="224">
        <f>VLOOKUP(A481,'[1]CUT USD'!A:N,6,FALSE)</f>
        <v>0</v>
      </c>
      <c r="AD481" s="224">
        <f>VLOOKUP(A481,'[1]CUT USD'!A:N,7,FALSE)</f>
        <v>0</v>
      </c>
      <c r="AE481" s="224">
        <f>VLOOKUP(A481,'[1]CUT USD'!A:N,8,FALSE)</f>
        <v>0</v>
      </c>
      <c r="AF481" s="224">
        <f>VLOOKUP(A481,'[1]CUT USD'!A:N,9,FALSE)</f>
        <v>0</v>
      </c>
      <c r="AG481" s="224">
        <f>VLOOKUP(A481,'[1]CUT USD'!A:N,10,FALSE)</f>
        <v>0</v>
      </c>
      <c r="AH481" s="224">
        <f>VLOOKUP(A481,'[1]CUT USD'!A:N,11,FALSE)</f>
        <v>0</v>
      </c>
      <c r="AI481" s="224">
        <f>VLOOKUP(A481,'[1]CUT USD'!A:N,12,FALSE)</f>
        <v>0</v>
      </c>
      <c r="AJ481" s="224">
        <f>VLOOKUP(A481,'[1]CUT USD'!A:N,13,FALSE)</f>
        <v>0</v>
      </c>
      <c r="AK481" s="224">
        <f>VLOOKUP(A481,'[1]CUT USD'!A:N,14,FALSE)</f>
        <v>0</v>
      </c>
      <c r="AL481" s="96">
        <f t="shared" si="9"/>
        <v>0</v>
      </c>
      <c r="AO481" s="103"/>
    </row>
    <row r="482" spans="1:41" ht="33" hidden="1" customHeight="1">
      <c r="A482" s="221">
        <v>1534</v>
      </c>
      <c r="B482" s="222" t="str">
        <f>PROPER(VLOOKUP(A482,[1]bd_lista!$A:$D,2,FALSE))</f>
        <v>Gobierno Autónomo Municipal De Acasio</v>
      </c>
      <c r="C482" s="223" t="s">
        <v>1383</v>
      </c>
      <c r="D482" s="224">
        <f>VLOOKUP(A482,'[1]RES. TRL'!A:C,2,FALSE)</f>
        <v>0</v>
      </c>
      <c r="E482" s="224">
        <f>VLOOKUP(A482,'[1]RES. TRL'!A:C,3,FALSE)</f>
        <v>0</v>
      </c>
      <c r="F482" s="224">
        <f>VLOOKUP(A482,[1]RES.CDI!A:B,2,FALSE)</f>
        <v>0</v>
      </c>
      <c r="G482" s="224">
        <f>VLOOKUP(A482,'[1]CUT Bs'!A:S,2,FALSE)</f>
        <v>0</v>
      </c>
      <c r="H482" s="224">
        <f>VLOOKUP(A482,'[1]CUT Bs'!A:S,3,FALSE)</f>
        <v>0</v>
      </c>
      <c r="I482" s="224">
        <f>VLOOKUP(A482,'[1]CUT Bs'!A:S,4,FALSE)</f>
        <v>0</v>
      </c>
      <c r="J482" s="224">
        <f>VLOOKUP(A482,'[1]CUT Bs'!A:S,5,FALSE)</f>
        <v>0</v>
      </c>
      <c r="K482" s="224">
        <f>VLOOKUP(A482,'[1]CUT Bs'!A:S,6,FALSE)</f>
        <v>0</v>
      </c>
      <c r="L482" s="224">
        <f>VLOOKUP(A482,'[1]CUT Bs'!A:S,7,FALSE)</f>
        <v>0</v>
      </c>
      <c r="M482" s="224">
        <f>VLOOKUP(A482,'[1]CUT Bs'!A:S,8,FALSE)</f>
        <v>0</v>
      </c>
      <c r="N482" s="224">
        <f>VLOOKUP(A482,'[1]CUT Bs'!A:S,9,FALSE)</f>
        <v>0</v>
      </c>
      <c r="O482" s="224">
        <f>VLOOKUP(A482,'[1]CUT Bs'!A:S,10,FALSE)</f>
        <v>0</v>
      </c>
      <c r="P482" s="224">
        <f>VLOOKUP(A482,'[1]CUT Bs'!A:S,11,FALSE)</f>
        <v>0</v>
      </c>
      <c r="Q482" s="224">
        <f>VLOOKUP(A482,'[1]CUT Bs'!A:S,12,FALSE)</f>
        <v>0</v>
      </c>
      <c r="R482" s="224">
        <f>VLOOKUP(A482,'[1]CUT Bs'!A:S,13,FALSE)</f>
        <v>0</v>
      </c>
      <c r="S482" s="224">
        <f>VLOOKUP(A482,'[1]CUT Bs'!A:S,14,FALSE)</f>
        <v>0</v>
      </c>
      <c r="T482" s="224">
        <f>VLOOKUP(A482,'[1]CUT Bs'!A:S,15,FALSE)</f>
        <v>0</v>
      </c>
      <c r="U482" s="224">
        <f>VLOOKUP(A482,'[1]CUT Bs'!A:S,16,FALSE)</f>
        <v>0</v>
      </c>
      <c r="V482" s="224">
        <f>VLOOKUP(A482,'[1]CUT Bs'!A:S,17,FALSE)</f>
        <v>0</v>
      </c>
      <c r="W482" s="224">
        <f>VLOOKUP(A482,'[1]RES. TRL'!F:H,2,FALSE)</f>
        <v>0</v>
      </c>
      <c r="X482" s="224">
        <f>VLOOKUP(A482,'[1]RES. TRL'!F:H,3,FALSE)</f>
        <v>0</v>
      </c>
      <c r="Y482" s="224">
        <f>VLOOKUP(A482,'[1]CUT USD'!A:N,2,FALSE)</f>
        <v>0</v>
      </c>
      <c r="Z482" s="224">
        <f>VLOOKUP(A482,'[1]CUT USD'!A:N,3,FALSE)</f>
        <v>0</v>
      </c>
      <c r="AA482" s="224">
        <f>VLOOKUP(A482,'[1]CUT USD'!A:N,4,FALSE)</f>
        <v>0</v>
      </c>
      <c r="AB482" s="224">
        <f>VLOOKUP(A482,'[1]CUT USD'!A:N,5,FALSE)</f>
        <v>0</v>
      </c>
      <c r="AC482" s="224">
        <f>VLOOKUP(A482,'[1]CUT USD'!A:N,6,FALSE)</f>
        <v>0</v>
      </c>
      <c r="AD482" s="224">
        <f>VLOOKUP(A482,'[1]CUT USD'!A:N,7,FALSE)</f>
        <v>0</v>
      </c>
      <c r="AE482" s="224">
        <f>VLOOKUP(A482,'[1]CUT USD'!A:N,8,FALSE)</f>
        <v>0</v>
      </c>
      <c r="AF482" s="224">
        <f>VLOOKUP(A482,'[1]CUT USD'!A:N,9,FALSE)</f>
        <v>0</v>
      </c>
      <c r="AG482" s="224">
        <f>VLOOKUP(A482,'[1]CUT USD'!A:N,10,FALSE)</f>
        <v>0</v>
      </c>
      <c r="AH482" s="224">
        <f>VLOOKUP(A482,'[1]CUT USD'!A:N,11,FALSE)</f>
        <v>0</v>
      </c>
      <c r="AI482" s="224">
        <f>VLOOKUP(A482,'[1]CUT USD'!A:N,12,FALSE)</f>
        <v>0</v>
      </c>
      <c r="AJ482" s="224">
        <f>VLOOKUP(A482,'[1]CUT USD'!A:N,13,FALSE)</f>
        <v>0</v>
      </c>
      <c r="AK482" s="224">
        <f>VLOOKUP(A482,'[1]CUT USD'!A:N,14,FALSE)</f>
        <v>0</v>
      </c>
      <c r="AL482" s="96">
        <f t="shared" si="9"/>
        <v>0</v>
      </c>
      <c r="AO482" s="103"/>
    </row>
    <row r="483" spans="1:41" ht="33" hidden="1" customHeight="1">
      <c r="A483" s="221">
        <v>1535</v>
      </c>
      <c r="B483" s="222" t="str">
        <f>PROPER(VLOOKUP(A483,[1]bd_lista!$A:$D,2,FALSE))</f>
        <v>Gobierno Autónomo Municipal De Llica</v>
      </c>
      <c r="C483" s="223" t="s">
        <v>1383</v>
      </c>
      <c r="D483" s="224">
        <f>VLOOKUP(A483,'[1]RES. TRL'!A:C,2,FALSE)</f>
        <v>0</v>
      </c>
      <c r="E483" s="224">
        <f>VLOOKUP(A483,'[1]RES. TRL'!A:C,3,FALSE)</f>
        <v>0</v>
      </c>
      <c r="F483" s="224">
        <f>VLOOKUP(A483,[1]RES.CDI!A:B,2,FALSE)</f>
        <v>0</v>
      </c>
      <c r="G483" s="224">
        <f>VLOOKUP(A483,'[1]CUT Bs'!A:S,2,FALSE)</f>
        <v>0</v>
      </c>
      <c r="H483" s="224">
        <f>VLOOKUP(A483,'[1]CUT Bs'!A:S,3,FALSE)</f>
        <v>0</v>
      </c>
      <c r="I483" s="224">
        <f>VLOOKUP(A483,'[1]CUT Bs'!A:S,4,FALSE)</f>
        <v>0</v>
      </c>
      <c r="J483" s="224">
        <f>VLOOKUP(A483,'[1]CUT Bs'!A:S,5,FALSE)</f>
        <v>0</v>
      </c>
      <c r="K483" s="224">
        <f>VLOOKUP(A483,'[1]CUT Bs'!A:S,6,FALSE)</f>
        <v>0</v>
      </c>
      <c r="L483" s="224">
        <f>VLOOKUP(A483,'[1]CUT Bs'!A:S,7,FALSE)</f>
        <v>0</v>
      </c>
      <c r="M483" s="224">
        <f>VLOOKUP(A483,'[1]CUT Bs'!A:S,8,FALSE)</f>
        <v>0</v>
      </c>
      <c r="N483" s="224">
        <f>VLOOKUP(A483,'[1]CUT Bs'!A:S,9,FALSE)</f>
        <v>0</v>
      </c>
      <c r="O483" s="224">
        <f>VLOOKUP(A483,'[1]CUT Bs'!A:S,10,FALSE)</f>
        <v>0</v>
      </c>
      <c r="P483" s="224">
        <f>VLOOKUP(A483,'[1]CUT Bs'!A:S,11,FALSE)</f>
        <v>0</v>
      </c>
      <c r="Q483" s="224">
        <f>VLOOKUP(A483,'[1]CUT Bs'!A:S,12,FALSE)</f>
        <v>0</v>
      </c>
      <c r="R483" s="224">
        <f>VLOOKUP(A483,'[1]CUT Bs'!A:S,13,FALSE)</f>
        <v>0</v>
      </c>
      <c r="S483" s="224">
        <f>VLOOKUP(A483,'[1]CUT Bs'!A:S,14,FALSE)</f>
        <v>0</v>
      </c>
      <c r="T483" s="224">
        <f>VLOOKUP(A483,'[1]CUT Bs'!A:S,15,FALSE)</f>
        <v>0</v>
      </c>
      <c r="U483" s="224">
        <f>VLOOKUP(A483,'[1]CUT Bs'!A:S,16,FALSE)</f>
        <v>0</v>
      </c>
      <c r="V483" s="224">
        <f>VLOOKUP(A483,'[1]CUT Bs'!A:S,17,FALSE)</f>
        <v>0</v>
      </c>
      <c r="W483" s="224">
        <f>VLOOKUP(A483,'[1]RES. TRL'!F:H,2,FALSE)</f>
        <v>0</v>
      </c>
      <c r="X483" s="224">
        <f>VLOOKUP(A483,'[1]RES. TRL'!F:H,3,FALSE)</f>
        <v>0</v>
      </c>
      <c r="Y483" s="224">
        <f>VLOOKUP(A483,'[1]CUT USD'!A:N,2,FALSE)</f>
        <v>0</v>
      </c>
      <c r="Z483" s="224">
        <f>VLOOKUP(A483,'[1]CUT USD'!A:N,3,FALSE)</f>
        <v>0</v>
      </c>
      <c r="AA483" s="224">
        <f>VLOOKUP(A483,'[1]CUT USD'!A:N,4,FALSE)</f>
        <v>0</v>
      </c>
      <c r="AB483" s="224">
        <f>VLOOKUP(A483,'[1]CUT USD'!A:N,5,FALSE)</f>
        <v>0</v>
      </c>
      <c r="AC483" s="224">
        <f>VLOOKUP(A483,'[1]CUT USD'!A:N,6,FALSE)</f>
        <v>0</v>
      </c>
      <c r="AD483" s="224">
        <f>VLOOKUP(A483,'[1]CUT USD'!A:N,7,FALSE)</f>
        <v>0</v>
      </c>
      <c r="AE483" s="224">
        <f>VLOOKUP(A483,'[1]CUT USD'!A:N,8,FALSE)</f>
        <v>0</v>
      </c>
      <c r="AF483" s="224">
        <f>VLOOKUP(A483,'[1]CUT USD'!A:N,9,FALSE)</f>
        <v>0</v>
      </c>
      <c r="AG483" s="224">
        <f>VLOOKUP(A483,'[1]CUT USD'!A:N,10,FALSE)</f>
        <v>0</v>
      </c>
      <c r="AH483" s="224">
        <f>VLOOKUP(A483,'[1]CUT USD'!A:N,11,FALSE)</f>
        <v>0</v>
      </c>
      <c r="AI483" s="224">
        <f>VLOOKUP(A483,'[1]CUT USD'!A:N,12,FALSE)</f>
        <v>0</v>
      </c>
      <c r="AJ483" s="224">
        <f>VLOOKUP(A483,'[1]CUT USD'!A:N,13,FALSE)</f>
        <v>0</v>
      </c>
      <c r="AK483" s="224">
        <f>VLOOKUP(A483,'[1]CUT USD'!A:N,14,FALSE)</f>
        <v>0</v>
      </c>
      <c r="AL483" s="96">
        <f t="shared" si="9"/>
        <v>0</v>
      </c>
      <c r="AO483" s="103"/>
    </row>
    <row r="484" spans="1:41" ht="33" hidden="1" customHeight="1">
      <c r="A484" s="221">
        <v>1536</v>
      </c>
      <c r="B484" s="222" t="str">
        <f>PROPER(VLOOKUP(A484,[1]bd_lista!$A:$D,2,FALSE))</f>
        <v>Gobierno Autónomo Municipal De Tahua</v>
      </c>
      <c r="C484" s="223" t="s">
        <v>1383</v>
      </c>
      <c r="D484" s="224">
        <f>VLOOKUP(A484,'[1]RES. TRL'!A:C,2,FALSE)</f>
        <v>0</v>
      </c>
      <c r="E484" s="224">
        <f>VLOOKUP(A484,'[1]RES. TRL'!A:C,3,FALSE)</f>
        <v>0</v>
      </c>
      <c r="F484" s="224">
        <f>VLOOKUP(A484,[1]RES.CDI!A:B,2,FALSE)</f>
        <v>0</v>
      </c>
      <c r="G484" s="224">
        <f>VLOOKUP(A484,'[1]CUT Bs'!A:S,2,FALSE)</f>
        <v>0</v>
      </c>
      <c r="H484" s="224">
        <f>VLOOKUP(A484,'[1]CUT Bs'!A:S,3,FALSE)</f>
        <v>0</v>
      </c>
      <c r="I484" s="224">
        <f>VLOOKUP(A484,'[1]CUT Bs'!A:S,4,FALSE)</f>
        <v>0</v>
      </c>
      <c r="J484" s="224">
        <f>VLOOKUP(A484,'[1]CUT Bs'!A:S,5,FALSE)</f>
        <v>0</v>
      </c>
      <c r="K484" s="224">
        <f>VLOOKUP(A484,'[1]CUT Bs'!A:S,6,FALSE)</f>
        <v>0</v>
      </c>
      <c r="L484" s="224">
        <f>VLOOKUP(A484,'[1]CUT Bs'!A:S,7,FALSE)</f>
        <v>0</v>
      </c>
      <c r="M484" s="224">
        <f>VLOOKUP(A484,'[1]CUT Bs'!A:S,8,FALSE)</f>
        <v>0</v>
      </c>
      <c r="N484" s="224">
        <f>VLOOKUP(A484,'[1]CUT Bs'!A:S,9,FALSE)</f>
        <v>0</v>
      </c>
      <c r="O484" s="224">
        <f>VLOOKUP(A484,'[1]CUT Bs'!A:S,10,FALSE)</f>
        <v>0</v>
      </c>
      <c r="P484" s="224">
        <f>VLOOKUP(A484,'[1]CUT Bs'!A:S,11,FALSE)</f>
        <v>0</v>
      </c>
      <c r="Q484" s="224">
        <f>VLOOKUP(A484,'[1]CUT Bs'!A:S,12,FALSE)</f>
        <v>0</v>
      </c>
      <c r="R484" s="224">
        <f>VLOOKUP(A484,'[1]CUT Bs'!A:S,13,FALSE)</f>
        <v>0</v>
      </c>
      <c r="S484" s="224">
        <f>VLOOKUP(A484,'[1]CUT Bs'!A:S,14,FALSE)</f>
        <v>0</v>
      </c>
      <c r="T484" s="224">
        <f>VLOOKUP(A484,'[1]CUT Bs'!A:S,15,FALSE)</f>
        <v>0</v>
      </c>
      <c r="U484" s="224">
        <f>VLOOKUP(A484,'[1]CUT Bs'!A:S,16,FALSE)</f>
        <v>0</v>
      </c>
      <c r="V484" s="224">
        <f>VLOOKUP(A484,'[1]CUT Bs'!A:S,17,FALSE)</f>
        <v>0</v>
      </c>
      <c r="W484" s="224">
        <f>VLOOKUP(A484,'[1]RES. TRL'!F:H,2,FALSE)</f>
        <v>0</v>
      </c>
      <c r="X484" s="224">
        <f>VLOOKUP(A484,'[1]RES. TRL'!F:H,3,FALSE)</f>
        <v>0</v>
      </c>
      <c r="Y484" s="224">
        <f>VLOOKUP(A484,'[1]CUT USD'!A:N,2,FALSE)</f>
        <v>0</v>
      </c>
      <c r="Z484" s="224">
        <f>VLOOKUP(A484,'[1]CUT USD'!A:N,3,FALSE)</f>
        <v>0</v>
      </c>
      <c r="AA484" s="224">
        <f>VLOOKUP(A484,'[1]CUT USD'!A:N,4,FALSE)</f>
        <v>0</v>
      </c>
      <c r="AB484" s="224">
        <f>VLOOKUP(A484,'[1]CUT USD'!A:N,5,FALSE)</f>
        <v>0</v>
      </c>
      <c r="AC484" s="224">
        <f>VLOOKUP(A484,'[1]CUT USD'!A:N,6,FALSE)</f>
        <v>0</v>
      </c>
      <c r="AD484" s="224">
        <f>VLOOKUP(A484,'[1]CUT USD'!A:N,7,FALSE)</f>
        <v>0</v>
      </c>
      <c r="AE484" s="224">
        <f>VLOOKUP(A484,'[1]CUT USD'!A:N,8,FALSE)</f>
        <v>0</v>
      </c>
      <c r="AF484" s="224">
        <f>VLOOKUP(A484,'[1]CUT USD'!A:N,9,FALSE)</f>
        <v>0</v>
      </c>
      <c r="AG484" s="224">
        <f>VLOOKUP(A484,'[1]CUT USD'!A:N,10,FALSE)</f>
        <v>0</v>
      </c>
      <c r="AH484" s="224">
        <f>VLOOKUP(A484,'[1]CUT USD'!A:N,11,FALSE)</f>
        <v>0</v>
      </c>
      <c r="AI484" s="224">
        <f>VLOOKUP(A484,'[1]CUT USD'!A:N,12,FALSE)</f>
        <v>0</v>
      </c>
      <c r="AJ484" s="224">
        <f>VLOOKUP(A484,'[1]CUT USD'!A:N,13,FALSE)</f>
        <v>0</v>
      </c>
      <c r="AK484" s="224">
        <f>VLOOKUP(A484,'[1]CUT USD'!A:N,14,FALSE)</f>
        <v>0</v>
      </c>
      <c r="AL484" s="96">
        <f t="shared" si="9"/>
        <v>0</v>
      </c>
      <c r="AO484" s="103"/>
    </row>
    <row r="485" spans="1:41" ht="33" hidden="1" customHeight="1">
      <c r="A485" s="221">
        <v>1537</v>
      </c>
      <c r="B485" s="222" t="str">
        <f>PROPER(VLOOKUP(A485,[1]bd_lista!$A:$D,2,FALSE))</f>
        <v>Gobierno Autónomo Municipal De Villazón</v>
      </c>
      <c r="C485" s="223" t="s">
        <v>1383</v>
      </c>
      <c r="D485" s="224">
        <f>VLOOKUP(A485,'[1]RES. TRL'!A:C,2,FALSE)</f>
        <v>0</v>
      </c>
      <c r="E485" s="224">
        <f>VLOOKUP(A485,'[1]RES. TRL'!A:C,3,FALSE)</f>
        <v>0</v>
      </c>
      <c r="F485" s="224">
        <f>VLOOKUP(A485,[1]RES.CDI!A:B,2,FALSE)</f>
        <v>0</v>
      </c>
      <c r="G485" s="224">
        <f>VLOOKUP(A485,'[1]CUT Bs'!A:S,2,FALSE)</f>
        <v>0</v>
      </c>
      <c r="H485" s="224">
        <f>VLOOKUP(A485,'[1]CUT Bs'!A:S,3,FALSE)</f>
        <v>0</v>
      </c>
      <c r="I485" s="224">
        <f>VLOOKUP(A485,'[1]CUT Bs'!A:S,4,FALSE)</f>
        <v>0</v>
      </c>
      <c r="J485" s="224">
        <f>VLOOKUP(A485,'[1]CUT Bs'!A:S,5,FALSE)</f>
        <v>0</v>
      </c>
      <c r="K485" s="224">
        <f>VLOOKUP(A485,'[1]CUT Bs'!A:S,6,FALSE)</f>
        <v>0</v>
      </c>
      <c r="L485" s="224">
        <f>VLOOKUP(A485,'[1]CUT Bs'!A:S,7,FALSE)</f>
        <v>0</v>
      </c>
      <c r="M485" s="224">
        <f>VLOOKUP(A485,'[1]CUT Bs'!A:S,8,FALSE)</f>
        <v>0</v>
      </c>
      <c r="N485" s="224">
        <f>VLOOKUP(A485,'[1]CUT Bs'!A:S,9,FALSE)</f>
        <v>0</v>
      </c>
      <c r="O485" s="224">
        <f>VLOOKUP(A485,'[1]CUT Bs'!A:S,10,FALSE)</f>
        <v>0</v>
      </c>
      <c r="P485" s="224">
        <f>VLOOKUP(A485,'[1]CUT Bs'!A:S,11,FALSE)</f>
        <v>0</v>
      </c>
      <c r="Q485" s="224">
        <f>VLOOKUP(A485,'[1]CUT Bs'!A:S,12,FALSE)</f>
        <v>0</v>
      </c>
      <c r="R485" s="224">
        <f>VLOOKUP(A485,'[1]CUT Bs'!A:S,13,FALSE)</f>
        <v>0</v>
      </c>
      <c r="S485" s="224">
        <f>VLOOKUP(A485,'[1]CUT Bs'!A:S,14,FALSE)</f>
        <v>0</v>
      </c>
      <c r="T485" s="224">
        <f>VLOOKUP(A485,'[1]CUT Bs'!A:S,15,FALSE)</f>
        <v>0</v>
      </c>
      <c r="U485" s="224">
        <f>VLOOKUP(A485,'[1]CUT Bs'!A:S,16,FALSE)</f>
        <v>0</v>
      </c>
      <c r="V485" s="224">
        <f>VLOOKUP(A485,'[1]CUT Bs'!A:S,17,FALSE)</f>
        <v>0</v>
      </c>
      <c r="W485" s="224">
        <f>VLOOKUP(A485,'[1]RES. TRL'!F:H,2,FALSE)</f>
        <v>0</v>
      </c>
      <c r="X485" s="224">
        <f>VLOOKUP(A485,'[1]RES. TRL'!F:H,3,FALSE)</f>
        <v>0</v>
      </c>
      <c r="Y485" s="224">
        <f>VLOOKUP(A485,'[1]CUT USD'!A:N,2,FALSE)</f>
        <v>0</v>
      </c>
      <c r="Z485" s="224">
        <f>VLOOKUP(A485,'[1]CUT USD'!A:N,3,FALSE)</f>
        <v>0</v>
      </c>
      <c r="AA485" s="224">
        <f>VLOOKUP(A485,'[1]CUT USD'!A:N,4,FALSE)</f>
        <v>0</v>
      </c>
      <c r="AB485" s="224">
        <f>VLOOKUP(A485,'[1]CUT USD'!A:N,5,FALSE)</f>
        <v>0</v>
      </c>
      <c r="AC485" s="224">
        <f>VLOOKUP(A485,'[1]CUT USD'!A:N,6,FALSE)</f>
        <v>0</v>
      </c>
      <c r="AD485" s="224">
        <f>VLOOKUP(A485,'[1]CUT USD'!A:N,7,FALSE)</f>
        <v>0</v>
      </c>
      <c r="AE485" s="224">
        <f>VLOOKUP(A485,'[1]CUT USD'!A:N,8,FALSE)</f>
        <v>0</v>
      </c>
      <c r="AF485" s="224">
        <f>VLOOKUP(A485,'[1]CUT USD'!A:N,9,FALSE)</f>
        <v>0</v>
      </c>
      <c r="AG485" s="224">
        <f>VLOOKUP(A485,'[1]CUT USD'!A:N,10,FALSE)</f>
        <v>0</v>
      </c>
      <c r="AH485" s="224">
        <f>VLOOKUP(A485,'[1]CUT USD'!A:N,11,FALSE)</f>
        <v>0</v>
      </c>
      <c r="AI485" s="224">
        <f>VLOOKUP(A485,'[1]CUT USD'!A:N,12,FALSE)</f>
        <v>0</v>
      </c>
      <c r="AJ485" s="224">
        <f>VLOOKUP(A485,'[1]CUT USD'!A:N,13,FALSE)</f>
        <v>0</v>
      </c>
      <c r="AK485" s="224">
        <f>VLOOKUP(A485,'[1]CUT USD'!A:N,14,FALSE)</f>
        <v>0</v>
      </c>
      <c r="AL485" s="96">
        <f t="shared" si="9"/>
        <v>0</v>
      </c>
      <c r="AO485" s="103"/>
    </row>
    <row r="486" spans="1:41" ht="33" hidden="1" customHeight="1">
      <c r="A486" s="221">
        <v>1538</v>
      </c>
      <c r="B486" s="222" t="str">
        <f>PROPER(VLOOKUP(A486,[1]bd_lista!$A:$D,2,FALSE))</f>
        <v>Gobierno Autónomo Municipal De San Agustín</v>
      </c>
      <c r="C486" s="223" t="s">
        <v>1383</v>
      </c>
      <c r="D486" s="224">
        <f>VLOOKUP(A486,'[1]RES. TRL'!A:C,2,FALSE)</f>
        <v>0</v>
      </c>
      <c r="E486" s="224">
        <f>VLOOKUP(A486,'[1]RES. TRL'!A:C,3,FALSE)</f>
        <v>0</v>
      </c>
      <c r="F486" s="224">
        <f>VLOOKUP(A486,[1]RES.CDI!A:B,2,FALSE)</f>
        <v>0</v>
      </c>
      <c r="G486" s="224">
        <f>VLOOKUP(A486,'[1]CUT Bs'!A:S,2,FALSE)</f>
        <v>0</v>
      </c>
      <c r="H486" s="224">
        <f>VLOOKUP(A486,'[1]CUT Bs'!A:S,3,FALSE)</f>
        <v>0</v>
      </c>
      <c r="I486" s="224">
        <f>VLOOKUP(A486,'[1]CUT Bs'!A:S,4,FALSE)</f>
        <v>0</v>
      </c>
      <c r="J486" s="224">
        <f>VLOOKUP(A486,'[1]CUT Bs'!A:S,5,FALSE)</f>
        <v>0</v>
      </c>
      <c r="K486" s="224">
        <f>VLOOKUP(A486,'[1]CUT Bs'!A:S,6,FALSE)</f>
        <v>0</v>
      </c>
      <c r="L486" s="224">
        <f>VLOOKUP(A486,'[1]CUT Bs'!A:S,7,FALSE)</f>
        <v>0</v>
      </c>
      <c r="M486" s="224">
        <f>VLOOKUP(A486,'[1]CUT Bs'!A:S,8,FALSE)</f>
        <v>0</v>
      </c>
      <c r="N486" s="224">
        <f>VLOOKUP(A486,'[1]CUT Bs'!A:S,9,FALSE)</f>
        <v>0</v>
      </c>
      <c r="O486" s="224">
        <f>VLOOKUP(A486,'[1]CUT Bs'!A:S,10,FALSE)</f>
        <v>0</v>
      </c>
      <c r="P486" s="224">
        <f>VLOOKUP(A486,'[1]CUT Bs'!A:S,11,FALSE)</f>
        <v>0</v>
      </c>
      <c r="Q486" s="224">
        <f>VLOOKUP(A486,'[1]CUT Bs'!A:S,12,FALSE)</f>
        <v>0</v>
      </c>
      <c r="R486" s="224">
        <f>VLOOKUP(A486,'[1]CUT Bs'!A:S,13,FALSE)</f>
        <v>0</v>
      </c>
      <c r="S486" s="224">
        <f>VLOOKUP(A486,'[1]CUT Bs'!A:S,14,FALSE)</f>
        <v>0</v>
      </c>
      <c r="T486" s="224">
        <f>VLOOKUP(A486,'[1]CUT Bs'!A:S,15,FALSE)</f>
        <v>0</v>
      </c>
      <c r="U486" s="224">
        <f>VLOOKUP(A486,'[1]CUT Bs'!A:S,16,FALSE)</f>
        <v>0</v>
      </c>
      <c r="V486" s="224">
        <f>VLOOKUP(A486,'[1]CUT Bs'!A:S,17,FALSE)</f>
        <v>0</v>
      </c>
      <c r="W486" s="224">
        <f>VLOOKUP(A486,'[1]RES. TRL'!F:H,2,FALSE)</f>
        <v>0</v>
      </c>
      <c r="X486" s="224">
        <f>VLOOKUP(A486,'[1]RES. TRL'!F:H,3,FALSE)</f>
        <v>0</v>
      </c>
      <c r="Y486" s="224">
        <f>VLOOKUP(A486,'[1]CUT USD'!A:N,2,FALSE)</f>
        <v>0</v>
      </c>
      <c r="Z486" s="224">
        <f>VLOOKUP(A486,'[1]CUT USD'!A:N,3,FALSE)</f>
        <v>0</v>
      </c>
      <c r="AA486" s="224">
        <f>VLOOKUP(A486,'[1]CUT USD'!A:N,4,FALSE)</f>
        <v>0</v>
      </c>
      <c r="AB486" s="224">
        <f>VLOOKUP(A486,'[1]CUT USD'!A:N,5,FALSE)</f>
        <v>0</v>
      </c>
      <c r="AC486" s="224">
        <f>VLOOKUP(A486,'[1]CUT USD'!A:N,6,FALSE)</f>
        <v>0</v>
      </c>
      <c r="AD486" s="224">
        <f>VLOOKUP(A486,'[1]CUT USD'!A:N,7,FALSE)</f>
        <v>0</v>
      </c>
      <c r="AE486" s="224">
        <f>VLOOKUP(A486,'[1]CUT USD'!A:N,8,FALSE)</f>
        <v>0</v>
      </c>
      <c r="AF486" s="224">
        <f>VLOOKUP(A486,'[1]CUT USD'!A:N,9,FALSE)</f>
        <v>0</v>
      </c>
      <c r="AG486" s="224">
        <f>VLOOKUP(A486,'[1]CUT USD'!A:N,10,FALSE)</f>
        <v>0</v>
      </c>
      <c r="AH486" s="224">
        <f>VLOOKUP(A486,'[1]CUT USD'!A:N,11,FALSE)</f>
        <v>0</v>
      </c>
      <c r="AI486" s="224">
        <f>VLOOKUP(A486,'[1]CUT USD'!A:N,12,FALSE)</f>
        <v>0</v>
      </c>
      <c r="AJ486" s="224">
        <f>VLOOKUP(A486,'[1]CUT USD'!A:N,13,FALSE)</f>
        <v>0</v>
      </c>
      <c r="AK486" s="224">
        <f>VLOOKUP(A486,'[1]CUT USD'!A:N,14,FALSE)</f>
        <v>0</v>
      </c>
      <c r="AL486" s="96">
        <f t="shared" si="9"/>
        <v>0</v>
      </c>
      <c r="AO486" s="103"/>
    </row>
    <row r="487" spans="1:41" ht="33" hidden="1" customHeight="1">
      <c r="A487" s="221">
        <v>1539</v>
      </c>
      <c r="B487" s="222" t="str">
        <f>PROPER(VLOOKUP(A487,[1]bd_lista!$A:$D,2,FALSE))</f>
        <v>Gobierno Autónomo Municipal De Ckochas</v>
      </c>
      <c r="C487" s="223" t="s">
        <v>1383</v>
      </c>
      <c r="D487" s="224">
        <f>VLOOKUP(A487,'[1]RES. TRL'!A:C,2,FALSE)</f>
        <v>0</v>
      </c>
      <c r="E487" s="224">
        <f>VLOOKUP(A487,'[1]RES. TRL'!A:C,3,FALSE)</f>
        <v>0</v>
      </c>
      <c r="F487" s="224">
        <f>VLOOKUP(A487,[1]RES.CDI!A:B,2,FALSE)</f>
        <v>0</v>
      </c>
      <c r="G487" s="224">
        <f>VLOOKUP(A487,'[1]CUT Bs'!A:S,2,FALSE)</f>
        <v>0</v>
      </c>
      <c r="H487" s="224">
        <f>VLOOKUP(A487,'[1]CUT Bs'!A:S,3,FALSE)</f>
        <v>0</v>
      </c>
      <c r="I487" s="224">
        <f>VLOOKUP(A487,'[1]CUT Bs'!A:S,4,FALSE)</f>
        <v>0</v>
      </c>
      <c r="J487" s="224">
        <f>VLOOKUP(A487,'[1]CUT Bs'!A:S,5,FALSE)</f>
        <v>0</v>
      </c>
      <c r="K487" s="224">
        <f>VLOOKUP(A487,'[1]CUT Bs'!A:S,6,FALSE)</f>
        <v>0</v>
      </c>
      <c r="L487" s="224">
        <f>VLOOKUP(A487,'[1]CUT Bs'!A:S,7,FALSE)</f>
        <v>0</v>
      </c>
      <c r="M487" s="224">
        <f>VLOOKUP(A487,'[1]CUT Bs'!A:S,8,FALSE)</f>
        <v>0</v>
      </c>
      <c r="N487" s="224">
        <f>VLOOKUP(A487,'[1]CUT Bs'!A:S,9,FALSE)</f>
        <v>0</v>
      </c>
      <c r="O487" s="224">
        <f>VLOOKUP(A487,'[1]CUT Bs'!A:S,10,FALSE)</f>
        <v>0</v>
      </c>
      <c r="P487" s="224">
        <f>VLOOKUP(A487,'[1]CUT Bs'!A:S,11,FALSE)</f>
        <v>0</v>
      </c>
      <c r="Q487" s="224">
        <f>VLOOKUP(A487,'[1]CUT Bs'!A:S,12,FALSE)</f>
        <v>0</v>
      </c>
      <c r="R487" s="224">
        <f>VLOOKUP(A487,'[1]CUT Bs'!A:S,13,FALSE)</f>
        <v>0</v>
      </c>
      <c r="S487" s="224">
        <f>VLOOKUP(A487,'[1]CUT Bs'!A:S,14,FALSE)</f>
        <v>0</v>
      </c>
      <c r="T487" s="224">
        <f>VLOOKUP(A487,'[1]CUT Bs'!A:S,15,FALSE)</f>
        <v>0</v>
      </c>
      <c r="U487" s="224">
        <f>VLOOKUP(A487,'[1]CUT Bs'!A:S,16,FALSE)</f>
        <v>0</v>
      </c>
      <c r="V487" s="224">
        <f>VLOOKUP(A487,'[1]CUT Bs'!A:S,17,FALSE)</f>
        <v>0</v>
      </c>
      <c r="W487" s="224">
        <f>VLOOKUP(A487,'[1]RES. TRL'!F:H,2,FALSE)</f>
        <v>0</v>
      </c>
      <c r="X487" s="224">
        <f>VLOOKUP(A487,'[1]RES. TRL'!F:H,3,FALSE)</f>
        <v>0</v>
      </c>
      <c r="Y487" s="224">
        <f>VLOOKUP(A487,'[1]CUT USD'!A:N,2,FALSE)</f>
        <v>0</v>
      </c>
      <c r="Z487" s="224">
        <f>VLOOKUP(A487,'[1]CUT USD'!A:N,3,FALSE)</f>
        <v>0</v>
      </c>
      <c r="AA487" s="224">
        <f>VLOOKUP(A487,'[1]CUT USD'!A:N,4,FALSE)</f>
        <v>0</v>
      </c>
      <c r="AB487" s="224">
        <f>VLOOKUP(A487,'[1]CUT USD'!A:N,5,FALSE)</f>
        <v>0</v>
      </c>
      <c r="AC487" s="224">
        <f>VLOOKUP(A487,'[1]CUT USD'!A:N,6,FALSE)</f>
        <v>0</v>
      </c>
      <c r="AD487" s="224">
        <f>VLOOKUP(A487,'[1]CUT USD'!A:N,7,FALSE)</f>
        <v>0</v>
      </c>
      <c r="AE487" s="224">
        <f>VLOOKUP(A487,'[1]CUT USD'!A:N,8,FALSE)</f>
        <v>0</v>
      </c>
      <c r="AF487" s="224">
        <f>VLOOKUP(A487,'[1]CUT USD'!A:N,9,FALSE)</f>
        <v>0</v>
      </c>
      <c r="AG487" s="224">
        <f>VLOOKUP(A487,'[1]CUT USD'!A:N,10,FALSE)</f>
        <v>0</v>
      </c>
      <c r="AH487" s="224">
        <f>VLOOKUP(A487,'[1]CUT USD'!A:N,11,FALSE)</f>
        <v>0</v>
      </c>
      <c r="AI487" s="224">
        <f>VLOOKUP(A487,'[1]CUT USD'!A:N,12,FALSE)</f>
        <v>0</v>
      </c>
      <c r="AJ487" s="224">
        <f>VLOOKUP(A487,'[1]CUT USD'!A:N,13,FALSE)</f>
        <v>0</v>
      </c>
      <c r="AK487" s="224">
        <f>VLOOKUP(A487,'[1]CUT USD'!A:N,14,FALSE)</f>
        <v>0</v>
      </c>
      <c r="AL487" s="96">
        <f t="shared" si="9"/>
        <v>0</v>
      </c>
      <c r="AO487" s="103"/>
    </row>
    <row r="488" spans="1:41" ht="33" hidden="1" customHeight="1">
      <c r="A488" s="221">
        <v>1540</v>
      </c>
      <c r="B488" s="222" t="str">
        <f>PROPER(VLOOKUP(A488,[1]bd_lista!$A:$D,2,FALSE))</f>
        <v>Gobierno Autónomo Municipal De Chuquiuta "Ayllu Jucumani"</v>
      </c>
      <c r="C488" s="223" t="s">
        <v>1383</v>
      </c>
      <c r="D488" s="224">
        <f>VLOOKUP(A488,'[1]RES. TRL'!A:C,2,FALSE)</f>
        <v>0</v>
      </c>
      <c r="E488" s="224">
        <f>VLOOKUP(A488,'[1]RES. TRL'!A:C,3,FALSE)</f>
        <v>0</v>
      </c>
      <c r="F488" s="224">
        <f>VLOOKUP(A488,[1]RES.CDI!A:B,2,FALSE)</f>
        <v>0</v>
      </c>
      <c r="G488" s="224">
        <f>VLOOKUP(A488,'[1]CUT Bs'!A:S,2,FALSE)</f>
        <v>0</v>
      </c>
      <c r="H488" s="224">
        <f>VLOOKUP(A488,'[1]CUT Bs'!A:S,3,FALSE)</f>
        <v>0</v>
      </c>
      <c r="I488" s="224">
        <f>VLOOKUP(A488,'[1]CUT Bs'!A:S,4,FALSE)</f>
        <v>0</v>
      </c>
      <c r="J488" s="224">
        <f>VLOOKUP(A488,'[1]CUT Bs'!A:S,5,FALSE)</f>
        <v>0</v>
      </c>
      <c r="K488" s="224">
        <f>VLOOKUP(A488,'[1]CUT Bs'!A:S,6,FALSE)</f>
        <v>0</v>
      </c>
      <c r="L488" s="224">
        <f>VLOOKUP(A488,'[1]CUT Bs'!A:S,7,FALSE)</f>
        <v>0</v>
      </c>
      <c r="M488" s="224">
        <f>VLOOKUP(A488,'[1]CUT Bs'!A:S,8,FALSE)</f>
        <v>0</v>
      </c>
      <c r="N488" s="224">
        <f>VLOOKUP(A488,'[1]CUT Bs'!A:S,9,FALSE)</f>
        <v>0</v>
      </c>
      <c r="O488" s="224">
        <f>VLOOKUP(A488,'[1]CUT Bs'!A:S,10,FALSE)</f>
        <v>0</v>
      </c>
      <c r="P488" s="224">
        <f>VLOOKUP(A488,'[1]CUT Bs'!A:S,11,FALSE)</f>
        <v>0</v>
      </c>
      <c r="Q488" s="224">
        <f>VLOOKUP(A488,'[1]CUT Bs'!A:S,12,FALSE)</f>
        <v>0</v>
      </c>
      <c r="R488" s="224">
        <f>VLOOKUP(A488,'[1]CUT Bs'!A:S,13,FALSE)</f>
        <v>0</v>
      </c>
      <c r="S488" s="224">
        <f>VLOOKUP(A488,'[1]CUT Bs'!A:S,14,FALSE)</f>
        <v>0</v>
      </c>
      <c r="T488" s="224">
        <f>VLOOKUP(A488,'[1]CUT Bs'!A:S,15,FALSE)</f>
        <v>0</v>
      </c>
      <c r="U488" s="224">
        <f>VLOOKUP(A488,'[1]CUT Bs'!A:S,16,FALSE)</f>
        <v>0</v>
      </c>
      <c r="V488" s="224">
        <f>VLOOKUP(A488,'[1]CUT Bs'!A:S,17,FALSE)</f>
        <v>0</v>
      </c>
      <c r="W488" s="224">
        <f>VLOOKUP(A488,'[1]RES. TRL'!F:H,2,FALSE)</f>
        <v>0</v>
      </c>
      <c r="X488" s="224">
        <f>VLOOKUP(A488,'[1]RES. TRL'!F:H,3,FALSE)</f>
        <v>0</v>
      </c>
      <c r="Y488" s="224">
        <f>VLOOKUP(A488,'[1]CUT USD'!A:N,2,FALSE)</f>
        <v>0</v>
      </c>
      <c r="Z488" s="224">
        <f>VLOOKUP(A488,'[1]CUT USD'!A:N,3,FALSE)</f>
        <v>0</v>
      </c>
      <c r="AA488" s="224">
        <f>VLOOKUP(A488,'[1]CUT USD'!A:N,4,FALSE)</f>
        <v>0</v>
      </c>
      <c r="AB488" s="224">
        <f>VLOOKUP(A488,'[1]CUT USD'!A:N,5,FALSE)</f>
        <v>0</v>
      </c>
      <c r="AC488" s="224">
        <f>VLOOKUP(A488,'[1]CUT USD'!A:N,6,FALSE)</f>
        <v>0</v>
      </c>
      <c r="AD488" s="224">
        <f>VLOOKUP(A488,'[1]CUT USD'!A:N,7,FALSE)</f>
        <v>0</v>
      </c>
      <c r="AE488" s="224">
        <f>VLOOKUP(A488,'[1]CUT USD'!A:N,8,FALSE)</f>
        <v>0</v>
      </c>
      <c r="AF488" s="224">
        <f>VLOOKUP(A488,'[1]CUT USD'!A:N,9,FALSE)</f>
        <v>0</v>
      </c>
      <c r="AG488" s="224">
        <f>VLOOKUP(A488,'[1]CUT USD'!A:N,10,FALSE)</f>
        <v>0</v>
      </c>
      <c r="AH488" s="224">
        <f>VLOOKUP(A488,'[1]CUT USD'!A:N,11,FALSE)</f>
        <v>0</v>
      </c>
      <c r="AI488" s="224">
        <f>VLOOKUP(A488,'[1]CUT USD'!A:N,12,FALSE)</f>
        <v>0</v>
      </c>
      <c r="AJ488" s="224">
        <f>VLOOKUP(A488,'[1]CUT USD'!A:N,13,FALSE)</f>
        <v>0</v>
      </c>
      <c r="AK488" s="224">
        <f>VLOOKUP(A488,'[1]CUT USD'!A:N,14,FALSE)</f>
        <v>0</v>
      </c>
      <c r="AL488" s="96">
        <f t="shared" si="9"/>
        <v>0</v>
      </c>
      <c r="AO488" s="103"/>
    </row>
    <row r="489" spans="1:41" ht="33" hidden="1" customHeight="1">
      <c r="A489" s="221">
        <v>1601</v>
      </c>
      <c r="B489" s="222" t="str">
        <f>PROPER(VLOOKUP(A489,[1]bd_lista!$A:$D,2,FALSE))</f>
        <v>Gobierno Autónomo Municipal De Tarija</v>
      </c>
      <c r="C489" s="223" t="s">
        <v>1383</v>
      </c>
      <c r="D489" s="224">
        <f>VLOOKUP(A489,'[1]RES. TRL'!A:C,2,FALSE)</f>
        <v>0</v>
      </c>
      <c r="E489" s="224">
        <f>VLOOKUP(A489,'[1]RES. TRL'!A:C,3,FALSE)</f>
        <v>0</v>
      </c>
      <c r="F489" s="224">
        <f>VLOOKUP(A489,[1]RES.CDI!A:B,2,FALSE)</f>
        <v>0</v>
      </c>
      <c r="G489" s="224">
        <f>VLOOKUP(A489,'[1]CUT Bs'!A:S,2,FALSE)</f>
        <v>0</v>
      </c>
      <c r="H489" s="224">
        <f>VLOOKUP(A489,'[1]CUT Bs'!A:S,3,FALSE)</f>
        <v>0</v>
      </c>
      <c r="I489" s="224">
        <f>VLOOKUP(A489,'[1]CUT Bs'!A:S,4,FALSE)</f>
        <v>0</v>
      </c>
      <c r="J489" s="224">
        <f>VLOOKUP(A489,'[1]CUT Bs'!A:S,5,FALSE)</f>
        <v>0</v>
      </c>
      <c r="K489" s="224">
        <f>VLOOKUP(A489,'[1]CUT Bs'!A:S,6,FALSE)</f>
        <v>0</v>
      </c>
      <c r="L489" s="224">
        <f>VLOOKUP(A489,'[1]CUT Bs'!A:S,7,FALSE)</f>
        <v>0</v>
      </c>
      <c r="M489" s="224">
        <f>VLOOKUP(A489,'[1]CUT Bs'!A:S,8,FALSE)</f>
        <v>0</v>
      </c>
      <c r="N489" s="224">
        <f>VLOOKUP(A489,'[1]CUT Bs'!A:S,9,FALSE)</f>
        <v>0</v>
      </c>
      <c r="O489" s="224">
        <f>VLOOKUP(A489,'[1]CUT Bs'!A:S,10,FALSE)</f>
        <v>0</v>
      </c>
      <c r="P489" s="224">
        <f>VLOOKUP(A489,'[1]CUT Bs'!A:S,11,FALSE)</f>
        <v>0</v>
      </c>
      <c r="Q489" s="224">
        <f>VLOOKUP(A489,'[1]CUT Bs'!A:S,12,FALSE)</f>
        <v>0</v>
      </c>
      <c r="R489" s="224">
        <f>VLOOKUP(A489,'[1]CUT Bs'!A:S,13,FALSE)</f>
        <v>0</v>
      </c>
      <c r="S489" s="224">
        <f>VLOOKUP(A489,'[1]CUT Bs'!A:S,14,FALSE)</f>
        <v>0</v>
      </c>
      <c r="T489" s="224">
        <f>VLOOKUP(A489,'[1]CUT Bs'!A:S,15,FALSE)</f>
        <v>0</v>
      </c>
      <c r="U489" s="224">
        <f>VLOOKUP(A489,'[1]CUT Bs'!A:S,16,FALSE)</f>
        <v>0</v>
      </c>
      <c r="V489" s="224">
        <f>VLOOKUP(A489,'[1]CUT Bs'!A:S,17,FALSE)</f>
        <v>0</v>
      </c>
      <c r="W489" s="224">
        <f>VLOOKUP(A489,'[1]RES. TRL'!F:H,2,FALSE)</f>
        <v>0</v>
      </c>
      <c r="X489" s="224">
        <f>VLOOKUP(A489,'[1]RES. TRL'!F:H,3,FALSE)</f>
        <v>0</v>
      </c>
      <c r="Y489" s="224">
        <f>VLOOKUP(A489,'[1]CUT USD'!A:N,2,FALSE)</f>
        <v>0</v>
      </c>
      <c r="Z489" s="224">
        <f>VLOOKUP(A489,'[1]CUT USD'!A:N,3,FALSE)</f>
        <v>0</v>
      </c>
      <c r="AA489" s="224">
        <f>VLOOKUP(A489,'[1]CUT USD'!A:N,4,FALSE)</f>
        <v>0</v>
      </c>
      <c r="AB489" s="224">
        <f>VLOOKUP(A489,'[1]CUT USD'!A:N,5,FALSE)</f>
        <v>0</v>
      </c>
      <c r="AC489" s="224">
        <f>VLOOKUP(A489,'[1]CUT USD'!A:N,6,FALSE)</f>
        <v>0</v>
      </c>
      <c r="AD489" s="224">
        <f>VLOOKUP(A489,'[1]CUT USD'!A:N,7,FALSE)</f>
        <v>0</v>
      </c>
      <c r="AE489" s="224">
        <f>VLOOKUP(A489,'[1]CUT USD'!A:N,8,FALSE)</f>
        <v>0</v>
      </c>
      <c r="AF489" s="224">
        <f>VLOOKUP(A489,'[1]CUT USD'!A:N,9,FALSE)</f>
        <v>0</v>
      </c>
      <c r="AG489" s="224">
        <f>VLOOKUP(A489,'[1]CUT USD'!A:N,10,FALSE)</f>
        <v>0</v>
      </c>
      <c r="AH489" s="224">
        <f>VLOOKUP(A489,'[1]CUT USD'!A:N,11,FALSE)</f>
        <v>0</v>
      </c>
      <c r="AI489" s="224">
        <f>VLOOKUP(A489,'[1]CUT USD'!A:N,12,FALSE)</f>
        <v>0</v>
      </c>
      <c r="AJ489" s="224">
        <f>VLOOKUP(A489,'[1]CUT USD'!A:N,13,FALSE)</f>
        <v>0</v>
      </c>
      <c r="AK489" s="224">
        <f>VLOOKUP(A489,'[1]CUT USD'!A:N,14,FALSE)</f>
        <v>0</v>
      </c>
      <c r="AL489" s="96">
        <f t="shared" si="9"/>
        <v>0</v>
      </c>
      <c r="AO489" s="103"/>
    </row>
    <row r="490" spans="1:41" ht="33" hidden="1" customHeight="1">
      <c r="A490" s="221">
        <v>1602</v>
      </c>
      <c r="B490" s="222" t="str">
        <f>PROPER(VLOOKUP(A490,[1]bd_lista!$A:$D,2,FALSE))</f>
        <v>Gobierno Autónomo Municipal De Padcaya</v>
      </c>
      <c r="C490" s="223" t="s">
        <v>1383</v>
      </c>
      <c r="D490" s="224">
        <f>VLOOKUP(A490,'[1]RES. TRL'!A:C,2,FALSE)</f>
        <v>0</v>
      </c>
      <c r="E490" s="224">
        <f>VLOOKUP(A490,'[1]RES. TRL'!A:C,3,FALSE)</f>
        <v>0</v>
      </c>
      <c r="F490" s="224">
        <f>VLOOKUP(A490,[1]RES.CDI!A:B,2,FALSE)</f>
        <v>0</v>
      </c>
      <c r="G490" s="224">
        <f>VLOOKUP(A490,'[1]CUT Bs'!A:S,2,FALSE)</f>
        <v>0</v>
      </c>
      <c r="H490" s="224">
        <f>VLOOKUP(A490,'[1]CUT Bs'!A:S,3,FALSE)</f>
        <v>0</v>
      </c>
      <c r="I490" s="224">
        <f>VLOOKUP(A490,'[1]CUT Bs'!A:S,4,FALSE)</f>
        <v>0</v>
      </c>
      <c r="J490" s="224">
        <f>VLOOKUP(A490,'[1]CUT Bs'!A:S,5,FALSE)</f>
        <v>0</v>
      </c>
      <c r="K490" s="224">
        <f>VLOOKUP(A490,'[1]CUT Bs'!A:S,6,FALSE)</f>
        <v>0</v>
      </c>
      <c r="L490" s="224">
        <f>VLOOKUP(A490,'[1]CUT Bs'!A:S,7,FALSE)</f>
        <v>0</v>
      </c>
      <c r="M490" s="224">
        <f>VLOOKUP(A490,'[1]CUT Bs'!A:S,8,FALSE)</f>
        <v>0</v>
      </c>
      <c r="N490" s="224">
        <f>VLOOKUP(A490,'[1]CUT Bs'!A:S,9,FALSE)</f>
        <v>0</v>
      </c>
      <c r="O490" s="224">
        <f>VLOOKUP(A490,'[1]CUT Bs'!A:S,10,FALSE)</f>
        <v>0</v>
      </c>
      <c r="P490" s="224">
        <f>VLOOKUP(A490,'[1]CUT Bs'!A:S,11,FALSE)</f>
        <v>0</v>
      </c>
      <c r="Q490" s="224">
        <f>VLOOKUP(A490,'[1]CUT Bs'!A:S,12,FALSE)</f>
        <v>0</v>
      </c>
      <c r="R490" s="224">
        <f>VLOOKUP(A490,'[1]CUT Bs'!A:S,13,FALSE)</f>
        <v>0</v>
      </c>
      <c r="S490" s="224">
        <f>VLOOKUP(A490,'[1]CUT Bs'!A:S,14,FALSE)</f>
        <v>0</v>
      </c>
      <c r="T490" s="224">
        <f>VLOOKUP(A490,'[1]CUT Bs'!A:S,15,FALSE)</f>
        <v>0</v>
      </c>
      <c r="U490" s="224">
        <f>VLOOKUP(A490,'[1]CUT Bs'!A:S,16,FALSE)</f>
        <v>0</v>
      </c>
      <c r="V490" s="224">
        <f>VLOOKUP(A490,'[1]CUT Bs'!A:S,17,FALSE)</f>
        <v>0</v>
      </c>
      <c r="W490" s="224">
        <f>VLOOKUP(A490,'[1]RES. TRL'!F:H,2,FALSE)</f>
        <v>0</v>
      </c>
      <c r="X490" s="224">
        <f>VLOOKUP(A490,'[1]RES. TRL'!F:H,3,FALSE)</f>
        <v>0</v>
      </c>
      <c r="Y490" s="224">
        <f>VLOOKUP(A490,'[1]CUT USD'!A:N,2,FALSE)</f>
        <v>0</v>
      </c>
      <c r="Z490" s="224">
        <f>VLOOKUP(A490,'[1]CUT USD'!A:N,3,FALSE)</f>
        <v>0</v>
      </c>
      <c r="AA490" s="224">
        <f>VLOOKUP(A490,'[1]CUT USD'!A:N,4,FALSE)</f>
        <v>0</v>
      </c>
      <c r="AB490" s="224">
        <f>VLOOKUP(A490,'[1]CUT USD'!A:N,5,FALSE)</f>
        <v>0</v>
      </c>
      <c r="AC490" s="224">
        <f>VLOOKUP(A490,'[1]CUT USD'!A:N,6,FALSE)</f>
        <v>0</v>
      </c>
      <c r="AD490" s="224">
        <f>VLOOKUP(A490,'[1]CUT USD'!A:N,7,FALSE)</f>
        <v>0</v>
      </c>
      <c r="AE490" s="224">
        <f>VLOOKUP(A490,'[1]CUT USD'!A:N,8,FALSE)</f>
        <v>0</v>
      </c>
      <c r="AF490" s="224">
        <f>VLOOKUP(A490,'[1]CUT USD'!A:N,9,FALSE)</f>
        <v>0</v>
      </c>
      <c r="AG490" s="224">
        <f>VLOOKUP(A490,'[1]CUT USD'!A:N,10,FALSE)</f>
        <v>0</v>
      </c>
      <c r="AH490" s="224">
        <f>VLOOKUP(A490,'[1]CUT USD'!A:N,11,FALSE)</f>
        <v>0</v>
      </c>
      <c r="AI490" s="224">
        <f>VLOOKUP(A490,'[1]CUT USD'!A:N,12,FALSE)</f>
        <v>0</v>
      </c>
      <c r="AJ490" s="224">
        <f>VLOOKUP(A490,'[1]CUT USD'!A:N,13,FALSE)</f>
        <v>0</v>
      </c>
      <c r="AK490" s="224">
        <f>VLOOKUP(A490,'[1]CUT USD'!A:N,14,FALSE)</f>
        <v>0</v>
      </c>
      <c r="AL490" s="96">
        <f t="shared" si="9"/>
        <v>0</v>
      </c>
      <c r="AO490" s="103"/>
    </row>
    <row r="491" spans="1:41" ht="33" hidden="1" customHeight="1">
      <c r="A491" s="221">
        <v>1603</v>
      </c>
      <c r="B491" s="222" t="str">
        <f>PROPER(VLOOKUP(A491,[1]bd_lista!$A:$D,2,FALSE))</f>
        <v>Gobierno Autónomo Municipal De Bermejo</v>
      </c>
      <c r="C491" s="223" t="s">
        <v>1383</v>
      </c>
      <c r="D491" s="224">
        <f>VLOOKUP(A491,'[1]RES. TRL'!A:C,2,FALSE)</f>
        <v>0</v>
      </c>
      <c r="E491" s="224">
        <f>VLOOKUP(A491,'[1]RES. TRL'!A:C,3,FALSE)</f>
        <v>0</v>
      </c>
      <c r="F491" s="224">
        <f>VLOOKUP(A491,[1]RES.CDI!A:B,2,FALSE)</f>
        <v>0</v>
      </c>
      <c r="G491" s="224">
        <f>VLOOKUP(A491,'[1]CUT Bs'!A:S,2,FALSE)</f>
        <v>0</v>
      </c>
      <c r="H491" s="224">
        <f>VLOOKUP(A491,'[1]CUT Bs'!A:S,3,FALSE)</f>
        <v>0</v>
      </c>
      <c r="I491" s="224">
        <f>VLOOKUP(A491,'[1]CUT Bs'!A:S,4,FALSE)</f>
        <v>0</v>
      </c>
      <c r="J491" s="224">
        <f>VLOOKUP(A491,'[1]CUT Bs'!A:S,5,FALSE)</f>
        <v>0</v>
      </c>
      <c r="K491" s="224">
        <f>VLOOKUP(A491,'[1]CUT Bs'!A:S,6,FALSE)</f>
        <v>0</v>
      </c>
      <c r="L491" s="224">
        <f>VLOOKUP(A491,'[1]CUT Bs'!A:S,7,FALSE)</f>
        <v>0</v>
      </c>
      <c r="M491" s="224">
        <f>VLOOKUP(A491,'[1]CUT Bs'!A:S,8,FALSE)</f>
        <v>0</v>
      </c>
      <c r="N491" s="224">
        <f>VLOOKUP(A491,'[1]CUT Bs'!A:S,9,FALSE)</f>
        <v>0</v>
      </c>
      <c r="O491" s="224">
        <f>VLOOKUP(A491,'[1]CUT Bs'!A:S,10,FALSE)</f>
        <v>0</v>
      </c>
      <c r="P491" s="224">
        <f>VLOOKUP(A491,'[1]CUT Bs'!A:S,11,FALSE)</f>
        <v>0</v>
      </c>
      <c r="Q491" s="224">
        <f>VLOOKUP(A491,'[1]CUT Bs'!A:S,12,FALSE)</f>
        <v>0</v>
      </c>
      <c r="R491" s="224">
        <f>VLOOKUP(A491,'[1]CUT Bs'!A:S,13,FALSE)</f>
        <v>0</v>
      </c>
      <c r="S491" s="224">
        <f>VLOOKUP(A491,'[1]CUT Bs'!A:S,14,FALSE)</f>
        <v>0</v>
      </c>
      <c r="T491" s="224">
        <f>VLOOKUP(A491,'[1]CUT Bs'!A:S,15,FALSE)</f>
        <v>0</v>
      </c>
      <c r="U491" s="224">
        <f>VLOOKUP(A491,'[1]CUT Bs'!A:S,16,FALSE)</f>
        <v>0</v>
      </c>
      <c r="V491" s="224">
        <f>VLOOKUP(A491,'[1]CUT Bs'!A:S,17,FALSE)</f>
        <v>0</v>
      </c>
      <c r="W491" s="224">
        <f>VLOOKUP(A491,'[1]RES. TRL'!F:H,2,FALSE)</f>
        <v>0</v>
      </c>
      <c r="X491" s="224">
        <f>VLOOKUP(A491,'[1]RES. TRL'!F:H,3,FALSE)</f>
        <v>0</v>
      </c>
      <c r="Y491" s="224">
        <f>VLOOKUP(A491,'[1]CUT USD'!A:N,2,FALSE)</f>
        <v>0</v>
      </c>
      <c r="Z491" s="224">
        <f>VLOOKUP(A491,'[1]CUT USD'!A:N,3,FALSE)</f>
        <v>0</v>
      </c>
      <c r="AA491" s="224">
        <f>VLOOKUP(A491,'[1]CUT USD'!A:N,4,FALSE)</f>
        <v>0</v>
      </c>
      <c r="AB491" s="224">
        <f>VLOOKUP(A491,'[1]CUT USD'!A:N,5,FALSE)</f>
        <v>0</v>
      </c>
      <c r="AC491" s="224">
        <f>VLOOKUP(A491,'[1]CUT USD'!A:N,6,FALSE)</f>
        <v>0</v>
      </c>
      <c r="AD491" s="224">
        <f>VLOOKUP(A491,'[1]CUT USD'!A:N,7,FALSE)</f>
        <v>0</v>
      </c>
      <c r="AE491" s="224">
        <f>VLOOKUP(A491,'[1]CUT USD'!A:N,8,FALSE)</f>
        <v>0</v>
      </c>
      <c r="AF491" s="224">
        <f>VLOOKUP(A491,'[1]CUT USD'!A:N,9,FALSE)</f>
        <v>0</v>
      </c>
      <c r="AG491" s="224">
        <f>VLOOKUP(A491,'[1]CUT USD'!A:N,10,FALSE)</f>
        <v>0</v>
      </c>
      <c r="AH491" s="224">
        <f>VLOOKUP(A491,'[1]CUT USD'!A:N,11,FALSE)</f>
        <v>0</v>
      </c>
      <c r="AI491" s="224">
        <f>VLOOKUP(A491,'[1]CUT USD'!A:N,12,FALSE)</f>
        <v>0</v>
      </c>
      <c r="AJ491" s="224">
        <f>VLOOKUP(A491,'[1]CUT USD'!A:N,13,FALSE)</f>
        <v>0</v>
      </c>
      <c r="AK491" s="224">
        <f>VLOOKUP(A491,'[1]CUT USD'!A:N,14,FALSE)</f>
        <v>0</v>
      </c>
      <c r="AL491" s="96">
        <f t="shared" si="9"/>
        <v>0</v>
      </c>
      <c r="AO491" s="103"/>
    </row>
    <row r="492" spans="1:41" ht="33" hidden="1" customHeight="1">
      <c r="A492" s="221">
        <v>1604</v>
      </c>
      <c r="B492" s="222" t="str">
        <f>PROPER(VLOOKUP(A492,[1]bd_lista!$A:$D,2,FALSE))</f>
        <v>Gobierno Autónomo Municipal De Yacuiba</v>
      </c>
      <c r="C492" s="223" t="s">
        <v>1383</v>
      </c>
      <c r="D492" s="224">
        <f>VLOOKUP(A492,'[1]RES. TRL'!A:C,2,FALSE)</f>
        <v>0</v>
      </c>
      <c r="E492" s="224">
        <f>VLOOKUP(A492,'[1]RES. TRL'!A:C,3,FALSE)</f>
        <v>0</v>
      </c>
      <c r="F492" s="224">
        <f>VLOOKUP(A492,[1]RES.CDI!A:B,2,FALSE)</f>
        <v>0</v>
      </c>
      <c r="G492" s="224">
        <f>VLOOKUP(A492,'[1]CUT Bs'!A:S,2,FALSE)</f>
        <v>0</v>
      </c>
      <c r="H492" s="224">
        <f>VLOOKUP(A492,'[1]CUT Bs'!A:S,3,FALSE)</f>
        <v>0</v>
      </c>
      <c r="I492" s="224">
        <f>VLOOKUP(A492,'[1]CUT Bs'!A:S,4,FALSE)</f>
        <v>0</v>
      </c>
      <c r="J492" s="224">
        <f>VLOOKUP(A492,'[1]CUT Bs'!A:S,5,FALSE)</f>
        <v>0</v>
      </c>
      <c r="K492" s="224">
        <f>VLOOKUP(A492,'[1]CUT Bs'!A:S,6,FALSE)</f>
        <v>0</v>
      </c>
      <c r="L492" s="224">
        <f>VLOOKUP(A492,'[1]CUT Bs'!A:S,7,FALSE)</f>
        <v>0</v>
      </c>
      <c r="M492" s="224">
        <f>VLOOKUP(A492,'[1]CUT Bs'!A:S,8,FALSE)</f>
        <v>0</v>
      </c>
      <c r="N492" s="224">
        <f>VLOOKUP(A492,'[1]CUT Bs'!A:S,9,FALSE)</f>
        <v>0</v>
      </c>
      <c r="O492" s="224">
        <f>VLOOKUP(A492,'[1]CUT Bs'!A:S,10,FALSE)</f>
        <v>0</v>
      </c>
      <c r="P492" s="224">
        <f>VLOOKUP(A492,'[1]CUT Bs'!A:S,11,FALSE)</f>
        <v>0</v>
      </c>
      <c r="Q492" s="224">
        <f>VLOOKUP(A492,'[1]CUT Bs'!A:S,12,FALSE)</f>
        <v>0</v>
      </c>
      <c r="R492" s="224">
        <f>VLOOKUP(A492,'[1]CUT Bs'!A:S,13,FALSE)</f>
        <v>0</v>
      </c>
      <c r="S492" s="224">
        <f>VLOOKUP(A492,'[1]CUT Bs'!A:S,14,FALSE)</f>
        <v>0</v>
      </c>
      <c r="T492" s="224">
        <f>VLOOKUP(A492,'[1]CUT Bs'!A:S,15,FALSE)</f>
        <v>0</v>
      </c>
      <c r="U492" s="224">
        <f>VLOOKUP(A492,'[1]CUT Bs'!A:S,16,FALSE)</f>
        <v>0</v>
      </c>
      <c r="V492" s="224">
        <f>VLOOKUP(A492,'[1]CUT Bs'!A:S,17,FALSE)</f>
        <v>0</v>
      </c>
      <c r="W492" s="224">
        <f>VLOOKUP(A492,'[1]RES. TRL'!F:H,2,FALSE)</f>
        <v>0</v>
      </c>
      <c r="X492" s="224">
        <f>VLOOKUP(A492,'[1]RES. TRL'!F:H,3,FALSE)</f>
        <v>0</v>
      </c>
      <c r="Y492" s="224">
        <f>VLOOKUP(A492,'[1]CUT USD'!A:N,2,FALSE)</f>
        <v>0</v>
      </c>
      <c r="Z492" s="224">
        <f>VLOOKUP(A492,'[1]CUT USD'!A:N,3,FALSE)</f>
        <v>0</v>
      </c>
      <c r="AA492" s="224">
        <f>VLOOKUP(A492,'[1]CUT USD'!A:N,4,FALSE)</f>
        <v>0</v>
      </c>
      <c r="AB492" s="224">
        <f>VLOOKUP(A492,'[1]CUT USD'!A:N,5,FALSE)</f>
        <v>0</v>
      </c>
      <c r="AC492" s="224">
        <f>VLOOKUP(A492,'[1]CUT USD'!A:N,6,FALSE)</f>
        <v>0</v>
      </c>
      <c r="AD492" s="224">
        <f>VLOOKUP(A492,'[1]CUT USD'!A:N,7,FALSE)</f>
        <v>0</v>
      </c>
      <c r="AE492" s="224">
        <f>VLOOKUP(A492,'[1]CUT USD'!A:N,8,FALSE)</f>
        <v>0</v>
      </c>
      <c r="AF492" s="224">
        <f>VLOOKUP(A492,'[1]CUT USD'!A:N,9,FALSE)</f>
        <v>0</v>
      </c>
      <c r="AG492" s="224">
        <f>VLOOKUP(A492,'[1]CUT USD'!A:N,10,FALSE)</f>
        <v>0</v>
      </c>
      <c r="AH492" s="224">
        <f>VLOOKUP(A492,'[1]CUT USD'!A:N,11,FALSE)</f>
        <v>0</v>
      </c>
      <c r="AI492" s="224">
        <f>VLOOKUP(A492,'[1]CUT USD'!A:N,12,FALSE)</f>
        <v>0</v>
      </c>
      <c r="AJ492" s="224">
        <f>VLOOKUP(A492,'[1]CUT USD'!A:N,13,FALSE)</f>
        <v>0</v>
      </c>
      <c r="AK492" s="224">
        <f>VLOOKUP(A492,'[1]CUT USD'!A:N,14,FALSE)</f>
        <v>0</v>
      </c>
      <c r="AL492" s="96">
        <f t="shared" si="9"/>
        <v>0</v>
      </c>
      <c r="AO492" s="103"/>
    </row>
    <row r="493" spans="1:41" ht="33" hidden="1" customHeight="1">
      <c r="A493" s="221">
        <v>1605</v>
      </c>
      <c r="B493" s="222" t="str">
        <f>PROPER(VLOOKUP(A493,[1]bd_lista!$A:$D,2,FALSE))</f>
        <v>Gobierno Autónomo Municipal De Caraparí</v>
      </c>
      <c r="C493" s="223" t="s">
        <v>1383</v>
      </c>
      <c r="D493" s="224">
        <f>VLOOKUP(A493,'[1]RES. TRL'!A:C,2,FALSE)</f>
        <v>0</v>
      </c>
      <c r="E493" s="224">
        <f>VLOOKUP(A493,'[1]RES. TRL'!A:C,3,FALSE)</f>
        <v>0</v>
      </c>
      <c r="F493" s="224">
        <f>VLOOKUP(A493,[1]RES.CDI!A:B,2,FALSE)</f>
        <v>0</v>
      </c>
      <c r="G493" s="224">
        <f>VLOOKUP(A493,'[1]CUT Bs'!A:S,2,FALSE)</f>
        <v>0</v>
      </c>
      <c r="H493" s="224">
        <f>VLOOKUP(A493,'[1]CUT Bs'!A:S,3,FALSE)</f>
        <v>0</v>
      </c>
      <c r="I493" s="224">
        <f>VLOOKUP(A493,'[1]CUT Bs'!A:S,4,FALSE)</f>
        <v>0</v>
      </c>
      <c r="J493" s="224">
        <f>VLOOKUP(A493,'[1]CUT Bs'!A:S,5,FALSE)</f>
        <v>0</v>
      </c>
      <c r="K493" s="224">
        <f>VLOOKUP(A493,'[1]CUT Bs'!A:S,6,FALSE)</f>
        <v>0</v>
      </c>
      <c r="L493" s="224">
        <f>VLOOKUP(A493,'[1]CUT Bs'!A:S,7,FALSE)</f>
        <v>0</v>
      </c>
      <c r="M493" s="224">
        <f>VLOOKUP(A493,'[1]CUT Bs'!A:S,8,FALSE)</f>
        <v>0</v>
      </c>
      <c r="N493" s="224">
        <f>VLOOKUP(A493,'[1]CUT Bs'!A:S,9,FALSE)</f>
        <v>0</v>
      </c>
      <c r="O493" s="224">
        <f>VLOOKUP(A493,'[1]CUT Bs'!A:S,10,FALSE)</f>
        <v>0</v>
      </c>
      <c r="P493" s="224">
        <f>VLOOKUP(A493,'[1]CUT Bs'!A:S,11,FALSE)</f>
        <v>0</v>
      </c>
      <c r="Q493" s="224">
        <f>VLOOKUP(A493,'[1]CUT Bs'!A:S,12,FALSE)</f>
        <v>0</v>
      </c>
      <c r="R493" s="224">
        <f>VLOOKUP(A493,'[1]CUT Bs'!A:S,13,FALSE)</f>
        <v>0</v>
      </c>
      <c r="S493" s="224">
        <f>VLOOKUP(A493,'[1]CUT Bs'!A:S,14,FALSE)</f>
        <v>0</v>
      </c>
      <c r="T493" s="224">
        <f>VLOOKUP(A493,'[1]CUT Bs'!A:S,15,FALSE)</f>
        <v>0</v>
      </c>
      <c r="U493" s="224">
        <f>VLOOKUP(A493,'[1]CUT Bs'!A:S,16,FALSE)</f>
        <v>0</v>
      </c>
      <c r="V493" s="224">
        <f>VLOOKUP(A493,'[1]CUT Bs'!A:S,17,FALSE)</f>
        <v>0</v>
      </c>
      <c r="W493" s="224">
        <f>VLOOKUP(A493,'[1]RES. TRL'!F:H,2,FALSE)</f>
        <v>0</v>
      </c>
      <c r="X493" s="224">
        <f>VLOOKUP(A493,'[1]RES. TRL'!F:H,3,FALSE)</f>
        <v>0</v>
      </c>
      <c r="Y493" s="224">
        <f>VLOOKUP(A493,'[1]CUT USD'!A:N,2,FALSE)</f>
        <v>0</v>
      </c>
      <c r="Z493" s="224">
        <f>VLOOKUP(A493,'[1]CUT USD'!A:N,3,FALSE)</f>
        <v>0</v>
      </c>
      <c r="AA493" s="224">
        <f>VLOOKUP(A493,'[1]CUT USD'!A:N,4,FALSE)</f>
        <v>0</v>
      </c>
      <c r="AB493" s="224">
        <f>VLOOKUP(A493,'[1]CUT USD'!A:N,5,FALSE)</f>
        <v>0</v>
      </c>
      <c r="AC493" s="224">
        <f>VLOOKUP(A493,'[1]CUT USD'!A:N,6,FALSE)</f>
        <v>0</v>
      </c>
      <c r="AD493" s="224">
        <f>VLOOKUP(A493,'[1]CUT USD'!A:N,7,FALSE)</f>
        <v>0</v>
      </c>
      <c r="AE493" s="224">
        <f>VLOOKUP(A493,'[1]CUT USD'!A:N,8,FALSE)</f>
        <v>0</v>
      </c>
      <c r="AF493" s="224">
        <f>VLOOKUP(A493,'[1]CUT USD'!A:N,9,FALSE)</f>
        <v>0</v>
      </c>
      <c r="AG493" s="224">
        <f>VLOOKUP(A493,'[1]CUT USD'!A:N,10,FALSE)</f>
        <v>0</v>
      </c>
      <c r="AH493" s="224">
        <f>VLOOKUP(A493,'[1]CUT USD'!A:N,11,FALSE)</f>
        <v>0</v>
      </c>
      <c r="AI493" s="224">
        <f>VLOOKUP(A493,'[1]CUT USD'!A:N,12,FALSE)</f>
        <v>0</v>
      </c>
      <c r="AJ493" s="224">
        <f>VLOOKUP(A493,'[1]CUT USD'!A:N,13,FALSE)</f>
        <v>0</v>
      </c>
      <c r="AK493" s="224">
        <f>VLOOKUP(A493,'[1]CUT USD'!A:N,14,FALSE)</f>
        <v>0</v>
      </c>
      <c r="AL493" s="96">
        <f t="shared" si="9"/>
        <v>0</v>
      </c>
      <c r="AO493" s="103"/>
    </row>
    <row r="494" spans="1:41" ht="33" hidden="1" customHeight="1">
      <c r="A494" s="221">
        <v>1606</v>
      </c>
      <c r="B494" s="222" t="str">
        <f>PROPER(VLOOKUP(A494,[1]bd_lista!$A:$D,2,FALSE))</f>
        <v>Gobierno Autónomo Municipal De Villamontes</v>
      </c>
      <c r="C494" s="223" t="s">
        <v>1383</v>
      </c>
      <c r="D494" s="224">
        <f>VLOOKUP(A494,'[1]RES. TRL'!A:C,2,FALSE)</f>
        <v>0</v>
      </c>
      <c r="E494" s="224">
        <f>VLOOKUP(A494,'[1]RES. TRL'!A:C,3,FALSE)</f>
        <v>0</v>
      </c>
      <c r="F494" s="224">
        <f>VLOOKUP(A494,[1]RES.CDI!A:B,2,FALSE)</f>
        <v>0</v>
      </c>
      <c r="G494" s="224">
        <f>VLOOKUP(A494,'[1]CUT Bs'!A:S,2,FALSE)</f>
        <v>0</v>
      </c>
      <c r="H494" s="224">
        <f>VLOOKUP(A494,'[1]CUT Bs'!A:S,3,FALSE)</f>
        <v>0</v>
      </c>
      <c r="I494" s="224">
        <f>VLOOKUP(A494,'[1]CUT Bs'!A:S,4,FALSE)</f>
        <v>0</v>
      </c>
      <c r="J494" s="224">
        <f>VLOOKUP(A494,'[1]CUT Bs'!A:S,5,FALSE)</f>
        <v>0</v>
      </c>
      <c r="K494" s="224">
        <f>VLOOKUP(A494,'[1]CUT Bs'!A:S,6,FALSE)</f>
        <v>0</v>
      </c>
      <c r="L494" s="224">
        <f>VLOOKUP(A494,'[1]CUT Bs'!A:S,7,FALSE)</f>
        <v>0</v>
      </c>
      <c r="M494" s="224">
        <f>VLOOKUP(A494,'[1]CUT Bs'!A:S,8,FALSE)</f>
        <v>0</v>
      </c>
      <c r="N494" s="224">
        <f>VLOOKUP(A494,'[1]CUT Bs'!A:S,9,FALSE)</f>
        <v>0</v>
      </c>
      <c r="O494" s="224">
        <f>VLOOKUP(A494,'[1]CUT Bs'!A:S,10,FALSE)</f>
        <v>0</v>
      </c>
      <c r="P494" s="224">
        <f>VLOOKUP(A494,'[1]CUT Bs'!A:S,11,FALSE)</f>
        <v>0</v>
      </c>
      <c r="Q494" s="224">
        <f>VLOOKUP(A494,'[1]CUT Bs'!A:S,12,FALSE)</f>
        <v>0</v>
      </c>
      <c r="R494" s="224">
        <f>VLOOKUP(A494,'[1]CUT Bs'!A:S,13,FALSE)</f>
        <v>0</v>
      </c>
      <c r="S494" s="224">
        <f>VLOOKUP(A494,'[1]CUT Bs'!A:S,14,FALSE)</f>
        <v>0</v>
      </c>
      <c r="T494" s="224">
        <f>VLOOKUP(A494,'[1]CUT Bs'!A:S,15,FALSE)</f>
        <v>0</v>
      </c>
      <c r="U494" s="224">
        <f>VLOOKUP(A494,'[1]CUT Bs'!A:S,16,FALSE)</f>
        <v>0</v>
      </c>
      <c r="V494" s="224">
        <f>VLOOKUP(A494,'[1]CUT Bs'!A:S,17,FALSE)</f>
        <v>0</v>
      </c>
      <c r="W494" s="224">
        <f>VLOOKUP(A494,'[1]RES. TRL'!F:H,2,FALSE)</f>
        <v>0</v>
      </c>
      <c r="X494" s="224">
        <f>VLOOKUP(A494,'[1]RES. TRL'!F:H,3,FALSE)</f>
        <v>0</v>
      </c>
      <c r="Y494" s="224">
        <f>VLOOKUP(A494,'[1]CUT USD'!A:N,2,FALSE)</f>
        <v>0</v>
      </c>
      <c r="Z494" s="224">
        <f>VLOOKUP(A494,'[1]CUT USD'!A:N,3,FALSE)</f>
        <v>0</v>
      </c>
      <c r="AA494" s="224">
        <f>VLOOKUP(A494,'[1]CUT USD'!A:N,4,FALSE)</f>
        <v>0</v>
      </c>
      <c r="AB494" s="224">
        <f>VLOOKUP(A494,'[1]CUT USD'!A:N,5,FALSE)</f>
        <v>0</v>
      </c>
      <c r="AC494" s="224">
        <f>VLOOKUP(A494,'[1]CUT USD'!A:N,6,FALSE)</f>
        <v>0</v>
      </c>
      <c r="AD494" s="224">
        <f>VLOOKUP(A494,'[1]CUT USD'!A:N,7,FALSE)</f>
        <v>0</v>
      </c>
      <c r="AE494" s="224">
        <f>VLOOKUP(A494,'[1]CUT USD'!A:N,8,FALSE)</f>
        <v>0</v>
      </c>
      <c r="AF494" s="224">
        <f>VLOOKUP(A494,'[1]CUT USD'!A:N,9,FALSE)</f>
        <v>0</v>
      </c>
      <c r="AG494" s="224">
        <f>VLOOKUP(A494,'[1]CUT USD'!A:N,10,FALSE)</f>
        <v>0</v>
      </c>
      <c r="AH494" s="224">
        <f>VLOOKUP(A494,'[1]CUT USD'!A:N,11,FALSE)</f>
        <v>0</v>
      </c>
      <c r="AI494" s="224">
        <f>VLOOKUP(A494,'[1]CUT USD'!A:N,12,FALSE)</f>
        <v>0</v>
      </c>
      <c r="AJ494" s="224">
        <f>VLOOKUP(A494,'[1]CUT USD'!A:N,13,FALSE)</f>
        <v>0</v>
      </c>
      <c r="AK494" s="224">
        <f>VLOOKUP(A494,'[1]CUT USD'!A:N,14,FALSE)</f>
        <v>0</v>
      </c>
      <c r="AL494" s="96">
        <f t="shared" si="9"/>
        <v>0</v>
      </c>
      <c r="AO494" s="103"/>
    </row>
    <row r="495" spans="1:41" ht="33" hidden="1" customHeight="1">
      <c r="A495" s="221">
        <v>1607</v>
      </c>
      <c r="B495" s="222" t="str">
        <f>PROPER(VLOOKUP(A495,[1]bd_lista!$A:$D,2,FALSE))</f>
        <v>Gobierno Autónomo Municipal De Uriondo (Concepción)</v>
      </c>
      <c r="C495" s="223" t="s">
        <v>1383</v>
      </c>
      <c r="D495" s="224">
        <f>VLOOKUP(A495,'[1]RES. TRL'!A:C,2,FALSE)</f>
        <v>0</v>
      </c>
      <c r="E495" s="224">
        <f>VLOOKUP(A495,'[1]RES. TRL'!A:C,3,FALSE)</f>
        <v>0</v>
      </c>
      <c r="F495" s="224">
        <f>VLOOKUP(A495,[1]RES.CDI!A:B,2,FALSE)</f>
        <v>0</v>
      </c>
      <c r="G495" s="224">
        <f>VLOOKUP(A495,'[1]CUT Bs'!A:S,2,FALSE)</f>
        <v>0</v>
      </c>
      <c r="H495" s="224">
        <f>VLOOKUP(A495,'[1]CUT Bs'!A:S,3,FALSE)</f>
        <v>0</v>
      </c>
      <c r="I495" s="224">
        <f>VLOOKUP(A495,'[1]CUT Bs'!A:S,4,FALSE)</f>
        <v>0</v>
      </c>
      <c r="J495" s="224">
        <f>VLOOKUP(A495,'[1]CUT Bs'!A:S,5,FALSE)</f>
        <v>0</v>
      </c>
      <c r="K495" s="224">
        <f>VLOOKUP(A495,'[1]CUT Bs'!A:S,6,FALSE)</f>
        <v>0</v>
      </c>
      <c r="L495" s="224">
        <f>VLOOKUP(A495,'[1]CUT Bs'!A:S,7,FALSE)</f>
        <v>0</v>
      </c>
      <c r="M495" s="224">
        <f>VLOOKUP(A495,'[1]CUT Bs'!A:S,8,FALSE)</f>
        <v>0</v>
      </c>
      <c r="N495" s="224">
        <f>VLOOKUP(A495,'[1]CUT Bs'!A:S,9,FALSE)</f>
        <v>0</v>
      </c>
      <c r="O495" s="224">
        <f>VLOOKUP(A495,'[1]CUT Bs'!A:S,10,FALSE)</f>
        <v>0</v>
      </c>
      <c r="P495" s="224">
        <f>VLOOKUP(A495,'[1]CUT Bs'!A:S,11,FALSE)</f>
        <v>0</v>
      </c>
      <c r="Q495" s="224">
        <f>VLOOKUP(A495,'[1]CUT Bs'!A:S,12,FALSE)</f>
        <v>0</v>
      </c>
      <c r="R495" s="224">
        <f>VLOOKUP(A495,'[1]CUT Bs'!A:S,13,FALSE)</f>
        <v>0</v>
      </c>
      <c r="S495" s="224">
        <f>VLOOKUP(A495,'[1]CUT Bs'!A:S,14,FALSE)</f>
        <v>0</v>
      </c>
      <c r="T495" s="224">
        <f>VLOOKUP(A495,'[1]CUT Bs'!A:S,15,FALSE)</f>
        <v>0</v>
      </c>
      <c r="U495" s="224">
        <f>VLOOKUP(A495,'[1]CUT Bs'!A:S,16,FALSE)</f>
        <v>0</v>
      </c>
      <c r="V495" s="224">
        <f>VLOOKUP(A495,'[1]CUT Bs'!A:S,17,FALSE)</f>
        <v>0</v>
      </c>
      <c r="W495" s="224">
        <f>VLOOKUP(A495,'[1]RES. TRL'!F:H,2,FALSE)</f>
        <v>0</v>
      </c>
      <c r="X495" s="224">
        <f>VLOOKUP(A495,'[1]RES. TRL'!F:H,3,FALSE)</f>
        <v>0</v>
      </c>
      <c r="Y495" s="224">
        <f>VLOOKUP(A495,'[1]CUT USD'!A:N,2,FALSE)</f>
        <v>0</v>
      </c>
      <c r="Z495" s="224">
        <f>VLOOKUP(A495,'[1]CUT USD'!A:N,3,FALSE)</f>
        <v>0</v>
      </c>
      <c r="AA495" s="224">
        <f>VLOOKUP(A495,'[1]CUT USD'!A:N,4,FALSE)</f>
        <v>0</v>
      </c>
      <c r="AB495" s="224">
        <f>VLOOKUP(A495,'[1]CUT USD'!A:N,5,FALSE)</f>
        <v>0</v>
      </c>
      <c r="AC495" s="224">
        <f>VLOOKUP(A495,'[1]CUT USD'!A:N,6,FALSE)</f>
        <v>0</v>
      </c>
      <c r="AD495" s="224">
        <f>VLOOKUP(A495,'[1]CUT USD'!A:N,7,FALSE)</f>
        <v>0</v>
      </c>
      <c r="AE495" s="224">
        <f>VLOOKUP(A495,'[1]CUT USD'!A:N,8,FALSE)</f>
        <v>0</v>
      </c>
      <c r="AF495" s="224">
        <f>VLOOKUP(A495,'[1]CUT USD'!A:N,9,FALSE)</f>
        <v>0</v>
      </c>
      <c r="AG495" s="224">
        <f>VLOOKUP(A495,'[1]CUT USD'!A:N,10,FALSE)</f>
        <v>0</v>
      </c>
      <c r="AH495" s="224">
        <f>VLOOKUP(A495,'[1]CUT USD'!A:N,11,FALSE)</f>
        <v>0</v>
      </c>
      <c r="AI495" s="224">
        <f>VLOOKUP(A495,'[1]CUT USD'!A:N,12,FALSE)</f>
        <v>0</v>
      </c>
      <c r="AJ495" s="224">
        <f>VLOOKUP(A495,'[1]CUT USD'!A:N,13,FALSE)</f>
        <v>0</v>
      </c>
      <c r="AK495" s="224">
        <f>VLOOKUP(A495,'[1]CUT USD'!A:N,14,FALSE)</f>
        <v>0</v>
      </c>
      <c r="AL495" s="96">
        <f t="shared" si="9"/>
        <v>0</v>
      </c>
      <c r="AO495" s="103"/>
    </row>
    <row r="496" spans="1:41" ht="33" hidden="1" customHeight="1">
      <c r="A496" s="221">
        <v>1608</v>
      </c>
      <c r="B496" s="222" t="str">
        <f>PROPER(VLOOKUP(A496,[1]bd_lista!$A:$D,2,FALSE))</f>
        <v>Gobierno Autónomo Municipal De Yunchara</v>
      </c>
      <c r="C496" s="223" t="s">
        <v>1383</v>
      </c>
      <c r="D496" s="224">
        <f>VLOOKUP(A496,'[1]RES. TRL'!A:C,2,FALSE)</f>
        <v>0</v>
      </c>
      <c r="E496" s="224">
        <f>VLOOKUP(A496,'[1]RES. TRL'!A:C,3,FALSE)</f>
        <v>0</v>
      </c>
      <c r="F496" s="224">
        <f>VLOOKUP(A496,[1]RES.CDI!A:B,2,FALSE)</f>
        <v>0</v>
      </c>
      <c r="G496" s="224">
        <f>VLOOKUP(A496,'[1]CUT Bs'!A:S,2,FALSE)</f>
        <v>0</v>
      </c>
      <c r="H496" s="224">
        <f>VLOOKUP(A496,'[1]CUT Bs'!A:S,3,FALSE)</f>
        <v>0</v>
      </c>
      <c r="I496" s="224">
        <f>VLOOKUP(A496,'[1]CUT Bs'!A:S,4,FALSE)</f>
        <v>0</v>
      </c>
      <c r="J496" s="224">
        <f>VLOOKUP(A496,'[1]CUT Bs'!A:S,5,FALSE)</f>
        <v>0</v>
      </c>
      <c r="K496" s="224">
        <f>VLOOKUP(A496,'[1]CUT Bs'!A:S,6,FALSE)</f>
        <v>0</v>
      </c>
      <c r="L496" s="224">
        <f>VLOOKUP(A496,'[1]CUT Bs'!A:S,7,FALSE)</f>
        <v>0</v>
      </c>
      <c r="M496" s="224">
        <f>VLOOKUP(A496,'[1]CUT Bs'!A:S,8,FALSE)</f>
        <v>0</v>
      </c>
      <c r="N496" s="224">
        <f>VLOOKUP(A496,'[1]CUT Bs'!A:S,9,FALSE)</f>
        <v>0</v>
      </c>
      <c r="O496" s="224">
        <f>VLOOKUP(A496,'[1]CUT Bs'!A:S,10,FALSE)</f>
        <v>0</v>
      </c>
      <c r="P496" s="224">
        <f>VLOOKUP(A496,'[1]CUT Bs'!A:S,11,FALSE)</f>
        <v>0</v>
      </c>
      <c r="Q496" s="224">
        <f>VLOOKUP(A496,'[1]CUT Bs'!A:S,12,FALSE)</f>
        <v>0</v>
      </c>
      <c r="R496" s="224">
        <f>VLOOKUP(A496,'[1]CUT Bs'!A:S,13,FALSE)</f>
        <v>0</v>
      </c>
      <c r="S496" s="224">
        <f>VLOOKUP(A496,'[1]CUT Bs'!A:S,14,FALSE)</f>
        <v>0</v>
      </c>
      <c r="T496" s="224">
        <f>VLOOKUP(A496,'[1]CUT Bs'!A:S,15,FALSE)</f>
        <v>0</v>
      </c>
      <c r="U496" s="224">
        <f>VLOOKUP(A496,'[1]CUT Bs'!A:S,16,FALSE)</f>
        <v>0</v>
      </c>
      <c r="V496" s="224">
        <f>VLOOKUP(A496,'[1]CUT Bs'!A:S,17,FALSE)</f>
        <v>0</v>
      </c>
      <c r="W496" s="224">
        <f>VLOOKUP(A496,'[1]RES. TRL'!F:H,2,FALSE)</f>
        <v>0</v>
      </c>
      <c r="X496" s="224">
        <f>VLOOKUP(A496,'[1]RES. TRL'!F:H,3,FALSE)</f>
        <v>0</v>
      </c>
      <c r="Y496" s="224">
        <f>VLOOKUP(A496,'[1]CUT USD'!A:N,2,FALSE)</f>
        <v>0</v>
      </c>
      <c r="Z496" s="224">
        <f>VLOOKUP(A496,'[1]CUT USD'!A:N,3,FALSE)</f>
        <v>0</v>
      </c>
      <c r="AA496" s="224">
        <f>VLOOKUP(A496,'[1]CUT USD'!A:N,4,FALSE)</f>
        <v>0</v>
      </c>
      <c r="AB496" s="224">
        <f>VLOOKUP(A496,'[1]CUT USD'!A:N,5,FALSE)</f>
        <v>0</v>
      </c>
      <c r="AC496" s="224">
        <f>VLOOKUP(A496,'[1]CUT USD'!A:N,6,FALSE)</f>
        <v>0</v>
      </c>
      <c r="AD496" s="224">
        <f>VLOOKUP(A496,'[1]CUT USD'!A:N,7,FALSE)</f>
        <v>0</v>
      </c>
      <c r="AE496" s="224">
        <f>VLOOKUP(A496,'[1]CUT USD'!A:N,8,FALSE)</f>
        <v>0</v>
      </c>
      <c r="AF496" s="224">
        <f>VLOOKUP(A496,'[1]CUT USD'!A:N,9,FALSE)</f>
        <v>0</v>
      </c>
      <c r="AG496" s="224">
        <f>VLOOKUP(A496,'[1]CUT USD'!A:N,10,FALSE)</f>
        <v>0</v>
      </c>
      <c r="AH496" s="224">
        <f>VLOOKUP(A496,'[1]CUT USD'!A:N,11,FALSE)</f>
        <v>0</v>
      </c>
      <c r="AI496" s="224">
        <f>VLOOKUP(A496,'[1]CUT USD'!A:N,12,FALSE)</f>
        <v>0</v>
      </c>
      <c r="AJ496" s="224">
        <f>VLOOKUP(A496,'[1]CUT USD'!A:N,13,FALSE)</f>
        <v>0</v>
      </c>
      <c r="AK496" s="224">
        <f>VLOOKUP(A496,'[1]CUT USD'!A:N,14,FALSE)</f>
        <v>0</v>
      </c>
      <c r="AL496" s="96">
        <f t="shared" si="9"/>
        <v>0</v>
      </c>
      <c r="AO496" s="103"/>
    </row>
    <row r="497" spans="1:41" ht="33" hidden="1" customHeight="1">
      <c r="A497" s="221">
        <v>1609</v>
      </c>
      <c r="B497" s="222" t="str">
        <f>PROPER(VLOOKUP(A497,[1]bd_lista!$A:$D,2,FALSE))</f>
        <v>Gobierno Autónomo Municipal De San Lorenzo</v>
      </c>
      <c r="C497" s="223" t="s">
        <v>1383</v>
      </c>
      <c r="D497" s="224">
        <f>VLOOKUP(A497,'[1]RES. TRL'!A:C,2,FALSE)</f>
        <v>0</v>
      </c>
      <c r="E497" s="224">
        <f>VLOOKUP(A497,'[1]RES. TRL'!A:C,3,FALSE)</f>
        <v>0</v>
      </c>
      <c r="F497" s="224">
        <f>VLOOKUP(A497,[1]RES.CDI!A:B,2,FALSE)</f>
        <v>0</v>
      </c>
      <c r="G497" s="224">
        <f>VLOOKUP(A497,'[1]CUT Bs'!A:S,2,FALSE)</f>
        <v>0</v>
      </c>
      <c r="H497" s="224">
        <f>VLOOKUP(A497,'[1]CUT Bs'!A:S,3,FALSE)</f>
        <v>0</v>
      </c>
      <c r="I497" s="224">
        <f>VLOOKUP(A497,'[1]CUT Bs'!A:S,4,FALSE)</f>
        <v>0</v>
      </c>
      <c r="J497" s="224">
        <f>VLOOKUP(A497,'[1]CUT Bs'!A:S,5,FALSE)</f>
        <v>0</v>
      </c>
      <c r="K497" s="224">
        <f>VLOOKUP(A497,'[1]CUT Bs'!A:S,6,FALSE)</f>
        <v>0</v>
      </c>
      <c r="L497" s="224">
        <f>VLOOKUP(A497,'[1]CUT Bs'!A:S,7,FALSE)</f>
        <v>0</v>
      </c>
      <c r="M497" s="224">
        <f>VLOOKUP(A497,'[1]CUT Bs'!A:S,8,FALSE)</f>
        <v>0</v>
      </c>
      <c r="N497" s="224">
        <f>VLOOKUP(A497,'[1]CUT Bs'!A:S,9,FALSE)</f>
        <v>0</v>
      </c>
      <c r="O497" s="224">
        <f>VLOOKUP(A497,'[1]CUT Bs'!A:S,10,FALSE)</f>
        <v>0</v>
      </c>
      <c r="P497" s="224">
        <f>VLOOKUP(A497,'[1]CUT Bs'!A:S,11,FALSE)</f>
        <v>0</v>
      </c>
      <c r="Q497" s="224">
        <f>VLOOKUP(A497,'[1]CUT Bs'!A:S,12,FALSE)</f>
        <v>0</v>
      </c>
      <c r="R497" s="224">
        <f>VLOOKUP(A497,'[1]CUT Bs'!A:S,13,FALSE)</f>
        <v>0</v>
      </c>
      <c r="S497" s="224">
        <f>VLOOKUP(A497,'[1]CUT Bs'!A:S,14,FALSE)</f>
        <v>0</v>
      </c>
      <c r="T497" s="224">
        <f>VLOOKUP(A497,'[1]CUT Bs'!A:S,15,FALSE)</f>
        <v>0</v>
      </c>
      <c r="U497" s="224">
        <f>VLOOKUP(A497,'[1]CUT Bs'!A:S,16,FALSE)</f>
        <v>0</v>
      </c>
      <c r="V497" s="224">
        <f>VLOOKUP(A497,'[1]CUT Bs'!A:S,17,FALSE)</f>
        <v>0</v>
      </c>
      <c r="W497" s="224">
        <f>VLOOKUP(A497,'[1]RES. TRL'!F:H,2,FALSE)</f>
        <v>0</v>
      </c>
      <c r="X497" s="224">
        <f>VLOOKUP(A497,'[1]RES. TRL'!F:H,3,FALSE)</f>
        <v>0</v>
      </c>
      <c r="Y497" s="224">
        <f>VLOOKUP(A497,'[1]CUT USD'!A:N,2,FALSE)</f>
        <v>0</v>
      </c>
      <c r="Z497" s="224">
        <f>VLOOKUP(A497,'[1]CUT USD'!A:N,3,FALSE)</f>
        <v>0</v>
      </c>
      <c r="AA497" s="224">
        <f>VLOOKUP(A497,'[1]CUT USD'!A:N,4,FALSE)</f>
        <v>0</v>
      </c>
      <c r="AB497" s="224">
        <f>VLOOKUP(A497,'[1]CUT USD'!A:N,5,FALSE)</f>
        <v>0</v>
      </c>
      <c r="AC497" s="224">
        <f>VLOOKUP(A497,'[1]CUT USD'!A:N,6,FALSE)</f>
        <v>0</v>
      </c>
      <c r="AD497" s="224">
        <f>VLOOKUP(A497,'[1]CUT USD'!A:N,7,FALSE)</f>
        <v>0</v>
      </c>
      <c r="AE497" s="224">
        <f>VLOOKUP(A497,'[1]CUT USD'!A:N,8,FALSE)</f>
        <v>0</v>
      </c>
      <c r="AF497" s="224">
        <f>VLOOKUP(A497,'[1]CUT USD'!A:N,9,FALSE)</f>
        <v>0</v>
      </c>
      <c r="AG497" s="224">
        <f>VLOOKUP(A497,'[1]CUT USD'!A:N,10,FALSE)</f>
        <v>0</v>
      </c>
      <c r="AH497" s="224">
        <f>VLOOKUP(A497,'[1]CUT USD'!A:N,11,FALSE)</f>
        <v>0</v>
      </c>
      <c r="AI497" s="224">
        <f>VLOOKUP(A497,'[1]CUT USD'!A:N,12,FALSE)</f>
        <v>0</v>
      </c>
      <c r="AJ497" s="224">
        <f>VLOOKUP(A497,'[1]CUT USD'!A:N,13,FALSE)</f>
        <v>0</v>
      </c>
      <c r="AK497" s="224">
        <f>VLOOKUP(A497,'[1]CUT USD'!A:N,14,FALSE)</f>
        <v>0</v>
      </c>
      <c r="AL497" s="96">
        <f t="shared" si="9"/>
        <v>0</v>
      </c>
      <c r="AO497" s="103"/>
    </row>
    <row r="498" spans="1:41" ht="33" hidden="1" customHeight="1">
      <c r="A498" s="221">
        <v>1610</v>
      </c>
      <c r="B498" s="222" t="str">
        <f>PROPER(VLOOKUP(A498,[1]bd_lista!$A:$D,2,FALSE))</f>
        <v>Gobierno Autónomo Municipal De El Puente</v>
      </c>
      <c r="C498" s="223" t="s">
        <v>1383</v>
      </c>
      <c r="D498" s="224">
        <f>VLOOKUP(A498,'[1]RES. TRL'!A:C,2,FALSE)</f>
        <v>0</v>
      </c>
      <c r="E498" s="224">
        <f>VLOOKUP(A498,'[1]RES. TRL'!A:C,3,FALSE)</f>
        <v>0</v>
      </c>
      <c r="F498" s="224">
        <f>VLOOKUP(A498,[1]RES.CDI!A:B,2,FALSE)</f>
        <v>0</v>
      </c>
      <c r="G498" s="224">
        <f>VLOOKUP(A498,'[1]CUT Bs'!A:S,2,FALSE)</f>
        <v>0</v>
      </c>
      <c r="H498" s="224">
        <f>VLOOKUP(A498,'[1]CUT Bs'!A:S,3,FALSE)</f>
        <v>0</v>
      </c>
      <c r="I498" s="224">
        <f>VLOOKUP(A498,'[1]CUT Bs'!A:S,4,FALSE)</f>
        <v>0</v>
      </c>
      <c r="J498" s="224">
        <f>VLOOKUP(A498,'[1]CUT Bs'!A:S,5,FALSE)</f>
        <v>0</v>
      </c>
      <c r="K498" s="224">
        <f>VLOOKUP(A498,'[1]CUT Bs'!A:S,6,FALSE)</f>
        <v>0</v>
      </c>
      <c r="L498" s="224">
        <f>VLOOKUP(A498,'[1]CUT Bs'!A:S,7,FALSE)</f>
        <v>0</v>
      </c>
      <c r="M498" s="224">
        <f>VLOOKUP(A498,'[1]CUT Bs'!A:S,8,FALSE)</f>
        <v>0</v>
      </c>
      <c r="N498" s="224">
        <f>VLOOKUP(A498,'[1]CUT Bs'!A:S,9,FALSE)</f>
        <v>0</v>
      </c>
      <c r="O498" s="224">
        <f>VLOOKUP(A498,'[1]CUT Bs'!A:S,10,FALSE)</f>
        <v>0</v>
      </c>
      <c r="P498" s="224">
        <f>VLOOKUP(A498,'[1]CUT Bs'!A:S,11,FALSE)</f>
        <v>0</v>
      </c>
      <c r="Q498" s="224">
        <f>VLOOKUP(A498,'[1]CUT Bs'!A:S,12,FALSE)</f>
        <v>0</v>
      </c>
      <c r="R498" s="224">
        <f>VLOOKUP(A498,'[1]CUT Bs'!A:S,13,FALSE)</f>
        <v>0</v>
      </c>
      <c r="S498" s="224">
        <f>VLOOKUP(A498,'[1]CUT Bs'!A:S,14,FALSE)</f>
        <v>0</v>
      </c>
      <c r="T498" s="224">
        <f>VLOOKUP(A498,'[1]CUT Bs'!A:S,15,FALSE)</f>
        <v>0</v>
      </c>
      <c r="U498" s="224">
        <f>VLOOKUP(A498,'[1]CUT Bs'!A:S,16,FALSE)</f>
        <v>0</v>
      </c>
      <c r="V498" s="224">
        <f>VLOOKUP(A498,'[1]CUT Bs'!A:S,17,FALSE)</f>
        <v>0</v>
      </c>
      <c r="W498" s="224">
        <f>VLOOKUP(A498,'[1]RES. TRL'!F:H,2,FALSE)</f>
        <v>0</v>
      </c>
      <c r="X498" s="224">
        <f>VLOOKUP(A498,'[1]RES. TRL'!F:H,3,FALSE)</f>
        <v>0</v>
      </c>
      <c r="Y498" s="224">
        <f>VLOOKUP(A498,'[1]CUT USD'!A:N,2,FALSE)</f>
        <v>0</v>
      </c>
      <c r="Z498" s="224">
        <f>VLOOKUP(A498,'[1]CUT USD'!A:N,3,FALSE)</f>
        <v>0</v>
      </c>
      <c r="AA498" s="224">
        <f>VLOOKUP(A498,'[1]CUT USD'!A:N,4,FALSE)</f>
        <v>0</v>
      </c>
      <c r="AB498" s="224">
        <f>VLOOKUP(A498,'[1]CUT USD'!A:N,5,FALSE)</f>
        <v>0</v>
      </c>
      <c r="AC498" s="224">
        <f>VLOOKUP(A498,'[1]CUT USD'!A:N,6,FALSE)</f>
        <v>0</v>
      </c>
      <c r="AD498" s="224">
        <f>VLOOKUP(A498,'[1]CUT USD'!A:N,7,FALSE)</f>
        <v>0</v>
      </c>
      <c r="AE498" s="224">
        <f>VLOOKUP(A498,'[1]CUT USD'!A:N,8,FALSE)</f>
        <v>0</v>
      </c>
      <c r="AF498" s="224">
        <f>VLOOKUP(A498,'[1]CUT USD'!A:N,9,FALSE)</f>
        <v>0</v>
      </c>
      <c r="AG498" s="224">
        <f>VLOOKUP(A498,'[1]CUT USD'!A:N,10,FALSE)</f>
        <v>0</v>
      </c>
      <c r="AH498" s="224">
        <f>VLOOKUP(A498,'[1]CUT USD'!A:N,11,FALSE)</f>
        <v>0</v>
      </c>
      <c r="AI498" s="224">
        <f>VLOOKUP(A498,'[1]CUT USD'!A:N,12,FALSE)</f>
        <v>0</v>
      </c>
      <c r="AJ498" s="224">
        <f>VLOOKUP(A498,'[1]CUT USD'!A:N,13,FALSE)</f>
        <v>0</v>
      </c>
      <c r="AK498" s="224">
        <f>VLOOKUP(A498,'[1]CUT USD'!A:N,14,FALSE)</f>
        <v>0</v>
      </c>
      <c r="AL498" s="96">
        <f t="shared" si="9"/>
        <v>0</v>
      </c>
      <c r="AO498" s="103"/>
    </row>
    <row r="499" spans="1:41" ht="33" hidden="1" customHeight="1">
      <c r="A499" s="221">
        <v>1611</v>
      </c>
      <c r="B499" s="222" t="str">
        <f>PROPER(VLOOKUP(A499,[1]bd_lista!$A:$D,2,FALSE))</f>
        <v>Gobierno Autónomo Municipal De Entre Ríos</v>
      </c>
      <c r="C499" s="223" t="s">
        <v>1383</v>
      </c>
      <c r="D499" s="224">
        <f>VLOOKUP(A499,'[1]RES. TRL'!A:C,2,FALSE)</f>
        <v>0</v>
      </c>
      <c r="E499" s="224">
        <f>VLOOKUP(A499,'[1]RES. TRL'!A:C,3,FALSE)</f>
        <v>0</v>
      </c>
      <c r="F499" s="224">
        <f>VLOOKUP(A499,[1]RES.CDI!A:B,2,FALSE)</f>
        <v>0</v>
      </c>
      <c r="G499" s="224">
        <f>VLOOKUP(A499,'[1]CUT Bs'!A:S,2,FALSE)</f>
        <v>0</v>
      </c>
      <c r="H499" s="224">
        <f>VLOOKUP(A499,'[1]CUT Bs'!A:S,3,FALSE)</f>
        <v>0</v>
      </c>
      <c r="I499" s="224">
        <f>VLOOKUP(A499,'[1]CUT Bs'!A:S,4,FALSE)</f>
        <v>0</v>
      </c>
      <c r="J499" s="224">
        <f>VLOOKUP(A499,'[1]CUT Bs'!A:S,5,FALSE)</f>
        <v>0</v>
      </c>
      <c r="K499" s="224">
        <f>VLOOKUP(A499,'[1]CUT Bs'!A:S,6,FALSE)</f>
        <v>0</v>
      </c>
      <c r="L499" s="224">
        <f>VLOOKUP(A499,'[1]CUT Bs'!A:S,7,FALSE)</f>
        <v>0</v>
      </c>
      <c r="M499" s="224">
        <f>VLOOKUP(A499,'[1]CUT Bs'!A:S,8,FALSE)</f>
        <v>0</v>
      </c>
      <c r="N499" s="224">
        <f>VLOOKUP(A499,'[1]CUT Bs'!A:S,9,FALSE)</f>
        <v>0</v>
      </c>
      <c r="O499" s="224">
        <f>VLOOKUP(A499,'[1]CUT Bs'!A:S,10,FALSE)</f>
        <v>0</v>
      </c>
      <c r="P499" s="224">
        <f>VLOOKUP(A499,'[1]CUT Bs'!A:S,11,FALSE)</f>
        <v>0</v>
      </c>
      <c r="Q499" s="224">
        <f>VLOOKUP(A499,'[1]CUT Bs'!A:S,12,FALSE)</f>
        <v>0</v>
      </c>
      <c r="R499" s="224">
        <f>VLOOKUP(A499,'[1]CUT Bs'!A:S,13,FALSE)</f>
        <v>0</v>
      </c>
      <c r="S499" s="224">
        <f>VLOOKUP(A499,'[1]CUT Bs'!A:S,14,FALSE)</f>
        <v>0</v>
      </c>
      <c r="T499" s="224">
        <f>VLOOKUP(A499,'[1]CUT Bs'!A:S,15,FALSE)</f>
        <v>0</v>
      </c>
      <c r="U499" s="224">
        <f>VLOOKUP(A499,'[1]CUT Bs'!A:S,16,FALSE)</f>
        <v>0</v>
      </c>
      <c r="V499" s="224">
        <f>VLOOKUP(A499,'[1]CUT Bs'!A:S,17,FALSE)</f>
        <v>0</v>
      </c>
      <c r="W499" s="224">
        <f>VLOOKUP(A499,'[1]RES. TRL'!F:H,2,FALSE)</f>
        <v>0</v>
      </c>
      <c r="X499" s="224">
        <f>VLOOKUP(A499,'[1]RES. TRL'!F:H,3,FALSE)</f>
        <v>0</v>
      </c>
      <c r="Y499" s="224">
        <f>VLOOKUP(A499,'[1]CUT USD'!A:N,2,FALSE)</f>
        <v>0</v>
      </c>
      <c r="Z499" s="224">
        <f>VLOOKUP(A499,'[1]CUT USD'!A:N,3,FALSE)</f>
        <v>0</v>
      </c>
      <c r="AA499" s="224">
        <f>VLOOKUP(A499,'[1]CUT USD'!A:N,4,FALSE)</f>
        <v>0</v>
      </c>
      <c r="AB499" s="224">
        <f>VLOOKUP(A499,'[1]CUT USD'!A:N,5,FALSE)</f>
        <v>0</v>
      </c>
      <c r="AC499" s="224">
        <f>VLOOKUP(A499,'[1]CUT USD'!A:N,6,FALSE)</f>
        <v>0</v>
      </c>
      <c r="AD499" s="224">
        <f>VLOOKUP(A499,'[1]CUT USD'!A:N,7,FALSE)</f>
        <v>0</v>
      </c>
      <c r="AE499" s="224">
        <f>VLOOKUP(A499,'[1]CUT USD'!A:N,8,FALSE)</f>
        <v>0</v>
      </c>
      <c r="AF499" s="224">
        <f>VLOOKUP(A499,'[1]CUT USD'!A:N,9,FALSE)</f>
        <v>0</v>
      </c>
      <c r="AG499" s="224">
        <f>VLOOKUP(A499,'[1]CUT USD'!A:N,10,FALSE)</f>
        <v>0</v>
      </c>
      <c r="AH499" s="224">
        <f>VLOOKUP(A499,'[1]CUT USD'!A:N,11,FALSE)</f>
        <v>0</v>
      </c>
      <c r="AI499" s="224">
        <f>VLOOKUP(A499,'[1]CUT USD'!A:N,12,FALSE)</f>
        <v>0</v>
      </c>
      <c r="AJ499" s="224">
        <f>VLOOKUP(A499,'[1]CUT USD'!A:N,13,FALSE)</f>
        <v>0</v>
      </c>
      <c r="AK499" s="224">
        <f>VLOOKUP(A499,'[1]CUT USD'!A:N,14,FALSE)</f>
        <v>0</v>
      </c>
      <c r="AL499" s="96">
        <f t="shared" si="9"/>
        <v>0</v>
      </c>
      <c r="AO499" s="103"/>
    </row>
    <row r="500" spans="1:41" ht="33" hidden="1" customHeight="1">
      <c r="A500" s="221">
        <v>1701</v>
      </c>
      <c r="B500" s="222" t="str">
        <f>PROPER(VLOOKUP(A500,[1]bd_lista!$A:$D,2,FALSE))</f>
        <v>Gobierno Autónomo Municipal De Santa Cruz De La Sierra</v>
      </c>
      <c r="C500" s="223" t="s">
        <v>1383</v>
      </c>
      <c r="D500" s="224">
        <f>VLOOKUP(A500,'[1]RES. TRL'!A:C,2,FALSE)</f>
        <v>0</v>
      </c>
      <c r="E500" s="224">
        <f>VLOOKUP(A500,'[1]RES. TRL'!A:C,3,FALSE)</f>
        <v>0</v>
      </c>
      <c r="F500" s="224">
        <f>VLOOKUP(A500,[1]RES.CDI!A:B,2,FALSE)</f>
        <v>0</v>
      </c>
      <c r="G500" s="224">
        <f>VLOOKUP(A500,'[1]CUT Bs'!A:S,2,FALSE)</f>
        <v>0</v>
      </c>
      <c r="H500" s="224">
        <f>VLOOKUP(A500,'[1]CUT Bs'!A:S,3,FALSE)</f>
        <v>0</v>
      </c>
      <c r="I500" s="224">
        <f>VLOOKUP(A500,'[1]CUT Bs'!A:S,4,FALSE)</f>
        <v>0</v>
      </c>
      <c r="J500" s="224">
        <f>VLOOKUP(A500,'[1]CUT Bs'!A:S,5,FALSE)</f>
        <v>0</v>
      </c>
      <c r="K500" s="224">
        <f>VLOOKUP(A500,'[1]CUT Bs'!A:S,6,FALSE)</f>
        <v>0</v>
      </c>
      <c r="L500" s="224">
        <f>VLOOKUP(A500,'[1]CUT Bs'!A:S,7,FALSE)</f>
        <v>0</v>
      </c>
      <c r="M500" s="224">
        <f>VLOOKUP(A500,'[1]CUT Bs'!A:S,8,FALSE)</f>
        <v>0</v>
      </c>
      <c r="N500" s="224">
        <f>VLOOKUP(A500,'[1]CUT Bs'!A:S,9,FALSE)</f>
        <v>0</v>
      </c>
      <c r="O500" s="224">
        <f>VLOOKUP(A500,'[1]CUT Bs'!A:S,10,FALSE)</f>
        <v>0</v>
      </c>
      <c r="P500" s="224">
        <f>VLOOKUP(A500,'[1]CUT Bs'!A:S,11,FALSE)</f>
        <v>0</v>
      </c>
      <c r="Q500" s="224">
        <f>VLOOKUP(A500,'[1]CUT Bs'!A:S,12,FALSE)</f>
        <v>0</v>
      </c>
      <c r="R500" s="224">
        <f>VLOOKUP(A500,'[1]CUT Bs'!A:S,13,FALSE)</f>
        <v>0</v>
      </c>
      <c r="S500" s="224">
        <f>VLOOKUP(A500,'[1]CUT Bs'!A:S,14,FALSE)</f>
        <v>0</v>
      </c>
      <c r="T500" s="224">
        <f>VLOOKUP(A500,'[1]CUT Bs'!A:S,15,FALSE)</f>
        <v>0</v>
      </c>
      <c r="U500" s="224">
        <f>VLOOKUP(A500,'[1]CUT Bs'!A:S,16,FALSE)</f>
        <v>0</v>
      </c>
      <c r="V500" s="224">
        <f>VLOOKUP(A500,'[1]CUT Bs'!A:S,17,FALSE)</f>
        <v>0</v>
      </c>
      <c r="W500" s="224">
        <f>VLOOKUP(A500,'[1]RES. TRL'!F:H,2,FALSE)</f>
        <v>0</v>
      </c>
      <c r="X500" s="224">
        <f>VLOOKUP(A500,'[1]RES. TRL'!F:H,3,FALSE)</f>
        <v>0</v>
      </c>
      <c r="Y500" s="224">
        <f>VLOOKUP(A500,'[1]CUT USD'!A:N,2,FALSE)</f>
        <v>0</v>
      </c>
      <c r="Z500" s="224">
        <f>VLOOKUP(A500,'[1]CUT USD'!A:N,3,FALSE)</f>
        <v>0</v>
      </c>
      <c r="AA500" s="224">
        <f>VLOOKUP(A500,'[1]CUT USD'!A:N,4,FALSE)</f>
        <v>0</v>
      </c>
      <c r="AB500" s="224">
        <f>VLOOKUP(A500,'[1]CUT USD'!A:N,5,FALSE)</f>
        <v>0</v>
      </c>
      <c r="AC500" s="224">
        <f>VLOOKUP(A500,'[1]CUT USD'!A:N,6,FALSE)</f>
        <v>0</v>
      </c>
      <c r="AD500" s="224">
        <f>VLOOKUP(A500,'[1]CUT USD'!A:N,7,FALSE)</f>
        <v>0</v>
      </c>
      <c r="AE500" s="224">
        <f>VLOOKUP(A500,'[1]CUT USD'!A:N,8,FALSE)</f>
        <v>0</v>
      </c>
      <c r="AF500" s="224">
        <f>VLOOKUP(A500,'[1]CUT USD'!A:N,9,FALSE)</f>
        <v>0</v>
      </c>
      <c r="AG500" s="224">
        <f>VLOOKUP(A500,'[1]CUT USD'!A:N,10,FALSE)</f>
        <v>0</v>
      </c>
      <c r="AH500" s="224">
        <f>VLOOKUP(A500,'[1]CUT USD'!A:N,11,FALSE)</f>
        <v>0</v>
      </c>
      <c r="AI500" s="224">
        <f>VLOOKUP(A500,'[1]CUT USD'!A:N,12,FALSE)</f>
        <v>0</v>
      </c>
      <c r="AJ500" s="224">
        <f>VLOOKUP(A500,'[1]CUT USD'!A:N,13,FALSE)</f>
        <v>0</v>
      </c>
      <c r="AK500" s="224">
        <f>VLOOKUP(A500,'[1]CUT USD'!A:N,14,FALSE)</f>
        <v>0</v>
      </c>
      <c r="AL500" s="96">
        <f t="shared" si="9"/>
        <v>0</v>
      </c>
      <c r="AO500" s="103"/>
    </row>
    <row r="501" spans="1:41" ht="33" hidden="1" customHeight="1">
      <c r="A501" s="221">
        <v>1702</v>
      </c>
      <c r="B501" s="222" t="str">
        <f>PROPER(VLOOKUP(A501,[1]bd_lista!$A:$D,2,FALSE))</f>
        <v>Gobierno Autónomo Municipal De Cotoca</v>
      </c>
      <c r="C501" s="223" t="s">
        <v>1383</v>
      </c>
      <c r="D501" s="224">
        <f>VLOOKUP(A501,'[1]RES. TRL'!A:C,2,FALSE)</f>
        <v>0</v>
      </c>
      <c r="E501" s="224">
        <f>VLOOKUP(A501,'[1]RES. TRL'!A:C,3,FALSE)</f>
        <v>0</v>
      </c>
      <c r="F501" s="224">
        <f>VLOOKUP(A501,[1]RES.CDI!A:B,2,FALSE)</f>
        <v>0</v>
      </c>
      <c r="G501" s="224">
        <f>VLOOKUP(A501,'[1]CUT Bs'!A:S,2,FALSE)</f>
        <v>0</v>
      </c>
      <c r="H501" s="224">
        <f>VLOOKUP(A501,'[1]CUT Bs'!A:S,3,FALSE)</f>
        <v>0</v>
      </c>
      <c r="I501" s="224">
        <f>VLOOKUP(A501,'[1]CUT Bs'!A:S,4,FALSE)</f>
        <v>0</v>
      </c>
      <c r="J501" s="224">
        <f>VLOOKUP(A501,'[1]CUT Bs'!A:S,5,FALSE)</f>
        <v>0</v>
      </c>
      <c r="K501" s="224">
        <f>VLOOKUP(A501,'[1]CUT Bs'!A:S,6,FALSE)</f>
        <v>0</v>
      </c>
      <c r="L501" s="224">
        <f>VLOOKUP(A501,'[1]CUT Bs'!A:S,7,FALSE)</f>
        <v>0</v>
      </c>
      <c r="M501" s="224">
        <f>VLOOKUP(A501,'[1]CUT Bs'!A:S,8,FALSE)</f>
        <v>0</v>
      </c>
      <c r="N501" s="224">
        <f>VLOOKUP(A501,'[1]CUT Bs'!A:S,9,FALSE)</f>
        <v>0</v>
      </c>
      <c r="O501" s="224">
        <f>VLOOKUP(A501,'[1]CUT Bs'!A:S,10,FALSE)</f>
        <v>0</v>
      </c>
      <c r="P501" s="224">
        <f>VLOOKUP(A501,'[1]CUT Bs'!A:S,11,FALSE)</f>
        <v>0</v>
      </c>
      <c r="Q501" s="224">
        <f>VLOOKUP(A501,'[1]CUT Bs'!A:S,12,FALSE)</f>
        <v>0</v>
      </c>
      <c r="R501" s="224">
        <f>VLOOKUP(A501,'[1]CUT Bs'!A:S,13,FALSE)</f>
        <v>0</v>
      </c>
      <c r="S501" s="224">
        <f>VLOOKUP(A501,'[1]CUT Bs'!A:S,14,FALSE)</f>
        <v>0</v>
      </c>
      <c r="T501" s="224">
        <f>VLOOKUP(A501,'[1]CUT Bs'!A:S,15,FALSE)</f>
        <v>0</v>
      </c>
      <c r="U501" s="224">
        <f>VLOOKUP(A501,'[1]CUT Bs'!A:S,16,FALSE)</f>
        <v>0</v>
      </c>
      <c r="V501" s="224">
        <f>VLOOKUP(A501,'[1]CUT Bs'!A:S,17,FALSE)</f>
        <v>0</v>
      </c>
      <c r="W501" s="224">
        <f>VLOOKUP(A501,'[1]RES. TRL'!F:H,2,FALSE)</f>
        <v>0</v>
      </c>
      <c r="X501" s="224">
        <f>VLOOKUP(A501,'[1]RES. TRL'!F:H,3,FALSE)</f>
        <v>0</v>
      </c>
      <c r="Y501" s="224">
        <f>VLOOKUP(A501,'[1]CUT USD'!A:N,2,FALSE)</f>
        <v>0</v>
      </c>
      <c r="Z501" s="224">
        <f>VLOOKUP(A501,'[1]CUT USD'!A:N,3,FALSE)</f>
        <v>0</v>
      </c>
      <c r="AA501" s="224">
        <f>VLOOKUP(A501,'[1]CUT USD'!A:N,4,FALSE)</f>
        <v>0</v>
      </c>
      <c r="AB501" s="224">
        <f>VLOOKUP(A501,'[1]CUT USD'!A:N,5,FALSE)</f>
        <v>0</v>
      </c>
      <c r="AC501" s="224">
        <f>VLOOKUP(A501,'[1]CUT USD'!A:N,6,FALSE)</f>
        <v>0</v>
      </c>
      <c r="AD501" s="224">
        <f>VLOOKUP(A501,'[1]CUT USD'!A:N,7,FALSE)</f>
        <v>0</v>
      </c>
      <c r="AE501" s="224">
        <f>VLOOKUP(A501,'[1]CUT USD'!A:N,8,FALSE)</f>
        <v>0</v>
      </c>
      <c r="AF501" s="224">
        <f>VLOOKUP(A501,'[1]CUT USD'!A:N,9,FALSE)</f>
        <v>0</v>
      </c>
      <c r="AG501" s="224">
        <f>VLOOKUP(A501,'[1]CUT USD'!A:N,10,FALSE)</f>
        <v>0</v>
      </c>
      <c r="AH501" s="224">
        <f>VLOOKUP(A501,'[1]CUT USD'!A:N,11,FALSE)</f>
        <v>0</v>
      </c>
      <c r="AI501" s="224">
        <f>VLOOKUP(A501,'[1]CUT USD'!A:N,12,FALSE)</f>
        <v>0</v>
      </c>
      <c r="AJ501" s="224">
        <f>VLOOKUP(A501,'[1]CUT USD'!A:N,13,FALSE)</f>
        <v>0</v>
      </c>
      <c r="AK501" s="224">
        <f>VLOOKUP(A501,'[1]CUT USD'!A:N,14,FALSE)</f>
        <v>0</v>
      </c>
      <c r="AL501" s="96">
        <f t="shared" si="9"/>
        <v>0</v>
      </c>
      <c r="AO501" s="103"/>
    </row>
    <row r="502" spans="1:41" ht="33" hidden="1" customHeight="1">
      <c r="A502" s="221">
        <v>1703</v>
      </c>
      <c r="B502" s="222" t="str">
        <f>PROPER(VLOOKUP(A502,[1]bd_lista!$A:$D,2,FALSE))</f>
        <v>Gobierno Autónomo Municipal De Porongo (Ayacucho)</v>
      </c>
      <c r="C502" s="223" t="s">
        <v>1383</v>
      </c>
      <c r="D502" s="224">
        <f>VLOOKUP(A502,'[1]RES. TRL'!A:C,2,FALSE)</f>
        <v>0</v>
      </c>
      <c r="E502" s="224">
        <f>VLOOKUP(A502,'[1]RES. TRL'!A:C,3,FALSE)</f>
        <v>0</v>
      </c>
      <c r="F502" s="224">
        <f>VLOOKUP(A502,[1]RES.CDI!A:B,2,FALSE)</f>
        <v>0</v>
      </c>
      <c r="G502" s="224">
        <f>VLOOKUP(A502,'[1]CUT Bs'!A:S,2,FALSE)</f>
        <v>0</v>
      </c>
      <c r="H502" s="224">
        <f>VLOOKUP(A502,'[1]CUT Bs'!A:S,3,FALSE)</f>
        <v>0</v>
      </c>
      <c r="I502" s="224">
        <f>VLOOKUP(A502,'[1]CUT Bs'!A:S,4,FALSE)</f>
        <v>0</v>
      </c>
      <c r="J502" s="224">
        <f>VLOOKUP(A502,'[1]CUT Bs'!A:S,5,FALSE)</f>
        <v>0</v>
      </c>
      <c r="K502" s="224">
        <f>VLOOKUP(A502,'[1]CUT Bs'!A:S,6,FALSE)</f>
        <v>0</v>
      </c>
      <c r="L502" s="224">
        <f>VLOOKUP(A502,'[1]CUT Bs'!A:S,7,FALSE)</f>
        <v>0</v>
      </c>
      <c r="M502" s="224">
        <f>VLOOKUP(A502,'[1]CUT Bs'!A:S,8,FALSE)</f>
        <v>0</v>
      </c>
      <c r="N502" s="224">
        <f>VLOOKUP(A502,'[1]CUT Bs'!A:S,9,FALSE)</f>
        <v>0</v>
      </c>
      <c r="O502" s="224">
        <f>VLOOKUP(A502,'[1]CUT Bs'!A:S,10,FALSE)</f>
        <v>0</v>
      </c>
      <c r="P502" s="224">
        <f>VLOOKUP(A502,'[1]CUT Bs'!A:S,11,FALSE)</f>
        <v>0</v>
      </c>
      <c r="Q502" s="224">
        <f>VLOOKUP(A502,'[1]CUT Bs'!A:S,12,FALSE)</f>
        <v>0</v>
      </c>
      <c r="R502" s="224">
        <f>VLOOKUP(A502,'[1]CUT Bs'!A:S,13,FALSE)</f>
        <v>0</v>
      </c>
      <c r="S502" s="224">
        <f>VLOOKUP(A502,'[1]CUT Bs'!A:S,14,FALSE)</f>
        <v>0</v>
      </c>
      <c r="T502" s="224">
        <f>VLOOKUP(A502,'[1]CUT Bs'!A:S,15,FALSE)</f>
        <v>0</v>
      </c>
      <c r="U502" s="224">
        <f>VLOOKUP(A502,'[1]CUT Bs'!A:S,16,FALSE)</f>
        <v>0</v>
      </c>
      <c r="V502" s="224">
        <f>VLOOKUP(A502,'[1]CUT Bs'!A:S,17,FALSE)</f>
        <v>0</v>
      </c>
      <c r="W502" s="224">
        <f>VLOOKUP(A502,'[1]RES. TRL'!F:H,2,FALSE)</f>
        <v>0</v>
      </c>
      <c r="X502" s="224">
        <f>VLOOKUP(A502,'[1]RES. TRL'!F:H,3,FALSE)</f>
        <v>0</v>
      </c>
      <c r="Y502" s="224">
        <f>VLOOKUP(A502,'[1]CUT USD'!A:N,2,FALSE)</f>
        <v>0</v>
      </c>
      <c r="Z502" s="224">
        <f>VLOOKUP(A502,'[1]CUT USD'!A:N,3,FALSE)</f>
        <v>0</v>
      </c>
      <c r="AA502" s="224">
        <f>VLOOKUP(A502,'[1]CUT USD'!A:N,4,FALSE)</f>
        <v>0</v>
      </c>
      <c r="AB502" s="224">
        <f>VLOOKUP(A502,'[1]CUT USD'!A:N,5,FALSE)</f>
        <v>0</v>
      </c>
      <c r="AC502" s="224">
        <f>VLOOKUP(A502,'[1]CUT USD'!A:N,6,FALSE)</f>
        <v>0</v>
      </c>
      <c r="AD502" s="224">
        <f>VLOOKUP(A502,'[1]CUT USD'!A:N,7,FALSE)</f>
        <v>0</v>
      </c>
      <c r="AE502" s="224">
        <f>VLOOKUP(A502,'[1]CUT USD'!A:N,8,FALSE)</f>
        <v>0</v>
      </c>
      <c r="AF502" s="224">
        <f>VLOOKUP(A502,'[1]CUT USD'!A:N,9,FALSE)</f>
        <v>0</v>
      </c>
      <c r="AG502" s="224">
        <f>VLOOKUP(A502,'[1]CUT USD'!A:N,10,FALSE)</f>
        <v>0</v>
      </c>
      <c r="AH502" s="224">
        <f>VLOOKUP(A502,'[1]CUT USD'!A:N,11,FALSE)</f>
        <v>0</v>
      </c>
      <c r="AI502" s="224">
        <f>VLOOKUP(A502,'[1]CUT USD'!A:N,12,FALSE)</f>
        <v>0</v>
      </c>
      <c r="AJ502" s="224">
        <f>VLOOKUP(A502,'[1]CUT USD'!A:N,13,FALSE)</f>
        <v>0</v>
      </c>
      <c r="AK502" s="224">
        <f>VLOOKUP(A502,'[1]CUT USD'!A:N,14,FALSE)</f>
        <v>0</v>
      </c>
      <c r="AL502" s="96">
        <f t="shared" si="9"/>
        <v>0</v>
      </c>
      <c r="AO502" s="103"/>
    </row>
    <row r="503" spans="1:41" ht="33" hidden="1" customHeight="1">
      <c r="A503" s="221">
        <v>1704</v>
      </c>
      <c r="B503" s="222" t="str">
        <f>PROPER(VLOOKUP(A503,[1]bd_lista!$A:$D,2,FALSE))</f>
        <v>Gobierno Autónomo Municipal De La Guardia</v>
      </c>
      <c r="C503" s="223" t="s">
        <v>1383</v>
      </c>
      <c r="D503" s="224">
        <f>VLOOKUP(A503,'[1]RES. TRL'!A:C,2,FALSE)</f>
        <v>0</v>
      </c>
      <c r="E503" s="224">
        <f>VLOOKUP(A503,'[1]RES. TRL'!A:C,3,FALSE)</f>
        <v>0</v>
      </c>
      <c r="F503" s="224">
        <f>VLOOKUP(A503,[1]RES.CDI!A:B,2,FALSE)</f>
        <v>0</v>
      </c>
      <c r="G503" s="224">
        <f>VLOOKUP(A503,'[1]CUT Bs'!A:S,2,FALSE)</f>
        <v>0</v>
      </c>
      <c r="H503" s="224">
        <f>VLOOKUP(A503,'[1]CUT Bs'!A:S,3,FALSE)</f>
        <v>0</v>
      </c>
      <c r="I503" s="224">
        <f>VLOOKUP(A503,'[1]CUT Bs'!A:S,4,FALSE)</f>
        <v>0</v>
      </c>
      <c r="J503" s="224">
        <f>VLOOKUP(A503,'[1]CUT Bs'!A:S,5,FALSE)</f>
        <v>0</v>
      </c>
      <c r="K503" s="224">
        <f>VLOOKUP(A503,'[1]CUT Bs'!A:S,6,FALSE)</f>
        <v>0</v>
      </c>
      <c r="L503" s="224">
        <f>VLOOKUP(A503,'[1]CUT Bs'!A:S,7,FALSE)</f>
        <v>0</v>
      </c>
      <c r="M503" s="224">
        <f>VLOOKUP(A503,'[1]CUT Bs'!A:S,8,FALSE)</f>
        <v>0</v>
      </c>
      <c r="N503" s="224">
        <f>VLOOKUP(A503,'[1]CUT Bs'!A:S,9,FALSE)</f>
        <v>0</v>
      </c>
      <c r="O503" s="224">
        <f>VLOOKUP(A503,'[1]CUT Bs'!A:S,10,FALSE)</f>
        <v>0</v>
      </c>
      <c r="P503" s="224">
        <f>VLOOKUP(A503,'[1]CUT Bs'!A:S,11,FALSE)</f>
        <v>0</v>
      </c>
      <c r="Q503" s="224">
        <f>VLOOKUP(A503,'[1]CUT Bs'!A:S,12,FALSE)</f>
        <v>0</v>
      </c>
      <c r="R503" s="224">
        <f>VLOOKUP(A503,'[1]CUT Bs'!A:S,13,FALSE)</f>
        <v>0</v>
      </c>
      <c r="S503" s="224">
        <f>VLOOKUP(A503,'[1]CUT Bs'!A:S,14,FALSE)</f>
        <v>0</v>
      </c>
      <c r="T503" s="224">
        <f>VLOOKUP(A503,'[1]CUT Bs'!A:S,15,FALSE)</f>
        <v>0</v>
      </c>
      <c r="U503" s="224">
        <f>VLOOKUP(A503,'[1]CUT Bs'!A:S,16,FALSE)</f>
        <v>0</v>
      </c>
      <c r="V503" s="224">
        <f>VLOOKUP(A503,'[1]CUT Bs'!A:S,17,FALSE)</f>
        <v>0</v>
      </c>
      <c r="W503" s="224">
        <f>VLOOKUP(A503,'[1]RES. TRL'!F:H,2,FALSE)</f>
        <v>0</v>
      </c>
      <c r="X503" s="224">
        <f>VLOOKUP(A503,'[1]RES. TRL'!F:H,3,FALSE)</f>
        <v>0</v>
      </c>
      <c r="Y503" s="224">
        <f>VLOOKUP(A503,'[1]CUT USD'!A:N,2,FALSE)</f>
        <v>0</v>
      </c>
      <c r="Z503" s="224">
        <f>VLOOKUP(A503,'[1]CUT USD'!A:N,3,FALSE)</f>
        <v>0</v>
      </c>
      <c r="AA503" s="224">
        <f>VLOOKUP(A503,'[1]CUT USD'!A:N,4,FALSE)</f>
        <v>0</v>
      </c>
      <c r="AB503" s="224">
        <f>VLOOKUP(A503,'[1]CUT USD'!A:N,5,FALSE)</f>
        <v>0</v>
      </c>
      <c r="AC503" s="224">
        <f>VLOOKUP(A503,'[1]CUT USD'!A:N,6,FALSE)</f>
        <v>0</v>
      </c>
      <c r="AD503" s="224">
        <f>VLOOKUP(A503,'[1]CUT USD'!A:N,7,FALSE)</f>
        <v>0</v>
      </c>
      <c r="AE503" s="224">
        <f>VLOOKUP(A503,'[1]CUT USD'!A:N,8,FALSE)</f>
        <v>0</v>
      </c>
      <c r="AF503" s="224">
        <f>VLOOKUP(A503,'[1]CUT USD'!A:N,9,FALSE)</f>
        <v>0</v>
      </c>
      <c r="AG503" s="224">
        <f>VLOOKUP(A503,'[1]CUT USD'!A:N,10,FALSE)</f>
        <v>0</v>
      </c>
      <c r="AH503" s="224">
        <f>VLOOKUP(A503,'[1]CUT USD'!A:N,11,FALSE)</f>
        <v>0</v>
      </c>
      <c r="AI503" s="224">
        <f>VLOOKUP(A503,'[1]CUT USD'!A:N,12,FALSE)</f>
        <v>0</v>
      </c>
      <c r="AJ503" s="224">
        <f>VLOOKUP(A503,'[1]CUT USD'!A:N,13,FALSE)</f>
        <v>0</v>
      </c>
      <c r="AK503" s="224">
        <f>VLOOKUP(A503,'[1]CUT USD'!A:N,14,FALSE)</f>
        <v>0</v>
      </c>
      <c r="AL503" s="96">
        <f t="shared" si="9"/>
        <v>0</v>
      </c>
      <c r="AO503" s="103"/>
    </row>
    <row r="504" spans="1:41" ht="33" hidden="1" customHeight="1">
      <c r="A504" s="221">
        <v>1705</v>
      </c>
      <c r="B504" s="222" t="str">
        <f>PROPER(VLOOKUP(A504,[1]bd_lista!$A:$D,2,FALSE))</f>
        <v>Gobierno Autónomo Municipal De El Torno</v>
      </c>
      <c r="C504" s="223" t="s">
        <v>1383</v>
      </c>
      <c r="D504" s="224">
        <f>VLOOKUP(A504,'[1]RES. TRL'!A:C,2,FALSE)</f>
        <v>0</v>
      </c>
      <c r="E504" s="224">
        <f>VLOOKUP(A504,'[1]RES. TRL'!A:C,3,FALSE)</f>
        <v>0</v>
      </c>
      <c r="F504" s="224">
        <f>VLOOKUP(A504,[1]RES.CDI!A:B,2,FALSE)</f>
        <v>0</v>
      </c>
      <c r="G504" s="224">
        <f>VLOOKUP(A504,'[1]CUT Bs'!A:S,2,FALSE)</f>
        <v>0</v>
      </c>
      <c r="H504" s="224">
        <f>VLOOKUP(A504,'[1]CUT Bs'!A:S,3,FALSE)</f>
        <v>0</v>
      </c>
      <c r="I504" s="224">
        <f>VLOOKUP(A504,'[1]CUT Bs'!A:S,4,FALSE)</f>
        <v>0</v>
      </c>
      <c r="J504" s="224">
        <f>VLOOKUP(A504,'[1]CUT Bs'!A:S,5,FALSE)</f>
        <v>0</v>
      </c>
      <c r="K504" s="224">
        <f>VLOOKUP(A504,'[1]CUT Bs'!A:S,6,FALSE)</f>
        <v>0</v>
      </c>
      <c r="L504" s="224">
        <f>VLOOKUP(A504,'[1]CUT Bs'!A:S,7,FALSE)</f>
        <v>0</v>
      </c>
      <c r="M504" s="224">
        <f>VLOOKUP(A504,'[1]CUT Bs'!A:S,8,FALSE)</f>
        <v>0</v>
      </c>
      <c r="N504" s="224">
        <f>VLOOKUP(A504,'[1]CUT Bs'!A:S,9,FALSE)</f>
        <v>0</v>
      </c>
      <c r="O504" s="224">
        <f>VLOOKUP(A504,'[1]CUT Bs'!A:S,10,FALSE)</f>
        <v>0</v>
      </c>
      <c r="P504" s="224">
        <f>VLOOKUP(A504,'[1]CUT Bs'!A:S,11,FALSE)</f>
        <v>0</v>
      </c>
      <c r="Q504" s="224">
        <f>VLOOKUP(A504,'[1]CUT Bs'!A:S,12,FALSE)</f>
        <v>0</v>
      </c>
      <c r="R504" s="224">
        <f>VLOOKUP(A504,'[1]CUT Bs'!A:S,13,FALSE)</f>
        <v>0</v>
      </c>
      <c r="S504" s="224">
        <f>VLOOKUP(A504,'[1]CUT Bs'!A:S,14,FALSE)</f>
        <v>0</v>
      </c>
      <c r="T504" s="224">
        <f>VLOOKUP(A504,'[1]CUT Bs'!A:S,15,FALSE)</f>
        <v>0</v>
      </c>
      <c r="U504" s="224">
        <f>VLOOKUP(A504,'[1]CUT Bs'!A:S,16,FALSE)</f>
        <v>0</v>
      </c>
      <c r="V504" s="224">
        <f>VLOOKUP(A504,'[1]CUT Bs'!A:S,17,FALSE)</f>
        <v>0</v>
      </c>
      <c r="W504" s="224">
        <f>VLOOKUP(A504,'[1]RES. TRL'!F:H,2,FALSE)</f>
        <v>0</v>
      </c>
      <c r="X504" s="224">
        <f>VLOOKUP(A504,'[1]RES. TRL'!F:H,3,FALSE)</f>
        <v>0</v>
      </c>
      <c r="Y504" s="224">
        <f>VLOOKUP(A504,'[1]CUT USD'!A:N,2,FALSE)</f>
        <v>0</v>
      </c>
      <c r="Z504" s="224">
        <f>VLOOKUP(A504,'[1]CUT USD'!A:N,3,FALSE)</f>
        <v>0</v>
      </c>
      <c r="AA504" s="224">
        <f>VLOOKUP(A504,'[1]CUT USD'!A:N,4,FALSE)</f>
        <v>0</v>
      </c>
      <c r="AB504" s="224">
        <f>VLOOKUP(A504,'[1]CUT USD'!A:N,5,FALSE)</f>
        <v>0</v>
      </c>
      <c r="AC504" s="224">
        <f>VLOOKUP(A504,'[1]CUT USD'!A:N,6,FALSE)</f>
        <v>0</v>
      </c>
      <c r="AD504" s="224">
        <f>VLOOKUP(A504,'[1]CUT USD'!A:N,7,FALSE)</f>
        <v>0</v>
      </c>
      <c r="AE504" s="224">
        <f>VLOOKUP(A504,'[1]CUT USD'!A:N,8,FALSE)</f>
        <v>0</v>
      </c>
      <c r="AF504" s="224">
        <f>VLOOKUP(A504,'[1]CUT USD'!A:N,9,FALSE)</f>
        <v>0</v>
      </c>
      <c r="AG504" s="224">
        <f>VLOOKUP(A504,'[1]CUT USD'!A:N,10,FALSE)</f>
        <v>0</v>
      </c>
      <c r="AH504" s="224">
        <f>VLOOKUP(A504,'[1]CUT USD'!A:N,11,FALSE)</f>
        <v>0</v>
      </c>
      <c r="AI504" s="224">
        <f>VLOOKUP(A504,'[1]CUT USD'!A:N,12,FALSE)</f>
        <v>0</v>
      </c>
      <c r="AJ504" s="224">
        <f>VLOOKUP(A504,'[1]CUT USD'!A:N,13,FALSE)</f>
        <v>0</v>
      </c>
      <c r="AK504" s="224">
        <f>VLOOKUP(A504,'[1]CUT USD'!A:N,14,FALSE)</f>
        <v>0</v>
      </c>
      <c r="AL504" s="96">
        <f t="shared" si="9"/>
        <v>0</v>
      </c>
      <c r="AO504" s="103"/>
    </row>
    <row r="505" spans="1:41" ht="33" hidden="1" customHeight="1">
      <c r="A505" s="221">
        <v>1706</v>
      </c>
      <c r="B505" s="222" t="str">
        <f>PROPER(VLOOKUP(A505,[1]bd_lista!$A:$D,2,FALSE))</f>
        <v>Gobierno Autónomo Municipal De Warnes</v>
      </c>
      <c r="C505" s="223" t="s">
        <v>1383</v>
      </c>
      <c r="D505" s="224">
        <f>VLOOKUP(A505,'[1]RES. TRL'!A:C,2,FALSE)</f>
        <v>0</v>
      </c>
      <c r="E505" s="224">
        <f>VLOOKUP(A505,'[1]RES. TRL'!A:C,3,FALSE)</f>
        <v>0</v>
      </c>
      <c r="F505" s="224">
        <f>VLOOKUP(A505,[1]RES.CDI!A:B,2,FALSE)</f>
        <v>0</v>
      </c>
      <c r="G505" s="224">
        <f>VLOOKUP(A505,'[1]CUT Bs'!A:S,2,FALSE)</f>
        <v>0</v>
      </c>
      <c r="H505" s="224">
        <f>VLOOKUP(A505,'[1]CUT Bs'!A:S,3,FALSE)</f>
        <v>0</v>
      </c>
      <c r="I505" s="224">
        <f>VLOOKUP(A505,'[1]CUT Bs'!A:S,4,FALSE)</f>
        <v>0</v>
      </c>
      <c r="J505" s="224">
        <f>VLOOKUP(A505,'[1]CUT Bs'!A:S,5,FALSE)</f>
        <v>0</v>
      </c>
      <c r="K505" s="224">
        <f>VLOOKUP(A505,'[1]CUT Bs'!A:S,6,FALSE)</f>
        <v>0</v>
      </c>
      <c r="L505" s="224">
        <f>VLOOKUP(A505,'[1]CUT Bs'!A:S,7,FALSE)</f>
        <v>0</v>
      </c>
      <c r="M505" s="224">
        <f>VLOOKUP(A505,'[1]CUT Bs'!A:S,8,FALSE)</f>
        <v>0</v>
      </c>
      <c r="N505" s="224">
        <f>VLOOKUP(A505,'[1]CUT Bs'!A:S,9,FALSE)</f>
        <v>0</v>
      </c>
      <c r="O505" s="224">
        <f>VLOOKUP(A505,'[1]CUT Bs'!A:S,10,FALSE)</f>
        <v>0</v>
      </c>
      <c r="P505" s="224">
        <f>VLOOKUP(A505,'[1]CUT Bs'!A:S,11,FALSE)</f>
        <v>0</v>
      </c>
      <c r="Q505" s="224">
        <f>VLOOKUP(A505,'[1]CUT Bs'!A:S,12,FALSE)</f>
        <v>0</v>
      </c>
      <c r="R505" s="224">
        <f>VLOOKUP(A505,'[1]CUT Bs'!A:S,13,FALSE)</f>
        <v>0</v>
      </c>
      <c r="S505" s="224">
        <f>VLOOKUP(A505,'[1]CUT Bs'!A:S,14,FALSE)</f>
        <v>0</v>
      </c>
      <c r="T505" s="224">
        <f>VLOOKUP(A505,'[1]CUT Bs'!A:S,15,FALSE)</f>
        <v>0</v>
      </c>
      <c r="U505" s="224">
        <f>VLOOKUP(A505,'[1]CUT Bs'!A:S,16,FALSE)</f>
        <v>0</v>
      </c>
      <c r="V505" s="224">
        <f>VLOOKUP(A505,'[1]CUT Bs'!A:S,17,FALSE)</f>
        <v>0</v>
      </c>
      <c r="W505" s="224">
        <f>VLOOKUP(A505,'[1]RES. TRL'!F:H,2,FALSE)</f>
        <v>0</v>
      </c>
      <c r="X505" s="224">
        <f>VLOOKUP(A505,'[1]RES. TRL'!F:H,3,FALSE)</f>
        <v>0</v>
      </c>
      <c r="Y505" s="224">
        <f>VLOOKUP(A505,'[1]CUT USD'!A:N,2,FALSE)</f>
        <v>0</v>
      </c>
      <c r="Z505" s="224">
        <f>VLOOKUP(A505,'[1]CUT USD'!A:N,3,FALSE)</f>
        <v>0</v>
      </c>
      <c r="AA505" s="224">
        <f>VLOOKUP(A505,'[1]CUT USD'!A:N,4,FALSE)</f>
        <v>0</v>
      </c>
      <c r="AB505" s="224">
        <f>VLOOKUP(A505,'[1]CUT USD'!A:N,5,FALSE)</f>
        <v>0</v>
      </c>
      <c r="AC505" s="224">
        <f>VLOOKUP(A505,'[1]CUT USD'!A:N,6,FALSE)</f>
        <v>0</v>
      </c>
      <c r="AD505" s="224">
        <f>VLOOKUP(A505,'[1]CUT USD'!A:N,7,FALSE)</f>
        <v>0</v>
      </c>
      <c r="AE505" s="224">
        <f>VLOOKUP(A505,'[1]CUT USD'!A:N,8,FALSE)</f>
        <v>0</v>
      </c>
      <c r="AF505" s="224">
        <f>VLOOKUP(A505,'[1]CUT USD'!A:N,9,FALSE)</f>
        <v>0</v>
      </c>
      <c r="AG505" s="224">
        <f>VLOOKUP(A505,'[1]CUT USD'!A:N,10,FALSE)</f>
        <v>0</v>
      </c>
      <c r="AH505" s="224">
        <f>VLOOKUP(A505,'[1]CUT USD'!A:N,11,FALSE)</f>
        <v>0</v>
      </c>
      <c r="AI505" s="224">
        <f>VLOOKUP(A505,'[1]CUT USD'!A:N,12,FALSE)</f>
        <v>0</v>
      </c>
      <c r="AJ505" s="224">
        <f>VLOOKUP(A505,'[1]CUT USD'!A:N,13,FALSE)</f>
        <v>0</v>
      </c>
      <c r="AK505" s="224">
        <f>VLOOKUP(A505,'[1]CUT USD'!A:N,14,FALSE)</f>
        <v>0</v>
      </c>
      <c r="AL505" s="96">
        <f t="shared" si="9"/>
        <v>0</v>
      </c>
      <c r="AO505" s="103"/>
    </row>
    <row r="506" spans="1:41" ht="33" hidden="1" customHeight="1">
      <c r="A506" s="221">
        <v>1707</v>
      </c>
      <c r="B506" s="222" t="str">
        <f>PROPER(VLOOKUP(A506,[1]bd_lista!$A:$D,2,FALSE))</f>
        <v>Gobierno Autónomo Municipal De San Ignacio (San Ignacio De Velasco)</v>
      </c>
      <c r="C506" s="223" t="s">
        <v>1383</v>
      </c>
      <c r="D506" s="224">
        <f>VLOOKUP(A506,'[1]RES. TRL'!A:C,2,FALSE)</f>
        <v>0</v>
      </c>
      <c r="E506" s="224">
        <f>VLOOKUP(A506,'[1]RES. TRL'!A:C,3,FALSE)</f>
        <v>0</v>
      </c>
      <c r="F506" s="224">
        <f>VLOOKUP(A506,[1]RES.CDI!A:B,2,FALSE)</f>
        <v>0</v>
      </c>
      <c r="G506" s="224">
        <f>VLOOKUP(A506,'[1]CUT Bs'!A:S,2,FALSE)</f>
        <v>0</v>
      </c>
      <c r="H506" s="224">
        <f>VLOOKUP(A506,'[1]CUT Bs'!A:S,3,FALSE)</f>
        <v>0</v>
      </c>
      <c r="I506" s="224">
        <f>VLOOKUP(A506,'[1]CUT Bs'!A:S,4,FALSE)</f>
        <v>0</v>
      </c>
      <c r="J506" s="224">
        <f>VLOOKUP(A506,'[1]CUT Bs'!A:S,5,FALSE)</f>
        <v>0</v>
      </c>
      <c r="K506" s="224">
        <f>VLOOKUP(A506,'[1]CUT Bs'!A:S,6,FALSE)</f>
        <v>0</v>
      </c>
      <c r="L506" s="224">
        <f>VLOOKUP(A506,'[1]CUT Bs'!A:S,7,FALSE)</f>
        <v>0</v>
      </c>
      <c r="M506" s="224">
        <f>VLOOKUP(A506,'[1]CUT Bs'!A:S,8,FALSE)</f>
        <v>0</v>
      </c>
      <c r="N506" s="224">
        <f>VLOOKUP(A506,'[1]CUT Bs'!A:S,9,FALSE)</f>
        <v>0</v>
      </c>
      <c r="O506" s="224">
        <f>VLOOKUP(A506,'[1]CUT Bs'!A:S,10,FALSE)</f>
        <v>0</v>
      </c>
      <c r="P506" s="224">
        <f>VLOOKUP(A506,'[1]CUT Bs'!A:S,11,FALSE)</f>
        <v>0</v>
      </c>
      <c r="Q506" s="224">
        <f>VLOOKUP(A506,'[1]CUT Bs'!A:S,12,FALSE)</f>
        <v>0</v>
      </c>
      <c r="R506" s="224">
        <f>VLOOKUP(A506,'[1]CUT Bs'!A:S,13,FALSE)</f>
        <v>0</v>
      </c>
      <c r="S506" s="224">
        <f>VLOOKUP(A506,'[1]CUT Bs'!A:S,14,FALSE)</f>
        <v>0</v>
      </c>
      <c r="T506" s="224">
        <f>VLOOKUP(A506,'[1]CUT Bs'!A:S,15,FALSE)</f>
        <v>0</v>
      </c>
      <c r="U506" s="224">
        <f>VLOOKUP(A506,'[1]CUT Bs'!A:S,16,FALSE)</f>
        <v>0</v>
      </c>
      <c r="V506" s="224">
        <f>VLOOKUP(A506,'[1]CUT Bs'!A:S,17,FALSE)</f>
        <v>0</v>
      </c>
      <c r="W506" s="224">
        <f>VLOOKUP(A506,'[1]RES. TRL'!F:H,2,FALSE)</f>
        <v>0</v>
      </c>
      <c r="X506" s="224">
        <f>VLOOKUP(A506,'[1]RES. TRL'!F:H,3,FALSE)</f>
        <v>0</v>
      </c>
      <c r="Y506" s="224">
        <f>VLOOKUP(A506,'[1]CUT USD'!A:N,2,FALSE)</f>
        <v>0</v>
      </c>
      <c r="Z506" s="224">
        <f>VLOOKUP(A506,'[1]CUT USD'!A:N,3,FALSE)</f>
        <v>0</v>
      </c>
      <c r="AA506" s="224">
        <f>VLOOKUP(A506,'[1]CUT USD'!A:N,4,FALSE)</f>
        <v>0</v>
      </c>
      <c r="AB506" s="224">
        <f>VLOOKUP(A506,'[1]CUT USD'!A:N,5,FALSE)</f>
        <v>0</v>
      </c>
      <c r="AC506" s="224">
        <f>VLOOKUP(A506,'[1]CUT USD'!A:N,6,FALSE)</f>
        <v>0</v>
      </c>
      <c r="AD506" s="224">
        <f>VLOOKUP(A506,'[1]CUT USD'!A:N,7,FALSE)</f>
        <v>0</v>
      </c>
      <c r="AE506" s="224">
        <f>VLOOKUP(A506,'[1]CUT USD'!A:N,8,FALSE)</f>
        <v>0</v>
      </c>
      <c r="AF506" s="224">
        <f>VLOOKUP(A506,'[1]CUT USD'!A:N,9,FALSE)</f>
        <v>0</v>
      </c>
      <c r="AG506" s="224">
        <f>VLOOKUP(A506,'[1]CUT USD'!A:N,10,FALSE)</f>
        <v>0</v>
      </c>
      <c r="AH506" s="224">
        <f>VLOOKUP(A506,'[1]CUT USD'!A:N,11,FALSE)</f>
        <v>0</v>
      </c>
      <c r="AI506" s="224">
        <f>VLOOKUP(A506,'[1]CUT USD'!A:N,12,FALSE)</f>
        <v>0</v>
      </c>
      <c r="AJ506" s="224">
        <f>VLOOKUP(A506,'[1]CUT USD'!A:N,13,FALSE)</f>
        <v>0</v>
      </c>
      <c r="AK506" s="224">
        <f>VLOOKUP(A506,'[1]CUT USD'!A:N,14,FALSE)</f>
        <v>0</v>
      </c>
      <c r="AL506" s="96">
        <f t="shared" si="9"/>
        <v>0</v>
      </c>
      <c r="AO506" s="103"/>
    </row>
    <row r="507" spans="1:41" ht="33" hidden="1" customHeight="1">
      <c r="A507" s="221">
        <v>1708</v>
      </c>
      <c r="B507" s="222" t="str">
        <f>PROPER(VLOOKUP(A507,[1]bd_lista!$A:$D,2,FALSE))</f>
        <v>Gobierno Autónomo Municipal De San Miguel (San Miguel De Velasco)</v>
      </c>
      <c r="C507" s="223" t="s">
        <v>1383</v>
      </c>
      <c r="D507" s="224">
        <f>VLOOKUP(A507,'[1]RES. TRL'!A:C,2,FALSE)</f>
        <v>0</v>
      </c>
      <c r="E507" s="224">
        <f>VLOOKUP(A507,'[1]RES. TRL'!A:C,3,FALSE)</f>
        <v>0</v>
      </c>
      <c r="F507" s="224">
        <f>VLOOKUP(A507,[1]RES.CDI!A:B,2,FALSE)</f>
        <v>0</v>
      </c>
      <c r="G507" s="224">
        <f>VLOOKUP(A507,'[1]CUT Bs'!A:S,2,FALSE)</f>
        <v>0</v>
      </c>
      <c r="H507" s="224">
        <f>VLOOKUP(A507,'[1]CUT Bs'!A:S,3,FALSE)</f>
        <v>0</v>
      </c>
      <c r="I507" s="224">
        <f>VLOOKUP(A507,'[1]CUT Bs'!A:S,4,FALSE)</f>
        <v>0</v>
      </c>
      <c r="J507" s="224">
        <f>VLOOKUP(A507,'[1]CUT Bs'!A:S,5,FALSE)</f>
        <v>0</v>
      </c>
      <c r="K507" s="224">
        <f>VLOOKUP(A507,'[1]CUT Bs'!A:S,6,FALSE)</f>
        <v>0</v>
      </c>
      <c r="L507" s="224">
        <f>VLOOKUP(A507,'[1]CUT Bs'!A:S,7,FALSE)</f>
        <v>0</v>
      </c>
      <c r="M507" s="224">
        <f>VLOOKUP(A507,'[1]CUT Bs'!A:S,8,FALSE)</f>
        <v>0</v>
      </c>
      <c r="N507" s="224">
        <f>VLOOKUP(A507,'[1]CUT Bs'!A:S,9,FALSE)</f>
        <v>0</v>
      </c>
      <c r="O507" s="224">
        <f>VLOOKUP(A507,'[1]CUT Bs'!A:S,10,FALSE)</f>
        <v>0</v>
      </c>
      <c r="P507" s="224">
        <f>VLOOKUP(A507,'[1]CUT Bs'!A:S,11,FALSE)</f>
        <v>0</v>
      </c>
      <c r="Q507" s="224">
        <f>VLOOKUP(A507,'[1]CUT Bs'!A:S,12,FALSE)</f>
        <v>0</v>
      </c>
      <c r="R507" s="224">
        <f>VLOOKUP(A507,'[1]CUT Bs'!A:S,13,FALSE)</f>
        <v>0</v>
      </c>
      <c r="S507" s="224">
        <f>VLOOKUP(A507,'[1]CUT Bs'!A:S,14,FALSE)</f>
        <v>0</v>
      </c>
      <c r="T507" s="224">
        <f>VLOOKUP(A507,'[1]CUT Bs'!A:S,15,FALSE)</f>
        <v>0</v>
      </c>
      <c r="U507" s="224">
        <f>VLOOKUP(A507,'[1]CUT Bs'!A:S,16,FALSE)</f>
        <v>0</v>
      </c>
      <c r="V507" s="224">
        <f>VLOOKUP(A507,'[1]CUT Bs'!A:S,17,FALSE)</f>
        <v>0</v>
      </c>
      <c r="W507" s="224">
        <f>VLOOKUP(A507,'[1]RES. TRL'!F:H,2,FALSE)</f>
        <v>0</v>
      </c>
      <c r="X507" s="224">
        <f>VLOOKUP(A507,'[1]RES. TRL'!F:H,3,FALSE)</f>
        <v>0</v>
      </c>
      <c r="Y507" s="224">
        <f>VLOOKUP(A507,'[1]CUT USD'!A:N,2,FALSE)</f>
        <v>0</v>
      </c>
      <c r="Z507" s="224">
        <f>VLOOKUP(A507,'[1]CUT USD'!A:N,3,FALSE)</f>
        <v>0</v>
      </c>
      <c r="AA507" s="224">
        <f>VLOOKUP(A507,'[1]CUT USD'!A:N,4,FALSE)</f>
        <v>0</v>
      </c>
      <c r="AB507" s="224">
        <f>VLOOKUP(A507,'[1]CUT USD'!A:N,5,FALSE)</f>
        <v>0</v>
      </c>
      <c r="AC507" s="224">
        <f>VLOOKUP(A507,'[1]CUT USD'!A:N,6,FALSE)</f>
        <v>0</v>
      </c>
      <c r="AD507" s="224">
        <f>VLOOKUP(A507,'[1]CUT USD'!A:N,7,FALSE)</f>
        <v>0</v>
      </c>
      <c r="AE507" s="224">
        <f>VLOOKUP(A507,'[1]CUT USD'!A:N,8,FALSE)</f>
        <v>0</v>
      </c>
      <c r="AF507" s="224">
        <f>VLOOKUP(A507,'[1]CUT USD'!A:N,9,FALSE)</f>
        <v>0</v>
      </c>
      <c r="AG507" s="224">
        <f>VLOOKUP(A507,'[1]CUT USD'!A:N,10,FALSE)</f>
        <v>0</v>
      </c>
      <c r="AH507" s="224">
        <f>VLOOKUP(A507,'[1]CUT USD'!A:N,11,FALSE)</f>
        <v>0</v>
      </c>
      <c r="AI507" s="224">
        <f>VLOOKUP(A507,'[1]CUT USD'!A:N,12,FALSE)</f>
        <v>0</v>
      </c>
      <c r="AJ507" s="224">
        <f>VLOOKUP(A507,'[1]CUT USD'!A:N,13,FALSE)</f>
        <v>0</v>
      </c>
      <c r="AK507" s="224">
        <f>VLOOKUP(A507,'[1]CUT USD'!A:N,14,FALSE)</f>
        <v>0</v>
      </c>
      <c r="AL507" s="96">
        <f t="shared" si="9"/>
        <v>0</v>
      </c>
      <c r="AO507" s="103"/>
    </row>
    <row r="508" spans="1:41" ht="33" hidden="1" customHeight="1">
      <c r="A508" s="221">
        <v>1709</v>
      </c>
      <c r="B508" s="222" t="str">
        <f>PROPER(VLOOKUP(A508,[1]bd_lista!$A:$D,2,FALSE))</f>
        <v>Gobierno Autónomo Municipal De San Rafael</v>
      </c>
      <c r="C508" s="223" t="s">
        <v>1383</v>
      </c>
      <c r="D508" s="224">
        <f>VLOOKUP(A508,'[1]RES. TRL'!A:C,2,FALSE)</f>
        <v>0</v>
      </c>
      <c r="E508" s="224">
        <f>VLOOKUP(A508,'[1]RES. TRL'!A:C,3,FALSE)</f>
        <v>0</v>
      </c>
      <c r="F508" s="224">
        <f>VLOOKUP(A508,[1]RES.CDI!A:B,2,FALSE)</f>
        <v>0</v>
      </c>
      <c r="G508" s="224">
        <f>VLOOKUP(A508,'[1]CUT Bs'!A:S,2,FALSE)</f>
        <v>0</v>
      </c>
      <c r="H508" s="224">
        <f>VLOOKUP(A508,'[1]CUT Bs'!A:S,3,FALSE)</f>
        <v>0</v>
      </c>
      <c r="I508" s="224">
        <f>VLOOKUP(A508,'[1]CUT Bs'!A:S,4,FALSE)</f>
        <v>0</v>
      </c>
      <c r="J508" s="224">
        <f>VLOOKUP(A508,'[1]CUT Bs'!A:S,5,FALSE)</f>
        <v>0</v>
      </c>
      <c r="K508" s="224">
        <f>VLOOKUP(A508,'[1]CUT Bs'!A:S,6,FALSE)</f>
        <v>0</v>
      </c>
      <c r="L508" s="224">
        <f>VLOOKUP(A508,'[1]CUT Bs'!A:S,7,FALSE)</f>
        <v>0</v>
      </c>
      <c r="M508" s="224">
        <f>VLOOKUP(A508,'[1]CUT Bs'!A:S,8,FALSE)</f>
        <v>0</v>
      </c>
      <c r="N508" s="224">
        <f>VLOOKUP(A508,'[1]CUT Bs'!A:S,9,FALSE)</f>
        <v>0</v>
      </c>
      <c r="O508" s="224">
        <f>VLOOKUP(A508,'[1]CUT Bs'!A:S,10,FALSE)</f>
        <v>0</v>
      </c>
      <c r="P508" s="224">
        <f>VLOOKUP(A508,'[1]CUT Bs'!A:S,11,FALSE)</f>
        <v>0</v>
      </c>
      <c r="Q508" s="224">
        <f>VLOOKUP(A508,'[1]CUT Bs'!A:S,12,FALSE)</f>
        <v>0</v>
      </c>
      <c r="R508" s="224">
        <f>VLOOKUP(A508,'[1]CUT Bs'!A:S,13,FALSE)</f>
        <v>0</v>
      </c>
      <c r="S508" s="224">
        <f>VLOOKUP(A508,'[1]CUT Bs'!A:S,14,FALSE)</f>
        <v>0</v>
      </c>
      <c r="T508" s="224">
        <f>VLOOKUP(A508,'[1]CUT Bs'!A:S,15,FALSE)</f>
        <v>0</v>
      </c>
      <c r="U508" s="224">
        <f>VLOOKUP(A508,'[1]CUT Bs'!A:S,16,FALSE)</f>
        <v>0</v>
      </c>
      <c r="V508" s="224">
        <f>VLOOKUP(A508,'[1]CUT Bs'!A:S,17,FALSE)</f>
        <v>0</v>
      </c>
      <c r="W508" s="224">
        <f>VLOOKUP(A508,'[1]RES. TRL'!F:H,2,FALSE)</f>
        <v>0</v>
      </c>
      <c r="X508" s="224">
        <f>VLOOKUP(A508,'[1]RES. TRL'!F:H,3,FALSE)</f>
        <v>0</v>
      </c>
      <c r="Y508" s="224">
        <f>VLOOKUP(A508,'[1]CUT USD'!A:N,2,FALSE)</f>
        <v>0</v>
      </c>
      <c r="Z508" s="224">
        <f>VLOOKUP(A508,'[1]CUT USD'!A:N,3,FALSE)</f>
        <v>0</v>
      </c>
      <c r="AA508" s="224">
        <f>VLOOKUP(A508,'[1]CUT USD'!A:N,4,FALSE)</f>
        <v>0</v>
      </c>
      <c r="AB508" s="224">
        <f>VLOOKUP(A508,'[1]CUT USD'!A:N,5,FALSE)</f>
        <v>0</v>
      </c>
      <c r="AC508" s="224">
        <f>VLOOKUP(A508,'[1]CUT USD'!A:N,6,FALSE)</f>
        <v>0</v>
      </c>
      <c r="AD508" s="224">
        <f>VLOOKUP(A508,'[1]CUT USD'!A:N,7,FALSE)</f>
        <v>0</v>
      </c>
      <c r="AE508" s="224">
        <f>VLOOKUP(A508,'[1]CUT USD'!A:N,8,FALSE)</f>
        <v>0</v>
      </c>
      <c r="AF508" s="224">
        <f>VLOOKUP(A508,'[1]CUT USD'!A:N,9,FALSE)</f>
        <v>0</v>
      </c>
      <c r="AG508" s="224">
        <f>VLOOKUP(A508,'[1]CUT USD'!A:N,10,FALSE)</f>
        <v>0</v>
      </c>
      <c r="AH508" s="224">
        <f>VLOOKUP(A508,'[1]CUT USD'!A:N,11,FALSE)</f>
        <v>0</v>
      </c>
      <c r="AI508" s="224">
        <f>VLOOKUP(A508,'[1]CUT USD'!A:N,12,FALSE)</f>
        <v>0</v>
      </c>
      <c r="AJ508" s="224">
        <f>VLOOKUP(A508,'[1]CUT USD'!A:N,13,FALSE)</f>
        <v>0</v>
      </c>
      <c r="AK508" s="224">
        <f>VLOOKUP(A508,'[1]CUT USD'!A:N,14,FALSE)</f>
        <v>0</v>
      </c>
      <c r="AL508" s="96">
        <f t="shared" si="9"/>
        <v>0</v>
      </c>
      <c r="AO508" s="103"/>
    </row>
    <row r="509" spans="1:41" ht="33" hidden="1" customHeight="1">
      <c r="A509" s="221">
        <v>1710</v>
      </c>
      <c r="B509" s="222" t="str">
        <f>PROPER(VLOOKUP(A509,[1]bd_lista!$A:$D,2,FALSE))</f>
        <v>Gobierno Autónomo Municipal De Buena Vista</v>
      </c>
      <c r="C509" s="223" t="s">
        <v>1383</v>
      </c>
      <c r="D509" s="224">
        <f>VLOOKUP(A509,'[1]RES. TRL'!A:C,2,FALSE)</f>
        <v>0</v>
      </c>
      <c r="E509" s="224">
        <f>VLOOKUP(A509,'[1]RES. TRL'!A:C,3,FALSE)</f>
        <v>0</v>
      </c>
      <c r="F509" s="224">
        <f>VLOOKUP(A509,[1]RES.CDI!A:B,2,FALSE)</f>
        <v>0</v>
      </c>
      <c r="G509" s="224">
        <f>VLOOKUP(A509,'[1]CUT Bs'!A:S,2,FALSE)</f>
        <v>0</v>
      </c>
      <c r="H509" s="224">
        <f>VLOOKUP(A509,'[1]CUT Bs'!A:S,3,FALSE)</f>
        <v>0</v>
      </c>
      <c r="I509" s="224">
        <f>VLOOKUP(A509,'[1]CUT Bs'!A:S,4,FALSE)</f>
        <v>0</v>
      </c>
      <c r="J509" s="224">
        <f>VLOOKUP(A509,'[1]CUT Bs'!A:S,5,FALSE)</f>
        <v>0</v>
      </c>
      <c r="K509" s="224">
        <f>VLOOKUP(A509,'[1]CUT Bs'!A:S,6,FALSE)</f>
        <v>0</v>
      </c>
      <c r="L509" s="224">
        <f>VLOOKUP(A509,'[1]CUT Bs'!A:S,7,FALSE)</f>
        <v>0</v>
      </c>
      <c r="M509" s="224">
        <f>VLOOKUP(A509,'[1]CUT Bs'!A:S,8,FALSE)</f>
        <v>0</v>
      </c>
      <c r="N509" s="224">
        <f>VLOOKUP(A509,'[1]CUT Bs'!A:S,9,FALSE)</f>
        <v>0</v>
      </c>
      <c r="O509" s="224">
        <f>VLOOKUP(A509,'[1]CUT Bs'!A:S,10,FALSE)</f>
        <v>0</v>
      </c>
      <c r="P509" s="224">
        <f>VLOOKUP(A509,'[1]CUT Bs'!A:S,11,FALSE)</f>
        <v>0</v>
      </c>
      <c r="Q509" s="224">
        <f>VLOOKUP(A509,'[1]CUT Bs'!A:S,12,FALSE)</f>
        <v>0</v>
      </c>
      <c r="R509" s="224">
        <f>VLOOKUP(A509,'[1]CUT Bs'!A:S,13,FALSE)</f>
        <v>0</v>
      </c>
      <c r="S509" s="224">
        <f>VLOOKUP(A509,'[1]CUT Bs'!A:S,14,FALSE)</f>
        <v>0</v>
      </c>
      <c r="T509" s="224">
        <f>VLOOKUP(A509,'[1]CUT Bs'!A:S,15,FALSE)</f>
        <v>0</v>
      </c>
      <c r="U509" s="224">
        <f>VLOOKUP(A509,'[1]CUT Bs'!A:S,16,FALSE)</f>
        <v>0</v>
      </c>
      <c r="V509" s="224">
        <f>VLOOKUP(A509,'[1]CUT Bs'!A:S,17,FALSE)</f>
        <v>0</v>
      </c>
      <c r="W509" s="224">
        <f>VLOOKUP(A509,'[1]RES. TRL'!F:H,2,FALSE)</f>
        <v>0</v>
      </c>
      <c r="X509" s="224">
        <f>VLOOKUP(A509,'[1]RES. TRL'!F:H,3,FALSE)</f>
        <v>0</v>
      </c>
      <c r="Y509" s="224">
        <f>VLOOKUP(A509,'[1]CUT USD'!A:N,2,FALSE)</f>
        <v>0</v>
      </c>
      <c r="Z509" s="224">
        <f>VLOOKUP(A509,'[1]CUT USD'!A:N,3,FALSE)</f>
        <v>0</v>
      </c>
      <c r="AA509" s="224">
        <f>VLOOKUP(A509,'[1]CUT USD'!A:N,4,FALSE)</f>
        <v>0</v>
      </c>
      <c r="AB509" s="224">
        <f>VLOOKUP(A509,'[1]CUT USD'!A:N,5,FALSE)</f>
        <v>0</v>
      </c>
      <c r="AC509" s="224">
        <f>VLOOKUP(A509,'[1]CUT USD'!A:N,6,FALSE)</f>
        <v>0</v>
      </c>
      <c r="AD509" s="224">
        <f>VLOOKUP(A509,'[1]CUT USD'!A:N,7,FALSE)</f>
        <v>0</v>
      </c>
      <c r="AE509" s="224">
        <f>VLOOKUP(A509,'[1]CUT USD'!A:N,8,FALSE)</f>
        <v>0</v>
      </c>
      <c r="AF509" s="224">
        <f>VLOOKUP(A509,'[1]CUT USD'!A:N,9,FALSE)</f>
        <v>0</v>
      </c>
      <c r="AG509" s="224">
        <f>VLOOKUP(A509,'[1]CUT USD'!A:N,10,FALSE)</f>
        <v>0</v>
      </c>
      <c r="AH509" s="224">
        <f>VLOOKUP(A509,'[1]CUT USD'!A:N,11,FALSE)</f>
        <v>0</v>
      </c>
      <c r="AI509" s="224">
        <f>VLOOKUP(A509,'[1]CUT USD'!A:N,12,FALSE)</f>
        <v>0</v>
      </c>
      <c r="AJ509" s="224">
        <f>VLOOKUP(A509,'[1]CUT USD'!A:N,13,FALSE)</f>
        <v>0</v>
      </c>
      <c r="AK509" s="224">
        <f>VLOOKUP(A509,'[1]CUT USD'!A:N,14,FALSE)</f>
        <v>0</v>
      </c>
      <c r="AL509" s="96">
        <f t="shared" si="9"/>
        <v>0</v>
      </c>
      <c r="AO509" s="103"/>
    </row>
    <row r="510" spans="1:41" ht="33" hidden="1" customHeight="1">
      <c r="A510" s="221">
        <v>1711</v>
      </c>
      <c r="B510" s="222" t="str">
        <f>PROPER(VLOOKUP(A510,[1]bd_lista!$A:$D,2,FALSE))</f>
        <v>Gobierno Autónomo Municipal De San Carlos</v>
      </c>
      <c r="C510" s="223" t="s">
        <v>1383</v>
      </c>
      <c r="D510" s="224">
        <f>VLOOKUP(A510,'[1]RES. TRL'!A:C,2,FALSE)</f>
        <v>0</v>
      </c>
      <c r="E510" s="224">
        <f>VLOOKUP(A510,'[1]RES. TRL'!A:C,3,FALSE)</f>
        <v>0</v>
      </c>
      <c r="F510" s="224">
        <f>VLOOKUP(A510,[1]RES.CDI!A:B,2,FALSE)</f>
        <v>0</v>
      </c>
      <c r="G510" s="224">
        <f>VLOOKUP(A510,'[1]CUT Bs'!A:S,2,FALSE)</f>
        <v>0</v>
      </c>
      <c r="H510" s="224">
        <f>VLOOKUP(A510,'[1]CUT Bs'!A:S,3,FALSE)</f>
        <v>0</v>
      </c>
      <c r="I510" s="224">
        <f>VLOOKUP(A510,'[1]CUT Bs'!A:S,4,FALSE)</f>
        <v>0</v>
      </c>
      <c r="J510" s="224">
        <f>VLOOKUP(A510,'[1]CUT Bs'!A:S,5,FALSE)</f>
        <v>0</v>
      </c>
      <c r="K510" s="224">
        <f>VLOOKUP(A510,'[1]CUT Bs'!A:S,6,FALSE)</f>
        <v>0</v>
      </c>
      <c r="L510" s="224">
        <f>VLOOKUP(A510,'[1]CUT Bs'!A:S,7,FALSE)</f>
        <v>0</v>
      </c>
      <c r="M510" s="224">
        <f>VLOOKUP(A510,'[1]CUT Bs'!A:S,8,FALSE)</f>
        <v>0</v>
      </c>
      <c r="N510" s="224">
        <f>VLOOKUP(A510,'[1]CUT Bs'!A:S,9,FALSE)</f>
        <v>0</v>
      </c>
      <c r="O510" s="224">
        <f>VLOOKUP(A510,'[1]CUT Bs'!A:S,10,FALSE)</f>
        <v>0</v>
      </c>
      <c r="P510" s="224">
        <f>VLOOKUP(A510,'[1]CUT Bs'!A:S,11,FALSE)</f>
        <v>0</v>
      </c>
      <c r="Q510" s="224">
        <f>VLOOKUP(A510,'[1]CUT Bs'!A:S,12,FALSE)</f>
        <v>0</v>
      </c>
      <c r="R510" s="224">
        <f>VLOOKUP(A510,'[1]CUT Bs'!A:S,13,FALSE)</f>
        <v>0</v>
      </c>
      <c r="S510" s="224">
        <f>VLOOKUP(A510,'[1]CUT Bs'!A:S,14,FALSE)</f>
        <v>0</v>
      </c>
      <c r="T510" s="224">
        <f>VLOOKUP(A510,'[1]CUT Bs'!A:S,15,FALSE)</f>
        <v>0</v>
      </c>
      <c r="U510" s="224">
        <f>VLOOKUP(A510,'[1]CUT Bs'!A:S,16,FALSE)</f>
        <v>0</v>
      </c>
      <c r="V510" s="224">
        <f>VLOOKUP(A510,'[1]CUT Bs'!A:S,17,FALSE)</f>
        <v>0</v>
      </c>
      <c r="W510" s="224">
        <f>VLOOKUP(A510,'[1]RES. TRL'!F:H,2,FALSE)</f>
        <v>0</v>
      </c>
      <c r="X510" s="224">
        <f>VLOOKUP(A510,'[1]RES. TRL'!F:H,3,FALSE)</f>
        <v>0</v>
      </c>
      <c r="Y510" s="224">
        <f>VLOOKUP(A510,'[1]CUT USD'!A:N,2,FALSE)</f>
        <v>0</v>
      </c>
      <c r="Z510" s="224">
        <f>VLOOKUP(A510,'[1]CUT USD'!A:N,3,FALSE)</f>
        <v>0</v>
      </c>
      <c r="AA510" s="224">
        <f>VLOOKUP(A510,'[1]CUT USD'!A:N,4,FALSE)</f>
        <v>0</v>
      </c>
      <c r="AB510" s="224">
        <f>VLOOKUP(A510,'[1]CUT USD'!A:N,5,FALSE)</f>
        <v>0</v>
      </c>
      <c r="AC510" s="224">
        <f>VLOOKUP(A510,'[1]CUT USD'!A:N,6,FALSE)</f>
        <v>0</v>
      </c>
      <c r="AD510" s="224">
        <f>VLOOKUP(A510,'[1]CUT USD'!A:N,7,FALSE)</f>
        <v>0</v>
      </c>
      <c r="AE510" s="224">
        <f>VLOOKUP(A510,'[1]CUT USD'!A:N,8,FALSE)</f>
        <v>0</v>
      </c>
      <c r="AF510" s="224">
        <f>VLOOKUP(A510,'[1]CUT USD'!A:N,9,FALSE)</f>
        <v>0</v>
      </c>
      <c r="AG510" s="224">
        <f>VLOOKUP(A510,'[1]CUT USD'!A:N,10,FALSE)</f>
        <v>0</v>
      </c>
      <c r="AH510" s="224">
        <f>VLOOKUP(A510,'[1]CUT USD'!A:N,11,FALSE)</f>
        <v>0</v>
      </c>
      <c r="AI510" s="224">
        <f>VLOOKUP(A510,'[1]CUT USD'!A:N,12,FALSE)</f>
        <v>0</v>
      </c>
      <c r="AJ510" s="224">
        <f>VLOOKUP(A510,'[1]CUT USD'!A:N,13,FALSE)</f>
        <v>0</v>
      </c>
      <c r="AK510" s="224">
        <f>VLOOKUP(A510,'[1]CUT USD'!A:N,14,FALSE)</f>
        <v>0</v>
      </c>
      <c r="AL510" s="96">
        <f t="shared" si="9"/>
        <v>0</v>
      </c>
      <c r="AO510" s="103"/>
    </row>
    <row r="511" spans="1:41" ht="33" hidden="1" customHeight="1">
      <c r="A511" s="221">
        <v>1712</v>
      </c>
      <c r="B511" s="222" t="str">
        <f>PROPER(VLOOKUP(A511,[1]bd_lista!$A:$D,2,FALSE))</f>
        <v>Gobierno Autónomo Municipal De Yapacaní</v>
      </c>
      <c r="C511" s="223" t="s">
        <v>1383</v>
      </c>
      <c r="D511" s="224">
        <f>VLOOKUP(A511,'[1]RES. TRL'!A:C,2,FALSE)</f>
        <v>0</v>
      </c>
      <c r="E511" s="224">
        <f>VLOOKUP(A511,'[1]RES. TRL'!A:C,3,FALSE)</f>
        <v>0</v>
      </c>
      <c r="F511" s="224">
        <f>VLOOKUP(A511,[1]RES.CDI!A:B,2,FALSE)</f>
        <v>0</v>
      </c>
      <c r="G511" s="224">
        <f>VLOOKUP(A511,'[1]CUT Bs'!A:S,2,FALSE)</f>
        <v>0</v>
      </c>
      <c r="H511" s="224">
        <f>VLOOKUP(A511,'[1]CUT Bs'!A:S,3,FALSE)</f>
        <v>0</v>
      </c>
      <c r="I511" s="224">
        <f>VLOOKUP(A511,'[1]CUT Bs'!A:S,4,FALSE)</f>
        <v>0</v>
      </c>
      <c r="J511" s="224">
        <f>VLOOKUP(A511,'[1]CUT Bs'!A:S,5,FALSE)</f>
        <v>0</v>
      </c>
      <c r="K511" s="224">
        <f>VLOOKUP(A511,'[1]CUT Bs'!A:S,6,FALSE)</f>
        <v>0</v>
      </c>
      <c r="L511" s="224">
        <f>VLOOKUP(A511,'[1]CUT Bs'!A:S,7,FALSE)</f>
        <v>0</v>
      </c>
      <c r="M511" s="224">
        <f>VLOOKUP(A511,'[1]CUT Bs'!A:S,8,FALSE)</f>
        <v>0</v>
      </c>
      <c r="N511" s="224">
        <f>VLOOKUP(A511,'[1]CUT Bs'!A:S,9,FALSE)</f>
        <v>0</v>
      </c>
      <c r="O511" s="224">
        <f>VLOOKUP(A511,'[1]CUT Bs'!A:S,10,FALSE)</f>
        <v>0</v>
      </c>
      <c r="P511" s="224">
        <f>VLOOKUP(A511,'[1]CUT Bs'!A:S,11,FALSE)</f>
        <v>0</v>
      </c>
      <c r="Q511" s="224">
        <f>VLOOKUP(A511,'[1]CUT Bs'!A:S,12,FALSE)</f>
        <v>0</v>
      </c>
      <c r="R511" s="224">
        <f>VLOOKUP(A511,'[1]CUT Bs'!A:S,13,FALSE)</f>
        <v>0</v>
      </c>
      <c r="S511" s="224">
        <f>VLOOKUP(A511,'[1]CUT Bs'!A:S,14,FALSE)</f>
        <v>0</v>
      </c>
      <c r="T511" s="224">
        <f>VLOOKUP(A511,'[1]CUT Bs'!A:S,15,FALSE)</f>
        <v>0</v>
      </c>
      <c r="U511" s="224">
        <f>VLOOKUP(A511,'[1]CUT Bs'!A:S,16,FALSE)</f>
        <v>0</v>
      </c>
      <c r="V511" s="224">
        <f>VLOOKUP(A511,'[1]CUT Bs'!A:S,17,FALSE)</f>
        <v>0</v>
      </c>
      <c r="W511" s="224">
        <f>VLOOKUP(A511,'[1]RES. TRL'!F:H,2,FALSE)</f>
        <v>0</v>
      </c>
      <c r="X511" s="224">
        <f>VLOOKUP(A511,'[1]RES. TRL'!F:H,3,FALSE)</f>
        <v>0</v>
      </c>
      <c r="Y511" s="224">
        <f>VLOOKUP(A511,'[1]CUT USD'!A:N,2,FALSE)</f>
        <v>0</v>
      </c>
      <c r="Z511" s="224">
        <f>VLOOKUP(A511,'[1]CUT USD'!A:N,3,FALSE)</f>
        <v>0</v>
      </c>
      <c r="AA511" s="224">
        <f>VLOOKUP(A511,'[1]CUT USD'!A:N,4,FALSE)</f>
        <v>0</v>
      </c>
      <c r="AB511" s="224">
        <f>VLOOKUP(A511,'[1]CUT USD'!A:N,5,FALSE)</f>
        <v>0</v>
      </c>
      <c r="AC511" s="224">
        <f>VLOOKUP(A511,'[1]CUT USD'!A:N,6,FALSE)</f>
        <v>0</v>
      </c>
      <c r="AD511" s="224">
        <f>VLOOKUP(A511,'[1]CUT USD'!A:N,7,FALSE)</f>
        <v>0</v>
      </c>
      <c r="AE511" s="224">
        <f>VLOOKUP(A511,'[1]CUT USD'!A:N,8,FALSE)</f>
        <v>0</v>
      </c>
      <c r="AF511" s="224">
        <f>VLOOKUP(A511,'[1]CUT USD'!A:N,9,FALSE)</f>
        <v>0</v>
      </c>
      <c r="AG511" s="224">
        <f>VLOOKUP(A511,'[1]CUT USD'!A:N,10,FALSE)</f>
        <v>0</v>
      </c>
      <c r="AH511" s="224">
        <f>VLOOKUP(A511,'[1]CUT USD'!A:N,11,FALSE)</f>
        <v>0</v>
      </c>
      <c r="AI511" s="224">
        <f>VLOOKUP(A511,'[1]CUT USD'!A:N,12,FALSE)</f>
        <v>0</v>
      </c>
      <c r="AJ511" s="224">
        <f>VLOOKUP(A511,'[1]CUT USD'!A:N,13,FALSE)</f>
        <v>0</v>
      </c>
      <c r="AK511" s="224">
        <f>VLOOKUP(A511,'[1]CUT USD'!A:N,14,FALSE)</f>
        <v>0</v>
      </c>
      <c r="AL511" s="96">
        <f t="shared" si="9"/>
        <v>0</v>
      </c>
      <c r="AO511" s="103"/>
    </row>
    <row r="512" spans="1:41" ht="33" hidden="1" customHeight="1">
      <c r="A512" s="221">
        <v>1713</v>
      </c>
      <c r="B512" s="222" t="str">
        <f>PROPER(VLOOKUP(A512,[1]bd_lista!$A:$D,2,FALSE))</f>
        <v>Gobierno Autónomo Municipal De San José</v>
      </c>
      <c r="C512" s="223" t="s">
        <v>1383</v>
      </c>
      <c r="D512" s="224">
        <f>VLOOKUP(A512,'[1]RES. TRL'!A:C,2,FALSE)</f>
        <v>0</v>
      </c>
      <c r="E512" s="224">
        <f>VLOOKUP(A512,'[1]RES. TRL'!A:C,3,FALSE)</f>
        <v>0</v>
      </c>
      <c r="F512" s="224">
        <f>VLOOKUP(A512,[1]RES.CDI!A:B,2,FALSE)</f>
        <v>0</v>
      </c>
      <c r="G512" s="224">
        <f>VLOOKUP(A512,'[1]CUT Bs'!A:S,2,FALSE)</f>
        <v>0</v>
      </c>
      <c r="H512" s="224">
        <f>VLOOKUP(A512,'[1]CUT Bs'!A:S,3,FALSE)</f>
        <v>0</v>
      </c>
      <c r="I512" s="224">
        <f>VLOOKUP(A512,'[1]CUT Bs'!A:S,4,FALSE)</f>
        <v>0</v>
      </c>
      <c r="J512" s="224">
        <f>VLOOKUP(A512,'[1]CUT Bs'!A:S,5,FALSE)</f>
        <v>0</v>
      </c>
      <c r="K512" s="224">
        <f>VLOOKUP(A512,'[1]CUT Bs'!A:S,6,FALSE)</f>
        <v>0</v>
      </c>
      <c r="L512" s="224">
        <f>VLOOKUP(A512,'[1]CUT Bs'!A:S,7,FALSE)</f>
        <v>0</v>
      </c>
      <c r="M512" s="224">
        <f>VLOOKUP(A512,'[1]CUT Bs'!A:S,8,FALSE)</f>
        <v>0</v>
      </c>
      <c r="N512" s="224">
        <f>VLOOKUP(A512,'[1]CUT Bs'!A:S,9,FALSE)</f>
        <v>0</v>
      </c>
      <c r="O512" s="224">
        <f>VLOOKUP(A512,'[1]CUT Bs'!A:S,10,FALSE)</f>
        <v>0</v>
      </c>
      <c r="P512" s="224">
        <f>VLOOKUP(A512,'[1]CUT Bs'!A:S,11,FALSE)</f>
        <v>0</v>
      </c>
      <c r="Q512" s="224">
        <f>VLOOKUP(A512,'[1]CUT Bs'!A:S,12,FALSE)</f>
        <v>0</v>
      </c>
      <c r="R512" s="224">
        <f>VLOOKUP(A512,'[1]CUT Bs'!A:S,13,FALSE)</f>
        <v>0</v>
      </c>
      <c r="S512" s="224">
        <f>VLOOKUP(A512,'[1]CUT Bs'!A:S,14,FALSE)</f>
        <v>0</v>
      </c>
      <c r="T512" s="224">
        <f>VLOOKUP(A512,'[1]CUT Bs'!A:S,15,FALSE)</f>
        <v>0</v>
      </c>
      <c r="U512" s="224">
        <f>VLOOKUP(A512,'[1]CUT Bs'!A:S,16,FALSE)</f>
        <v>0</v>
      </c>
      <c r="V512" s="224">
        <f>VLOOKUP(A512,'[1]CUT Bs'!A:S,17,FALSE)</f>
        <v>0</v>
      </c>
      <c r="W512" s="224">
        <f>VLOOKUP(A512,'[1]RES. TRL'!F:H,2,FALSE)</f>
        <v>0</v>
      </c>
      <c r="X512" s="224">
        <f>VLOOKUP(A512,'[1]RES. TRL'!F:H,3,FALSE)</f>
        <v>0</v>
      </c>
      <c r="Y512" s="224">
        <f>VLOOKUP(A512,'[1]CUT USD'!A:N,2,FALSE)</f>
        <v>0</v>
      </c>
      <c r="Z512" s="224">
        <f>VLOOKUP(A512,'[1]CUT USD'!A:N,3,FALSE)</f>
        <v>0</v>
      </c>
      <c r="AA512" s="224">
        <f>VLOOKUP(A512,'[1]CUT USD'!A:N,4,FALSE)</f>
        <v>0</v>
      </c>
      <c r="AB512" s="224">
        <f>VLOOKUP(A512,'[1]CUT USD'!A:N,5,FALSE)</f>
        <v>0</v>
      </c>
      <c r="AC512" s="224">
        <f>VLOOKUP(A512,'[1]CUT USD'!A:N,6,FALSE)</f>
        <v>0</v>
      </c>
      <c r="AD512" s="224">
        <f>VLOOKUP(A512,'[1]CUT USD'!A:N,7,FALSE)</f>
        <v>0</v>
      </c>
      <c r="AE512" s="224">
        <f>VLOOKUP(A512,'[1]CUT USD'!A:N,8,FALSE)</f>
        <v>0</v>
      </c>
      <c r="AF512" s="224">
        <f>VLOOKUP(A512,'[1]CUT USD'!A:N,9,FALSE)</f>
        <v>0</v>
      </c>
      <c r="AG512" s="224">
        <f>VLOOKUP(A512,'[1]CUT USD'!A:N,10,FALSE)</f>
        <v>0</v>
      </c>
      <c r="AH512" s="224">
        <f>VLOOKUP(A512,'[1]CUT USD'!A:N,11,FALSE)</f>
        <v>0</v>
      </c>
      <c r="AI512" s="224">
        <f>VLOOKUP(A512,'[1]CUT USD'!A:N,12,FALSE)</f>
        <v>0</v>
      </c>
      <c r="AJ512" s="224">
        <f>VLOOKUP(A512,'[1]CUT USD'!A:N,13,FALSE)</f>
        <v>0</v>
      </c>
      <c r="AK512" s="224">
        <f>VLOOKUP(A512,'[1]CUT USD'!A:N,14,FALSE)</f>
        <v>0</v>
      </c>
      <c r="AL512" s="96">
        <f t="shared" si="9"/>
        <v>0</v>
      </c>
      <c r="AO512" s="103"/>
    </row>
    <row r="513" spans="1:41" ht="33" hidden="1" customHeight="1">
      <c r="A513" s="221">
        <v>1714</v>
      </c>
      <c r="B513" s="222" t="str">
        <f>PROPER(VLOOKUP(A513,[1]bd_lista!$A:$D,2,FALSE))</f>
        <v>Gobierno Autónomo Municipal De Pailón</v>
      </c>
      <c r="C513" s="223" t="s">
        <v>1383</v>
      </c>
      <c r="D513" s="224">
        <f>VLOOKUP(A513,'[1]RES. TRL'!A:C,2,FALSE)</f>
        <v>0</v>
      </c>
      <c r="E513" s="224">
        <f>VLOOKUP(A513,'[1]RES. TRL'!A:C,3,FALSE)</f>
        <v>0</v>
      </c>
      <c r="F513" s="224">
        <f>VLOOKUP(A513,[1]RES.CDI!A:B,2,FALSE)</f>
        <v>0</v>
      </c>
      <c r="G513" s="224">
        <f>VLOOKUP(A513,'[1]CUT Bs'!A:S,2,FALSE)</f>
        <v>0</v>
      </c>
      <c r="H513" s="224">
        <f>VLOOKUP(A513,'[1]CUT Bs'!A:S,3,FALSE)</f>
        <v>0</v>
      </c>
      <c r="I513" s="224">
        <f>VLOOKUP(A513,'[1]CUT Bs'!A:S,4,FALSE)</f>
        <v>0</v>
      </c>
      <c r="J513" s="224">
        <f>VLOOKUP(A513,'[1]CUT Bs'!A:S,5,FALSE)</f>
        <v>0</v>
      </c>
      <c r="K513" s="224">
        <f>VLOOKUP(A513,'[1]CUT Bs'!A:S,6,FALSE)</f>
        <v>0</v>
      </c>
      <c r="L513" s="224">
        <f>VLOOKUP(A513,'[1]CUT Bs'!A:S,7,FALSE)</f>
        <v>0</v>
      </c>
      <c r="M513" s="224">
        <f>VLOOKUP(A513,'[1]CUT Bs'!A:S,8,FALSE)</f>
        <v>0</v>
      </c>
      <c r="N513" s="224">
        <f>VLOOKUP(A513,'[1]CUT Bs'!A:S,9,FALSE)</f>
        <v>0</v>
      </c>
      <c r="O513" s="224">
        <f>VLOOKUP(A513,'[1]CUT Bs'!A:S,10,FALSE)</f>
        <v>0</v>
      </c>
      <c r="P513" s="224">
        <f>VLOOKUP(A513,'[1]CUT Bs'!A:S,11,FALSE)</f>
        <v>0</v>
      </c>
      <c r="Q513" s="224">
        <f>VLOOKUP(A513,'[1]CUT Bs'!A:S,12,FALSE)</f>
        <v>0</v>
      </c>
      <c r="R513" s="224">
        <f>VLOOKUP(A513,'[1]CUT Bs'!A:S,13,FALSE)</f>
        <v>0</v>
      </c>
      <c r="S513" s="224">
        <f>VLOOKUP(A513,'[1]CUT Bs'!A:S,14,FALSE)</f>
        <v>0</v>
      </c>
      <c r="T513" s="224">
        <f>VLOOKUP(A513,'[1]CUT Bs'!A:S,15,FALSE)</f>
        <v>0</v>
      </c>
      <c r="U513" s="224">
        <f>VLOOKUP(A513,'[1]CUT Bs'!A:S,16,FALSE)</f>
        <v>0</v>
      </c>
      <c r="V513" s="224">
        <f>VLOOKUP(A513,'[1]CUT Bs'!A:S,17,FALSE)</f>
        <v>0</v>
      </c>
      <c r="W513" s="224">
        <f>VLOOKUP(A513,'[1]RES. TRL'!F:H,2,FALSE)</f>
        <v>0</v>
      </c>
      <c r="X513" s="224">
        <f>VLOOKUP(A513,'[1]RES. TRL'!F:H,3,FALSE)</f>
        <v>0</v>
      </c>
      <c r="Y513" s="224">
        <f>VLOOKUP(A513,'[1]CUT USD'!A:N,2,FALSE)</f>
        <v>0</v>
      </c>
      <c r="Z513" s="224">
        <f>VLOOKUP(A513,'[1]CUT USD'!A:N,3,FALSE)</f>
        <v>0</v>
      </c>
      <c r="AA513" s="224">
        <f>VLOOKUP(A513,'[1]CUT USD'!A:N,4,FALSE)</f>
        <v>0</v>
      </c>
      <c r="AB513" s="224">
        <f>VLOOKUP(A513,'[1]CUT USD'!A:N,5,FALSE)</f>
        <v>0</v>
      </c>
      <c r="AC513" s="224">
        <f>VLOOKUP(A513,'[1]CUT USD'!A:N,6,FALSE)</f>
        <v>0</v>
      </c>
      <c r="AD513" s="224">
        <f>VLOOKUP(A513,'[1]CUT USD'!A:N,7,FALSE)</f>
        <v>0</v>
      </c>
      <c r="AE513" s="224">
        <f>VLOOKUP(A513,'[1]CUT USD'!A:N,8,FALSE)</f>
        <v>0</v>
      </c>
      <c r="AF513" s="224">
        <f>VLOOKUP(A513,'[1]CUT USD'!A:N,9,FALSE)</f>
        <v>0</v>
      </c>
      <c r="AG513" s="224">
        <f>VLOOKUP(A513,'[1]CUT USD'!A:N,10,FALSE)</f>
        <v>0</v>
      </c>
      <c r="AH513" s="224">
        <f>VLOOKUP(A513,'[1]CUT USD'!A:N,11,FALSE)</f>
        <v>0</v>
      </c>
      <c r="AI513" s="224">
        <f>VLOOKUP(A513,'[1]CUT USD'!A:N,12,FALSE)</f>
        <v>0</v>
      </c>
      <c r="AJ513" s="224">
        <f>VLOOKUP(A513,'[1]CUT USD'!A:N,13,FALSE)</f>
        <v>0</v>
      </c>
      <c r="AK513" s="224">
        <f>VLOOKUP(A513,'[1]CUT USD'!A:N,14,FALSE)</f>
        <v>0</v>
      </c>
      <c r="AL513" s="96">
        <f t="shared" si="9"/>
        <v>0</v>
      </c>
      <c r="AO513" s="103"/>
    </row>
    <row r="514" spans="1:41" ht="33" hidden="1" customHeight="1">
      <c r="A514" s="221">
        <v>1715</v>
      </c>
      <c r="B514" s="222" t="str">
        <f>PROPER(VLOOKUP(A514,[1]bd_lista!$A:$D,2,FALSE))</f>
        <v>Gobierno Autónomo Municipal De Roboré</v>
      </c>
      <c r="C514" s="223" t="s">
        <v>1383</v>
      </c>
      <c r="D514" s="224">
        <f>VLOOKUP(A514,'[1]RES. TRL'!A:C,2,FALSE)</f>
        <v>0</v>
      </c>
      <c r="E514" s="224">
        <f>VLOOKUP(A514,'[1]RES. TRL'!A:C,3,FALSE)</f>
        <v>0</v>
      </c>
      <c r="F514" s="224">
        <f>VLOOKUP(A514,[1]RES.CDI!A:B,2,FALSE)</f>
        <v>0</v>
      </c>
      <c r="G514" s="224">
        <f>VLOOKUP(A514,'[1]CUT Bs'!A:S,2,FALSE)</f>
        <v>0</v>
      </c>
      <c r="H514" s="224">
        <f>VLOOKUP(A514,'[1]CUT Bs'!A:S,3,FALSE)</f>
        <v>0</v>
      </c>
      <c r="I514" s="224">
        <f>VLOOKUP(A514,'[1]CUT Bs'!A:S,4,FALSE)</f>
        <v>0</v>
      </c>
      <c r="J514" s="224">
        <f>VLOOKUP(A514,'[1]CUT Bs'!A:S,5,FALSE)</f>
        <v>0</v>
      </c>
      <c r="K514" s="224">
        <f>VLOOKUP(A514,'[1]CUT Bs'!A:S,6,FALSE)</f>
        <v>0</v>
      </c>
      <c r="L514" s="224">
        <f>VLOOKUP(A514,'[1]CUT Bs'!A:S,7,FALSE)</f>
        <v>0</v>
      </c>
      <c r="M514" s="224">
        <f>VLOOKUP(A514,'[1]CUT Bs'!A:S,8,FALSE)</f>
        <v>0</v>
      </c>
      <c r="N514" s="224">
        <f>VLOOKUP(A514,'[1]CUT Bs'!A:S,9,FALSE)</f>
        <v>0</v>
      </c>
      <c r="O514" s="224">
        <f>VLOOKUP(A514,'[1]CUT Bs'!A:S,10,FALSE)</f>
        <v>0</v>
      </c>
      <c r="P514" s="224">
        <f>VLOOKUP(A514,'[1]CUT Bs'!A:S,11,FALSE)</f>
        <v>0</v>
      </c>
      <c r="Q514" s="224">
        <f>VLOOKUP(A514,'[1]CUT Bs'!A:S,12,FALSE)</f>
        <v>0</v>
      </c>
      <c r="R514" s="224">
        <f>VLOOKUP(A514,'[1]CUT Bs'!A:S,13,FALSE)</f>
        <v>0</v>
      </c>
      <c r="S514" s="224">
        <f>VLOOKUP(A514,'[1]CUT Bs'!A:S,14,FALSE)</f>
        <v>0</v>
      </c>
      <c r="T514" s="224">
        <f>VLOOKUP(A514,'[1]CUT Bs'!A:S,15,FALSE)</f>
        <v>0</v>
      </c>
      <c r="U514" s="224">
        <f>VLOOKUP(A514,'[1]CUT Bs'!A:S,16,FALSE)</f>
        <v>0</v>
      </c>
      <c r="V514" s="224">
        <f>VLOOKUP(A514,'[1]CUT Bs'!A:S,17,FALSE)</f>
        <v>0</v>
      </c>
      <c r="W514" s="224">
        <f>VLOOKUP(A514,'[1]RES. TRL'!F:H,2,FALSE)</f>
        <v>0</v>
      </c>
      <c r="X514" s="224">
        <f>VLOOKUP(A514,'[1]RES. TRL'!F:H,3,FALSE)</f>
        <v>0</v>
      </c>
      <c r="Y514" s="224">
        <f>VLOOKUP(A514,'[1]CUT USD'!A:N,2,FALSE)</f>
        <v>0</v>
      </c>
      <c r="Z514" s="224">
        <f>VLOOKUP(A514,'[1]CUT USD'!A:N,3,FALSE)</f>
        <v>0</v>
      </c>
      <c r="AA514" s="224">
        <f>VLOOKUP(A514,'[1]CUT USD'!A:N,4,FALSE)</f>
        <v>0</v>
      </c>
      <c r="AB514" s="224">
        <f>VLOOKUP(A514,'[1]CUT USD'!A:N,5,FALSE)</f>
        <v>0</v>
      </c>
      <c r="AC514" s="224">
        <f>VLOOKUP(A514,'[1]CUT USD'!A:N,6,FALSE)</f>
        <v>0</v>
      </c>
      <c r="AD514" s="224">
        <f>VLOOKUP(A514,'[1]CUT USD'!A:N,7,FALSE)</f>
        <v>0</v>
      </c>
      <c r="AE514" s="224">
        <f>VLOOKUP(A514,'[1]CUT USD'!A:N,8,FALSE)</f>
        <v>0</v>
      </c>
      <c r="AF514" s="224">
        <f>VLOOKUP(A514,'[1]CUT USD'!A:N,9,FALSE)</f>
        <v>0</v>
      </c>
      <c r="AG514" s="224">
        <f>VLOOKUP(A514,'[1]CUT USD'!A:N,10,FALSE)</f>
        <v>0</v>
      </c>
      <c r="AH514" s="224">
        <f>VLOOKUP(A514,'[1]CUT USD'!A:N,11,FALSE)</f>
        <v>0</v>
      </c>
      <c r="AI514" s="224">
        <f>VLOOKUP(A514,'[1]CUT USD'!A:N,12,FALSE)</f>
        <v>0</v>
      </c>
      <c r="AJ514" s="224">
        <f>VLOOKUP(A514,'[1]CUT USD'!A:N,13,FALSE)</f>
        <v>0</v>
      </c>
      <c r="AK514" s="224">
        <f>VLOOKUP(A514,'[1]CUT USD'!A:N,14,FALSE)</f>
        <v>0</v>
      </c>
      <c r="AL514" s="96">
        <f t="shared" si="9"/>
        <v>0</v>
      </c>
      <c r="AO514" s="103"/>
    </row>
    <row r="515" spans="1:41" ht="33" hidden="1" customHeight="1">
      <c r="A515" s="221">
        <v>1716</v>
      </c>
      <c r="B515" s="222" t="str">
        <f>PROPER(VLOOKUP(A515,[1]bd_lista!$A:$D,2,FALSE))</f>
        <v>Gobierno Autónomo Municipal De Portachuelo</v>
      </c>
      <c r="C515" s="223" t="s">
        <v>1383</v>
      </c>
      <c r="D515" s="224">
        <f>VLOOKUP(A515,'[1]RES. TRL'!A:C,2,FALSE)</f>
        <v>0</v>
      </c>
      <c r="E515" s="224">
        <f>VLOOKUP(A515,'[1]RES. TRL'!A:C,3,FALSE)</f>
        <v>0</v>
      </c>
      <c r="F515" s="224">
        <f>VLOOKUP(A515,[1]RES.CDI!A:B,2,FALSE)</f>
        <v>0</v>
      </c>
      <c r="G515" s="224">
        <f>VLOOKUP(A515,'[1]CUT Bs'!A:S,2,FALSE)</f>
        <v>0</v>
      </c>
      <c r="H515" s="224">
        <f>VLOOKUP(A515,'[1]CUT Bs'!A:S,3,FALSE)</f>
        <v>0</v>
      </c>
      <c r="I515" s="224">
        <f>VLOOKUP(A515,'[1]CUT Bs'!A:S,4,FALSE)</f>
        <v>0</v>
      </c>
      <c r="J515" s="224">
        <f>VLOOKUP(A515,'[1]CUT Bs'!A:S,5,FALSE)</f>
        <v>0</v>
      </c>
      <c r="K515" s="224">
        <f>VLOOKUP(A515,'[1]CUT Bs'!A:S,6,FALSE)</f>
        <v>0</v>
      </c>
      <c r="L515" s="224">
        <f>VLOOKUP(A515,'[1]CUT Bs'!A:S,7,FALSE)</f>
        <v>0</v>
      </c>
      <c r="M515" s="224">
        <f>VLOOKUP(A515,'[1]CUT Bs'!A:S,8,FALSE)</f>
        <v>0</v>
      </c>
      <c r="N515" s="224">
        <f>VLOOKUP(A515,'[1]CUT Bs'!A:S,9,FALSE)</f>
        <v>0</v>
      </c>
      <c r="O515" s="224">
        <f>VLOOKUP(A515,'[1]CUT Bs'!A:S,10,FALSE)</f>
        <v>0</v>
      </c>
      <c r="P515" s="224">
        <f>VLOOKUP(A515,'[1]CUT Bs'!A:S,11,FALSE)</f>
        <v>0</v>
      </c>
      <c r="Q515" s="224">
        <f>VLOOKUP(A515,'[1]CUT Bs'!A:S,12,FALSE)</f>
        <v>0</v>
      </c>
      <c r="R515" s="224">
        <f>VLOOKUP(A515,'[1]CUT Bs'!A:S,13,FALSE)</f>
        <v>0</v>
      </c>
      <c r="S515" s="224">
        <f>VLOOKUP(A515,'[1]CUT Bs'!A:S,14,FALSE)</f>
        <v>0</v>
      </c>
      <c r="T515" s="224">
        <f>VLOOKUP(A515,'[1]CUT Bs'!A:S,15,FALSE)</f>
        <v>0</v>
      </c>
      <c r="U515" s="224">
        <f>VLOOKUP(A515,'[1]CUT Bs'!A:S,16,FALSE)</f>
        <v>0</v>
      </c>
      <c r="V515" s="224">
        <f>VLOOKUP(A515,'[1]CUT Bs'!A:S,17,FALSE)</f>
        <v>0</v>
      </c>
      <c r="W515" s="224">
        <f>VLOOKUP(A515,'[1]RES. TRL'!F:H,2,FALSE)</f>
        <v>0</v>
      </c>
      <c r="X515" s="224">
        <f>VLOOKUP(A515,'[1]RES. TRL'!F:H,3,FALSE)</f>
        <v>0</v>
      </c>
      <c r="Y515" s="224">
        <f>VLOOKUP(A515,'[1]CUT USD'!A:N,2,FALSE)</f>
        <v>0</v>
      </c>
      <c r="Z515" s="224">
        <f>VLOOKUP(A515,'[1]CUT USD'!A:N,3,FALSE)</f>
        <v>0</v>
      </c>
      <c r="AA515" s="224">
        <f>VLOOKUP(A515,'[1]CUT USD'!A:N,4,FALSE)</f>
        <v>0</v>
      </c>
      <c r="AB515" s="224">
        <f>VLOOKUP(A515,'[1]CUT USD'!A:N,5,FALSE)</f>
        <v>0</v>
      </c>
      <c r="AC515" s="224">
        <f>VLOOKUP(A515,'[1]CUT USD'!A:N,6,FALSE)</f>
        <v>0</v>
      </c>
      <c r="AD515" s="224">
        <f>VLOOKUP(A515,'[1]CUT USD'!A:N,7,FALSE)</f>
        <v>0</v>
      </c>
      <c r="AE515" s="224">
        <f>VLOOKUP(A515,'[1]CUT USD'!A:N,8,FALSE)</f>
        <v>0</v>
      </c>
      <c r="AF515" s="224">
        <f>VLOOKUP(A515,'[1]CUT USD'!A:N,9,FALSE)</f>
        <v>0</v>
      </c>
      <c r="AG515" s="224">
        <f>VLOOKUP(A515,'[1]CUT USD'!A:N,10,FALSE)</f>
        <v>0</v>
      </c>
      <c r="AH515" s="224">
        <f>VLOOKUP(A515,'[1]CUT USD'!A:N,11,FALSE)</f>
        <v>0</v>
      </c>
      <c r="AI515" s="224">
        <f>VLOOKUP(A515,'[1]CUT USD'!A:N,12,FALSE)</f>
        <v>0</v>
      </c>
      <c r="AJ515" s="224">
        <f>VLOOKUP(A515,'[1]CUT USD'!A:N,13,FALSE)</f>
        <v>0</v>
      </c>
      <c r="AK515" s="224">
        <f>VLOOKUP(A515,'[1]CUT USD'!A:N,14,FALSE)</f>
        <v>0</v>
      </c>
      <c r="AL515" s="96">
        <f t="shared" si="9"/>
        <v>0</v>
      </c>
      <c r="AO515" s="103"/>
    </row>
    <row r="516" spans="1:41" ht="33" hidden="1" customHeight="1">
      <c r="A516" s="221">
        <v>1717</v>
      </c>
      <c r="B516" s="222" t="str">
        <f>PROPER(VLOOKUP(A516,[1]bd_lista!$A:$D,2,FALSE))</f>
        <v>Gobierno Autónomo Municipal De Santa Rosa Del Sara</v>
      </c>
      <c r="C516" s="223" t="s">
        <v>1383</v>
      </c>
      <c r="D516" s="224">
        <f>VLOOKUP(A516,'[1]RES. TRL'!A:C,2,FALSE)</f>
        <v>0</v>
      </c>
      <c r="E516" s="224">
        <f>VLOOKUP(A516,'[1]RES. TRL'!A:C,3,FALSE)</f>
        <v>0</v>
      </c>
      <c r="F516" s="224">
        <f>VLOOKUP(A516,[1]RES.CDI!A:B,2,FALSE)</f>
        <v>0</v>
      </c>
      <c r="G516" s="224">
        <f>VLOOKUP(A516,'[1]CUT Bs'!A:S,2,FALSE)</f>
        <v>0</v>
      </c>
      <c r="H516" s="224">
        <f>VLOOKUP(A516,'[1]CUT Bs'!A:S,3,FALSE)</f>
        <v>0</v>
      </c>
      <c r="I516" s="224">
        <f>VLOOKUP(A516,'[1]CUT Bs'!A:S,4,FALSE)</f>
        <v>0</v>
      </c>
      <c r="J516" s="224">
        <f>VLOOKUP(A516,'[1]CUT Bs'!A:S,5,FALSE)</f>
        <v>0</v>
      </c>
      <c r="K516" s="224">
        <f>VLOOKUP(A516,'[1]CUT Bs'!A:S,6,FALSE)</f>
        <v>0</v>
      </c>
      <c r="L516" s="224">
        <f>VLOOKUP(A516,'[1]CUT Bs'!A:S,7,FALSE)</f>
        <v>0</v>
      </c>
      <c r="M516" s="224">
        <f>VLOOKUP(A516,'[1]CUT Bs'!A:S,8,FALSE)</f>
        <v>0</v>
      </c>
      <c r="N516" s="224">
        <f>VLOOKUP(A516,'[1]CUT Bs'!A:S,9,FALSE)</f>
        <v>0</v>
      </c>
      <c r="O516" s="224">
        <f>VLOOKUP(A516,'[1]CUT Bs'!A:S,10,FALSE)</f>
        <v>0</v>
      </c>
      <c r="P516" s="224">
        <f>VLOOKUP(A516,'[1]CUT Bs'!A:S,11,FALSE)</f>
        <v>0</v>
      </c>
      <c r="Q516" s="224">
        <f>VLOOKUP(A516,'[1]CUT Bs'!A:S,12,FALSE)</f>
        <v>0</v>
      </c>
      <c r="R516" s="224">
        <f>VLOOKUP(A516,'[1]CUT Bs'!A:S,13,FALSE)</f>
        <v>0</v>
      </c>
      <c r="S516" s="224">
        <f>VLOOKUP(A516,'[1]CUT Bs'!A:S,14,FALSE)</f>
        <v>0</v>
      </c>
      <c r="T516" s="224">
        <f>VLOOKUP(A516,'[1]CUT Bs'!A:S,15,FALSE)</f>
        <v>0</v>
      </c>
      <c r="U516" s="224">
        <f>VLOOKUP(A516,'[1]CUT Bs'!A:S,16,FALSE)</f>
        <v>0</v>
      </c>
      <c r="V516" s="224">
        <f>VLOOKUP(A516,'[1]CUT Bs'!A:S,17,FALSE)</f>
        <v>0</v>
      </c>
      <c r="W516" s="224">
        <f>VLOOKUP(A516,'[1]RES. TRL'!F:H,2,FALSE)</f>
        <v>0</v>
      </c>
      <c r="X516" s="224">
        <f>VLOOKUP(A516,'[1]RES. TRL'!F:H,3,FALSE)</f>
        <v>0</v>
      </c>
      <c r="Y516" s="224">
        <f>VLOOKUP(A516,'[1]CUT USD'!A:N,2,FALSE)</f>
        <v>0</v>
      </c>
      <c r="Z516" s="224">
        <f>VLOOKUP(A516,'[1]CUT USD'!A:N,3,FALSE)</f>
        <v>0</v>
      </c>
      <c r="AA516" s="224">
        <f>VLOOKUP(A516,'[1]CUT USD'!A:N,4,FALSE)</f>
        <v>0</v>
      </c>
      <c r="AB516" s="224">
        <f>VLOOKUP(A516,'[1]CUT USD'!A:N,5,FALSE)</f>
        <v>0</v>
      </c>
      <c r="AC516" s="224">
        <f>VLOOKUP(A516,'[1]CUT USD'!A:N,6,FALSE)</f>
        <v>0</v>
      </c>
      <c r="AD516" s="224">
        <f>VLOOKUP(A516,'[1]CUT USD'!A:N,7,FALSE)</f>
        <v>0</v>
      </c>
      <c r="AE516" s="224">
        <f>VLOOKUP(A516,'[1]CUT USD'!A:N,8,FALSE)</f>
        <v>0</v>
      </c>
      <c r="AF516" s="224">
        <f>VLOOKUP(A516,'[1]CUT USD'!A:N,9,FALSE)</f>
        <v>0</v>
      </c>
      <c r="AG516" s="224">
        <f>VLOOKUP(A516,'[1]CUT USD'!A:N,10,FALSE)</f>
        <v>0</v>
      </c>
      <c r="AH516" s="224">
        <f>VLOOKUP(A516,'[1]CUT USD'!A:N,11,FALSE)</f>
        <v>0</v>
      </c>
      <c r="AI516" s="224">
        <f>VLOOKUP(A516,'[1]CUT USD'!A:N,12,FALSE)</f>
        <v>0</v>
      </c>
      <c r="AJ516" s="224">
        <f>VLOOKUP(A516,'[1]CUT USD'!A:N,13,FALSE)</f>
        <v>0</v>
      </c>
      <c r="AK516" s="224">
        <f>VLOOKUP(A516,'[1]CUT USD'!A:N,14,FALSE)</f>
        <v>0</v>
      </c>
      <c r="AL516" s="96">
        <f t="shared" si="9"/>
        <v>0</v>
      </c>
      <c r="AO516" s="103"/>
    </row>
    <row r="517" spans="1:41" ht="33" hidden="1" customHeight="1">
      <c r="A517" s="221">
        <v>1718</v>
      </c>
      <c r="B517" s="222" t="str">
        <f>PROPER(VLOOKUP(A517,[1]bd_lista!$A:$D,2,FALSE))</f>
        <v>Gobierno Autónomo Municipal De Lagunillas</v>
      </c>
      <c r="C517" s="223" t="s">
        <v>1383</v>
      </c>
      <c r="D517" s="224">
        <f>VLOOKUP(A517,'[1]RES. TRL'!A:C,2,FALSE)</f>
        <v>0</v>
      </c>
      <c r="E517" s="224">
        <f>VLOOKUP(A517,'[1]RES. TRL'!A:C,3,FALSE)</f>
        <v>0</v>
      </c>
      <c r="F517" s="224">
        <f>VLOOKUP(A517,[1]RES.CDI!A:B,2,FALSE)</f>
        <v>0</v>
      </c>
      <c r="G517" s="224">
        <f>VLOOKUP(A517,'[1]CUT Bs'!A:S,2,FALSE)</f>
        <v>0</v>
      </c>
      <c r="H517" s="224">
        <f>VLOOKUP(A517,'[1]CUT Bs'!A:S,3,FALSE)</f>
        <v>0</v>
      </c>
      <c r="I517" s="224">
        <f>VLOOKUP(A517,'[1]CUT Bs'!A:S,4,FALSE)</f>
        <v>0</v>
      </c>
      <c r="J517" s="224">
        <f>VLOOKUP(A517,'[1]CUT Bs'!A:S,5,FALSE)</f>
        <v>0</v>
      </c>
      <c r="K517" s="224">
        <f>VLOOKUP(A517,'[1]CUT Bs'!A:S,6,FALSE)</f>
        <v>0</v>
      </c>
      <c r="L517" s="224">
        <f>VLOOKUP(A517,'[1]CUT Bs'!A:S,7,FALSE)</f>
        <v>0</v>
      </c>
      <c r="M517" s="224">
        <f>VLOOKUP(A517,'[1]CUT Bs'!A:S,8,FALSE)</f>
        <v>0</v>
      </c>
      <c r="N517" s="224">
        <f>VLOOKUP(A517,'[1]CUT Bs'!A:S,9,FALSE)</f>
        <v>0</v>
      </c>
      <c r="O517" s="224">
        <f>VLOOKUP(A517,'[1]CUT Bs'!A:S,10,FALSE)</f>
        <v>0</v>
      </c>
      <c r="P517" s="224">
        <f>VLOOKUP(A517,'[1]CUT Bs'!A:S,11,FALSE)</f>
        <v>0</v>
      </c>
      <c r="Q517" s="224">
        <f>VLOOKUP(A517,'[1]CUT Bs'!A:S,12,FALSE)</f>
        <v>0</v>
      </c>
      <c r="R517" s="224">
        <f>VLOOKUP(A517,'[1]CUT Bs'!A:S,13,FALSE)</f>
        <v>0</v>
      </c>
      <c r="S517" s="224">
        <f>VLOOKUP(A517,'[1]CUT Bs'!A:S,14,FALSE)</f>
        <v>0</v>
      </c>
      <c r="T517" s="224">
        <f>VLOOKUP(A517,'[1]CUT Bs'!A:S,15,FALSE)</f>
        <v>0</v>
      </c>
      <c r="U517" s="224">
        <f>VLOOKUP(A517,'[1]CUT Bs'!A:S,16,FALSE)</f>
        <v>0</v>
      </c>
      <c r="V517" s="224">
        <f>VLOOKUP(A517,'[1]CUT Bs'!A:S,17,FALSE)</f>
        <v>0</v>
      </c>
      <c r="W517" s="224">
        <f>VLOOKUP(A517,'[1]RES. TRL'!F:H,2,FALSE)</f>
        <v>0</v>
      </c>
      <c r="X517" s="224">
        <f>VLOOKUP(A517,'[1]RES. TRL'!F:H,3,FALSE)</f>
        <v>0</v>
      </c>
      <c r="Y517" s="224">
        <f>VLOOKUP(A517,'[1]CUT USD'!A:N,2,FALSE)</f>
        <v>0</v>
      </c>
      <c r="Z517" s="224">
        <f>VLOOKUP(A517,'[1]CUT USD'!A:N,3,FALSE)</f>
        <v>0</v>
      </c>
      <c r="AA517" s="224">
        <f>VLOOKUP(A517,'[1]CUT USD'!A:N,4,FALSE)</f>
        <v>0</v>
      </c>
      <c r="AB517" s="224">
        <f>VLOOKUP(A517,'[1]CUT USD'!A:N,5,FALSE)</f>
        <v>0</v>
      </c>
      <c r="AC517" s="224">
        <f>VLOOKUP(A517,'[1]CUT USD'!A:N,6,FALSE)</f>
        <v>0</v>
      </c>
      <c r="AD517" s="224">
        <f>VLOOKUP(A517,'[1]CUT USD'!A:N,7,FALSE)</f>
        <v>0</v>
      </c>
      <c r="AE517" s="224">
        <f>VLOOKUP(A517,'[1]CUT USD'!A:N,8,FALSE)</f>
        <v>0</v>
      </c>
      <c r="AF517" s="224">
        <f>VLOOKUP(A517,'[1]CUT USD'!A:N,9,FALSE)</f>
        <v>0</v>
      </c>
      <c r="AG517" s="224">
        <f>VLOOKUP(A517,'[1]CUT USD'!A:N,10,FALSE)</f>
        <v>0</v>
      </c>
      <c r="AH517" s="224">
        <f>VLOOKUP(A517,'[1]CUT USD'!A:N,11,FALSE)</f>
        <v>0</v>
      </c>
      <c r="AI517" s="224">
        <f>VLOOKUP(A517,'[1]CUT USD'!A:N,12,FALSE)</f>
        <v>0</v>
      </c>
      <c r="AJ517" s="224">
        <f>VLOOKUP(A517,'[1]CUT USD'!A:N,13,FALSE)</f>
        <v>0</v>
      </c>
      <c r="AK517" s="224">
        <f>VLOOKUP(A517,'[1]CUT USD'!A:N,14,FALSE)</f>
        <v>0</v>
      </c>
      <c r="AL517" s="96">
        <f t="shared" si="9"/>
        <v>0</v>
      </c>
      <c r="AO517" s="103"/>
    </row>
    <row r="518" spans="1:41" ht="33" hidden="1" customHeight="1">
      <c r="A518" s="221">
        <v>1719</v>
      </c>
      <c r="B518" s="222" t="str">
        <f>PROPER(VLOOKUP(A518,[1]bd_lista!$A:$D,2,FALSE))</f>
        <v>Gobierno Autónomo Municipal De Charagua</v>
      </c>
      <c r="C518" s="223" t="s">
        <v>1383</v>
      </c>
      <c r="D518" s="224">
        <f>VLOOKUP(A518,'[1]RES. TRL'!A:C,2,FALSE)</f>
        <v>0</v>
      </c>
      <c r="E518" s="224">
        <f>VLOOKUP(A518,'[1]RES. TRL'!A:C,3,FALSE)</f>
        <v>0</v>
      </c>
      <c r="F518" s="224">
        <f>VLOOKUP(A518,[1]RES.CDI!A:B,2,FALSE)</f>
        <v>0</v>
      </c>
      <c r="G518" s="224">
        <f>VLOOKUP(A518,'[1]CUT Bs'!A:S,2,FALSE)</f>
        <v>0</v>
      </c>
      <c r="H518" s="224">
        <f>VLOOKUP(A518,'[1]CUT Bs'!A:S,3,FALSE)</f>
        <v>0</v>
      </c>
      <c r="I518" s="224">
        <f>VLOOKUP(A518,'[1]CUT Bs'!A:S,4,FALSE)</f>
        <v>0</v>
      </c>
      <c r="J518" s="224">
        <f>VLOOKUP(A518,'[1]CUT Bs'!A:S,5,FALSE)</f>
        <v>0</v>
      </c>
      <c r="K518" s="224">
        <f>VLOOKUP(A518,'[1]CUT Bs'!A:S,6,FALSE)</f>
        <v>0</v>
      </c>
      <c r="L518" s="224">
        <f>VLOOKUP(A518,'[1]CUT Bs'!A:S,7,FALSE)</f>
        <v>0</v>
      </c>
      <c r="M518" s="224">
        <f>VLOOKUP(A518,'[1]CUT Bs'!A:S,8,FALSE)</f>
        <v>0</v>
      </c>
      <c r="N518" s="224">
        <f>VLOOKUP(A518,'[1]CUT Bs'!A:S,9,FALSE)</f>
        <v>0</v>
      </c>
      <c r="O518" s="224">
        <f>VLOOKUP(A518,'[1]CUT Bs'!A:S,10,FALSE)</f>
        <v>0</v>
      </c>
      <c r="P518" s="224">
        <f>VLOOKUP(A518,'[1]CUT Bs'!A:S,11,FALSE)</f>
        <v>0</v>
      </c>
      <c r="Q518" s="224">
        <f>VLOOKUP(A518,'[1]CUT Bs'!A:S,12,FALSE)</f>
        <v>0</v>
      </c>
      <c r="R518" s="224">
        <f>VLOOKUP(A518,'[1]CUT Bs'!A:S,13,FALSE)</f>
        <v>0</v>
      </c>
      <c r="S518" s="224">
        <f>VLOOKUP(A518,'[1]CUT Bs'!A:S,14,FALSE)</f>
        <v>0</v>
      </c>
      <c r="T518" s="224">
        <f>VLOOKUP(A518,'[1]CUT Bs'!A:S,15,FALSE)</f>
        <v>0</v>
      </c>
      <c r="U518" s="224">
        <f>VLOOKUP(A518,'[1]CUT Bs'!A:S,16,FALSE)</f>
        <v>0</v>
      </c>
      <c r="V518" s="224">
        <f>VLOOKUP(A518,'[1]CUT Bs'!A:S,17,FALSE)</f>
        <v>0</v>
      </c>
      <c r="W518" s="224">
        <f>VLOOKUP(A518,'[1]RES. TRL'!F:H,2,FALSE)</f>
        <v>0</v>
      </c>
      <c r="X518" s="224">
        <f>VLOOKUP(A518,'[1]RES. TRL'!F:H,3,FALSE)</f>
        <v>0</v>
      </c>
      <c r="Y518" s="224">
        <f>VLOOKUP(A518,'[1]CUT USD'!A:N,2,FALSE)</f>
        <v>0</v>
      </c>
      <c r="Z518" s="224">
        <f>VLOOKUP(A518,'[1]CUT USD'!A:N,3,FALSE)</f>
        <v>0</v>
      </c>
      <c r="AA518" s="224">
        <f>VLOOKUP(A518,'[1]CUT USD'!A:N,4,FALSE)</f>
        <v>0</v>
      </c>
      <c r="AB518" s="224">
        <f>VLOOKUP(A518,'[1]CUT USD'!A:N,5,FALSE)</f>
        <v>0</v>
      </c>
      <c r="AC518" s="224">
        <f>VLOOKUP(A518,'[1]CUT USD'!A:N,6,FALSE)</f>
        <v>0</v>
      </c>
      <c r="AD518" s="224">
        <f>VLOOKUP(A518,'[1]CUT USD'!A:N,7,FALSE)</f>
        <v>0</v>
      </c>
      <c r="AE518" s="224">
        <f>VLOOKUP(A518,'[1]CUT USD'!A:N,8,FALSE)</f>
        <v>0</v>
      </c>
      <c r="AF518" s="224">
        <f>VLOOKUP(A518,'[1]CUT USD'!A:N,9,FALSE)</f>
        <v>0</v>
      </c>
      <c r="AG518" s="224">
        <f>VLOOKUP(A518,'[1]CUT USD'!A:N,10,FALSE)</f>
        <v>0</v>
      </c>
      <c r="AH518" s="224">
        <f>VLOOKUP(A518,'[1]CUT USD'!A:N,11,FALSE)</f>
        <v>0</v>
      </c>
      <c r="AI518" s="224">
        <f>VLOOKUP(A518,'[1]CUT USD'!A:N,12,FALSE)</f>
        <v>0</v>
      </c>
      <c r="AJ518" s="224">
        <f>VLOOKUP(A518,'[1]CUT USD'!A:N,13,FALSE)</f>
        <v>0</v>
      </c>
      <c r="AK518" s="224">
        <f>VLOOKUP(A518,'[1]CUT USD'!A:N,14,FALSE)</f>
        <v>0</v>
      </c>
      <c r="AL518" s="96">
        <f t="shared" si="9"/>
        <v>0</v>
      </c>
      <c r="AO518" s="103"/>
    </row>
    <row r="519" spans="1:41" ht="33" hidden="1" customHeight="1">
      <c r="A519" s="221">
        <v>1720</v>
      </c>
      <c r="B519" s="222" t="str">
        <f>PROPER(VLOOKUP(A519,[1]bd_lista!$A:$D,2,FALSE))</f>
        <v>Gobierno Autónomo Municipal De Cabezas</v>
      </c>
      <c r="C519" s="223" t="s">
        <v>1383</v>
      </c>
      <c r="D519" s="224">
        <f>VLOOKUP(A519,'[1]RES. TRL'!A:C,2,FALSE)</f>
        <v>0</v>
      </c>
      <c r="E519" s="224">
        <f>VLOOKUP(A519,'[1]RES. TRL'!A:C,3,FALSE)</f>
        <v>0</v>
      </c>
      <c r="F519" s="224">
        <f>VLOOKUP(A519,[1]RES.CDI!A:B,2,FALSE)</f>
        <v>0</v>
      </c>
      <c r="G519" s="224">
        <f>VLOOKUP(A519,'[1]CUT Bs'!A:S,2,FALSE)</f>
        <v>0</v>
      </c>
      <c r="H519" s="224">
        <f>VLOOKUP(A519,'[1]CUT Bs'!A:S,3,FALSE)</f>
        <v>0</v>
      </c>
      <c r="I519" s="224">
        <f>VLOOKUP(A519,'[1]CUT Bs'!A:S,4,FALSE)</f>
        <v>0</v>
      </c>
      <c r="J519" s="224">
        <f>VLOOKUP(A519,'[1]CUT Bs'!A:S,5,FALSE)</f>
        <v>0</v>
      </c>
      <c r="K519" s="224">
        <f>VLOOKUP(A519,'[1]CUT Bs'!A:S,6,FALSE)</f>
        <v>0</v>
      </c>
      <c r="L519" s="224">
        <f>VLOOKUP(A519,'[1]CUT Bs'!A:S,7,FALSE)</f>
        <v>0</v>
      </c>
      <c r="M519" s="224">
        <f>VLOOKUP(A519,'[1]CUT Bs'!A:S,8,FALSE)</f>
        <v>0</v>
      </c>
      <c r="N519" s="224">
        <f>VLOOKUP(A519,'[1]CUT Bs'!A:S,9,FALSE)</f>
        <v>0</v>
      </c>
      <c r="O519" s="224">
        <f>VLOOKUP(A519,'[1]CUT Bs'!A:S,10,FALSE)</f>
        <v>0</v>
      </c>
      <c r="P519" s="224">
        <f>VLOOKUP(A519,'[1]CUT Bs'!A:S,11,FALSE)</f>
        <v>0</v>
      </c>
      <c r="Q519" s="224">
        <f>VLOOKUP(A519,'[1]CUT Bs'!A:S,12,FALSE)</f>
        <v>0</v>
      </c>
      <c r="R519" s="224">
        <f>VLOOKUP(A519,'[1]CUT Bs'!A:S,13,FALSE)</f>
        <v>0</v>
      </c>
      <c r="S519" s="224">
        <f>VLOOKUP(A519,'[1]CUT Bs'!A:S,14,FALSE)</f>
        <v>0</v>
      </c>
      <c r="T519" s="224">
        <f>VLOOKUP(A519,'[1]CUT Bs'!A:S,15,FALSE)</f>
        <v>0</v>
      </c>
      <c r="U519" s="224">
        <f>VLOOKUP(A519,'[1]CUT Bs'!A:S,16,FALSE)</f>
        <v>0</v>
      </c>
      <c r="V519" s="224">
        <f>VLOOKUP(A519,'[1]CUT Bs'!A:S,17,FALSE)</f>
        <v>0</v>
      </c>
      <c r="W519" s="224">
        <f>VLOOKUP(A519,'[1]RES. TRL'!F:H,2,FALSE)</f>
        <v>0</v>
      </c>
      <c r="X519" s="224">
        <f>VLOOKUP(A519,'[1]RES. TRL'!F:H,3,FALSE)</f>
        <v>0</v>
      </c>
      <c r="Y519" s="224">
        <f>VLOOKUP(A519,'[1]CUT USD'!A:N,2,FALSE)</f>
        <v>0</v>
      </c>
      <c r="Z519" s="224">
        <f>VLOOKUP(A519,'[1]CUT USD'!A:N,3,FALSE)</f>
        <v>0</v>
      </c>
      <c r="AA519" s="224">
        <f>VLOOKUP(A519,'[1]CUT USD'!A:N,4,FALSE)</f>
        <v>0</v>
      </c>
      <c r="AB519" s="224">
        <f>VLOOKUP(A519,'[1]CUT USD'!A:N,5,FALSE)</f>
        <v>0</v>
      </c>
      <c r="AC519" s="224">
        <f>VLOOKUP(A519,'[1]CUT USD'!A:N,6,FALSE)</f>
        <v>0</v>
      </c>
      <c r="AD519" s="224">
        <f>VLOOKUP(A519,'[1]CUT USD'!A:N,7,FALSE)</f>
        <v>0</v>
      </c>
      <c r="AE519" s="224">
        <f>VLOOKUP(A519,'[1]CUT USD'!A:N,8,FALSE)</f>
        <v>0</v>
      </c>
      <c r="AF519" s="224">
        <f>VLOOKUP(A519,'[1]CUT USD'!A:N,9,FALSE)</f>
        <v>0</v>
      </c>
      <c r="AG519" s="224">
        <f>VLOOKUP(A519,'[1]CUT USD'!A:N,10,FALSE)</f>
        <v>0</v>
      </c>
      <c r="AH519" s="224">
        <f>VLOOKUP(A519,'[1]CUT USD'!A:N,11,FALSE)</f>
        <v>0</v>
      </c>
      <c r="AI519" s="224">
        <f>VLOOKUP(A519,'[1]CUT USD'!A:N,12,FALSE)</f>
        <v>0</v>
      </c>
      <c r="AJ519" s="224">
        <f>VLOOKUP(A519,'[1]CUT USD'!A:N,13,FALSE)</f>
        <v>0</v>
      </c>
      <c r="AK519" s="224">
        <f>VLOOKUP(A519,'[1]CUT USD'!A:N,14,FALSE)</f>
        <v>0</v>
      </c>
      <c r="AL519" s="96">
        <f t="shared" si="9"/>
        <v>0</v>
      </c>
      <c r="AO519" s="103"/>
    </row>
    <row r="520" spans="1:41" ht="33" hidden="1" customHeight="1">
      <c r="A520" s="221">
        <v>1721</v>
      </c>
      <c r="B520" s="222" t="str">
        <f>PROPER(VLOOKUP(A520,[1]bd_lista!$A:$D,2,FALSE))</f>
        <v>Gobierno Autónomo Municipal De Cuevo</v>
      </c>
      <c r="C520" s="223" t="s">
        <v>1383</v>
      </c>
      <c r="D520" s="224">
        <f>VLOOKUP(A520,'[1]RES. TRL'!A:C,2,FALSE)</f>
        <v>0</v>
      </c>
      <c r="E520" s="224">
        <f>VLOOKUP(A520,'[1]RES. TRL'!A:C,3,FALSE)</f>
        <v>0</v>
      </c>
      <c r="F520" s="224">
        <f>VLOOKUP(A520,[1]RES.CDI!A:B,2,FALSE)</f>
        <v>0</v>
      </c>
      <c r="G520" s="224">
        <f>VLOOKUP(A520,'[1]CUT Bs'!A:S,2,FALSE)</f>
        <v>0</v>
      </c>
      <c r="H520" s="224">
        <f>VLOOKUP(A520,'[1]CUT Bs'!A:S,3,FALSE)</f>
        <v>0</v>
      </c>
      <c r="I520" s="224">
        <f>VLOOKUP(A520,'[1]CUT Bs'!A:S,4,FALSE)</f>
        <v>0</v>
      </c>
      <c r="J520" s="224">
        <f>VLOOKUP(A520,'[1]CUT Bs'!A:S,5,FALSE)</f>
        <v>0</v>
      </c>
      <c r="K520" s="224">
        <f>VLOOKUP(A520,'[1]CUT Bs'!A:S,6,FALSE)</f>
        <v>0</v>
      </c>
      <c r="L520" s="224">
        <f>VLOOKUP(A520,'[1]CUT Bs'!A:S,7,FALSE)</f>
        <v>0</v>
      </c>
      <c r="M520" s="224">
        <f>VLOOKUP(A520,'[1]CUT Bs'!A:S,8,FALSE)</f>
        <v>0</v>
      </c>
      <c r="N520" s="224">
        <f>VLOOKUP(A520,'[1]CUT Bs'!A:S,9,FALSE)</f>
        <v>0</v>
      </c>
      <c r="O520" s="224">
        <f>VLOOKUP(A520,'[1]CUT Bs'!A:S,10,FALSE)</f>
        <v>0</v>
      </c>
      <c r="P520" s="224">
        <f>VLOOKUP(A520,'[1]CUT Bs'!A:S,11,FALSE)</f>
        <v>0</v>
      </c>
      <c r="Q520" s="224">
        <f>VLOOKUP(A520,'[1]CUT Bs'!A:S,12,FALSE)</f>
        <v>0</v>
      </c>
      <c r="R520" s="224">
        <f>VLOOKUP(A520,'[1]CUT Bs'!A:S,13,FALSE)</f>
        <v>0</v>
      </c>
      <c r="S520" s="224">
        <f>VLOOKUP(A520,'[1]CUT Bs'!A:S,14,FALSE)</f>
        <v>0</v>
      </c>
      <c r="T520" s="224">
        <f>VLOOKUP(A520,'[1]CUT Bs'!A:S,15,FALSE)</f>
        <v>0</v>
      </c>
      <c r="U520" s="224">
        <f>VLOOKUP(A520,'[1]CUT Bs'!A:S,16,FALSE)</f>
        <v>0</v>
      </c>
      <c r="V520" s="224">
        <f>VLOOKUP(A520,'[1]CUT Bs'!A:S,17,FALSE)</f>
        <v>0</v>
      </c>
      <c r="W520" s="224">
        <f>VLOOKUP(A520,'[1]RES. TRL'!F:H,2,FALSE)</f>
        <v>0</v>
      </c>
      <c r="X520" s="224">
        <f>VLOOKUP(A520,'[1]RES. TRL'!F:H,3,FALSE)</f>
        <v>0</v>
      </c>
      <c r="Y520" s="224">
        <f>VLOOKUP(A520,'[1]CUT USD'!A:N,2,FALSE)</f>
        <v>0</v>
      </c>
      <c r="Z520" s="224">
        <f>VLOOKUP(A520,'[1]CUT USD'!A:N,3,FALSE)</f>
        <v>0</v>
      </c>
      <c r="AA520" s="224">
        <f>VLOOKUP(A520,'[1]CUT USD'!A:N,4,FALSE)</f>
        <v>0</v>
      </c>
      <c r="AB520" s="224">
        <f>VLOOKUP(A520,'[1]CUT USD'!A:N,5,FALSE)</f>
        <v>0</v>
      </c>
      <c r="AC520" s="224">
        <f>VLOOKUP(A520,'[1]CUT USD'!A:N,6,FALSE)</f>
        <v>0</v>
      </c>
      <c r="AD520" s="224">
        <f>VLOOKUP(A520,'[1]CUT USD'!A:N,7,FALSE)</f>
        <v>0</v>
      </c>
      <c r="AE520" s="224">
        <f>VLOOKUP(A520,'[1]CUT USD'!A:N,8,FALSE)</f>
        <v>0</v>
      </c>
      <c r="AF520" s="224">
        <f>VLOOKUP(A520,'[1]CUT USD'!A:N,9,FALSE)</f>
        <v>0</v>
      </c>
      <c r="AG520" s="224">
        <f>VLOOKUP(A520,'[1]CUT USD'!A:N,10,FALSE)</f>
        <v>0</v>
      </c>
      <c r="AH520" s="224">
        <f>VLOOKUP(A520,'[1]CUT USD'!A:N,11,FALSE)</f>
        <v>0</v>
      </c>
      <c r="AI520" s="224">
        <f>VLOOKUP(A520,'[1]CUT USD'!A:N,12,FALSE)</f>
        <v>0</v>
      </c>
      <c r="AJ520" s="224">
        <f>VLOOKUP(A520,'[1]CUT USD'!A:N,13,FALSE)</f>
        <v>0</v>
      </c>
      <c r="AK520" s="224">
        <f>VLOOKUP(A520,'[1]CUT USD'!A:N,14,FALSE)</f>
        <v>0</v>
      </c>
      <c r="AL520" s="96">
        <f t="shared" si="9"/>
        <v>0</v>
      </c>
      <c r="AO520" s="103"/>
    </row>
    <row r="521" spans="1:41" ht="33" hidden="1" customHeight="1">
      <c r="A521" s="221">
        <v>1722</v>
      </c>
      <c r="B521" s="222" t="str">
        <f>PROPER(VLOOKUP(A521,[1]bd_lista!$A:$D,2,FALSE))</f>
        <v>Gobierno Autónomo Municipal De Gutiérrez</v>
      </c>
      <c r="C521" s="223" t="s">
        <v>1383</v>
      </c>
      <c r="D521" s="224">
        <f>VLOOKUP(A521,'[1]RES. TRL'!A:C,2,FALSE)</f>
        <v>0</v>
      </c>
      <c r="E521" s="224">
        <f>VLOOKUP(A521,'[1]RES. TRL'!A:C,3,FALSE)</f>
        <v>0</v>
      </c>
      <c r="F521" s="224">
        <f>VLOOKUP(A521,[1]RES.CDI!A:B,2,FALSE)</f>
        <v>0</v>
      </c>
      <c r="G521" s="224">
        <f>VLOOKUP(A521,'[1]CUT Bs'!A:S,2,FALSE)</f>
        <v>0</v>
      </c>
      <c r="H521" s="224">
        <f>VLOOKUP(A521,'[1]CUT Bs'!A:S,3,FALSE)</f>
        <v>0</v>
      </c>
      <c r="I521" s="224">
        <f>VLOOKUP(A521,'[1]CUT Bs'!A:S,4,FALSE)</f>
        <v>0</v>
      </c>
      <c r="J521" s="224">
        <f>VLOOKUP(A521,'[1]CUT Bs'!A:S,5,FALSE)</f>
        <v>0</v>
      </c>
      <c r="K521" s="224">
        <f>VLOOKUP(A521,'[1]CUT Bs'!A:S,6,FALSE)</f>
        <v>0</v>
      </c>
      <c r="L521" s="224">
        <f>VLOOKUP(A521,'[1]CUT Bs'!A:S,7,FALSE)</f>
        <v>0</v>
      </c>
      <c r="M521" s="224">
        <f>VLOOKUP(A521,'[1]CUT Bs'!A:S,8,FALSE)</f>
        <v>0</v>
      </c>
      <c r="N521" s="224">
        <f>VLOOKUP(A521,'[1]CUT Bs'!A:S,9,FALSE)</f>
        <v>0</v>
      </c>
      <c r="O521" s="224">
        <f>VLOOKUP(A521,'[1]CUT Bs'!A:S,10,FALSE)</f>
        <v>0</v>
      </c>
      <c r="P521" s="224">
        <f>VLOOKUP(A521,'[1]CUT Bs'!A:S,11,FALSE)</f>
        <v>0</v>
      </c>
      <c r="Q521" s="224">
        <f>VLOOKUP(A521,'[1]CUT Bs'!A:S,12,FALSE)</f>
        <v>0</v>
      </c>
      <c r="R521" s="224">
        <f>VLOOKUP(A521,'[1]CUT Bs'!A:S,13,FALSE)</f>
        <v>0</v>
      </c>
      <c r="S521" s="224">
        <f>VLOOKUP(A521,'[1]CUT Bs'!A:S,14,FALSE)</f>
        <v>0</v>
      </c>
      <c r="T521" s="224">
        <f>VLOOKUP(A521,'[1]CUT Bs'!A:S,15,FALSE)</f>
        <v>0</v>
      </c>
      <c r="U521" s="224">
        <f>VLOOKUP(A521,'[1]CUT Bs'!A:S,16,FALSE)</f>
        <v>0</v>
      </c>
      <c r="V521" s="224">
        <f>VLOOKUP(A521,'[1]CUT Bs'!A:S,17,FALSE)</f>
        <v>0</v>
      </c>
      <c r="W521" s="224">
        <f>VLOOKUP(A521,'[1]RES. TRL'!F:H,2,FALSE)</f>
        <v>0</v>
      </c>
      <c r="X521" s="224">
        <f>VLOOKUP(A521,'[1]RES. TRL'!F:H,3,FALSE)</f>
        <v>0</v>
      </c>
      <c r="Y521" s="224">
        <f>VLOOKUP(A521,'[1]CUT USD'!A:N,2,FALSE)</f>
        <v>0</v>
      </c>
      <c r="Z521" s="224">
        <f>VLOOKUP(A521,'[1]CUT USD'!A:N,3,FALSE)</f>
        <v>0</v>
      </c>
      <c r="AA521" s="224">
        <f>VLOOKUP(A521,'[1]CUT USD'!A:N,4,FALSE)</f>
        <v>0</v>
      </c>
      <c r="AB521" s="224">
        <f>VLOOKUP(A521,'[1]CUT USD'!A:N,5,FALSE)</f>
        <v>0</v>
      </c>
      <c r="AC521" s="224">
        <f>VLOOKUP(A521,'[1]CUT USD'!A:N,6,FALSE)</f>
        <v>0</v>
      </c>
      <c r="AD521" s="224">
        <f>VLOOKUP(A521,'[1]CUT USD'!A:N,7,FALSE)</f>
        <v>0</v>
      </c>
      <c r="AE521" s="224">
        <f>VLOOKUP(A521,'[1]CUT USD'!A:N,8,FALSE)</f>
        <v>0</v>
      </c>
      <c r="AF521" s="224">
        <f>VLOOKUP(A521,'[1]CUT USD'!A:N,9,FALSE)</f>
        <v>0</v>
      </c>
      <c r="AG521" s="224">
        <f>VLOOKUP(A521,'[1]CUT USD'!A:N,10,FALSE)</f>
        <v>0</v>
      </c>
      <c r="AH521" s="224">
        <f>VLOOKUP(A521,'[1]CUT USD'!A:N,11,FALSE)</f>
        <v>0</v>
      </c>
      <c r="AI521" s="224">
        <f>VLOOKUP(A521,'[1]CUT USD'!A:N,12,FALSE)</f>
        <v>0</v>
      </c>
      <c r="AJ521" s="224">
        <f>VLOOKUP(A521,'[1]CUT USD'!A:N,13,FALSE)</f>
        <v>0</v>
      </c>
      <c r="AK521" s="224">
        <f>VLOOKUP(A521,'[1]CUT USD'!A:N,14,FALSE)</f>
        <v>0</v>
      </c>
      <c r="AL521" s="96">
        <f t="shared" si="9"/>
        <v>0</v>
      </c>
      <c r="AO521" s="103"/>
    </row>
    <row r="522" spans="1:41" ht="33" hidden="1" customHeight="1">
      <c r="A522" s="221">
        <v>1723</v>
      </c>
      <c r="B522" s="222" t="str">
        <f>PROPER(VLOOKUP(A522,[1]bd_lista!$A:$D,2,FALSE))</f>
        <v>Gobierno Autónomo Municipal De Camiri</v>
      </c>
      <c r="C522" s="223" t="s">
        <v>1383</v>
      </c>
      <c r="D522" s="224">
        <f>VLOOKUP(A522,'[1]RES. TRL'!A:C,2,FALSE)</f>
        <v>0</v>
      </c>
      <c r="E522" s="224">
        <f>VLOOKUP(A522,'[1]RES. TRL'!A:C,3,FALSE)</f>
        <v>0</v>
      </c>
      <c r="F522" s="224">
        <f>VLOOKUP(A522,[1]RES.CDI!A:B,2,FALSE)</f>
        <v>0</v>
      </c>
      <c r="G522" s="224">
        <f>VLOOKUP(A522,'[1]CUT Bs'!A:S,2,FALSE)</f>
        <v>0</v>
      </c>
      <c r="H522" s="224">
        <f>VLOOKUP(A522,'[1]CUT Bs'!A:S,3,FALSE)</f>
        <v>0</v>
      </c>
      <c r="I522" s="224">
        <f>VLOOKUP(A522,'[1]CUT Bs'!A:S,4,FALSE)</f>
        <v>0</v>
      </c>
      <c r="J522" s="224">
        <f>VLOOKUP(A522,'[1]CUT Bs'!A:S,5,FALSE)</f>
        <v>0</v>
      </c>
      <c r="K522" s="224">
        <f>VLOOKUP(A522,'[1]CUT Bs'!A:S,6,FALSE)</f>
        <v>0</v>
      </c>
      <c r="L522" s="224">
        <f>VLOOKUP(A522,'[1]CUT Bs'!A:S,7,FALSE)</f>
        <v>0</v>
      </c>
      <c r="M522" s="224">
        <f>VLOOKUP(A522,'[1]CUT Bs'!A:S,8,FALSE)</f>
        <v>0</v>
      </c>
      <c r="N522" s="224">
        <f>VLOOKUP(A522,'[1]CUT Bs'!A:S,9,FALSE)</f>
        <v>0</v>
      </c>
      <c r="O522" s="224">
        <f>VLOOKUP(A522,'[1]CUT Bs'!A:S,10,FALSE)</f>
        <v>0</v>
      </c>
      <c r="P522" s="224">
        <f>VLOOKUP(A522,'[1]CUT Bs'!A:S,11,FALSE)</f>
        <v>0</v>
      </c>
      <c r="Q522" s="224">
        <f>VLOOKUP(A522,'[1]CUT Bs'!A:S,12,FALSE)</f>
        <v>0</v>
      </c>
      <c r="R522" s="224">
        <f>VLOOKUP(A522,'[1]CUT Bs'!A:S,13,FALSE)</f>
        <v>0</v>
      </c>
      <c r="S522" s="224">
        <f>VLOOKUP(A522,'[1]CUT Bs'!A:S,14,FALSE)</f>
        <v>0</v>
      </c>
      <c r="T522" s="224">
        <f>VLOOKUP(A522,'[1]CUT Bs'!A:S,15,FALSE)</f>
        <v>0</v>
      </c>
      <c r="U522" s="224">
        <f>VLOOKUP(A522,'[1]CUT Bs'!A:S,16,FALSE)</f>
        <v>0</v>
      </c>
      <c r="V522" s="224">
        <f>VLOOKUP(A522,'[1]CUT Bs'!A:S,17,FALSE)</f>
        <v>0</v>
      </c>
      <c r="W522" s="224">
        <f>VLOOKUP(A522,'[1]RES. TRL'!F:H,2,FALSE)</f>
        <v>0</v>
      </c>
      <c r="X522" s="224">
        <f>VLOOKUP(A522,'[1]RES. TRL'!F:H,3,FALSE)</f>
        <v>0</v>
      </c>
      <c r="Y522" s="224">
        <f>VLOOKUP(A522,'[1]CUT USD'!A:N,2,FALSE)</f>
        <v>0</v>
      </c>
      <c r="Z522" s="224">
        <f>VLOOKUP(A522,'[1]CUT USD'!A:N,3,FALSE)</f>
        <v>0</v>
      </c>
      <c r="AA522" s="224">
        <f>VLOOKUP(A522,'[1]CUT USD'!A:N,4,FALSE)</f>
        <v>0</v>
      </c>
      <c r="AB522" s="224">
        <f>VLOOKUP(A522,'[1]CUT USD'!A:N,5,FALSE)</f>
        <v>0</v>
      </c>
      <c r="AC522" s="224">
        <f>VLOOKUP(A522,'[1]CUT USD'!A:N,6,FALSE)</f>
        <v>0</v>
      </c>
      <c r="AD522" s="224">
        <f>VLOOKUP(A522,'[1]CUT USD'!A:N,7,FALSE)</f>
        <v>0</v>
      </c>
      <c r="AE522" s="224">
        <f>VLOOKUP(A522,'[1]CUT USD'!A:N,8,FALSE)</f>
        <v>0</v>
      </c>
      <c r="AF522" s="224">
        <f>VLOOKUP(A522,'[1]CUT USD'!A:N,9,FALSE)</f>
        <v>0</v>
      </c>
      <c r="AG522" s="224">
        <f>VLOOKUP(A522,'[1]CUT USD'!A:N,10,FALSE)</f>
        <v>0</v>
      </c>
      <c r="AH522" s="224">
        <f>VLOOKUP(A522,'[1]CUT USD'!A:N,11,FALSE)</f>
        <v>0</v>
      </c>
      <c r="AI522" s="224">
        <f>VLOOKUP(A522,'[1]CUT USD'!A:N,12,FALSE)</f>
        <v>0</v>
      </c>
      <c r="AJ522" s="224">
        <f>VLOOKUP(A522,'[1]CUT USD'!A:N,13,FALSE)</f>
        <v>0</v>
      </c>
      <c r="AK522" s="224">
        <f>VLOOKUP(A522,'[1]CUT USD'!A:N,14,FALSE)</f>
        <v>0</v>
      </c>
      <c r="AL522" s="96">
        <f t="shared" si="9"/>
        <v>0</v>
      </c>
      <c r="AO522" s="103"/>
    </row>
    <row r="523" spans="1:41" ht="33" hidden="1" customHeight="1">
      <c r="A523" s="221">
        <v>1724</v>
      </c>
      <c r="B523" s="222" t="str">
        <f>PROPER(VLOOKUP(A523,[1]bd_lista!$A:$D,2,FALSE))</f>
        <v>Gobierno Autónomo Municipal De Boyuibe</v>
      </c>
      <c r="C523" s="223" t="s">
        <v>1383</v>
      </c>
      <c r="D523" s="224">
        <f>VLOOKUP(A523,'[1]RES. TRL'!A:C,2,FALSE)</f>
        <v>0</v>
      </c>
      <c r="E523" s="224">
        <f>VLOOKUP(A523,'[1]RES. TRL'!A:C,3,FALSE)</f>
        <v>0</v>
      </c>
      <c r="F523" s="224">
        <f>VLOOKUP(A523,[1]RES.CDI!A:B,2,FALSE)</f>
        <v>0</v>
      </c>
      <c r="G523" s="224">
        <f>VLOOKUP(A523,'[1]CUT Bs'!A:S,2,FALSE)</f>
        <v>0</v>
      </c>
      <c r="H523" s="224">
        <f>VLOOKUP(A523,'[1]CUT Bs'!A:S,3,FALSE)</f>
        <v>0</v>
      </c>
      <c r="I523" s="224">
        <f>VLOOKUP(A523,'[1]CUT Bs'!A:S,4,FALSE)</f>
        <v>0</v>
      </c>
      <c r="J523" s="224">
        <f>VLOOKUP(A523,'[1]CUT Bs'!A:S,5,FALSE)</f>
        <v>0</v>
      </c>
      <c r="K523" s="224">
        <f>VLOOKUP(A523,'[1]CUT Bs'!A:S,6,FALSE)</f>
        <v>0</v>
      </c>
      <c r="L523" s="224">
        <f>VLOOKUP(A523,'[1]CUT Bs'!A:S,7,FALSE)</f>
        <v>0</v>
      </c>
      <c r="M523" s="224">
        <f>VLOOKUP(A523,'[1]CUT Bs'!A:S,8,FALSE)</f>
        <v>0</v>
      </c>
      <c r="N523" s="224">
        <f>VLOOKUP(A523,'[1]CUT Bs'!A:S,9,FALSE)</f>
        <v>0</v>
      </c>
      <c r="O523" s="224">
        <f>VLOOKUP(A523,'[1]CUT Bs'!A:S,10,FALSE)</f>
        <v>0</v>
      </c>
      <c r="P523" s="224">
        <f>VLOOKUP(A523,'[1]CUT Bs'!A:S,11,FALSE)</f>
        <v>0</v>
      </c>
      <c r="Q523" s="224">
        <f>VLOOKUP(A523,'[1]CUT Bs'!A:S,12,FALSE)</f>
        <v>0</v>
      </c>
      <c r="R523" s="224">
        <f>VLOOKUP(A523,'[1]CUT Bs'!A:S,13,FALSE)</f>
        <v>0</v>
      </c>
      <c r="S523" s="224">
        <f>VLOOKUP(A523,'[1]CUT Bs'!A:S,14,FALSE)</f>
        <v>0</v>
      </c>
      <c r="T523" s="224">
        <f>VLOOKUP(A523,'[1]CUT Bs'!A:S,15,FALSE)</f>
        <v>0</v>
      </c>
      <c r="U523" s="224">
        <f>VLOOKUP(A523,'[1]CUT Bs'!A:S,16,FALSE)</f>
        <v>0</v>
      </c>
      <c r="V523" s="224">
        <f>VLOOKUP(A523,'[1]CUT Bs'!A:S,17,FALSE)</f>
        <v>0</v>
      </c>
      <c r="W523" s="224">
        <f>VLOOKUP(A523,'[1]RES. TRL'!F:H,2,FALSE)</f>
        <v>0</v>
      </c>
      <c r="X523" s="224">
        <f>VLOOKUP(A523,'[1]RES. TRL'!F:H,3,FALSE)</f>
        <v>0</v>
      </c>
      <c r="Y523" s="224">
        <f>VLOOKUP(A523,'[1]CUT USD'!A:N,2,FALSE)</f>
        <v>0</v>
      </c>
      <c r="Z523" s="224">
        <f>VLOOKUP(A523,'[1]CUT USD'!A:N,3,FALSE)</f>
        <v>0</v>
      </c>
      <c r="AA523" s="224">
        <f>VLOOKUP(A523,'[1]CUT USD'!A:N,4,FALSE)</f>
        <v>0</v>
      </c>
      <c r="AB523" s="224">
        <f>VLOOKUP(A523,'[1]CUT USD'!A:N,5,FALSE)</f>
        <v>0</v>
      </c>
      <c r="AC523" s="224">
        <f>VLOOKUP(A523,'[1]CUT USD'!A:N,6,FALSE)</f>
        <v>0</v>
      </c>
      <c r="AD523" s="224">
        <f>VLOOKUP(A523,'[1]CUT USD'!A:N,7,FALSE)</f>
        <v>0</v>
      </c>
      <c r="AE523" s="224">
        <f>VLOOKUP(A523,'[1]CUT USD'!A:N,8,FALSE)</f>
        <v>0</v>
      </c>
      <c r="AF523" s="224">
        <f>VLOOKUP(A523,'[1]CUT USD'!A:N,9,FALSE)</f>
        <v>0</v>
      </c>
      <c r="AG523" s="224">
        <f>VLOOKUP(A523,'[1]CUT USD'!A:N,10,FALSE)</f>
        <v>0</v>
      </c>
      <c r="AH523" s="224">
        <f>VLOOKUP(A523,'[1]CUT USD'!A:N,11,FALSE)</f>
        <v>0</v>
      </c>
      <c r="AI523" s="224">
        <f>VLOOKUP(A523,'[1]CUT USD'!A:N,12,FALSE)</f>
        <v>0</v>
      </c>
      <c r="AJ523" s="224">
        <f>VLOOKUP(A523,'[1]CUT USD'!A:N,13,FALSE)</f>
        <v>0</v>
      </c>
      <c r="AK523" s="224">
        <f>VLOOKUP(A523,'[1]CUT USD'!A:N,14,FALSE)</f>
        <v>0</v>
      </c>
      <c r="AL523" s="96">
        <f t="shared" si="9"/>
        <v>0</v>
      </c>
      <c r="AO523" s="103"/>
    </row>
    <row r="524" spans="1:41" ht="33" hidden="1" customHeight="1">
      <c r="A524" s="221">
        <v>1725</v>
      </c>
      <c r="B524" s="222" t="str">
        <f>PROPER(VLOOKUP(A524,[1]bd_lista!$A:$D,2,FALSE))</f>
        <v>Gobierno Autónomo Municipal De Vallegrande</v>
      </c>
      <c r="C524" s="223" t="s">
        <v>1383</v>
      </c>
      <c r="D524" s="224">
        <f>VLOOKUP(A524,'[1]RES. TRL'!A:C,2,FALSE)</f>
        <v>0</v>
      </c>
      <c r="E524" s="224">
        <f>VLOOKUP(A524,'[1]RES. TRL'!A:C,3,FALSE)</f>
        <v>0</v>
      </c>
      <c r="F524" s="224">
        <f>VLOOKUP(A524,[1]RES.CDI!A:B,2,FALSE)</f>
        <v>0</v>
      </c>
      <c r="G524" s="224">
        <f>VLOOKUP(A524,'[1]CUT Bs'!A:S,2,FALSE)</f>
        <v>0</v>
      </c>
      <c r="H524" s="224">
        <f>VLOOKUP(A524,'[1]CUT Bs'!A:S,3,FALSE)</f>
        <v>0</v>
      </c>
      <c r="I524" s="224">
        <f>VLOOKUP(A524,'[1]CUT Bs'!A:S,4,FALSE)</f>
        <v>0</v>
      </c>
      <c r="J524" s="224">
        <f>VLOOKUP(A524,'[1]CUT Bs'!A:S,5,FALSE)</f>
        <v>0</v>
      </c>
      <c r="K524" s="224">
        <f>VLOOKUP(A524,'[1]CUT Bs'!A:S,6,FALSE)</f>
        <v>0</v>
      </c>
      <c r="L524" s="224">
        <f>VLOOKUP(A524,'[1]CUT Bs'!A:S,7,FALSE)</f>
        <v>0</v>
      </c>
      <c r="M524" s="224">
        <f>VLOOKUP(A524,'[1]CUT Bs'!A:S,8,FALSE)</f>
        <v>0</v>
      </c>
      <c r="N524" s="224">
        <f>VLOOKUP(A524,'[1]CUT Bs'!A:S,9,FALSE)</f>
        <v>0</v>
      </c>
      <c r="O524" s="224">
        <f>VLOOKUP(A524,'[1]CUT Bs'!A:S,10,FALSE)</f>
        <v>0</v>
      </c>
      <c r="P524" s="224">
        <f>VLOOKUP(A524,'[1]CUT Bs'!A:S,11,FALSE)</f>
        <v>0</v>
      </c>
      <c r="Q524" s="224">
        <f>VLOOKUP(A524,'[1]CUT Bs'!A:S,12,FALSE)</f>
        <v>0</v>
      </c>
      <c r="R524" s="224">
        <f>VLOOKUP(A524,'[1]CUT Bs'!A:S,13,FALSE)</f>
        <v>0</v>
      </c>
      <c r="S524" s="224">
        <f>VLOOKUP(A524,'[1]CUT Bs'!A:S,14,FALSE)</f>
        <v>0</v>
      </c>
      <c r="T524" s="224">
        <f>VLOOKUP(A524,'[1]CUT Bs'!A:S,15,FALSE)</f>
        <v>0</v>
      </c>
      <c r="U524" s="224">
        <f>VLOOKUP(A524,'[1]CUT Bs'!A:S,16,FALSE)</f>
        <v>0</v>
      </c>
      <c r="V524" s="224">
        <f>VLOOKUP(A524,'[1]CUT Bs'!A:S,17,FALSE)</f>
        <v>0</v>
      </c>
      <c r="W524" s="224">
        <f>VLOOKUP(A524,'[1]RES. TRL'!F:H,2,FALSE)</f>
        <v>0</v>
      </c>
      <c r="X524" s="224">
        <f>VLOOKUP(A524,'[1]RES. TRL'!F:H,3,FALSE)</f>
        <v>0</v>
      </c>
      <c r="Y524" s="224">
        <f>VLOOKUP(A524,'[1]CUT USD'!A:N,2,FALSE)</f>
        <v>0</v>
      </c>
      <c r="Z524" s="224">
        <f>VLOOKUP(A524,'[1]CUT USD'!A:N,3,FALSE)</f>
        <v>0</v>
      </c>
      <c r="AA524" s="224">
        <f>VLOOKUP(A524,'[1]CUT USD'!A:N,4,FALSE)</f>
        <v>0</v>
      </c>
      <c r="AB524" s="224">
        <f>VLOOKUP(A524,'[1]CUT USD'!A:N,5,FALSE)</f>
        <v>0</v>
      </c>
      <c r="AC524" s="224">
        <f>VLOOKUP(A524,'[1]CUT USD'!A:N,6,FALSE)</f>
        <v>0</v>
      </c>
      <c r="AD524" s="224">
        <f>VLOOKUP(A524,'[1]CUT USD'!A:N,7,FALSE)</f>
        <v>0</v>
      </c>
      <c r="AE524" s="224">
        <f>VLOOKUP(A524,'[1]CUT USD'!A:N,8,FALSE)</f>
        <v>0</v>
      </c>
      <c r="AF524" s="224">
        <f>VLOOKUP(A524,'[1]CUT USD'!A:N,9,FALSE)</f>
        <v>0</v>
      </c>
      <c r="AG524" s="224">
        <f>VLOOKUP(A524,'[1]CUT USD'!A:N,10,FALSE)</f>
        <v>0</v>
      </c>
      <c r="AH524" s="224">
        <f>VLOOKUP(A524,'[1]CUT USD'!A:N,11,FALSE)</f>
        <v>0</v>
      </c>
      <c r="AI524" s="224">
        <f>VLOOKUP(A524,'[1]CUT USD'!A:N,12,FALSE)</f>
        <v>0</v>
      </c>
      <c r="AJ524" s="224">
        <f>VLOOKUP(A524,'[1]CUT USD'!A:N,13,FALSE)</f>
        <v>0</v>
      </c>
      <c r="AK524" s="224">
        <f>VLOOKUP(A524,'[1]CUT USD'!A:N,14,FALSE)</f>
        <v>0</v>
      </c>
      <c r="AL524" s="96">
        <f t="shared" ref="AL524:AL587" si="10">SUM(D524:AK524)</f>
        <v>0</v>
      </c>
      <c r="AO524" s="103"/>
    </row>
    <row r="525" spans="1:41" ht="33" hidden="1" customHeight="1">
      <c r="A525" s="221">
        <v>1726</v>
      </c>
      <c r="B525" s="222" t="str">
        <f>PROPER(VLOOKUP(A525,[1]bd_lista!$A:$D,2,FALSE))</f>
        <v>Gobierno Autónomo Municipal De Trigal</v>
      </c>
      <c r="C525" s="223" t="s">
        <v>1383</v>
      </c>
      <c r="D525" s="224">
        <f>VLOOKUP(A525,'[1]RES. TRL'!A:C,2,FALSE)</f>
        <v>0</v>
      </c>
      <c r="E525" s="224">
        <f>VLOOKUP(A525,'[1]RES. TRL'!A:C,3,FALSE)</f>
        <v>0</v>
      </c>
      <c r="F525" s="224">
        <f>VLOOKUP(A525,[1]RES.CDI!A:B,2,FALSE)</f>
        <v>0</v>
      </c>
      <c r="G525" s="224">
        <f>VLOOKUP(A525,'[1]CUT Bs'!A:S,2,FALSE)</f>
        <v>0</v>
      </c>
      <c r="H525" s="224">
        <f>VLOOKUP(A525,'[1]CUT Bs'!A:S,3,FALSE)</f>
        <v>0</v>
      </c>
      <c r="I525" s="224">
        <f>VLOOKUP(A525,'[1]CUT Bs'!A:S,4,FALSE)</f>
        <v>0</v>
      </c>
      <c r="J525" s="224">
        <f>VLOOKUP(A525,'[1]CUT Bs'!A:S,5,FALSE)</f>
        <v>0</v>
      </c>
      <c r="K525" s="224">
        <f>VLOOKUP(A525,'[1]CUT Bs'!A:S,6,FALSE)</f>
        <v>0</v>
      </c>
      <c r="L525" s="224">
        <f>VLOOKUP(A525,'[1]CUT Bs'!A:S,7,FALSE)</f>
        <v>0</v>
      </c>
      <c r="M525" s="224">
        <f>VLOOKUP(A525,'[1]CUT Bs'!A:S,8,FALSE)</f>
        <v>0</v>
      </c>
      <c r="N525" s="224">
        <f>VLOOKUP(A525,'[1]CUT Bs'!A:S,9,FALSE)</f>
        <v>0</v>
      </c>
      <c r="O525" s="224">
        <f>VLOOKUP(A525,'[1]CUT Bs'!A:S,10,FALSE)</f>
        <v>0</v>
      </c>
      <c r="P525" s="224">
        <f>VLOOKUP(A525,'[1]CUT Bs'!A:S,11,FALSE)</f>
        <v>0</v>
      </c>
      <c r="Q525" s="224">
        <f>VLOOKUP(A525,'[1]CUT Bs'!A:S,12,FALSE)</f>
        <v>0</v>
      </c>
      <c r="R525" s="224">
        <f>VLOOKUP(A525,'[1]CUT Bs'!A:S,13,FALSE)</f>
        <v>0</v>
      </c>
      <c r="S525" s="224">
        <f>VLOOKUP(A525,'[1]CUT Bs'!A:S,14,FALSE)</f>
        <v>0</v>
      </c>
      <c r="T525" s="224">
        <f>VLOOKUP(A525,'[1]CUT Bs'!A:S,15,FALSE)</f>
        <v>0</v>
      </c>
      <c r="U525" s="224">
        <f>VLOOKUP(A525,'[1]CUT Bs'!A:S,16,FALSE)</f>
        <v>0</v>
      </c>
      <c r="V525" s="224">
        <f>VLOOKUP(A525,'[1]CUT Bs'!A:S,17,FALSE)</f>
        <v>0</v>
      </c>
      <c r="W525" s="224">
        <f>VLOOKUP(A525,'[1]RES. TRL'!F:H,2,FALSE)</f>
        <v>0</v>
      </c>
      <c r="X525" s="224">
        <f>VLOOKUP(A525,'[1]RES. TRL'!F:H,3,FALSE)</f>
        <v>0</v>
      </c>
      <c r="Y525" s="224">
        <f>VLOOKUP(A525,'[1]CUT USD'!A:N,2,FALSE)</f>
        <v>0</v>
      </c>
      <c r="Z525" s="224">
        <f>VLOOKUP(A525,'[1]CUT USD'!A:N,3,FALSE)</f>
        <v>0</v>
      </c>
      <c r="AA525" s="224">
        <f>VLOOKUP(A525,'[1]CUT USD'!A:N,4,FALSE)</f>
        <v>0</v>
      </c>
      <c r="AB525" s="224">
        <f>VLOOKUP(A525,'[1]CUT USD'!A:N,5,FALSE)</f>
        <v>0</v>
      </c>
      <c r="AC525" s="224">
        <f>VLOOKUP(A525,'[1]CUT USD'!A:N,6,FALSE)</f>
        <v>0</v>
      </c>
      <c r="AD525" s="224">
        <f>VLOOKUP(A525,'[1]CUT USD'!A:N,7,FALSE)</f>
        <v>0</v>
      </c>
      <c r="AE525" s="224">
        <f>VLOOKUP(A525,'[1]CUT USD'!A:N,8,FALSE)</f>
        <v>0</v>
      </c>
      <c r="AF525" s="224">
        <f>VLOOKUP(A525,'[1]CUT USD'!A:N,9,FALSE)</f>
        <v>0</v>
      </c>
      <c r="AG525" s="224">
        <f>VLOOKUP(A525,'[1]CUT USD'!A:N,10,FALSE)</f>
        <v>0</v>
      </c>
      <c r="AH525" s="224">
        <f>VLOOKUP(A525,'[1]CUT USD'!A:N,11,FALSE)</f>
        <v>0</v>
      </c>
      <c r="AI525" s="224">
        <f>VLOOKUP(A525,'[1]CUT USD'!A:N,12,FALSE)</f>
        <v>0</v>
      </c>
      <c r="AJ525" s="224">
        <f>VLOOKUP(A525,'[1]CUT USD'!A:N,13,FALSE)</f>
        <v>0</v>
      </c>
      <c r="AK525" s="224">
        <f>VLOOKUP(A525,'[1]CUT USD'!A:N,14,FALSE)</f>
        <v>0</v>
      </c>
      <c r="AL525" s="96">
        <f t="shared" si="10"/>
        <v>0</v>
      </c>
      <c r="AO525" s="103"/>
    </row>
    <row r="526" spans="1:41" ht="33" hidden="1" customHeight="1">
      <c r="A526" s="221">
        <v>1727</v>
      </c>
      <c r="B526" s="222" t="str">
        <f>PROPER(VLOOKUP(A526,[1]bd_lista!$A:$D,2,FALSE))</f>
        <v>Gobierno Autónomo Municipal De Moro Moro</v>
      </c>
      <c r="C526" s="223" t="s">
        <v>1383</v>
      </c>
      <c r="D526" s="224">
        <f>VLOOKUP(A526,'[1]RES. TRL'!A:C,2,FALSE)</f>
        <v>0</v>
      </c>
      <c r="E526" s="224">
        <f>VLOOKUP(A526,'[1]RES. TRL'!A:C,3,FALSE)</f>
        <v>0</v>
      </c>
      <c r="F526" s="224">
        <f>VLOOKUP(A526,[1]RES.CDI!A:B,2,FALSE)</f>
        <v>0</v>
      </c>
      <c r="G526" s="224">
        <f>VLOOKUP(A526,'[1]CUT Bs'!A:S,2,FALSE)</f>
        <v>0</v>
      </c>
      <c r="H526" s="224">
        <f>VLOOKUP(A526,'[1]CUT Bs'!A:S,3,FALSE)</f>
        <v>0</v>
      </c>
      <c r="I526" s="224">
        <f>VLOOKUP(A526,'[1]CUT Bs'!A:S,4,FALSE)</f>
        <v>0</v>
      </c>
      <c r="J526" s="224">
        <f>VLOOKUP(A526,'[1]CUT Bs'!A:S,5,FALSE)</f>
        <v>0</v>
      </c>
      <c r="K526" s="224">
        <f>VLOOKUP(A526,'[1]CUT Bs'!A:S,6,FALSE)</f>
        <v>0</v>
      </c>
      <c r="L526" s="224">
        <f>VLOOKUP(A526,'[1]CUT Bs'!A:S,7,FALSE)</f>
        <v>0</v>
      </c>
      <c r="M526" s="224">
        <f>VLOOKUP(A526,'[1]CUT Bs'!A:S,8,FALSE)</f>
        <v>0</v>
      </c>
      <c r="N526" s="224">
        <f>VLOOKUP(A526,'[1]CUT Bs'!A:S,9,FALSE)</f>
        <v>0</v>
      </c>
      <c r="O526" s="224">
        <f>VLOOKUP(A526,'[1]CUT Bs'!A:S,10,FALSE)</f>
        <v>0</v>
      </c>
      <c r="P526" s="224">
        <f>VLOOKUP(A526,'[1]CUT Bs'!A:S,11,FALSE)</f>
        <v>0</v>
      </c>
      <c r="Q526" s="224">
        <f>VLOOKUP(A526,'[1]CUT Bs'!A:S,12,FALSE)</f>
        <v>0</v>
      </c>
      <c r="R526" s="224">
        <f>VLOOKUP(A526,'[1]CUT Bs'!A:S,13,FALSE)</f>
        <v>0</v>
      </c>
      <c r="S526" s="224">
        <f>VLOOKUP(A526,'[1]CUT Bs'!A:S,14,FALSE)</f>
        <v>0</v>
      </c>
      <c r="T526" s="224">
        <f>VLOOKUP(A526,'[1]CUT Bs'!A:S,15,FALSE)</f>
        <v>0</v>
      </c>
      <c r="U526" s="224">
        <f>VLOOKUP(A526,'[1]CUT Bs'!A:S,16,FALSE)</f>
        <v>0</v>
      </c>
      <c r="V526" s="224">
        <f>VLOOKUP(A526,'[1]CUT Bs'!A:S,17,FALSE)</f>
        <v>0</v>
      </c>
      <c r="W526" s="224">
        <f>VLOOKUP(A526,'[1]RES. TRL'!F:H,2,FALSE)</f>
        <v>0</v>
      </c>
      <c r="X526" s="224">
        <f>VLOOKUP(A526,'[1]RES. TRL'!F:H,3,FALSE)</f>
        <v>0</v>
      </c>
      <c r="Y526" s="224">
        <f>VLOOKUP(A526,'[1]CUT USD'!A:N,2,FALSE)</f>
        <v>0</v>
      </c>
      <c r="Z526" s="224">
        <f>VLOOKUP(A526,'[1]CUT USD'!A:N,3,FALSE)</f>
        <v>0</v>
      </c>
      <c r="AA526" s="224">
        <f>VLOOKUP(A526,'[1]CUT USD'!A:N,4,FALSE)</f>
        <v>0</v>
      </c>
      <c r="AB526" s="224">
        <f>VLOOKUP(A526,'[1]CUT USD'!A:N,5,FALSE)</f>
        <v>0</v>
      </c>
      <c r="AC526" s="224">
        <f>VLOOKUP(A526,'[1]CUT USD'!A:N,6,FALSE)</f>
        <v>0</v>
      </c>
      <c r="AD526" s="224">
        <f>VLOOKUP(A526,'[1]CUT USD'!A:N,7,FALSE)</f>
        <v>0</v>
      </c>
      <c r="AE526" s="224">
        <f>VLOOKUP(A526,'[1]CUT USD'!A:N,8,FALSE)</f>
        <v>0</v>
      </c>
      <c r="AF526" s="224">
        <f>VLOOKUP(A526,'[1]CUT USD'!A:N,9,FALSE)</f>
        <v>0</v>
      </c>
      <c r="AG526" s="224">
        <f>VLOOKUP(A526,'[1]CUT USD'!A:N,10,FALSE)</f>
        <v>0</v>
      </c>
      <c r="AH526" s="224">
        <f>VLOOKUP(A526,'[1]CUT USD'!A:N,11,FALSE)</f>
        <v>0</v>
      </c>
      <c r="AI526" s="224">
        <f>VLOOKUP(A526,'[1]CUT USD'!A:N,12,FALSE)</f>
        <v>0</v>
      </c>
      <c r="AJ526" s="224">
        <f>VLOOKUP(A526,'[1]CUT USD'!A:N,13,FALSE)</f>
        <v>0</v>
      </c>
      <c r="AK526" s="224">
        <f>VLOOKUP(A526,'[1]CUT USD'!A:N,14,FALSE)</f>
        <v>0</v>
      </c>
      <c r="AL526" s="96">
        <f t="shared" si="10"/>
        <v>0</v>
      </c>
      <c r="AO526" s="103"/>
    </row>
    <row r="527" spans="1:41" ht="33" hidden="1" customHeight="1">
      <c r="A527" s="221">
        <v>1728</v>
      </c>
      <c r="B527" s="222" t="str">
        <f>PROPER(VLOOKUP(A527,[1]bd_lista!$A:$D,2,FALSE))</f>
        <v>Gobierno Autónomo Municipal De Postrer Valle</v>
      </c>
      <c r="C527" s="223" t="s">
        <v>1383</v>
      </c>
      <c r="D527" s="224">
        <f>VLOOKUP(A527,'[1]RES. TRL'!A:C,2,FALSE)</f>
        <v>0</v>
      </c>
      <c r="E527" s="224">
        <f>VLOOKUP(A527,'[1]RES. TRL'!A:C,3,FALSE)</f>
        <v>0</v>
      </c>
      <c r="F527" s="224">
        <f>VLOOKUP(A527,[1]RES.CDI!A:B,2,FALSE)</f>
        <v>0</v>
      </c>
      <c r="G527" s="224">
        <f>VLOOKUP(A527,'[1]CUT Bs'!A:S,2,FALSE)</f>
        <v>0</v>
      </c>
      <c r="H527" s="224">
        <f>VLOOKUP(A527,'[1]CUT Bs'!A:S,3,FALSE)</f>
        <v>0</v>
      </c>
      <c r="I527" s="224">
        <f>VLOOKUP(A527,'[1]CUT Bs'!A:S,4,FALSE)</f>
        <v>0</v>
      </c>
      <c r="J527" s="224">
        <f>VLOOKUP(A527,'[1]CUT Bs'!A:S,5,FALSE)</f>
        <v>0</v>
      </c>
      <c r="K527" s="224">
        <f>VLOOKUP(A527,'[1]CUT Bs'!A:S,6,FALSE)</f>
        <v>0</v>
      </c>
      <c r="L527" s="224">
        <f>VLOOKUP(A527,'[1]CUT Bs'!A:S,7,FALSE)</f>
        <v>0</v>
      </c>
      <c r="M527" s="224">
        <f>VLOOKUP(A527,'[1]CUT Bs'!A:S,8,FALSE)</f>
        <v>0</v>
      </c>
      <c r="N527" s="224">
        <f>VLOOKUP(A527,'[1]CUT Bs'!A:S,9,FALSE)</f>
        <v>0</v>
      </c>
      <c r="O527" s="224">
        <f>VLOOKUP(A527,'[1]CUT Bs'!A:S,10,FALSE)</f>
        <v>0</v>
      </c>
      <c r="P527" s="224">
        <f>VLOOKUP(A527,'[1]CUT Bs'!A:S,11,FALSE)</f>
        <v>0</v>
      </c>
      <c r="Q527" s="224">
        <f>VLOOKUP(A527,'[1]CUT Bs'!A:S,12,FALSE)</f>
        <v>0</v>
      </c>
      <c r="R527" s="224">
        <f>VLOOKUP(A527,'[1]CUT Bs'!A:S,13,FALSE)</f>
        <v>0</v>
      </c>
      <c r="S527" s="224">
        <f>VLOOKUP(A527,'[1]CUT Bs'!A:S,14,FALSE)</f>
        <v>0</v>
      </c>
      <c r="T527" s="224">
        <f>VLOOKUP(A527,'[1]CUT Bs'!A:S,15,FALSE)</f>
        <v>0</v>
      </c>
      <c r="U527" s="224">
        <f>VLOOKUP(A527,'[1]CUT Bs'!A:S,16,FALSE)</f>
        <v>0</v>
      </c>
      <c r="V527" s="224">
        <f>VLOOKUP(A527,'[1]CUT Bs'!A:S,17,FALSE)</f>
        <v>0</v>
      </c>
      <c r="W527" s="224">
        <f>VLOOKUP(A527,'[1]RES. TRL'!F:H,2,FALSE)</f>
        <v>0</v>
      </c>
      <c r="X527" s="224">
        <f>VLOOKUP(A527,'[1]RES. TRL'!F:H,3,FALSE)</f>
        <v>0</v>
      </c>
      <c r="Y527" s="224">
        <f>VLOOKUP(A527,'[1]CUT USD'!A:N,2,FALSE)</f>
        <v>0</v>
      </c>
      <c r="Z527" s="224">
        <f>VLOOKUP(A527,'[1]CUT USD'!A:N,3,FALSE)</f>
        <v>0</v>
      </c>
      <c r="AA527" s="224">
        <f>VLOOKUP(A527,'[1]CUT USD'!A:N,4,FALSE)</f>
        <v>0</v>
      </c>
      <c r="AB527" s="224">
        <f>VLOOKUP(A527,'[1]CUT USD'!A:N,5,FALSE)</f>
        <v>0</v>
      </c>
      <c r="AC527" s="224">
        <f>VLOOKUP(A527,'[1]CUT USD'!A:N,6,FALSE)</f>
        <v>0</v>
      </c>
      <c r="AD527" s="224">
        <f>VLOOKUP(A527,'[1]CUT USD'!A:N,7,FALSE)</f>
        <v>0</v>
      </c>
      <c r="AE527" s="224">
        <f>VLOOKUP(A527,'[1]CUT USD'!A:N,8,FALSE)</f>
        <v>0</v>
      </c>
      <c r="AF527" s="224">
        <f>VLOOKUP(A527,'[1]CUT USD'!A:N,9,FALSE)</f>
        <v>0</v>
      </c>
      <c r="AG527" s="224">
        <f>VLOOKUP(A527,'[1]CUT USD'!A:N,10,FALSE)</f>
        <v>0</v>
      </c>
      <c r="AH527" s="224">
        <f>VLOOKUP(A527,'[1]CUT USD'!A:N,11,FALSE)</f>
        <v>0</v>
      </c>
      <c r="AI527" s="224">
        <f>VLOOKUP(A527,'[1]CUT USD'!A:N,12,FALSE)</f>
        <v>0</v>
      </c>
      <c r="AJ527" s="224">
        <f>VLOOKUP(A527,'[1]CUT USD'!A:N,13,FALSE)</f>
        <v>0</v>
      </c>
      <c r="AK527" s="224">
        <f>VLOOKUP(A527,'[1]CUT USD'!A:N,14,FALSE)</f>
        <v>0</v>
      </c>
      <c r="AL527" s="96">
        <f t="shared" si="10"/>
        <v>0</v>
      </c>
      <c r="AO527" s="103"/>
    </row>
    <row r="528" spans="1:41" ht="33" hidden="1" customHeight="1">
      <c r="A528" s="221">
        <v>1729</v>
      </c>
      <c r="B528" s="222" t="str">
        <f>PROPER(VLOOKUP(A528,[1]bd_lista!$A:$D,2,FALSE))</f>
        <v>Gobierno Autónomo Municipal De Pucara</v>
      </c>
      <c r="C528" s="223" t="s">
        <v>1383</v>
      </c>
      <c r="D528" s="224">
        <f>VLOOKUP(A528,'[1]RES. TRL'!A:C,2,FALSE)</f>
        <v>0</v>
      </c>
      <c r="E528" s="224">
        <f>VLOOKUP(A528,'[1]RES. TRL'!A:C,3,FALSE)</f>
        <v>0</v>
      </c>
      <c r="F528" s="224">
        <f>VLOOKUP(A528,[1]RES.CDI!A:B,2,FALSE)</f>
        <v>0</v>
      </c>
      <c r="G528" s="224">
        <f>VLOOKUP(A528,'[1]CUT Bs'!A:S,2,FALSE)</f>
        <v>0</v>
      </c>
      <c r="H528" s="224">
        <f>VLOOKUP(A528,'[1]CUT Bs'!A:S,3,FALSE)</f>
        <v>0</v>
      </c>
      <c r="I528" s="224">
        <f>VLOOKUP(A528,'[1]CUT Bs'!A:S,4,FALSE)</f>
        <v>0</v>
      </c>
      <c r="J528" s="224">
        <f>VLOOKUP(A528,'[1]CUT Bs'!A:S,5,FALSE)</f>
        <v>0</v>
      </c>
      <c r="K528" s="224">
        <f>VLOOKUP(A528,'[1]CUT Bs'!A:S,6,FALSE)</f>
        <v>0</v>
      </c>
      <c r="L528" s="224">
        <f>VLOOKUP(A528,'[1]CUT Bs'!A:S,7,FALSE)</f>
        <v>0</v>
      </c>
      <c r="M528" s="224">
        <f>VLOOKUP(A528,'[1]CUT Bs'!A:S,8,FALSE)</f>
        <v>0</v>
      </c>
      <c r="N528" s="224">
        <f>VLOOKUP(A528,'[1]CUT Bs'!A:S,9,FALSE)</f>
        <v>0</v>
      </c>
      <c r="O528" s="224">
        <f>VLOOKUP(A528,'[1]CUT Bs'!A:S,10,FALSE)</f>
        <v>0</v>
      </c>
      <c r="P528" s="224">
        <f>VLOOKUP(A528,'[1]CUT Bs'!A:S,11,FALSE)</f>
        <v>0</v>
      </c>
      <c r="Q528" s="224">
        <f>VLOOKUP(A528,'[1]CUT Bs'!A:S,12,FALSE)</f>
        <v>0</v>
      </c>
      <c r="R528" s="224">
        <f>VLOOKUP(A528,'[1]CUT Bs'!A:S,13,FALSE)</f>
        <v>0</v>
      </c>
      <c r="S528" s="224">
        <f>VLOOKUP(A528,'[1]CUT Bs'!A:S,14,FALSE)</f>
        <v>0</v>
      </c>
      <c r="T528" s="224">
        <f>VLOOKUP(A528,'[1]CUT Bs'!A:S,15,FALSE)</f>
        <v>0</v>
      </c>
      <c r="U528" s="224">
        <f>VLOOKUP(A528,'[1]CUT Bs'!A:S,16,FALSE)</f>
        <v>0</v>
      </c>
      <c r="V528" s="224">
        <f>VLOOKUP(A528,'[1]CUT Bs'!A:S,17,FALSE)</f>
        <v>0</v>
      </c>
      <c r="W528" s="224">
        <f>VLOOKUP(A528,'[1]RES. TRL'!F:H,2,FALSE)</f>
        <v>0</v>
      </c>
      <c r="X528" s="224">
        <f>VLOOKUP(A528,'[1]RES. TRL'!F:H,3,FALSE)</f>
        <v>0</v>
      </c>
      <c r="Y528" s="224">
        <f>VLOOKUP(A528,'[1]CUT USD'!A:N,2,FALSE)</f>
        <v>0</v>
      </c>
      <c r="Z528" s="224">
        <f>VLOOKUP(A528,'[1]CUT USD'!A:N,3,FALSE)</f>
        <v>0</v>
      </c>
      <c r="AA528" s="224">
        <f>VLOOKUP(A528,'[1]CUT USD'!A:N,4,FALSE)</f>
        <v>0</v>
      </c>
      <c r="AB528" s="224">
        <f>VLOOKUP(A528,'[1]CUT USD'!A:N,5,FALSE)</f>
        <v>0</v>
      </c>
      <c r="AC528" s="224">
        <f>VLOOKUP(A528,'[1]CUT USD'!A:N,6,FALSE)</f>
        <v>0</v>
      </c>
      <c r="AD528" s="224">
        <f>VLOOKUP(A528,'[1]CUT USD'!A:N,7,FALSE)</f>
        <v>0</v>
      </c>
      <c r="AE528" s="224">
        <f>VLOOKUP(A528,'[1]CUT USD'!A:N,8,FALSE)</f>
        <v>0</v>
      </c>
      <c r="AF528" s="224">
        <f>VLOOKUP(A528,'[1]CUT USD'!A:N,9,FALSE)</f>
        <v>0</v>
      </c>
      <c r="AG528" s="224">
        <f>VLOOKUP(A528,'[1]CUT USD'!A:N,10,FALSE)</f>
        <v>0</v>
      </c>
      <c r="AH528" s="224">
        <f>VLOOKUP(A528,'[1]CUT USD'!A:N,11,FALSE)</f>
        <v>0</v>
      </c>
      <c r="AI528" s="224">
        <f>VLOOKUP(A528,'[1]CUT USD'!A:N,12,FALSE)</f>
        <v>0</v>
      </c>
      <c r="AJ528" s="224">
        <f>VLOOKUP(A528,'[1]CUT USD'!A:N,13,FALSE)</f>
        <v>0</v>
      </c>
      <c r="AK528" s="224">
        <f>VLOOKUP(A528,'[1]CUT USD'!A:N,14,FALSE)</f>
        <v>0</v>
      </c>
      <c r="AL528" s="96">
        <f t="shared" si="10"/>
        <v>0</v>
      </c>
      <c r="AO528" s="103"/>
    </row>
    <row r="529" spans="1:41" ht="33" hidden="1" customHeight="1">
      <c r="A529" s="221">
        <v>1730</v>
      </c>
      <c r="B529" s="222" t="str">
        <f>PROPER(VLOOKUP(A529,[1]bd_lista!$A:$D,2,FALSE))</f>
        <v>Gobierno Autónomo Municipal De Samaipata</v>
      </c>
      <c r="C529" s="223" t="s">
        <v>1383</v>
      </c>
      <c r="D529" s="224">
        <f>VLOOKUP(A529,'[1]RES. TRL'!A:C,2,FALSE)</f>
        <v>0</v>
      </c>
      <c r="E529" s="224">
        <f>VLOOKUP(A529,'[1]RES. TRL'!A:C,3,FALSE)</f>
        <v>0</v>
      </c>
      <c r="F529" s="224">
        <f>VLOOKUP(A529,[1]RES.CDI!A:B,2,FALSE)</f>
        <v>0</v>
      </c>
      <c r="G529" s="224">
        <f>VLOOKUP(A529,'[1]CUT Bs'!A:S,2,FALSE)</f>
        <v>0</v>
      </c>
      <c r="H529" s="224">
        <f>VLOOKUP(A529,'[1]CUT Bs'!A:S,3,FALSE)</f>
        <v>0</v>
      </c>
      <c r="I529" s="224">
        <f>VLOOKUP(A529,'[1]CUT Bs'!A:S,4,FALSE)</f>
        <v>0</v>
      </c>
      <c r="J529" s="224">
        <f>VLOOKUP(A529,'[1]CUT Bs'!A:S,5,FALSE)</f>
        <v>0</v>
      </c>
      <c r="K529" s="224">
        <f>VLOOKUP(A529,'[1]CUT Bs'!A:S,6,FALSE)</f>
        <v>0</v>
      </c>
      <c r="L529" s="224">
        <f>VLOOKUP(A529,'[1]CUT Bs'!A:S,7,FALSE)</f>
        <v>0</v>
      </c>
      <c r="M529" s="224">
        <f>VLOOKUP(A529,'[1]CUT Bs'!A:S,8,FALSE)</f>
        <v>0</v>
      </c>
      <c r="N529" s="224">
        <f>VLOOKUP(A529,'[1]CUT Bs'!A:S,9,FALSE)</f>
        <v>0</v>
      </c>
      <c r="O529" s="224">
        <f>VLOOKUP(A529,'[1]CUT Bs'!A:S,10,FALSE)</f>
        <v>0</v>
      </c>
      <c r="P529" s="224">
        <f>VLOOKUP(A529,'[1]CUT Bs'!A:S,11,FALSE)</f>
        <v>0</v>
      </c>
      <c r="Q529" s="224">
        <f>VLOOKUP(A529,'[1]CUT Bs'!A:S,12,FALSE)</f>
        <v>0</v>
      </c>
      <c r="R529" s="224">
        <f>VLOOKUP(A529,'[1]CUT Bs'!A:S,13,FALSE)</f>
        <v>0</v>
      </c>
      <c r="S529" s="224">
        <f>VLOOKUP(A529,'[1]CUT Bs'!A:S,14,FALSE)</f>
        <v>0</v>
      </c>
      <c r="T529" s="224">
        <f>VLOOKUP(A529,'[1]CUT Bs'!A:S,15,FALSE)</f>
        <v>0</v>
      </c>
      <c r="U529" s="224">
        <f>VLOOKUP(A529,'[1]CUT Bs'!A:S,16,FALSE)</f>
        <v>0</v>
      </c>
      <c r="V529" s="224">
        <f>VLOOKUP(A529,'[1]CUT Bs'!A:S,17,FALSE)</f>
        <v>0</v>
      </c>
      <c r="W529" s="224">
        <f>VLOOKUP(A529,'[1]RES. TRL'!F:H,2,FALSE)</f>
        <v>0</v>
      </c>
      <c r="X529" s="224">
        <f>VLOOKUP(A529,'[1]RES. TRL'!F:H,3,FALSE)</f>
        <v>0</v>
      </c>
      <c r="Y529" s="224">
        <f>VLOOKUP(A529,'[1]CUT USD'!A:N,2,FALSE)</f>
        <v>0</v>
      </c>
      <c r="Z529" s="224">
        <f>VLOOKUP(A529,'[1]CUT USD'!A:N,3,FALSE)</f>
        <v>0</v>
      </c>
      <c r="AA529" s="224">
        <f>VLOOKUP(A529,'[1]CUT USD'!A:N,4,FALSE)</f>
        <v>0</v>
      </c>
      <c r="AB529" s="224">
        <f>VLOOKUP(A529,'[1]CUT USD'!A:N,5,FALSE)</f>
        <v>0</v>
      </c>
      <c r="AC529" s="224">
        <f>VLOOKUP(A529,'[1]CUT USD'!A:N,6,FALSE)</f>
        <v>0</v>
      </c>
      <c r="AD529" s="224">
        <f>VLOOKUP(A529,'[1]CUT USD'!A:N,7,FALSE)</f>
        <v>0</v>
      </c>
      <c r="AE529" s="224">
        <f>VLOOKUP(A529,'[1]CUT USD'!A:N,8,FALSE)</f>
        <v>0</v>
      </c>
      <c r="AF529" s="224">
        <f>VLOOKUP(A529,'[1]CUT USD'!A:N,9,FALSE)</f>
        <v>0</v>
      </c>
      <c r="AG529" s="224">
        <f>VLOOKUP(A529,'[1]CUT USD'!A:N,10,FALSE)</f>
        <v>0</v>
      </c>
      <c r="AH529" s="224">
        <f>VLOOKUP(A529,'[1]CUT USD'!A:N,11,FALSE)</f>
        <v>0</v>
      </c>
      <c r="AI529" s="224">
        <f>VLOOKUP(A529,'[1]CUT USD'!A:N,12,FALSE)</f>
        <v>0</v>
      </c>
      <c r="AJ529" s="224">
        <f>VLOOKUP(A529,'[1]CUT USD'!A:N,13,FALSE)</f>
        <v>0</v>
      </c>
      <c r="AK529" s="224">
        <f>VLOOKUP(A529,'[1]CUT USD'!A:N,14,FALSE)</f>
        <v>0</v>
      </c>
      <c r="AL529" s="96">
        <f t="shared" si="10"/>
        <v>0</v>
      </c>
      <c r="AO529" s="103"/>
    </row>
    <row r="530" spans="1:41" ht="33" hidden="1" customHeight="1">
      <c r="A530" s="221">
        <v>1731</v>
      </c>
      <c r="B530" s="222" t="str">
        <f>PROPER(VLOOKUP(A530,[1]bd_lista!$A:$D,2,FALSE))</f>
        <v>Gobierno Autónomo Municipal De Pampa Grande</v>
      </c>
      <c r="C530" s="223" t="s">
        <v>1383</v>
      </c>
      <c r="D530" s="224">
        <f>VLOOKUP(A530,'[1]RES. TRL'!A:C,2,FALSE)</f>
        <v>0</v>
      </c>
      <c r="E530" s="224">
        <f>VLOOKUP(A530,'[1]RES. TRL'!A:C,3,FALSE)</f>
        <v>0</v>
      </c>
      <c r="F530" s="224">
        <f>VLOOKUP(A530,[1]RES.CDI!A:B,2,FALSE)</f>
        <v>0</v>
      </c>
      <c r="G530" s="224">
        <f>VLOOKUP(A530,'[1]CUT Bs'!A:S,2,FALSE)</f>
        <v>0</v>
      </c>
      <c r="H530" s="224">
        <f>VLOOKUP(A530,'[1]CUT Bs'!A:S,3,FALSE)</f>
        <v>0</v>
      </c>
      <c r="I530" s="224">
        <f>VLOOKUP(A530,'[1]CUT Bs'!A:S,4,FALSE)</f>
        <v>0</v>
      </c>
      <c r="J530" s="224">
        <f>VLOOKUP(A530,'[1]CUT Bs'!A:S,5,FALSE)</f>
        <v>0</v>
      </c>
      <c r="K530" s="224">
        <f>VLOOKUP(A530,'[1]CUT Bs'!A:S,6,FALSE)</f>
        <v>0</v>
      </c>
      <c r="L530" s="224">
        <f>VLOOKUP(A530,'[1]CUT Bs'!A:S,7,FALSE)</f>
        <v>0</v>
      </c>
      <c r="M530" s="224">
        <f>VLOOKUP(A530,'[1]CUT Bs'!A:S,8,FALSE)</f>
        <v>0</v>
      </c>
      <c r="N530" s="224">
        <f>VLOOKUP(A530,'[1]CUT Bs'!A:S,9,FALSE)</f>
        <v>0</v>
      </c>
      <c r="O530" s="224">
        <f>VLOOKUP(A530,'[1]CUT Bs'!A:S,10,FALSE)</f>
        <v>0</v>
      </c>
      <c r="P530" s="224">
        <f>VLOOKUP(A530,'[1]CUT Bs'!A:S,11,FALSE)</f>
        <v>0</v>
      </c>
      <c r="Q530" s="224">
        <f>VLOOKUP(A530,'[1]CUT Bs'!A:S,12,FALSE)</f>
        <v>0</v>
      </c>
      <c r="R530" s="224">
        <f>VLOOKUP(A530,'[1]CUT Bs'!A:S,13,FALSE)</f>
        <v>0</v>
      </c>
      <c r="S530" s="224">
        <f>VLOOKUP(A530,'[1]CUT Bs'!A:S,14,FALSE)</f>
        <v>0</v>
      </c>
      <c r="T530" s="224">
        <f>VLOOKUP(A530,'[1]CUT Bs'!A:S,15,FALSE)</f>
        <v>0</v>
      </c>
      <c r="U530" s="224">
        <f>VLOOKUP(A530,'[1]CUT Bs'!A:S,16,FALSE)</f>
        <v>0</v>
      </c>
      <c r="V530" s="224">
        <f>VLOOKUP(A530,'[1]CUT Bs'!A:S,17,FALSE)</f>
        <v>0</v>
      </c>
      <c r="W530" s="224">
        <f>VLOOKUP(A530,'[1]RES. TRL'!F:H,2,FALSE)</f>
        <v>0</v>
      </c>
      <c r="X530" s="224">
        <f>VLOOKUP(A530,'[1]RES. TRL'!F:H,3,FALSE)</f>
        <v>0</v>
      </c>
      <c r="Y530" s="224">
        <f>VLOOKUP(A530,'[1]CUT USD'!A:N,2,FALSE)</f>
        <v>0</v>
      </c>
      <c r="Z530" s="224">
        <f>VLOOKUP(A530,'[1]CUT USD'!A:N,3,FALSE)</f>
        <v>0</v>
      </c>
      <c r="AA530" s="224">
        <f>VLOOKUP(A530,'[1]CUT USD'!A:N,4,FALSE)</f>
        <v>0</v>
      </c>
      <c r="AB530" s="224">
        <f>VLOOKUP(A530,'[1]CUT USD'!A:N,5,FALSE)</f>
        <v>0</v>
      </c>
      <c r="AC530" s="224">
        <f>VLOOKUP(A530,'[1]CUT USD'!A:N,6,FALSE)</f>
        <v>0</v>
      </c>
      <c r="AD530" s="224">
        <f>VLOOKUP(A530,'[1]CUT USD'!A:N,7,FALSE)</f>
        <v>0</v>
      </c>
      <c r="AE530" s="224">
        <f>VLOOKUP(A530,'[1]CUT USD'!A:N,8,FALSE)</f>
        <v>0</v>
      </c>
      <c r="AF530" s="224">
        <f>VLOOKUP(A530,'[1]CUT USD'!A:N,9,FALSE)</f>
        <v>0</v>
      </c>
      <c r="AG530" s="224">
        <f>VLOOKUP(A530,'[1]CUT USD'!A:N,10,FALSE)</f>
        <v>0</v>
      </c>
      <c r="AH530" s="224">
        <f>VLOOKUP(A530,'[1]CUT USD'!A:N,11,FALSE)</f>
        <v>0</v>
      </c>
      <c r="AI530" s="224">
        <f>VLOOKUP(A530,'[1]CUT USD'!A:N,12,FALSE)</f>
        <v>0</v>
      </c>
      <c r="AJ530" s="224">
        <f>VLOOKUP(A530,'[1]CUT USD'!A:N,13,FALSE)</f>
        <v>0</v>
      </c>
      <c r="AK530" s="224">
        <f>VLOOKUP(A530,'[1]CUT USD'!A:N,14,FALSE)</f>
        <v>0</v>
      </c>
      <c r="AL530" s="96">
        <f t="shared" si="10"/>
        <v>0</v>
      </c>
      <c r="AO530" s="103"/>
    </row>
    <row r="531" spans="1:41" ht="33" hidden="1" customHeight="1">
      <c r="A531" s="221">
        <v>1732</v>
      </c>
      <c r="B531" s="222" t="str">
        <f>PROPER(VLOOKUP(A531,[1]bd_lista!$A:$D,2,FALSE))</f>
        <v>Gobierno Autónomo Municipal De Mairana</v>
      </c>
      <c r="C531" s="223" t="s">
        <v>1383</v>
      </c>
      <c r="D531" s="224">
        <f>VLOOKUP(A531,'[1]RES. TRL'!A:C,2,FALSE)</f>
        <v>0</v>
      </c>
      <c r="E531" s="224">
        <f>VLOOKUP(A531,'[1]RES. TRL'!A:C,3,FALSE)</f>
        <v>0</v>
      </c>
      <c r="F531" s="224">
        <f>VLOOKUP(A531,[1]RES.CDI!A:B,2,FALSE)</f>
        <v>0</v>
      </c>
      <c r="G531" s="224">
        <f>VLOOKUP(A531,'[1]CUT Bs'!A:S,2,FALSE)</f>
        <v>0</v>
      </c>
      <c r="H531" s="224">
        <f>VLOOKUP(A531,'[1]CUT Bs'!A:S,3,FALSE)</f>
        <v>0</v>
      </c>
      <c r="I531" s="224">
        <f>VLOOKUP(A531,'[1]CUT Bs'!A:S,4,FALSE)</f>
        <v>0</v>
      </c>
      <c r="J531" s="224">
        <f>VLOOKUP(A531,'[1]CUT Bs'!A:S,5,FALSE)</f>
        <v>0</v>
      </c>
      <c r="K531" s="224">
        <f>VLOOKUP(A531,'[1]CUT Bs'!A:S,6,FALSE)</f>
        <v>0</v>
      </c>
      <c r="L531" s="224">
        <f>VLOOKUP(A531,'[1]CUT Bs'!A:S,7,FALSE)</f>
        <v>0</v>
      </c>
      <c r="M531" s="224">
        <f>VLOOKUP(A531,'[1]CUT Bs'!A:S,8,FALSE)</f>
        <v>0</v>
      </c>
      <c r="N531" s="224">
        <f>VLOOKUP(A531,'[1]CUT Bs'!A:S,9,FALSE)</f>
        <v>0</v>
      </c>
      <c r="O531" s="224">
        <f>VLOOKUP(A531,'[1]CUT Bs'!A:S,10,FALSE)</f>
        <v>0</v>
      </c>
      <c r="P531" s="224">
        <f>VLOOKUP(A531,'[1]CUT Bs'!A:S,11,FALSE)</f>
        <v>0</v>
      </c>
      <c r="Q531" s="224">
        <f>VLOOKUP(A531,'[1]CUT Bs'!A:S,12,FALSE)</f>
        <v>0</v>
      </c>
      <c r="R531" s="224">
        <f>VLOOKUP(A531,'[1]CUT Bs'!A:S,13,FALSE)</f>
        <v>0</v>
      </c>
      <c r="S531" s="224">
        <f>VLOOKUP(A531,'[1]CUT Bs'!A:S,14,FALSE)</f>
        <v>0</v>
      </c>
      <c r="T531" s="224">
        <f>VLOOKUP(A531,'[1]CUT Bs'!A:S,15,FALSE)</f>
        <v>0</v>
      </c>
      <c r="U531" s="224">
        <f>VLOOKUP(A531,'[1]CUT Bs'!A:S,16,FALSE)</f>
        <v>0</v>
      </c>
      <c r="V531" s="224">
        <f>VLOOKUP(A531,'[1]CUT Bs'!A:S,17,FALSE)</f>
        <v>0</v>
      </c>
      <c r="W531" s="224">
        <f>VLOOKUP(A531,'[1]RES. TRL'!F:H,2,FALSE)</f>
        <v>0</v>
      </c>
      <c r="X531" s="224">
        <f>VLOOKUP(A531,'[1]RES. TRL'!F:H,3,FALSE)</f>
        <v>0</v>
      </c>
      <c r="Y531" s="224">
        <f>VLOOKUP(A531,'[1]CUT USD'!A:N,2,FALSE)</f>
        <v>0</v>
      </c>
      <c r="Z531" s="224">
        <f>VLOOKUP(A531,'[1]CUT USD'!A:N,3,FALSE)</f>
        <v>0</v>
      </c>
      <c r="AA531" s="224">
        <f>VLOOKUP(A531,'[1]CUT USD'!A:N,4,FALSE)</f>
        <v>0</v>
      </c>
      <c r="AB531" s="224">
        <f>VLOOKUP(A531,'[1]CUT USD'!A:N,5,FALSE)</f>
        <v>0</v>
      </c>
      <c r="AC531" s="224">
        <f>VLOOKUP(A531,'[1]CUT USD'!A:N,6,FALSE)</f>
        <v>0</v>
      </c>
      <c r="AD531" s="224">
        <f>VLOOKUP(A531,'[1]CUT USD'!A:N,7,FALSE)</f>
        <v>0</v>
      </c>
      <c r="AE531" s="224">
        <f>VLOOKUP(A531,'[1]CUT USD'!A:N,8,FALSE)</f>
        <v>0</v>
      </c>
      <c r="AF531" s="224">
        <f>VLOOKUP(A531,'[1]CUT USD'!A:N,9,FALSE)</f>
        <v>0</v>
      </c>
      <c r="AG531" s="224">
        <f>VLOOKUP(A531,'[1]CUT USD'!A:N,10,FALSE)</f>
        <v>0</v>
      </c>
      <c r="AH531" s="224">
        <f>VLOOKUP(A531,'[1]CUT USD'!A:N,11,FALSE)</f>
        <v>0</v>
      </c>
      <c r="AI531" s="224">
        <f>VLOOKUP(A531,'[1]CUT USD'!A:N,12,FALSE)</f>
        <v>0</v>
      </c>
      <c r="AJ531" s="224">
        <f>VLOOKUP(A531,'[1]CUT USD'!A:N,13,FALSE)</f>
        <v>0</v>
      </c>
      <c r="AK531" s="224">
        <f>VLOOKUP(A531,'[1]CUT USD'!A:N,14,FALSE)</f>
        <v>0</v>
      </c>
      <c r="AL531" s="96">
        <f t="shared" si="10"/>
        <v>0</v>
      </c>
      <c r="AO531" s="103"/>
    </row>
    <row r="532" spans="1:41" ht="33" hidden="1" customHeight="1">
      <c r="A532" s="221">
        <v>1733</v>
      </c>
      <c r="B532" s="222" t="str">
        <f>PROPER(VLOOKUP(A532,[1]bd_lista!$A:$D,2,FALSE))</f>
        <v>Gobierno Autónomo Municipal De Quirusillas</v>
      </c>
      <c r="C532" s="223" t="s">
        <v>1383</v>
      </c>
      <c r="D532" s="224">
        <f>VLOOKUP(A532,'[1]RES. TRL'!A:C,2,FALSE)</f>
        <v>0</v>
      </c>
      <c r="E532" s="224">
        <f>VLOOKUP(A532,'[1]RES. TRL'!A:C,3,FALSE)</f>
        <v>0</v>
      </c>
      <c r="F532" s="224">
        <f>VLOOKUP(A532,[1]RES.CDI!A:B,2,FALSE)</f>
        <v>0</v>
      </c>
      <c r="G532" s="224">
        <f>VLOOKUP(A532,'[1]CUT Bs'!A:S,2,FALSE)</f>
        <v>0</v>
      </c>
      <c r="H532" s="224">
        <f>VLOOKUP(A532,'[1]CUT Bs'!A:S,3,FALSE)</f>
        <v>0</v>
      </c>
      <c r="I532" s="224">
        <f>VLOOKUP(A532,'[1]CUT Bs'!A:S,4,FALSE)</f>
        <v>0</v>
      </c>
      <c r="J532" s="224">
        <f>VLOOKUP(A532,'[1]CUT Bs'!A:S,5,FALSE)</f>
        <v>0</v>
      </c>
      <c r="K532" s="224">
        <f>VLOOKUP(A532,'[1]CUT Bs'!A:S,6,FALSE)</f>
        <v>0</v>
      </c>
      <c r="L532" s="224">
        <f>VLOOKUP(A532,'[1]CUT Bs'!A:S,7,FALSE)</f>
        <v>0</v>
      </c>
      <c r="M532" s="224">
        <f>VLOOKUP(A532,'[1]CUT Bs'!A:S,8,FALSE)</f>
        <v>0</v>
      </c>
      <c r="N532" s="224">
        <f>VLOOKUP(A532,'[1]CUT Bs'!A:S,9,FALSE)</f>
        <v>0</v>
      </c>
      <c r="O532" s="224">
        <f>VLOOKUP(A532,'[1]CUT Bs'!A:S,10,FALSE)</f>
        <v>0</v>
      </c>
      <c r="P532" s="224">
        <f>VLOOKUP(A532,'[1]CUT Bs'!A:S,11,FALSE)</f>
        <v>0</v>
      </c>
      <c r="Q532" s="224">
        <f>VLOOKUP(A532,'[1]CUT Bs'!A:S,12,FALSE)</f>
        <v>0</v>
      </c>
      <c r="R532" s="224">
        <f>VLOOKUP(A532,'[1]CUT Bs'!A:S,13,FALSE)</f>
        <v>0</v>
      </c>
      <c r="S532" s="224">
        <f>VLOOKUP(A532,'[1]CUT Bs'!A:S,14,FALSE)</f>
        <v>0</v>
      </c>
      <c r="T532" s="224">
        <f>VLOOKUP(A532,'[1]CUT Bs'!A:S,15,FALSE)</f>
        <v>0</v>
      </c>
      <c r="U532" s="224">
        <f>VLOOKUP(A532,'[1]CUT Bs'!A:S,16,FALSE)</f>
        <v>0</v>
      </c>
      <c r="V532" s="224">
        <f>VLOOKUP(A532,'[1]CUT Bs'!A:S,17,FALSE)</f>
        <v>0</v>
      </c>
      <c r="W532" s="224">
        <f>VLOOKUP(A532,'[1]RES. TRL'!F:H,2,FALSE)</f>
        <v>0</v>
      </c>
      <c r="X532" s="224">
        <f>VLOOKUP(A532,'[1]RES. TRL'!F:H,3,FALSE)</f>
        <v>0</v>
      </c>
      <c r="Y532" s="224">
        <f>VLOOKUP(A532,'[1]CUT USD'!A:N,2,FALSE)</f>
        <v>0</v>
      </c>
      <c r="Z532" s="224">
        <f>VLOOKUP(A532,'[1]CUT USD'!A:N,3,FALSE)</f>
        <v>0</v>
      </c>
      <c r="AA532" s="224">
        <f>VLOOKUP(A532,'[1]CUT USD'!A:N,4,FALSE)</f>
        <v>0</v>
      </c>
      <c r="AB532" s="224">
        <f>VLOOKUP(A532,'[1]CUT USD'!A:N,5,FALSE)</f>
        <v>0</v>
      </c>
      <c r="AC532" s="224">
        <f>VLOOKUP(A532,'[1]CUT USD'!A:N,6,FALSE)</f>
        <v>0</v>
      </c>
      <c r="AD532" s="224">
        <f>VLOOKUP(A532,'[1]CUT USD'!A:N,7,FALSE)</f>
        <v>0</v>
      </c>
      <c r="AE532" s="224">
        <f>VLOOKUP(A532,'[1]CUT USD'!A:N,8,FALSE)</f>
        <v>0</v>
      </c>
      <c r="AF532" s="224">
        <f>VLOOKUP(A532,'[1]CUT USD'!A:N,9,FALSE)</f>
        <v>0</v>
      </c>
      <c r="AG532" s="224">
        <f>VLOOKUP(A532,'[1]CUT USD'!A:N,10,FALSE)</f>
        <v>0</v>
      </c>
      <c r="AH532" s="224">
        <f>VLOOKUP(A532,'[1]CUT USD'!A:N,11,FALSE)</f>
        <v>0</v>
      </c>
      <c r="AI532" s="224">
        <f>VLOOKUP(A532,'[1]CUT USD'!A:N,12,FALSE)</f>
        <v>0</v>
      </c>
      <c r="AJ532" s="224">
        <f>VLOOKUP(A532,'[1]CUT USD'!A:N,13,FALSE)</f>
        <v>0</v>
      </c>
      <c r="AK532" s="224">
        <f>VLOOKUP(A532,'[1]CUT USD'!A:N,14,FALSE)</f>
        <v>0</v>
      </c>
      <c r="AL532" s="96">
        <f t="shared" si="10"/>
        <v>0</v>
      </c>
      <c r="AO532" s="103"/>
    </row>
    <row r="533" spans="1:41" ht="33" hidden="1" customHeight="1">
      <c r="A533" s="221">
        <v>1734</v>
      </c>
      <c r="B533" s="222" t="str">
        <f>PROPER(VLOOKUP(A533,[1]bd_lista!$A:$D,2,FALSE))</f>
        <v>Gobierno Autónomo Municipal De Montero</v>
      </c>
      <c r="C533" s="223" t="s">
        <v>1383</v>
      </c>
      <c r="D533" s="224">
        <f>VLOOKUP(A533,'[1]RES. TRL'!A:C,2,FALSE)</f>
        <v>0</v>
      </c>
      <c r="E533" s="224">
        <f>VLOOKUP(A533,'[1]RES. TRL'!A:C,3,FALSE)</f>
        <v>0</v>
      </c>
      <c r="F533" s="224">
        <f>VLOOKUP(A533,[1]RES.CDI!A:B,2,FALSE)</f>
        <v>0</v>
      </c>
      <c r="G533" s="224">
        <f>VLOOKUP(A533,'[1]CUT Bs'!A:S,2,FALSE)</f>
        <v>0</v>
      </c>
      <c r="H533" s="224">
        <f>VLOOKUP(A533,'[1]CUT Bs'!A:S,3,FALSE)</f>
        <v>0</v>
      </c>
      <c r="I533" s="224">
        <f>VLOOKUP(A533,'[1]CUT Bs'!A:S,4,FALSE)</f>
        <v>0</v>
      </c>
      <c r="J533" s="224">
        <f>VLOOKUP(A533,'[1]CUT Bs'!A:S,5,FALSE)</f>
        <v>0</v>
      </c>
      <c r="K533" s="224">
        <f>VLOOKUP(A533,'[1]CUT Bs'!A:S,6,FALSE)</f>
        <v>0</v>
      </c>
      <c r="L533" s="224">
        <f>VLOOKUP(A533,'[1]CUT Bs'!A:S,7,FALSE)</f>
        <v>0</v>
      </c>
      <c r="M533" s="224">
        <f>VLOOKUP(A533,'[1]CUT Bs'!A:S,8,FALSE)</f>
        <v>0</v>
      </c>
      <c r="N533" s="224">
        <f>VLOOKUP(A533,'[1]CUT Bs'!A:S,9,FALSE)</f>
        <v>0</v>
      </c>
      <c r="O533" s="224">
        <f>VLOOKUP(A533,'[1]CUT Bs'!A:S,10,FALSE)</f>
        <v>0</v>
      </c>
      <c r="P533" s="224">
        <f>VLOOKUP(A533,'[1]CUT Bs'!A:S,11,FALSE)</f>
        <v>0</v>
      </c>
      <c r="Q533" s="224">
        <f>VLOOKUP(A533,'[1]CUT Bs'!A:S,12,FALSE)</f>
        <v>0</v>
      </c>
      <c r="R533" s="224">
        <f>VLOOKUP(A533,'[1]CUT Bs'!A:S,13,FALSE)</f>
        <v>0</v>
      </c>
      <c r="S533" s="224">
        <f>VLOOKUP(A533,'[1]CUT Bs'!A:S,14,FALSE)</f>
        <v>0</v>
      </c>
      <c r="T533" s="224">
        <f>VLOOKUP(A533,'[1]CUT Bs'!A:S,15,FALSE)</f>
        <v>0</v>
      </c>
      <c r="U533" s="224">
        <f>VLOOKUP(A533,'[1]CUT Bs'!A:S,16,FALSE)</f>
        <v>0</v>
      </c>
      <c r="V533" s="224">
        <f>VLOOKUP(A533,'[1]CUT Bs'!A:S,17,FALSE)</f>
        <v>0</v>
      </c>
      <c r="W533" s="224">
        <f>VLOOKUP(A533,'[1]RES. TRL'!F:H,2,FALSE)</f>
        <v>0</v>
      </c>
      <c r="X533" s="224">
        <f>VLOOKUP(A533,'[1]RES. TRL'!F:H,3,FALSE)</f>
        <v>0</v>
      </c>
      <c r="Y533" s="224">
        <f>VLOOKUP(A533,'[1]CUT USD'!A:N,2,FALSE)</f>
        <v>0</v>
      </c>
      <c r="Z533" s="224">
        <f>VLOOKUP(A533,'[1]CUT USD'!A:N,3,FALSE)</f>
        <v>0</v>
      </c>
      <c r="AA533" s="224">
        <f>VLOOKUP(A533,'[1]CUT USD'!A:N,4,FALSE)</f>
        <v>0</v>
      </c>
      <c r="AB533" s="224">
        <f>VLOOKUP(A533,'[1]CUT USD'!A:N,5,FALSE)</f>
        <v>0</v>
      </c>
      <c r="AC533" s="224">
        <f>VLOOKUP(A533,'[1]CUT USD'!A:N,6,FALSE)</f>
        <v>0</v>
      </c>
      <c r="AD533" s="224">
        <f>VLOOKUP(A533,'[1]CUT USD'!A:N,7,FALSE)</f>
        <v>0</v>
      </c>
      <c r="AE533" s="224">
        <f>VLOOKUP(A533,'[1]CUT USD'!A:N,8,FALSE)</f>
        <v>0</v>
      </c>
      <c r="AF533" s="224">
        <f>VLOOKUP(A533,'[1]CUT USD'!A:N,9,FALSE)</f>
        <v>0</v>
      </c>
      <c r="AG533" s="224">
        <f>VLOOKUP(A533,'[1]CUT USD'!A:N,10,FALSE)</f>
        <v>0</v>
      </c>
      <c r="AH533" s="224">
        <f>VLOOKUP(A533,'[1]CUT USD'!A:N,11,FALSE)</f>
        <v>0</v>
      </c>
      <c r="AI533" s="224">
        <f>VLOOKUP(A533,'[1]CUT USD'!A:N,12,FALSE)</f>
        <v>0</v>
      </c>
      <c r="AJ533" s="224">
        <f>VLOOKUP(A533,'[1]CUT USD'!A:N,13,FALSE)</f>
        <v>0</v>
      </c>
      <c r="AK533" s="224">
        <f>VLOOKUP(A533,'[1]CUT USD'!A:N,14,FALSE)</f>
        <v>0</v>
      </c>
      <c r="AL533" s="96">
        <f t="shared" si="10"/>
        <v>0</v>
      </c>
      <c r="AO533" s="103"/>
    </row>
    <row r="534" spans="1:41" ht="33" hidden="1" customHeight="1">
      <c r="A534" s="221">
        <v>1735</v>
      </c>
      <c r="B534" s="222" t="str">
        <f>PROPER(VLOOKUP(A534,[1]bd_lista!$A:$D,2,FALSE))</f>
        <v>Gobierno Autónomo Municipal De General Agustín Saavedra</v>
      </c>
      <c r="C534" s="223" t="s">
        <v>1383</v>
      </c>
      <c r="D534" s="224">
        <f>VLOOKUP(A534,'[1]RES. TRL'!A:C,2,FALSE)</f>
        <v>0</v>
      </c>
      <c r="E534" s="224">
        <f>VLOOKUP(A534,'[1]RES. TRL'!A:C,3,FALSE)</f>
        <v>0</v>
      </c>
      <c r="F534" s="224">
        <f>VLOOKUP(A534,[1]RES.CDI!A:B,2,FALSE)</f>
        <v>0</v>
      </c>
      <c r="G534" s="224">
        <f>VLOOKUP(A534,'[1]CUT Bs'!A:S,2,FALSE)</f>
        <v>0</v>
      </c>
      <c r="H534" s="224">
        <f>VLOOKUP(A534,'[1]CUT Bs'!A:S,3,FALSE)</f>
        <v>0</v>
      </c>
      <c r="I534" s="224">
        <f>VLOOKUP(A534,'[1]CUT Bs'!A:S,4,FALSE)</f>
        <v>0</v>
      </c>
      <c r="J534" s="224">
        <f>VLOOKUP(A534,'[1]CUT Bs'!A:S,5,FALSE)</f>
        <v>0</v>
      </c>
      <c r="K534" s="224">
        <f>VLOOKUP(A534,'[1]CUT Bs'!A:S,6,FALSE)</f>
        <v>0</v>
      </c>
      <c r="L534" s="224">
        <f>VLOOKUP(A534,'[1]CUT Bs'!A:S,7,FALSE)</f>
        <v>0</v>
      </c>
      <c r="M534" s="224">
        <f>VLOOKUP(A534,'[1]CUT Bs'!A:S,8,FALSE)</f>
        <v>0</v>
      </c>
      <c r="N534" s="224">
        <f>VLOOKUP(A534,'[1]CUT Bs'!A:S,9,FALSE)</f>
        <v>0</v>
      </c>
      <c r="O534" s="224">
        <f>VLOOKUP(A534,'[1]CUT Bs'!A:S,10,FALSE)</f>
        <v>0</v>
      </c>
      <c r="P534" s="224">
        <f>VLOOKUP(A534,'[1]CUT Bs'!A:S,11,FALSE)</f>
        <v>0</v>
      </c>
      <c r="Q534" s="224">
        <f>VLOOKUP(A534,'[1]CUT Bs'!A:S,12,FALSE)</f>
        <v>0</v>
      </c>
      <c r="R534" s="224">
        <f>VLOOKUP(A534,'[1]CUT Bs'!A:S,13,FALSE)</f>
        <v>0</v>
      </c>
      <c r="S534" s="224">
        <f>VLOOKUP(A534,'[1]CUT Bs'!A:S,14,FALSE)</f>
        <v>0</v>
      </c>
      <c r="T534" s="224">
        <f>VLOOKUP(A534,'[1]CUT Bs'!A:S,15,FALSE)</f>
        <v>0</v>
      </c>
      <c r="U534" s="224">
        <f>VLOOKUP(A534,'[1]CUT Bs'!A:S,16,FALSE)</f>
        <v>0</v>
      </c>
      <c r="V534" s="224">
        <f>VLOOKUP(A534,'[1]CUT Bs'!A:S,17,FALSE)</f>
        <v>0</v>
      </c>
      <c r="W534" s="224">
        <f>VLOOKUP(A534,'[1]RES. TRL'!F:H,2,FALSE)</f>
        <v>0</v>
      </c>
      <c r="X534" s="224">
        <f>VLOOKUP(A534,'[1]RES. TRL'!F:H,3,FALSE)</f>
        <v>0</v>
      </c>
      <c r="Y534" s="224">
        <f>VLOOKUP(A534,'[1]CUT USD'!A:N,2,FALSE)</f>
        <v>0</v>
      </c>
      <c r="Z534" s="224">
        <f>VLOOKUP(A534,'[1]CUT USD'!A:N,3,FALSE)</f>
        <v>0</v>
      </c>
      <c r="AA534" s="224">
        <f>VLOOKUP(A534,'[1]CUT USD'!A:N,4,FALSE)</f>
        <v>0</v>
      </c>
      <c r="AB534" s="224">
        <f>VLOOKUP(A534,'[1]CUT USD'!A:N,5,FALSE)</f>
        <v>0</v>
      </c>
      <c r="AC534" s="224">
        <f>VLOOKUP(A534,'[1]CUT USD'!A:N,6,FALSE)</f>
        <v>0</v>
      </c>
      <c r="AD534" s="224">
        <f>VLOOKUP(A534,'[1]CUT USD'!A:N,7,FALSE)</f>
        <v>0</v>
      </c>
      <c r="AE534" s="224">
        <f>VLOOKUP(A534,'[1]CUT USD'!A:N,8,FALSE)</f>
        <v>0</v>
      </c>
      <c r="AF534" s="224">
        <f>VLOOKUP(A534,'[1]CUT USD'!A:N,9,FALSE)</f>
        <v>0</v>
      </c>
      <c r="AG534" s="224">
        <f>VLOOKUP(A534,'[1]CUT USD'!A:N,10,FALSE)</f>
        <v>0</v>
      </c>
      <c r="AH534" s="224">
        <f>VLOOKUP(A534,'[1]CUT USD'!A:N,11,FALSE)</f>
        <v>0</v>
      </c>
      <c r="AI534" s="224">
        <f>VLOOKUP(A534,'[1]CUT USD'!A:N,12,FALSE)</f>
        <v>0</v>
      </c>
      <c r="AJ534" s="224">
        <f>VLOOKUP(A534,'[1]CUT USD'!A:N,13,FALSE)</f>
        <v>0</v>
      </c>
      <c r="AK534" s="224">
        <f>VLOOKUP(A534,'[1]CUT USD'!A:N,14,FALSE)</f>
        <v>0</v>
      </c>
      <c r="AL534" s="96">
        <f t="shared" si="10"/>
        <v>0</v>
      </c>
      <c r="AO534" s="103"/>
    </row>
    <row r="535" spans="1:41" ht="33" hidden="1" customHeight="1">
      <c r="A535" s="221">
        <v>1736</v>
      </c>
      <c r="B535" s="222" t="str">
        <f>PROPER(VLOOKUP(A535,[1]bd_lista!$A:$D,2,FALSE))</f>
        <v>Gobierno Autónomo Municipal De Mineros</v>
      </c>
      <c r="C535" s="223" t="s">
        <v>1383</v>
      </c>
      <c r="D535" s="224">
        <f>VLOOKUP(A535,'[1]RES. TRL'!A:C,2,FALSE)</f>
        <v>0</v>
      </c>
      <c r="E535" s="224">
        <f>VLOOKUP(A535,'[1]RES. TRL'!A:C,3,FALSE)</f>
        <v>0</v>
      </c>
      <c r="F535" s="224">
        <f>VLOOKUP(A535,[1]RES.CDI!A:B,2,FALSE)</f>
        <v>0</v>
      </c>
      <c r="G535" s="224">
        <f>VLOOKUP(A535,'[1]CUT Bs'!A:S,2,FALSE)</f>
        <v>0</v>
      </c>
      <c r="H535" s="224">
        <f>VLOOKUP(A535,'[1]CUT Bs'!A:S,3,FALSE)</f>
        <v>0</v>
      </c>
      <c r="I535" s="224">
        <f>VLOOKUP(A535,'[1]CUT Bs'!A:S,4,FALSE)</f>
        <v>0</v>
      </c>
      <c r="J535" s="224">
        <f>VLOOKUP(A535,'[1]CUT Bs'!A:S,5,FALSE)</f>
        <v>0</v>
      </c>
      <c r="K535" s="224">
        <f>VLOOKUP(A535,'[1]CUT Bs'!A:S,6,FALSE)</f>
        <v>0</v>
      </c>
      <c r="L535" s="224">
        <f>VLOOKUP(A535,'[1]CUT Bs'!A:S,7,FALSE)</f>
        <v>0</v>
      </c>
      <c r="M535" s="224">
        <f>VLOOKUP(A535,'[1]CUT Bs'!A:S,8,FALSE)</f>
        <v>0</v>
      </c>
      <c r="N535" s="224">
        <f>VLOOKUP(A535,'[1]CUT Bs'!A:S,9,FALSE)</f>
        <v>0</v>
      </c>
      <c r="O535" s="224">
        <f>VLOOKUP(A535,'[1]CUT Bs'!A:S,10,FALSE)</f>
        <v>0</v>
      </c>
      <c r="P535" s="224">
        <f>VLOOKUP(A535,'[1]CUT Bs'!A:S,11,FALSE)</f>
        <v>0</v>
      </c>
      <c r="Q535" s="224">
        <f>VLOOKUP(A535,'[1]CUT Bs'!A:S,12,FALSE)</f>
        <v>0</v>
      </c>
      <c r="R535" s="224">
        <f>VLOOKUP(A535,'[1]CUT Bs'!A:S,13,FALSE)</f>
        <v>0</v>
      </c>
      <c r="S535" s="224">
        <f>VLOOKUP(A535,'[1]CUT Bs'!A:S,14,FALSE)</f>
        <v>0</v>
      </c>
      <c r="T535" s="224">
        <f>VLOOKUP(A535,'[1]CUT Bs'!A:S,15,FALSE)</f>
        <v>0</v>
      </c>
      <c r="U535" s="224">
        <f>VLOOKUP(A535,'[1]CUT Bs'!A:S,16,FALSE)</f>
        <v>0</v>
      </c>
      <c r="V535" s="224">
        <f>VLOOKUP(A535,'[1]CUT Bs'!A:S,17,FALSE)</f>
        <v>0</v>
      </c>
      <c r="W535" s="224">
        <f>VLOOKUP(A535,'[1]RES. TRL'!F:H,2,FALSE)</f>
        <v>0</v>
      </c>
      <c r="X535" s="224">
        <f>VLOOKUP(A535,'[1]RES. TRL'!F:H,3,FALSE)</f>
        <v>0</v>
      </c>
      <c r="Y535" s="224">
        <f>VLOOKUP(A535,'[1]CUT USD'!A:N,2,FALSE)</f>
        <v>0</v>
      </c>
      <c r="Z535" s="224">
        <f>VLOOKUP(A535,'[1]CUT USD'!A:N,3,FALSE)</f>
        <v>0</v>
      </c>
      <c r="AA535" s="224">
        <f>VLOOKUP(A535,'[1]CUT USD'!A:N,4,FALSE)</f>
        <v>0</v>
      </c>
      <c r="AB535" s="224">
        <f>VLOOKUP(A535,'[1]CUT USD'!A:N,5,FALSE)</f>
        <v>0</v>
      </c>
      <c r="AC535" s="224">
        <f>VLOOKUP(A535,'[1]CUT USD'!A:N,6,FALSE)</f>
        <v>0</v>
      </c>
      <c r="AD535" s="224">
        <f>VLOOKUP(A535,'[1]CUT USD'!A:N,7,FALSE)</f>
        <v>0</v>
      </c>
      <c r="AE535" s="224">
        <f>VLOOKUP(A535,'[1]CUT USD'!A:N,8,FALSE)</f>
        <v>0</v>
      </c>
      <c r="AF535" s="224">
        <f>VLOOKUP(A535,'[1]CUT USD'!A:N,9,FALSE)</f>
        <v>0</v>
      </c>
      <c r="AG535" s="224">
        <f>VLOOKUP(A535,'[1]CUT USD'!A:N,10,FALSE)</f>
        <v>0</v>
      </c>
      <c r="AH535" s="224">
        <f>VLOOKUP(A535,'[1]CUT USD'!A:N,11,FALSE)</f>
        <v>0</v>
      </c>
      <c r="AI535" s="224">
        <f>VLOOKUP(A535,'[1]CUT USD'!A:N,12,FALSE)</f>
        <v>0</v>
      </c>
      <c r="AJ535" s="224">
        <f>VLOOKUP(A535,'[1]CUT USD'!A:N,13,FALSE)</f>
        <v>0</v>
      </c>
      <c r="AK535" s="224">
        <f>VLOOKUP(A535,'[1]CUT USD'!A:N,14,FALSE)</f>
        <v>0</v>
      </c>
      <c r="AL535" s="96">
        <f t="shared" si="10"/>
        <v>0</v>
      </c>
      <c r="AO535" s="103"/>
    </row>
    <row r="536" spans="1:41" ht="33" hidden="1" customHeight="1">
      <c r="A536" s="221">
        <v>1737</v>
      </c>
      <c r="B536" s="222" t="str">
        <f>PROPER(VLOOKUP(A536,[1]bd_lista!$A:$D,2,FALSE))</f>
        <v>Gobierno Autónomo Municipal De Concepción</v>
      </c>
      <c r="C536" s="223" t="s">
        <v>1383</v>
      </c>
      <c r="D536" s="224">
        <f>VLOOKUP(A536,'[1]RES. TRL'!A:C,2,FALSE)</f>
        <v>0</v>
      </c>
      <c r="E536" s="224">
        <f>VLOOKUP(A536,'[1]RES. TRL'!A:C,3,FALSE)</f>
        <v>0</v>
      </c>
      <c r="F536" s="224">
        <f>VLOOKUP(A536,[1]RES.CDI!A:B,2,FALSE)</f>
        <v>0</v>
      </c>
      <c r="G536" s="224">
        <f>VLOOKUP(A536,'[1]CUT Bs'!A:S,2,FALSE)</f>
        <v>0</v>
      </c>
      <c r="H536" s="224">
        <f>VLOOKUP(A536,'[1]CUT Bs'!A:S,3,FALSE)</f>
        <v>0</v>
      </c>
      <c r="I536" s="224">
        <f>VLOOKUP(A536,'[1]CUT Bs'!A:S,4,FALSE)</f>
        <v>0</v>
      </c>
      <c r="J536" s="224">
        <f>VLOOKUP(A536,'[1]CUT Bs'!A:S,5,FALSE)</f>
        <v>0</v>
      </c>
      <c r="K536" s="224">
        <f>VLOOKUP(A536,'[1]CUT Bs'!A:S,6,FALSE)</f>
        <v>0</v>
      </c>
      <c r="L536" s="224">
        <f>VLOOKUP(A536,'[1]CUT Bs'!A:S,7,FALSE)</f>
        <v>0</v>
      </c>
      <c r="M536" s="224">
        <f>VLOOKUP(A536,'[1]CUT Bs'!A:S,8,FALSE)</f>
        <v>0</v>
      </c>
      <c r="N536" s="224">
        <f>VLOOKUP(A536,'[1]CUT Bs'!A:S,9,FALSE)</f>
        <v>0</v>
      </c>
      <c r="O536" s="224">
        <f>VLOOKUP(A536,'[1]CUT Bs'!A:S,10,FALSE)</f>
        <v>0</v>
      </c>
      <c r="P536" s="224">
        <f>VLOOKUP(A536,'[1]CUT Bs'!A:S,11,FALSE)</f>
        <v>0</v>
      </c>
      <c r="Q536" s="224">
        <f>VLOOKUP(A536,'[1]CUT Bs'!A:S,12,FALSE)</f>
        <v>0</v>
      </c>
      <c r="R536" s="224">
        <f>VLOOKUP(A536,'[1]CUT Bs'!A:S,13,FALSE)</f>
        <v>0</v>
      </c>
      <c r="S536" s="224">
        <f>VLOOKUP(A536,'[1]CUT Bs'!A:S,14,FALSE)</f>
        <v>0</v>
      </c>
      <c r="T536" s="224">
        <f>VLOOKUP(A536,'[1]CUT Bs'!A:S,15,FALSE)</f>
        <v>0</v>
      </c>
      <c r="U536" s="224">
        <f>VLOOKUP(A536,'[1]CUT Bs'!A:S,16,FALSE)</f>
        <v>0</v>
      </c>
      <c r="V536" s="224">
        <f>VLOOKUP(A536,'[1]CUT Bs'!A:S,17,FALSE)</f>
        <v>0</v>
      </c>
      <c r="W536" s="224">
        <f>VLOOKUP(A536,'[1]RES. TRL'!F:H,2,FALSE)</f>
        <v>0</v>
      </c>
      <c r="X536" s="224">
        <f>VLOOKUP(A536,'[1]RES. TRL'!F:H,3,FALSE)</f>
        <v>0</v>
      </c>
      <c r="Y536" s="224">
        <f>VLOOKUP(A536,'[1]CUT USD'!A:N,2,FALSE)</f>
        <v>0</v>
      </c>
      <c r="Z536" s="224">
        <f>VLOOKUP(A536,'[1]CUT USD'!A:N,3,FALSE)</f>
        <v>0</v>
      </c>
      <c r="AA536" s="224">
        <f>VLOOKUP(A536,'[1]CUT USD'!A:N,4,FALSE)</f>
        <v>0</v>
      </c>
      <c r="AB536" s="224">
        <f>VLOOKUP(A536,'[1]CUT USD'!A:N,5,FALSE)</f>
        <v>0</v>
      </c>
      <c r="AC536" s="224">
        <f>VLOOKUP(A536,'[1]CUT USD'!A:N,6,FALSE)</f>
        <v>0</v>
      </c>
      <c r="AD536" s="224">
        <f>VLOOKUP(A536,'[1]CUT USD'!A:N,7,FALSE)</f>
        <v>0</v>
      </c>
      <c r="AE536" s="224">
        <f>VLOOKUP(A536,'[1]CUT USD'!A:N,8,FALSE)</f>
        <v>0</v>
      </c>
      <c r="AF536" s="224">
        <f>VLOOKUP(A536,'[1]CUT USD'!A:N,9,FALSE)</f>
        <v>0</v>
      </c>
      <c r="AG536" s="224">
        <f>VLOOKUP(A536,'[1]CUT USD'!A:N,10,FALSE)</f>
        <v>0</v>
      </c>
      <c r="AH536" s="224">
        <f>VLOOKUP(A536,'[1]CUT USD'!A:N,11,FALSE)</f>
        <v>0</v>
      </c>
      <c r="AI536" s="224">
        <f>VLOOKUP(A536,'[1]CUT USD'!A:N,12,FALSE)</f>
        <v>0</v>
      </c>
      <c r="AJ536" s="224">
        <f>VLOOKUP(A536,'[1]CUT USD'!A:N,13,FALSE)</f>
        <v>0</v>
      </c>
      <c r="AK536" s="224">
        <f>VLOOKUP(A536,'[1]CUT USD'!A:N,14,FALSE)</f>
        <v>0</v>
      </c>
      <c r="AL536" s="96">
        <f t="shared" si="10"/>
        <v>0</v>
      </c>
      <c r="AO536" s="103"/>
    </row>
    <row r="537" spans="1:41" ht="33" hidden="1" customHeight="1">
      <c r="A537" s="221">
        <v>1738</v>
      </c>
      <c r="B537" s="222" t="str">
        <f>PROPER(VLOOKUP(A537,[1]bd_lista!$A:$D,2,FALSE))</f>
        <v>Gobierno Autónomo Municipal De San Javier</v>
      </c>
      <c r="C537" s="223" t="s">
        <v>1383</v>
      </c>
      <c r="D537" s="224">
        <f>VLOOKUP(A537,'[1]RES. TRL'!A:C,2,FALSE)</f>
        <v>0</v>
      </c>
      <c r="E537" s="224">
        <f>VLOOKUP(A537,'[1]RES. TRL'!A:C,3,FALSE)</f>
        <v>0</v>
      </c>
      <c r="F537" s="224">
        <f>VLOOKUP(A537,[1]RES.CDI!A:B,2,FALSE)</f>
        <v>0</v>
      </c>
      <c r="G537" s="224">
        <f>VLOOKUP(A537,'[1]CUT Bs'!A:S,2,FALSE)</f>
        <v>0</v>
      </c>
      <c r="H537" s="224">
        <f>VLOOKUP(A537,'[1]CUT Bs'!A:S,3,FALSE)</f>
        <v>0</v>
      </c>
      <c r="I537" s="224">
        <f>VLOOKUP(A537,'[1]CUT Bs'!A:S,4,FALSE)</f>
        <v>0</v>
      </c>
      <c r="J537" s="224">
        <f>VLOOKUP(A537,'[1]CUT Bs'!A:S,5,FALSE)</f>
        <v>0</v>
      </c>
      <c r="K537" s="224">
        <f>VLOOKUP(A537,'[1]CUT Bs'!A:S,6,FALSE)</f>
        <v>0</v>
      </c>
      <c r="L537" s="224">
        <f>VLOOKUP(A537,'[1]CUT Bs'!A:S,7,FALSE)</f>
        <v>0</v>
      </c>
      <c r="M537" s="224">
        <f>VLOOKUP(A537,'[1]CUT Bs'!A:S,8,FALSE)</f>
        <v>0</v>
      </c>
      <c r="N537" s="224">
        <f>VLOOKUP(A537,'[1]CUT Bs'!A:S,9,FALSE)</f>
        <v>0</v>
      </c>
      <c r="O537" s="224">
        <f>VLOOKUP(A537,'[1]CUT Bs'!A:S,10,FALSE)</f>
        <v>0</v>
      </c>
      <c r="P537" s="224">
        <f>VLOOKUP(A537,'[1]CUT Bs'!A:S,11,FALSE)</f>
        <v>0</v>
      </c>
      <c r="Q537" s="224">
        <f>VLOOKUP(A537,'[1]CUT Bs'!A:S,12,FALSE)</f>
        <v>0</v>
      </c>
      <c r="R537" s="224">
        <f>VLOOKUP(A537,'[1]CUT Bs'!A:S,13,FALSE)</f>
        <v>0</v>
      </c>
      <c r="S537" s="224">
        <f>VLOOKUP(A537,'[1]CUT Bs'!A:S,14,FALSE)</f>
        <v>0</v>
      </c>
      <c r="T537" s="224">
        <f>VLOOKUP(A537,'[1]CUT Bs'!A:S,15,FALSE)</f>
        <v>0</v>
      </c>
      <c r="U537" s="224">
        <f>VLOOKUP(A537,'[1]CUT Bs'!A:S,16,FALSE)</f>
        <v>0</v>
      </c>
      <c r="V537" s="224">
        <f>VLOOKUP(A537,'[1]CUT Bs'!A:S,17,FALSE)</f>
        <v>0</v>
      </c>
      <c r="W537" s="224">
        <f>VLOOKUP(A537,'[1]RES. TRL'!F:H,2,FALSE)</f>
        <v>0</v>
      </c>
      <c r="X537" s="224">
        <f>VLOOKUP(A537,'[1]RES. TRL'!F:H,3,FALSE)</f>
        <v>0</v>
      </c>
      <c r="Y537" s="224">
        <f>VLOOKUP(A537,'[1]CUT USD'!A:N,2,FALSE)</f>
        <v>0</v>
      </c>
      <c r="Z537" s="224">
        <f>VLOOKUP(A537,'[1]CUT USD'!A:N,3,FALSE)</f>
        <v>0</v>
      </c>
      <c r="AA537" s="224">
        <f>VLOOKUP(A537,'[1]CUT USD'!A:N,4,FALSE)</f>
        <v>0</v>
      </c>
      <c r="AB537" s="224">
        <f>VLOOKUP(A537,'[1]CUT USD'!A:N,5,FALSE)</f>
        <v>0</v>
      </c>
      <c r="AC537" s="224">
        <f>VLOOKUP(A537,'[1]CUT USD'!A:N,6,FALSE)</f>
        <v>0</v>
      </c>
      <c r="AD537" s="224">
        <f>VLOOKUP(A537,'[1]CUT USD'!A:N,7,FALSE)</f>
        <v>0</v>
      </c>
      <c r="AE537" s="224">
        <f>VLOOKUP(A537,'[1]CUT USD'!A:N,8,FALSE)</f>
        <v>0</v>
      </c>
      <c r="AF537" s="224">
        <f>VLOOKUP(A537,'[1]CUT USD'!A:N,9,FALSE)</f>
        <v>0</v>
      </c>
      <c r="AG537" s="224">
        <f>VLOOKUP(A537,'[1]CUT USD'!A:N,10,FALSE)</f>
        <v>0</v>
      </c>
      <c r="AH537" s="224">
        <f>VLOOKUP(A537,'[1]CUT USD'!A:N,11,FALSE)</f>
        <v>0</v>
      </c>
      <c r="AI537" s="224">
        <f>VLOOKUP(A537,'[1]CUT USD'!A:N,12,FALSE)</f>
        <v>0</v>
      </c>
      <c r="AJ537" s="224">
        <f>VLOOKUP(A537,'[1]CUT USD'!A:N,13,FALSE)</f>
        <v>0</v>
      </c>
      <c r="AK537" s="224">
        <f>VLOOKUP(A537,'[1]CUT USD'!A:N,14,FALSE)</f>
        <v>0</v>
      </c>
      <c r="AL537" s="96">
        <f t="shared" si="10"/>
        <v>0</v>
      </c>
      <c r="AO537" s="103"/>
    </row>
    <row r="538" spans="1:41" ht="33" hidden="1" customHeight="1">
      <c r="A538" s="221">
        <v>1739</v>
      </c>
      <c r="B538" s="222" t="str">
        <f>PROPER(VLOOKUP(A538,[1]bd_lista!$A:$D,2,FALSE))</f>
        <v>Gobierno Autónomo Municipal De San Julián</v>
      </c>
      <c r="C538" s="223" t="s">
        <v>1383</v>
      </c>
      <c r="D538" s="224">
        <f>VLOOKUP(A538,'[1]RES. TRL'!A:C,2,FALSE)</f>
        <v>0</v>
      </c>
      <c r="E538" s="224">
        <f>VLOOKUP(A538,'[1]RES. TRL'!A:C,3,FALSE)</f>
        <v>0</v>
      </c>
      <c r="F538" s="224">
        <f>VLOOKUP(A538,[1]RES.CDI!A:B,2,FALSE)</f>
        <v>0</v>
      </c>
      <c r="G538" s="224">
        <f>VLOOKUP(A538,'[1]CUT Bs'!A:S,2,FALSE)</f>
        <v>0</v>
      </c>
      <c r="H538" s="224">
        <f>VLOOKUP(A538,'[1]CUT Bs'!A:S,3,FALSE)</f>
        <v>0</v>
      </c>
      <c r="I538" s="224">
        <f>VLOOKUP(A538,'[1]CUT Bs'!A:S,4,FALSE)</f>
        <v>0</v>
      </c>
      <c r="J538" s="224">
        <f>VLOOKUP(A538,'[1]CUT Bs'!A:S,5,FALSE)</f>
        <v>0</v>
      </c>
      <c r="K538" s="224">
        <f>VLOOKUP(A538,'[1]CUT Bs'!A:S,6,FALSE)</f>
        <v>0</v>
      </c>
      <c r="L538" s="224">
        <f>VLOOKUP(A538,'[1]CUT Bs'!A:S,7,FALSE)</f>
        <v>0</v>
      </c>
      <c r="M538" s="224">
        <f>VLOOKUP(A538,'[1]CUT Bs'!A:S,8,FALSE)</f>
        <v>0</v>
      </c>
      <c r="N538" s="224">
        <f>VLOOKUP(A538,'[1]CUT Bs'!A:S,9,FALSE)</f>
        <v>0</v>
      </c>
      <c r="O538" s="224">
        <f>VLOOKUP(A538,'[1]CUT Bs'!A:S,10,FALSE)</f>
        <v>0</v>
      </c>
      <c r="P538" s="224">
        <f>VLOOKUP(A538,'[1]CUT Bs'!A:S,11,FALSE)</f>
        <v>0</v>
      </c>
      <c r="Q538" s="224">
        <f>VLOOKUP(A538,'[1]CUT Bs'!A:S,12,FALSE)</f>
        <v>0</v>
      </c>
      <c r="R538" s="224">
        <f>VLOOKUP(A538,'[1]CUT Bs'!A:S,13,FALSE)</f>
        <v>0</v>
      </c>
      <c r="S538" s="224">
        <f>VLOOKUP(A538,'[1]CUT Bs'!A:S,14,FALSE)</f>
        <v>0</v>
      </c>
      <c r="T538" s="224">
        <f>VLOOKUP(A538,'[1]CUT Bs'!A:S,15,FALSE)</f>
        <v>0</v>
      </c>
      <c r="U538" s="224">
        <f>VLOOKUP(A538,'[1]CUT Bs'!A:S,16,FALSE)</f>
        <v>0</v>
      </c>
      <c r="V538" s="224">
        <f>VLOOKUP(A538,'[1]CUT Bs'!A:S,17,FALSE)</f>
        <v>0</v>
      </c>
      <c r="W538" s="224">
        <f>VLOOKUP(A538,'[1]RES. TRL'!F:H,2,FALSE)</f>
        <v>0</v>
      </c>
      <c r="X538" s="224">
        <f>VLOOKUP(A538,'[1]RES. TRL'!F:H,3,FALSE)</f>
        <v>0</v>
      </c>
      <c r="Y538" s="224">
        <f>VLOOKUP(A538,'[1]CUT USD'!A:N,2,FALSE)</f>
        <v>0</v>
      </c>
      <c r="Z538" s="224">
        <f>VLOOKUP(A538,'[1]CUT USD'!A:N,3,FALSE)</f>
        <v>0</v>
      </c>
      <c r="AA538" s="224">
        <f>VLOOKUP(A538,'[1]CUT USD'!A:N,4,FALSE)</f>
        <v>0</v>
      </c>
      <c r="AB538" s="224">
        <f>VLOOKUP(A538,'[1]CUT USD'!A:N,5,FALSE)</f>
        <v>0</v>
      </c>
      <c r="AC538" s="224">
        <f>VLOOKUP(A538,'[1]CUT USD'!A:N,6,FALSE)</f>
        <v>0</v>
      </c>
      <c r="AD538" s="224">
        <f>VLOOKUP(A538,'[1]CUT USD'!A:N,7,FALSE)</f>
        <v>0</v>
      </c>
      <c r="AE538" s="224">
        <f>VLOOKUP(A538,'[1]CUT USD'!A:N,8,FALSE)</f>
        <v>0</v>
      </c>
      <c r="AF538" s="224">
        <f>VLOOKUP(A538,'[1]CUT USD'!A:N,9,FALSE)</f>
        <v>0</v>
      </c>
      <c r="AG538" s="224">
        <f>VLOOKUP(A538,'[1]CUT USD'!A:N,10,FALSE)</f>
        <v>0</v>
      </c>
      <c r="AH538" s="224">
        <f>VLOOKUP(A538,'[1]CUT USD'!A:N,11,FALSE)</f>
        <v>0</v>
      </c>
      <c r="AI538" s="224">
        <f>VLOOKUP(A538,'[1]CUT USD'!A:N,12,FALSE)</f>
        <v>0</v>
      </c>
      <c r="AJ538" s="224">
        <f>VLOOKUP(A538,'[1]CUT USD'!A:N,13,FALSE)</f>
        <v>0</v>
      </c>
      <c r="AK538" s="224">
        <f>VLOOKUP(A538,'[1]CUT USD'!A:N,14,FALSE)</f>
        <v>0</v>
      </c>
      <c r="AL538" s="96">
        <f t="shared" si="10"/>
        <v>0</v>
      </c>
      <c r="AO538" s="103"/>
    </row>
    <row r="539" spans="1:41" ht="33" hidden="1" customHeight="1">
      <c r="A539" s="221">
        <v>1740</v>
      </c>
      <c r="B539" s="222" t="str">
        <f>PROPER(VLOOKUP(A539,[1]bd_lista!$A:$D,2,FALSE))</f>
        <v>Gobierno Autónomo Municipal De San Matías</v>
      </c>
      <c r="C539" s="223" t="s">
        <v>1383</v>
      </c>
      <c r="D539" s="224">
        <f>VLOOKUP(A539,'[1]RES. TRL'!A:C,2,FALSE)</f>
        <v>0</v>
      </c>
      <c r="E539" s="224">
        <f>VLOOKUP(A539,'[1]RES. TRL'!A:C,3,FALSE)</f>
        <v>0</v>
      </c>
      <c r="F539" s="224">
        <f>VLOOKUP(A539,[1]RES.CDI!A:B,2,FALSE)</f>
        <v>0</v>
      </c>
      <c r="G539" s="224">
        <f>VLOOKUP(A539,'[1]CUT Bs'!A:S,2,FALSE)</f>
        <v>0</v>
      </c>
      <c r="H539" s="224">
        <f>VLOOKUP(A539,'[1]CUT Bs'!A:S,3,FALSE)</f>
        <v>0</v>
      </c>
      <c r="I539" s="224">
        <f>VLOOKUP(A539,'[1]CUT Bs'!A:S,4,FALSE)</f>
        <v>0</v>
      </c>
      <c r="J539" s="224">
        <f>VLOOKUP(A539,'[1]CUT Bs'!A:S,5,FALSE)</f>
        <v>0</v>
      </c>
      <c r="K539" s="224">
        <f>VLOOKUP(A539,'[1]CUT Bs'!A:S,6,FALSE)</f>
        <v>0</v>
      </c>
      <c r="L539" s="224">
        <f>VLOOKUP(A539,'[1]CUT Bs'!A:S,7,FALSE)</f>
        <v>0</v>
      </c>
      <c r="M539" s="224">
        <f>VLOOKUP(A539,'[1]CUT Bs'!A:S,8,FALSE)</f>
        <v>0</v>
      </c>
      <c r="N539" s="224">
        <f>VLOOKUP(A539,'[1]CUT Bs'!A:S,9,FALSE)</f>
        <v>0</v>
      </c>
      <c r="O539" s="224">
        <f>VLOOKUP(A539,'[1]CUT Bs'!A:S,10,FALSE)</f>
        <v>0</v>
      </c>
      <c r="P539" s="224">
        <f>VLOOKUP(A539,'[1]CUT Bs'!A:S,11,FALSE)</f>
        <v>0</v>
      </c>
      <c r="Q539" s="224">
        <f>VLOOKUP(A539,'[1]CUT Bs'!A:S,12,FALSE)</f>
        <v>0</v>
      </c>
      <c r="R539" s="224">
        <f>VLOOKUP(A539,'[1]CUT Bs'!A:S,13,FALSE)</f>
        <v>0</v>
      </c>
      <c r="S539" s="224">
        <f>VLOOKUP(A539,'[1]CUT Bs'!A:S,14,FALSE)</f>
        <v>0</v>
      </c>
      <c r="T539" s="224">
        <f>VLOOKUP(A539,'[1]CUT Bs'!A:S,15,FALSE)</f>
        <v>0</v>
      </c>
      <c r="U539" s="224">
        <f>VLOOKUP(A539,'[1]CUT Bs'!A:S,16,FALSE)</f>
        <v>0</v>
      </c>
      <c r="V539" s="224">
        <f>VLOOKUP(A539,'[1]CUT Bs'!A:S,17,FALSE)</f>
        <v>0</v>
      </c>
      <c r="W539" s="224">
        <f>VLOOKUP(A539,'[1]RES. TRL'!F:H,2,FALSE)</f>
        <v>0</v>
      </c>
      <c r="X539" s="224">
        <f>VLOOKUP(A539,'[1]RES. TRL'!F:H,3,FALSE)</f>
        <v>0</v>
      </c>
      <c r="Y539" s="224">
        <f>VLOOKUP(A539,'[1]CUT USD'!A:N,2,FALSE)</f>
        <v>0</v>
      </c>
      <c r="Z539" s="224">
        <f>VLOOKUP(A539,'[1]CUT USD'!A:N,3,FALSE)</f>
        <v>0</v>
      </c>
      <c r="AA539" s="224">
        <f>VLOOKUP(A539,'[1]CUT USD'!A:N,4,FALSE)</f>
        <v>0</v>
      </c>
      <c r="AB539" s="224">
        <f>VLOOKUP(A539,'[1]CUT USD'!A:N,5,FALSE)</f>
        <v>0</v>
      </c>
      <c r="AC539" s="224">
        <f>VLOOKUP(A539,'[1]CUT USD'!A:N,6,FALSE)</f>
        <v>0</v>
      </c>
      <c r="AD539" s="224">
        <f>VLOOKUP(A539,'[1]CUT USD'!A:N,7,FALSE)</f>
        <v>0</v>
      </c>
      <c r="AE539" s="224">
        <f>VLOOKUP(A539,'[1]CUT USD'!A:N,8,FALSE)</f>
        <v>0</v>
      </c>
      <c r="AF539" s="224">
        <f>VLOOKUP(A539,'[1]CUT USD'!A:N,9,FALSE)</f>
        <v>0</v>
      </c>
      <c r="AG539" s="224">
        <f>VLOOKUP(A539,'[1]CUT USD'!A:N,10,FALSE)</f>
        <v>0</v>
      </c>
      <c r="AH539" s="224">
        <f>VLOOKUP(A539,'[1]CUT USD'!A:N,11,FALSE)</f>
        <v>0</v>
      </c>
      <c r="AI539" s="224">
        <f>VLOOKUP(A539,'[1]CUT USD'!A:N,12,FALSE)</f>
        <v>0</v>
      </c>
      <c r="AJ539" s="224">
        <f>VLOOKUP(A539,'[1]CUT USD'!A:N,13,FALSE)</f>
        <v>0</v>
      </c>
      <c r="AK539" s="224">
        <f>VLOOKUP(A539,'[1]CUT USD'!A:N,14,FALSE)</f>
        <v>0</v>
      </c>
      <c r="AL539" s="96">
        <f t="shared" si="10"/>
        <v>0</v>
      </c>
      <c r="AO539" s="103"/>
    </row>
    <row r="540" spans="1:41" ht="33" hidden="1" customHeight="1">
      <c r="A540" s="221">
        <v>1741</v>
      </c>
      <c r="B540" s="222" t="str">
        <f>PROPER(VLOOKUP(A540,[1]bd_lista!$A:$D,2,FALSE))</f>
        <v>Gobierno Autónomo Municipal De Comarapa</v>
      </c>
      <c r="C540" s="223" t="s">
        <v>1383</v>
      </c>
      <c r="D540" s="224">
        <f>VLOOKUP(A540,'[1]RES. TRL'!A:C,2,FALSE)</f>
        <v>0</v>
      </c>
      <c r="E540" s="224">
        <f>VLOOKUP(A540,'[1]RES. TRL'!A:C,3,FALSE)</f>
        <v>0</v>
      </c>
      <c r="F540" s="224">
        <f>VLOOKUP(A540,[1]RES.CDI!A:B,2,FALSE)</f>
        <v>0</v>
      </c>
      <c r="G540" s="224">
        <f>VLOOKUP(A540,'[1]CUT Bs'!A:S,2,FALSE)</f>
        <v>0</v>
      </c>
      <c r="H540" s="224">
        <f>VLOOKUP(A540,'[1]CUT Bs'!A:S,3,FALSE)</f>
        <v>0</v>
      </c>
      <c r="I540" s="224">
        <f>VLOOKUP(A540,'[1]CUT Bs'!A:S,4,FALSE)</f>
        <v>0</v>
      </c>
      <c r="J540" s="224">
        <f>VLOOKUP(A540,'[1]CUT Bs'!A:S,5,FALSE)</f>
        <v>0</v>
      </c>
      <c r="K540" s="224">
        <f>VLOOKUP(A540,'[1]CUT Bs'!A:S,6,FALSE)</f>
        <v>0</v>
      </c>
      <c r="L540" s="224">
        <f>VLOOKUP(A540,'[1]CUT Bs'!A:S,7,FALSE)</f>
        <v>0</v>
      </c>
      <c r="M540" s="224">
        <f>VLOOKUP(A540,'[1]CUT Bs'!A:S,8,FALSE)</f>
        <v>0</v>
      </c>
      <c r="N540" s="224">
        <f>VLOOKUP(A540,'[1]CUT Bs'!A:S,9,FALSE)</f>
        <v>0</v>
      </c>
      <c r="O540" s="224">
        <f>VLOOKUP(A540,'[1]CUT Bs'!A:S,10,FALSE)</f>
        <v>0</v>
      </c>
      <c r="P540" s="224">
        <f>VLOOKUP(A540,'[1]CUT Bs'!A:S,11,FALSE)</f>
        <v>0</v>
      </c>
      <c r="Q540" s="224">
        <f>VLOOKUP(A540,'[1]CUT Bs'!A:S,12,FALSE)</f>
        <v>0</v>
      </c>
      <c r="R540" s="224">
        <f>VLOOKUP(A540,'[1]CUT Bs'!A:S,13,FALSE)</f>
        <v>0</v>
      </c>
      <c r="S540" s="224">
        <f>VLOOKUP(A540,'[1]CUT Bs'!A:S,14,FALSE)</f>
        <v>0</v>
      </c>
      <c r="T540" s="224">
        <f>VLOOKUP(A540,'[1]CUT Bs'!A:S,15,FALSE)</f>
        <v>0</v>
      </c>
      <c r="U540" s="224">
        <f>VLOOKUP(A540,'[1]CUT Bs'!A:S,16,FALSE)</f>
        <v>0</v>
      </c>
      <c r="V540" s="224">
        <f>VLOOKUP(A540,'[1]CUT Bs'!A:S,17,FALSE)</f>
        <v>0</v>
      </c>
      <c r="W540" s="224">
        <f>VLOOKUP(A540,'[1]RES. TRL'!F:H,2,FALSE)</f>
        <v>0</v>
      </c>
      <c r="X540" s="224">
        <f>VLOOKUP(A540,'[1]RES. TRL'!F:H,3,FALSE)</f>
        <v>0</v>
      </c>
      <c r="Y540" s="224">
        <f>VLOOKUP(A540,'[1]CUT USD'!A:N,2,FALSE)</f>
        <v>0</v>
      </c>
      <c r="Z540" s="224">
        <f>VLOOKUP(A540,'[1]CUT USD'!A:N,3,FALSE)</f>
        <v>0</v>
      </c>
      <c r="AA540" s="224">
        <f>VLOOKUP(A540,'[1]CUT USD'!A:N,4,FALSE)</f>
        <v>0</v>
      </c>
      <c r="AB540" s="224">
        <f>VLOOKUP(A540,'[1]CUT USD'!A:N,5,FALSE)</f>
        <v>0</v>
      </c>
      <c r="AC540" s="224">
        <f>VLOOKUP(A540,'[1]CUT USD'!A:N,6,FALSE)</f>
        <v>0</v>
      </c>
      <c r="AD540" s="224">
        <f>VLOOKUP(A540,'[1]CUT USD'!A:N,7,FALSE)</f>
        <v>0</v>
      </c>
      <c r="AE540" s="224">
        <f>VLOOKUP(A540,'[1]CUT USD'!A:N,8,FALSE)</f>
        <v>0</v>
      </c>
      <c r="AF540" s="224">
        <f>VLOOKUP(A540,'[1]CUT USD'!A:N,9,FALSE)</f>
        <v>0</v>
      </c>
      <c r="AG540" s="224">
        <f>VLOOKUP(A540,'[1]CUT USD'!A:N,10,FALSE)</f>
        <v>0</v>
      </c>
      <c r="AH540" s="224">
        <f>VLOOKUP(A540,'[1]CUT USD'!A:N,11,FALSE)</f>
        <v>0</v>
      </c>
      <c r="AI540" s="224">
        <f>VLOOKUP(A540,'[1]CUT USD'!A:N,12,FALSE)</f>
        <v>0</v>
      </c>
      <c r="AJ540" s="224">
        <f>VLOOKUP(A540,'[1]CUT USD'!A:N,13,FALSE)</f>
        <v>0</v>
      </c>
      <c r="AK540" s="224">
        <f>VLOOKUP(A540,'[1]CUT USD'!A:N,14,FALSE)</f>
        <v>0</v>
      </c>
      <c r="AL540" s="96">
        <f t="shared" si="10"/>
        <v>0</v>
      </c>
      <c r="AO540" s="103"/>
    </row>
    <row r="541" spans="1:41" ht="33" hidden="1" customHeight="1">
      <c r="A541" s="221">
        <v>1742</v>
      </c>
      <c r="B541" s="222" t="str">
        <f>PROPER(VLOOKUP(A541,[1]bd_lista!$A:$D,2,FALSE))</f>
        <v>Gobierno Autónomo Municipal De Saipina</v>
      </c>
      <c r="C541" s="223" t="s">
        <v>1383</v>
      </c>
      <c r="D541" s="224">
        <f>VLOOKUP(A541,'[1]RES. TRL'!A:C,2,FALSE)</f>
        <v>0</v>
      </c>
      <c r="E541" s="224">
        <f>VLOOKUP(A541,'[1]RES. TRL'!A:C,3,FALSE)</f>
        <v>0</v>
      </c>
      <c r="F541" s="224">
        <f>VLOOKUP(A541,[1]RES.CDI!A:B,2,FALSE)</f>
        <v>0</v>
      </c>
      <c r="G541" s="224">
        <f>VLOOKUP(A541,'[1]CUT Bs'!A:S,2,FALSE)</f>
        <v>0</v>
      </c>
      <c r="H541" s="224">
        <f>VLOOKUP(A541,'[1]CUT Bs'!A:S,3,FALSE)</f>
        <v>0</v>
      </c>
      <c r="I541" s="224">
        <f>VLOOKUP(A541,'[1]CUT Bs'!A:S,4,FALSE)</f>
        <v>0</v>
      </c>
      <c r="J541" s="224">
        <f>VLOOKUP(A541,'[1]CUT Bs'!A:S,5,FALSE)</f>
        <v>0</v>
      </c>
      <c r="K541" s="224">
        <f>VLOOKUP(A541,'[1]CUT Bs'!A:S,6,FALSE)</f>
        <v>0</v>
      </c>
      <c r="L541" s="224">
        <f>VLOOKUP(A541,'[1]CUT Bs'!A:S,7,FALSE)</f>
        <v>0</v>
      </c>
      <c r="M541" s="224">
        <f>VLOOKUP(A541,'[1]CUT Bs'!A:S,8,FALSE)</f>
        <v>0</v>
      </c>
      <c r="N541" s="224">
        <f>VLOOKUP(A541,'[1]CUT Bs'!A:S,9,FALSE)</f>
        <v>0</v>
      </c>
      <c r="O541" s="224">
        <f>VLOOKUP(A541,'[1]CUT Bs'!A:S,10,FALSE)</f>
        <v>0</v>
      </c>
      <c r="P541" s="224">
        <f>VLOOKUP(A541,'[1]CUT Bs'!A:S,11,FALSE)</f>
        <v>0</v>
      </c>
      <c r="Q541" s="224">
        <f>VLOOKUP(A541,'[1]CUT Bs'!A:S,12,FALSE)</f>
        <v>0</v>
      </c>
      <c r="R541" s="224">
        <f>VLOOKUP(A541,'[1]CUT Bs'!A:S,13,FALSE)</f>
        <v>0</v>
      </c>
      <c r="S541" s="224">
        <f>VLOOKUP(A541,'[1]CUT Bs'!A:S,14,FALSE)</f>
        <v>0</v>
      </c>
      <c r="T541" s="224">
        <f>VLOOKUP(A541,'[1]CUT Bs'!A:S,15,FALSE)</f>
        <v>0</v>
      </c>
      <c r="U541" s="224">
        <f>VLOOKUP(A541,'[1]CUT Bs'!A:S,16,FALSE)</f>
        <v>0</v>
      </c>
      <c r="V541" s="224">
        <f>VLOOKUP(A541,'[1]CUT Bs'!A:S,17,FALSE)</f>
        <v>0</v>
      </c>
      <c r="W541" s="224">
        <f>VLOOKUP(A541,'[1]RES. TRL'!F:H,2,FALSE)</f>
        <v>0</v>
      </c>
      <c r="X541" s="224">
        <f>VLOOKUP(A541,'[1]RES. TRL'!F:H,3,FALSE)</f>
        <v>0</v>
      </c>
      <c r="Y541" s="224">
        <f>VLOOKUP(A541,'[1]CUT USD'!A:N,2,FALSE)</f>
        <v>0</v>
      </c>
      <c r="Z541" s="224">
        <f>VLOOKUP(A541,'[1]CUT USD'!A:N,3,FALSE)</f>
        <v>0</v>
      </c>
      <c r="AA541" s="224">
        <f>VLOOKUP(A541,'[1]CUT USD'!A:N,4,FALSE)</f>
        <v>0</v>
      </c>
      <c r="AB541" s="224">
        <f>VLOOKUP(A541,'[1]CUT USD'!A:N,5,FALSE)</f>
        <v>0</v>
      </c>
      <c r="AC541" s="224">
        <f>VLOOKUP(A541,'[1]CUT USD'!A:N,6,FALSE)</f>
        <v>0</v>
      </c>
      <c r="AD541" s="224">
        <f>VLOOKUP(A541,'[1]CUT USD'!A:N,7,FALSE)</f>
        <v>0</v>
      </c>
      <c r="AE541" s="224">
        <f>VLOOKUP(A541,'[1]CUT USD'!A:N,8,FALSE)</f>
        <v>0</v>
      </c>
      <c r="AF541" s="224">
        <f>VLOOKUP(A541,'[1]CUT USD'!A:N,9,FALSE)</f>
        <v>0</v>
      </c>
      <c r="AG541" s="224">
        <f>VLOOKUP(A541,'[1]CUT USD'!A:N,10,FALSE)</f>
        <v>0</v>
      </c>
      <c r="AH541" s="224">
        <f>VLOOKUP(A541,'[1]CUT USD'!A:N,11,FALSE)</f>
        <v>0</v>
      </c>
      <c r="AI541" s="224">
        <f>VLOOKUP(A541,'[1]CUT USD'!A:N,12,FALSE)</f>
        <v>0</v>
      </c>
      <c r="AJ541" s="224">
        <f>VLOOKUP(A541,'[1]CUT USD'!A:N,13,FALSE)</f>
        <v>0</v>
      </c>
      <c r="AK541" s="224">
        <f>VLOOKUP(A541,'[1]CUT USD'!A:N,14,FALSE)</f>
        <v>0</v>
      </c>
      <c r="AL541" s="96">
        <f t="shared" si="10"/>
        <v>0</v>
      </c>
      <c r="AO541" s="103"/>
    </row>
    <row r="542" spans="1:41" ht="33" hidden="1" customHeight="1">
      <c r="A542" s="221">
        <v>1743</v>
      </c>
      <c r="B542" s="222" t="str">
        <f>PROPER(VLOOKUP(A542,[1]bd_lista!$A:$D,2,FALSE))</f>
        <v>Gobierno Autónomo Municipal De Puerto Suárez</v>
      </c>
      <c r="C542" s="223" t="s">
        <v>1383</v>
      </c>
      <c r="D542" s="224">
        <f>VLOOKUP(A542,'[1]RES. TRL'!A:C,2,FALSE)</f>
        <v>0</v>
      </c>
      <c r="E542" s="224">
        <f>VLOOKUP(A542,'[1]RES. TRL'!A:C,3,FALSE)</f>
        <v>0</v>
      </c>
      <c r="F542" s="224">
        <f>VLOOKUP(A542,[1]RES.CDI!A:B,2,FALSE)</f>
        <v>0</v>
      </c>
      <c r="G542" s="224">
        <f>VLOOKUP(A542,'[1]CUT Bs'!A:S,2,FALSE)</f>
        <v>0</v>
      </c>
      <c r="H542" s="224">
        <f>VLOOKUP(A542,'[1]CUT Bs'!A:S,3,FALSE)</f>
        <v>0</v>
      </c>
      <c r="I542" s="224">
        <f>VLOOKUP(A542,'[1]CUT Bs'!A:S,4,FALSE)</f>
        <v>0</v>
      </c>
      <c r="J542" s="224">
        <f>VLOOKUP(A542,'[1]CUT Bs'!A:S,5,FALSE)</f>
        <v>0</v>
      </c>
      <c r="K542" s="224">
        <f>VLOOKUP(A542,'[1]CUT Bs'!A:S,6,FALSE)</f>
        <v>0</v>
      </c>
      <c r="L542" s="224">
        <f>VLOOKUP(A542,'[1]CUT Bs'!A:S,7,FALSE)</f>
        <v>0</v>
      </c>
      <c r="M542" s="224">
        <f>VLOOKUP(A542,'[1]CUT Bs'!A:S,8,FALSE)</f>
        <v>0</v>
      </c>
      <c r="N542" s="224">
        <f>VLOOKUP(A542,'[1]CUT Bs'!A:S,9,FALSE)</f>
        <v>0</v>
      </c>
      <c r="O542" s="224">
        <f>VLOOKUP(A542,'[1]CUT Bs'!A:S,10,FALSE)</f>
        <v>0</v>
      </c>
      <c r="P542" s="224">
        <f>VLOOKUP(A542,'[1]CUT Bs'!A:S,11,FALSE)</f>
        <v>0</v>
      </c>
      <c r="Q542" s="224">
        <f>VLOOKUP(A542,'[1]CUT Bs'!A:S,12,FALSE)</f>
        <v>0</v>
      </c>
      <c r="R542" s="224">
        <f>VLOOKUP(A542,'[1]CUT Bs'!A:S,13,FALSE)</f>
        <v>0</v>
      </c>
      <c r="S542" s="224">
        <f>VLOOKUP(A542,'[1]CUT Bs'!A:S,14,FALSE)</f>
        <v>0</v>
      </c>
      <c r="T542" s="224">
        <f>VLOOKUP(A542,'[1]CUT Bs'!A:S,15,FALSE)</f>
        <v>0</v>
      </c>
      <c r="U542" s="224">
        <f>VLOOKUP(A542,'[1]CUT Bs'!A:S,16,FALSE)</f>
        <v>0</v>
      </c>
      <c r="V542" s="224">
        <f>VLOOKUP(A542,'[1]CUT Bs'!A:S,17,FALSE)</f>
        <v>0</v>
      </c>
      <c r="W542" s="224">
        <f>VLOOKUP(A542,'[1]RES. TRL'!F:H,2,FALSE)</f>
        <v>0</v>
      </c>
      <c r="X542" s="224">
        <f>VLOOKUP(A542,'[1]RES. TRL'!F:H,3,FALSE)</f>
        <v>0</v>
      </c>
      <c r="Y542" s="224">
        <f>VLOOKUP(A542,'[1]CUT USD'!A:N,2,FALSE)</f>
        <v>0</v>
      </c>
      <c r="Z542" s="224">
        <f>VLOOKUP(A542,'[1]CUT USD'!A:N,3,FALSE)</f>
        <v>0</v>
      </c>
      <c r="AA542" s="224">
        <f>VLOOKUP(A542,'[1]CUT USD'!A:N,4,FALSE)</f>
        <v>0</v>
      </c>
      <c r="AB542" s="224">
        <f>VLOOKUP(A542,'[1]CUT USD'!A:N,5,FALSE)</f>
        <v>0</v>
      </c>
      <c r="AC542" s="224">
        <f>VLOOKUP(A542,'[1]CUT USD'!A:N,6,FALSE)</f>
        <v>0</v>
      </c>
      <c r="AD542" s="224">
        <f>VLOOKUP(A542,'[1]CUT USD'!A:N,7,FALSE)</f>
        <v>0</v>
      </c>
      <c r="AE542" s="224">
        <f>VLOOKUP(A542,'[1]CUT USD'!A:N,8,FALSE)</f>
        <v>0</v>
      </c>
      <c r="AF542" s="224">
        <f>VLOOKUP(A542,'[1]CUT USD'!A:N,9,FALSE)</f>
        <v>0</v>
      </c>
      <c r="AG542" s="224">
        <f>VLOOKUP(A542,'[1]CUT USD'!A:N,10,FALSE)</f>
        <v>0</v>
      </c>
      <c r="AH542" s="224">
        <f>VLOOKUP(A542,'[1]CUT USD'!A:N,11,FALSE)</f>
        <v>0</v>
      </c>
      <c r="AI542" s="224">
        <f>VLOOKUP(A542,'[1]CUT USD'!A:N,12,FALSE)</f>
        <v>0</v>
      </c>
      <c r="AJ542" s="224">
        <f>VLOOKUP(A542,'[1]CUT USD'!A:N,13,FALSE)</f>
        <v>0</v>
      </c>
      <c r="AK542" s="224">
        <f>VLOOKUP(A542,'[1]CUT USD'!A:N,14,FALSE)</f>
        <v>0</v>
      </c>
      <c r="AL542" s="96">
        <f t="shared" si="10"/>
        <v>0</v>
      </c>
      <c r="AO542" s="103"/>
    </row>
    <row r="543" spans="1:41" ht="33" hidden="1" customHeight="1">
      <c r="A543" s="221">
        <v>1744</v>
      </c>
      <c r="B543" s="222" t="str">
        <f>PROPER(VLOOKUP(A543,[1]bd_lista!$A:$D,2,FALSE))</f>
        <v>Gobierno Autónomo Municipal De Puerto Quijarro</v>
      </c>
      <c r="C543" s="223" t="s">
        <v>1383</v>
      </c>
      <c r="D543" s="224">
        <f>VLOOKUP(A543,'[1]RES. TRL'!A:C,2,FALSE)</f>
        <v>0</v>
      </c>
      <c r="E543" s="224">
        <f>VLOOKUP(A543,'[1]RES. TRL'!A:C,3,FALSE)</f>
        <v>0</v>
      </c>
      <c r="F543" s="224">
        <f>VLOOKUP(A543,[1]RES.CDI!A:B,2,FALSE)</f>
        <v>0</v>
      </c>
      <c r="G543" s="224">
        <f>VLOOKUP(A543,'[1]CUT Bs'!A:S,2,FALSE)</f>
        <v>0</v>
      </c>
      <c r="H543" s="224">
        <f>VLOOKUP(A543,'[1]CUT Bs'!A:S,3,FALSE)</f>
        <v>0</v>
      </c>
      <c r="I543" s="224">
        <f>VLOOKUP(A543,'[1]CUT Bs'!A:S,4,FALSE)</f>
        <v>0</v>
      </c>
      <c r="J543" s="224">
        <f>VLOOKUP(A543,'[1]CUT Bs'!A:S,5,FALSE)</f>
        <v>0</v>
      </c>
      <c r="K543" s="224">
        <f>VLOOKUP(A543,'[1]CUT Bs'!A:S,6,FALSE)</f>
        <v>0</v>
      </c>
      <c r="L543" s="224">
        <f>VLOOKUP(A543,'[1]CUT Bs'!A:S,7,FALSE)</f>
        <v>0</v>
      </c>
      <c r="M543" s="224">
        <f>VLOOKUP(A543,'[1]CUT Bs'!A:S,8,FALSE)</f>
        <v>0</v>
      </c>
      <c r="N543" s="224">
        <f>VLOOKUP(A543,'[1]CUT Bs'!A:S,9,FALSE)</f>
        <v>0</v>
      </c>
      <c r="O543" s="224">
        <f>VLOOKUP(A543,'[1]CUT Bs'!A:S,10,FALSE)</f>
        <v>0</v>
      </c>
      <c r="P543" s="224">
        <f>VLOOKUP(A543,'[1]CUT Bs'!A:S,11,FALSE)</f>
        <v>0</v>
      </c>
      <c r="Q543" s="224">
        <f>VLOOKUP(A543,'[1]CUT Bs'!A:S,12,FALSE)</f>
        <v>0</v>
      </c>
      <c r="R543" s="224">
        <f>VLOOKUP(A543,'[1]CUT Bs'!A:S,13,FALSE)</f>
        <v>0</v>
      </c>
      <c r="S543" s="224">
        <f>VLOOKUP(A543,'[1]CUT Bs'!A:S,14,FALSE)</f>
        <v>0</v>
      </c>
      <c r="T543" s="224">
        <f>VLOOKUP(A543,'[1]CUT Bs'!A:S,15,FALSE)</f>
        <v>0</v>
      </c>
      <c r="U543" s="224">
        <f>VLOOKUP(A543,'[1]CUT Bs'!A:S,16,FALSE)</f>
        <v>0</v>
      </c>
      <c r="V543" s="224">
        <f>VLOOKUP(A543,'[1]CUT Bs'!A:S,17,FALSE)</f>
        <v>0</v>
      </c>
      <c r="W543" s="224">
        <f>VLOOKUP(A543,'[1]RES. TRL'!F:H,2,FALSE)</f>
        <v>0</v>
      </c>
      <c r="X543" s="224">
        <f>VLOOKUP(A543,'[1]RES. TRL'!F:H,3,FALSE)</f>
        <v>0</v>
      </c>
      <c r="Y543" s="224">
        <f>VLOOKUP(A543,'[1]CUT USD'!A:N,2,FALSE)</f>
        <v>0</v>
      </c>
      <c r="Z543" s="224">
        <f>VLOOKUP(A543,'[1]CUT USD'!A:N,3,FALSE)</f>
        <v>0</v>
      </c>
      <c r="AA543" s="224">
        <f>VLOOKUP(A543,'[1]CUT USD'!A:N,4,FALSE)</f>
        <v>0</v>
      </c>
      <c r="AB543" s="224">
        <f>VLOOKUP(A543,'[1]CUT USD'!A:N,5,FALSE)</f>
        <v>0</v>
      </c>
      <c r="AC543" s="224">
        <f>VLOOKUP(A543,'[1]CUT USD'!A:N,6,FALSE)</f>
        <v>0</v>
      </c>
      <c r="AD543" s="224">
        <f>VLOOKUP(A543,'[1]CUT USD'!A:N,7,FALSE)</f>
        <v>0</v>
      </c>
      <c r="AE543" s="224">
        <f>VLOOKUP(A543,'[1]CUT USD'!A:N,8,FALSE)</f>
        <v>0</v>
      </c>
      <c r="AF543" s="224">
        <f>VLOOKUP(A543,'[1]CUT USD'!A:N,9,FALSE)</f>
        <v>0</v>
      </c>
      <c r="AG543" s="224">
        <f>VLOOKUP(A543,'[1]CUT USD'!A:N,10,FALSE)</f>
        <v>0</v>
      </c>
      <c r="AH543" s="224">
        <f>VLOOKUP(A543,'[1]CUT USD'!A:N,11,FALSE)</f>
        <v>0</v>
      </c>
      <c r="AI543" s="224">
        <f>VLOOKUP(A543,'[1]CUT USD'!A:N,12,FALSE)</f>
        <v>0</v>
      </c>
      <c r="AJ543" s="224">
        <f>VLOOKUP(A543,'[1]CUT USD'!A:N,13,FALSE)</f>
        <v>0</v>
      </c>
      <c r="AK543" s="224">
        <f>VLOOKUP(A543,'[1]CUT USD'!A:N,14,FALSE)</f>
        <v>0</v>
      </c>
      <c r="AL543" s="96">
        <f t="shared" si="10"/>
        <v>0</v>
      </c>
      <c r="AO543" s="103"/>
    </row>
    <row r="544" spans="1:41" ht="33" hidden="1" customHeight="1">
      <c r="A544" s="221">
        <v>1745</v>
      </c>
      <c r="B544" s="222" t="str">
        <f>PROPER(VLOOKUP(A544,[1]bd_lista!$A:$D,2,FALSE))</f>
        <v>Gobierno Autónomo Municipal De Ascención De Guarayos</v>
      </c>
      <c r="C544" s="223" t="s">
        <v>1383</v>
      </c>
      <c r="D544" s="224">
        <f>VLOOKUP(A544,'[1]RES. TRL'!A:C,2,FALSE)</f>
        <v>0</v>
      </c>
      <c r="E544" s="224">
        <f>VLOOKUP(A544,'[1]RES. TRL'!A:C,3,FALSE)</f>
        <v>0</v>
      </c>
      <c r="F544" s="224">
        <f>VLOOKUP(A544,[1]RES.CDI!A:B,2,FALSE)</f>
        <v>0</v>
      </c>
      <c r="G544" s="224">
        <f>VLOOKUP(A544,'[1]CUT Bs'!A:S,2,FALSE)</f>
        <v>0</v>
      </c>
      <c r="H544" s="224">
        <f>VLOOKUP(A544,'[1]CUT Bs'!A:S,3,FALSE)</f>
        <v>0</v>
      </c>
      <c r="I544" s="224">
        <f>VLOOKUP(A544,'[1]CUT Bs'!A:S,4,FALSE)</f>
        <v>0</v>
      </c>
      <c r="J544" s="224">
        <f>VLOOKUP(A544,'[1]CUT Bs'!A:S,5,FALSE)</f>
        <v>0</v>
      </c>
      <c r="K544" s="224">
        <f>VLOOKUP(A544,'[1]CUT Bs'!A:S,6,FALSE)</f>
        <v>0</v>
      </c>
      <c r="L544" s="224">
        <f>VLOOKUP(A544,'[1]CUT Bs'!A:S,7,FALSE)</f>
        <v>0</v>
      </c>
      <c r="M544" s="224">
        <f>VLOOKUP(A544,'[1]CUT Bs'!A:S,8,FALSE)</f>
        <v>0</v>
      </c>
      <c r="N544" s="224">
        <f>VLOOKUP(A544,'[1]CUT Bs'!A:S,9,FALSE)</f>
        <v>0</v>
      </c>
      <c r="O544" s="224">
        <f>VLOOKUP(A544,'[1]CUT Bs'!A:S,10,FALSE)</f>
        <v>0</v>
      </c>
      <c r="P544" s="224">
        <f>VLOOKUP(A544,'[1]CUT Bs'!A:S,11,FALSE)</f>
        <v>0</v>
      </c>
      <c r="Q544" s="224">
        <f>VLOOKUP(A544,'[1]CUT Bs'!A:S,12,FALSE)</f>
        <v>0</v>
      </c>
      <c r="R544" s="224">
        <f>VLOOKUP(A544,'[1]CUT Bs'!A:S,13,FALSE)</f>
        <v>0</v>
      </c>
      <c r="S544" s="224">
        <f>VLOOKUP(A544,'[1]CUT Bs'!A:S,14,FALSE)</f>
        <v>0</v>
      </c>
      <c r="T544" s="224">
        <f>VLOOKUP(A544,'[1]CUT Bs'!A:S,15,FALSE)</f>
        <v>0</v>
      </c>
      <c r="U544" s="224">
        <f>VLOOKUP(A544,'[1]CUT Bs'!A:S,16,FALSE)</f>
        <v>0</v>
      </c>
      <c r="V544" s="224">
        <f>VLOOKUP(A544,'[1]CUT Bs'!A:S,17,FALSE)</f>
        <v>0</v>
      </c>
      <c r="W544" s="224">
        <f>VLOOKUP(A544,'[1]RES. TRL'!F:H,2,FALSE)</f>
        <v>0</v>
      </c>
      <c r="X544" s="224">
        <f>VLOOKUP(A544,'[1]RES. TRL'!F:H,3,FALSE)</f>
        <v>0</v>
      </c>
      <c r="Y544" s="224">
        <f>VLOOKUP(A544,'[1]CUT USD'!A:N,2,FALSE)</f>
        <v>0</v>
      </c>
      <c r="Z544" s="224">
        <f>VLOOKUP(A544,'[1]CUT USD'!A:N,3,FALSE)</f>
        <v>0</v>
      </c>
      <c r="AA544" s="224">
        <f>VLOOKUP(A544,'[1]CUT USD'!A:N,4,FALSE)</f>
        <v>0</v>
      </c>
      <c r="AB544" s="224">
        <f>VLOOKUP(A544,'[1]CUT USD'!A:N,5,FALSE)</f>
        <v>0</v>
      </c>
      <c r="AC544" s="224">
        <f>VLOOKUP(A544,'[1]CUT USD'!A:N,6,FALSE)</f>
        <v>0</v>
      </c>
      <c r="AD544" s="224">
        <f>VLOOKUP(A544,'[1]CUT USD'!A:N,7,FALSE)</f>
        <v>0</v>
      </c>
      <c r="AE544" s="224">
        <f>VLOOKUP(A544,'[1]CUT USD'!A:N,8,FALSE)</f>
        <v>0</v>
      </c>
      <c r="AF544" s="224">
        <f>VLOOKUP(A544,'[1]CUT USD'!A:N,9,FALSE)</f>
        <v>0</v>
      </c>
      <c r="AG544" s="224">
        <f>VLOOKUP(A544,'[1]CUT USD'!A:N,10,FALSE)</f>
        <v>0</v>
      </c>
      <c r="AH544" s="224">
        <f>VLOOKUP(A544,'[1]CUT USD'!A:N,11,FALSE)</f>
        <v>0</v>
      </c>
      <c r="AI544" s="224">
        <f>VLOOKUP(A544,'[1]CUT USD'!A:N,12,FALSE)</f>
        <v>0</v>
      </c>
      <c r="AJ544" s="224">
        <f>VLOOKUP(A544,'[1]CUT USD'!A:N,13,FALSE)</f>
        <v>0</v>
      </c>
      <c r="AK544" s="224">
        <f>VLOOKUP(A544,'[1]CUT USD'!A:N,14,FALSE)</f>
        <v>0</v>
      </c>
      <c r="AL544" s="96">
        <f t="shared" si="10"/>
        <v>0</v>
      </c>
      <c r="AO544" s="103"/>
    </row>
    <row r="545" spans="1:41" ht="33" hidden="1" customHeight="1">
      <c r="A545" s="221">
        <v>1746</v>
      </c>
      <c r="B545" s="222" t="str">
        <f>PROPER(VLOOKUP(A545,[1]bd_lista!$A:$D,2,FALSE))</f>
        <v>Gobierno Autónomo Municipal De Urubicha</v>
      </c>
      <c r="C545" s="223" t="s">
        <v>1383</v>
      </c>
      <c r="D545" s="224">
        <f>VLOOKUP(A545,'[1]RES. TRL'!A:C,2,FALSE)</f>
        <v>0</v>
      </c>
      <c r="E545" s="224">
        <f>VLOOKUP(A545,'[1]RES. TRL'!A:C,3,FALSE)</f>
        <v>0</v>
      </c>
      <c r="F545" s="224">
        <f>VLOOKUP(A545,[1]RES.CDI!A:B,2,FALSE)</f>
        <v>0</v>
      </c>
      <c r="G545" s="224">
        <f>VLOOKUP(A545,'[1]CUT Bs'!A:S,2,FALSE)</f>
        <v>0</v>
      </c>
      <c r="H545" s="224">
        <f>VLOOKUP(A545,'[1]CUT Bs'!A:S,3,FALSE)</f>
        <v>0</v>
      </c>
      <c r="I545" s="224">
        <f>VLOOKUP(A545,'[1]CUT Bs'!A:S,4,FALSE)</f>
        <v>0</v>
      </c>
      <c r="J545" s="224">
        <f>VLOOKUP(A545,'[1]CUT Bs'!A:S,5,FALSE)</f>
        <v>0</v>
      </c>
      <c r="K545" s="224">
        <f>VLOOKUP(A545,'[1]CUT Bs'!A:S,6,FALSE)</f>
        <v>0</v>
      </c>
      <c r="L545" s="224">
        <f>VLOOKUP(A545,'[1]CUT Bs'!A:S,7,FALSE)</f>
        <v>0</v>
      </c>
      <c r="M545" s="224">
        <f>VLOOKUP(A545,'[1]CUT Bs'!A:S,8,FALSE)</f>
        <v>0</v>
      </c>
      <c r="N545" s="224">
        <f>VLOOKUP(A545,'[1]CUT Bs'!A:S,9,FALSE)</f>
        <v>0</v>
      </c>
      <c r="O545" s="224">
        <f>VLOOKUP(A545,'[1]CUT Bs'!A:S,10,FALSE)</f>
        <v>0</v>
      </c>
      <c r="P545" s="224">
        <f>VLOOKUP(A545,'[1]CUT Bs'!A:S,11,FALSE)</f>
        <v>0</v>
      </c>
      <c r="Q545" s="224">
        <f>VLOOKUP(A545,'[1]CUT Bs'!A:S,12,FALSE)</f>
        <v>0</v>
      </c>
      <c r="R545" s="224">
        <f>VLOOKUP(A545,'[1]CUT Bs'!A:S,13,FALSE)</f>
        <v>0</v>
      </c>
      <c r="S545" s="224">
        <f>VLOOKUP(A545,'[1]CUT Bs'!A:S,14,FALSE)</f>
        <v>0</v>
      </c>
      <c r="T545" s="224">
        <f>VLOOKUP(A545,'[1]CUT Bs'!A:S,15,FALSE)</f>
        <v>0</v>
      </c>
      <c r="U545" s="224">
        <f>VLOOKUP(A545,'[1]CUT Bs'!A:S,16,FALSE)</f>
        <v>0</v>
      </c>
      <c r="V545" s="224">
        <f>VLOOKUP(A545,'[1]CUT Bs'!A:S,17,FALSE)</f>
        <v>0</v>
      </c>
      <c r="W545" s="224">
        <f>VLOOKUP(A545,'[1]RES. TRL'!F:H,2,FALSE)</f>
        <v>0</v>
      </c>
      <c r="X545" s="224">
        <f>VLOOKUP(A545,'[1]RES. TRL'!F:H,3,FALSE)</f>
        <v>0</v>
      </c>
      <c r="Y545" s="224">
        <f>VLOOKUP(A545,'[1]CUT USD'!A:N,2,FALSE)</f>
        <v>0</v>
      </c>
      <c r="Z545" s="224">
        <f>VLOOKUP(A545,'[1]CUT USD'!A:N,3,FALSE)</f>
        <v>0</v>
      </c>
      <c r="AA545" s="224">
        <f>VLOOKUP(A545,'[1]CUT USD'!A:N,4,FALSE)</f>
        <v>0</v>
      </c>
      <c r="AB545" s="224">
        <f>VLOOKUP(A545,'[1]CUT USD'!A:N,5,FALSE)</f>
        <v>0</v>
      </c>
      <c r="AC545" s="224">
        <f>VLOOKUP(A545,'[1]CUT USD'!A:N,6,FALSE)</f>
        <v>0</v>
      </c>
      <c r="AD545" s="224">
        <f>VLOOKUP(A545,'[1]CUT USD'!A:N,7,FALSE)</f>
        <v>0</v>
      </c>
      <c r="AE545" s="224">
        <f>VLOOKUP(A545,'[1]CUT USD'!A:N,8,FALSE)</f>
        <v>0</v>
      </c>
      <c r="AF545" s="224">
        <f>VLOOKUP(A545,'[1]CUT USD'!A:N,9,FALSE)</f>
        <v>0</v>
      </c>
      <c r="AG545" s="224">
        <f>VLOOKUP(A545,'[1]CUT USD'!A:N,10,FALSE)</f>
        <v>0</v>
      </c>
      <c r="AH545" s="224">
        <f>VLOOKUP(A545,'[1]CUT USD'!A:N,11,FALSE)</f>
        <v>0</v>
      </c>
      <c r="AI545" s="224">
        <f>VLOOKUP(A545,'[1]CUT USD'!A:N,12,FALSE)</f>
        <v>0</v>
      </c>
      <c r="AJ545" s="224">
        <f>VLOOKUP(A545,'[1]CUT USD'!A:N,13,FALSE)</f>
        <v>0</v>
      </c>
      <c r="AK545" s="224">
        <f>VLOOKUP(A545,'[1]CUT USD'!A:N,14,FALSE)</f>
        <v>0</v>
      </c>
      <c r="AL545" s="96">
        <f t="shared" si="10"/>
        <v>0</v>
      </c>
      <c r="AO545" s="103"/>
    </row>
    <row r="546" spans="1:41" ht="33" hidden="1" customHeight="1">
      <c r="A546" s="221">
        <v>1747</v>
      </c>
      <c r="B546" s="222" t="str">
        <f>PROPER(VLOOKUP(A546,[1]bd_lista!$A:$D,2,FALSE))</f>
        <v>Gobierno Autónomo Municipal De El Puente</v>
      </c>
      <c r="C546" s="223" t="s">
        <v>1383</v>
      </c>
      <c r="D546" s="224">
        <f>VLOOKUP(A546,'[1]RES. TRL'!A:C,2,FALSE)</f>
        <v>0</v>
      </c>
      <c r="E546" s="224">
        <f>VLOOKUP(A546,'[1]RES. TRL'!A:C,3,FALSE)</f>
        <v>0</v>
      </c>
      <c r="F546" s="224">
        <f>VLOOKUP(A546,[1]RES.CDI!A:B,2,FALSE)</f>
        <v>0</v>
      </c>
      <c r="G546" s="224">
        <f>VLOOKUP(A546,'[1]CUT Bs'!A:S,2,FALSE)</f>
        <v>0</v>
      </c>
      <c r="H546" s="224">
        <f>VLOOKUP(A546,'[1]CUT Bs'!A:S,3,FALSE)</f>
        <v>0</v>
      </c>
      <c r="I546" s="224">
        <f>VLOOKUP(A546,'[1]CUT Bs'!A:S,4,FALSE)</f>
        <v>0</v>
      </c>
      <c r="J546" s="224">
        <f>VLOOKUP(A546,'[1]CUT Bs'!A:S,5,FALSE)</f>
        <v>0</v>
      </c>
      <c r="K546" s="224">
        <f>VLOOKUP(A546,'[1]CUT Bs'!A:S,6,FALSE)</f>
        <v>0</v>
      </c>
      <c r="L546" s="224">
        <f>VLOOKUP(A546,'[1]CUT Bs'!A:S,7,FALSE)</f>
        <v>0</v>
      </c>
      <c r="M546" s="224">
        <f>VLOOKUP(A546,'[1]CUT Bs'!A:S,8,FALSE)</f>
        <v>0</v>
      </c>
      <c r="N546" s="224">
        <f>VLOOKUP(A546,'[1]CUT Bs'!A:S,9,FALSE)</f>
        <v>0</v>
      </c>
      <c r="O546" s="224">
        <f>VLOOKUP(A546,'[1]CUT Bs'!A:S,10,FALSE)</f>
        <v>0</v>
      </c>
      <c r="P546" s="224">
        <f>VLOOKUP(A546,'[1]CUT Bs'!A:S,11,FALSE)</f>
        <v>0</v>
      </c>
      <c r="Q546" s="224">
        <f>VLOOKUP(A546,'[1]CUT Bs'!A:S,12,FALSE)</f>
        <v>0</v>
      </c>
      <c r="R546" s="224">
        <f>VLOOKUP(A546,'[1]CUT Bs'!A:S,13,FALSE)</f>
        <v>0</v>
      </c>
      <c r="S546" s="224">
        <f>VLOOKUP(A546,'[1]CUT Bs'!A:S,14,FALSE)</f>
        <v>0</v>
      </c>
      <c r="T546" s="224">
        <f>VLOOKUP(A546,'[1]CUT Bs'!A:S,15,FALSE)</f>
        <v>0</v>
      </c>
      <c r="U546" s="224">
        <f>VLOOKUP(A546,'[1]CUT Bs'!A:S,16,FALSE)</f>
        <v>0</v>
      </c>
      <c r="V546" s="224">
        <f>VLOOKUP(A546,'[1]CUT Bs'!A:S,17,FALSE)</f>
        <v>0</v>
      </c>
      <c r="W546" s="224">
        <f>VLOOKUP(A546,'[1]RES. TRL'!F:H,2,FALSE)</f>
        <v>0</v>
      </c>
      <c r="X546" s="224">
        <f>VLOOKUP(A546,'[1]RES. TRL'!F:H,3,FALSE)</f>
        <v>0</v>
      </c>
      <c r="Y546" s="224">
        <f>VLOOKUP(A546,'[1]CUT USD'!A:N,2,FALSE)</f>
        <v>0</v>
      </c>
      <c r="Z546" s="224">
        <f>VLOOKUP(A546,'[1]CUT USD'!A:N,3,FALSE)</f>
        <v>0</v>
      </c>
      <c r="AA546" s="224">
        <f>VLOOKUP(A546,'[1]CUT USD'!A:N,4,FALSE)</f>
        <v>0</v>
      </c>
      <c r="AB546" s="224">
        <f>VLOOKUP(A546,'[1]CUT USD'!A:N,5,FALSE)</f>
        <v>0</v>
      </c>
      <c r="AC546" s="224">
        <f>VLOOKUP(A546,'[1]CUT USD'!A:N,6,FALSE)</f>
        <v>0</v>
      </c>
      <c r="AD546" s="224">
        <f>VLOOKUP(A546,'[1]CUT USD'!A:N,7,FALSE)</f>
        <v>0</v>
      </c>
      <c r="AE546" s="224">
        <f>VLOOKUP(A546,'[1]CUT USD'!A:N,8,FALSE)</f>
        <v>0</v>
      </c>
      <c r="AF546" s="224">
        <f>VLOOKUP(A546,'[1]CUT USD'!A:N,9,FALSE)</f>
        <v>0</v>
      </c>
      <c r="AG546" s="224">
        <f>VLOOKUP(A546,'[1]CUT USD'!A:N,10,FALSE)</f>
        <v>0</v>
      </c>
      <c r="AH546" s="224">
        <f>VLOOKUP(A546,'[1]CUT USD'!A:N,11,FALSE)</f>
        <v>0</v>
      </c>
      <c r="AI546" s="224">
        <f>VLOOKUP(A546,'[1]CUT USD'!A:N,12,FALSE)</f>
        <v>0</v>
      </c>
      <c r="AJ546" s="224">
        <f>VLOOKUP(A546,'[1]CUT USD'!A:N,13,FALSE)</f>
        <v>0</v>
      </c>
      <c r="AK546" s="224">
        <f>VLOOKUP(A546,'[1]CUT USD'!A:N,14,FALSE)</f>
        <v>0</v>
      </c>
      <c r="AL546" s="96">
        <f t="shared" si="10"/>
        <v>0</v>
      </c>
      <c r="AO546" s="103"/>
    </row>
    <row r="547" spans="1:41" ht="33" hidden="1" customHeight="1">
      <c r="A547" s="221">
        <v>1748</v>
      </c>
      <c r="B547" s="222" t="str">
        <f>PROPER(VLOOKUP(A547,[1]bd_lista!$A:$D,2,FALSE))</f>
        <v>Gobierno Autónomo Municipal De Okinawa Uno</v>
      </c>
      <c r="C547" s="223" t="s">
        <v>1383</v>
      </c>
      <c r="D547" s="224">
        <f>VLOOKUP(A547,'[1]RES. TRL'!A:C,2,FALSE)</f>
        <v>0</v>
      </c>
      <c r="E547" s="224">
        <f>VLOOKUP(A547,'[1]RES. TRL'!A:C,3,FALSE)</f>
        <v>0</v>
      </c>
      <c r="F547" s="224">
        <f>VLOOKUP(A547,[1]RES.CDI!A:B,2,FALSE)</f>
        <v>0</v>
      </c>
      <c r="G547" s="224">
        <f>VLOOKUP(A547,'[1]CUT Bs'!A:S,2,FALSE)</f>
        <v>0</v>
      </c>
      <c r="H547" s="224">
        <f>VLOOKUP(A547,'[1]CUT Bs'!A:S,3,FALSE)</f>
        <v>0</v>
      </c>
      <c r="I547" s="224">
        <f>VLOOKUP(A547,'[1]CUT Bs'!A:S,4,FALSE)</f>
        <v>0</v>
      </c>
      <c r="J547" s="224">
        <f>VLOOKUP(A547,'[1]CUT Bs'!A:S,5,FALSE)</f>
        <v>0</v>
      </c>
      <c r="K547" s="224">
        <f>VLOOKUP(A547,'[1]CUT Bs'!A:S,6,FALSE)</f>
        <v>0</v>
      </c>
      <c r="L547" s="224">
        <f>VLOOKUP(A547,'[1]CUT Bs'!A:S,7,FALSE)</f>
        <v>0</v>
      </c>
      <c r="M547" s="224">
        <f>VLOOKUP(A547,'[1]CUT Bs'!A:S,8,FALSE)</f>
        <v>0</v>
      </c>
      <c r="N547" s="224">
        <f>VLOOKUP(A547,'[1]CUT Bs'!A:S,9,FALSE)</f>
        <v>0</v>
      </c>
      <c r="O547" s="224">
        <f>VLOOKUP(A547,'[1]CUT Bs'!A:S,10,FALSE)</f>
        <v>0</v>
      </c>
      <c r="P547" s="224">
        <f>VLOOKUP(A547,'[1]CUT Bs'!A:S,11,FALSE)</f>
        <v>0</v>
      </c>
      <c r="Q547" s="224">
        <f>VLOOKUP(A547,'[1]CUT Bs'!A:S,12,FALSE)</f>
        <v>0</v>
      </c>
      <c r="R547" s="224">
        <f>VLOOKUP(A547,'[1]CUT Bs'!A:S,13,FALSE)</f>
        <v>0</v>
      </c>
      <c r="S547" s="224">
        <f>VLOOKUP(A547,'[1]CUT Bs'!A:S,14,FALSE)</f>
        <v>0</v>
      </c>
      <c r="T547" s="224">
        <f>VLOOKUP(A547,'[1]CUT Bs'!A:S,15,FALSE)</f>
        <v>0</v>
      </c>
      <c r="U547" s="224">
        <f>VLOOKUP(A547,'[1]CUT Bs'!A:S,16,FALSE)</f>
        <v>0</v>
      </c>
      <c r="V547" s="224">
        <f>VLOOKUP(A547,'[1]CUT Bs'!A:S,17,FALSE)</f>
        <v>0</v>
      </c>
      <c r="W547" s="224">
        <f>VLOOKUP(A547,'[1]RES. TRL'!F:H,2,FALSE)</f>
        <v>0</v>
      </c>
      <c r="X547" s="224">
        <f>VLOOKUP(A547,'[1]RES. TRL'!F:H,3,FALSE)</f>
        <v>0</v>
      </c>
      <c r="Y547" s="224">
        <f>VLOOKUP(A547,'[1]CUT USD'!A:N,2,FALSE)</f>
        <v>0</v>
      </c>
      <c r="Z547" s="224">
        <f>VLOOKUP(A547,'[1]CUT USD'!A:N,3,FALSE)</f>
        <v>0</v>
      </c>
      <c r="AA547" s="224">
        <f>VLOOKUP(A547,'[1]CUT USD'!A:N,4,FALSE)</f>
        <v>0</v>
      </c>
      <c r="AB547" s="224">
        <f>VLOOKUP(A547,'[1]CUT USD'!A:N,5,FALSE)</f>
        <v>0</v>
      </c>
      <c r="AC547" s="224">
        <f>VLOOKUP(A547,'[1]CUT USD'!A:N,6,FALSE)</f>
        <v>0</v>
      </c>
      <c r="AD547" s="224">
        <f>VLOOKUP(A547,'[1]CUT USD'!A:N,7,FALSE)</f>
        <v>0</v>
      </c>
      <c r="AE547" s="224">
        <f>VLOOKUP(A547,'[1]CUT USD'!A:N,8,FALSE)</f>
        <v>0</v>
      </c>
      <c r="AF547" s="224">
        <f>VLOOKUP(A547,'[1]CUT USD'!A:N,9,FALSE)</f>
        <v>0</v>
      </c>
      <c r="AG547" s="224">
        <f>VLOOKUP(A547,'[1]CUT USD'!A:N,10,FALSE)</f>
        <v>0</v>
      </c>
      <c r="AH547" s="224">
        <f>VLOOKUP(A547,'[1]CUT USD'!A:N,11,FALSE)</f>
        <v>0</v>
      </c>
      <c r="AI547" s="224">
        <f>VLOOKUP(A547,'[1]CUT USD'!A:N,12,FALSE)</f>
        <v>0</v>
      </c>
      <c r="AJ547" s="224">
        <f>VLOOKUP(A547,'[1]CUT USD'!A:N,13,FALSE)</f>
        <v>0</v>
      </c>
      <c r="AK547" s="224">
        <f>VLOOKUP(A547,'[1]CUT USD'!A:N,14,FALSE)</f>
        <v>0</v>
      </c>
      <c r="AL547" s="96">
        <f t="shared" si="10"/>
        <v>0</v>
      </c>
      <c r="AO547" s="103"/>
    </row>
    <row r="548" spans="1:41" ht="33" hidden="1" customHeight="1">
      <c r="A548" s="221">
        <v>1749</v>
      </c>
      <c r="B548" s="222" t="str">
        <f>PROPER(VLOOKUP(A548,[1]bd_lista!$A:$D,2,FALSE))</f>
        <v>Gobierno Autónomo Municipal De San Antonio De Lomerio</v>
      </c>
      <c r="C548" s="223" t="s">
        <v>1383</v>
      </c>
      <c r="D548" s="224">
        <f>VLOOKUP(A548,'[1]RES. TRL'!A:C,2,FALSE)</f>
        <v>0</v>
      </c>
      <c r="E548" s="224">
        <f>VLOOKUP(A548,'[1]RES. TRL'!A:C,3,FALSE)</f>
        <v>0</v>
      </c>
      <c r="F548" s="224">
        <f>VLOOKUP(A548,[1]RES.CDI!A:B,2,FALSE)</f>
        <v>0</v>
      </c>
      <c r="G548" s="224">
        <f>VLOOKUP(A548,'[1]CUT Bs'!A:S,2,FALSE)</f>
        <v>0</v>
      </c>
      <c r="H548" s="224">
        <f>VLOOKUP(A548,'[1]CUT Bs'!A:S,3,FALSE)</f>
        <v>0</v>
      </c>
      <c r="I548" s="224">
        <f>VLOOKUP(A548,'[1]CUT Bs'!A:S,4,FALSE)</f>
        <v>0</v>
      </c>
      <c r="J548" s="224">
        <f>VLOOKUP(A548,'[1]CUT Bs'!A:S,5,FALSE)</f>
        <v>0</v>
      </c>
      <c r="K548" s="224">
        <f>VLOOKUP(A548,'[1]CUT Bs'!A:S,6,FALSE)</f>
        <v>0</v>
      </c>
      <c r="L548" s="224">
        <f>VLOOKUP(A548,'[1]CUT Bs'!A:S,7,FALSE)</f>
        <v>0</v>
      </c>
      <c r="M548" s="224">
        <f>VLOOKUP(A548,'[1]CUT Bs'!A:S,8,FALSE)</f>
        <v>0</v>
      </c>
      <c r="N548" s="224">
        <f>VLOOKUP(A548,'[1]CUT Bs'!A:S,9,FALSE)</f>
        <v>0</v>
      </c>
      <c r="O548" s="224">
        <f>VLOOKUP(A548,'[1]CUT Bs'!A:S,10,FALSE)</f>
        <v>0</v>
      </c>
      <c r="P548" s="224">
        <f>VLOOKUP(A548,'[1]CUT Bs'!A:S,11,FALSE)</f>
        <v>0</v>
      </c>
      <c r="Q548" s="224">
        <f>VLOOKUP(A548,'[1]CUT Bs'!A:S,12,FALSE)</f>
        <v>0</v>
      </c>
      <c r="R548" s="224">
        <f>VLOOKUP(A548,'[1]CUT Bs'!A:S,13,FALSE)</f>
        <v>0</v>
      </c>
      <c r="S548" s="224">
        <f>VLOOKUP(A548,'[1]CUT Bs'!A:S,14,FALSE)</f>
        <v>0</v>
      </c>
      <c r="T548" s="224">
        <f>VLOOKUP(A548,'[1]CUT Bs'!A:S,15,FALSE)</f>
        <v>0</v>
      </c>
      <c r="U548" s="224">
        <f>VLOOKUP(A548,'[1]CUT Bs'!A:S,16,FALSE)</f>
        <v>0</v>
      </c>
      <c r="V548" s="224">
        <f>VLOOKUP(A548,'[1]CUT Bs'!A:S,17,FALSE)</f>
        <v>0</v>
      </c>
      <c r="W548" s="224">
        <f>VLOOKUP(A548,'[1]RES. TRL'!F:H,2,FALSE)</f>
        <v>0</v>
      </c>
      <c r="X548" s="224">
        <f>VLOOKUP(A548,'[1]RES. TRL'!F:H,3,FALSE)</f>
        <v>0</v>
      </c>
      <c r="Y548" s="224">
        <f>VLOOKUP(A548,'[1]CUT USD'!A:N,2,FALSE)</f>
        <v>0</v>
      </c>
      <c r="Z548" s="224">
        <f>VLOOKUP(A548,'[1]CUT USD'!A:N,3,FALSE)</f>
        <v>0</v>
      </c>
      <c r="AA548" s="224">
        <f>VLOOKUP(A548,'[1]CUT USD'!A:N,4,FALSE)</f>
        <v>0</v>
      </c>
      <c r="AB548" s="224">
        <f>VLOOKUP(A548,'[1]CUT USD'!A:N,5,FALSE)</f>
        <v>0</v>
      </c>
      <c r="AC548" s="224">
        <f>VLOOKUP(A548,'[1]CUT USD'!A:N,6,FALSE)</f>
        <v>0</v>
      </c>
      <c r="AD548" s="224">
        <f>VLOOKUP(A548,'[1]CUT USD'!A:N,7,FALSE)</f>
        <v>0</v>
      </c>
      <c r="AE548" s="224">
        <f>VLOOKUP(A548,'[1]CUT USD'!A:N,8,FALSE)</f>
        <v>0</v>
      </c>
      <c r="AF548" s="224">
        <f>VLOOKUP(A548,'[1]CUT USD'!A:N,9,FALSE)</f>
        <v>0</v>
      </c>
      <c r="AG548" s="224">
        <f>VLOOKUP(A548,'[1]CUT USD'!A:N,10,FALSE)</f>
        <v>0</v>
      </c>
      <c r="AH548" s="224">
        <f>VLOOKUP(A548,'[1]CUT USD'!A:N,11,FALSE)</f>
        <v>0</v>
      </c>
      <c r="AI548" s="224">
        <f>VLOOKUP(A548,'[1]CUT USD'!A:N,12,FALSE)</f>
        <v>0</v>
      </c>
      <c r="AJ548" s="224">
        <f>VLOOKUP(A548,'[1]CUT USD'!A:N,13,FALSE)</f>
        <v>0</v>
      </c>
      <c r="AK548" s="224">
        <f>VLOOKUP(A548,'[1]CUT USD'!A:N,14,FALSE)</f>
        <v>0</v>
      </c>
      <c r="AL548" s="96">
        <f t="shared" si="10"/>
        <v>0</v>
      </c>
      <c r="AO548" s="103"/>
    </row>
    <row r="549" spans="1:41" ht="33" hidden="1" customHeight="1">
      <c r="A549" s="221">
        <v>1750</v>
      </c>
      <c r="B549" s="222" t="str">
        <f>PROPER(VLOOKUP(A549,[1]bd_lista!$A:$D,2,FALSE))</f>
        <v>Gobierno Autónomo Municipal De San Ramón</v>
      </c>
      <c r="C549" s="223" t="s">
        <v>1383</v>
      </c>
      <c r="D549" s="224">
        <f>VLOOKUP(A549,'[1]RES. TRL'!A:C,2,FALSE)</f>
        <v>0</v>
      </c>
      <c r="E549" s="224">
        <f>VLOOKUP(A549,'[1]RES. TRL'!A:C,3,FALSE)</f>
        <v>0</v>
      </c>
      <c r="F549" s="224">
        <f>VLOOKUP(A549,[1]RES.CDI!A:B,2,FALSE)</f>
        <v>0</v>
      </c>
      <c r="G549" s="224">
        <f>VLOOKUP(A549,'[1]CUT Bs'!A:S,2,FALSE)</f>
        <v>0</v>
      </c>
      <c r="H549" s="224">
        <f>VLOOKUP(A549,'[1]CUT Bs'!A:S,3,FALSE)</f>
        <v>0</v>
      </c>
      <c r="I549" s="224">
        <f>VLOOKUP(A549,'[1]CUT Bs'!A:S,4,FALSE)</f>
        <v>0</v>
      </c>
      <c r="J549" s="224">
        <f>VLOOKUP(A549,'[1]CUT Bs'!A:S,5,FALSE)</f>
        <v>0</v>
      </c>
      <c r="K549" s="224">
        <f>VLOOKUP(A549,'[1]CUT Bs'!A:S,6,FALSE)</f>
        <v>0</v>
      </c>
      <c r="L549" s="224">
        <f>VLOOKUP(A549,'[1]CUT Bs'!A:S,7,FALSE)</f>
        <v>0</v>
      </c>
      <c r="M549" s="224">
        <f>VLOOKUP(A549,'[1]CUT Bs'!A:S,8,FALSE)</f>
        <v>0</v>
      </c>
      <c r="N549" s="224">
        <f>VLOOKUP(A549,'[1]CUT Bs'!A:S,9,FALSE)</f>
        <v>0</v>
      </c>
      <c r="O549" s="224">
        <f>VLOOKUP(A549,'[1]CUT Bs'!A:S,10,FALSE)</f>
        <v>0</v>
      </c>
      <c r="P549" s="224">
        <f>VLOOKUP(A549,'[1]CUT Bs'!A:S,11,FALSE)</f>
        <v>0</v>
      </c>
      <c r="Q549" s="224">
        <f>VLOOKUP(A549,'[1]CUT Bs'!A:S,12,FALSE)</f>
        <v>0</v>
      </c>
      <c r="R549" s="224">
        <f>VLOOKUP(A549,'[1]CUT Bs'!A:S,13,FALSE)</f>
        <v>0</v>
      </c>
      <c r="S549" s="224">
        <f>VLOOKUP(A549,'[1]CUT Bs'!A:S,14,FALSE)</f>
        <v>0</v>
      </c>
      <c r="T549" s="224">
        <f>VLOOKUP(A549,'[1]CUT Bs'!A:S,15,FALSE)</f>
        <v>0</v>
      </c>
      <c r="U549" s="224">
        <f>VLOOKUP(A549,'[1]CUT Bs'!A:S,16,FALSE)</f>
        <v>0</v>
      </c>
      <c r="V549" s="224">
        <f>VLOOKUP(A549,'[1]CUT Bs'!A:S,17,FALSE)</f>
        <v>0</v>
      </c>
      <c r="W549" s="224">
        <f>VLOOKUP(A549,'[1]RES. TRL'!F:H,2,FALSE)</f>
        <v>0</v>
      </c>
      <c r="X549" s="224">
        <f>VLOOKUP(A549,'[1]RES. TRL'!F:H,3,FALSE)</f>
        <v>0</v>
      </c>
      <c r="Y549" s="224">
        <f>VLOOKUP(A549,'[1]CUT USD'!A:N,2,FALSE)</f>
        <v>0</v>
      </c>
      <c r="Z549" s="224">
        <f>VLOOKUP(A549,'[1]CUT USD'!A:N,3,FALSE)</f>
        <v>0</v>
      </c>
      <c r="AA549" s="224">
        <f>VLOOKUP(A549,'[1]CUT USD'!A:N,4,FALSE)</f>
        <v>0</v>
      </c>
      <c r="AB549" s="224">
        <f>VLOOKUP(A549,'[1]CUT USD'!A:N,5,FALSE)</f>
        <v>0</v>
      </c>
      <c r="AC549" s="224">
        <f>VLOOKUP(A549,'[1]CUT USD'!A:N,6,FALSE)</f>
        <v>0</v>
      </c>
      <c r="AD549" s="224">
        <f>VLOOKUP(A549,'[1]CUT USD'!A:N,7,FALSE)</f>
        <v>0</v>
      </c>
      <c r="AE549" s="224">
        <f>VLOOKUP(A549,'[1]CUT USD'!A:N,8,FALSE)</f>
        <v>0</v>
      </c>
      <c r="AF549" s="224">
        <f>VLOOKUP(A549,'[1]CUT USD'!A:N,9,FALSE)</f>
        <v>0</v>
      </c>
      <c r="AG549" s="224">
        <f>VLOOKUP(A549,'[1]CUT USD'!A:N,10,FALSE)</f>
        <v>0</v>
      </c>
      <c r="AH549" s="224">
        <f>VLOOKUP(A549,'[1]CUT USD'!A:N,11,FALSE)</f>
        <v>0</v>
      </c>
      <c r="AI549" s="224">
        <f>VLOOKUP(A549,'[1]CUT USD'!A:N,12,FALSE)</f>
        <v>0</v>
      </c>
      <c r="AJ549" s="224">
        <f>VLOOKUP(A549,'[1]CUT USD'!A:N,13,FALSE)</f>
        <v>0</v>
      </c>
      <c r="AK549" s="224">
        <f>VLOOKUP(A549,'[1]CUT USD'!A:N,14,FALSE)</f>
        <v>0</v>
      </c>
      <c r="AL549" s="96">
        <f t="shared" si="10"/>
        <v>0</v>
      </c>
      <c r="AO549" s="103"/>
    </row>
    <row r="550" spans="1:41" ht="33" hidden="1" customHeight="1">
      <c r="A550" s="221">
        <v>1751</v>
      </c>
      <c r="B550" s="222" t="str">
        <f>PROPER(VLOOKUP(A550,[1]bd_lista!$A:$D,2,FALSE))</f>
        <v>Gobierno Autónomo Municipal De El Carmen Rivero Tórrez</v>
      </c>
      <c r="C550" s="223" t="s">
        <v>1383</v>
      </c>
      <c r="D550" s="224">
        <f>VLOOKUP(A550,'[1]RES. TRL'!A:C,2,FALSE)</f>
        <v>0</v>
      </c>
      <c r="E550" s="224">
        <f>VLOOKUP(A550,'[1]RES. TRL'!A:C,3,FALSE)</f>
        <v>0</v>
      </c>
      <c r="F550" s="224">
        <f>VLOOKUP(A550,[1]RES.CDI!A:B,2,FALSE)</f>
        <v>0</v>
      </c>
      <c r="G550" s="224">
        <f>VLOOKUP(A550,'[1]CUT Bs'!A:S,2,FALSE)</f>
        <v>0</v>
      </c>
      <c r="H550" s="224">
        <f>VLOOKUP(A550,'[1]CUT Bs'!A:S,3,FALSE)</f>
        <v>0</v>
      </c>
      <c r="I550" s="224">
        <f>VLOOKUP(A550,'[1]CUT Bs'!A:S,4,FALSE)</f>
        <v>0</v>
      </c>
      <c r="J550" s="224">
        <f>VLOOKUP(A550,'[1]CUT Bs'!A:S,5,FALSE)</f>
        <v>0</v>
      </c>
      <c r="K550" s="224">
        <f>VLOOKUP(A550,'[1]CUT Bs'!A:S,6,FALSE)</f>
        <v>0</v>
      </c>
      <c r="L550" s="224">
        <f>VLOOKUP(A550,'[1]CUT Bs'!A:S,7,FALSE)</f>
        <v>0</v>
      </c>
      <c r="M550" s="224">
        <f>VLOOKUP(A550,'[1]CUT Bs'!A:S,8,FALSE)</f>
        <v>0</v>
      </c>
      <c r="N550" s="224">
        <f>VLOOKUP(A550,'[1]CUT Bs'!A:S,9,FALSE)</f>
        <v>0</v>
      </c>
      <c r="O550" s="224">
        <f>VLOOKUP(A550,'[1]CUT Bs'!A:S,10,FALSE)</f>
        <v>0</v>
      </c>
      <c r="P550" s="224">
        <f>VLOOKUP(A550,'[1]CUT Bs'!A:S,11,FALSE)</f>
        <v>0</v>
      </c>
      <c r="Q550" s="224">
        <f>VLOOKUP(A550,'[1]CUT Bs'!A:S,12,FALSE)</f>
        <v>0</v>
      </c>
      <c r="R550" s="224">
        <f>VLOOKUP(A550,'[1]CUT Bs'!A:S,13,FALSE)</f>
        <v>0</v>
      </c>
      <c r="S550" s="224">
        <f>VLOOKUP(A550,'[1]CUT Bs'!A:S,14,FALSE)</f>
        <v>0</v>
      </c>
      <c r="T550" s="224">
        <f>VLOOKUP(A550,'[1]CUT Bs'!A:S,15,FALSE)</f>
        <v>0</v>
      </c>
      <c r="U550" s="224">
        <f>VLOOKUP(A550,'[1]CUT Bs'!A:S,16,FALSE)</f>
        <v>0</v>
      </c>
      <c r="V550" s="224">
        <f>VLOOKUP(A550,'[1]CUT Bs'!A:S,17,FALSE)</f>
        <v>0</v>
      </c>
      <c r="W550" s="224">
        <f>VLOOKUP(A550,'[1]RES. TRL'!F:H,2,FALSE)</f>
        <v>0</v>
      </c>
      <c r="X550" s="224">
        <f>VLOOKUP(A550,'[1]RES. TRL'!F:H,3,FALSE)</f>
        <v>0</v>
      </c>
      <c r="Y550" s="224">
        <f>VLOOKUP(A550,'[1]CUT USD'!A:N,2,FALSE)</f>
        <v>0</v>
      </c>
      <c r="Z550" s="224">
        <f>VLOOKUP(A550,'[1]CUT USD'!A:N,3,FALSE)</f>
        <v>0</v>
      </c>
      <c r="AA550" s="224">
        <f>VLOOKUP(A550,'[1]CUT USD'!A:N,4,FALSE)</f>
        <v>0</v>
      </c>
      <c r="AB550" s="224">
        <f>VLOOKUP(A550,'[1]CUT USD'!A:N,5,FALSE)</f>
        <v>0</v>
      </c>
      <c r="AC550" s="224">
        <f>VLOOKUP(A550,'[1]CUT USD'!A:N,6,FALSE)</f>
        <v>0</v>
      </c>
      <c r="AD550" s="224">
        <f>VLOOKUP(A550,'[1]CUT USD'!A:N,7,FALSE)</f>
        <v>0</v>
      </c>
      <c r="AE550" s="224">
        <f>VLOOKUP(A550,'[1]CUT USD'!A:N,8,FALSE)</f>
        <v>0</v>
      </c>
      <c r="AF550" s="224">
        <f>VLOOKUP(A550,'[1]CUT USD'!A:N,9,FALSE)</f>
        <v>0</v>
      </c>
      <c r="AG550" s="224">
        <f>VLOOKUP(A550,'[1]CUT USD'!A:N,10,FALSE)</f>
        <v>0</v>
      </c>
      <c r="AH550" s="224">
        <f>VLOOKUP(A550,'[1]CUT USD'!A:N,11,FALSE)</f>
        <v>0</v>
      </c>
      <c r="AI550" s="224">
        <f>VLOOKUP(A550,'[1]CUT USD'!A:N,12,FALSE)</f>
        <v>0</v>
      </c>
      <c r="AJ550" s="224">
        <f>VLOOKUP(A550,'[1]CUT USD'!A:N,13,FALSE)</f>
        <v>0</v>
      </c>
      <c r="AK550" s="224">
        <f>VLOOKUP(A550,'[1]CUT USD'!A:N,14,FALSE)</f>
        <v>0</v>
      </c>
      <c r="AL550" s="96">
        <f t="shared" si="10"/>
        <v>0</v>
      </c>
      <c r="AO550" s="103"/>
    </row>
    <row r="551" spans="1:41" ht="33" hidden="1" customHeight="1">
      <c r="A551" s="221">
        <v>1752</v>
      </c>
      <c r="B551" s="222" t="str">
        <f>PROPER(VLOOKUP(A551,[1]bd_lista!$A:$D,2,FALSE))</f>
        <v>Gobierno Autónomo Municipal De San Juan</v>
      </c>
      <c r="C551" s="223" t="s">
        <v>1383</v>
      </c>
      <c r="D551" s="224">
        <f>VLOOKUP(A551,'[1]RES. TRL'!A:C,2,FALSE)</f>
        <v>0</v>
      </c>
      <c r="E551" s="224">
        <f>VLOOKUP(A551,'[1]RES. TRL'!A:C,3,FALSE)</f>
        <v>0</v>
      </c>
      <c r="F551" s="224">
        <f>VLOOKUP(A551,[1]RES.CDI!A:B,2,FALSE)</f>
        <v>0</v>
      </c>
      <c r="G551" s="224">
        <f>VLOOKUP(A551,'[1]CUT Bs'!A:S,2,FALSE)</f>
        <v>0</v>
      </c>
      <c r="H551" s="224">
        <f>VLOOKUP(A551,'[1]CUT Bs'!A:S,3,FALSE)</f>
        <v>0</v>
      </c>
      <c r="I551" s="224">
        <f>VLOOKUP(A551,'[1]CUT Bs'!A:S,4,FALSE)</f>
        <v>0</v>
      </c>
      <c r="J551" s="224">
        <f>VLOOKUP(A551,'[1]CUT Bs'!A:S,5,FALSE)</f>
        <v>0</v>
      </c>
      <c r="K551" s="224">
        <f>VLOOKUP(A551,'[1]CUT Bs'!A:S,6,FALSE)</f>
        <v>0</v>
      </c>
      <c r="L551" s="224">
        <f>VLOOKUP(A551,'[1]CUT Bs'!A:S,7,FALSE)</f>
        <v>0</v>
      </c>
      <c r="M551" s="224">
        <f>VLOOKUP(A551,'[1]CUT Bs'!A:S,8,FALSE)</f>
        <v>0</v>
      </c>
      <c r="N551" s="224">
        <f>VLOOKUP(A551,'[1]CUT Bs'!A:S,9,FALSE)</f>
        <v>0</v>
      </c>
      <c r="O551" s="224">
        <f>VLOOKUP(A551,'[1]CUT Bs'!A:S,10,FALSE)</f>
        <v>0</v>
      </c>
      <c r="P551" s="224">
        <f>VLOOKUP(A551,'[1]CUT Bs'!A:S,11,FALSE)</f>
        <v>0</v>
      </c>
      <c r="Q551" s="224">
        <f>VLOOKUP(A551,'[1]CUT Bs'!A:S,12,FALSE)</f>
        <v>0</v>
      </c>
      <c r="R551" s="224">
        <f>VLOOKUP(A551,'[1]CUT Bs'!A:S,13,FALSE)</f>
        <v>0</v>
      </c>
      <c r="S551" s="224">
        <f>VLOOKUP(A551,'[1]CUT Bs'!A:S,14,FALSE)</f>
        <v>0</v>
      </c>
      <c r="T551" s="224">
        <f>VLOOKUP(A551,'[1]CUT Bs'!A:S,15,FALSE)</f>
        <v>0</v>
      </c>
      <c r="U551" s="224">
        <f>VLOOKUP(A551,'[1]CUT Bs'!A:S,16,FALSE)</f>
        <v>0</v>
      </c>
      <c r="V551" s="224">
        <f>VLOOKUP(A551,'[1]CUT Bs'!A:S,17,FALSE)</f>
        <v>0</v>
      </c>
      <c r="W551" s="224">
        <f>VLOOKUP(A551,'[1]RES. TRL'!F:H,2,FALSE)</f>
        <v>0</v>
      </c>
      <c r="X551" s="224">
        <f>VLOOKUP(A551,'[1]RES. TRL'!F:H,3,FALSE)</f>
        <v>0</v>
      </c>
      <c r="Y551" s="224">
        <f>VLOOKUP(A551,'[1]CUT USD'!A:N,2,FALSE)</f>
        <v>0</v>
      </c>
      <c r="Z551" s="224">
        <f>VLOOKUP(A551,'[1]CUT USD'!A:N,3,FALSE)</f>
        <v>0</v>
      </c>
      <c r="AA551" s="224">
        <f>VLOOKUP(A551,'[1]CUT USD'!A:N,4,FALSE)</f>
        <v>0</v>
      </c>
      <c r="AB551" s="224">
        <f>VLOOKUP(A551,'[1]CUT USD'!A:N,5,FALSE)</f>
        <v>0</v>
      </c>
      <c r="AC551" s="224">
        <f>VLOOKUP(A551,'[1]CUT USD'!A:N,6,FALSE)</f>
        <v>0</v>
      </c>
      <c r="AD551" s="224">
        <f>VLOOKUP(A551,'[1]CUT USD'!A:N,7,FALSE)</f>
        <v>0</v>
      </c>
      <c r="AE551" s="224">
        <f>VLOOKUP(A551,'[1]CUT USD'!A:N,8,FALSE)</f>
        <v>0</v>
      </c>
      <c r="AF551" s="224">
        <f>VLOOKUP(A551,'[1]CUT USD'!A:N,9,FALSE)</f>
        <v>0</v>
      </c>
      <c r="AG551" s="224">
        <f>VLOOKUP(A551,'[1]CUT USD'!A:N,10,FALSE)</f>
        <v>0</v>
      </c>
      <c r="AH551" s="224">
        <f>VLOOKUP(A551,'[1]CUT USD'!A:N,11,FALSE)</f>
        <v>0</v>
      </c>
      <c r="AI551" s="224">
        <f>VLOOKUP(A551,'[1]CUT USD'!A:N,12,FALSE)</f>
        <v>0</v>
      </c>
      <c r="AJ551" s="224">
        <f>VLOOKUP(A551,'[1]CUT USD'!A:N,13,FALSE)</f>
        <v>0</v>
      </c>
      <c r="AK551" s="224">
        <f>VLOOKUP(A551,'[1]CUT USD'!A:N,14,FALSE)</f>
        <v>0</v>
      </c>
      <c r="AL551" s="96">
        <f t="shared" si="10"/>
        <v>0</v>
      </c>
      <c r="AO551" s="103"/>
    </row>
    <row r="552" spans="1:41" ht="33" hidden="1" customHeight="1">
      <c r="A552" s="221">
        <v>1753</v>
      </c>
      <c r="B552" s="222" t="str">
        <f>PROPER(VLOOKUP(A552,[1]bd_lista!$A:$D,2,FALSE))</f>
        <v>Gobierno Autónomo Municipal De Fernández Alonso</v>
      </c>
      <c r="C552" s="223" t="s">
        <v>1383</v>
      </c>
      <c r="D552" s="224">
        <f>VLOOKUP(A552,'[1]RES. TRL'!A:C,2,FALSE)</f>
        <v>0</v>
      </c>
      <c r="E552" s="224">
        <f>VLOOKUP(A552,'[1]RES. TRL'!A:C,3,FALSE)</f>
        <v>0</v>
      </c>
      <c r="F552" s="224">
        <f>VLOOKUP(A552,[1]RES.CDI!A:B,2,FALSE)</f>
        <v>0</v>
      </c>
      <c r="G552" s="224">
        <f>VLOOKUP(A552,'[1]CUT Bs'!A:S,2,FALSE)</f>
        <v>0</v>
      </c>
      <c r="H552" s="224">
        <f>VLOOKUP(A552,'[1]CUT Bs'!A:S,3,FALSE)</f>
        <v>0</v>
      </c>
      <c r="I552" s="224">
        <f>VLOOKUP(A552,'[1]CUT Bs'!A:S,4,FALSE)</f>
        <v>0</v>
      </c>
      <c r="J552" s="224">
        <f>VLOOKUP(A552,'[1]CUT Bs'!A:S,5,FALSE)</f>
        <v>0</v>
      </c>
      <c r="K552" s="224">
        <f>VLOOKUP(A552,'[1]CUT Bs'!A:S,6,FALSE)</f>
        <v>0</v>
      </c>
      <c r="L552" s="224">
        <f>VLOOKUP(A552,'[1]CUT Bs'!A:S,7,FALSE)</f>
        <v>0</v>
      </c>
      <c r="M552" s="224">
        <f>VLOOKUP(A552,'[1]CUT Bs'!A:S,8,FALSE)</f>
        <v>0</v>
      </c>
      <c r="N552" s="224">
        <f>VLOOKUP(A552,'[1]CUT Bs'!A:S,9,FALSE)</f>
        <v>0</v>
      </c>
      <c r="O552" s="224">
        <f>VLOOKUP(A552,'[1]CUT Bs'!A:S,10,FALSE)</f>
        <v>0</v>
      </c>
      <c r="P552" s="224">
        <f>VLOOKUP(A552,'[1]CUT Bs'!A:S,11,FALSE)</f>
        <v>0</v>
      </c>
      <c r="Q552" s="224">
        <f>VLOOKUP(A552,'[1]CUT Bs'!A:S,12,FALSE)</f>
        <v>0</v>
      </c>
      <c r="R552" s="224">
        <f>VLOOKUP(A552,'[1]CUT Bs'!A:S,13,FALSE)</f>
        <v>0</v>
      </c>
      <c r="S552" s="224">
        <f>VLOOKUP(A552,'[1]CUT Bs'!A:S,14,FALSE)</f>
        <v>0</v>
      </c>
      <c r="T552" s="224">
        <f>VLOOKUP(A552,'[1]CUT Bs'!A:S,15,FALSE)</f>
        <v>0</v>
      </c>
      <c r="U552" s="224">
        <f>VLOOKUP(A552,'[1]CUT Bs'!A:S,16,FALSE)</f>
        <v>0</v>
      </c>
      <c r="V552" s="224">
        <f>VLOOKUP(A552,'[1]CUT Bs'!A:S,17,FALSE)</f>
        <v>0</v>
      </c>
      <c r="W552" s="224">
        <f>VLOOKUP(A552,'[1]RES. TRL'!F:H,2,FALSE)</f>
        <v>0</v>
      </c>
      <c r="X552" s="224">
        <f>VLOOKUP(A552,'[1]RES. TRL'!F:H,3,FALSE)</f>
        <v>0</v>
      </c>
      <c r="Y552" s="224">
        <f>VLOOKUP(A552,'[1]CUT USD'!A:N,2,FALSE)</f>
        <v>0</v>
      </c>
      <c r="Z552" s="224">
        <f>VLOOKUP(A552,'[1]CUT USD'!A:N,3,FALSE)</f>
        <v>0</v>
      </c>
      <c r="AA552" s="224">
        <f>VLOOKUP(A552,'[1]CUT USD'!A:N,4,FALSE)</f>
        <v>0</v>
      </c>
      <c r="AB552" s="224">
        <f>VLOOKUP(A552,'[1]CUT USD'!A:N,5,FALSE)</f>
        <v>0</v>
      </c>
      <c r="AC552" s="224">
        <f>VLOOKUP(A552,'[1]CUT USD'!A:N,6,FALSE)</f>
        <v>0</v>
      </c>
      <c r="AD552" s="224">
        <f>VLOOKUP(A552,'[1]CUT USD'!A:N,7,FALSE)</f>
        <v>0</v>
      </c>
      <c r="AE552" s="224">
        <f>VLOOKUP(A552,'[1]CUT USD'!A:N,8,FALSE)</f>
        <v>0</v>
      </c>
      <c r="AF552" s="224">
        <f>VLOOKUP(A552,'[1]CUT USD'!A:N,9,FALSE)</f>
        <v>0</v>
      </c>
      <c r="AG552" s="224">
        <f>VLOOKUP(A552,'[1]CUT USD'!A:N,10,FALSE)</f>
        <v>0</v>
      </c>
      <c r="AH552" s="224">
        <f>VLOOKUP(A552,'[1]CUT USD'!A:N,11,FALSE)</f>
        <v>0</v>
      </c>
      <c r="AI552" s="224">
        <f>VLOOKUP(A552,'[1]CUT USD'!A:N,12,FALSE)</f>
        <v>0</v>
      </c>
      <c r="AJ552" s="224">
        <f>VLOOKUP(A552,'[1]CUT USD'!A:N,13,FALSE)</f>
        <v>0</v>
      </c>
      <c r="AK552" s="224">
        <f>VLOOKUP(A552,'[1]CUT USD'!A:N,14,FALSE)</f>
        <v>0</v>
      </c>
      <c r="AL552" s="96">
        <f t="shared" si="10"/>
        <v>0</v>
      </c>
      <c r="AO552" s="103"/>
    </row>
    <row r="553" spans="1:41" ht="33" hidden="1" customHeight="1">
      <c r="A553" s="221">
        <v>1754</v>
      </c>
      <c r="B553" s="222" t="str">
        <f>PROPER(VLOOKUP(A553,[1]bd_lista!$A:$D,2,FALSE))</f>
        <v>Gobierno Autónomo Municipal De San Pedro</v>
      </c>
      <c r="C553" s="223" t="s">
        <v>1383</v>
      </c>
      <c r="D553" s="224">
        <f>VLOOKUP(A553,'[1]RES. TRL'!A:C,2,FALSE)</f>
        <v>0</v>
      </c>
      <c r="E553" s="224">
        <f>VLOOKUP(A553,'[1]RES. TRL'!A:C,3,FALSE)</f>
        <v>0</v>
      </c>
      <c r="F553" s="224">
        <f>VLOOKUP(A553,[1]RES.CDI!A:B,2,FALSE)</f>
        <v>0</v>
      </c>
      <c r="G553" s="224">
        <f>VLOOKUP(A553,'[1]CUT Bs'!A:S,2,FALSE)</f>
        <v>0</v>
      </c>
      <c r="H553" s="224">
        <f>VLOOKUP(A553,'[1]CUT Bs'!A:S,3,FALSE)</f>
        <v>0</v>
      </c>
      <c r="I553" s="224">
        <f>VLOOKUP(A553,'[1]CUT Bs'!A:S,4,FALSE)</f>
        <v>0</v>
      </c>
      <c r="J553" s="224">
        <f>VLOOKUP(A553,'[1]CUT Bs'!A:S,5,FALSE)</f>
        <v>0</v>
      </c>
      <c r="K553" s="224">
        <f>VLOOKUP(A553,'[1]CUT Bs'!A:S,6,FALSE)</f>
        <v>0</v>
      </c>
      <c r="L553" s="224">
        <f>VLOOKUP(A553,'[1]CUT Bs'!A:S,7,FALSE)</f>
        <v>0</v>
      </c>
      <c r="M553" s="224">
        <f>VLOOKUP(A553,'[1]CUT Bs'!A:S,8,FALSE)</f>
        <v>0</v>
      </c>
      <c r="N553" s="224">
        <f>VLOOKUP(A553,'[1]CUT Bs'!A:S,9,FALSE)</f>
        <v>0</v>
      </c>
      <c r="O553" s="224">
        <f>VLOOKUP(A553,'[1]CUT Bs'!A:S,10,FALSE)</f>
        <v>0</v>
      </c>
      <c r="P553" s="224">
        <f>VLOOKUP(A553,'[1]CUT Bs'!A:S,11,FALSE)</f>
        <v>0</v>
      </c>
      <c r="Q553" s="224">
        <f>VLOOKUP(A553,'[1]CUT Bs'!A:S,12,FALSE)</f>
        <v>0</v>
      </c>
      <c r="R553" s="224">
        <f>VLOOKUP(A553,'[1]CUT Bs'!A:S,13,FALSE)</f>
        <v>0</v>
      </c>
      <c r="S553" s="224">
        <f>VLOOKUP(A553,'[1]CUT Bs'!A:S,14,FALSE)</f>
        <v>0</v>
      </c>
      <c r="T553" s="224">
        <f>VLOOKUP(A553,'[1]CUT Bs'!A:S,15,FALSE)</f>
        <v>0</v>
      </c>
      <c r="U553" s="224">
        <f>VLOOKUP(A553,'[1]CUT Bs'!A:S,16,FALSE)</f>
        <v>0</v>
      </c>
      <c r="V553" s="224">
        <f>VLOOKUP(A553,'[1]CUT Bs'!A:S,17,FALSE)</f>
        <v>0</v>
      </c>
      <c r="W553" s="224">
        <f>VLOOKUP(A553,'[1]RES. TRL'!F:H,2,FALSE)</f>
        <v>0</v>
      </c>
      <c r="X553" s="224">
        <f>VLOOKUP(A553,'[1]RES. TRL'!F:H,3,FALSE)</f>
        <v>0</v>
      </c>
      <c r="Y553" s="224">
        <f>VLOOKUP(A553,'[1]CUT USD'!A:N,2,FALSE)</f>
        <v>0</v>
      </c>
      <c r="Z553" s="224">
        <f>VLOOKUP(A553,'[1]CUT USD'!A:N,3,FALSE)</f>
        <v>0</v>
      </c>
      <c r="AA553" s="224">
        <f>VLOOKUP(A553,'[1]CUT USD'!A:N,4,FALSE)</f>
        <v>0</v>
      </c>
      <c r="AB553" s="224">
        <f>VLOOKUP(A553,'[1]CUT USD'!A:N,5,FALSE)</f>
        <v>0</v>
      </c>
      <c r="AC553" s="224">
        <f>VLOOKUP(A553,'[1]CUT USD'!A:N,6,FALSE)</f>
        <v>0</v>
      </c>
      <c r="AD553" s="224">
        <f>VLOOKUP(A553,'[1]CUT USD'!A:N,7,FALSE)</f>
        <v>0</v>
      </c>
      <c r="AE553" s="224">
        <f>VLOOKUP(A553,'[1]CUT USD'!A:N,8,FALSE)</f>
        <v>0</v>
      </c>
      <c r="AF553" s="224">
        <f>VLOOKUP(A553,'[1]CUT USD'!A:N,9,FALSE)</f>
        <v>0</v>
      </c>
      <c r="AG553" s="224">
        <f>VLOOKUP(A553,'[1]CUT USD'!A:N,10,FALSE)</f>
        <v>0</v>
      </c>
      <c r="AH553" s="224">
        <f>VLOOKUP(A553,'[1]CUT USD'!A:N,11,FALSE)</f>
        <v>0</v>
      </c>
      <c r="AI553" s="224">
        <f>VLOOKUP(A553,'[1]CUT USD'!A:N,12,FALSE)</f>
        <v>0</v>
      </c>
      <c r="AJ553" s="224">
        <f>VLOOKUP(A553,'[1]CUT USD'!A:N,13,FALSE)</f>
        <v>0</v>
      </c>
      <c r="AK553" s="224">
        <f>VLOOKUP(A553,'[1]CUT USD'!A:N,14,FALSE)</f>
        <v>0</v>
      </c>
      <c r="AL553" s="96">
        <f t="shared" si="10"/>
        <v>0</v>
      </c>
      <c r="AO553" s="103"/>
    </row>
    <row r="554" spans="1:41" ht="33" hidden="1" customHeight="1">
      <c r="A554" s="221">
        <v>1755</v>
      </c>
      <c r="B554" s="222" t="str">
        <f>PROPER(VLOOKUP(A554,[1]bd_lista!$A:$D,2,FALSE))</f>
        <v>Gobierno Autónomo Municipal De Cuatro Cañadas</v>
      </c>
      <c r="C554" s="223" t="s">
        <v>1383</v>
      </c>
      <c r="D554" s="224">
        <f>VLOOKUP(A554,'[1]RES. TRL'!A:C,2,FALSE)</f>
        <v>0</v>
      </c>
      <c r="E554" s="224">
        <f>VLOOKUP(A554,'[1]RES. TRL'!A:C,3,FALSE)</f>
        <v>0</v>
      </c>
      <c r="F554" s="224">
        <f>VLOOKUP(A554,[1]RES.CDI!A:B,2,FALSE)</f>
        <v>0</v>
      </c>
      <c r="G554" s="224">
        <f>VLOOKUP(A554,'[1]CUT Bs'!A:S,2,FALSE)</f>
        <v>0</v>
      </c>
      <c r="H554" s="224">
        <f>VLOOKUP(A554,'[1]CUT Bs'!A:S,3,FALSE)</f>
        <v>0</v>
      </c>
      <c r="I554" s="224">
        <f>VLOOKUP(A554,'[1]CUT Bs'!A:S,4,FALSE)</f>
        <v>0</v>
      </c>
      <c r="J554" s="224">
        <f>VLOOKUP(A554,'[1]CUT Bs'!A:S,5,FALSE)</f>
        <v>0</v>
      </c>
      <c r="K554" s="224">
        <f>VLOOKUP(A554,'[1]CUT Bs'!A:S,6,FALSE)</f>
        <v>0</v>
      </c>
      <c r="L554" s="224">
        <f>VLOOKUP(A554,'[1]CUT Bs'!A:S,7,FALSE)</f>
        <v>0</v>
      </c>
      <c r="M554" s="224">
        <f>VLOOKUP(A554,'[1]CUT Bs'!A:S,8,FALSE)</f>
        <v>0</v>
      </c>
      <c r="N554" s="224">
        <f>VLOOKUP(A554,'[1]CUT Bs'!A:S,9,FALSE)</f>
        <v>0</v>
      </c>
      <c r="O554" s="224">
        <f>VLOOKUP(A554,'[1]CUT Bs'!A:S,10,FALSE)</f>
        <v>0</v>
      </c>
      <c r="P554" s="224">
        <f>VLOOKUP(A554,'[1]CUT Bs'!A:S,11,FALSE)</f>
        <v>0</v>
      </c>
      <c r="Q554" s="224">
        <f>VLOOKUP(A554,'[1]CUT Bs'!A:S,12,FALSE)</f>
        <v>0</v>
      </c>
      <c r="R554" s="224">
        <f>VLOOKUP(A554,'[1]CUT Bs'!A:S,13,FALSE)</f>
        <v>0</v>
      </c>
      <c r="S554" s="224">
        <f>VLOOKUP(A554,'[1]CUT Bs'!A:S,14,FALSE)</f>
        <v>0</v>
      </c>
      <c r="T554" s="224">
        <f>VLOOKUP(A554,'[1]CUT Bs'!A:S,15,FALSE)</f>
        <v>0</v>
      </c>
      <c r="U554" s="224">
        <f>VLOOKUP(A554,'[1]CUT Bs'!A:S,16,FALSE)</f>
        <v>0</v>
      </c>
      <c r="V554" s="224">
        <f>VLOOKUP(A554,'[1]CUT Bs'!A:S,17,FALSE)</f>
        <v>0</v>
      </c>
      <c r="W554" s="224">
        <f>VLOOKUP(A554,'[1]RES. TRL'!F:H,2,FALSE)</f>
        <v>0</v>
      </c>
      <c r="X554" s="224">
        <f>VLOOKUP(A554,'[1]RES. TRL'!F:H,3,FALSE)</f>
        <v>0</v>
      </c>
      <c r="Y554" s="224">
        <f>VLOOKUP(A554,'[1]CUT USD'!A:N,2,FALSE)</f>
        <v>0</v>
      </c>
      <c r="Z554" s="224">
        <f>VLOOKUP(A554,'[1]CUT USD'!A:N,3,FALSE)</f>
        <v>0</v>
      </c>
      <c r="AA554" s="224">
        <f>VLOOKUP(A554,'[1]CUT USD'!A:N,4,FALSE)</f>
        <v>0</v>
      </c>
      <c r="AB554" s="224">
        <f>VLOOKUP(A554,'[1]CUT USD'!A:N,5,FALSE)</f>
        <v>0</v>
      </c>
      <c r="AC554" s="224">
        <f>VLOOKUP(A554,'[1]CUT USD'!A:N,6,FALSE)</f>
        <v>0</v>
      </c>
      <c r="AD554" s="224">
        <f>VLOOKUP(A554,'[1]CUT USD'!A:N,7,FALSE)</f>
        <v>0</v>
      </c>
      <c r="AE554" s="224">
        <f>VLOOKUP(A554,'[1]CUT USD'!A:N,8,FALSE)</f>
        <v>0</v>
      </c>
      <c r="AF554" s="224">
        <f>VLOOKUP(A554,'[1]CUT USD'!A:N,9,FALSE)</f>
        <v>0</v>
      </c>
      <c r="AG554" s="224">
        <f>VLOOKUP(A554,'[1]CUT USD'!A:N,10,FALSE)</f>
        <v>0</v>
      </c>
      <c r="AH554" s="224">
        <f>VLOOKUP(A554,'[1]CUT USD'!A:N,11,FALSE)</f>
        <v>0</v>
      </c>
      <c r="AI554" s="224">
        <f>VLOOKUP(A554,'[1]CUT USD'!A:N,12,FALSE)</f>
        <v>0</v>
      </c>
      <c r="AJ554" s="224">
        <f>VLOOKUP(A554,'[1]CUT USD'!A:N,13,FALSE)</f>
        <v>0</v>
      </c>
      <c r="AK554" s="224">
        <f>VLOOKUP(A554,'[1]CUT USD'!A:N,14,FALSE)</f>
        <v>0</v>
      </c>
      <c r="AL554" s="96">
        <f t="shared" si="10"/>
        <v>0</v>
      </c>
      <c r="AO554" s="103"/>
    </row>
    <row r="555" spans="1:41" ht="33" hidden="1" customHeight="1">
      <c r="A555" s="221">
        <v>1756</v>
      </c>
      <c r="B555" s="222" t="str">
        <f>PROPER(VLOOKUP(A555,[1]bd_lista!$A:$D,2,FALSE))</f>
        <v>Gobierno Autónomo Municipal De Colpa Bélgica</v>
      </c>
      <c r="C555" s="223" t="s">
        <v>1383</v>
      </c>
      <c r="D555" s="224">
        <f>VLOOKUP(A555,'[1]RES. TRL'!A:C,2,FALSE)</f>
        <v>0</v>
      </c>
      <c r="E555" s="224">
        <f>VLOOKUP(A555,'[1]RES. TRL'!A:C,3,FALSE)</f>
        <v>0</v>
      </c>
      <c r="F555" s="224">
        <f>VLOOKUP(A555,[1]RES.CDI!A:B,2,FALSE)</f>
        <v>0</v>
      </c>
      <c r="G555" s="224">
        <f>VLOOKUP(A555,'[1]CUT Bs'!A:S,2,FALSE)</f>
        <v>0</v>
      </c>
      <c r="H555" s="224">
        <f>VLOOKUP(A555,'[1]CUT Bs'!A:S,3,FALSE)</f>
        <v>0</v>
      </c>
      <c r="I555" s="224">
        <f>VLOOKUP(A555,'[1]CUT Bs'!A:S,4,FALSE)</f>
        <v>0</v>
      </c>
      <c r="J555" s="224">
        <f>VLOOKUP(A555,'[1]CUT Bs'!A:S,5,FALSE)</f>
        <v>0</v>
      </c>
      <c r="K555" s="224">
        <f>VLOOKUP(A555,'[1]CUT Bs'!A:S,6,FALSE)</f>
        <v>0</v>
      </c>
      <c r="L555" s="224">
        <f>VLOOKUP(A555,'[1]CUT Bs'!A:S,7,FALSE)</f>
        <v>0</v>
      </c>
      <c r="M555" s="224">
        <f>VLOOKUP(A555,'[1]CUT Bs'!A:S,8,FALSE)</f>
        <v>0</v>
      </c>
      <c r="N555" s="224">
        <f>VLOOKUP(A555,'[1]CUT Bs'!A:S,9,FALSE)</f>
        <v>0</v>
      </c>
      <c r="O555" s="224">
        <f>VLOOKUP(A555,'[1]CUT Bs'!A:S,10,FALSE)</f>
        <v>0</v>
      </c>
      <c r="P555" s="224">
        <f>VLOOKUP(A555,'[1]CUT Bs'!A:S,11,FALSE)</f>
        <v>0</v>
      </c>
      <c r="Q555" s="224">
        <f>VLOOKUP(A555,'[1]CUT Bs'!A:S,12,FALSE)</f>
        <v>0</v>
      </c>
      <c r="R555" s="224">
        <f>VLOOKUP(A555,'[1]CUT Bs'!A:S,13,FALSE)</f>
        <v>0</v>
      </c>
      <c r="S555" s="224">
        <f>VLOOKUP(A555,'[1]CUT Bs'!A:S,14,FALSE)</f>
        <v>0</v>
      </c>
      <c r="T555" s="224">
        <f>VLOOKUP(A555,'[1]CUT Bs'!A:S,15,FALSE)</f>
        <v>0</v>
      </c>
      <c r="U555" s="224">
        <f>VLOOKUP(A555,'[1]CUT Bs'!A:S,16,FALSE)</f>
        <v>0</v>
      </c>
      <c r="V555" s="224">
        <f>VLOOKUP(A555,'[1]CUT Bs'!A:S,17,FALSE)</f>
        <v>0</v>
      </c>
      <c r="W555" s="224">
        <f>VLOOKUP(A555,'[1]RES. TRL'!F:H,2,FALSE)</f>
        <v>0</v>
      </c>
      <c r="X555" s="224">
        <f>VLOOKUP(A555,'[1]RES. TRL'!F:H,3,FALSE)</f>
        <v>0</v>
      </c>
      <c r="Y555" s="224">
        <f>VLOOKUP(A555,'[1]CUT USD'!A:N,2,FALSE)</f>
        <v>0</v>
      </c>
      <c r="Z555" s="224">
        <f>VLOOKUP(A555,'[1]CUT USD'!A:N,3,FALSE)</f>
        <v>0</v>
      </c>
      <c r="AA555" s="224">
        <f>VLOOKUP(A555,'[1]CUT USD'!A:N,4,FALSE)</f>
        <v>0</v>
      </c>
      <c r="AB555" s="224">
        <f>VLOOKUP(A555,'[1]CUT USD'!A:N,5,FALSE)</f>
        <v>0</v>
      </c>
      <c r="AC555" s="224">
        <f>VLOOKUP(A555,'[1]CUT USD'!A:N,6,FALSE)</f>
        <v>0</v>
      </c>
      <c r="AD555" s="224">
        <f>VLOOKUP(A555,'[1]CUT USD'!A:N,7,FALSE)</f>
        <v>0</v>
      </c>
      <c r="AE555" s="224">
        <f>VLOOKUP(A555,'[1]CUT USD'!A:N,8,FALSE)</f>
        <v>0</v>
      </c>
      <c r="AF555" s="224">
        <f>VLOOKUP(A555,'[1]CUT USD'!A:N,9,FALSE)</f>
        <v>0</v>
      </c>
      <c r="AG555" s="224">
        <f>VLOOKUP(A555,'[1]CUT USD'!A:N,10,FALSE)</f>
        <v>0</v>
      </c>
      <c r="AH555" s="224">
        <f>VLOOKUP(A555,'[1]CUT USD'!A:N,11,FALSE)</f>
        <v>0</v>
      </c>
      <c r="AI555" s="224">
        <f>VLOOKUP(A555,'[1]CUT USD'!A:N,12,FALSE)</f>
        <v>0</v>
      </c>
      <c r="AJ555" s="224">
        <f>VLOOKUP(A555,'[1]CUT USD'!A:N,13,FALSE)</f>
        <v>0</v>
      </c>
      <c r="AK555" s="224">
        <f>VLOOKUP(A555,'[1]CUT USD'!A:N,14,FALSE)</f>
        <v>0</v>
      </c>
      <c r="AL555" s="96">
        <f t="shared" si="10"/>
        <v>0</v>
      </c>
      <c r="AO555" s="103"/>
    </row>
    <row r="556" spans="1:41" ht="33" hidden="1" customHeight="1">
      <c r="A556" s="221">
        <v>1801</v>
      </c>
      <c r="B556" s="222" t="str">
        <f>PROPER(VLOOKUP(A556,[1]bd_lista!$A:$D,2,FALSE))</f>
        <v>Gobierno Autónomo Municipal De Trinidad</v>
      </c>
      <c r="C556" s="223" t="s">
        <v>1383</v>
      </c>
      <c r="D556" s="224">
        <f>VLOOKUP(A556,'[1]RES. TRL'!A:C,2,FALSE)</f>
        <v>0</v>
      </c>
      <c r="E556" s="224">
        <f>VLOOKUP(A556,'[1]RES. TRL'!A:C,3,FALSE)</f>
        <v>0</v>
      </c>
      <c r="F556" s="224">
        <f>VLOOKUP(A556,[1]RES.CDI!A:B,2,FALSE)</f>
        <v>0</v>
      </c>
      <c r="G556" s="224">
        <f>VLOOKUP(A556,'[1]CUT Bs'!A:S,2,FALSE)</f>
        <v>0</v>
      </c>
      <c r="H556" s="224">
        <f>VLOOKUP(A556,'[1]CUT Bs'!A:S,3,FALSE)</f>
        <v>0</v>
      </c>
      <c r="I556" s="224">
        <f>VLOOKUP(A556,'[1]CUT Bs'!A:S,4,FALSE)</f>
        <v>0</v>
      </c>
      <c r="J556" s="224">
        <f>VLOOKUP(A556,'[1]CUT Bs'!A:S,5,FALSE)</f>
        <v>0</v>
      </c>
      <c r="K556" s="224">
        <f>VLOOKUP(A556,'[1]CUT Bs'!A:S,6,FALSE)</f>
        <v>0</v>
      </c>
      <c r="L556" s="224">
        <f>VLOOKUP(A556,'[1]CUT Bs'!A:S,7,FALSE)</f>
        <v>0</v>
      </c>
      <c r="M556" s="224">
        <f>VLOOKUP(A556,'[1]CUT Bs'!A:S,8,FALSE)</f>
        <v>0</v>
      </c>
      <c r="N556" s="224">
        <f>VLOOKUP(A556,'[1]CUT Bs'!A:S,9,FALSE)</f>
        <v>0</v>
      </c>
      <c r="O556" s="224">
        <f>VLOOKUP(A556,'[1]CUT Bs'!A:S,10,FALSE)</f>
        <v>0</v>
      </c>
      <c r="P556" s="224">
        <f>VLOOKUP(A556,'[1]CUT Bs'!A:S,11,FALSE)</f>
        <v>0</v>
      </c>
      <c r="Q556" s="224">
        <f>VLOOKUP(A556,'[1]CUT Bs'!A:S,12,FALSE)</f>
        <v>0</v>
      </c>
      <c r="R556" s="224">
        <f>VLOOKUP(A556,'[1]CUT Bs'!A:S,13,FALSE)</f>
        <v>0</v>
      </c>
      <c r="S556" s="224">
        <f>VLOOKUP(A556,'[1]CUT Bs'!A:S,14,FALSE)</f>
        <v>0</v>
      </c>
      <c r="T556" s="224">
        <f>VLOOKUP(A556,'[1]CUT Bs'!A:S,15,FALSE)</f>
        <v>0</v>
      </c>
      <c r="U556" s="224">
        <f>VLOOKUP(A556,'[1]CUT Bs'!A:S,16,FALSE)</f>
        <v>0</v>
      </c>
      <c r="V556" s="224">
        <f>VLOOKUP(A556,'[1]CUT Bs'!A:S,17,FALSE)</f>
        <v>0</v>
      </c>
      <c r="W556" s="224">
        <f>VLOOKUP(A556,'[1]RES. TRL'!F:H,2,FALSE)</f>
        <v>0</v>
      </c>
      <c r="X556" s="224">
        <f>VLOOKUP(A556,'[1]RES. TRL'!F:H,3,FALSE)</f>
        <v>0</v>
      </c>
      <c r="Y556" s="224">
        <f>VLOOKUP(A556,'[1]CUT USD'!A:N,2,FALSE)</f>
        <v>0</v>
      </c>
      <c r="Z556" s="224">
        <f>VLOOKUP(A556,'[1]CUT USD'!A:N,3,FALSE)</f>
        <v>0</v>
      </c>
      <c r="AA556" s="224">
        <f>VLOOKUP(A556,'[1]CUT USD'!A:N,4,FALSE)</f>
        <v>0</v>
      </c>
      <c r="AB556" s="224">
        <f>VLOOKUP(A556,'[1]CUT USD'!A:N,5,FALSE)</f>
        <v>0</v>
      </c>
      <c r="AC556" s="224">
        <f>VLOOKUP(A556,'[1]CUT USD'!A:N,6,FALSE)</f>
        <v>0</v>
      </c>
      <c r="AD556" s="224">
        <f>VLOOKUP(A556,'[1]CUT USD'!A:N,7,FALSE)</f>
        <v>0</v>
      </c>
      <c r="AE556" s="224">
        <f>VLOOKUP(A556,'[1]CUT USD'!A:N,8,FALSE)</f>
        <v>0</v>
      </c>
      <c r="AF556" s="224">
        <f>VLOOKUP(A556,'[1]CUT USD'!A:N,9,FALSE)</f>
        <v>0</v>
      </c>
      <c r="AG556" s="224">
        <f>VLOOKUP(A556,'[1]CUT USD'!A:N,10,FALSE)</f>
        <v>0</v>
      </c>
      <c r="AH556" s="224">
        <f>VLOOKUP(A556,'[1]CUT USD'!A:N,11,FALSE)</f>
        <v>0</v>
      </c>
      <c r="AI556" s="224">
        <f>VLOOKUP(A556,'[1]CUT USD'!A:N,12,FALSE)</f>
        <v>0</v>
      </c>
      <c r="AJ556" s="224">
        <f>VLOOKUP(A556,'[1]CUT USD'!A:N,13,FALSE)</f>
        <v>0</v>
      </c>
      <c r="AK556" s="224">
        <f>VLOOKUP(A556,'[1]CUT USD'!A:N,14,FALSE)</f>
        <v>0</v>
      </c>
      <c r="AL556" s="96">
        <f t="shared" si="10"/>
        <v>0</v>
      </c>
      <c r="AO556" s="103"/>
    </row>
    <row r="557" spans="1:41" ht="33" hidden="1" customHeight="1">
      <c r="A557" s="221">
        <v>1802</v>
      </c>
      <c r="B557" s="222" t="str">
        <f>PROPER(VLOOKUP(A557,[1]bd_lista!$A:$D,2,FALSE))</f>
        <v>Gobierno Autónomo Municipal De San Javier</v>
      </c>
      <c r="C557" s="223" t="s">
        <v>1383</v>
      </c>
      <c r="D557" s="224">
        <f>VLOOKUP(A557,'[1]RES. TRL'!A:C,2,FALSE)</f>
        <v>0</v>
      </c>
      <c r="E557" s="224">
        <f>VLOOKUP(A557,'[1]RES. TRL'!A:C,3,FALSE)</f>
        <v>0</v>
      </c>
      <c r="F557" s="224">
        <f>VLOOKUP(A557,[1]RES.CDI!A:B,2,FALSE)</f>
        <v>0</v>
      </c>
      <c r="G557" s="224">
        <f>VLOOKUP(A557,'[1]CUT Bs'!A:S,2,FALSE)</f>
        <v>0</v>
      </c>
      <c r="H557" s="224">
        <f>VLOOKUP(A557,'[1]CUT Bs'!A:S,3,FALSE)</f>
        <v>0</v>
      </c>
      <c r="I557" s="224">
        <f>VLOOKUP(A557,'[1]CUT Bs'!A:S,4,FALSE)</f>
        <v>0</v>
      </c>
      <c r="J557" s="224">
        <f>VLOOKUP(A557,'[1]CUT Bs'!A:S,5,FALSE)</f>
        <v>0</v>
      </c>
      <c r="K557" s="224">
        <f>VLOOKUP(A557,'[1]CUT Bs'!A:S,6,FALSE)</f>
        <v>0</v>
      </c>
      <c r="L557" s="224">
        <f>VLOOKUP(A557,'[1]CUT Bs'!A:S,7,FALSE)</f>
        <v>0</v>
      </c>
      <c r="M557" s="224">
        <f>VLOOKUP(A557,'[1]CUT Bs'!A:S,8,FALSE)</f>
        <v>0</v>
      </c>
      <c r="N557" s="224">
        <f>VLOOKUP(A557,'[1]CUT Bs'!A:S,9,FALSE)</f>
        <v>0</v>
      </c>
      <c r="O557" s="224">
        <f>VLOOKUP(A557,'[1]CUT Bs'!A:S,10,FALSE)</f>
        <v>0</v>
      </c>
      <c r="P557" s="224">
        <f>VLOOKUP(A557,'[1]CUT Bs'!A:S,11,FALSE)</f>
        <v>0</v>
      </c>
      <c r="Q557" s="224">
        <f>VLOOKUP(A557,'[1]CUT Bs'!A:S,12,FALSE)</f>
        <v>0</v>
      </c>
      <c r="R557" s="224">
        <f>VLOOKUP(A557,'[1]CUT Bs'!A:S,13,FALSE)</f>
        <v>0</v>
      </c>
      <c r="S557" s="224">
        <f>VLOOKUP(A557,'[1]CUT Bs'!A:S,14,FALSE)</f>
        <v>0</v>
      </c>
      <c r="T557" s="224">
        <f>VLOOKUP(A557,'[1]CUT Bs'!A:S,15,FALSE)</f>
        <v>0</v>
      </c>
      <c r="U557" s="224">
        <f>VLOOKUP(A557,'[1]CUT Bs'!A:S,16,FALSE)</f>
        <v>0</v>
      </c>
      <c r="V557" s="224">
        <f>VLOOKUP(A557,'[1]CUT Bs'!A:S,17,FALSE)</f>
        <v>0</v>
      </c>
      <c r="W557" s="224">
        <f>VLOOKUP(A557,'[1]RES. TRL'!F:H,2,FALSE)</f>
        <v>0</v>
      </c>
      <c r="X557" s="224">
        <f>VLOOKUP(A557,'[1]RES. TRL'!F:H,3,FALSE)</f>
        <v>0</v>
      </c>
      <c r="Y557" s="224">
        <f>VLOOKUP(A557,'[1]CUT USD'!A:N,2,FALSE)</f>
        <v>0</v>
      </c>
      <c r="Z557" s="224">
        <f>VLOOKUP(A557,'[1]CUT USD'!A:N,3,FALSE)</f>
        <v>0</v>
      </c>
      <c r="AA557" s="224">
        <f>VLOOKUP(A557,'[1]CUT USD'!A:N,4,FALSE)</f>
        <v>0</v>
      </c>
      <c r="AB557" s="224">
        <f>VLOOKUP(A557,'[1]CUT USD'!A:N,5,FALSE)</f>
        <v>0</v>
      </c>
      <c r="AC557" s="224">
        <f>VLOOKUP(A557,'[1]CUT USD'!A:N,6,FALSE)</f>
        <v>0</v>
      </c>
      <c r="AD557" s="224">
        <f>VLOOKUP(A557,'[1]CUT USD'!A:N,7,FALSE)</f>
        <v>0</v>
      </c>
      <c r="AE557" s="224">
        <f>VLOOKUP(A557,'[1]CUT USD'!A:N,8,FALSE)</f>
        <v>0</v>
      </c>
      <c r="AF557" s="224">
        <f>VLOOKUP(A557,'[1]CUT USD'!A:N,9,FALSE)</f>
        <v>0</v>
      </c>
      <c r="AG557" s="224">
        <f>VLOOKUP(A557,'[1]CUT USD'!A:N,10,FALSE)</f>
        <v>0</v>
      </c>
      <c r="AH557" s="224">
        <f>VLOOKUP(A557,'[1]CUT USD'!A:N,11,FALSE)</f>
        <v>0</v>
      </c>
      <c r="AI557" s="224">
        <f>VLOOKUP(A557,'[1]CUT USD'!A:N,12,FALSE)</f>
        <v>0</v>
      </c>
      <c r="AJ557" s="224">
        <f>VLOOKUP(A557,'[1]CUT USD'!A:N,13,FALSE)</f>
        <v>0</v>
      </c>
      <c r="AK557" s="224">
        <f>VLOOKUP(A557,'[1]CUT USD'!A:N,14,FALSE)</f>
        <v>0</v>
      </c>
      <c r="AL557" s="96">
        <f t="shared" si="10"/>
        <v>0</v>
      </c>
      <c r="AO557" s="103"/>
    </row>
    <row r="558" spans="1:41" ht="33" hidden="1" customHeight="1">
      <c r="A558" s="221">
        <v>1803</v>
      </c>
      <c r="B558" s="222" t="str">
        <f>PROPER(VLOOKUP(A558,[1]bd_lista!$A:$D,2,FALSE))</f>
        <v>Gobierno Autónomo Municipal De Riberalta</v>
      </c>
      <c r="C558" s="223" t="s">
        <v>1383</v>
      </c>
      <c r="D558" s="224">
        <f>VLOOKUP(A558,'[1]RES. TRL'!A:C,2,FALSE)</f>
        <v>0</v>
      </c>
      <c r="E558" s="224">
        <f>VLOOKUP(A558,'[1]RES. TRL'!A:C,3,FALSE)</f>
        <v>0</v>
      </c>
      <c r="F558" s="224">
        <f>VLOOKUP(A558,[1]RES.CDI!A:B,2,FALSE)</f>
        <v>0</v>
      </c>
      <c r="G558" s="224">
        <f>VLOOKUP(A558,'[1]CUT Bs'!A:S,2,FALSE)</f>
        <v>0</v>
      </c>
      <c r="H558" s="224">
        <f>VLOOKUP(A558,'[1]CUT Bs'!A:S,3,FALSE)</f>
        <v>0</v>
      </c>
      <c r="I558" s="224">
        <f>VLOOKUP(A558,'[1]CUT Bs'!A:S,4,FALSE)</f>
        <v>0</v>
      </c>
      <c r="J558" s="224">
        <f>VLOOKUP(A558,'[1]CUT Bs'!A:S,5,FALSE)</f>
        <v>0</v>
      </c>
      <c r="K558" s="224">
        <f>VLOOKUP(A558,'[1]CUT Bs'!A:S,6,FALSE)</f>
        <v>0</v>
      </c>
      <c r="L558" s="224">
        <f>VLOOKUP(A558,'[1]CUT Bs'!A:S,7,FALSE)</f>
        <v>0</v>
      </c>
      <c r="M558" s="224">
        <f>VLOOKUP(A558,'[1]CUT Bs'!A:S,8,FALSE)</f>
        <v>0</v>
      </c>
      <c r="N558" s="224">
        <f>VLOOKUP(A558,'[1]CUT Bs'!A:S,9,FALSE)</f>
        <v>0</v>
      </c>
      <c r="O558" s="224">
        <f>VLOOKUP(A558,'[1]CUT Bs'!A:S,10,FALSE)</f>
        <v>0</v>
      </c>
      <c r="P558" s="224">
        <f>VLOOKUP(A558,'[1]CUT Bs'!A:S,11,FALSE)</f>
        <v>0</v>
      </c>
      <c r="Q558" s="224">
        <f>VLOOKUP(A558,'[1]CUT Bs'!A:S,12,FALSE)</f>
        <v>0</v>
      </c>
      <c r="R558" s="224">
        <f>VLOOKUP(A558,'[1]CUT Bs'!A:S,13,FALSE)</f>
        <v>0</v>
      </c>
      <c r="S558" s="224">
        <f>VLOOKUP(A558,'[1]CUT Bs'!A:S,14,FALSE)</f>
        <v>0</v>
      </c>
      <c r="T558" s="224">
        <f>VLOOKUP(A558,'[1]CUT Bs'!A:S,15,FALSE)</f>
        <v>0</v>
      </c>
      <c r="U558" s="224">
        <f>VLOOKUP(A558,'[1]CUT Bs'!A:S,16,FALSE)</f>
        <v>0</v>
      </c>
      <c r="V558" s="224">
        <f>VLOOKUP(A558,'[1]CUT Bs'!A:S,17,FALSE)</f>
        <v>0</v>
      </c>
      <c r="W558" s="224">
        <f>VLOOKUP(A558,'[1]RES. TRL'!F:H,2,FALSE)</f>
        <v>0</v>
      </c>
      <c r="X558" s="224">
        <f>VLOOKUP(A558,'[1]RES. TRL'!F:H,3,FALSE)</f>
        <v>0</v>
      </c>
      <c r="Y558" s="224">
        <f>VLOOKUP(A558,'[1]CUT USD'!A:N,2,FALSE)</f>
        <v>0</v>
      </c>
      <c r="Z558" s="224">
        <f>VLOOKUP(A558,'[1]CUT USD'!A:N,3,FALSE)</f>
        <v>0</v>
      </c>
      <c r="AA558" s="224">
        <f>VLOOKUP(A558,'[1]CUT USD'!A:N,4,FALSE)</f>
        <v>0</v>
      </c>
      <c r="AB558" s="224">
        <f>VLOOKUP(A558,'[1]CUT USD'!A:N,5,FALSE)</f>
        <v>0</v>
      </c>
      <c r="AC558" s="224">
        <f>VLOOKUP(A558,'[1]CUT USD'!A:N,6,FALSE)</f>
        <v>0</v>
      </c>
      <c r="AD558" s="224">
        <f>VLOOKUP(A558,'[1]CUT USD'!A:N,7,FALSE)</f>
        <v>0</v>
      </c>
      <c r="AE558" s="224">
        <f>VLOOKUP(A558,'[1]CUT USD'!A:N,8,FALSE)</f>
        <v>0</v>
      </c>
      <c r="AF558" s="224">
        <f>VLOOKUP(A558,'[1]CUT USD'!A:N,9,FALSE)</f>
        <v>0</v>
      </c>
      <c r="AG558" s="224">
        <f>VLOOKUP(A558,'[1]CUT USD'!A:N,10,FALSE)</f>
        <v>0</v>
      </c>
      <c r="AH558" s="224">
        <f>VLOOKUP(A558,'[1]CUT USD'!A:N,11,FALSE)</f>
        <v>0</v>
      </c>
      <c r="AI558" s="224">
        <f>VLOOKUP(A558,'[1]CUT USD'!A:N,12,FALSE)</f>
        <v>0</v>
      </c>
      <c r="AJ558" s="224">
        <f>VLOOKUP(A558,'[1]CUT USD'!A:N,13,FALSE)</f>
        <v>0</v>
      </c>
      <c r="AK558" s="224">
        <f>VLOOKUP(A558,'[1]CUT USD'!A:N,14,FALSE)</f>
        <v>0</v>
      </c>
      <c r="AL558" s="96">
        <f t="shared" si="10"/>
        <v>0</v>
      </c>
      <c r="AO558" s="103"/>
    </row>
    <row r="559" spans="1:41" ht="33" hidden="1" customHeight="1">
      <c r="A559" s="221">
        <v>1805</v>
      </c>
      <c r="B559" s="222" t="str">
        <f>PROPER(VLOOKUP(A559,[1]bd_lista!$A:$D,2,FALSE))</f>
        <v>Gobierno Autónomo Municipal De Puerto Guayaramerín</v>
      </c>
      <c r="C559" s="223" t="s">
        <v>1383</v>
      </c>
      <c r="D559" s="224">
        <f>VLOOKUP(A559,'[1]RES. TRL'!A:C,2,FALSE)</f>
        <v>0</v>
      </c>
      <c r="E559" s="224">
        <f>VLOOKUP(A559,'[1]RES. TRL'!A:C,3,FALSE)</f>
        <v>0</v>
      </c>
      <c r="F559" s="224">
        <f>VLOOKUP(A559,[1]RES.CDI!A:B,2,FALSE)</f>
        <v>0</v>
      </c>
      <c r="G559" s="224">
        <f>VLOOKUP(A559,'[1]CUT Bs'!A:S,2,FALSE)</f>
        <v>0</v>
      </c>
      <c r="H559" s="224">
        <f>VLOOKUP(A559,'[1]CUT Bs'!A:S,3,FALSE)</f>
        <v>0</v>
      </c>
      <c r="I559" s="224">
        <f>VLOOKUP(A559,'[1]CUT Bs'!A:S,4,FALSE)</f>
        <v>0</v>
      </c>
      <c r="J559" s="224">
        <f>VLOOKUP(A559,'[1]CUT Bs'!A:S,5,FALSE)</f>
        <v>0</v>
      </c>
      <c r="K559" s="224">
        <f>VLOOKUP(A559,'[1]CUT Bs'!A:S,6,FALSE)</f>
        <v>0</v>
      </c>
      <c r="L559" s="224">
        <f>VLOOKUP(A559,'[1]CUT Bs'!A:S,7,FALSE)</f>
        <v>0</v>
      </c>
      <c r="M559" s="224">
        <f>VLOOKUP(A559,'[1]CUT Bs'!A:S,8,FALSE)</f>
        <v>0</v>
      </c>
      <c r="N559" s="224">
        <f>VLOOKUP(A559,'[1]CUT Bs'!A:S,9,FALSE)</f>
        <v>0</v>
      </c>
      <c r="O559" s="224">
        <f>VLOOKUP(A559,'[1]CUT Bs'!A:S,10,FALSE)</f>
        <v>0</v>
      </c>
      <c r="P559" s="224">
        <f>VLOOKUP(A559,'[1]CUT Bs'!A:S,11,FALSE)</f>
        <v>0</v>
      </c>
      <c r="Q559" s="224">
        <f>VLOOKUP(A559,'[1]CUT Bs'!A:S,12,FALSE)</f>
        <v>0</v>
      </c>
      <c r="R559" s="224">
        <f>VLOOKUP(A559,'[1]CUT Bs'!A:S,13,FALSE)</f>
        <v>0</v>
      </c>
      <c r="S559" s="224">
        <f>VLOOKUP(A559,'[1]CUT Bs'!A:S,14,FALSE)</f>
        <v>0</v>
      </c>
      <c r="T559" s="224">
        <f>VLOOKUP(A559,'[1]CUT Bs'!A:S,15,FALSE)</f>
        <v>0</v>
      </c>
      <c r="U559" s="224">
        <f>VLOOKUP(A559,'[1]CUT Bs'!A:S,16,FALSE)</f>
        <v>0</v>
      </c>
      <c r="V559" s="224">
        <f>VLOOKUP(A559,'[1]CUT Bs'!A:S,17,FALSE)</f>
        <v>0</v>
      </c>
      <c r="W559" s="224">
        <f>VLOOKUP(A559,'[1]RES. TRL'!F:H,2,FALSE)</f>
        <v>0</v>
      </c>
      <c r="X559" s="224">
        <f>VLOOKUP(A559,'[1]RES. TRL'!F:H,3,FALSE)</f>
        <v>0</v>
      </c>
      <c r="Y559" s="224">
        <f>VLOOKUP(A559,'[1]CUT USD'!A:N,2,FALSE)</f>
        <v>0</v>
      </c>
      <c r="Z559" s="224">
        <f>VLOOKUP(A559,'[1]CUT USD'!A:N,3,FALSE)</f>
        <v>0</v>
      </c>
      <c r="AA559" s="224">
        <f>VLOOKUP(A559,'[1]CUT USD'!A:N,4,FALSE)</f>
        <v>0</v>
      </c>
      <c r="AB559" s="224">
        <f>VLOOKUP(A559,'[1]CUT USD'!A:N,5,FALSE)</f>
        <v>0</v>
      </c>
      <c r="AC559" s="224">
        <f>VLOOKUP(A559,'[1]CUT USD'!A:N,6,FALSE)</f>
        <v>0</v>
      </c>
      <c r="AD559" s="224">
        <f>VLOOKUP(A559,'[1]CUT USD'!A:N,7,FALSE)</f>
        <v>0</v>
      </c>
      <c r="AE559" s="224">
        <f>VLOOKUP(A559,'[1]CUT USD'!A:N,8,FALSE)</f>
        <v>0</v>
      </c>
      <c r="AF559" s="224">
        <f>VLOOKUP(A559,'[1]CUT USD'!A:N,9,FALSE)</f>
        <v>0</v>
      </c>
      <c r="AG559" s="224">
        <f>VLOOKUP(A559,'[1]CUT USD'!A:N,10,FALSE)</f>
        <v>0</v>
      </c>
      <c r="AH559" s="224">
        <f>VLOOKUP(A559,'[1]CUT USD'!A:N,11,FALSE)</f>
        <v>0</v>
      </c>
      <c r="AI559" s="224">
        <f>VLOOKUP(A559,'[1]CUT USD'!A:N,12,FALSE)</f>
        <v>0</v>
      </c>
      <c r="AJ559" s="224">
        <f>VLOOKUP(A559,'[1]CUT USD'!A:N,13,FALSE)</f>
        <v>0</v>
      </c>
      <c r="AK559" s="224">
        <f>VLOOKUP(A559,'[1]CUT USD'!A:N,14,FALSE)</f>
        <v>0</v>
      </c>
      <c r="AL559" s="96">
        <f t="shared" si="10"/>
        <v>0</v>
      </c>
      <c r="AO559" s="103"/>
    </row>
    <row r="560" spans="1:41" ht="33" hidden="1" customHeight="1">
      <c r="A560" s="221">
        <v>1806</v>
      </c>
      <c r="B560" s="222" t="str">
        <f>PROPER(VLOOKUP(A560,[1]bd_lista!$A:$D,2,FALSE))</f>
        <v>Gobierno Autónomo Municipal De Reyes</v>
      </c>
      <c r="C560" s="223" t="s">
        <v>1383</v>
      </c>
      <c r="D560" s="224">
        <f>VLOOKUP(A560,'[1]RES. TRL'!A:C,2,FALSE)</f>
        <v>0</v>
      </c>
      <c r="E560" s="224">
        <f>VLOOKUP(A560,'[1]RES. TRL'!A:C,3,FALSE)</f>
        <v>0</v>
      </c>
      <c r="F560" s="224">
        <f>VLOOKUP(A560,[1]RES.CDI!A:B,2,FALSE)</f>
        <v>0</v>
      </c>
      <c r="G560" s="224">
        <f>VLOOKUP(A560,'[1]CUT Bs'!A:S,2,FALSE)</f>
        <v>0</v>
      </c>
      <c r="H560" s="224">
        <f>VLOOKUP(A560,'[1]CUT Bs'!A:S,3,FALSE)</f>
        <v>0</v>
      </c>
      <c r="I560" s="224">
        <f>VLOOKUP(A560,'[1]CUT Bs'!A:S,4,FALSE)</f>
        <v>0</v>
      </c>
      <c r="J560" s="224">
        <f>VLOOKUP(A560,'[1]CUT Bs'!A:S,5,FALSE)</f>
        <v>0</v>
      </c>
      <c r="K560" s="224">
        <f>VLOOKUP(A560,'[1]CUT Bs'!A:S,6,FALSE)</f>
        <v>0</v>
      </c>
      <c r="L560" s="224">
        <f>VLOOKUP(A560,'[1]CUT Bs'!A:S,7,FALSE)</f>
        <v>0</v>
      </c>
      <c r="M560" s="224">
        <f>VLOOKUP(A560,'[1]CUT Bs'!A:S,8,FALSE)</f>
        <v>0</v>
      </c>
      <c r="N560" s="224">
        <f>VLOOKUP(A560,'[1]CUT Bs'!A:S,9,FALSE)</f>
        <v>0</v>
      </c>
      <c r="O560" s="224">
        <f>VLOOKUP(A560,'[1]CUT Bs'!A:S,10,FALSE)</f>
        <v>0</v>
      </c>
      <c r="P560" s="224">
        <f>VLOOKUP(A560,'[1]CUT Bs'!A:S,11,FALSE)</f>
        <v>0</v>
      </c>
      <c r="Q560" s="224">
        <f>VLOOKUP(A560,'[1]CUT Bs'!A:S,12,FALSE)</f>
        <v>0</v>
      </c>
      <c r="R560" s="224">
        <f>VLOOKUP(A560,'[1]CUT Bs'!A:S,13,FALSE)</f>
        <v>0</v>
      </c>
      <c r="S560" s="224">
        <f>VLOOKUP(A560,'[1]CUT Bs'!A:S,14,FALSE)</f>
        <v>0</v>
      </c>
      <c r="T560" s="224">
        <f>VLOOKUP(A560,'[1]CUT Bs'!A:S,15,FALSE)</f>
        <v>0</v>
      </c>
      <c r="U560" s="224">
        <f>VLOOKUP(A560,'[1]CUT Bs'!A:S,16,FALSE)</f>
        <v>0</v>
      </c>
      <c r="V560" s="224">
        <f>VLOOKUP(A560,'[1]CUT Bs'!A:S,17,FALSE)</f>
        <v>0</v>
      </c>
      <c r="W560" s="224">
        <f>VLOOKUP(A560,'[1]RES. TRL'!F:H,2,FALSE)</f>
        <v>0</v>
      </c>
      <c r="X560" s="224">
        <f>VLOOKUP(A560,'[1]RES. TRL'!F:H,3,FALSE)</f>
        <v>0</v>
      </c>
      <c r="Y560" s="224">
        <f>VLOOKUP(A560,'[1]CUT USD'!A:N,2,FALSE)</f>
        <v>0</v>
      </c>
      <c r="Z560" s="224">
        <f>VLOOKUP(A560,'[1]CUT USD'!A:N,3,FALSE)</f>
        <v>0</v>
      </c>
      <c r="AA560" s="224">
        <f>VLOOKUP(A560,'[1]CUT USD'!A:N,4,FALSE)</f>
        <v>0</v>
      </c>
      <c r="AB560" s="224">
        <f>VLOOKUP(A560,'[1]CUT USD'!A:N,5,FALSE)</f>
        <v>0</v>
      </c>
      <c r="AC560" s="224">
        <f>VLOOKUP(A560,'[1]CUT USD'!A:N,6,FALSE)</f>
        <v>0</v>
      </c>
      <c r="AD560" s="224">
        <f>VLOOKUP(A560,'[1]CUT USD'!A:N,7,FALSE)</f>
        <v>0</v>
      </c>
      <c r="AE560" s="224">
        <f>VLOOKUP(A560,'[1]CUT USD'!A:N,8,FALSE)</f>
        <v>0</v>
      </c>
      <c r="AF560" s="224">
        <f>VLOOKUP(A560,'[1]CUT USD'!A:N,9,FALSE)</f>
        <v>0</v>
      </c>
      <c r="AG560" s="224">
        <f>VLOOKUP(A560,'[1]CUT USD'!A:N,10,FALSE)</f>
        <v>0</v>
      </c>
      <c r="AH560" s="224">
        <f>VLOOKUP(A560,'[1]CUT USD'!A:N,11,FALSE)</f>
        <v>0</v>
      </c>
      <c r="AI560" s="224">
        <f>VLOOKUP(A560,'[1]CUT USD'!A:N,12,FALSE)</f>
        <v>0</v>
      </c>
      <c r="AJ560" s="224">
        <f>VLOOKUP(A560,'[1]CUT USD'!A:N,13,FALSE)</f>
        <v>0</v>
      </c>
      <c r="AK560" s="224">
        <f>VLOOKUP(A560,'[1]CUT USD'!A:N,14,FALSE)</f>
        <v>0</v>
      </c>
      <c r="AL560" s="96">
        <f t="shared" si="10"/>
        <v>0</v>
      </c>
      <c r="AO560" s="103"/>
    </row>
    <row r="561" spans="1:41" ht="33" hidden="1" customHeight="1">
      <c r="A561" s="221">
        <v>1807</v>
      </c>
      <c r="B561" s="222" t="str">
        <f>PROPER(VLOOKUP(A561,[1]bd_lista!$A:$D,2,FALSE))</f>
        <v>Gobierno Autónomo Municipal De Puerto Rurrenabaque</v>
      </c>
      <c r="C561" s="223" t="s">
        <v>1383</v>
      </c>
      <c r="D561" s="224">
        <f>VLOOKUP(A561,'[1]RES. TRL'!A:C,2,FALSE)</f>
        <v>0</v>
      </c>
      <c r="E561" s="224">
        <f>VLOOKUP(A561,'[1]RES. TRL'!A:C,3,FALSE)</f>
        <v>0</v>
      </c>
      <c r="F561" s="224">
        <f>VLOOKUP(A561,[1]RES.CDI!A:B,2,FALSE)</f>
        <v>0</v>
      </c>
      <c r="G561" s="224">
        <f>VLOOKUP(A561,'[1]CUT Bs'!A:S,2,FALSE)</f>
        <v>0</v>
      </c>
      <c r="H561" s="224">
        <f>VLOOKUP(A561,'[1]CUT Bs'!A:S,3,FALSE)</f>
        <v>0</v>
      </c>
      <c r="I561" s="224">
        <f>VLOOKUP(A561,'[1]CUT Bs'!A:S,4,FALSE)</f>
        <v>0</v>
      </c>
      <c r="J561" s="224">
        <f>VLOOKUP(A561,'[1]CUT Bs'!A:S,5,FALSE)</f>
        <v>0</v>
      </c>
      <c r="K561" s="224">
        <f>VLOOKUP(A561,'[1]CUT Bs'!A:S,6,FALSE)</f>
        <v>0</v>
      </c>
      <c r="L561" s="224">
        <f>VLOOKUP(A561,'[1]CUT Bs'!A:S,7,FALSE)</f>
        <v>0</v>
      </c>
      <c r="M561" s="224">
        <f>VLOOKUP(A561,'[1]CUT Bs'!A:S,8,FALSE)</f>
        <v>0</v>
      </c>
      <c r="N561" s="224">
        <f>VLOOKUP(A561,'[1]CUT Bs'!A:S,9,FALSE)</f>
        <v>0</v>
      </c>
      <c r="O561" s="224">
        <f>VLOOKUP(A561,'[1]CUT Bs'!A:S,10,FALSE)</f>
        <v>0</v>
      </c>
      <c r="P561" s="224">
        <f>VLOOKUP(A561,'[1]CUT Bs'!A:S,11,FALSE)</f>
        <v>0</v>
      </c>
      <c r="Q561" s="224">
        <f>VLOOKUP(A561,'[1]CUT Bs'!A:S,12,FALSE)</f>
        <v>0</v>
      </c>
      <c r="R561" s="224">
        <f>VLOOKUP(A561,'[1]CUT Bs'!A:S,13,FALSE)</f>
        <v>0</v>
      </c>
      <c r="S561" s="224">
        <f>VLOOKUP(A561,'[1]CUT Bs'!A:S,14,FALSE)</f>
        <v>0</v>
      </c>
      <c r="T561" s="224">
        <f>VLOOKUP(A561,'[1]CUT Bs'!A:S,15,FALSE)</f>
        <v>0</v>
      </c>
      <c r="U561" s="224">
        <f>VLOOKUP(A561,'[1]CUT Bs'!A:S,16,FALSE)</f>
        <v>0</v>
      </c>
      <c r="V561" s="224">
        <f>VLOOKUP(A561,'[1]CUT Bs'!A:S,17,FALSE)</f>
        <v>0</v>
      </c>
      <c r="W561" s="224">
        <f>VLOOKUP(A561,'[1]RES. TRL'!F:H,2,FALSE)</f>
        <v>0</v>
      </c>
      <c r="X561" s="224">
        <f>VLOOKUP(A561,'[1]RES. TRL'!F:H,3,FALSE)</f>
        <v>0</v>
      </c>
      <c r="Y561" s="224">
        <f>VLOOKUP(A561,'[1]CUT USD'!A:N,2,FALSE)</f>
        <v>0</v>
      </c>
      <c r="Z561" s="224">
        <f>VLOOKUP(A561,'[1]CUT USD'!A:N,3,FALSE)</f>
        <v>0</v>
      </c>
      <c r="AA561" s="224">
        <f>VLOOKUP(A561,'[1]CUT USD'!A:N,4,FALSE)</f>
        <v>0</v>
      </c>
      <c r="AB561" s="224">
        <f>VLOOKUP(A561,'[1]CUT USD'!A:N,5,FALSE)</f>
        <v>0</v>
      </c>
      <c r="AC561" s="224">
        <f>VLOOKUP(A561,'[1]CUT USD'!A:N,6,FALSE)</f>
        <v>0</v>
      </c>
      <c r="AD561" s="224">
        <f>VLOOKUP(A561,'[1]CUT USD'!A:N,7,FALSE)</f>
        <v>0</v>
      </c>
      <c r="AE561" s="224">
        <f>VLOOKUP(A561,'[1]CUT USD'!A:N,8,FALSE)</f>
        <v>0</v>
      </c>
      <c r="AF561" s="224">
        <f>VLOOKUP(A561,'[1]CUT USD'!A:N,9,FALSE)</f>
        <v>0</v>
      </c>
      <c r="AG561" s="224">
        <f>VLOOKUP(A561,'[1]CUT USD'!A:N,10,FALSE)</f>
        <v>0</v>
      </c>
      <c r="AH561" s="224">
        <f>VLOOKUP(A561,'[1]CUT USD'!A:N,11,FALSE)</f>
        <v>0</v>
      </c>
      <c r="AI561" s="224">
        <f>VLOOKUP(A561,'[1]CUT USD'!A:N,12,FALSE)</f>
        <v>0</v>
      </c>
      <c r="AJ561" s="224">
        <f>VLOOKUP(A561,'[1]CUT USD'!A:N,13,FALSE)</f>
        <v>0</v>
      </c>
      <c r="AK561" s="224">
        <f>VLOOKUP(A561,'[1]CUT USD'!A:N,14,FALSE)</f>
        <v>0</v>
      </c>
      <c r="AL561" s="96">
        <f t="shared" si="10"/>
        <v>0</v>
      </c>
      <c r="AO561" s="103"/>
    </row>
    <row r="562" spans="1:41" ht="33" hidden="1" customHeight="1">
      <c r="A562" s="221">
        <v>1808</v>
      </c>
      <c r="B562" s="222" t="str">
        <f>PROPER(VLOOKUP(A562,[1]bd_lista!$A:$D,2,FALSE))</f>
        <v>Gobierno Autónomo Municipal De San Borja</v>
      </c>
      <c r="C562" s="223" t="s">
        <v>1383</v>
      </c>
      <c r="D562" s="224">
        <f>VLOOKUP(A562,'[1]RES. TRL'!A:C,2,FALSE)</f>
        <v>0</v>
      </c>
      <c r="E562" s="224">
        <f>VLOOKUP(A562,'[1]RES. TRL'!A:C,3,FALSE)</f>
        <v>0</v>
      </c>
      <c r="F562" s="224">
        <f>VLOOKUP(A562,[1]RES.CDI!A:B,2,FALSE)</f>
        <v>0</v>
      </c>
      <c r="G562" s="224">
        <f>VLOOKUP(A562,'[1]CUT Bs'!A:S,2,FALSE)</f>
        <v>0</v>
      </c>
      <c r="H562" s="224">
        <f>VLOOKUP(A562,'[1]CUT Bs'!A:S,3,FALSE)</f>
        <v>0</v>
      </c>
      <c r="I562" s="224">
        <f>VLOOKUP(A562,'[1]CUT Bs'!A:S,4,FALSE)</f>
        <v>0</v>
      </c>
      <c r="J562" s="224">
        <f>VLOOKUP(A562,'[1]CUT Bs'!A:S,5,FALSE)</f>
        <v>0</v>
      </c>
      <c r="K562" s="224">
        <f>VLOOKUP(A562,'[1]CUT Bs'!A:S,6,FALSE)</f>
        <v>0</v>
      </c>
      <c r="L562" s="224">
        <f>VLOOKUP(A562,'[1]CUT Bs'!A:S,7,FALSE)</f>
        <v>0</v>
      </c>
      <c r="M562" s="224">
        <f>VLOOKUP(A562,'[1]CUT Bs'!A:S,8,FALSE)</f>
        <v>0</v>
      </c>
      <c r="N562" s="224">
        <f>VLOOKUP(A562,'[1]CUT Bs'!A:S,9,FALSE)</f>
        <v>0</v>
      </c>
      <c r="O562" s="224">
        <f>VLOOKUP(A562,'[1]CUT Bs'!A:S,10,FALSE)</f>
        <v>0</v>
      </c>
      <c r="P562" s="224">
        <f>VLOOKUP(A562,'[1]CUT Bs'!A:S,11,FALSE)</f>
        <v>0</v>
      </c>
      <c r="Q562" s="224">
        <f>VLOOKUP(A562,'[1]CUT Bs'!A:S,12,FALSE)</f>
        <v>0</v>
      </c>
      <c r="R562" s="224">
        <f>VLOOKUP(A562,'[1]CUT Bs'!A:S,13,FALSE)</f>
        <v>0</v>
      </c>
      <c r="S562" s="224">
        <f>VLOOKUP(A562,'[1]CUT Bs'!A:S,14,FALSE)</f>
        <v>0</v>
      </c>
      <c r="T562" s="224">
        <f>VLOOKUP(A562,'[1]CUT Bs'!A:S,15,FALSE)</f>
        <v>0</v>
      </c>
      <c r="U562" s="224">
        <f>VLOOKUP(A562,'[1]CUT Bs'!A:S,16,FALSE)</f>
        <v>0</v>
      </c>
      <c r="V562" s="224">
        <f>VLOOKUP(A562,'[1]CUT Bs'!A:S,17,FALSE)</f>
        <v>0</v>
      </c>
      <c r="W562" s="224">
        <f>VLOOKUP(A562,'[1]RES. TRL'!F:H,2,FALSE)</f>
        <v>0</v>
      </c>
      <c r="X562" s="224">
        <f>VLOOKUP(A562,'[1]RES. TRL'!F:H,3,FALSE)</f>
        <v>0</v>
      </c>
      <c r="Y562" s="224">
        <f>VLOOKUP(A562,'[1]CUT USD'!A:N,2,FALSE)</f>
        <v>0</v>
      </c>
      <c r="Z562" s="224">
        <f>VLOOKUP(A562,'[1]CUT USD'!A:N,3,FALSE)</f>
        <v>0</v>
      </c>
      <c r="AA562" s="224">
        <f>VLOOKUP(A562,'[1]CUT USD'!A:N,4,FALSE)</f>
        <v>0</v>
      </c>
      <c r="AB562" s="224">
        <f>VLOOKUP(A562,'[1]CUT USD'!A:N,5,FALSE)</f>
        <v>0</v>
      </c>
      <c r="AC562" s="224">
        <f>VLOOKUP(A562,'[1]CUT USD'!A:N,6,FALSE)</f>
        <v>0</v>
      </c>
      <c r="AD562" s="224">
        <f>VLOOKUP(A562,'[1]CUT USD'!A:N,7,FALSE)</f>
        <v>0</v>
      </c>
      <c r="AE562" s="224">
        <f>VLOOKUP(A562,'[1]CUT USD'!A:N,8,FALSE)</f>
        <v>0</v>
      </c>
      <c r="AF562" s="224">
        <f>VLOOKUP(A562,'[1]CUT USD'!A:N,9,FALSE)</f>
        <v>0</v>
      </c>
      <c r="AG562" s="224">
        <f>VLOOKUP(A562,'[1]CUT USD'!A:N,10,FALSE)</f>
        <v>0</v>
      </c>
      <c r="AH562" s="224">
        <f>VLOOKUP(A562,'[1]CUT USD'!A:N,11,FALSE)</f>
        <v>0</v>
      </c>
      <c r="AI562" s="224">
        <f>VLOOKUP(A562,'[1]CUT USD'!A:N,12,FALSE)</f>
        <v>0</v>
      </c>
      <c r="AJ562" s="224">
        <f>VLOOKUP(A562,'[1]CUT USD'!A:N,13,FALSE)</f>
        <v>0</v>
      </c>
      <c r="AK562" s="224">
        <f>VLOOKUP(A562,'[1]CUT USD'!A:N,14,FALSE)</f>
        <v>0</v>
      </c>
      <c r="AL562" s="96">
        <f t="shared" si="10"/>
        <v>0</v>
      </c>
      <c r="AO562" s="103"/>
    </row>
    <row r="563" spans="1:41" ht="33" hidden="1" customHeight="1">
      <c r="A563" s="221">
        <v>1809</v>
      </c>
      <c r="B563" s="222" t="str">
        <f>PROPER(VLOOKUP(A563,[1]bd_lista!$A:$D,2,FALSE))</f>
        <v>Gobierno Autónomo Municipal De Santa Rosa</v>
      </c>
      <c r="C563" s="223" t="s">
        <v>1383</v>
      </c>
      <c r="D563" s="224">
        <f>VLOOKUP(A563,'[1]RES. TRL'!A:C,2,FALSE)</f>
        <v>0</v>
      </c>
      <c r="E563" s="224">
        <f>VLOOKUP(A563,'[1]RES. TRL'!A:C,3,FALSE)</f>
        <v>0</v>
      </c>
      <c r="F563" s="224">
        <f>VLOOKUP(A563,[1]RES.CDI!A:B,2,FALSE)</f>
        <v>0</v>
      </c>
      <c r="G563" s="224">
        <f>VLOOKUP(A563,'[1]CUT Bs'!A:S,2,FALSE)</f>
        <v>0</v>
      </c>
      <c r="H563" s="224">
        <f>VLOOKUP(A563,'[1]CUT Bs'!A:S,3,FALSE)</f>
        <v>0</v>
      </c>
      <c r="I563" s="224">
        <f>VLOOKUP(A563,'[1]CUT Bs'!A:S,4,FALSE)</f>
        <v>0</v>
      </c>
      <c r="J563" s="224">
        <f>VLOOKUP(A563,'[1]CUT Bs'!A:S,5,FALSE)</f>
        <v>0</v>
      </c>
      <c r="K563" s="224">
        <f>VLOOKUP(A563,'[1]CUT Bs'!A:S,6,FALSE)</f>
        <v>0</v>
      </c>
      <c r="L563" s="224">
        <f>VLOOKUP(A563,'[1]CUT Bs'!A:S,7,FALSE)</f>
        <v>0</v>
      </c>
      <c r="M563" s="224">
        <f>VLOOKUP(A563,'[1]CUT Bs'!A:S,8,FALSE)</f>
        <v>0</v>
      </c>
      <c r="N563" s="224">
        <f>VLOOKUP(A563,'[1]CUT Bs'!A:S,9,FALSE)</f>
        <v>0</v>
      </c>
      <c r="O563" s="224">
        <f>VLOOKUP(A563,'[1]CUT Bs'!A:S,10,FALSE)</f>
        <v>0</v>
      </c>
      <c r="P563" s="224">
        <f>VLOOKUP(A563,'[1]CUT Bs'!A:S,11,FALSE)</f>
        <v>0</v>
      </c>
      <c r="Q563" s="224">
        <f>VLOOKUP(A563,'[1]CUT Bs'!A:S,12,FALSE)</f>
        <v>0</v>
      </c>
      <c r="R563" s="224">
        <f>VLOOKUP(A563,'[1]CUT Bs'!A:S,13,FALSE)</f>
        <v>0</v>
      </c>
      <c r="S563" s="224">
        <f>VLOOKUP(A563,'[1]CUT Bs'!A:S,14,FALSE)</f>
        <v>0</v>
      </c>
      <c r="T563" s="224">
        <f>VLOOKUP(A563,'[1]CUT Bs'!A:S,15,FALSE)</f>
        <v>0</v>
      </c>
      <c r="U563" s="224">
        <f>VLOOKUP(A563,'[1]CUT Bs'!A:S,16,FALSE)</f>
        <v>0</v>
      </c>
      <c r="V563" s="224">
        <f>VLOOKUP(A563,'[1]CUT Bs'!A:S,17,FALSE)</f>
        <v>0</v>
      </c>
      <c r="W563" s="224">
        <f>VLOOKUP(A563,'[1]RES. TRL'!F:H,2,FALSE)</f>
        <v>0</v>
      </c>
      <c r="X563" s="224">
        <f>VLOOKUP(A563,'[1]RES. TRL'!F:H,3,FALSE)</f>
        <v>0</v>
      </c>
      <c r="Y563" s="224">
        <f>VLOOKUP(A563,'[1]CUT USD'!A:N,2,FALSE)</f>
        <v>0</v>
      </c>
      <c r="Z563" s="224">
        <f>VLOOKUP(A563,'[1]CUT USD'!A:N,3,FALSE)</f>
        <v>0</v>
      </c>
      <c r="AA563" s="224">
        <f>VLOOKUP(A563,'[1]CUT USD'!A:N,4,FALSE)</f>
        <v>0</v>
      </c>
      <c r="AB563" s="224">
        <f>VLOOKUP(A563,'[1]CUT USD'!A:N,5,FALSE)</f>
        <v>0</v>
      </c>
      <c r="AC563" s="224">
        <f>VLOOKUP(A563,'[1]CUT USD'!A:N,6,FALSE)</f>
        <v>0</v>
      </c>
      <c r="AD563" s="224">
        <f>VLOOKUP(A563,'[1]CUT USD'!A:N,7,FALSE)</f>
        <v>0</v>
      </c>
      <c r="AE563" s="224">
        <f>VLOOKUP(A563,'[1]CUT USD'!A:N,8,FALSE)</f>
        <v>0</v>
      </c>
      <c r="AF563" s="224">
        <f>VLOOKUP(A563,'[1]CUT USD'!A:N,9,FALSE)</f>
        <v>0</v>
      </c>
      <c r="AG563" s="224">
        <f>VLOOKUP(A563,'[1]CUT USD'!A:N,10,FALSE)</f>
        <v>0</v>
      </c>
      <c r="AH563" s="224">
        <f>VLOOKUP(A563,'[1]CUT USD'!A:N,11,FALSE)</f>
        <v>0</v>
      </c>
      <c r="AI563" s="224">
        <f>VLOOKUP(A563,'[1]CUT USD'!A:N,12,FALSE)</f>
        <v>0</v>
      </c>
      <c r="AJ563" s="224">
        <f>VLOOKUP(A563,'[1]CUT USD'!A:N,13,FALSE)</f>
        <v>0</v>
      </c>
      <c r="AK563" s="224">
        <f>VLOOKUP(A563,'[1]CUT USD'!A:N,14,FALSE)</f>
        <v>0</v>
      </c>
      <c r="AL563" s="96">
        <f t="shared" si="10"/>
        <v>0</v>
      </c>
      <c r="AO563" s="103"/>
    </row>
    <row r="564" spans="1:41" ht="33" hidden="1" customHeight="1">
      <c r="A564" s="221">
        <v>1810</v>
      </c>
      <c r="B564" s="222" t="str">
        <f>PROPER(VLOOKUP(A564,[1]bd_lista!$A:$D,2,FALSE))</f>
        <v>Gobierno Autónomo Municipal De Santa Ana</v>
      </c>
      <c r="C564" s="223" t="s">
        <v>1383</v>
      </c>
      <c r="D564" s="224">
        <f>VLOOKUP(A564,'[1]RES. TRL'!A:C,2,FALSE)</f>
        <v>0</v>
      </c>
      <c r="E564" s="224">
        <f>VLOOKUP(A564,'[1]RES. TRL'!A:C,3,FALSE)</f>
        <v>0</v>
      </c>
      <c r="F564" s="224">
        <f>VLOOKUP(A564,[1]RES.CDI!A:B,2,FALSE)</f>
        <v>0</v>
      </c>
      <c r="G564" s="224">
        <f>VLOOKUP(A564,'[1]CUT Bs'!A:S,2,FALSE)</f>
        <v>0</v>
      </c>
      <c r="H564" s="224">
        <f>VLOOKUP(A564,'[1]CUT Bs'!A:S,3,FALSE)</f>
        <v>0</v>
      </c>
      <c r="I564" s="224">
        <f>VLOOKUP(A564,'[1]CUT Bs'!A:S,4,FALSE)</f>
        <v>0</v>
      </c>
      <c r="J564" s="224">
        <f>VLOOKUP(A564,'[1]CUT Bs'!A:S,5,FALSE)</f>
        <v>0</v>
      </c>
      <c r="K564" s="224">
        <f>VLOOKUP(A564,'[1]CUT Bs'!A:S,6,FALSE)</f>
        <v>0</v>
      </c>
      <c r="L564" s="224">
        <f>VLOOKUP(A564,'[1]CUT Bs'!A:S,7,FALSE)</f>
        <v>0</v>
      </c>
      <c r="M564" s="224">
        <f>VLOOKUP(A564,'[1]CUT Bs'!A:S,8,FALSE)</f>
        <v>0</v>
      </c>
      <c r="N564" s="224">
        <f>VLOOKUP(A564,'[1]CUT Bs'!A:S,9,FALSE)</f>
        <v>0</v>
      </c>
      <c r="O564" s="224">
        <f>VLOOKUP(A564,'[1]CUT Bs'!A:S,10,FALSE)</f>
        <v>0</v>
      </c>
      <c r="P564" s="224">
        <f>VLOOKUP(A564,'[1]CUT Bs'!A:S,11,FALSE)</f>
        <v>0</v>
      </c>
      <c r="Q564" s="224">
        <f>VLOOKUP(A564,'[1]CUT Bs'!A:S,12,FALSE)</f>
        <v>0</v>
      </c>
      <c r="R564" s="224">
        <f>VLOOKUP(A564,'[1]CUT Bs'!A:S,13,FALSE)</f>
        <v>0</v>
      </c>
      <c r="S564" s="224">
        <f>VLOOKUP(A564,'[1]CUT Bs'!A:S,14,FALSE)</f>
        <v>0</v>
      </c>
      <c r="T564" s="224">
        <f>VLOOKUP(A564,'[1]CUT Bs'!A:S,15,FALSE)</f>
        <v>0</v>
      </c>
      <c r="U564" s="224">
        <f>VLOOKUP(A564,'[1]CUT Bs'!A:S,16,FALSE)</f>
        <v>0</v>
      </c>
      <c r="V564" s="224">
        <f>VLOOKUP(A564,'[1]CUT Bs'!A:S,17,FALSE)</f>
        <v>0</v>
      </c>
      <c r="W564" s="224">
        <f>VLOOKUP(A564,'[1]RES. TRL'!F:H,2,FALSE)</f>
        <v>0</v>
      </c>
      <c r="X564" s="224">
        <f>VLOOKUP(A564,'[1]RES. TRL'!F:H,3,FALSE)</f>
        <v>0</v>
      </c>
      <c r="Y564" s="224">
        <f>VLOOKUP(A564,'[1]CUT USD'!A:N,2,FALSE)</f>
        <v>0</v>
      </c>
      <c r="Z564" s="224">
        <f>VLOOKUP(A564,'[1]CUT USD'!A:N,3,FALSE)</f>
        <v>0</v>
      </c>
      <c r="AA564" s="224">
        <f>VLOOKUP(A564,'[1]CUT USD'!A:N,4,FALSE)</f>
        <v>0</v>
      </c>
      <c r="AB564" s="224">
        <f>VLOOKUP(A564,'[1]CUT USD'!A:N,5,FALSE)</f>
        <v>0</v>
      </c>
      <c r="AC564" s="224">
        <f>VLOOKUP(A564,'[1]CUT USD'!A:N,6,FALSE)</f>
        <v>0</v>
      </c>
      <c r="AD564" s="224">
        <f>VLOOKUP(A564,'[1]CUT USD'!A:N,7,FALSE)</f>
        <v>0</v>
      </c>
      <c r="AE564" s="224">
        <f>VLOOKUP(A564,'[1]CUT USD'!A:N,8,FALSE)</f>
        <v>0</v>
      </c>
      <c r="AF564" s="224">
        <f>VLOOKUP(A564,'[1]CUT USD'!A:N,9,FALSE)</f>
        <v>0</v>
      </c>
      <c r="AG564" s="224">
        <f>VLOOKUP(A564,'[1]CUT USD'!A:N,10,FALSE)</f>
        <v>0</v>
      </c>
      <c r="AH564" s="224">
        <f>VLOOKUP(A564,'[1]CUT USD'!A:N,11,FALSE)</f>
        <v>0</v>
      </c>
      <c r="AI564" s="224">
        <f>VLOOKUP(A564,'[1]CUT USD'!A:N,12,FALSE)</f>
        <v>0</v>
      </c>
      <c r="AJ564" s="224">
        <f>VLOOKUP(A564,'[1]CUT USD'!A:N,13,FALSE)</f>
        <v>0</v>
      </c>
      <c r="AK564" s="224">
        <f>VLOOKUP(A564,'[1]CUT USD'!A:N,14,FALSE)</f>
        <v>0</v>
      </c>
      <c r="AL564" s="96">
        <f t="shared" si="10"/>
        <v>0</v>
      </c>
      <c r="AO564" s="103"/>
    </row>
    <row r="565" spans="1:41" ht="33" hidden="1" customHeight="1">
      <c r="A565" s="221">
        <v>1811</v>
      </c>
      <c r="B565" s="222" t="str">
        <f>PROPER(VLOOKUP(A565,[1]bd_lista!$A:$D,2,FALSE))</f>
        <v>Gobierno Autónomo Municipal De San Ignacio</v>
      </c>
      <c r="C565" s="223" t="s">
        <v>1383</v>
      </c>
      <c r="D565" s="224">
        <f>VLOOKUP(A565,'[1]RES. TRL'!A:C,2,FALSE)</f>
        <v>0</v>
      </c>
      <c r="E565" s="224">
        <f>VLOOKUP(A565,'[1]RES. TRL'!A:C,3,FALSE)</f>
        <v>0</v>
      </c>
      <c r="F565" s="224">
        <f>VLOOKUP(A565,[1]RES.CDI!A:B,2,FALSE)</f>
        <v>0</v>
      </c>
      <c r="G565" s="224">
        <f>VLOOKUP(A565,'[1]CUT Bs'!A:S,2,FALSE)</f>
        <v>0</v>
      </c>
      <c r="H565" s="224">
        <f>VLOOKUP(A565,'[1]CUT Bs'!A:S,3,FALSE)</f>
        <v>0</v>
      </c>
      <c r="I565" s="224">
        <f>VLOOKUP(A565,'[1]CUT Bs'!A:S,4,FALSE)</f>
        <v>0</v>
      </c>
      <c r="J565" s="224">
        <f>VLOOKUP(A565,'[1]CUT Bs'!A:S,5,FALSE)</f>
        <v>0</v>
      </c>
      <c r="K565" s="224">
        <f>VLOOKUP(A565,'[1]CUT Bs'!A:S,6,FALSE)</f>
        <v>0</v>
      </c>
      <c r="L565" s="224">
        <f>VLOOKUP(A565,'[1]CUT Bs'!A:S,7,FALSE)</f>
        <v>0</v>
      </c>
      <c r="M565" s="224">
        <f>VLOOKUP(A565,'[1]CUT Bs'!A:S,8,FALSE)</f>
        <v>0</v>
      </c>
      <c r="N565" s="224">
        <f>VLOOKUP(A565,'[1]CUT Bs'!A:S,9,FALSE)</f>
        <v>0</v>
      </c>
      <c r="O565" s="224">
        <f>VLOOKUP(A565,'[1]CUT Bs'!A:S,10,FALSE)</f>
        <v>0</v>
      </c>
      <c r="P565" s="224">
        <f>VLOOKUP(A565,'[1]CUT Bs'!A:S,11,FALSE)</f>
        <v>0</v>
      </c>
      <c r="Q565" s="224">
        <f>VLOOKUP(A565,'[1]CUT Bs'!A:S,12,FALSE)</f>
        <v>0</v>
      </c>
      <c r="R565" s="224">
        <f>VLOOKUP(A565,'[1]CUT Bs'!A:S,13,FALSE)</f>
        <v>0</v>
      </c>
      <c r="S565" s="224">
        <f>VLOOKUP(A565,'[1]CUT Bs'!A:S,14,FALSE)</f>
        <v>0</v>
      </c>
      <c r="T565" s="224">
        <f>VLOOKUP(A565,'[1]CUT Bs'!A:S,15,FALSE)</f>
        <v>0</v>
      </c>
      <c r="U565" s="224">
        <f>VLOOKUP(A565,'[1]CUT Bs'!A:S,16,FALSE)</f>
        <v>0</v>
      </c>
      <c r="V565" s="224">
        <f>VLOOKUP(A565,'[1]CUT Bs'!A:S,17,FALSE)</f>
        <v>0</v>
      </c>
      <c r="W565" s="224">
        <f>VLOOKUP(A565,'[1]RES. TRL'!F:H,2,FALSE)</f>
        <v>0</v>
      </c>
      <c r="X565" s="224">
        <f>VLOOKUP(A565,'[1]RES. TRL'!F:H,3,FALSE)</f>
        <v>0</v>
      </c>
      <c r="Y565" s="224">
        <f>VLOOKUP(A565,'[1]CUT USD'!A:N,2,FALSE)</f>
        <v>0</v>
      </c>
      <c r="Z565" s="224">
        <f>VLOOKUP(A565,'[1]CUT USD'!A:N,3,FALSE)</f>
        <v>0</v>
      </c>
      <c r="AA565" s="224">
        <f>VLOOKUP(A565,'[1]CUT USD'!A:N,4,FALSE)</f>
        <v>0</v>
      </c>
      <c r="AB565" s="224">
        <f>VLOOKUP(A565,'[1]CUT USD'!A:N,5,FALSE)</f>
        <v>0</v>
      </c>
      <c r="AC565" s="224">
        <f>VLOOKUP(A565,'[1]CUT USD'!A:N,6,FALSE)</f>
        <v>0</v>
      </c>
      <c r="AD565" s="224">
        <f>VLOOKUP(A565,'[1]CUT USD'!A:N,7,FALSE)</f>
        <v>0</v>
      </c>
      <c r="AE565" s="224">
        <f>VLOOKUP(A565,'[1]CUT USD'!A:N,8,FALSE)</f>
        <v>0</v>
      </c>
      <c r="AF565" s="224">
        <f>VLOOKUP(A565,'[1]CUT USD'!A:N,9,FALSE)</f>
        <v>0</v>
      </c>
      <c r="AG565" s="224">
        <f>VLOOKUP(A565,'[1]CUT USD'!A:N,10,FALSE)</f>
        <v>0</v>
      </c>
      <c r="AH565" s="224">
        <f>VLOOKUP(A565,'[1]CUT USD'!A:N,11,FALSE)</f>
        <v>0</v>
      </c>
      <c r="AI565" s="224">
        <f>VLOOKUP(A565,'[1]CUT USD'!A:N,12,FALSE)</f>
        <v>0</v>
      </c>
      <c r="AJ565" s="224">
        <f>VLOOKUP(A565,'[1]CUT USD'!A:N,13,FALSE)</f>
        <v>0</v>
      </c>
      <c r="AK565" s="224">
        <f>VLOOKUP(A565,'[1]CUT USD'!A:N,14,FALSE)</f>
        <v>0</v>
      </c>
      <c r="AL565" s="96">
        <f t="shared" si="10"/>
        <v>0</v>
      </c>
      <c r="AO565" s="103"/>
    </row>
    <row r="566" spans="1:41" ht="33" hidden="1" customHeight="1">
      <c r="A566" s="221">
        <v>1812</v>
      </c>
      <c r="B566" s="222" t="str">
        <f>PROPER(VLOOKUP(A566,[1]bd_lista!$A:$D,2,FALSE))</f>
        <v>Gobierno Autónomo Municipal De Loreto</v>
      </c>
      <c r="C566" s="223" t="s">
        <v>1383</v>
      </c>
      <c r="D566" s="224">
        <f>VLOOKUP(A566,'[1]RES. TRL'!A:C,2,FALSE)</f>
        <v>0</v>
      </c>
      <c r="E566" s="224">
        <f>VLOOKUP(A566,'[1]RES. TRL'!A:C,3,FALSE)</f>
        <v>0</v>
      </c>
      <c r="F566" s="224">
        <f>VLOOKUP(A566,[1]RES.CDI!A:B,2,FALSE)</f>
        <v>0</v>
      </c>
      <c r="G566" s="224">
        <f>VLOOKUP(A566,'[1]CUT Bs'!A:S,2,FALSE)</f>
        <v>0</v>
      </c>
      <c r="H566" s="224">
        <f>VLOOKUP(A566,'[1]CUT Bs'!A:S,3,FALSE)</f>
        <v>0</v>
      </c>
      <c r="I566" s="224">
        <f>VLOOKUP(A566,'[1]CUT Bs'!A:S,4,FALSE)</f>
        <v>0</v>
      </c>
      <c r="J566" s="224">
        <f>VLOOKUP(A566,'[1]CUT Bs'!A:S,5,FALSE)</f>
        <v>0</v>
      </c>
      <c r="K566" s="224">
        <f>VLOOKUP(A566,'[1]CUT Bs'!A:S,6,FALSE)</f>
        <v>0</v>
      </c>
      <c r="L566" s="224">
        <f>VLOOKUP(A566,'[1]CUT Bs'!A:S,7,FALSE)</f>
        <v>0</v>
      </c>
      <c r="M566" s="224">
        <f>VLOOKUP(A566,'[1]CUT Bs'!A:S,8,FALSE)</f>
        <v>0</v>
      </c>
      <c r="N566" s="224">
        <f>VLOOKUP(A566,'[1]CUT Bs'!A:S,9,FALSE)</f>
        <v>0</v>
      </c>
      <c r="O566" s="224">
        <f>VLOOKUP(A566,'[1]CUT Bs'!A:S,10,FALSE)</f>
        <v>0</v>
      </c>
      <c r="P566" s="224">
        <f>VLOOKUP(A566,'[1]CUT Bs'!A:S,11,FALSE)</f>
        <v>0</v>
      </c>
      <c r="Q566" s="224">
        <f>VLOOKUP(A566,'[1]CUT Bs'!A:S,12,FALSE)</f>
        <v>0</v>
      </c>
      <c r="R566" s="224">
        <f>VLOOKUP(A566,'[1]CUT Bs'!A:S,13,FALSE)</f>
        <v>0</v>
      </c>
      <c r="S566" s="224">
        <f>VLOOKUP(A566,'[1]CUT Bs'!A:S,14,FALSE)</f>
        <v>0</v>
      </c>
      <c r="T566" s="224">
        <f>VLOOKUP(A566,'[1]CUT Bs'!A:S,15,FALSE)</f>
        <v>0</v>
      </c>
      <c r="U566" s="224">
        <f>VLOOKUP(A566,'[1]CUT Bs'!A:S,16,FALSE)</f>
        <v>0</v>
      </c>
      <c r="V566" s="224">
        <f>VLOOKUP(A566,'[1]CUT Bs'!A:S,17,FALSE)</f>
        <v>0</v>
      </c>
      <c r="W566" s="224">
        <f>VLOOKUP(A566,'[1]RES. TRL'!F:H,2,FALSE)</f>
        <v>0</v>
      </c>
      <c r="X566" s="224">
        <f>VLOOKUP(A566,'[1]RES. TRL'!F:H,3,FALSE)</f>
        <v>0</v>
      </c>
      <c r="Y566" s="224">
        <f>VLOOKUP(A566,'[1]CUT USD'!A:N,2,FALSE)</f>
        <v>0</v>
      </c>
      <c r="Z566" s="224">
        <f>VLOOKUP(A566,'[1]CUT USD'!A:N,3,FALSE)</f>
        <v>0</v>
      </c>
      <c r="AA566" s="224">
        <f>VLOOKUP(A566,'[1]CUT USD'!A:N,4,FALSE)</f>
        <v>0</v>
      </c>
      <c r="AB566" s="224">
        <f>VLOOKUP(A566,'[1]CUT USD'!A:N,5,FALSE)</f>
        <v>0</v>
      </c>
      <c r="AC566" s="224">
        <f>VLOOKUP(A566,'[1]CUT USD'!A:N,6,FALSE)</f>
        <v>0</v>
      </c>
      <c r="AD566" s="224">
        <f>VLOOKUP(A566,'[1]CUT USD'!A:N,7,FALSE)</f>
        <v>0</v>
      </c>
      <c r="AE566" s="224">
        <f>VLOOKUP(A566,'[1]CUT USD'!A:N,8,FALSE)</f>
        <v>0</v>
      </c>
      <c r="AF566" s="224">
        <f>VLOOKUP(A566,'[1]CUT USD'!A:N,9,FALSE)</f>
        <v>0</v>
      </c>
      <c r="AG566" s="224">
        <f>VLOOKUP(A566,'[1]CUT USD'!A:N,10,FALSE)</f>
        <v>0</v>
      </c>
      <c r="AH566" s="224">
        <f>VLOOKUP(A566,'[1]CUT USD'!A:N,11,FALSE)</f>
        <v>0</v>
      </c>
      <c r="AI566" s="224">
        <f>VLOOKUP(A566,'[1]CUT USD'!A:N,12,FALSE)</f>
        <v>0</v>
      </c>
      <c r="AJ566" s="224">
        <f>VLOOKUP(A566,'[1]CUT USD'!A:N,13,FALSE)</f>
        <v>0</v>
      </c>
      <c r="AK566" s="224">
        <f>VLOOKUP(A566,'[1]CUT USD'!A:N,14,FALSE)</f>
        <v>0</v>
      </c>
      <c r="AL566" s="96">
        <f t="shared" si="10"/>
        <v>0</v>
      </c>
      <c r="AO566" s="103"/>
    </row>
    <row r="567" spans="1:41" ht="33" hidden="1" customHeight="1">
      <c r="A567" s="221">
        <v>1813</v>
      </c>
      <c r="B567" s="222" t="str">
        <f>PROPER(VLOOKUP(A567,[1]bd_lista!$A:$D,2,FALSE))</f>
        <v>Gobierno Autónomo Municipal De San Andrés</v>
      </c>
      <c r="C567" s="223" t="s">
        <v>1383</v>
      </c>
      <c r="D567" s="224">
        <f>VLOOKUP(A567,'[1]RES. TRL'!A:C,2,FALSE)</f>
        <v>0</v>
      </c>
      <c r="E567" s="224">
        <f>VLOOKUP(A567,'[1]RES. TRL'!A:C,3,FALSE)</f>
        <v>0</v>
      </c>
      <c r="F567" s="224">
        <f>VLOOKUP(A567,[1]RES.CDI!A:B,2,FALSE)</f>
        <v>0</v>
      </c>
      <c r="G567" s="224">
        <f>VLOOKUP(A567,'[1]CUT Bs'!A:S,2,FALSE)</f>
        <v>0</v>
      </c>
      <c r="H567" s="224">
        <f>VLOOKUP(A567,'[1]CUT Bs'!A:S,3,FALSE)</f>
        <v>0</v>
      </c>
      <c r="I567" s="224">
        <f>VLOOKUP(A567,'[1]CUT Bs'!A:S,4,FALSE)</f>
        <v>0</v>
      </c>
      <c r="J567" s="224">
        <f>VLOOKUP(A567,'[1]CUT Bs'!A:S,5,FALSE)</f>
        <v>0</v>
      </c>
      <c r="K567" s="224">
        <f>VLOOKUP(A567,'[1]CUT Bs'!A:S,6,FALSE)</f>
        <v>0</v>
      </c>
      <c r="L567" s="224">
        <f>VLOOKUP(A567,'[1]CUT Bs'!A:S,7,FALSE)</f>
        <v>0</v>
      </c>
      <c r="M567" s="224">
        <f>VLOOKUP(A567,'[1]CUT Bs'!A:S,8,FALSE)</f>
        <v>0</v>
      </c>
      <c r="N567" s="224">
        <f>VLOOKUP(A567,'[1]CUT Bs'!A:S,9,FALSE)</f>
        <v>0</v>
      </c>
      <c r="O567" s="224">
        <f>VLOOKUP(A567,'[1]CUT Bs'!A:S,10,FALSE)</f>
        <v>0</v>
      </c>
      <c r="P567" s="224">
        <f>VLOOKUP(A567,'[1]CUT Bs'!A:S,11,FALSE)</f>
        <v>0</v>
      </c>
      <c r="Q567" s="224">
        <f>VLOOKUP(A567,'[1]CUT Bs'!A:S,12,FALSE)</f>
        <v>0</v>
      </c>
      <c r="R567" s="224">
        <f>VLOOKUP(A567,'[1]CUT Bs'!A:S,13,FALSE)</f>
        <v>0</v>
      </c>
      <c r="S567" s="224">
        <f>VLOOKUP(A567,'[1]CUT Bs'!A:S,14,FALSE)</f>
        <v>0</v>
      </c>
      <c r="T567" s="224">
        <f>VLOOKUP(A567,'[1]CUT Bs'!A:S,15,FALSE)</f>
        <v>0</v>
      </c>
      <c r="U567" s="224">
        <f>VLOOKUP(A567,'[1]CUT Bs'!A:S,16,FALSE)</f>
        <v>0</v>
      </c>
      <c r="V567" s="224">
        <f>VLOOKUP(A567,'[1]CUT Bs'!A:S,17,FALSE)</f>
        <v>0</v>
      </c>
      <c r="W567" s="224">
        <f>VLOOKUP(A567,'[1]RES. TRL'!F:H,2,FALSE)</f>
        <v>0</v>
      </c>
      <c r="X567" s="224">
        <f>VLOOKUP(A567,'[1]RES. TRL'!F:H,3,FALSE)</f>
        <v>0</v>
      </c>
      <c r="Y567" s="224">
        <f>VLOOKUP(A567,'[1]CUT USD'!A:N,2,FALSE)</f>
        <v>0</v>
      </c>
      <c r="Z567" s="224">
        <f>VLOOKUP(A567,'[1]CUT USD'!A:N,3,FALSE)</f>
        <v>0</v>
      </c>
      <c r="AA567" s="224">
        <f>VLOOKUP(A567,'[1]CUT USD'!A:N,4,FALSE)</f>
        <v>0</v>
      </c>
      <c r="AB567" s="224">
        <f>VLOOKUP(A567,'[1]CUT USD'!A:N,5,FALSE)</f>
        <v>0</v>
      </c>
      <c r="AC567" s="224">
        <f>VLOOKUP(A567,'[1]CUT USD'!A:N,6,FALSE)</f>
        <v>0</v>
      </c>
      <c r="AD567" s="224">
        <f>VLOOKUP(A567,'[1]CUT USD'!A:N,7,FALSE)</f>
        <v>0</v>
      </c>
      <c r="AE567" s="224">
        <f>VLOOKUP(A567,'[1]CUT USD'!A:N,8,FALSE)</f>
        <v>0</v>
      </c>
      <c r="AF567" s="224">
        <f>VLOOKUP(A567,'[1]CUT USD'!A:N,9,FALSE)</f>
        <v>0</v>
      </c>
      <c r="AG567" s="224">
        <f>VLOOKUP(A567,'[1]CUT USD'!A:N,10,FALSE)</f>
        <v>0</v>
      </c>
      <c r="AH567" s="224">
        <f>VLOOKUP(A567,'[1]CUT USD'!A:N,11,FALSE)</f>
        <v>0</v>
      </c>
      <c r="AI567" s="224">
        <f>VLOOKUP(A567,'[1]CUT USD'!A:N,12,FALSE)</f>
        <v>0</v>
      </c>
      <c r="AJ567" s="224">
        <f>VLOOKUP(A567,'[1]CUT USD'!A:N,13,FALSE)</f>
        <v>0</v>
      </c>
      <c r="AK567" s="224">
        <f>VLOOKUP(A567,'[1]CUT USD'!A:N,14,FALSE)</f>
        <v>0</v>
      </c>
      <c r="AL567" s="96">
        <f t="shared" si="10"/>
        <v>0</v>
      </c>
      <c r="AO567" s="103"/>
    </row>
    <row r="568" spans="1:41" ht="33" hidden="1" customHeight="1">
      <c r="A568" s="221">
        <v>1814</v>
      </c>
      <c r="B568" s="222" t="str">
        <f>PROPER(VLOOKUP(A568,[1]bd_lista!$A:$D,2,FALSE))</f>
        <v>Gobierno Autónomo Municipal De San Joaquín</v>
      </c>
      <c r="C568" s="223" t="s">
        <v>1383</v>
      </c>
      <c r="D568" s="224">
        <f>VLOOKUP(A568,'[1]RES. TRL'!A:C,2,FALSE)</f>
        <v>0</v>
      </c>
      <c r="E568" s="224">
        <f>VLOOKUP(A568,'[1]RES. TRL'!A:C,3,FALSE)</f>
        <v>0</v>
      </c>
      <c r="F568" s="224">
        <f>VLOOKUP(A568,[1]RES.CDI!A:B,2,FALSE)</f>
        <v>0</v>
      </c>
      <c r="G568" s="224">
        <f>VLOOKUP(A568,'[1]CUT Bs'!A:S,2,FALSE)</f>
        <v>0</v>
      </c>
      <c r="H568" s="224">
        <f>VLOOKUP(A568,'[1]CUT Bs'!A:S,3,FALSE)</f>
        <v>0</v>
      </c>
      <c r="I568" s="224">
        <f>VLOOKUP(A568,'[1]CUT Bs'!A:S,4,FALSE)</f>
        <v>0</v>
      </c>
      <c r="J568" s="224">
        <f>VLOOKUP(A568,'[1]CUT Bs'!A:S,5,FALSE)</f>
        <v>0</v>
      </c>
      <c r="K568" s="224">
        <f>VLOOKUP(A568,'[1]CUT Bs'!A:S,6,FALSE)</f>
        <v>0</v>
      </c>
      <c r="L568" s="224">
        <f>VLOOKUP(A568,'[1]CUT Bs'!A:S,7,FALSE)</f>
        <v>0</v>
      </c>
      <c r="M568" s="224">
        <f>VLOOKUP(A568,'[1]CUT Bs'!A:S,8,FALSE)</f>
        <v>0</v>
      </c>
      <c r="N568" s="224">
        <f>VLOOKUP(A568,'[1]CUT Bs'!A:S,9,FALSE)</f>
        <v>0</v>
      </c>
      <c r="O568" s="224">
        <f>VLOOKUP(A568,'[1]CUT Bs'!A:S,10,FALSE)</f>
        <v>0</v>
      </c>
      <c r="P568" s="224">
        <f>VLOOKUP(A568,'[1]CUT Bs'!A:S,11,FALSE)</f>
        <v>0</v>
      </c>
      <c r="Q568" s="224">
        <f>VLOOKUP(A568,'[1]CUT Bs'!A:S,12,FALSE)</f>
        <v>0</v>
      </c>
      <c r="R568" s="224">
        <f>VLOOKUP(A568,'[1]CUT Bs'!A:S,13,FALSE)</f>
        <v>0</v>
      </c>
      <c r="S568" s="224">
        <f>VLOOKUP(A568,'[1]CUT Bs'!A:S,14,FALSE)</f>
        <v>0</v>
      </c>
      <c r="T568" s="224">
        <f>VLOOKUP(A568,'[1]CUT Bs'!A:S,15,FALSE)</f>
        <v>0</v>
      </c>
      <c r="U568" s="224">
        <f>VLOOKUP(A568,'[1]CUT Bs'!A:S,16,FALSE)</f>
        <v>0</v>
      </c>
      <c r="V568" s="224">
        <f>VLOOKUP(A568,'[1]CUT Bs'!A:S,17,FALSE)</f>
        <v>0</v>
      </c>
      <c r="W568" s="224">
        <f>VLOOKUP(A568,'[1]RES. TRL'!F:H,2,FALSE)</f>
        <v>0</v>
      </c>
      <c r="X568" s="224">
        <f>VLOOKUP(A568,'[1]RES. TRL'!F:H,3,FALSE)</f>
        <v>0</v>
      </c>
      <c r="Y568" s="224">
        <f>VLOOKUP(A568,'[1]CUT USD'!A:N,2,FALSE)</f>
        <v>0</v>
      </c>
      <c r="Z568" s="224">
        <f>VLOOKUP(A568,'[1]CUT USD'!A:N,3,FALSE)</f>
        <v>0</v>
      </c>
      <c r="AA568" s="224">
        <f>VLOOKUP(A568,'[1]CUT USD'!A:N,4,FALSE)</f>
        <v>0</v>
      </c>
      <c r="AB568" s="224">
        <f>VLOOKUP(A568,'[1]CUT USD'!A:N,5,FALSE)</f>
        <v>0</v>
      </c>
      <c r="AC568" s="224">
        <f>VLOOKUP(A568,'[1]CUT USD'!A:N,6,FALSE)</f>
        <v>0</v>
      </c>
      <c r="AD568" s="224">
        <f>VLOOKUP(A568,'[1]CUT USD'!A:N,7,FALSE)</f>
        <v>0</v>
      </c>
      <c r="AE568" s="224">
        <f>VLOOKUP(A568,'[1]CUT USD'!A:N,8,FALSE)</f>
        <v>0</v>
      </c>
      <c r="AF568" s="224">
        <f>VLOOKUP(A568,'[1]CUT USD'!A:N,9,FALSE)</f>
        <v>0</v>
      </c>
      <c r="AG568" s="224">
        <f>VLOOKUP(A568,'[1]CUT USD'!A:N,10,FALSE)</f>
        <v>0</v>
      </c>
      <c r="AH568" s="224">
        <f>VLOOKUP(A568,'[1]CUT USD'!A:N,11,FALSE)</f>
        <v>0</v>
      </c>
      <c r="AI568" s="224">
        <f>VLOOKUP(A568,'[1]CUT USD'!A:N,12,FALSE)</f>
        <v>0</v>
      </c>
      <c r="AJ568" s="224">
        <f>VLOOKUP(A568,'[1]CUT USD'!A:N,13,FALSE)</f>
        <v>0</v>
      </c>
      <c r="AK568" s="224">
        <f>VLOOKUP(A568,'[1]CUT USD'!A:N,14,FALSE)</f>
        <v>0</v>
      </c>
      <c r="AL568" s="96">
        <f t="shared" si="10"/>
        <v>0</v>
      </c>
      <c r="AO568" s="103"/>
    </row>
    <row r="569" spans="1:41" ht="33" hidden="1" customHeight="1">
      <c r="A569" s="221">
        <v>1815</v>
      </c>
      <c r="B569" s="222" t="str">
        <f>PROPER(VLOOKUP(A569,[1]bd_lista!$A:$D,2,FALSE))</f>
        <v>Gobierno Autónomo Municipal De San Ramón</v>
      </c>
      <c r="C569" s="223" t="s">
        <v>1383</v>
      </c>
      <c r="D569" s="224">
        <f>VLOOKUP(A569,'[1]RES. TRL'!A:C,2,FALSE)</f>
        <v>0</v>
      </c>
      <c r="E569" s="224">
        <f>VLOOKUP(A569,'[1]RES. TRL'!A:C,3,FALSE)</f>
        <v>0</v>
      </c>
      <c r="F569" s="224">
        <f>VLOOKUP(A569,[1]RES.CDI!A:B,2,FALSE)</f>
        <v>0</v>
      </c>
      <c r="G569" s="224">
        <f>VLOOKUP(A569,'[1]CUT Bs'!A:S,2,FALSE)</f>
        <v>0</v>
      </c>
      <c r="H569" s="224">
        <f>VLOOKUP(A569,'[1]CUT Bs'!A:S,3,FALSE)</f>
        <v>0</v>
      </c>
      <c r="I569" s="224">
        <f>VLOOKUP(A569,'[1]CUT Bs'!A:S,4,FALSE)</f>
        <v>0</v>
      </c>
      <c r="J569" s="224">
        <f>VLOOKUP(A569,'[1]CUT Bs'!A:S,5,FALSE)</f>
        <v>0</v>
      </c>
      <c r="K569" s="224">
        <f>VLOOKUP(A569,'[1]CUT Bs'!A:S,6,FALSE)</f>
        <v>0</v>
      </c>
      <c r="L569" s="224">
        <f>VLOOKUP(A569,'[1]CUT Bs'!A:S,7,FALSE)</f>
        <v>0</v>
      </c>
      <c r="M569" s="224">
        <f>VLOOKUP(A569,'[1]CUT Bs'!A:S,8,FALSE)</f>
        <v>0</v>
      </c>
      <c r="N569" s="224">
        <f>VLOOKUP(A569,'[1]CUT Bs'!A:S,9,FALSE)</f>
        <v>0</v>
      </c>
      <c r="O569" s="224">
        <f>VLOOKUP(A569,'[1]CUT Bs'!A:S,10,FALSE)</f>
        <v>0</v>
      </c>
      <c r="P569" s="224">
        <f>VLOOKUP(A569,'[1]CUT Bs'!A:S,11,FALSE)</f>
        <v>0</v>
      </c>
      <c r="Q569" s="224">
        <f>VLOOKUP(A569,'[1]CUT Bs'!A:S,12,FALSE)</f>
        <v>0</v>
      </c>
      <c r="R569" s="224">
        <f>VLOOKUP(A569,'[1]CUT Bs'!A:S,13,FALSE)</f>
        <v>0</v>
      </c>
      <c r="S569" s="224">
        <f>VLOOKUP(A569,'[1]CUT Bs'!A:S,14,FALSE)</f>
        <v>0</v>
      </c>
      <c r="T569" s="224">
        <f>VLOOKUP(A569,'[1]CUT Bs'!A:S,15,FALSE)</f>
        <v>0</v>
      </c>
      <c r="U569" s="224">
        <f>VLOOKUP(A569,'[1]CUT Bs'!A:S,16,FALSE)</f>
        <v>0</v>
      </c>
      <c r="V569" s="224">
        <f>VLOOKUP(A569,'[1]CUT Bs'!A:S,17,FALSE)</f>
        <v>0</v>
      </c>
      <c r="W569" s="224">
        <f>VLOOKUP(A569,'[1]RES. TRL'!F:H,2,FALSE)</f>
        <v>0</v>
      </c>
      <c r="X569" s="224">
        <f>VLOOKUP(A569,'[1]RES. TRL'!F:H,3,FALSE)</f>
        <v>0</v>
      </c>
      <c r="Y569" s="224">
        <f>VLOOKUP(A569,'[1]CUT USD'!A:N,2,FALSE)</f>
        <v>0</v>
      </c>
      <c r="Z569" s="224">
        <f>VLOOKUP(A569,'[1]CUT USD'!A:N,3,FALSE)</f>
        <v>0</v>
      </c>
      <c r="AA569" s="224">
        <f>VLOOKUP(A569,'[1]CUT USD'!A:N,4,FALSE)</f>
        <v>0</v>
      </c>
      <c r="AB569" s="224">
        <f>VLOOKUP(A569,'[1]CUT USD'!A:N,5,FALSE)</f>
        <v>0</v>
      </c>
      <c r="AC569" s="224">
        <f>VLOOKUP(A569,'[1]CUT USD'!A:N,6,FALSE)</f>
        <v>0</v>
      </c>
      <c r="AD569" s="224">
        <f>VLOOKUP(A569,'[1]CUT USD'!A:N,7,FALSE)</f>
        <v>0</v>
      </c>
      <c r="AE569" s="224">
        <f>VLOOKUP(A569,'[1]CUT USD'!A:N,8,FALSE)</f>
        <v>0</v>
      </c>
      <c r="AF569" s="224">
        <f>VLOOKUP(A569,'[1]CUT USD'!A:N,9,FALSE)</f>
        <v>0</v>
      </c>
      <c r="AG569" s="224">
        <f>VLOOKUP(A569,'[1]CUT USD'!A:N,10,FALSE)</f>
        <v>0</v>
      </c>
      <c r="AH569" s="224">
        <f>VLOOKUP(A569,'[1]CUT USD'!A:N,11,FALSE)</f>
        <v>0</v>
      </c>
      <c r="AI569" s="224">
        <f>VLOOKUP(A569,'[1]CUT USD'!A:N,12,FALSE)</f>
        <v>0</v>
      </c>
      <c r="AJ569" s="224">
        <f>VLOOKUP(A569,'[1]CUT USD'!A:N,13,FALSE)</f>
        <v>0</v>
      </c>
      <c r="AK569" s="224">
        <f>VLOOKUP(A569,'[1]CUT USD'!A:N,14,FALSE)</f>
        <v>0</v>
      </c>
      <c r="AL569" s="96">
        <f t="shared" si="10"/>
        <v>0</v>
      </c>
      <c r="AO569" s="103"/>
    </row>
    <row r="570" spans="1:41" ht="33" hidden="1" customHeight="1">
      <c r="A570" s="221">
        <v>1816</v>
      </c>
      <c r="B570" s="222" t="str">
        <f>PROPER(VLOOKUP(A570,[1]bd_lista!$A:$D,2,FALSE))</f>
        <v>Gobierno Autónomo Municipal De Puerto Síles</v>
      </c>
      <c r="C570" s="223" t="s">
        <v>1383</v>
      </c>
      <c r="D570" s="224">
        <f>VLOOKUP(A570,'[1]RES. TRL'!A:C,2,FALSE)</f>
        <v>0</v>
      </c>
      <c r="E570" s="224">
        <f>VLOOKUP(A570,'[1]RES. TRL'!A:C,3,FALSE)</f>
        <v>0</v>
      </c>
      <c r="F570" s="224">
        <f>VLOOKUP(A570,[1]RES.CDI!A:B,2,FALSE)</f>
        <v>0</v>
      </c>
      <c r="G570" s="224">
        <f>VLOOKUP(A570,'[1]CUT Bs'!A:S,2,FALSE)</f>
        <v>0</v>
      </c>
      <c r="H570" s="224">
        <f>VLOOKUP(A570,'[1]CUT Bs'!A:S,3,FALSE)</f>
        <v>0</v>
      </c>
      <c r="I570" s="224">
        <f>VLOOKUP(A570,'[1]CUT Bs'!A:S,4,FALSE)</f>
        <v>0</v>
      </c>
      <c r="J570" s="224">
        <f>VLOOKUP(A570,'[1]CUT Bs'!A:S,5,FALSE)</f>
        <v>0</v>
      </c>
      <c r="K570" s="224">
        <f>VLOOKUP(A570,'[1]CUT Bs'!A:S,6,FALSE)</f>
        <v>0</v>
      </c>
      <c r="L570" s="224">
        <f>VLOOKUP(A570,'[1]CUT Bs'!A:S,7,FALSE)</f>
        <v>0</v>
      </c>
      <c r="M570" s="224">
        <f>VLOOKUP(A570,'[1]CUT Bs'!A:S,8,FALSE)</f>
        <v>0</v>
      </c>
      <c r="N570" s="224">
        <f>VLOOKUP(A570,'[1]CUT Bs'!A:S,9,FALSE)</f>
        <v>0</v>
      </c>
      <c r="O570" s="224">
        <f>VLOOKUP(A570,'[1]CUT Bs'!A:S,10,FALSE)</f>
        <v>0</v>
      </c>
      <c r="P570" s="224">
        <f>VLOOKUP(A570,'[1]CUT Bs'!A:S,11,FALSE)</f>
        <v>0</v>
      </c>
      <c r="Q570" s="224">
        <f>VLOOKUP(A570,'[1]CUT Bs'!A:S,12,FALSE)</f>
        <v>0</v>
      </c>
      <c r="R570" s="224">
        <f>VLOOKUP(A570,'[1]CUT Bs'!A:S,13,FALSE)</f>
        <v>0</v>
      </c>
      <c r="S570" s="224">
        <f>VLOOKUP(A570,'[1]CUT Bs'!A:S,14,FALSE)</f>
        <v>0</v>
      </c>
      <c r="T570" s="224">
        <f>VLOOKUP(A570,'[1]CUT Bs'!A:S,15,FALSE)</f>
        <v>0</v>
      </c>
      <c r="U570" s="224">
        <f>VLOOKUP(A570,'[1]CUT Bs'!A:S,16,FALSE)</f>
        <v>0</v>
      </c>
      <c r="V570" s="224">
        <f>VLOOKUP(A570,'[1]CUT Bs'!A:S,17,FALSE)</f>
        <v>0</v>
      </c>
      <c r="W570" s="224">
        <f>VLOOKUP(A570,'[1]RES. TRL'!F:H,2,FALSE)</f>
        <v>0</v>
      </c>
      <c r="X570" s="224">
        <f>VLOOKUP(A570,'[1]RES. TRL'!F:H,3,FALSE)</f>
        <v>0</v>
      </c>
      <c r="Y570" s="224">
        <f>VLOOKUP(A570,'[1]CUT USD'!A:N,2,FALSE)</f>
        <v>0</v>
      </c>
      <c r="Z570" s="224">
        <f>VLOOKUP(A570,'[1]CUT USD'!A:N,3,FALSE)</f>
        <v>0</v>
      </c>
      <c r="AA570" s="224">
        <f>VLOOKUP(A570,'[1]CUT USD'!A:N,4,FALSE)</f>
        <v>0</v>
      </c>
      <c r="AB570" s="224">
        <f>VLOOKUP(A570,'[1]CUT USD'!A:N,5,FALSE)</f>
        <v>0</v>
      </c>
      <c r="AC570" s="224">
        <f>VLOOKUP(A570,'[1]CUT USD'!A:N,6,FALSE)</f>
        <v>0</v>
      </c>
      <c r="AD570" s="224">
        <f>VLOOKUP(A570,'[1]CUT USD'!A:N,7,FALSE)</f>
        <v>0</v>
      </c>
      <c r="AE570" s="224">
        <f>VLOOKUP(A570,'[1]CUT USD'!A:N,8,FALSE)</f>
        <v>0</v>
      </c>
      <c r="AF570" s="224">
        <f>VLOOKUP(A570,'[1]CUT USD'!A:N,9,FALSE)</f>
        <v>0</v>
      </c>
      <c r="AG570" s="224">
        <f>VLOOKUP(A570,'[1]CUT USD'!A:N,10,FALSE)</f>
        <v>0</v>
      </c>
      <c r="AH570" s="224">
        <f>VLOOKUP(A570,'[1]CUT USD'!A:N,11,FALSE)</f>
        <v>0</v>
      </c>
      <c r="AI570" s="224">
        <f>VLOOKUP(A570,'[1]CUT USD'!A:N,12,FALSE)</f>
        <v>0</v>
      </c>
      <c r="AJ570" s="224">
        <f>VLOOKUP(A570,'[1]CUT USD'!A:N,13,FALSE)</f>
        <v>0</v>
      </c>
      <c r="AK570" s="224">
        <f>VLOOKUP(A570,'[1]CUT USD'!A:N,14,FALSE)</f>
        <v>0</v>
      </c>
      <c r="AL570" s="96">
        <f t="shared" si="10"/>
        <v>0</v>
      </c>
      <c r="AO570" s="103"/>
    </row>
    <row r="571" spans="1:41" ht="33" hidden="1" customHeight="1">
      <c r="A571" s="221">
        <v>1817</v>
      </c>
      <c r="B571" s="222" t="str">
        <f>PROPER(VLOOKUP(A571,[1]bd_lista!$A:$D,2,FALSE))</f>
        <v>Gobierno Autónomo Municipal De Magdalena</v>
      </c>
      <c r="C571" s="223" t="s">
        <v>1383</v>
      </c>
      <c r="D571" s="224">
        <f>VLOOKUP(A571,'[1]RES. TRL'!A:C,2,FALSE)</f>
        <v>0</v>
      </c>
      <c r="E571" s="224">
        <f>VLOOKUP(A571,'[1]RES. TRL'!A:C,3,FALSE)</f>
        <v>0</v>
      </c>
      <c r="F571" s="224">
        <f>VLOOKUP(A571,[1]RES.CDI!A:B,2,FALSE)</f>
        <v>0</v>
      </c>
      <c r="G571" s="224">
        <f>VLOOKUP(A571,'[1]CUT Bs'!A:S,2,FALSE)</f>
        <v>0</v>
      </c>
      <c r="H571" s="224">
        <f>VLOOKUP(A571,'[1]CUT Bs'!A:S,3,FALSE)</f>
        <v>0</v>
      </c>
      <c r="I571" s="224">
        <f>VLOOKUP(A571,'[1]CUT Bs'!A:S,4,FALSE)</f>
        <v>0</v>
      </c>
      <c r="J571" s="224">
        <f>VLOOKUP(A571,'[1]CUT Bs'!A:S,5,FALSE)</f>
        <v>0</v>
      </c>
      <c r="K571" s="224">
        <f>VLOOKUP(A571,'[1]CUT Bs'!A:S,6,FALSE)</f>
        <v>0</v>
      </c>
      <c r="L571" s="224">
        <f>VLOOKUP(A571,'[1]CUT Bs'!A:S,7,FALSE)</f>
        <v>0</v>
      </c>
      <c r="M571" s="224">
        <f>VLOOKUP(A571,'[1]CUT Bs'!A:S,8,FALSE)</f>
        <v>0</v>
      </c>
      <c r="N571" s="224">
        <f>VLOOKUP(A571,'[1]CUT Bs'!A:S,9,FALSE)</f>
        <v>0</v>
      </c>
      <c r="O571" s="224">
        <f>VLOOKUP(A571,'[1]CUT Bs'!A:S,10,FALSE)</f>
        <v>0</v>
      </c>
      <c r="P571" s="224">
        <f>VLOOKUP(A571,'[1]CUT Bs'!A:S,11,FALSE)</f>
        <v>0</v>
      </c>
      <c r="Q571" s="224">
        <f>VLOOKUP(A571,'[1]CUT Bs'!A:S,12,FALSE)</f>
        <v>0</v>
      </c>
      <c r="R571" s="224">
        <f>VLOOKUP(A571,'[1]CUT Bs'!A:S,13,FALSE)</f>
        <v>0</v>
      </c>
      <c r="S571" s="224">
        <f>VLOOKUP(A571,'[1]CUT Bs'!A:S,14,FALSE)</f>
        <v>0</v>
      </c>
      <c r="T571" s="224">
        <f>VLOOKUP(A571,'[1]CUT Bs'!A:S,15,FALSE)</f>
        <v>0</v>
      </c>
      <c r="U571" s="224">
        <f>VLOOKUP(A571,'[1]CUT Bs'!A:S,16,FALSE)</f>
        <v>0</v>
      </c>
      <c r="V571" s="224">
        <f>VLOOKUP(A571,'[1]CUT Bs'!A:S,17,FALSE)</f>
        <v>0</v>
      </c>
      <c r="W571" s="224">
        <f>VLOOKUP(A571,'[1]RES. TRL'!F:H,2,FALSE)</f>
        <v>0</v>
      </c>
      <c r="X571" s="224">
        <f>VLOOKUP(A571,'[1]RES. TRL'!F:H,3,FALSE)</f>
        <v>0</v>
      </c>
      <c r="Y571" s="224">
        <f>VLOOKUP(A571,'[1]CUT USD'!A:N,2,FALSE)</f>
        <v>0</v>
      </c>
      <c r="Z571" s="224">
        <f>VLOOKUP(A571,'[1]CUT USD'!A:N,3,FALSE)</f>
        <v>0</v>
      </c>
      <c r="AA571" s="224">
        <f>VLOOKUP(A571,'[1]CUT USD'!A:N,4,FALSE)</f>
        <v>0</v>
      </c>
      <c r="AB571" s="224">
        <f>VLOOKUP(A571,'[1]CUT USD'!A:N,5,FALSE)</f>
        <v>0</v>
      </c>
      <c r="AC571" s="224">
        <f>VLOOKUP(A571,'[1]CUT USD'!A:N,6,FALSE)</f>
        <v>0</v>
      </c>
      <c r="AD571" s="224">
        <f>VLOOKUP(A571,'[1]CUT USD'!A:N,7,FALSE)</f>
        <v>0</v>
      </c>
      <c r="AE571" s="224">
        <f>VLOOKUP(A571,'[1]CUT USD'!A:N,8,FALSE)</f>
        <v>0</v>
      </c>
      <c r="AF571" s="224">
        <f>VLOOKUP(A571,'[1]CUT USD'!A:N,9,FALSE)</f>
        <v>0</v>
      </c>
      <c r="AG571" s="224">
        <f>VLOOKUP(A571,'[1]CUT USD'!A:N,10,FALSE)</f>
        <v>0</v>
      </c>
      <c r="AH571" s="224">
        <f>VLOOKUP(A571,'[1]CUT USD'!A:N,11,FALSE)</f>
        <v>0</v>
      </c>
      <c r="AI571" s="224">
        <f>VLOOKUP(A571,'[1]CUT USD'!A:N,12,FALSE)</f>
        <v>0</v>
      </c>
      <c r="AJ571" s="224">
        <f>VLOOKUP(A571,'[1]CUT USD'!A:N,13,FALSE)</f>
        <v>0</v>
      </c>
      <c r="AK571" s="224">
        <f>VLOOKUP(A571,'[1]CUT USD'!A:N,14,FALSE)</f>
        <v>0</v>
      </c>
      <c r="AL571" s="96">
        <f t="shared" si="10"/>
        <v>0</v>
      </c>
      <c r="AO571" s="103"/>
    </row>
    <row r="572" spans="1:41" ht="33" hidden="1" customHeight="1">
      <c r="A572" s="221">
        <v>1818</v>
      </c>
      <c r="B572" s="222" t="str">
        <f>PROPER(VLOOKUP(A572,[1]bd_lista!$A:$D,2,FALSE))</f>
        <v>Gobierno Autónomo Municipal De Baures</v>
      </c>
      <c r="C572" s="223" t="s">
        <v>1383</v>
      </c>
      <c r="D572" s="224">
        <f>VLOOKUP(A572,'[1]RES. TRL'!A:C,2,FALSE)</f>
        <v>0</v>
      </c>
      <c r="E572" s="224">
        <f>VLOOKUP(A572,'[1]RES. TRL'!A:C,3,FALSE)</f>
        <v>0</v>
      </c>
      <c r="F572" s="224">
        <f>VLOOKUP(A572,[1]RES.CDI!A:B,2,FALSE)</f>
        <v>0</v>
      </c>
      <c r="G572" s="224">
        <f>VLOOKUP(A572,'[1]CUT Bs'!A:S,2,FALSE)</f>
        <v>0</v>
      </c>
      <c r="H572" s="224">
        <f>VLOOKUP(A572,'[1]CUT Bs'!A:S,3,FALSE)</f>
        <v>0</v>
      </c>
      <c r="I572" s="224">
        <f>VLOOKUP(A572,'[1]CUT Bs'!A:S,4,FALSE)</f>
        <v>0</v>
      </c>
      <c r="J572" s="224">
        <f>VLOOKUP(A572,'[1]CUT Bs'!A:S,5,FALSE)</f>
        <v>0</v>
      </c>
      <c r="K572" s="224">
        <f>VLOOKUP(A572,'[1]CUT Bs'!A:S,6,FALSE)</f>
        <v>0</v>
      </c>
      <c r="L572" s="224">
        <f>VLOOKUP(A572,'[1]CUT Bs'!A:S,7,FALSE)</f>
        <v>0</v>
      </c>
      <c r="M572" s="224">
        <f>VLOOKUP(A572,'[1]CUT Bs'!A:S,8,FALSE)</f>
        <v>0</v>
      </c>
      <c r="N572" s="224">
        <f>VLOOKUP(A572,'[1]CUT Bs'!A:S,9,FALSE)</f>
        <v>0</v>
      </c>
      <c r="O572" s="224">
        <f>VLOOKUP(A572,'[1]CUT Bs'!A:S,10,FALSE)</f>
        <v>0</v>
      </c>
      <c r="P572" s="224">
        <f>VLOOKUP(A572,'[1]CUT Bs'!A:S,11,FALSE)</f>
        <v>0</v>
      </c>
      <c r="Q572" s="224">
        <f>VLOOKUP(A572,'[1]CUT Bs'!A:S,12,FALSE)</f>
        <v>0</v>
      </c>
      <c r="R572" s="224">
        <f>VLOOKUP(A572,'[1]CUT Bs'!A:S,13,FALSE)</f>
        <v>0</v>
      </c>
      <c r="S572" s="224">
        <f>VLOOKUP(A572,'[1]CUT Bs'!A:S,14,FALSE)</f>
        <v>0</v>
      </c>
      <c r="T572" s="224">
        <f>VLOOKUP(A572,'[1]CUT Bs'!A:S,15,FALSE)</f>
        <v>0</v>
      </c>
      <c r="U572" s="224">
        <f>VLOOKUP(A572,'[1]CUT Bs'!A:S,16,FALSE)</f>
        <v>0</v>
      </c>
      <c r="V572" s="224">
        <f>VLOOKUP(A572,'[1]CUT Bs'!A:S,17,FALSE)</f>
        <v>0</v>
      </c>
      <c r="W572" s="224">
        <f>VLOOKUP(A572,'[1]RES. TRL'!F:H,2,FALSE)</f>
        <v>0</v>
      </c>
      <c r="X572" s="224">
        <f>VLOOKUP(A572,'[1]RES. TRL'!F:H,3,FALSE)</f>
        <v>0</v>
      </c>
      <c r="Y572" s="224">
        <f>VLOOKUP(A572,'[1]CUT USD'!A:N,2,FALSE)</f>
        <v>0</v>
      </c>
      <c r="Z572" s="224">
        <f>VLOOKUP(A572,'[1]CUT USD'!A:N,3,FALSE)</f>
        <v>0</v>
      </c>
      <c r="AA572" s="224">
        <f>VLOOKUP(A572,'[1]CUT USD'!A:N,4,FALSE)</f>
        <v>0</v>
      </c>
      <c r="AB572" s="224">
        <f>VLOOKUP(A572,'[1]CUT USD'!A:N,5,FALSE)</f>
        <v>0</v>
      </c>
      <c r="AC572" s="224">
        <f>VLOOKUP(A572,'[1]CUT USD'!A:N,6,FALSE)</f>
        <v>0</v>
      </c>
      <c r="AD572" s="224">
        <f>VLOOKUP(A572,'[1]CUT USD'!A:N,7,FALSE)</f>
        <v>0</v>
      </c>
      <c r="AE572" s="224">
        <f>VLOOKUP(A572,'[1]CUT USD'!A:N,8,FALSE)</f>
        <v>0</v>
      </c>
      <c r="AF572" s="224">
        <f>VLOOKUP(A572,'[1]CUT USD'!A:N,9,FALSE)</f>
        <v>0</v>
      </c>
      <c r="AG572" s="224">
        <f>VLOOKUP(A572,'[1]CUT USD'!A:N,10,FALSE)</f>
        <v>0</v>
      </c>
      <c r="AH572" s="224">
        <f>VLOOKUP(A572,'[1]CUT USD'!A:N,11,FALSE)</f>
        <v>0</v>
      </c>
      <c r="AI572" s="224">
        <f>VLOOKUP(A572,'[1]CUT USD'!A:N,12,FALSE)</f>
        <v>0</v>
      </c>
      <c r="AJ572" s="224">
        <f>VLOOKUP(A572,'[1]CUT USD'!A:N,13,FALSE)</f>
        <v>0</v>
      </c>
      <c r="AK572" s="224">
        <f>VLOOKUP(A572,'[1]CUT USD'!A:N,14,FALSE)</f>
        <v>0</v>
      </c>
      <c r="AL572" s="96">
        <f t="shared" si="10"/>
        <v>0</v>
      </c>
      <c r="AO572" s="103"/>
    </row>
    <row r="573" spans="1:41" ht="33" hidden="1" customHeight="1">
      <c r="A573" s="221">
        <v>1819</v>
      </c>
      <c r="B573" s="222" t="str">
        <f>PROPER(VLOOKUP(A573,[1]bd_lista!$A:$D,2,FALSE))</f>
        <v>Gobierno Autónomo Municipal De Huacaraje</v>
      </c>
      <c r="C573" s="223" t="s">
        <v>1383</v>
      </c>
      <c r="D573" s="224">
        <f>VLOOKUP(A573,'[1]RES. TRL'!A:C,2,FALSE)</f>
        <v>0</v>
      </c>
      <c r="E573" s="224">
        <f>VLOOKUP(A573,'[1]RES. TRL'!A:C,3,FALSE)</f>
        <v>0</v>
      </c>
      <c r="F573" s="224">
        <f>VLOOKUP(A573,[1]RES.CDI!A:B,2,FALSE)</f>
        <v>0</v>
      </c>
      <c r="G573" s="224">
        <f>VLOOKUP(A573,'[1]CUT Bs'!A:S,2,FALSE)</f>
        <v>0</v>
      </c>
      <c r="H573" s="224">
        <f>VLOOKUP(A573,'[1]CUT Bs'!A:S,3,FALSE)</f>
        <v>0</v>
      </c>
      <c r="I573" s="224">
        <f>VLOOKUP(A573,'[1]CUT Bs'!A:S,4,FALSE)</f>
        <v>0</v>
      </c>
      <c r="J573" s="224">
        <f>VLOOKUP(A573,'[1]CUT Bs'!A:S,5,FALSE)</f>
        <v>0</v>
      </c>
      <c r="K573" s="224">
        <f>VLOOKUP(A573,'[1]CUT Bs'!A:S,6,FALSE)</f>
        <v>0</v>
      </c>
      <c r="L573" s="224">
        <f>VLOOKUP(A573,'[1]CUT Bs'!A:S,7,FALSE)</f>
        <v>0</v>
      </c>
      <c r="M573" s="224">
        <f>VLOOKUP(A573,'[1]CUT Bs'!A:S,8,FALSE)</f>
        <v>0</v>
      </c>
      <c r="N573" s="224">
        <f>VLOOKUP(A573,'[1]CUT Bs'!A:S,9,FALSE)</f>
        <v>0</v>
      </c>
      <c r="O573" s="224">
        <f>VLOOKUP(A573,'[1]CUT Bs'!A:S,10,FALSE)</f>
        <v>0</v>
      </c>
      <c r="P573" s="224">
        <f>VLOOKUP(A573,'[1]CUT Bs'!A:S,11,FALSE)</f>
        <v>0</v>
      </c>
      <c r="Q573" s="224">
        <f>VLOOKUP(A573,'[1]CUT Bs'!A:S,12,FALSE)</f>
        <v>0</v>
      </c>
      <c r="R573" s="224">
        <f>VLOOKUP(A573,'[1]CUT Bs'!A:S,13,FALSE)</f>
        <v>0</v>
      </c>
      <c r="S573" s="224">
        <f>VLOOKUP(A573,'[1]CUT Bs'!A:S,14,FALSE)</f>
        <v>0</v>
      </c>
      <c r="T573" s="224">
        <f>VLOOKUP(A573,'[1]CUT Bs'!A:S,15,FALSE)</f>
        <v>0</v>
      </c>
      <c r="U573" s="224">
        <f>VLOOKUP(A573,'[1]CUT Bs'!A:S,16,FALSE)</f>
        <v>0</v>
      </c>
      <c r="V573" s="224">
        <f>VLOOKUP(A573,'[1]CUT Bs'!A:S,17,FALSE)</f>
        <v>0</v>
      </c>
      <c r="W573" s="224">
        <f>VLOOKUP(A573,'[1]RES. TRL'!F:H,2,FALSE)</f>
        <v>0</v>
      </c>
      <c r="X573" s="224">
        <f>VLOOKUP(A573,'[1]RES. TRL'!F:H,3,FALSE)</f>
        <v>0</v>
      </c>
      <c r="Y573" s="224">
        <f>VLOOKUP(A573,'[1]CUT USD'!A:N,2,FALSE)</f>
        <v>0</v>
      </c>
      <c r="Z573" s="224">
        <f>VLOOKUP(A573,'[1]CUT USD'!A:N,3,FALSE)</f>
        <v>0</v>
      </c>
      <c r="AA573" s="224">
        <f>VLOOKUP(A573,'[1]CUT USD'!A:N,4,FALSE)</f>
        <v>0</v>
      </c>
      <c r="AB573" s="224">
        <f>VLOOKUP(A573,'[1]CUT USD'!A:N,5,FALSE)</f>
        <v>0</v>
      </c>
      <c r="AC573" s="224">
        <f>VLOOKUP(A573,'[1]CUT USD'!A:N,6,FALSE)</f>
        <v>0</v>
      </c>
      <c r="AD573" s="224">
        <f>VLOOKUP(A573,'[1]CUT USD'!A:N,7,FALSE)</f>
        <v>0</v>
      </c>
      <c r="AE573" s="224">
        <f>VLOOKUP(A573,'[1]CUT USD'!A:N,8,FALSE)</f>
        <v>0</v>
      </c>
      <c r="AF573" s="224">
        <f>VLOOKUP(A573,'[1]CUT USD'!A:N,9,FALSE)</f>
        <v>0</v>
      </c>
      <c r="AG573" s="224">
        <f>VLOOKUP(A573,'[1]CUT USD'!A:N,10,FALSE)</f>
        <v>0</v>
      </c>
      <c r="AH573" s="224">
        <f>VLOOKUP(A573,'[1]CUT USD'!A:N,11,FALSE)</f>
        <v>0</v>
      </c>
      <c r="AI573" s="224">
        <f>VLOOKUP(A573,'[1]CUT USD'!A:N,12,FALSE)</f>
        <v>0</v>
      </c>
      <c r="AJ573" s="224">
        <f>VLOOKUP(A573,'[1]CUT USD'!A:N,13,FALSE)</f>
        <v>0</v>
      </c>
      <c r="AK573" s="224">
        <f>VLOOKUP(A573,'[1]CUT USD'!A:N,14,FALSE)</f>
        <v>0</v>
      </c>
      <c r="AL573" s="96">
        <f t="shared" si="10"/>
        <v>0</v>
      </c>
      <c r="AO573" s="103"/>
    </row>
    <row r="574" spans="1:41" ht="33" hidden="1" customHeight="1">
      <c r="A574" s="221">
        <v>1820</v>
      </c>
      <c r="B574" s="222" t="str">
        <f>PROPER(VLOOKUP(A574,[1]bd_lista!$A:$D,2,FALSE))</f>
        <v>Gobierno Autónomo Municipal De Exaltación</v>
      </c>
      <c r="C574" s="223" t="s">
        <v>1383</v>
      </c>
      <c r="D574" s="224">
        <f>VLOOKUP(A574,'[1]RES. TRL'!A:C,2,FALSE)</f>
        <v>0</v>
      </c>
      <c r="E574" s="224">
        <f>VLOOKUP(A574,'[1]RES. TRL'!A:C,3,FALSE)</f>
        <v>0</v>
      </c>
      <c r="F574" s="224">
        <f>VLOOKUP(A574,[1]RES.CDI!A:B,2,FALSE)</f>
        <v>0</v>
      </c>
      <c r="G574" s="224">
        <f>VLOOKUP(A574,'[1]CUT Bs'!A:S,2,FALSE)</f>
        <v>0</v>
      </c>
      <c r="H574" s="224">
        <f>VLOOKUP(A574,'[1]CUT Bs'!A:S,3,FALSE)</f>
        <v>0</v>
      </c>
      <c r="I574" s="224">
        <f>VLOOKUP(A574,'[1]CUT Bs'!A:S,4,FALSE)</f>
        <v>0</v>
      </c>
      <c r="J574" s="224">
        <f>VLOOKUP(A574,'[1]CUT Bs'!A:S,5,FALSE)</f>
        <v>0</v>
      </c>
      <c r="K574" s="224">
        <f>VLOOKUP(A574,'[1]CUT Bs'!A:S,6,FALSE)</f>
        <v>0</v>
      </c>
      <c r="L574" s="224">
        <f>VLOOKUP(A574,'[1]CUT Bs'!A:S,7,FALSE)</f>
        <v>0</v>
      </c>
      <c r="M574" s="224">
        <f>VLOOKUP(A574,'[1]CUT Bs'!A:S,8,FALSE)</f>
        <v>0</v>
      </c>
      <c r="N574" s="224">
        <f>VLOOKUP(A574,'[1]CUT Bs'!A:S,9,FALSE)</f>
        <v>0</v>
      </c>
      <c r="O574" s="224">
        <f>VLOOKUP(A574,'[1]CUT Bs'!A:S,10,FALSE)</f>
        <v>0</v>
      </c>
      <c r="P574" s="224">
        <f>VLOOKUP(A574,'[1]CUT Bs'!A:S,11,FALSE)</f>
        <v>0</v>
      </c>
      <c r="Q574" s="224">
        <f>VLOOKUP(A574,'[1]CUT Bs'!A:S,12,FALSE)</f>
        <v>0</v>
      </c>
      <c r="R574" s="224">
        <f>VLOOKUP(A574,'[1]CUT Bs'!A:S,13,FALSE)</f>
        <v>0</v>
      </c>
      <c r="S574" s="224">
        <f>VLOOKUP(A574,'[1]CUT Bs'!A:S,14,FALSE)</f>
        <v>0</v>
      </c>
      <c r="T574" s="224">
        <f>VLOOKUP(A574,'[1]CUT Bs'!A:S,15,FALSE)</f>
        <v>0</v>
      </c>
      <c r="U574" s="224">
        <f>VLOOKUP(A574,'[1]CUT Bs'!A:S,16,FALSE)</f>
        <v>0</v>
      </c>
      <c r="V574" s="224">
        <f>VLOOKUP(A574,'[1]CUT Bs'!A:S,17,FALSE)</f>
        <v>0</v>
      </c>
      <c r="W574" s="224">
        <f>VLOOKUP(A574,'[1]RES. TRL'!F:H,2,FALSE)</f>
        <v>0</v>
      </c>
      <c r="X574" s="224">
        <f>VLOOKUP(A574,'[1]RES. TRL'!F:H,3,FALSE)</f>
        <v>0</v>
      </c>
      <c r="Y574" s="224">
        <f>VLOOKUP(A574,'[1]CUT USD'!A:N,2,FALSE)</f>
        <v>0</v>
      </c>
      <c r="Z574" s="224">
        <f>VLOOKUP(A574,'[1]CUT USD'!A:N,3,FALSE)</f>
        <v>0</v>
      </c>
      <c r="AA574" s="224">
        <f>VLOOKUP(A574,'[1]CUT USD'!A:N,4,FALSE)</f>
        <v>0</v>
      </c>
      <c r="AB574" s="224">
        <f>VLOOKUP(A574,'[1]CUT USD'!A:N,5,FALSE)</f>
        <v>0</v>
      </c>
      <c r="AC574" s="224">
        <f>VLOOKUP(A574,'[1]CUT USD'!A:N,6,FALSE)</f>
        <v>0</v>
      </c>
      <c r="AD574" s="224">
        <f>VLOOKUP(A574,'[1]CUT USD'!A:N,7,FALSE)</f>
        <v>0</v>
      </c>
      <c r="AE574" s="224">
        <f>VLOOKUP(A574,'[1]CUT USD'!A:N,8,FALSE)</f>
        <v>0</v>
      </c>
      <c r="AF574" s="224">
        <f>VLOOKUP(A574,'[1]CUT USD'!A:N,9,FALSE)</f>
        <v>0</v>
      </c>
      <c r="AG574" s="224">
        <f>VLOOKUP(A574,'[1]CUT USD'!A:N,10,FALSE)</f>
        <v>0</v>
      </c>
      <c r="AH574" s="224">
        <f>VLOOKUP(A574,'[1]CUT USD'!A:N,11,FALSE)</f>
        <v>0</v>
      </c>
      <c r="AI574" s="224">
        <f>VLOOKUP(A574,'[1]CUT USD'!A:N,12,FALSE)</f>
        <v>0</v>
      </c>
      <c r="AJ574" s="224">
        <f>VLOOKUP(A574,'[1]CUT USD'!A:N,13,FALSE)</f>
        <v>0</v>
      </c>
      <c r="AK574" s="224">
        <f>VLOOKUP(A574,'[1]CUT USD'!A:N,14,FALSE)</f>
        <v>0</v>
      </c>
      <c r="AL574" s="96">
        <f t="shared" si="10"/>
        <v>0</v>
      </c>
      <c r="AO574" s="103"/>
    </row>
    <row r="575" spans="1:41" ht="33" hidden="1" customHeight="1">
      <c r="A575" s="221">
        <v>1901</v>
      </c>
      <c r="B575" s="222" t="str">
        <f>PROPER(VLOOKUP(A575,[1]bd_lista!$A:$D,2,FALSE))</f>
        <v>Gobierno Autónomo Municipal De Cobija</v>
      </c>
      <c r="C575" s="223" t="s">
        <v>1383</v>
      </c>
      <c r="D575" s="224">
        <f>VLOOKUP(A575,'[1]RES. TRL'!A:C,2,FALSE)</f>
        <v>0</v>
      </c>
      <c r="E575" s="224">
        <f>VLOOKUP(A575,'[1]RES. TRL'!A:C,3,FALSE)</f>
        <v>0</v>
      </c>
      <c r="F575" s="224">
        <f>VLOOKUP(A575,[1]RES.CDI!A:B,2,FALSE)</f>
        <v>0</v>
      </c>
      <c r="G575" s="224">
        <f>VLOOKUP(A575,'[1]CUT Bs'!A:S,2,FALSE)</f>
        <v>0</v>
      </c>
      <c r="H575" s="224">
        <f>VLOOKUP(A575,'[1]CUT Bs'!A:S,3,FALSE)</f>
        <v>0</v>
      </c>
      <c r="I575" s="224">
        <f>VLOOKUP(A575,'[1]CUT Bs'!A:S,4,FALSE)</f>
        <v>0</v>
      </c>
      <c r="J575" s="224">
        <f>VLOOKUP(A575,'[1]CUT Bs'!A:S,5,FALSE)</f>
        <v>0</v>
      </c>
      <c r="K575" s="224">
        <f>VLOOKUP(A575,'[1]CUT Bs'!A:S,6,FALSE)</f>
        <v>0</v>
      </c>
      <c r="L575" s="224">
        <f>VLOOKUP(A575,'[1]CUT Bs'!A:S,7,FALSE)</f>
        <v>0</v>
      </c>
      <c r="M575" s="224">
        <f>VLOOKUP(A575,'[1]CUT Bs'!A:S,8,FALSE)</f>
        <v>0</v>
      </c>
      <c r="N575" s="224">
        <f>VLOOKUP(A575,'[1]CUT Bs'!A:S,9,FALSE)</f>
        <v>0</v>
      </c>
      <c r="O575" s="224">
        <f>VLOOKUP(A575,'[1]CUT Bs'!A:S,10,FALSE)</f>
        <v>0</v>
      </c>
      <c r="P575" s="224">
        <f>VLOOKUP(A575,'[1]CUT Bs'!A:S,11,FALSE)</f>
        <v>0</v>
      </c>
      <c r="Q575" s="224">
        <f>VLOOKUP(A575,'[1]CUT Bs'!A:S,12,FALSE)</f>
        <v>0</v>
      </c>
      <c r="R575" s="224">
        <f>VLOOKUP(A575,'[1]CUT Bs'!A:S,13,FALSE)</f>
        <v>0</v>
      </c>
      <c r="S575" s="224">
        <f>VLOOKUP(A575,'[1]CUT Bs'!A:S,14,FALSE)</f>
        <v>0</v>
      </c>
      <c r="T575" s="224">
        <f>VLOOKUP(A575,'[1]CUT Bs'!A:S,15,FALSE)</f>
        <v>0</v>
      </c>
      <c r="U575" s="224">
        <f>VLOOKUP(A575,'[1]CUT Bs'!A:S,16,FALSE)</f>
        <v>0</v>
      </c>
      <c r="V575" s="224">
        <f>VLOOKUP(A575,'[1]CUT Bs'!A:S,17,FALSE)</f>
        <v>0</v>
      </c>
      <c r="W575" s="224">
        <f>VLOOKUP(A575,'[1]RES. TRL'!F:H,2,FALSE)</f>
        <v>0</v>
      </c>
      <c r="X575" s="224">
        <f>VLOOKUP(A575,'[1]RES. TRL'!F:H,3,FALSE)</f>
        <v>0</v>
      </c>
      <c r="Y575" s="224">
        <f>VLOOKUP(A575,'[1]CUT USD'!A:N,2,FALSE)</f>
        <v>0</v>
      </c>
      <c r="Z575" s="224">
        <f>VLOOKUP(A575,'[1]CUT USD'!A:N,3,FALSE)</f>
        <v>0</v>
      </c>
      <c r="AA575" s="224">
        <f>VLOOKUP(A575,'[1]CUT USD'!A:N,4,FALSE)</f>
        <v>0</v>
      </c>
      <c r="AB575" s="224">
        <f>VLOOKUP(A575,'[1]CUT USD'!A:N,5,FALSE)</f>
        <v>0</v>
      </c>
      <c r="AC575" s="224">
        <f>VLOOKUP(A575,'[1]CUT USD'!A:N,6,FALSE)</f>
        <v>0</v>
      </c>
      <c r="AD575" s="224">
        <f>VLOOKUP(A575,'[1]CUT USD'!A:N,7,FALSE)</f>
        <v>0</v>
      </c>
      <c r="AE575" s="224">
        <f>VLOOKUP(A575,'[1]CUT USD'!A:N,8,FALSE)</f>
        <v>0</v>
      </c>
      <c r="AF575" s="224">
        <f>VLOOKUP(A575,'[1]CUT USD'!A:N,9,FALSE)</f>
        <v>0</v>
      </c>
      <c r="AG575" s="224">
        <f>VLOOKUP(A575,'[1]CUT USD'!A:N,10,FALSE)</f>
        <v>0</v>
      </c>
      <c r="AH575" s="224">
        <f>VLOOKUP(A575,'[1]CUT USD'!A:N,11,FALSE)</f>
        <v>0</v>
      </c>
      <c r="AI575" s="224">
        <f>VLOOKUP(A575,'[1]CUT USD'!A:N,12,FALSE)</f>
        <v>0</v>
      </c>
      <c r="AJ575" s="224">
        <f>VLOOKUP(A575,'[1]CUT USD'!A:N,13,FALSE)</f>
        <v>0</v>
      </c>
      <c r="AK575" s="224">
        <f>VLOOKUP(A575,'[1]CUT USD'!A:N,14,FALSE)</f>
        <v>0</v>
      </c>
      <c r="AL575" s="96">
        <f t="shared" si="10"/>
        <v>0</v>
      </c>
      <c r="AO575" s="103"/>
    </row>
    <row r="576" spans="1:41" ht="33" hidden="1" customHeight="1">
      <c r="A576" s="221">
        <v>1902</v>
      </c>
      <c r="B576" s="222" t="str">
        <f>PROPER(VLOOKUP(A576,[1]bd_lista!$A:$D,2,FALSE))</f>
        <v>Gobierno Autónomo Municipal De Porvenir</v>
      </c>
      <c r="C576" s="223" t="s">
        <v>1383</v>
      </c>
      <c r="D576" s="224">
        <f>VLOOKUP(A576,'[1]RES. TRL'!A:C,2,FALSE)</f>
        <v>0</v>
      </c>
      <c r="E576" s="224">
        <f>VLOOKUP(A576,'[1]RES. TRL'!A:C,3,FALSE)</f>
        <v>0</v>
      </c>
      <c r="F576" s="224">
        <f>VLOOKUP(A576,[1]RES.CDI!A:B,2,FALSE)</f>
        <v>0</v>
      </c>
      <c r="G576" s="224">
        <f>VLOOKUP(A576,'[1]CUT Bs'!A:S,2,FALSE)</f>
        <v>0</v>
      </c>
      <c r="H576" s="224">
        <f>VLOOKUP(A576,'[1]CUT Bs'!A:S,3,FALSE)</f>
        <v>0</v>
      </c>
      <c r="I576" s="224">
        <f>VLOOKUP(A576,'[1]CUT Bs'!A:S,4,FALSE)</f>
        <v>0</v>
      </c>
      <c r="J576" s="224">
        <f>VLOOKUP(A576,'[1]CUT Bs'!A:S,5,FALSE)</f>
        <v>0</v>
      </c>
      <c r="K576" s="224">
        <f>VLOOKUP(A576,'[1]CUT Bs'!A:S,6,FALSE)</f>
        <v>0</v>
      </c>
      <c r="L576" s="224">
        <f>VLOOKUP(A576,'[1]CUT Bs'!A:S,7,FALSE)</f>
        <v>0</v>
      </c>
      <c r="M576" s="224">
        <f>VLOOKUP(A576,'[1]CUT Bs'!A:S,8,FALSE)</f>
        <v>0</v>
      </c>
      <c r="N576" s="224">
        <f>VLOOKUP(A576,'[1]CUT Bs'!A:S,9,FALSE)</f>
        <v>0</v>
      </c>
      <c r="O576" s="224">
        <f>VLOOKUP(A576,'[1]CUT Bs'!A:S,10,FALSE)</f>
        <v>0</v>
      </c>
      <c r="P576" s="224">
        <f>VLOOKUP(A576,'[1]CUT Bs'!A:S,11,FALSE)</f>
        <v>0</v>
      </c>
      <c r="Q576" s="224">
        <f>VLOOKUP(A576,'[1]CUT Bs'!A:S,12,FALSE)</f>
        <v>0</v>
      </c>
      <c r="R576" s="224">
        <f>VLOOKUP(A576,'[1]CUT Bs'!A:S,13,FALSE)</f>
        <v>0</v>
      </c>
      <c r="S576" s="224">
        <f>VLOOKUP(A576,'[1]CUT Bs'!A:S,14,FALSE)</f>
        <v>0</v>
      </c>
      <c r="T576" s="224">
        <f>VLOOKUP(A576,'[1]CUT Bs'!A:S,15,FALSE)</f>
        <v>0</v>
      </c>
      <c r="U576" s="224">
        <f>VLOOKUP(A576,'[1]CUT Bs'!A:S,16,FALSE)</f>
        <v>0</v>
      </c>
      <c r="V576" s="224">
        <f>VLOOKUP(A576,'[1]CUT Bs'!A:S,17,FALSE)</f>
        <v>0</v>
      </c>
      <c r="W576" s="224">
        <f>VLOOKUP(A576,'[1]RES. TRL'!F:H,2,FALSE)</f>
        <v>0</v>
      </c>
      <c r="X576" s="224">
        <f>VLOOKUP(A576,'[1]RES. TRL'!F:H,3,FALSE)</f>
        <v>0</v>
      </c>
      <c r="Y576" s="224">
        <f>VLOOKUP(A576,'[1]CUT USD'!A:N,2,FALSE)</f>
        <v>0</v>
      </c>
      <c r="Z576" s="224">
        <f>VLOOKUP(A576,'[1]CUT USD'!A:N,3,FALSE)</f>
        <v>0</v>
      </c>
      <c r="AA576" s="224">
        <f>VLOOKUP(A576,'[1]CUT USD'!A:N,4,FALSE)</f>
        <v>0</v>
      </c>
      <c r="AB576" s="224">
        <f>VLOOKUP(A576,'[1]CUT USD'!A:N,5,FALSE)</f>
        <v>0</v>
      </c>
      <c r="AC576" s="224">
        <f>VLOOKUP(A576,'[1]CUT USD'!A:N,6,FALSE)</f>
        <v>0</v>
      </c>
      <c r="AD576" s="224">
        <f>VLOOKUP(A576,'[1]CUT USD'!A:N,7,FALSE)</f>
        <v>0</v>
      </c>
      <c r="AE576" s="224">
        <f>VLOOKUP(A576,'[1]CUT USD'!A:N,8,FALSE)</f>
        <v>0</v>
      </c>
      <c r="AF576" s="224">
        <f>VLOOKUP(A576,'[1]CUT USD'!A:N,9,FALSE)</f>
        <v>0</v>
      </c>
      <c r="AG576" s="224">
        <f>VLOOKUP(A576,'[1]CUT USD'!A:N,10,FALSE)</f>
        <v>0</v>
      </c>
      <c r="AH576" s="224">
        <f>VLOOKUP(A576,'[1]CUT USD'!A:N,11,FALSE)</f>
        <v>0</v>
      </c>
      <c r="AI576" s="224">
        <f>VLOOKUP(A576,'[1]CUT USD'!A:N,12,FALSE)</f>
        <v>0</v>
      </c>
      <c r="AJ576" s="224">
        <f>VLOOKUP(A576,'[1]CUT USD'!A:N,13,FALSE)</f>
        <v>0</v>
      </c>
      <c r="AK576" s="224">
        <f>VLOOKUP(A576,'[1]CUT USD'!A:N,14,FALSE)</f>
        <v>0</v>
      </c>
      <c r="AL576" s="96">
        <f t="shared" si="10"/>
        <v>0</v>
      </c>
      <c r="AO576" s="103"/>
    </row>
    <row r="577" spans="1:41" ht="33" hidden="1" customHeight="1">
      <c r="A577" s="221">
        <v>1903</v>
      </c>
      <c r="B577" s="222" t="str">
        <f>PROPER(VLOOKUP(A577,[1]bd_lista!$A:$D,2,FALSE))</f>
        <v>Gobierno Autónomo Municipal De Bolpebra</v>
      </c>
      <c r="C577" s="223" t="s">
        <v>1383</v>
      </c>
      <c r="D577" s="224">
        <f>VLOOKUP(A577,'[1]RES. TRL'!A:C,2,FALSE)</f>
        <v>0</v>
      </c>
      <c r="E577" s="224">
        <f>VLOOKUP(A577,'[1]RES. TRL'!A:C,3,FALSE)</f>
        <v>0</v>
      </c>
      <c r="F577" s="224">
        <f>VLOOKUP(A577,[1]RES.CDI!A:B,2,FALSE)</f>
        <v>0</v>
      </c>
      <c r="G577" s="224">
        <f>VLOOKUP(A577,'[1]CUT Bs'!A:S,2,FALSE)</f>
        <v>0</v>
      </c>
      <c r="H577" s="224">
        <f>VLOOKUP(A577,'[1]CUT Bs'!A:S,3,FALSE)</f>
        <v>0</v>
      </c>
      <c r="I577" s="224">
        <f>VLOOKUP(A577,'[1]CUT Bs'!A:S,4,FALSE)</f>
        <v>0</v>
      </c>
      <c r="J577" s="224">
        <f>VLOOKUP(A577,'[1]CUT Bs'!A:S,5,FALSE)</f>
        <v>0</v>
      </c>
      <c r="K577" s="224">
        <f>VLOOKUP(A577,'[1]CUT Bs'!A:S,6,FALSE)</f>
        <v>0</v>
      </c>
      <c r="L577" s="224">
        <f>VLOOKUP(A577,'[1]CUT Bs'!A:S,7,FALSE)</f>
        <v>0</v>
      </c>
      <c r="M577" s="224">
        <f>VLOOKUP(A577,'[1]CUT Bs'!A:S,8,FALSE)</f>
        <v>0</v>
      </c>
      <c r="N577" s="224">
        <f>VLOOKUP(A577,'[1]CUT Bs'!A:S,9,FALSE)</f>
        <v>0</v>
      </c>
      <c r="O577" s="224">
        <f>VLOOKUP(A577,'[1]CUT Bs'!A:S,10,FALSE)</f>
        <v>0</v>
      </c>
      <c r="P577" s="224">
        <f>VLOOKUP(A577,'[1]CUT Bs'!A:S,11,FALSE)</f>
        <v>0</v>
      </c>
      <c r="Q577" s="224">
        <f>VLOOKUP(A577,'[1]CUT Bs'!A:S,12,FALSE)</f>
        <v>0</v>
      </c>
      <c r="R577" s="224">
        <f>VLOOKUP(A577,'[1]CUT Bs'!A:S,13,FALSE)</f>
        <v>0</v>
      </c>
      <c r="S577" s="224">
        <f>VLOOKUP(A577,'[1]CUT Bs'!A:S,14,FALSE)</f>
        <v>0</v>
      </c>
      <c r="T577" s="224">
        <f>VLOOKUP(A577,'[1]CUT Bs'!A:S,15,FALSE)</f>
        <v>0</v>
      </c>
      <c r="U577" s="224">
        <f>VLOOKUP(A577,'[1]CUT Bs'!A:S,16,FALSE)</f>
        <v>0</v>
      </c>
      <c r="V577" s="224">
        <f>VLOOKUP(A577,'[1]CUT Bs'!A:S,17,FALSE)</f>
        <v>0</v>
      </c>
      <c r="W577" s="224">
        <f>VLOOKUP(A577,'[1]RES. TRL'!F:H,2,FALSE)</f>
        <v>0</v>
      </c>
      <c r="X577" s="224">
        <f>VLOOKUP(A577,'[1]RES. TRL'!F:H,3,FALSE)</f>
        <v>0</v>
      </c>
      <c r="Y577" s="224">
        <f>VLOOKUP(A577,'[1]CUT USD'!A:N,2,FALSE)</f>
        <v>0</v>
      </c>
      <c r="Z577" s="224">
        <f>VLOOKUP(A577,'[1]CUT USD'!A:N,3,FALSE)</f>
        <v>0</v>
      </c>
      <c r="AA577" s="224">
        <f>VLOOKUP(A577,'[1]CUT USD'!A:N,4,FALSE)</f>
        <v>0</v>
      </c>
      <c r="AB577" s="224">
        <f>VLOOKUP(A577,'[1]CUT USD'!A:N,5,FALSE)</f>
        <v>0</v>
      </c>
      <c r="AC577" s="224">
        <f>VLOOKUP(A577,'[1]CUT USD'!A:N,6,FALSE)</f>
        <v>0</v>
      </c>
      <c r="AD577" s="224">
        <f>VLOOKUP(A577,'[1]CUT USD'!A:N,7,FALSE)</f>
        <v>0</v>
      </c>
      <c r="AE577" s="224">
        <f>VLOOKUP(A577,'[1]CUT USD'!A:N,8,FALSE)</f>
        <v>0</v>
      </c>
      <c r="AF577" s="224">
        <f>VLOOKUP(A577,'[1]CUT USD'!A:N,9,FALSE)</f>
        <v>0</v>
      </c>
      <c r="AG577" s="224">
        <f>VLOOKUP(A577,'[1]CUT USD'!A:N,10,FALSE)</f>
        <v>0</v>
      </c>
      <c r="AH577" s="224">
        <f>VLOOKUP(A577,'[1]CUT USD'!A:N,11,FALSE)</f>
        <v>0</v>
      </c>
      <c r="AI577" s="224">
        <f>VLOOKUP(A577,'[1]CUT USD'!A:N,12,FALSE)</f>
        <v>0</v>
      </c>
      <c r="AJ577" s="224">
        <f>VLOOKUP(A577,'[1]CUT USD'!A:N,13,FALSE)</f>
        <v>0</v>
      </c>
      <c r="AK577" s="224">
        <f>VLOOKUP(A577,'[1]CUT USD'!A:N,14,FALSE)</f>
        <v>0</v>
      </c>
      <c r="AL577" s="96">
        <f t="shared" si="10"/>
        <v>0</v>
      </c>
      <c r="AO577" s="103"/>
    </row>
    <row r="578" spans="1:41" ht="33" hidden="1" customHeight="1">
      <c r="A578" s="221">
        <v>1904</v>
      </c>
      <c r="B578" s="222" t="str">
        <f>PROPER(VLOOKUP(A578,[1]bd_lista!$A:$D,2,FALSE))</f>
        <v>Gobierno Autónomo Municipal De Bella Flor</v>
      </c>
      <c r="C578" s="223" t="s">
        <v>1383</v>
      </c>
      <c r="D578" s="224">
        <f>VLOOKUP(A578,'[1]RES. TRL'!A:C,2,FALSE)</f>
        <v>0</v>
      </c>
      <c r="E578" s="224">
        <f>VLOOKUP(A578,'[1]RES. TRL'!A:C,3,FALSE)</f>
        <v>0</v>
      </c>
      <c r="F578" s="224">
        <f>VLOOKUP(A578,[1]RES.CDI!A:B,2,FALSE)</f>
        <v>0</v>
      </c>
      <c r="G578" s="224">
        <f>VLOOKUP(A578,'[1]CUT Bs'!A:S,2,FALSE)</f>
        <v>0</v>
      </c>
      <c r="H578" s="224">
        <f>VLOOKUP(A578,'[1]CUT Bs'!A:S,3,FALSE)</f>
        <v>0</v>
      </c>
      <c r="I578" s="224">
        <f>VLOOKUP(A578,'[1]CUT Bs'!A:S,4,FALSE)</f>
        <v>0</v>
      </c>
      <c r="J578" s="224">
        <f>VLOOKUP(A578,'[1]CUT Bs'!A:S,5,FALSE)</f>
        <v>0</v>
      </c>
      <c r="K578" s="224">
        <f>VLOOKUP(A578,'[1]CUT Bs'!A:S,6,FALSE)</f>
        <v>0</v>
      </c>
      <c r="L578" s="224">
        <f>VLOOKUP(A578,'[1]CUT Bs'!A:S,7,FALSE)</f>
        <v>0</v>
      </c>
      <c r="M578" s="224">
        <f>VLOOKUP(A578,'[1]CUT Bs'!A:S,8,FALSE)</f>
        <v>0</v>
      </c>
      <c r="N578" s="224">
        <f>VLOOKUP(A578,'[1]CUT Bs'!A:S,9,FALSE)</f>
        <v>0</v>
      </c>
      <c r="O578" s="224">
        <f>VLOOKUP(A578,'[1]CUT Bs'!A:S,10,FALSE)</f>
        <v>0</v>
      </c>
      <c r="P578" s="224">
        <f>VLOOKUP(A578,'[1]CUT Bs'!A:S,11,FALSE)</f>
        <v>0</v>
      </c>
      <c r="Q578" s="224">
        <f>VLOOKUP(A578,'[1]CUT Bs'!A:S,12,FALSE)</f>
        <v>0</v>
      </c>
      <c r="R578" s="224">
        <f>VLOOKUP(A578,'[1]CUT Bs'!A:S,13,FALSE)</f>
        <v>0</v>
      </c>
      <c r="S578" s="224">
        <f>VLOOKUP(A578,'[1]CUT Bs'!A:S,14,FALSE)</f>
        <v>0</v>
      </c>
      <c r="T578" s="224">
        <f>VLOOKUP(A578,'[1]CUT Bs'!A:S,15,FALSE)</f>
        <v>0</v>
      </c>
      <c r="U578" s="224">
        <f>VLOOKUP(A578,'[1]CUT Bs'!A:S,16,FALSE)</f>
        <v>0</v>
      </c>
      <c r="V578" s="224">
        <f>VLOOKUP(A578,'[1]CUT Bs'!A:S,17,FALSE)</f>
        <v>0</v>
      </c>
      <c r="W578" s="224">
        <f>VLOOKUP(A578,'[1]RES. TRL'!F:H,2,FALSE)</f>
        <v>0</v>
      </c>
      <c r="X578" s="224">
        <f>VLOOKUP(A578,'[1]RES. TRL'!F:H,3,FALSE)</f>
        <v>0</v>
      </c>
      <c r="Y578" s="224">
        <f>VLOOKUP(A578,'[1]CUT USD'!A:N,2,FALSE)</f>
        <v>0</v>
      </c>
      <c r="Z578" s="224">
        <f>VLOOKUP(A578,'[1]CUT USD'!A:N,3,FALSE)</f>
        <v>0</v>
      </c>
      <c r="AA578" s="224">
        <f>VLOOKUP(A578,'[1]CUT USD'!A:N,4,FALSE)</f>
        <v>0</v>
      </c>
      <c r="AB578" s="224">
        <f>VLOOKUP(A578,'[1]CUT USD'!A:N,5,FALSE)</f>
        <v>0</v>
      </c>
      <c r="AC578" s="224">
        <f>VLOOKUP(A578,'[1]CUT USD'!A:N,6,FALSE)</f>
        <v>0</v>
      </c>
      <c r="AD578" s="224">
        <f>VLOOKUP(A578,'[1]CUT USD'!A:N,7,FALSE)</f>
        <v>0</v>
      </c>
      <c r="AE578" s="224">
        <f>VLOOKUP(A578,'[1]CUT USD'!A:N,8,FALSE)</f>
        <v>0</v>
      </c>
      <c r="AF578" s="224">
        <f>VLOOKUP(A578,'[1]CUT USD'!A:N,9,FALSE)</f>
        <v>0</v>
      </c>
      <c r="AG578" s="224">
        <f>VLOOKUP(A578,'[1]CUT USD'!A:N,10,FALSE)</f>
        <v>0</v>
      </c>
      <c r="AH578" s="224">
        <f>VLOOKUP(A578,'[1]CUT USD'!A:N,11,FALSE)</f>
        <v>0</v>
      </c>
      <c r="AI578" s="224">
        <f>VLOOKUP(A578,'[1]CUT USD'!A:N,12,FALSE)</f>
        <v>0</v>
      </c>
      <c r="AJ578" s="224">
        <f>VLOOKUP(A578,'[1]CUT USD'!A:N,13,FALSE)</f>
        <v>0</v>
      </c>
      <c r="AK578" s="224">
        <f>VLOOKUP(A578,'[1]CUT USD'!A:N,14,FALSE)</f>
        <v>0</v>
      </c>
      <c r="AL578" s="96">
        <f t="shared" si="10"/>
        <v>0</v>
      </c>
      <c r="AO578" s="103"/>
    </row>
    <row r="579" spans="1:41" ht="33" hidden="1" customHeight="1">
      <c r="A579" s="221">
        <v>1905</v>
      </c>
      <c r="B579" s="222" t="str">
        <f>PROPER(VLOOKUP(A579,[1]bd_lista!$A:$D,2,FALSE))</f>
        <v>Gobierno Autónomo Municipal De Puerto Rico</v>
      </c>
      <c r="C579" s="223" t="s">
        <v>1383</v>
      </c>
      <c r="D579" s="224">
        <f>VLOOKUP(A579,'[1]RES. TRL'!A:C,2,FALSE)</f>
        <v>0</v>
      </c>
      <c r="E579" s="224">
        <f>VLOOKUP(A579,'[1]RES. TRL'!A:C,3,FALSE)</f>
        <v>0</v>
      </c>
      <c r="F579" s="224">
        <f>VLOOKUP(A579,[1]RES.CDI!A:B,2,FALSE)</f>
        <v>0</v>
      </c>
      <c r="G579" s="224">
        <f>VLOOKUP(A579,'[1]CUT Bs'!A:S,2,FALSE)</f>
        <v>0</v>
      </c>
      <c r="H579" s="224">
        <f>VLOOKUP(A579,'[1]CUT Bs'!A:S,3,FALSE)</f>
        <v>0</v>
      </c>
      <c r="I579" s="224">
        <f>VLOOKUP(A579,'[1]CUT Bs'!A:S,4,FALSE)</f>
        <v>0</v>
      </c>
      <c r="J579" s="224">
        <f>VLOOKUP(A579,'[1]CUT Bs'!A:S,5,FALSE)</f>
        <v>0</v>
      </c>
      <c r="K579" s="224">
        <f>VLOOKUP(A579,'[1]CUT Bs'!A:S,6,FALSE)</f>
        <v>0</v>
      </c>
      <c r="L579" s="224">
        <f>VLOOKUP(A579,'[1]CUT Bs'!A:S,7,FALSE)</f>
        <v>0</v>
      </c>
      <c r="M579" s="224">
        <f>VLOOKUP(A579,'[1]CUT Bs'!A:S,8,FALSE)</f>
        <v>0</v>
      </c>
      <c r="N579" s="224">
        <f>VLOOKUP(A579,'[1]CUT Bs'!A:S,9,FALSE)</f>
        <v>0</v>
      </c>
      <c r="O579" s="224">
        <f>VLOOKUP(A579,'[1]CUT Bs'!A:S,10,FALSE)</f>
        <v>0</v>
      </c>
      <c r="P579" s="224">
        <f>VLOOKUP(A579,'[1]CUT Bs'!A:S,11,FALSE)</f>
        <v>0</v>
      </c>
      <c r="Q579" s="224">
        <f>VLOOKUP(A579,'[1]CUT Bs'!A:S,12,FALSE)</f>
        <v>0</v>
      </c>
      <c r="R579" s="224">
        <f>VLOOKUP(A579,'[1]CUT Bs'!A:S,13,FALSE)</f>
        <v>0</v>
      </c>
      <c r="S579" s="224">
        <f>VLOOKUP(A579,'[1]CUT Bs'!A:S,14,FALSE)</f>
        <v>0</v>
      </c>
      <c r="T579" s="224">
        <f>VLOOKUP(A579,'[1]CUT Bs'!A:S,15,FALSE)</f>
        <v>0</v>
      </c>
      <c r="U579" s="224">
        <f>VLOOKUP(A579,'[1]CUT Bs'!A:S,16,FALSE)</f>
        <v>0</v>
      </c>
      <c r="V579" s="224">
        <f>VLOOKUP(A579,'[1]CUT Bs'!A:S,17,FALSE)</f>
        <v>0</v>
      </c>
      <c r="W579" s="224">
        <f>VLOOKUP(A579,'[1]RES. TRL'!F:H,2,FALSE)</f>
        <v>0</v>
      </c>
      <c r="X579" s="224">
        <f>VLOOKUP(A579,'[1]RES. TRL'!F:H,3,FALSE)</f>
        <v>0</v>
      </c>
      <c r="Y579" s="224">
        <f>VLOOKUP(A579,'[1]CUT USD'!A:N,2,FALSE)</f>
        <v>0</v>
      </c>
      <c r="Z579" s="224">
        <f>VLOOKUP(A579,'[1]CUT USD'!A:N,3,FALSE)</f>
        <v>0</v>
      </c>
      <c r="AA579" s="224">
        <f>VLOOKUP(A579,'[1]CUT USD'!A:N,4,FALSE)</f>
        <v>0</v>
      </c>
      <c r="AB579" s="224">
        <f>VLOOKUP(A579,'[1]CUT USD'!A:N,5,FALSE)</f>
        <v>0</v>
      </c>
      <c r="AC579" s="224">
        <f>VLOOKUP(A579,'[1]CUT USD'!A:N,6,FALSE)</f>
        <v>0</v>
      </c>
      <c r="AD579" s="224">
        <f>VLOOKUP(A579,'[1]CUT USD'!A:N,7,FALSE)</f>
        <v>0</v>
      </c>
      <c r="AE579" s="224">
        <f>VLOOKUP(A579,'[1]CUT USD'!A:N,8,FALSE)</f>
        <v>0</v>
      </c>
      <c r="AF579" s="224">
        <f>VLOOKUP(A579,'[1]CUT USD'!A:N,9,FALSE)</f>
        <v>0</v>
      </c>
      <c r="AG579" s="224">
        <f>VLOOKUP(A579,'[1]CUT USD'!A:N,10,FALSE)</f>
        <v>0</v>
      </c>
      <c r="AH579" s="224">
        <f>VLOOKUP(A579,'[1]CUT USD'!A:N,11,FALSE)</f>
        <v>0</v>
      </c>
      <c r="AI579" s="224">
        <f>VLOOKUP(A579,'[1]CUT USD'!A:N,12,FALSE)</f>
        <v>0</v>
      </c>
      <c r="AJ579" s="224">
        <f>VLOOKUP(A579,'[1]CUT USD'!A:N,13,FALSE)</f>
        <v>0</v>
      </c>
      <c r="AK579" s="224">
        <f>VLOOKUP(A579,'[1]CUT USD'!A:N,14,FALSE)</f>
        <v>0</v>
      </c>
      <c r="AL579" s="96">
        <f t="shared" si="10"/>
        <v>0</v>
      </c>
      <c r="AO579" s="103"/>
    </row>
    <row r="580" spans="1:41" ht="33" hidden="1" customHeight="1">
      <c r="A580" s="221">
        <v>1906</v>
      </c>
      <c r="B580" s="222" t="str">
        <f>PROPER(VLOOKUP(A580,[1]bd_lista!$A:$D,2,FALSE))</f>
        <v>Gobierno Autónomo Municipal De San Pedro</v>
      </c>
      <c r="C580" s="223" t="s">
        <v>1383</v>
      </c>
      <c r="D580" s="224">
        <f>VLOOKUP(A580,'[1]RES. TRL'!A:C,2,FALSE)</f>
        <v>0</v>
      </c>
      <c r="E580" s="224">
        <f>VLOOKUP(A580,'[1]RES. TRL'!A:C,3,FALSE)</f>
        <v>0</v>
      </c>
      <c r="F580" s="224">
        <f>VLOOKUP(A580,[1]RES.CDI!A:B,2,FALSE)</f>
        <v>0</v>
      </c>
      <c r="G580" s="224">
        <f>VLOOKUP(A580,'[1]CUT Bs'!A:S,2,FALSE)</f>
        <v>0</v>
      </c>
      <c r="H580" s="224">
        <f>VLOOKUP(A580,'[1]CUT Bs'!A:S,3,FALSE)</f>
        <v>0</v>
      </c>
      <c r="I580" s="224">
        <f>VLOOKUP(A580,'[1]CUT Bs'!A:S,4,FALSE)</f>
        <v>0</v>
      </c>
      <c r="J580" s="224">
        <f>VLOOKUP(A580,'[1]CUT Bs'!A:S,5,FALSE)</f>
        <v>0</v>
      </c>
      <c r="K580" s="224">
        <f>VLOOKUP(A580,'[1]CUT Bs'!A:S,6,FALSE)</f>
        <v>0</v>
      </c>
      <c r="L580" s="224">
        <f>VLOOKUP(A580,'[1]CUT Bs'!A:S,7,FALSE)</f>
        <v>0</v>
      </c>
      <c r="M580" s="224">
        <f>VLOOKUP(A580,'[1]CUT Bs'!A:S,8,FALSE)</f>
        <v>0</v>
      </c>
      <c r="N580" s="224">
        <f>VLOOKUP(A580,'[1]CUT Bs'!A:S,9,FALSE)</f>
        <v>0</v>
      </c>
      <c r="O580" s="224">
        <f>VLOOKUP(A580,'[1]CUT Bs'!A:S,10,FALSE)</f>
        <v>0</v>
      </c>
      <c r="P580" s="224">
        <f>VLOOKUP(A580,'[1]CUT Bs'!A:S,11,FALSE)</f>
        <v>0</v>
      </c>
      <c r="Q580" s="224">
        <f>VLOOKUP(A580,'[1]CUT Bs'!A:S,12,FALSE)</f>
        <v>0</v>
      </c>
      <c r="R580" s="224">
        <f>VLOOKUP(A580,'[1]CUT Bs'!A:S,13,FALSE)</f>
        <v>0</v>
      </c>
      <c r="S580" s="224">
        <f>VLOOKUP(A580,'[1]CUT Bs'!A:S,14,FALSE)</f>
        <v>0</v>
      </c>
      <c r="T580" s="224">
        <f>VLOOKUP(A580,'[1]CUT Bs'!A:S,15,FALSE)</f>
        <v>0</v>
      </c>
      <c r="U580" s="224">
        <f>VLOOKUP(A580,'[1]CUT Bs'!A:S,16,FALSE)</f>
        <v>0</v>
      </c>
      <c r="V580" s="224">
        <f>VLOOKUP(A580,'[1]CUT Bs'!A:S,17,FALSE)</f>
        <v>0</v>
      </c>
      <c r="W580" s="224">
        <f>VLOOKUP(A580,'[1]RES. TRL'!F:H,2,FALSE)</f>
        <v>0</v>
      </c>
      <c r="X580" s="224">
        <f>VLOOKUP(A580,'[1]RES. TRL'!F:H,3,FALSE)</f>
        <v>0</v>
      </c>
      <c r="Y580" s="224">
        <f>VLOOKUP(A580,'[1]CUT USD'!A:N,2,FALSE)</f>
        <v>0</v>
      </c>
      <c r="Z580" s="224">
        <f>VLOOKUP(A580,'[1]CUT USD'!A:N,3,FALSE)</f>
        <v>0</v>
      </c>
      <c r="AA580" s="224">
        <f>VLOOKUP(A580,'[1]CUT USD'!A:N,4,FALSE)</f>
        <v>0</v>
      </c>
      <c r="AB580" s="224">
        <f>VLOOKUP(A580,'[1]CUT USD'!A:N,5,FALSE)</f>
        <v>0</v>
      </c>
      <c r="AC580" s="224">
        <f>VLOOKUP(A580,'[1]CUT USD'!A:N,6,FALSE)</f>
        <v>0</v>
      </c>
      <c r="AD580" s="224">
        <f>VLOOKUP(A580,'[1]CUT USD'!A:N,7,FALSE)</f>
        <v>0</v>
      </c>
      <c r="AE580" s="224">
        <f>VLOOKUP(A580,'[1]CUT USD'!A:N,8,FALSE)</f>
        <v>0</v>
      </c>
      <c r="AF580" s="224">
        <f>VLOOKUP(A580,'[1]CUT USD'!A:N,9,FALSE)</f>
        <v>0</v>
      </c>
      <c r="AG580" s="224">
        <f>VLOOKUP(A580,'[1]CUT USD'!A:N,10,FALSE)</f>
        <v>0</v>
      </c>
      <c r="AH580" s="224">
        <f>VLOOKUP(A580,'[1]CUT USD'!A:N,11,FALSE)</f>
        <v>0</v>
      </c>
      <c r="AI580" s="224">
        <f>VLOOKUP(A580,'[1]CUT USD'!A:N,12,FALSE)</f>
        <v>0</v>
      </c>
      <c r="AJ580" s="224">
        <f>VLOOKUP(A580,'[1]CUT USD'!A:N,13,FALSE)</f>
        <v>0</v>
      </c>
      <c r="AK580" s="224">
        <f>VLOOKUP(A580,'[1]CUT USD'!A:N,14,FALSE)</f>
        <v>0</v>
      </c>
      <c r="AL580" s="96">
        <f t="shared" si="10"/>
        <v>0</v>
      </c>
      <c r="AO580" s="103"/>
    </row>
    <row r="581" spans="1:41" ht="33" hidden="1" customHeight="1">
      <c r="A581" s="221">
        <v>1907</v>
      </c>
      <c r="B581" s="222" t="str">
        <f>PROPER(VLOOKUP(A581,[1]bd_lista!$A:$D,2,FALSE))</f>
        <v>Gobierno Autónomo Municipal De Filadelfia</v>
      </c>
      <c r="C581" s="223" t="s">
        <v>1383</v>
      </c>
      <c r="D581" s="224">
        <f>VLOOKUP(A581,'[1]RES. TRL'!A:C,2,FALSE)</f>
        <v>0</v>
      </c>
      <c r="E581" s="224">
        <f>VLOOKUP(A581,'[1]RES. TRL'!A:C,3,FALSE)</f>
        <v>0</v>
      </c>
      <c r="F581" s="224">
        <f>VLOOKUP(A581,[1]RES.CDI!A:B,2,FALSE)</f>
        <v>0</v>
      </c>
      <c r="G581" s="224">
        <f>VLOOKUP(A581,'[1]CUT Bs'!A:S,2,FALSE)</f>
        <v>0</v>
      </c>
      <c r="H581" s="224">
        <f>VLOOKUP(A581,'[1]CUT Bs'!A:S,3,FALSE)</f>
        <v>0</v>
      </c>
      <c r="I581" s="224">
        <f>VLOOKUP(A581,'[1]CUT Bs'!A:S,4,FALSE)</f>
        <v>0</v>
      </c>
      <c r="J581" s="224">
        <f>VLOOKUP(A581,'[1]CUT Bs'!A:S,5,FALSE)</f>
        <v>0</v>
      </c>
      <c r="K581" s="224">
        <f>VLOOKUP(A581,'[1]CUT Bs'!A:S,6,FALSE)</f>
        <v>0</v>
      </c>
      <c r="L581" s="224">
        <f>VLOOKUP(A581,'[1]CUT Bs'!A:S,7,FALSE)</f>
        <v>0</v>
      </c>
      <c r="M581" s="224">
        <f>VLOOKUP(A581,'[1]CUT Bs'!A:S,8,FALSE)</f>
        <v>0</v>
      </c>
      <c r="N581" s="224">
        <f>VLOOKUP(A581,'[1]CUT Bs'!A:S,9,FALSE)</f>
        <v>0</v>
      </c>
      <c r="O581" s="224">
        <f>VLOOKUP(A581,'[1]CUT Bs'!A:S,10,FALSE)</f>
        <v>0</v>
      </c>
      <c r="P581" s="224">
        <f>VLOOKUP(A581,'[1]CUT Bs'!A:S,11,FALSE)</f>
        <v>0</v>
      </c>
      <c r="Q581" s="224">
        <f>VLOOKUP(A581,'[1]CUT Bs'!A:S,12,FALSE)</f>
        <v>0</v>
      </c>
      <c r="R581" s="224">
        <f>VLOOKUP(A581,'[1]CUT Bs'!A:S,13,FALSE)</f>
        <v>0</v>
      </c>
      <c r="S581" s="224">
        <f>VLOOKUP(A581,'[1]CUT Bs'!A:S,14,FALSE)</f>
        <v>0</v>
      </c>
      <c r="T581" s="224">
        <f>VLOOKUP(A581,'[1]CUT Bs'!A:S,15,FALSE)</f>
        <v>0</v>
      </c>
      <c r="U581" s="224">
        <f>VLOOKUP(A581,'[1]CUT Bs'!A:S,16,FALSE)</f>
        <v>0</v>
      </c>
      <c r="V581" s="224">
        <f>VLOOKUP(A581,'[1]CUT Bs'!A:S,17,FALSE)</f>
        <v>0</v>
      </c>
      <c r="W581" s="224">
        <f>VLOOKUP(A581,'[1]RES. TRL'!F:H,2,FALSE)</f>
        <v>0</v>
      </c>
      <c r="X581" s="224">
        <f>VLOOKUP(A581,'[1]RES. TRL'!F:H,3,FALSE)</f>
        <v>0</v>
      </c>
      <c r="Y581" s="224">
        <f>VLOOKUP(A581,'[1]CUT USD'!A:N,2,FALSE)</f>
        <v>0</v>
      </c>
      <c r="Z581" s="224">
        <f>VLOOKUP(A581,'[1]CUT USD'!A:N,3,FALSE)</f>
        <v>0</v>
      </c>
      <c r="AA581" s="224">
        <f>VLOOKUP(A581,'[1]CUT USD'!A:N,4,FALSE)</f>
        <v>0</v>
      </c>
      <c r="AB581" s="224">
        <f>VLOOKUP(A581,'[1]CUT USD'!A:N,5,FALSE)</f>
        <v>0</v>
      </c>
      <c r="AC581" s="224">
        <f>VLOOKUP(A581,'[1]CUT USD'!A:N,6,FALSE)</f>
        <v>0</v>
      </c>
      <c r="AD581" s="224">
        <f>VLOOKUP(A581,'[1]CUT USD'!A:N,7,FALSE)</f>
        <v>0</v>
      </c>
      <c r="AE581" s="224">
        <f>VLOOKUP(A581,'[1]CUT USD'!A:N,8,FALSE)</f>
        <v>0</v>
      </c>
      <c r="AF581" s="224">
        <f>VLOOKUP(A581,'[1]CUT USD'!A:N,9,FALSE)</f>
        <v>0</v>
      </c>
      <c r="AG581" s="224">
        <f>VLOOKUP(A581,'[1]CUT USD'!A:N,10,FALSE)</f>
        <v>0</v>
      </c>
      <c r="AH581" s="224">
        <f>VLOOKUP(A581,'[1]CUT USD'!A:N,11,FALSE)</f>
        <v>0</v>
      </c>
      <c r="AI581" s="224">
        <f>VLOOKUP(A581,'[1]CUT USD'!A:N,12,FALSE)</f>
        <v>0</v>
      </c>
      <c r="AJ581" s="224">
        <f>VLOOKUP(A581,'[1]CUT USD'!A:N,13,FALSE)</f>
        <v>0</v>
      </c>
      <c r="AK581" s="224">
        <f>VLOOKUP(A581,'[1]CUT USD'!A:N,14,FALSE)</f>
        <v>0</v>
      </c>
      <c r="AL581" s="96">
        <f t="shared" si="10"/>
        <v>0</v>
      </c>
      <c r="AO581" s="103"/>
    </row>
    <row r="582" spans="1:41" ht="33" hidden="1" customHeight="1">
      <c r="A582" s="221">
        <v>1908</v>
      </c>
      <c r="B582" s="222" t="str">
        <f>PROPER(VLOOKUP(A582,[1]bd_lista!$A:$D,2,FALSE))</f>
        <v>Gobierno Autónomo Municipal De Puerto Gonzalo Moreno</v>
      </c>
      <c r="C582" s="223" t="s">
        <v>1383</v>
      </c>
      <c r="D582" s="224">
        <f>VLOOKUP(A582,'[1]RES. TRL'!A:C,2,FALSE)</f>
        <v>0</v>
      </c>
      <c r="E582" s="224">
        <f>VLOOKUP(A582,'[1]RES. TRL'!A:C,3,FALSE)</f>
        <v>0</v>
      </c>
      <c r="F582" s="224">
        <f>VLOOKUP(A582,[1]RES.CDI!A:B,2,FALSE)</f>
        <v>0</v>
      </c>
      <c r="G582" s="224">
        <f>VLOOKUP(A582,'[1]CUT Bs'!A:S,2,FALSE)</f>
        <v>0</v>
      </c>
      <c r="H582" s="224">
        <f>VLOOKUP(A582,'[1]CUT Bs'!A:S,3,FALSE)</f>
        <v>0</v>
      </c>
      <c r="I582" s="224">
        <f>VLOOKUP(A582,'[1]CUT Bs'!A:S,4,FALSE)</f>
        <v>0</v>
      </c>
      <c r="J582" s="224">
        <f>VLOOKUP(A582,'[1]CUT Bs'!A:S,5,FALSE)</f>
        <v>0</v>
      </c>
      <c r="K582" s="224">
        <f>VLOOKUP(A582,'[1]CUT Bs'!A:S,6,FALSE)</f>
        <v>0</v>
      </c>
      <c r="L582" s="224">
        <f>VLOOKUP(A582,'[1]CUT Bs'!A:S,7,FALSE)</f>
        <v>0</v>
      </c>
      <c r="M582" s="224">
        <f>VLOOKUP(A582,'[1]CUT Bs'!A:S,8,FALSE)</f>
        <v>0</v>
      </c>
      <c r="N582" s="224">
        <f>VLOOKUP(A582,'[1]CUT Bs'!A:S,9,FALSE)</f>
        <v>0</v>
      </c>
      <c r="O582" s="224">
        <f>VLOOKUP(A582,'[1]CUT Bs'!A:S,10,FALSE)</f>
        <v>0</v>
      </c>
      <c r="P582" s="224">
        <f>VLOOKUP(A582,'[1]CUT Bs'!A:S,11,FALSE)</f>
        <v>0</v>
      </c>
      <c r="Q582" s="224">
        <f>VLOOKUP(A582,'[1]CUT Bs'!A:S,12,FALSE)</f>
        <v>0</v>
      </c>
      <c r="R582" s="224">
        <f>VLOOKUP(A582,'[1]CUT Bs'!A:S,13,FALSE)</f>
        <v>0</v>
      </c>
      <c r="S582" s="224">
        <f>VLOOKUP(A582,'[1]CUT Bs'!A:S,14,FALSE)</f>
        <v>0</v>
      </c>
      <c r="T582" s="224">
        <f>VLOOKUP(A582,'[1]CUT Bs'!A:S,15,FALSE)</f>
        <v>0</v>
      </c>
      <c r="U582" s="224">
        <f>VLOOKUP(A582,'[1]CUT Bs'!A:S,16,FALSE)</f>
        <v>0</v>
      </c>
      <c r="V582" s="224">
        <f>VLOOKUP(A582,'[1]CUT Bs'!A:S,17,FALSE)</f>
        <v>0</v>
      </c>
      <c r="W582" s="224">
        <f>VLOOKUP(A582,'[1]RES. TRL'!F:H,2,FALSE)</f>
        <v>0</v>
      </c>
      <c r="X582" s="224">
        <f>VLOOKUP(A582,'[1]RES. TRL'!F:H,3,FALSE)</f>
        <v>0</v>
      </c>
      <c r="Y582" s="224">
        <f>VLOOKUP(A582,'[1]CUT USD'!A:N,2,FALSE)</f>
        <v>0</v>
      </c>
      <c r="Z582" s="224">
        <f>VLOOKUP(A582,'[1]CUT USD'!A:N,3,FALSE)</f>
        <v>0</v>
      </c>
      <c r="AA582" s="224">
        <f>VLOOKUP(A582,'[1]CUT USD'!A:N,4,FALSE)</f>
        <v>0</v>
      </c>
      <c r="AB582" s="224">
        <f>VLOOKUP(A582,'[1]CUT USD'!A:N,5,FALSE)</f>
        <v>0</v>
      </c>
      <c r="AC582" s="224">
        <f>VLOOKUP(A582,'[1]CUT USD'!A:N,6,FALSE)</f>
        <v>0</v>
      </c>
      <c r="AD582" s="224">
        <f>VLOOKUP(A582,'[1]CUT USD'!A:N,7,FALSE)</f>
        <v>0</v>
      </c>
      <c r="AE582" s="224">
        <f>VLOOKUP(A582,'[1]CUT USD'!A:N,8,FALSE)</f>
        <v>0</v>
      </c>
      <c r="AF582" s="224">
        <f>VLOOKUP(A582,'[1]CUT USD'!A:N,9,FALSE)</f>
        <v>0</v>
      </c>
      <c r="AG582" s="224">
        <f>VLOOKUP(A582,'[1]CUT USD'!A:N,10,FALSE)</f>
        <v>0</v>
      </c>
      <c r="AH582" s="224">
        <f>VLOOKUP(A582,'[1]CUT USD'!A:N,11,FALSE)</f>
        <v>0</v>
      </c>
      <c r="AI582" s="224">
        <f>VLOOKUP(A582,'[1]CUT USD'!A:N,12,FALSE)</f>
        <v>0</v>
      </c>
      <c r="AJ582" s="224">
        <f>VLOOKUP(A582,'[1]CUT USD'!A:N,13,FALSE)</f>
        <v>0</v>
      </c>
      <c r="AK582" s="224">
        <f>VLOOKUP(A582,'[1]CUT USD'!A:N,14,FALSE)</f>
        <v>0</v>
      </c>
      <c r="AL582" s="96">
        <f t="shared" si="10"/>
        <v>0</v>
      </c>
      <c r="AO582" s="103"/>
    </row>
    <row r="583" spans="1:41" ht="33" hidden="1" customHeight="1">
      <c r="A583" s="221">
        <v>1909</v>
      </c>
      <c r="B583" s="222" t="str">
        <f>PROPER(VLOOKUP(A583,[1]bd_lista!$A:$D,2,FALSE))</f>
        <v>Gobierno Autónomo Municipal De San Lorenzo</v>
      </c>
      <c r="C583" s="223" t="s">
        <v>1383</v>
      </c>
      <c r="D583" s="224">
        <f>VLOOKUP(A583,'[1]RES. TRL'!A:C,2,FALSE)</f>
        <v>0</v>
      </c>
      <c r="E583" s="224">
        <f>VLOOKUP(A583,'[1]RES. TRL'!A:C,3,FALSE)</f>
        <v>0</v>
      </c>
      <c r="F583" s="224">
        <f>VLOOKUP(A583,[1]RES.CDI!A:B,2,FALSE)</f>
        <v>0</v>
      </c>
      <c r="G583" s="224">
        <f>VLOOKUP(A583,'[1]CUT Bs'!A:S,2,FALSE)</f>
        <v>0</v>
      </c>
      <c r="H583" s="224">
        <f>VLOOKUP(A583,'[1]CUT Bs'!A:S,3,FALSE)</f>
        <v>0</v>
      </c>
      <c r="I583" s="224">
        <f>VLOOKUP(A583,'[1]CUT Bs'!A:S,4,FALSE)</f>
        <v>0</v>
      </c>
      <c r="J583" s="224">
        <f>VLOOKUP(A583,'[1]CUT Bs'!A:S,5,FALSE)</f>
        <v>0</v>
      </c>
      <c r="K583" s="224">
        <f>VLOOKUP(A583,'[1]CUT Bs'!A:S,6,FALSE)</f>
        <v>0</v>
      </c>
      <c r="L583" s="224">
        <f>VLOOKUP(A583,'[1]CUT Bs'!A:S,7,FALSE)</f>
        <v>0</v>
      </c>
      <c r="M583" s="224">
        <f>VLOOKUP(A583,'[1]CUT Bs'!A:S,8,FALSE)</f>
        <v>0</v>
      </c>
      <c r="N583" s="224">
        <f>VLOOKUP(A583,'[1]CUT Bs'!A:S,9,FALSE)</f>
        <v>0</v>
      </c>
      <c r="O583" s="224">
        <f>VLOOKUP(A583,'[1]CUT Bs'!A:S,10,FALSE)</f>
        <v>0</v>
      </c>
      <c r="P583" s="224">
        <f>VLOOKUP(A583,'[1]CUT Bs'!A:S,11,FALSE)</f>
        <v>0</v>
      </c>
      <c r="Q583" s="224">
        <f>VLOOKUP(A583,'[1]CUT Bs'!A:S,12,FALSE)</f>
        <v>0</v>
      </c>
      <c r="R583" s="224">
        <f>VLOOKUP(A583,'[1]CUT Bs'!A:S,13,FALSE)</f>
        <v>0</v>
      </c>
      <c r="S583" s="224">
        <f>VLOOKUP(A583,'[1]CUT Bs'!A:S,14,FALSE)</f>
        <v>0</v>
      </c>
      <c r="T583" s="224">
        <f>VLOOKUP(A583,'[1]CUT Bs'!A:S,15,FALSE)</f>
        <v>0</v>
      </c>
      <c r="U583" s="224">
        <f>VLOOKUP(A583,'[1]CUT Bs'!A:S,16,FALSE)</f>
        <v>0</v>
      </c>
      <c r="V583" s="224">
        <f>VLOOKUP(A583,'[1]CUT Bs'!A:S,17,FALSE)</f>
        <v>0</v>
      </c>
      <c r="W583" s="224">
        <f>VLOOKUP(A583,'[1]RES. TRL'!F:H,2,FALSE)</f>
        <v>0</v>
      </c>
      <c r="X583" s="224">
        <f>VLOOKUP(A583,'[1]RES. TRL'!F:H,3,FALSE)</f>
        <v>0</v>
      </c>
      <c r="Y583" s="224">
        <f>VLOOKUP(A583,'[1]CUT USD'!A:N,2,FALSE)</f>
        <v>0</v>
      </c>
      <c r="Z583" s="224">
        <f>VLOOKUP(A583,'[1]CUT USD'!A:N,3,FALSE)</f>
        <v>0</v>
      </c>
      <c r="AA583" s="224">
        <f>VLOOKUP(A583,'[1]CUT USD'!A:N,4,FALSE)</f>
        <v>0</v>
      </c>
      <c r="AB583" s="224">
        <f>VLOOKUP(A583,'[1]CUT USD'!A:N,5,FALSE)</f>
        <v>0</v>
      </c>
      <c r="AC583" s="224">
        <f>VLOOKUP(A583,'[1]CUT USD'!A:N,6,FALSE)</f>
        <v>0</v>
      </c>
      <c r="AD583" s="224">
        <f>VLOOKUP(A583,'[1]CUT USD'!A:N,7,FALSE)</f>
        <v>0</v>
      </c>
      <c r="AE583" s="224">
        <f>VLOOKUP(A583,'[1]CUT USD'!A:N,8,FALSE)</f>
        <v>0</v>
      </c>
      <c r="AF583" s="224">
        <f>VLOOKUP(A583,'[1]CUT USD'!A:N,9,FALSE)</f>
        <v>0</v>
      </c>
      <c r="AG583" s="224">
        <f>VLOOKUP(A583,'[1]CUT USD'!A:N,10,FALSE)</f>
        <v>0</v>
      </c>
      <c r="AH583" s="224">
        <f>VLOOKUP(A583,'[1]CUT USD'!A:N,11,FALSE)</f>
        <v>0</v>
      </c>
      <c r="AI583" s="224">
        <f>VLOOKUP(A583,'[1]CUT USD'!A:N,12,FALSE)</f>
        <v>0</v>
      </c>
      <c r="AJ583" s="224">
        <f>VLOOKUP(A583,'[1]CUT USD'!A:N,13,FALSE)</f>
        <v>0</v>
      </c>
      <c r="AK583" s="224">
        <f>VLOOKUP(A583,'[1]CUT USD'!A:N,14,FALSE)</f>
        <v>0</v>
      </c>
      <c r="AL583" s="96">
        <f t="shared" si="10"/>
        <v>0</v>
      </c>
      <c r="AO583" s="103"/>
    </row>
    <row r="584" spans="1:41" ht="33" hidden="1" customHeight="1">
      <c r="A584" s="221">
        <v>1910</v>
      </c>
      <c r="B584" s="222" t="str">
        <f>PROPER(VLOOKUP(A584,[1]bd_lista!$A:$D,2,FALSE))</f>
        <v>Gobierno Autónomo Municipal De Sena</v>
      </c>
      <c r="C584" s="223" t="s">
        <v>1383</v>
      </c>
      <c r="D584" s="224">
        <f>VLOOKUP(A584,'[1]RES. TRL'!A:C,2,FALSE)</f>
        <v>0</v>
      </c>
      <c r="E584" s="224">
        <f>VLOOKUP(A584,'[1]RES. TRL'!A:C,3,FALSE)</f>
        <v>0</v>
      </c>
      <c r="F584" s="224">
        <f>VLOOKUP(A584,[1]RES.CDI!A:B,2,FALSE)</f>
        <v>0</v>
      </c>
      <c r="G584" s="224">
        <f>VLOOKUP(A584,'[1]CUT Bs'!A:S,2,FALSE)</f>
        <v>0</v>
      </c>
      <c r="H584" s="224">
        <f>VLOOKUP(A584,'[1]CUT Bs'!A:S,3,FALSE)</f>
        <v>0</v>
      </c>
      <c r="I584" s="224">
        <f>VLOOKUP(A584,'[1]CUT Bs'!A:S,4,FALSE)</f>
        <v>0</v>
      </c>
      <c r="J584" s="224">
        <f>VLOOKUP(A584,'[1]CUT Bs'!A:S,5,FALSE)</f>
        <v>0</v>
      </c>
      <c r="K584" s="224">
        <f>VLOOKUP(A584,'[1]CUT Bs'!A:S,6,FALSE)</f>
        <v>0</v>
      </c>
      <c r="L584" s="224">
        <f>VLOOKUP(A584,'[1]CUT Bs'!A:S,7,FALSE)</f>
        <v>0</v>
      </c>
      <c r="M584" s="224">
        <f>VLOOKUP(A584,'[1]CUT Bs'!A:S,8,FALSE)</f>
        <v>0</v>
      </c>
      <c r="N584" s="224">
        <f>VLOOKUP(A584,'[1]CUT Bs'!A:S,9,FALSE)</f>
        <v>0</v>
      </c>
      <c r="O584" s="224">
        <f>VLOOKUP(A584,'[1]CUT Bs'!A:S,10,FALSE)</f>
        <v>0</v>
      </c>
      <c r="P584" s="224">
        <f>VLOOKUP(A584,'[1]CUT Bs'!A:S,11,FALSE)</f>
        <v>0</v>
      </c>
      <c r="Q584" s="224">
        <f>VLOOKUP(A584,'[1]CUT Bs'!A:S,12,FALSE)</f>
        <v>0</v>
      </c>
      <c r="R584" s="224">
        <f>VLOOKUP(A584,'[1]CUT Bs'!A:S,13,FALSE)</f>
        <v>0</v>
      </c>
      <c r="S584" s="224">
        <f>VLOOKUP(A584,'[1]CUT Bs'!A:S,14,FALSE)</f>
        <v>0</v>
      </c>
      <c r="T584" s="224">
        <f>VLOOKUP(A584,'[1]CUT Bs'!A:S,15,FALSE)</f>
        <v>0</v>
      </c>
      <c r="U584" s="224">
        <f>VLOOKUP(A584,'[1]CUT Bs'!A:S,16,FALSE)</f>
        <v>0</v>
      </c>
      <c r="V584" s="224">
        <f>VLOOKUP(A584,'[1]CUT Bs'!A:S,17,FALSE)</f>
        <v>0</v>
      </c>
      <c r="W584" s="224">
        <f>VLOOKUP(A584,'[1]RES. TRL'!F:H,2,FALSE)</f>
        <v>0</v>
      </c>
      <c r="X584" s="224">
        <f>VLOOKUP(A584,'[1]RES. TRL'!F:H,3,FALSE)</f>
        <v>0</v>
      </c>
      <c r="Y584" s="224">
        <f>VLOOKUP(A584,'[1]CUT USD'!A:N,2,FALSE)</f>
        <v>0</v>
      </c>
      <c r="Z584" s="224">
        <f>VLOOKUP(A584,'[1]CUT USD'!A:N,3,FALSE)</f>
        <v>0</v>
      </c>
      <c r="AA584" s="224">
        <f>VLOOKUP(A584,'[1]CUT USD'!A:N,4,FALSE)</f>
        <v>0</v>
      </c>
      <c r="AB584" s="224">
        <f>VLOOKUP(A584,'[1]CUT USD'!A:N,5,FALSE)</f>
        <v>0</v>
      </c>
      <c r="AC584" s="224">
        <f>VLOOKUP(A584,'[1]CUT USD'!A:N,6,FALSE)</f>
        <v>0</v>
      </c>
      <c r="AD584" s="224">
        <f>VLOOKUP(A584,'[1]CUT USD'!A:N,7,FALSE)</f>
        <v>0</v>
      </c>
      <c r="AE584" s="224">
        <f>VLOOKUP(A584,'[1]CUT USD'!A:N,8,FALSE)</f>
        <v>0</v>
      </c>
      <c r="AF584" s="224">
        <f>VLOOKUP(A584,'[1]CUT USD'!A:N,9,FALSE)</f>
        <v>0</v>
      </c>
      <c r="AG584" s="224">
        <f>VLOOKUP(A584,'[1]CUT USD'!A:N,10,FALSE)</f>
        <v>0</v>
      </c>
      <c r="AH584" s="224">
        <f>VLOOKUP(A584,'[1]CUT USD'!A:N,11,FALSE)</f>
        <v>0</v>
      </c>
      <c r="AI584" s="224">
        <f>VLOOKUP(A584,'[1]CUT USD'!A:N,12,FALSE)</f>
        <v>0</v>
      </c>
      <c r="AJ584" s="224">
        <f>VLOOKUP(A584,'[1]CUT USD'!A:N,13,FALSE)</f>
        <v>0</v>
      </c>
      <c r="AK584" s="224">
        <f>VLOOKUP(A584,'[1]CUT USD'!A:N,14,FALSE)</f>
        <v>0</v>
      </c>
      <c r="AL584" s="96">
        <f t="shared" si="10"/>
        <v>0</v>
      </c>
      <c r="AO584" s="103"/>
    </row>
    <row r="585" spans="1:41" ht="33" hidden="1" customHeight="1">
      <c r="A585" s="221">
        <v>1911</v>
      </c>
      <c r="B585" s="222" t="str">
        <f>PROPER(VLOOKUP(A585,[1]bd_lista!$A:$D,2,FALSE))</f>
        <v>Gobierno Autónomo Municipal De Santa Rosa Del Abuná</v>
      </c>
      <c r="C585" s="223" t="s">
        <v>1383</v>
      </c>
      <c r="D585" s="224">
        <f>VLOOKUP(A585,'[1]RES. TRL'!A:C,2,FALSE)</f>
        <v>0</v>
      </c>
      <c r="E585" s="224">
        <f>VLOOKUP(A585,'[1]RES. TRL'!A:C,3,FALSE)</f>
        <v>0</v>
      </c>
      <c r="F585" s="224">
        <f>VLOOKUP(A585,[1]RES.CDI!A:B,2,FALSE)</f>
        <v>0</v>
      </c>
      <c r="G585" s="224">
        <f>VLOOKUP(A585,'[1]CUT Bs'!A:S,2,FALSE)</f>
        <v>0</v>
      </c>
      <c r="H585" s="224">
        <f>VLOOKUP(A585,'[1]CUT Bs'!A:S,3,FALSE)</f>
        <v>0</v>
      </c>
      <c r="I585" s="224">
        <f>VLOOKUP(A585,'[1]CUT Bs'!A:S,4,FALSE)</f>
        <v>0</v>
      </c>
      <c r="J585" s="224">
        <f>VLOOKUP(A585,'[1]CUT Bs'!A:S,5,FALSE)</f>
        <v>0</v>
      </c>
      <c r="K585" s="224">
        <f>VLOOKUP(A585,'[1]CUT Bs'!A:S,6,FALSE)</f>
        <v>0</v>
      </c>
      <c r="L585" s="224">
        <f>VLOOKUP(A585,'[1]CUT Bs'!A:S,7,FALSE)</f>
        <v>0</v>
      </c>
      <c r="M585" s="224">
        <f>VLOOKUP(A585,'[1]CUT Bs'!A:S,8,FALSE)</f>
        <v>0</v>
      </c>
      <c r="N585" s="224">
        <f>VLOOKUP(A585,'[1]CUT Bs'!A:S,9,FALSE)</f>
        <v>0</v>
      </c>
      <c r="O585" s="224">
        <f>VLOOKUP(A585,'[1]CUT Bs'!A:S,10,FALSE)</f>
        <v>0</v>
      </c>
      <c r="P585" s="224">
        <f>VLOOKUP(A585,'[1]CUT Bs'!A:S,11,FALSE)</f>
        <v>0</v>
      </c>
      <c r="Q585" s="224">
        <f>VLOOKUP(A585,'[1]CUT Bs'!A:S,12,FALSE)</f>
        <v>0</v>
      </c>
      <c r="R585" s="224">
        <f>VLOOKUP(A585,'[1]CUT Bs'!A:S,13,FALSE)</f>
        <v>0</v>
      </c>
      <c r="S585" s="224">
        <f>VLOOKUP(A585,'[1]CUT Bs'!A:S,14,FALSE)</f>
        <v>0</v>
      </c>
      <c r="T585" s="224">
        <f>VLOOKUP(A585,'[1]CUT Bs'!A:S,15,FALSE)</f>
        <v>0</v>
      </c>
      <c r="U585" s="224">
        <f>VLOOKUP(A585,'[1]CUT Bs'!A:S,16,FALSE)</f>
        <v>0</v>
      </c>
      <c r="V585" s="224">
        <f>VLOOKUP(A585,'[1]CUT Bs'!A:S,17,FALSE)</f>
        <v>0</v>
      </c>
      <c r="W585" s="224">
        <f>VLOOKUP(A585,'[1]RES. TRL'!F:H,2,FALSE)</f>
        <v>0</v>
      </c>
      <c r="X585" s="224">
        <f>VLOOKUP(A585,'[1]RES. TRL'!F:H,3,FALSE)</f>
        <v>0</v>
      </c>
      <c r="Y585" s="224">
        <f>VLOOKUP(A585,'[1]CUT USD'!A:N,2,FALSE)</f>
        <v>0</v>
      </c>
      <c r="Z585" s="224">
        <f>VLOOKUP(A585,'[1]CUT USD'!A:N,3,FALSE)</f>
        <v>0</v>
      </c>
      <c r="AA585" s="224">
        <f>VLOOKUP(A585,'[1]CUT USD'!A:N,4,FALSE)</f>
        <v>0</v>
      </c>
      <c r="AB585" s="224">
        <f>VLOOKUP(A585,'[1]CUT USD'!A:N,5,FALSE)</f>
        <v>0</v>
      </c>
      <c r="AC585" s="224">
        <f>VLOOKUP(A585,'[1]CUT USD'!A:N,6,FALSE)</f>
        <v>0</v>
      </c>
      <c r="AD585" s="224">
        <f>VLOOKUP(A585,'[1]CUT USD'!A:N,7,FALSE)</f>
        <v>0</v>
      </c>
      <c r="AE585" s="224">
        <f>VLOOKUP(A585,'[1]CUT USD'!A:N,8,FALSE)</f>
        <v>0</v>
      </c>
      <c r="AF585" s="224">
        <f>VLOOKUP(A585,'[1]CUT USD'!A:N,9,FALSE)</f>
        <v>0</v>
      </c>
      <c r="AG585" s="224">
        <f>VLOOKUP(A585,'[1]CUT USD'!A:N,10,FALSE)</f>
        <v>0</v>
      </c>
      <c r="AH585" s="224">
        <f>VLOOKUP(A585,'[1]CUT USD'!A:N,11,FALSE)</f>
        <v>0</v>
      </c>
      <c r="AI585" s="224">
        <f>VLOOKUP(A585,'[1]CUT USD'!A:N,12,FALSE)</f>
        <v>0</v>
      </c>
      <c r="AJ585" s="224">
        <f>VLOOKUP(A585,'[1]CUT USD'!A:N,13,FALSE)</f>
        <v>0</v>
      </c>
      <c r="AK585" s="224">
        <f>VLOOKUP(A585,'[1]CUT USD'!A:N,14,FALSE)</f>
        <v>0</v>
      </c>
      <c r="AL585" s="96">
        <f t="shared" si="10"/>
        <v>0</v>
      </c>
      <c r="AO585" s="103"/>
    </row>
    <row r="586" spans="1:41" ht="33" hidden="1" customHeight="1">
      <c r="A586" s="221">
        <v>1912</v>
      </c>
      <c r="B586" s="222" t="str">
        <f>PROPER(VLOOKUP(A586,[1]bd_lista!$A:$D,2,FALSE))</f>
        <v>Gobierno Autónomo Municipal De Ingavi (Humaita)</v>
      </c>
      <c r="C586" s="223" t="s">
        <v>1383</v>
      </c>
      <c r="D586" s="224">
        <f>VLOOKUP(A586,'[1]RES. TRL'!A:C,2,FALSE)</f>
        <v>0</v>
      </c>
      <c r="E586" s="224">
        <f>VLOOKUP(A586,'[1]RES. TRL'!A:C,3,FALSE)</f>
        <v>0</v>
      </c>
      <c r="F586" s="224">
        <f>VLOOKUP(A586,[1]RES.CDI!A:B,2,FALSE)</f>
        <v>0</v>
      </c>
      <c r="G586" s="224">
        <f>VLOOKUP(A586,'[1]CUT Bs'!A:S,2,FALSE)</f>
        <v>0</v>
      </c>
      <c r="H586" s="224">
        <f>VLOOKUP(A586,'[1]CUT Bs'!A:S,3,FALSE)</f>
        <v>0</v>
      </c>
      <c r="I586" s="224">
        <f>VLOOKUP(A586,'[1]CUT Bs'!A:S,4,FALSE)</f>
        <v>0</v>
      </c>
      <c r="J586" s="224">
        <f>VLOOKUP(A586,'[1]CUT Bs'!A:S,5,FALSE)</f>
        <v>0</v>
      </c>
      <c r="K586" s="224">
        <f>VLOOKUP(A586,'[1]CUT Bs'!A:S,6,FALSE)</f>
        <v>0</v>
      </c>
      <c r="L586" s="224">
        <f>VLOOKUP(A586,'[1]CUT Bs'!A:S,7,FALSE)</f>
        <v>0</v>
      </c>
      <c r="M586" s="224">
        <f>VLOOKUP(A586,'[1]CUT Bs'!A:S,8,FALSE)</f>
        <v>0</v>
      </c>
      <c r="N586" s="224">
        <f>VLOOKUP(A586,'[1]CUT Bs'!A:S,9,FALSE)</f>
        <v>0</v>
      </c>
      <c r="O586" s="224">
        <f>VLOOKUP(A586,'[1]CUT Bs'!A:S,10,FALSE)</f>
        <v>0</v>
      </c>
      <c r="P586" s="224">
        <f>VLOOKUP(A586,'[1]CUT Bs'!A:S,11,FALSE)</f>
        <v>0</v>
      </c>
      <c r="Q586" s="224">
        <f>VLOOKUP(A586,'[1]CUT Bs'!A:S,12,FALSE)</f>
        <v>0</v>
      </c>
      <c r="R586" s="224">
        <f>VLOOKUP(A586,'[1]CUT Bs'!A:S,13,FALSE)</f>
        <v>0</v>
      </c>
      <c r="S586" s="224">
        <f>VLOOKUP(A586,'[1]CUT Bs'!A:S,14,FALSE)</f>
        <v>0</v>
      </c>
      <c r="T586" s="224">
        <f>VLOOKUP(A586,'[1]CUT Bs'!A:S,15,FALSE)</f>
        <v>0</v>
      </c>
      <c r="U586" s="224">
        <f>VLOOKUP(A586,'[1]CUT Bs'!A:S,16,FALSE)</f>
        <v>0</v>
      </c>
      <c r="V586" s="224">
        <f>VLOOKUP(A586,'[1]CUT Bs'!A:S,17,FALSE)</f>
        <v>0</v>
      </c>
      <c r="W586" s="224">
        <f>VLOOKUP(A586,'[1]RES. TRL'!F:H,2,FALSE)</f>
        <v>0</v>
      </c>
      <c r="X586" s="224">
        <f>VLOOKUP(A586,'[1]RES. TRL'!F:H,3,FALSE)</f>
        <v>0</v>
      </c>
      <c r="Y586" s="224">
        <f>VLOOKUP(A586,'[1]CUT USD'!A:N,2,FALSE)</f>
        <v>0</v>
      </c>
      <c r="Z586" s="224">
        <f>VLOOKUP(A586,'[1]CUT USD'!A:N,3,FALSE)</f>
        <v>0</v>
      </c>
      <c r="AA586" s="224">
        <f>VLOOKUP(A586,'[1]CUT USD'!A:N,4,FALSE)</f>
        <v>0</v>
      </c>
      <c r="AB586" s="224">
        <f>VLOOKUP(A586,'[1]CUT USD'!A:N,5,FALSE)</f>
        <v>0</v>
      </c>
      <c r="AC586" s="224">
        <f>VLOOKUP(A586,'[1]CUT USD'!A:N,6,FALSE)</f>
        <v>0</v>
      </c>
      <c r="AD586" s="224">
        <f>VLOOKUP(A586,'[1]CUT USD'!A:N,7,FALSE)</f>
        <v>0</v>
      </c>
      <c r="AE586" s="224">
        <f>VLOOKUP(A586,'[1]CUT USD'!A:N,8,FALSE)</f>
        <v>0</v>
      </c>
      <c r="AF586" s="224">
        <f>VLOOKUP(A586,'[1]CUT USD'!A:N,9,FALSE)</f>
        <v>0</v>
      </c>
      <c r="AG586" s="224">
        <f>VLOOKUP(A586,'[1]CUT USD'!A:N,10,FALSE)</f>
        <v>0</v>
      </c>
      <c r="AH586" s="224">
        <f>VLOOKUP(A586,'[1]CUT USD'!A:N,11,FALSE)</f>
        <v>0</v>
      </c>
      <c r="AI586" s="224">
        <f>VLOOKUP(A586,'[1]CUT USD'!A:N,12,FALSE)</f>
        <v>0</v>
      </c>
      <c r="AJ586" s="224">
        <f>VLOOKUP(A586,'[1]CUT USD'!A:N,13,FALSE)</f>
        <v>0</v>
      </c>
      <c r="AK586" s="224">
        <f>VLOOKUP(A586,'[1]CUT USD'!A:N,14,FALSE)</f>
        <v>0</v>
      </c>
      <c r="AL586" s="96">
        <f t="shared" si="10"/>
        <v>0</v>
      </c>
      <c r="AO586" s="103"/>
    </row>
    <row r="587" spans="1:41" ht="33" hidden="1" customHeight="1">
      <c r="A587" s="221">
        <v>1913</v>
      </c>
      <c r="B587" s="222" t="str">
        <f>PROPER(VLOOKUP(A587,[1]bd_lista!$A:$D,2,FALSE))</f>
        <v>Gobierno Autónomo Municipal De Nueva Esperanza</v>
      </c>
      <c r="C587" s="223" t="s">
        <v>1383</v>
      </c>
      <c r="D587" s="224">
        <f>VLOOKUP(A587,'[1]RES. TRL'!A:C,2,FALSE)</f>
        <v>0</v>
      </c>
      <c r="E587" s="224">
        <f>VLOOKUP(A587,'[1]RES. TRL'!A:C,3,FALSE)</f>
        <v>0</v>
      </c>
      <c r="F587" s="224">
        <f>VLOOKUP(A587,[1]RES.CDI!A:B,2,FALSE)</f>
        <v>0</v>
      </c>
      <c r="G587" s="224">
        <f>VLOOKUP(A587,'[1]CUT Bs'!A:S,2,FALSE)</f>
        <v>0</v>
      </c>
      <c r="H587" s="224">
        <f>VLOOKUP(A587,'[1]CUT Bs'!A:S,3,FALSE)</f>
        <v>0</v>
      </c>
      <c r="I587" s="224">
        <f>VLOOKUP(A587,'[1]CUT Bs'!A:S,4,FALSE)</f>
        <v>0</v>
      </c>
      <c r="J587" s="224">
        <f>VLOOKUP(A587,'[1]CUT Bs'!A:S,5,FALSE)</f>
        <v>0</v>
      </c>
      <c r="K587" s="224">
        <f>VLOOKUP(A587,'[1]CUT Bs'!A:S,6,FALSE)</f>
        <v>0</v>
      </c>
      <c r="L587" s="224">
        <f>VLOOKUP(A587,'[1]CUT Bs'!A:S,7,FALSE)</f>
        <v>0</v>
      </c>
      <c r="M587" s="224">
        <f>VLOOKUP(A587,'[1]CUT Bs'!A:S,8,FALSE)</f>
        <v>0</v>
      </c>
      <c r="N587" s="224">
        <f>VLOOKUP(A587,'[1]CUT Bs'!A:S,9,FALSE)</f>
        <v>0</v>
      </c>
      <c r="O587" s="224">
        <f>VLOOKUP(A587,'[1]CUT Bs'!A:S,10,FALSE)</f>
        <v>0</v>
      </c>
      <c r="P587" s="224">
        <f>VLOOKUP(A587,'[1]CUT Bs'!A:S,11,FALSE)</f>
        <v>0</v>
      </c>
      <c r="Q587" s="224">
        <f>VLOOKUP(A587,'[1]CUT Bs'!A:S,12,FALSE)</f>
        <v>0</v>
      </c>
      <c r="R587" s="224">
        <f>VLOOKUP(A587,'[1]CUT Bs'!A:S,13,FALSE)</f>
        <v>0</v>
      </c>
      <c r="S587" s="224">
        <f>VLOOKUP(A587,'[1]CUT Bs'!A:S,14,FALSE)</f>
        <v>0</v>
      </c>
      <c r="T587" s="224">
        <f>VLOOKUP(A587,'[1]CUT Bs'!A:S,15,FALSE)</f>
        <v>0</v>
      </c>
      <c r="U587" s="224">
        <f>VLOOKUP(A587,'[1]CUT Bs'!A:S,16,FALSE)</f>
        <v>0</v>
      </c>
      <c r="V587" s="224">
        <f>VLOOKUP(A587,'[1]CUT Bs'!A:S,17,FALSE)</f>
        <v>0</v>
      </c>
      <c r="W587" s="224">
        <f>VLOOKUP(A587,'[1]RES. TRL'!F:H,2,FALSE)</f>
        <v>0</v>
      </c>
      <c r="X587" s="224">
        <f>VLOOKUP(A587,'[1]RES. TRL'!F:H,3,FALSE)</f>
        <v>0</v>
      </c>
      <c r="Y587" s="224">
        <f>VLOOKUP(A587,'[1]CUT USD'!A:N,2,FALSE)</f>
        <v>0</v>
      </c>
      <c r="Z587" s="224">
        <f>VLOOKUP(A587,'[1]CUT USD'!A:N,3,FALSE)</f>
        <v>0</v>
      </c>
      <c r="AA587" s="224">
        <f>VLOOKUP(A587,'[1]CUT USD'!A:N,4,FALSE)</f>
        <v>0</v>
      </c>
      <c r="AB587" s="224">
        <f>VLOOKUP(A587,'[1]CUT USD'!A:N,5,FALSE)</f>
        <v>0</v>
      </c>
      <c r="AC587" s="224">
        <f>VLOOKUP(A587,'[1]CUT USD'!A:N,6,FALSE)</f>
        <v>0</v>
      </c>
      <c r="AD587" s="224">
        <f>VLOOKUP(A587,'[1]CUT USD'!A:N,7,FALSE)</f>
        <v>0</v>
      </c>
      <c r="AE587" s="224">
        <f>VLOOKUP(A587,'[1]CUT USD'!A:N,8,FALSE)</f>
        <v>0</v>
      </c>
      <c r="AF587" s="224">
        <f>VLOOKUP(A587,'[1]CUT USD'!A:N,9,FALSE)</f>
        <v>0</v>
      </c>
      <c r="AG587" s="224">
        <f>VLOOKUP(A587,'[1]CUT USD'!A:N,10,FALSE)</f>
        <v>0</v>
      </c>
      <c r="AH587" s="224">
        <f>VLOOKUP(A587,'[1]CUT USD'!A:N,11,FALSE)</f>
        <v>0</v>
      </c>
      <c r="AI587" s="224">
        <f>VLOOKUP(A587,'[1]CUT USD'!A:N,12,FALSE)</f>
        <v>0</v>
      </c>
      <c r="AJ587" s="224">
        <f>VLOOKUP(A587,'[1]CUT USD'!A:N,13,FALSE)</f>
        <v>0</v>
      </c>
      <c r="AK587" s="224">
        <f>VLOOKUP(A587,'[1]CUT USD'!A:N,14,FALSE)</f>
        <v>0</v>
      </c>
      <c r="AL587" s="96">
        <f t="shared" si="10"/>
        <v>0</v>
      </c>
      <c r="AO587" s="103"/>
    </row>
    <row r="588" spans="1:41" ht="33" hidden="1" customHeight="1">
      <c r="A588" s="221">
        <v>1914</v>
      </c>
      <c r="B588" s="222" t="str">
        <f>PROPER(VLOOKUP(A588,[1]bd_lista!$A:$D,2,FALSE))</f>
        <v>Gobierno Autónomo Municipal De Villa Nueva (Loma Alta)</v>
      </c>
      <c r="C588" s="223" t="s">
        <v>1383</v>
      </c>
      <c r="D588" s="224">
        <f>VLOOKUP(A588,'[1]RES. TRL'!A:C,2,FALSE)</f>
        <v>0</v>
      </c>
      <c r="E588" s="224">
        <f>VLOOKUP(A588,'[1]RES. TRL'!A:C,3,FALSE)</f>
        <v>0</v>
      </c>
      <c r="F588" s="224">
        <f>VLOOKUP(A588,[1]RES.CDI!A:B,2,FALSE)</f>
        <v>0</v>
      </c>
      <c r="G588" s="224">
        <f>VLOOKUP(A588,'[1]CUT Bs'!A:S,2,FALSE)</f>
        <v>0</v>
      </c>
      <c r="H588" s="224">
        <f>VLOOKUP(A588,'[1]CUT Bs'!A:S,3,FALSE)</f>
        <v>0</v>
      </c>
      <c r="I588" s="224">
        <f>VLOOKUP(A588,'[1]CUT Bs'!A:S,4,FALSE)</f>
        <v>0</v>
      </c>
      <c r="J588" s="224">
        <f>VLOOKUP(A588,'[1]CUT Bs'!A:S,5,FALSE)</f>
        <v>0</v>
      </c>
      <c r="K588" s="224">
        <f>VLOOKUP(A588,'[1]CUT Bs'!A:S,6,FALSE)</f>
        <v>0</v>
      </c>
      <c r="L588" s="224">
        <f>VLOOKUP(A588,'[1]CUT Bs'!A:S,7,FALSE)</f>
        <v>0</v>
      </c>
      <c r="M588" s="224">
        <f>VLOOKUP(A588,'[1]CUT Bs'!A:S,8,FALSE)</f>
        <v>0</v>
      </c>
      <c r="N588" s="224">
        <f>VLOOKUP(A588,'[1]CUT Bs'!A:S,9,FALSE)</f>
        <v>0</v>
      </c>
      <c r="O588" s="224">
        <f>VLOOKUP(A588,'[1]CUT Bs'!A:S,10,FALSE)</f>
        <v>0</v>
      </c>
      <c r="P588" s="224">
        <f>VLOOKUP(A588,'[1]CUT Bs'!A:S,11,FALSE)</f>
        <v>0</v>
      </c>
      <c r="Q588" s="224">
        <f>VLOOKUP(A588,'[1]CUT Bs'!A:S,12,FALSE)</f>
        <v>0</v>
      </c>
      <c r="R588" s="224">
        <f>VLOOKUP(A588,'[1]CUT Bs'!A:S,13,FALSE)</f>
        <v>0</v>
      </c>
      <c r="S588" s="224">
        <f>VLOOKUP(A588,'[1]CUT Bs'!A:S,14,FALSE)</f>
        <v>0</v>
      </c>
      <c r="T588" s="224">
        <f>VLOOKUP(A588,'[1]CUT Bs'!A:S,15,FALSE)</f>
        <v>0</v>
      </c>
      <c r="U588" s="224">
        <f>VLOOKUP(A588,'[1]CUT Bs'!A:S,16,FALSE)</f>
        <v>0</v>
      </c>
      <c r="V588" s="224">
        <f>VLOOKUP(A588,'[1]CUT Bs'!A:S,17,FALSE)</f>
        <v>0</v>
      </c>
      <c r="W588" s="224">
        <f>VLOOKUP(A588,'[1]RES. TRL'!F:H,2,FALSE)</f>
        <v>0</v>
      </c>
      <c r="X588" s="224">
        <f>VLOOKUP(A588,'[1]RES. TRL'!F:H,3,FALSE)</f>
        <v>0</v>
      </c>
      <c r="Y588" s="224">
        <f>VLOOKUP(A588,'[1]CUT USD'!A:N,2,FALSE)</f>
        <v>0</v>
      </c>
      <c r="Z588" s="224">
        <f>VLOOKUP(A588,'[1]CUT USD'!A:N,3,FALSE)</f>
        <v>0</v>
      </c>
      <c r="AA588" s="224">
        <f>VLOOKUP(A588,'[1]CUT USD'!A:N,4,FALSE)</f>
        <v>0</v>
      </c>
      <c r="AB588" s="224">
        <f>VLOOKUP(A588,'[1]CUT USD'!A:N,5,FALSE)</f>
        <v>0</v>
      </c>
      <c r="AC588" s="224">
        <f>VLOOKUP(A588,'[1]CUT USD'!A:N,6,FALSE)</f>
        <v>0</v>
      </c>
      <c r="AD588" s="224">
        <f>VLOOKUP(A588,'[1]CUT USD'!A:N,7,FALSE)</f>
        <v>0</v>
      </c>
      <c r="AE588" s="224">
        <f>VLOOKUP(A588,'[1]CUT USD'!A:N,8,FALSE)</f>
        <v>0</v>
      </c>
      <c r="AF588" s="224">
        <f>VLOOKUP(A588,'[1]CUT USD'!A:N,9,FALSE)</f>
        <v>0</v>
      </c>
      <c r="AG588" s="224">
        <f>VLOOKUP(A588,'[1]CUT USD'!A:N,10,FALSE)</f>
        <v>0</v>
      </c>
      <c r="AH588" s="224">
        <f>VLOOKUP(A588,'[1]CUT USD'!A:N,11,FALSE)</f>
        <v>0</v>
      </c>
      <c r="AI588" s="224">
        <f>VLOOKUP(A588,'[1]CUT USD'!A:N,12,FALSE)</f>
        <v>0</v>
      </c>
      <c r="AJ588" s="224">
        <f>VLOOKUP(A588,'[1]CUT USD'!A:N,13,FALSE)</f>
        <v>0</v>
      </c>
      <c r="AK588" s="224">
        <f>VLOOKUP(A588,'[1]CUT USD'!A:N,14,FALSE)</f>
        <v>0</v>
      </c>
      <c r="AL588" s="96">
        <f t="shared" ref="AL588:AL612" si="11">SUM(D588:AK588)</f>
        <v>0</v>
      </c>
      <c r="AO588" s="103"/>
    </row>
    <row r="589" spans="1:41" ht="33" hidden="1" customHeight="1">
      <c r="A589" s="221">
        <v>1915</v>
      </c>
      <c r="B589" s="222" t="str">
        <f>PROPER(VLOOKUP(A589,[1]bd_lista!$A:$D,2,FALSE))</f>
        <v>Gobierno Autónomo Municipal De Santos Mercado</v>
      </c>
      <c r="C589" s="223" t="s">
        <v>1383</v>
      </c>
      <c r="D589" s="224">
        <f>VLOOKUP(A589,'[1]RES. TRL'!A:C,2,FALSE)</f>
        <v>0</v>
      </c>
      <c r="E589" s="224">
        <f>VLOOKUP(A589,'[1]RES. TRL'!A:C,3,FALSE)</f>
        <v>0</v>
      </c>
      <c r="F589" s="224">
        <f>VLOOKUP(A589,[1]RES.CDI!A:B,2,FALSE)</f>
        <v>0</v>
      </c>
      <c r="G589" s="224">
        <f>VLOOKUP(A589,'[1]CUT Bs'!A:S,2,FALSE)</f>
        <v>0</v>
      </c>
      <c r="H589" s="224">
        <f>VLOOKUP(A589,'[1]CUT Bs'!A:S,3,FALSE)</f>
        <v>0</v>
      </c>
      <c r="I589" s="224">
        <f>VLOOKUP(A589,'[1]CUT Bs'!A:S,4,FALSE)</f>
        <v>0</v>
      </c>
      <c r="J589" s="224">
        <f>VLOOKUP(A589,'[1]CUT Bs'!A:S,5,FALSE)</f>
        <v>0</v>
      </c>
      <c r="K589" s="224">
        <f>VLOOKUP(A589,'[1]CUT Bs'!A:S,6,FALSE)</f>
        <v>0</v>
      </c>
      <c r="L589" s="224">
        <f>VLOOKUP(A589,'[1]CUT Bs'!A:S,7,FALSE)</f>
        <v>0</v>
      </c>
      <c r="M589" s="224">
        <f>VLOOKUP(A589,'[1]CUT Bs'!A:S,8,FALSE)</f>
        <v>0</v>
      </c>
      <c r="N589" s="224">
        <f>VLOOKUP(A589,'[1]CUT Bs'!A:S,9,FALSE)</f>
        <v>0</v>
      </c>
      <c r="O589" s="224">
        <f>VLOOKUP(A589,'[1]CUT Bs'!A:S,10,FALSE)</f>
        <v>0</v>
      </c>
      <c r="P589" s="224">
        <f>VLOOKUP(A589,'[1]CUT Bs'!A:S,11,FALSE)</f>
        <v>0</v>
      </c>
      <c r="Q589" s="224">
        <f>VLOOKUP(A589,'[1]CUT Bs'!A:S,12,FALSE)</f>
        <v>0</v>
      </c>
      <c r="R589" s="224">
        <f>VLOOKUP(A589,'[1]CUT Bs'!A:S,13,FALSE)</f>
        <v>0</v>
      </c>
      <c r="S589" s="224">
        <f>VLOOKUP(A589,'[1]CUT Bs'!A:S,14,FALSE)</f>
        <v>0</v>
      </c>
      <c r="T589" s="224">
        <f>VLOOKUP(A589,'[1]CUT Bs'!A:S,15,FALSE)</f>
        <v>0</v>
      </c>
      <c r="U589" s="224">
        <f>VLOOKUP(A589,'[1]CUT Bs'!A:S,16,FALSE)</f>
        <v>0</v>
      </c>
      <c r="V589" s="224">
        <f>VLOOKUP(A589,'[1]CUT Bs'!A:S,17,FALSE)</f>
        <v>0</v>
      </c>
      <c r="W589" s="224">
        <f>VLOOKUP(A589,'[1]RES. TRL'!F:H,2,FALSE)</f>
        <v>0</v>
      </c>
      <c r="X589" s="224">
        <f>VLOOKUP(A589,'[1]RES. TRL'!F:H,3,FALSE)</f>
        <v>0</v>
      </c>
      <c r="Y589" s="224">
        <f>VLOOKUP(A589,'[1]CUT USD'!A:N,2,FALSE)</f>
        <v>0</v>
      </c>
      <c r="Z589" s="224">
        <f>VLOOKUP(A589,'[1]CUT USD'!A:N,3,FALSE)</f>
        <v>0</v>
      </c>
      <c r="AA589" s="224">
        <f>VLOOKUP(A589,'[1]CUT USD'!A:N,4,FALSE)</f>
        <v>0</v>
      </c>
      <c r="AB589" s="224">
        <f>VLOOKUP(A589,'[1]CUT USD'!A:N,5,FALSE)</f>
        <v>0</v>
      </c>
      <c r="AC589" s="224">
        <f>VLOOKUP(A589,'[1]CUT USD'!A:N,6,FALSE)</f>
        <v>0</v>
      </c>
      <c r="AD589" s="224">
        <f>VLOOKUP(A589,'[1]CUT USD'!A:N,7,FALSE)</f>
        <v>0</v>
      </c>
      <c r="AE589" s="224">
        <f>VLOOKUP(A589,'[1]CUT USD'!A:N,8,FALSE)</f>
        <v>0</v>
      </c>
      <c r="AF589" s="224">
        <f>VLOOKUP(A589,'[1]CUT USD'!A:N,9,FALSE)</f>
        <v>0</v>
      </c>
      <c r="AG589" s="224">
        <f>VLOOKUP(A589,'[1]CUT USD'!A:N,10,FALSE)</f>
        <v>0</v>
      </c>
      <c r="AH589" s="224">
        <f>VLOOKUP(A589,'[1]CUT USD'!A:N,11,FALSE)</f>
        <v>0</v>
      </c>
      <c r="AI589" s="224">
        <f>VLOOKUP(A589,'[1]CUT USD'!A:N,12,FALSE)</f>
        <v>0</v>
      </c>
      <c r="AJ589" s="224">
        <f>VLOOKUP(A589,'[1]CUT USD'!A:N,13,FALSE)</f>
        <v>0</v>
      </c>
      <c r="AK589" s="224">
        <f>VLOOKUP(A589,'[1]CUT USD'!A:N,14,FALSE)</f>
        <v>0</v>
      </c>
      <c r="AL589" s="96">
        <f t="shared" si="11"/>
        <v>0</v>
      </c>
      <c r="AO589" s="103"/>
    </row>
    <row r="590" spans="1:41" ht="33" hidden="1" customHeight="1">
      <c r="A590" s="221">
        <v>2301</v>
      </c>
      <c r="B590" s="222" t="str">
        <f>PROPER(VLOOKUP(A590,[1]bd_lista!$A:$D,2,FALSE))</f>
        <v>Empresa Municipal De Gestión De Residuos Sólidos</v>
      </c>
      <c r="C590" s="223" t="s">
        <v>1383</v>
      </c>
      <c r="D590" s="224">
        <f>VLOOKUP(A590,'[1]RES. TRL'!A:C,2,FALSE)</f>
        <v>0</v>
      </c>
      <c r="E590" s="224">
        <f>VLOOKUP(A590,'[1]RES. TRL'!A:C,3,FALSE)</f>
        <v>0</v>
      </c>
      <c r="F590" s="224">
        <f>VLOOKUP(A590,[1]RES.CDI!A:B,2,FALSE)</f>
        <v>0</v>
      </c>
      <c r="G590" s="224">
        <f>VLOOKUP(A590,'[1]CUT Bs'!A:S,2,FALSE)</f>
        <v>0</v>
      </c>
      <c r="H590" s="224">
        <f>VLOOKUP(A590,'[1]CUT Bs'!A:S,3,FALSE)</f>
        <v>0</v>
      </c>
      <c r="I590" s="224">
        <f>VLOOKUP(A590,'[1]CUT Bs'!A:S,4,FALSE)</f>
        <v>0</v>
      </c>
      <c r="J590" s="224">
        <f>VLOOKUP(A590,'[1]CUT Bs'!A:S,5,FALSE)</f>
        <v>0</v>
      </c>
      <c r="K590" s="224">
        <f>VLOOKUP(A590,'[1]CUT Bs'!A:S,6,FALSE)</f>
        <v>0</v>
      </c>
      <c r="L590" s="224">
        <f>VLOOKUP(A590,'[1]CUT Bs'!A:S,7,FALSE)</f>
        <v>0</v>
      </c>
      <c r="M590" s="224">
        <f>VLOOKUP(A590,'[1]CUT Bs'!A:S,8,FALSE)</f>
        <v>0</v>
      </c>
      <c r="N590" s="224">
        <f>VLOOKUP(A590,'[1]CUT Bs'!A:S,9,FALSE)</f>
        <v>0</v>
      </c>
      <c r="O590" s="224">
        <f>VLOOKUP(A590,'[1]CUT Bs'!A:S,10,FALSE)</f>
        <v>0</v>
      </c>
      <c r="P590" s="224">
        <f>VLOOKUP(A590,'[1]CUT Bs'!A:S,11,FALSE)</f>
        <v>0</v>
      </c>
      <c r="Q590" s="224">
        <f>VLOOKUP(A590,'[1]CUT Bs'!A:S,12,FALSE)</f>
        <v>0</v>
      </c>
      <c r="R590" s="224">
        <f>VLOOKUP(A590,'[1]CUT Bs'!A:S,13,FALSE)</f>
        <v>0</v>
      </c>
      <c r="S590" s="224">
        <f>VLOOKUP(A590,'[1]CUT Bs'!A:S,14,FALSE)</f>
        <v>0</v>
      </c>
      <c r="T590" s="224">
        <f>VLOOKUP(A590,'[1]CUT Bs'!A:S,15,FALSE)</f>
        <v>0</v>
      </c>
      <c r="U590" s="224">
        <f>VLOOKUP(A590,'[1]CUT Bs'!A:S,16,FALSE)</f>
        <v>0</v>
      </c>
      <c r="V590" s="224">
        <f>VLOOKUP(A590,'[1]CUT Bs'!A:S,17,FALSE)</f>
        <v>0</v>
      </c>
      <c r="W590" s="224">
        <f>VLOOKUP(A590,'[1]RES. TRL'!F:H,2,FALSE)</f>
        <v>0</v>
      </c>
      <c r="X590" s="224">
        <f>VLOOKUP(A590,'[1]RES. TRL'!F:H,3,FALSE)</f>
        <v>0</v>
      </c>
      <c r="Y590" s="224">
        <f>VLOOKUP(A590,'[1]CUT USD'!A:N,2,FALSE)</f>
        <v>0</v>
      </c>
      <c r="Z590" s="224">
        <f>VLOOKUP(A590,'[1]CUT USD'!A:N,3,FALSE)</f>
        <v>0</v>
      </c>
      <c r="AA590" s="224">
        <f>VLOOKUP(A590,'[1]CUT USD'!A:N,4,FALSE)</f>
        <v>0</v>
      </c>
      <c r="AB590" s="224">
        <f>VLOOKUP(A590,'[1]CUT USD'!A:N,5,FALSE)</f>
        <v>0</v>
      </c>
      <c r="AC590" s="224">
        <f>VLOOKUP(A590,'[1]CUT USD'!A:N,6,FALSE)</f>
        <v>0</v>
      </c>
      <c r="AD590" s="224">
        <f>VLOOKUP(A590,'[1]CUT USD'!A:N,7,FALSE)</f>
        <v>0</v>
      </c>
      <c r="AE590" s="224">
        <f>VLOOKUP(A590,'[1]CUT USD'!A:N,8,FALSE)</f>
        <v>0</v>
      </c>
      <c r="AF590" s="224">
        <f>VLOOKUP(A590,'[1]CUT USD'!A:N,9,FALSE)</f>
        <v>0</v>
      </c>
      <c r="AG590" s="224">
        <f>VLOOKUP(A590,'[1]CUT USD'!A:N,10,FALSE)</f>
        <v>0</v>
      </c>
      <c r="AH590" s="224">
        <f>VLOOKUP(A590,'[1]CUT USD'!A:N,11,FALSE)</f>
        <v>0</v>
      </c>
      <c r="AI590" s="224">
        <f>VLOOKUP(A590,'[1]CUT USD'!A:N,12,FALSE)</f>
        <v>0</v>
      </c>
      <c r="AJ590" s="224">
        <f>VLOOKUP(A590,'[1]CUT USD'!A:N,13,FALSE)</f>
        <v>0</v>
      </c>
      <c r="AK590" s="224">
        <f>VLOOKUP(A590,'[1]CUT USD'!A:N,14,FALSE)</f>
        <v>0</v>
      </c>
      <c r="AL590" s="96">
        <f t="shared" si="11"/>
        <v>0</v>
      </c>
      <c r="AO590" s="103"/>
    </row>
    <row r="591" spans="1:41" ht="33" hidden="1" customHeight="1">
      <c r="A591" s="221">
        <v>2302</v>
      </c>
      <c r="B591" s="222" t="str">
        <f>PROPER(VLOOKUP(A591,[1]bd_lista!$A:$D,2,FALSE))</f>
        <v>Empresa Municipal De Agua Potable Y Alcantarillado Sacaba</v>
      </c>
      <c r="C591" s="223" t="s">
        <v>1383</v>
      </c>
      <c r="D591" s="224">
        <f>VLOOKUP(A591,'[1]RES. TRL'!A:C,2,FALSE)</f>
        <v>0</v>
      </c>
      <c r="E591" s="224">
        <f>VLOOKUP(A591,'[1]RES. TRL'!A:C,3,FALSE)</f>
        <v>0</v>
      </c>
      <c r="F591" s="224">
        <f>VLOOKUP(A591,[1]RES.CDI!A:B,2,FALSE)</f>
        <v>0</v>
      </c>
      <c r="G591" s="224">
        <f>VLOOKUP(A591,'[1]CUT Bs'!A:S,2,FALSE)</f>
        <v>0</v>
      </c>
      <c r="H591" s="224">
        <f>VLOOKUP(A591,'[1]CUT Bs'!A:S,3,FALSE)</f>
        <v>0</v>
      </c>
      <c r="I591" s="224">
        <f>VLOOKUP(A591,'[1]CUT Bs'!A:S,4,FALSE)</f>
        <v>0</v>
      </c>
      <c r="J591" s="224">
        <f>VLOOKUP(A591,'[1]CUT Bs'!A:S,5,FALSE)</f>
        <v>0</v>
      </c>
      <c r="K591" s="224">
        <f>VLOOKUP(A591,'[1]CUT Bs'!A:S,6,FALSE)</f>
        <v>0</v>
      </c>
      <c r="L591" s="224">
        <f>VLOOKUP(A591,'[1]CUT Bs'!A:S,7,FALSE)</f>
        <v>0</v>
      </c>
      <c r="M591" s="224">
        <f>VLOOKUP(A591,'[1]CUT Bs'!A:S,8,FALSE)</f>
        <v>0</v>
      </c>
      <c r="N591" s="224">
        <f>VLOOKUP(A591,'[1]CUT Bs'!A:S,9,FALSE)</f>
        <v>0</v>
      </c>
      <c r="O591" s="224">
        <f>VLOOKUP(A591,'[1]CUT Bs'!A:S,10,FALSE)</f>
        <v>0</v>
      </c>
      <c r="P591" s="224">
        <f>VLOOKUP(A591,'[1]CUT Bs'!A:S,11,FALSE)</f>
        <v>0</v>
      </c>
      <c r="Q591" s="224">
        <f>VLOOKUP(A591,'[1]CUT Bs'!A:S,12,FALSE)</f>
        <v>0</v>
      </c>
      <c r="R591" s="224">
        <f>VLOOKUP(A591,'[1]CUT Bs'!A:S,13,FALSE)</f>
        <v>0</v>
      </c>
      <c r="S591" s="224">
        <f>VLOOKUP(A591,'[1]CUT Bs'!A:S,14,FALSE)</f>
        <v>0</v>
      </c>
      <c r="T591" s="224">
        <f>VLOOKUP(A591,'[1]CUT Bs'!A:S,15,FALSE)</f>
        <v>0</v>
      </c>
      <c r="U591" s="224">
        <f>VLOOKUP(A591,'[1]CUT Bs'!A:S,16,FALSE)</f>
        <v>0</v>
      </c>
      <c r="V591" s="224">
        <f>VLOOKUP(A591,'[1]CUT Bs'!A:S,17,FALSE)</f>
        <v>0</v>
      </c>
      <c r="W591" s="224">
        <f>VLOOKUP(A591,'[1]RES. TRL'!F:H,2,FALSE)</f>
        <v>0</v>
      </c>
      <c r="X591" s="224">
        <f>VLOOKUP(A591,'[1]RES. TRL'!F:H,3,FALSE)</f>
        <v>0</v>
      </c>
      <c r="Y591" s="224">
        <f>VLOOKUP(A591,'[1]CUT USD'!A:N,2,FALSE)</f>
        <v>0</v>
      </c>
      <c r="Z591" s="224">
        <f>VLOOKUP(A591,'[1]CUT USD'!A:N,3,FALSE)</f>
        <v>0</v>
      </c>
      <c r="AA591" s="224">
        <f>VLOOKUP(A591,'[1]CUT USD'!A:N,4,FALSE)</f>
        <v>0</v>
      </c>
      <c r="AB591" s="224">
        <f>VLOOKUP(A591,'[1]CUT USD'!A:N,5,FALSE)</f>
        <v>0</v>
      </c>
      <c r="AC591" s="224">
        <f>VLOOKUP(A591,'[1]CUT USD'!A:N,6,FALSE)</f>
        <v>0</v>
      </c>
      <c r="AD591" s="224">
        <f>VLOOKUP(A591,'[1]CUT USD'!A:N,7,FALSE)</f>
        <v>0</v>
      </c>
      <c r="AE591" s="224">
        <f>VLOOKUP(A591,'[1]CUT USD'!A:N,8,FALSE)</f>
        <v>0</v>
      </c>
      <c r="AF591" s="224">
        <f>VLOOKUP(A591,'[1]CUT USD'!A:N,9,FALSE)</f>
        <v>0</v>
      </c>
      <c r="AG591" s="224">
        <f>VLOOKUP(A591,'[1]CUT USD'!A:N,10,FALSE)</f>
        <v>0</v>
      </c>
      <c r="AH591" s="224">
        <f>VLOOKUP(A591,'[1]CUT USD'!A:N,11,FALSE)</f>
        <v>0</v>
      </c>
      <c r="AI591" s="224">
        <f>VLOOKUP(A591,'[1]CUT USD'!A:N,12,FALSE)</f>
        <v>0</v>
      </c>
      <c r="AJ591" s="224">
        <f>VLOOKUP(A591,'[1]CUT USD'!A:N,13,FALSE)</f>
        <v>0</v>
      </c>
      <c r="AK591" s="224">
        <f>VLOOKUP(A591,'[1]CUT USD'!A:N,14,FALSE)</f>
        <v>0</v>
      </c>
      <c r="AL591" s="96">
        <f t="shared" si="11"/>
        <v>0</v>
      </c>
      <c r="AO591" s="103"/>
    </row>
    <row r="592" spans="1:41" ht="33" hidden="1" customHeight="1">
      <c r="A592" s="221">
        <v>2303</v>
      </c>
      <c r="B592" s="222" t="str">
        <f>PROPER(VLOOKUP(A592,[1]bd_lista!$A:$D,2,FALSE))</f>
        <v>Empresa Municipal De Areas Verdes Y Recreación Alternativa</v>
      </c>
      <c r="C592" s="223" t="s">
        <v>1383</v>
      </c>
      <c r="D592" s="224">
        <f>VLOOKUP(A592,'[1]RES. TRL'!A:C,2,FALSE)</f>
        <v>0</v>
      </c>
      <c r="E592" s="224">
        <f>VLOOKUP(A592,'[1]RES. TRL'!A:C,3,FALSE)</f>
        <v>0</v>
      </c>
      <c r="F592" s="224">
        <f>VLOOKUP(A592,[1]RES.CDI!A:B,2,FALSE)</f>
        <v>0</v>
      </c>
      <c r="G592" s="224">
        <f>VLOOKUP(A592,'[1]CUT Bs'!A:S,2,FALSE)</f>
        <v>0</v>
      </c>
      <c r="H592" s="224">
        <f>VLOOKUP(A592,'[1]CUT Bs'!A:S,3,FALSE)</f>
        <v>0</v>
      </c>
      <c r="I592" s="224">
        <f>VLOOKUP(A592,'[1]CUT Bs'!A:S,4,FALSE)</f>
        <v>0</v>
      </c>
      <c r="J592" s="224">
        <f>VLOOKUP(A592,'[1]CUT Bs'!A:S,5,FALSE)</f>
        <v>0</v>
      </c>
      <c r="K592" s="224">
        <f>VLOOKUP(A592,'[1]CUT Bs'!A:S,6,FALSE)</f>
        <v>0</v>
      </c>
      <c r="L592" s="224">
        <f>VLOOKUP(A592,'[1]CUT Bs'!A:S,7,FALSE)</f>
        <v>0</v>
      </c>
      <c r="M592" s="224">
        <f>VLOOKUP(A592,'[1]CUT Bs'!A:S,8,FALSE)</f>
        <v>0</v>
      </c>
      <c r="N592" s="224">
        <f>VLOOKUP(A592,'[1]CUT Bs'!A:S,9,FALSE)</f>
        <v>0</v>
      </c>
      <c r="O592" s="224">
        <f>VLOOKUP(A592,'[1]CUT Bs'!A:S,10,FALSE)</f>
        <v>0</v>
      </c>
      <c r="P592" s="224">
        <f>VLOOKUP(A592,'[1]CUT Bs'!A:S,11,FALSE)</f>
        <v>0</v>
      </c>
      <c r="Q592" s="224">
        <f>VLOOKUP(A592,'[1]CUT Bs'!A:S,12,FALSE)</f>
        <v>0</v>
      </c>
      <c r="R592" s="224">
        <f>VLOOKUP(A592,'[1]CUT Bs'!A:S,13,FALSE)</f>
        <v>0</v>
      </c>
      <c r="S592" s="224">
        <f>VLOOKUP(A592,'[1]CUT Bs'!A:S,14,FALSE)</f>
        <v>0</v>
      </c>
      <c r="T592" s="224">
        <f>VLOOKUP(A592,'[1]CUT Bs'!A:S,15,FALSE)</f>
        <v>0</v>
      </c>
      <c r="U592" s="224">
        <f>VLOOKUP(A592,'[1]CUT Bs'!A:S,16,FALSE)</f>
        <v>0</v>
      </c>
      <c r="V592" s="224">
        <f>VLOOKUP(A592,'[1]CUT Bs'!A:S,17,FALSE)</f>
        <v>0</v>
      </c>
      <c r="W592" s="224">
        <f>VLOOKUP(A592,'[1]RES. TRL'!F:H,2,FALSE)</f>
        <v>0</v>
      </c>
      <c r="X592" s="224">
        <f>VLOOKUP(A592,'[1]RES. TRL'!F:H,3,FALSE)</f>
        <v>0</v>
      </c>
      <c r="Y592" s="224">
        <f>VLOOKUP(A592,'[1]CUT USD'!A:N,2,FALSE)</f>
        <v>0</v>
      </c>
      <c r="Z592" s="224">
        <f>VLOOKUP(A592,'[1]CUT USD'!A:N,3,FALSE)</f>
        <v>0</v>
      </c>
      <c r="AA592" s="224">
        <f>VLOOKUP(A592,'[1]CUT USD'!A:N,4,FALSE)</f>
        <v>0</v>
      </c>
      <c r="AB592" s="224">
        <f>VLOOKUP(A592,'[1]CUT USD'!A:N,5,FALSE)</f>
        <v>0</v>
      </c>
      <c r="AC592" s="224">
        <f>VLOOKUP(A592,'[1]CUT USD'!A:N,6,FALSE)</f>
        <v>0</v>
      </c>
      <c r="AD592" s="224">
        <f>VLOOKUP(A592,'[1]CUT USD'!A:N,7,FALSE)</f>
        <v>0</v>
      </c>
      <c r="AE592" s="224">
        <f>VLOOKUP(A592,'[1]CUT USD'!A:N,8,FALSE)</f>
        <v>0</v>
      </c>
      <c r="AF592" s="224">
        <f>VLOOKUP(A592,'[1]CUT USD'!A:N,9,FALSE)</f>
        <v>0</v>
      </c>
      <c r="AG592" s="224">
        <f>VLOOKUP(A592,'[1]CUT USD'!A:N,10,FALSE)</f>
        <v>0</v>
      </c>
      <c r="AH592" s="224">
        <f>VLOOKUP(A592,'[1]CUT USD'!A:N,11,FALSE)</f>
        <v>0</v>
      </c>
      <c r="AI592" s="224">
        <f>VLOOKUP(A592,'[1]CUT USD'!A:N,12,FALSE)</f>
        <v>0</v>
      </c>
      <c r="AJ592" s="224">
        <f>VLOOKUP(A592,'[1]CUT USD'!A:N,13,FALSE)</f>
        <v>0</v>
      </c>
      <c r="AK592" s="224">
        <f>VLOOKUP(A592,'[1]CUT USD'!A:N,14,FALSE)</f>
        <v>0</v>
      </c>
      <c r="AL592" s="96">
        <f t="shared" si="11"/>
        <v>0</v>
      </c>
      <c r="AO592" s="103"/>
    </row>
    <row r="593" spans="1:41" ht="33" hidden="1" customHeight="1">
      <c r="A593" s="221">
        <v>2311</v>
      </c>
      <c r="B593" s="222" t="str">
        <f>PROPER(VLOOKUP(A593,[1]bd_lista!$A:$D,2,FALSE))</f>
        <v>Servicio De Cuencas (Searpi)</v>
      </c>
      <c r="C593" s="223" t="s">
        <v>1383</v>
      </c>
      <c r="D593" s="224">
        <f>VLOOKUP(A593,'[1]RES. TRL'!A:C,2,FALSE)</f>
        <v>0</v>
      </c>
      <c r="E593" s="224">
        <f>VLOOKUP(A593,'[1]RES. TRL'!A:C,3,FALSE)</f>
        <v>0</v>
      </c>
      <c r="F593" s="224">
        <f>VLOOKUP(A593,[1]RES.CDI!A:B,2,FALSE)</f>
        <v>0</v>
      </c>
      <c r="G593" s="224">
        <f>VLOOKUP(A593,'[1]CUT Bs'!A:S,2,FALSE)</f>
        <v>0</v>
      </c>
      <c r="H593" s="224">
        <f>VLOOKUP(A593,'[1]CUT Bs'!A:S,3,FALSE)</f>
        <v>0</v>
      </c>
      <c r="I593" s="224">
        <f>VLOOKUP(A593,'[1]CUT Bs'!A:S,4,FALSE)</f>
        <v>0</v>
      </c>
      <c r="J593" s="224">
        <f>VLOOKUP(A593,'[1]CUT Bs'!A:S,5,FALSE)</f>
        <v>0</v>
      </c>
      <c r="K593" s="224">
        <f>VLOOKUP(A593,'[1]CUT Bs'!A:S,6,FALSE)</f>
        <v>0</v>
      </c>
      <c r="L593" s="224">
        <f>VLOOKUP(A593,'[1]CUT Bs'!A:S,7,FALSE)</f>
        <v>0</v>
      </c>
      <c r="M593" s="224">
        <f>VLOOKUP(A593,'[1]CUT Bs'!A:S,8,FALSE)</f>
        <v>0</v>
      </c>
      <c r="N593" s="224">
        <f>VLOOKUP(A593,'[1]CUT Bs'!A:S,9,FALSE)</f>
        <v>0</v>
      </c>
      <c r="O593" s="224">
        <f>VLOOKUP(A593,'[1]CUT Bs'!A:S,10,FALSE)</f>
        <v>0</v>
      </c>
      <c r="P593" s="224">
        <f>VLOOKUP(A593,'[1]CUT Bs'!A:S,11,FALSE)</f>
        <v>0</v>
      </c>
      <c r="Q593" s="224">
        <f>VLOOKUP(A593,'[1]CUT Bs'!A:S,12,FALSE)</f>
        <v>0</v>
      </c>
      <c r="R593" s="224">
        <f>VLOOKUP(A593,'[1]CUT Bs'!A:S,13,FALSE)</f>
        <v>0</v>
      </c>
      <c r="S593" s="224">
        <f>VLOOKUP(A593,'[1]CUT Bs'!A:S,14,FALSE)</f>
        <v>0</v>
      </c>
      <c r="T593" s="224">
        <f>VLOOKUP(A593,'[1]CUT Bs'!A:S,15,FALSE)</f>
        <v>0</v>
      </c>
      <c r="U593" s="224">
        <f>VLOOKUP(A593,'[1]CUT Bs'!A:S,16,FALSE)</f>
        <v>0</v>
      </c>
      <c r="V593" s="224">
        <f>VLOOKUP(A593,'[1]CUT Bs'!A:S,17,FALSE)</f>
        <v>0</v>
      </c>
      <c r="W593" s="224">
        <f>VLOOKUP(A593,'[1]RES. TRL'!F:H,2,FALSE)</f>
        <v>0</v>
      </c>
      <c r="X593" s="224">
        <f>VLOOKUP(A593,'[1]RES. TRL'!F:H,3,FALSE)</f>
        <v>0</v>
      </c>
      <c r="Y593" s="224">
        <f>VLOOKUP(A593,'[1]CUT USD'!A:N,2,FALSE)</f>
        <v>0</v>
      </c>
      <c r="Z593" s="224">
        <f>VLOOKUP(A593,'[1]CUT USD'!A:N,3,FALSE)</f>
        <v>0</v>
      </c>
      <c r="AA593" s="224">
        <f>VLOOKUP(A593,'[1]CUT USD'!A:N,4,FALSE)</f>
        <v>0</v>
      </c>
      <c r="AB593" s="224">
        <f>VLOOKUP(A593,'[1]CUT USD'!A:N,5,FALSE)</f>
        <v>0</v>
      </c>
      <c r="AC593" s="224">
        <f>VLOOKUP(A593,'[1]CUT USD'!A:N,6,FALSE)</f>
        <v>0</v>
      </c>
      <c r="AD593" s="224">
        <f>VLOOKUP(A593,'[1]CUT USD'!A:N,7,FALSE)</f>
        <v>0</v>
      </c>
      <c r="AE593" s="224">
        <f>VLOOKUP(A593,'[1]CUT USD'!A:N,8,FALSE)</f>
        <v>0</v>
      </c>
      <c r="AF593" s="224">
        <f>VLOOKUP(A593,'[1]CUT USD'!A:N,9,FALSE)</f>
        <v>0</v>
      </c>
      <c r="AG593" s="224">
        <f>VLOOKUP(A593,'[1]CUT USD'!A:N,10,FALSE)</f>
        <v>0</v>
      </c>
      <c r="AH593" s="224">
        <f>VLOOKUP(A593,'[1]CUT USD'!A:N,11,FALSE)</f>
        <v>0</v>
      </c>
      <c r="AI593" s="224">
        <f>VLOOKUP(A593,'[1]CUT USD'!A:N,12,FALSE)</f>
        <v>0</v>
      </c>
      <c r="AJ593" s="224">
        <f>VLOOKUP(A593,'[1]CUT USD'!A:N,13,FALSE)</f>
        <v>0</v>
      </c>
      <c r="AK593" s="224">
        <f>VLOOKUP(A593,'[1]CUT USD'!A:N,14,FALSE)</f>
        <v>0</v>
      </c>
      <c r="AL593" s="96">
        <f t="shared" si="11"/>
        <v>0</v>
      </c>
      <c r="AO593" s="103"/>
    </row>
    <row r="594" spans="1:41" ht="33" hidden="1" customHeight="1">
      <c r="A594" s="221">
        <v>2312</v>
      </c>
      <c r="B594" s="222" t="str">
        <f>PROPER(VLOOKUP(A594,[1]bd_lista!$A:$D,2,FALSE))</f>
        <v>Empresa Municipal De Agua Potable Y Alcantarillado Viacha</v>
      </c>
      <c r="C594" s="223" t="s">
        <v>1383</v>
      </c>
      <c r="D594" s="224">
        <f>VLOOKUP(A594,'[1]RES. TRL'!A:C,2,FALSE)</f>
        <v>0</v>
      </c>
      <c r="E594" s="224">
        <f>VLOOKUP(A594,'[1]RES. TRL'!A:C,3,FALSE)</f>
        <v>0</v>
      </c>
      <c r="F594" s="224">
        <f>VLOOKUP(A594,[1]RES.CDI!A:B,2,FALSE)</f>
        <v>0</v>
      </c>
      <c r="G594" s="224">
        <f>VLOOKUP(A594,'[1]CUT Bs'!A:S,2,FALSE)</f>
        <v>0</v>
      </c>
      <c r="H594" s="224">
        <f>VLOOKUP(A594,'[1]CUT Bs'!A:S,3,FALSE)</f>
        <v>0</v>
      </c>
      <c r="I594" s="224">
        <f>VLOOKUP(A594,'[1]CUT Bs'!A:S,4,FALSE)</f>
        <v>0</v>
      </c>
      <c r="J594" s="224">
        <f>VLOOKUP(A594,'[1]CUT Bs'!A:S,5,FALSE)</f>
        <v>0</v>
      </c>
      <c r="K594" s="224">
        <f>VLOOKUP(A594,'[1]CUT Bs'!A:S,6,FALSE)</f>
        <v>0</v>
      </c>
      <c r="L594" s="224">
        <f>VLOOKUP(A594,'[1]CUT Bs'!A:S,7,FALSE)</f>
        <v>0</v>
      </c>
      <c r="M594" s="224">
        <f>VLOOKUP(A594,'[1]CUT Bs'!A:S,8,FALSE)</f>
        <v>0</v>
      </c>
      <c r="N594" s="224">
        <f>VLOOKUP(A594,'[1]CUT Bs'!A:S,9,FALSE)</f>
        <v>0</v>
      </c>
      <c r="O594" s="224">
        <f>VLOOKUP(A594,'[1]CUT Bs'!A:S,10,FALSE)</f>
        <v>0</v>
      </c>
      <c r="P594" s="224">
        <f>VLOOKUP(A594,'[1]CUT Bs'!A:S,11,FALSE)</f>
        <v>0</v>
      </c>
      <c r="Q594" s="224">
        <f>VLOOKUP(A594,'[1]CUT Bs'!A:S,12,FALSE)</f>
        <v>0</v>
      </c>
      <c r="R594" s="224">
        <f>VLOOKUP(A594,'[1]CUT Bs'!A:S,13,FALSE)</f>
        <v>0</v>
      </c>
      <c r="S594" s="224">
        <f>VLOOKUP(A594,'[1]CUT Bs'!A:S,14,FALSE)</f>
        <v>0</v>
      </c>
      <c r="T594" s="224">
        <f>VLOOKUP(A594,'[1]CUT Bs'!A:S,15,FALSE)</f>
        <v>0</v>
      </c>
      <c r="U594" s="224">
        <f>VLOOKUP(A594,'[1]CUT Bs'!A:S,16,FALSE)</f>
        <v>0</v>
      </c>
      <c r="V594" s="224">
        <f>VLOOKUP(A594,'[1]CUT Bs'!A:S,17,FALSE)</f>
        <v>0</v>
      </c>
      <c r="W594" s="224">
        <f>VLOOKUP(A594,'[1]RES. TRL'!F:H,2,FALSE)</f>
        <v>0</v>
      </c>
      <c r="X594" s="224">
        <f>VLOOKUP(A594,'[1]RES. TRL'!F:H,3,FALSE)</f>
        <v>0</v>
      </c>
      <c r="Y594" s="224">
        <f>VLOOKUP(A594,'[1]CUT USD'!A:N,2,FALSE)</f>
        <v>0</v>
      </c>
      <c r="Z594" s="224">
        <f>VLOOKUP(A594,'[1]CUT USD'!A:N,3,FALSE)</f>
        <v>0</v>
      </c>
      <c r="AA594" s="224">
        <f>VLOOKUP(A594,'[1]CUT USD'!A:N,4,FALSE)</f>
        <v>0</v>
      </c>
      <c r="AB594" s="224">
        <f>VLOOKUP(A594,'[1]CUT USD'!A:N,5,FALSE)</f>
        <v>0</v>
      </c>
      <c r="AC594" s="224">
        <f>VLOOKUP(A594,'[1]CUT USD'!A:N,6,FALSE)</f>
        <v>0</v>
      </c>
      <c r="AD594" s="224">
        <f>VLOOKUP(A594,'[1]CUT USD'!A:N,7,FALSE)</f>
        <v>0</v>
      </c>
      <c r="AE594" s="224">
        <f>VLOOKUP(A594,'[1]CUT USD'!A:N,8,FALSE)</f>
        <v>0</v>
      </c>
      <c r="AF594" s="224">
        <f>VLOOKUP(A594,'[1]CUT USD'!A:N,9,FALSE)</f>
        <v>0</v>
      </c>
      <c r="AG594" s="224">
        <f>VLOOKUP(A594,'[1]CUT USD'!A:N,10,FALSE)</f>
        <v>0</v>
      </c>
      <c r="AH594" s="224">
        <f>VLOOKUP(A594,'[1]CUT USD'!A:N,11,FALSE)</f>
        <v>0</v>
      </c>
      <c r="AI594" s="224">
        <f>VLOOKUP(A594,'[1]CUT USD'!A:N,12,FALSE)</f>
        <v>0</v>
      </c>
      <c r="AJ594" s="224">
        <f>VLOOKUP(A594,'[1]CUT USD'!A:N,13,FALSE)</f>
        <v>0</v>
      </c>
      <c r="AK594" s="224">
        <f>VLOOKUP(A594,'[1]CUT USD'!A:N,14,FALSE)</f>
        <v>0</v>
      </c>
      <c r="AL594" s="96">
        <f t="shared" si="11"/>
        <v>0</v>
      </c>
      <c r="AO594" s="103"/>
    </row>
    <row r="595" spans="1:41" ht="33" hidden="1" customHeight="1">
      <c r="A595" s="221">
        <v>2313</v>
      </c>
      <c r="B595" s="222" t="str">
        <f>PROPER(VLOOKUP(A595,[1]bd_lista!$A:$D,2,FALSE))</f>
        <v>Entidad Municipal De Aseo Urbano Sucre</v>
      </c>
      <c r="C595" s="223" t="s">
        <v>1383</v>
      </c>
      <c r="D595" s="224">
        <f>VLOOKUP(A595,'[1]RES. TRL'!A:C,2,FALSE)</f>
        <v>0</v>
      </c>
      <c r="E595" s="224">
        <f>VLOOKUP(A595,'[1]RES. TRL'!A:C,3,FALSE)</f>
        <v>0</v>
      </c>
      <c r="F595" s="224">
        <f>VLOOKUP(A595,[1]RES.CDI!A:B,2,FALSE)</f>
        <v>0</v>
      </c>
      <c r="G595" s="224">
        <f>VLOOKUP(A595,'[1]CUT Bs'!A:S,2,FALSE)</f>
        <v>0</v>
      </c>
      <c r="H595" s="224">
        <f>VLOOKUP(A595,'[1]CUT Bs'!A:S,3,FALSE)</f>
        <v>0</v>
      </c>
      <c r="I595" s="224">
        <f>VLOOKUP(A595,'[1]CUT Bs'!A:S,4,FALSE)</f>
        <v>0</v>
      </c>
      <c r="J595" s="224">
        <f>VLOOKUP(A595,'[1]CUT Bs'!A:S,5,FALSE)</f>
        <v>0</v>
      </c>
      <c r="K595" s="224">
        <f>VLOOKUP(A595,'[1]CUT Bs'!A:S,6,FALSE)</f>
        <v>0</v>
      </c>
      <c r="L595" s="224">
        <f>VLOOKUP(A595,'[1]CUT Bs'!A:S,7,FALSE)</f>
        <v>0</v>
      </c>
      <c r="M595" s="224">
        <f>VLOOKUP(A595,'[1]CUT Bs'!A:S,8,FALSE)</f>
        <v>0</v>
      </c>
      <c r="N595" s="224">
        <f>VLOOKUP(A595,'[1]CUT Bs'!A:S,9,FALSE)</f>
        <v>0</v>
      </c>
      <c r="O595" s="224">
        <f>VLOOKUP(A595,'[1]CUT Bs'!A:S,10,FALSE)</f>
        <v>0</v>
      </c>
      <c r="P595" s="224">
        <f>VLOOKUP(A595,'[1]CUT Bs'!A:S,11,FALSE)</f>
        <v>0</v>
      </c>
      <c r="Q595" s="224">
        <f>VLOOKUP(A595,'[1]CUT Bs'!A:S,12,FALSE)</f>
        <v>0</v>
      </c>
      <c r="R595" s="224">
        <f>VLOOKUP(A595,'[1]CUT Bs'!A:S,13,FALSE)</f>
        <v>0</v>
      </c>
      <c r="S595" s="224">
        <f>VLOOKUP(A595,'[1]CUT Bs'!A:S,14,FALSE)</f>
        <v>0</v>
      </c>
      <c r="T595" s="224">
        <f>VLOOKUP(A595,'[1]CUT Bs'!A:S,15,FALSE)</f>
        <v>0</v>
      </c>
      <c r="U595" s="224">
        <f>VLOOKUP(A595,'[1]CUT Bs'!A:S,16,FALSE)</f>
        <v>0</v>
      </c>
      <c r="V595" s="224">
        <f>VLOOKUP(A595,'[1]CUT Bs'!A:S,17,FALSE)</f>
        <v>0</v>
      </c>
      <c r="W595" s="224">
        <f>VLOOKUP(A595,'[1]RES. TRL'!F:H,2,FALSE)</f>
        <v>0</v>
      </c>
      <c r="X595" s="224">
        <f>VLOOKUP(A595,'[1]RES. TRL'!F:H,3,FALSE)</f>
        <v>0</v>
      </c>
      <c r="Y595" s="224">
        <f>VLOOKUP(A595,'[1]CUT USD'!A:N,2,FALSE)</f>
        <v>0</v>
      </c>
      <c r="Z595" s="224">
        <f>VLOOKUP(A595,'[1]CUT USD'!A:N,3,FALSE)</f>
        <v>0</v>
      </c>
      <c r="AA595" s="224">
        <f>VLOOKUP(A595,'[1]CUT USD'!A:N,4,FALSE)</f>
        <v>0</v>
      </c>
      <c r="AB595" s="224">
        <f>VLOOKUP(A595,'[1]CUT USD'!A:N,5,FALSE)</f>
        <v>0</v>
      </c>
      <c r="AC595" s="224">
        <f>VLOOKUP(A595,'[1]CUT USD'!A:N,6,FALSE)</f>
        <v>0</v>
      </c>
      <c r="AD595" s="224">
        <f>VLOOKUP(A595,'[1]CUT USD'!A:N,7,FALSE)</f>
        <v>0</v>
      </c>
      <c r="AE595" s="224">
        <f>VLOOKUP(A595,'[1]CUT USD'!A:N,8,FALSE)</f>
        <v>0</v>
      </c>
      <c r="AF595" s="224">
        <f>VLOOKUP(A595,'[1]CUT USD'!A:N,9,FALSE)</f>
        <v>0</v>
      </c>
      <c r="AG595" s="224">
        <f>VLOOKUP(A595,'[1]CUT USD'!A:N,10,FALSE)</f>
        <v>0</v>
      </c>
      <c r="AH595" s="224">
        <f>VLOOKUP(A595,'[1]CUT USD'!A:N,11,FALSE)</f>
        <v>0</v>
      </c>
      <c r="AI595" s="224">
        <f>VLOOKUP(A595,'[1]CUT USD'!A:N,12,FALSE)</f>
        <v>0</v>
      </c>
      <c r="AJ595" s="224">
        <f>VLOOKUP(A595,'[1]CUT USD'!A:N,13,FALSE)</f>
        <v>0</v>
      </c>
      <c r="AK595" s="224">
        <f>VLOOKUP(A595,'[1]CUT USD'!A:N,14,FALSE)</f>
        <v>0</v>
      </c>
      <c r="AL595" s="96">
        <f t="shared" si="11"/>
        <v>0</v>
      </c>
      <c r="AO595" s="103"/>
    </row>
    <row r="596" spans="1:41" ht="33" hidden="1" customHeight="1">
      <c r="A596" s="221">
        <v>2314</v>
      </c>
      <c r="B596" s="222" t="str">
        <f>PROPER(VLOOKUP(A596,[1]bd_lista!$A:$D,2,FALSE))</f>
        <v>Empresa Municipal De Areas Verdes Sucre</v>
      </c>
      <c r="C596" s="223" t="s">
        <v>1383</v>
      </c>
      <c r="D596" s="224">
        <f>VLOOKUP(A596,'[1]RES. TRL'!A:C,2,FALSE)</f>
        <v>0</v>
      </c>
      <c r="E596" s="224">
        <f>VLOOKUP(A596,'[1]RES. TRL'!A:C,3,FALSE)</f>
        <v>0</v>
      </c>
      <c r="F596" s="224">
        <f>VLOOKUP(A596,[1]RES.CDI!A:B,2,FALSE)</f>
        <v>0</v>
      </c>
      <c r="G596" s="224">
        <f>VLOOKUP(A596,'[1]CUT Bs'!A:S,2,FALSE)</f>
        <v>0</v>
      </c>
      <c r="H596" s="224">
        <f>VLOOKUP(A596,'[1]CUT Bs'!A:S,3,FALSE)</f>
        <v>0</v>
      </c>
      <c r="I596" s="224">
        <f>VLOOKUP(A596,'[1]CUT Bs'!A:S,4,FALSE)</f>
        <v>0</v>
      </c>
      <c r="J596" s="224">
        <f>VLOOKUP(A596,'[1]CUT Bs'!A:S,5,FALSE)</f>
        <v>0</v>
      </c>
      <c r="K596" s="224">
        <f>VLOOKUP(A596,'[1]CUT Bs'!A:S,6,FALSE)</f>
        <v>0</v>
      </c>
      <c r="L596" s="224">
        <f>VLOOKUP(A596,'[1]CUT Bs'!A:S,7,FALSE)</f>
        <v>0</v>
      </c>
      <c r="M596" s="224">
        <f>VLOOKUP(A596,'[1]CUT Bs'!A:S,8,FALSE)</f>
        <v>0</v>
      </c>
      <c r="N596" s="224">
        <f>VLOOKUP(A596,'[1]CUT Bs'!A:S,9,FALSE)</f>
        <v>0</v>
      </c>
      <c r="O596" s="224">
        <f>VLOOKUP(A596,'[1]CUT Bs'!A:S,10,FALSE)</f>
        <v>0</v>
      </c>
      <c r="P596" s="224">
        <f>VLOOKUP(A596,'[1]CUT Bs'!A:S,11,FALSE)</f>
        <v>0</v>
      </c>
      <c r="Q596" s="224">
        <f>VLOOKUP(A596,'[1]CUT Bs'!A:S,12,FALSE)</f>
        <v>0</v>
      </c>
      <c r="R596" s="224">
        <f>VLOOKUP(A596,'[1]CUT Bs'!A:S,13,FALSE)</f>
        <v>0</v>
      </c>
      <c r="S596" s="224">
        <f>VLOOKUP(A596,'[1]CUT Bs'!A:S,14,FALSE)</f>
        <v>0</v>
      </c>
      <c r="T596" s="224">
        <f>VLOOKUP(A596,'[1]CUT Bs'!A:S,15,FALSE)</f>
        <v>0</v>
      </c>
      <c r="U596" s="224">
        <f>VLOOKUP(A596,'[1]CUT Bs'!A:S,16,FALSE)</f>
        <v>0</v>
      </c>
      <c r="V596" s="224">
        <f>VLOOKUP(A596,'[1]CUT Bs'!A:S,17,FALSE)</f>
        <v>0</v>
      </c>
      <c r="W596" s="224">
        <f>VLOOKUP(A596,'[1]RES. TRL'!F:H,2,FALSE)</f>
        <v>0</v>
      </c>
      <c r="X596" s="224">
        <f>VLOOKUP(A596,'[1]RES. TRL'!F:H,3,FALSE)</f>
        <v>0</v>
      </c>
      <c r="Y596" s="224">
        <f>VLOOKUP(A596,'[1]CUT USD'!A:N,2,FALSE)</f>
        <v>0</v>
      </c>
      <c r="Z596" s="224">
        <f>VLOOKUP(A596,'[1]CUT USD'!A:N,3,FALSE)</f>
        <v>0</v>
      </c>
      <c r="AA596" s="224">
        <f>VLOOKUP(A596,'[1]CUT USD'!A:N,4,FALSE)</f>
        <v>0</v>
      </c>
      <c r="AB596" s="224">
        <f>VLOOKUP(A596,'[1]CUT USD'!A:N,5,FALSE)</f>
        <v>0</v>
      </c>
      <c r="AC596" s="224">
        <f>VLOOKUP(A596,'[1]CUT USD'!A:N,6,FALSE)</f>
        <v>0</v>
      </c>
      <c r="AD596" s="224">
        <f>VLOOKUP(A596,'[1]CUT USD'!A:N,7,FALSE)</f>
        <v>0</v>
      </c>
      <c r="AE596" s="224">
        <f>VLOOKUP(A596,'[1]CUT USD'!A:N,8,FALSE)</f>
        <v>0</v>
      </c>
      <c r="AF596" s="224">
        <f>VLOOKUP(A596,'[1]CUT USD'!A:N,9,FALSE)</f>
        <v>0</v>
      </c>
      <c r="AG596" s="224">
        <f>VLOOKUP(A596,'[1]CUT USD'!A:N,10,FALSE)</f>
        <v>0</v>
      </c>
      <c r="AH596" s="224">
        <f>VLOOKUP(A596,'[1]CUT USD'!A:N,11,FALSE)</f>
        <v>0</v>
      </c>
      <c r="AI596" s="224">
        <f>VLOOKUP(A596,'[1]CUT USD'!A:N,12,FALSE)</f>
        <v>0</v>
      </c>
      <c r="AJ596" s="224">
        <f>VLOOKUP(A596,'[1]CUT USD'!A:N,13,FALSE)</f>
        <v>0</v>
      </c>
      <c r="AK596" s="224">
        <f>VLOOKUP(A596,'[1]CUT USD'!A:N,14,FALSE)</f>
        <v>0</v>
      </c>
      <c r="AL596" s="96">
        <f t="shared" si="11"/>
        <v>0</v>
      </c>
      <c r="AO596" s="103"/>
    </row>
    <row r="597" spans="1:41" ht="33" hidden="1" customHeight="1">
      <c r="A597" s="221">
        <v>2315</v>
      </c>
      <c r="B597" s="222" t="str">
        <f>PROPER(VLOOKUP(A597,[1]bd_lista!$A:$D,2,FALSE))</f>
        <v xml:space="preserve">Empresa Municipal De Servicio De Aseo </v>
      </c>
      <c r="C597" s="223" t="s">
        <v>1383</v>
      </c>
      <c r="D597" s="224">
        <f>VLOOKUP(A597,'[1]RES. TRL'!A:C,2,FALSE)</f>
        <v>0</v>
      </c>
      <c r="E597" s="224">
        <f>VLOOKUP(A597,'[1]RES. TRL'!A:C,3,FALSE)</f>
        <v>0</v>
      </c>
      <c r="F597" s="224">
        <f>VLOOKUP(A597,[1]RES.CDI!A:B,2,FALSE)</f>
        <v>0</v>
      </c>
      <c r="G597" s="224">
        <f>VLOOKUP(A597,'[1]CUT Bs'!A:S,2,FALSE)</f>
        <v>0</v>
      </c>
      <c r="H597" s="224">
        <f>VLOOKUP(A597,'[1]CUT Bs'!A:S,3,FALSE)</f>
        <v>0</v>
      </c>
      <c r="I597" s="224">
        <f>VLOOKUP(A597,'[1]CUT Bs'!A:S,4,FALSE)</f>
        <v>0</v>
      </c>
      <c r="J597" s="224">
        <f>VLOOKUP(A597,'[1]CUT Bs'!A:S,5,FALSE)</f>
        <v>0</v>
      </c>
      <c r="K597" s="224">
        <f>VLOOKUP(A597,'[1]CUT Bs'!A:S,6,FALSE)</f>
        <v>0</v>
      </c>
      <c r="L597" s="224">
        <f>VLOOKUP(A597,'[1]CUT Bs'!A:S,7,FALSE)</f>
        <v>0</v>
      </c>
      <c r="M597" s="224">
        <f>VLOOKUP(A597,'[1]CUT Bs'!A:S,8,FALSE)</f>
        <v>0</v>
      </c>
      <c r="N597" s="224">
        <f>VLOOKUP(A597,'[1]CUT Bs'!A:S,9,FALSE)</f>
        <v>0</v>
      </c>
      <c r="O597" s="224">
        <f>VLOOKUP(A597,'[1]CUT Bs'!A:S,10,FALSE)</f>
        <v>0</v>
      </c>
      <c r="P597" s="224">
        <f>VLOOKUP(A597,'[1]CUT Bs'!A:S,11,FALSE)</f>
        <v>0</v>
      </c>
      <c r="Q597" s="224">
        <f>VLOOKUP(A597,'[1]CUT Bs'!A:S,12,FALSE)</f>
        <v>0</v>
      </c>
      <c r="R597" s="224">
        <f>VLOOKUP(A597,'[1]CUT Bs'!A:S,13,FALSE)</f>
        <v>0</v>
      </c>
      <c r="S597" s="224">
        <f>VLOOKUP(A597,'[1]CUT Bs'!A:S,14,FALSE)</f>
        <v>0</v>
      </c>
      <c r="T597" s="224">
        <f>VLOOKUP(A597,'[1]CUT Bs'!A:S,15,FALSE)</f>
        <v>0</v>
      </c>
      <c r="U597" s="224">
        <f>VLOOKUP(A597,'[1]CUT Bs'!A:S,16,FALSE)</f>
        <v>0</v>
      </c>
      <c r="V597" s="224">
        <f>VLOOKUP(A597,'[1]CUT Bs'!A:S,17,FALSE)</f>
        <v>0</v>
      </c>
      <c r="W597" s="224">
        <f>VLOOKUP(A597,'[1]RES. TRL'!F:H,2,FALSE)</f>
        <v>0</v>
      </c>
      <c r="X597" s="224">
        <f>VLOOKUP(A597,'[1]RES. TRL'!F:H,3,FALSE)</f>
        <v>0</v>
      </c>
      <c r="Y597" s="224">
        <f>VLOOKUP(A597,'[1]CUT USD'!A:N,2,FALSE)</f>
        <v>0</v>
      </c>
      <c r="Z597" s="224">
        <f>VLOOKUP(A597,'[1]CUT USD'!A:N,3,FALSE)</f>
        <v>0</v>
      </c>
      <c r="AA597" s="224">
        <f>VLOOKUP(A597,'[1]CUT USD'!A:N,4,FALSE)</f>
        <v>0</v>
      </c>
      <c r="AB597" s="224">
        <f>VLOOKUP(A597,'[1]CUT USD'!A:N,5,FALSE)</f>
        <v>0</v>
      </c>
      <c r="AC597" s="224">
        <f>VLOOKUP(A597,'[1]CUT USD'!A:N,6,FALSE)</f>
        <v>0</v>
      </c>
      <c r="AD597" s="224">
        <f>VLOOKUP(A597,'[1]CUT USD'!A:N,7,FALSE)</f>
        <v>0</v>
      </c>
      <c r="AE597" s="224">
        <f>VLOOKUP(A597,'[1]CUT USD'!A:N,8,FALSE)</f>
        <v>0</v>
      </c>
      <c r="AF597" s="224">
        <f>VLOOKUP(A597,'[1]CUT USD'!A:N,9,FALSE)</f>
        <v>0</v>
      </c>
      <c r="AG597" s="224">
        <f>VLOOKUP(A597,'[1]CUT USD'!A:N,10,FALSE)</f>
        <v>0</v>
      </c>
      <c r="AH597" s="224">
        <f>VLOOKUP(A597,'[1]CUT USD'!A:N,11,FALSE)</f>
        <v>0</v>
      </c>
      <c r="AI597" s="224">
        <f>VLOOKUP(A597,'[1]CUT USD'!A:N,12,FALSE)</f>
        <v>0</v>
      </c>
      <c r="AJ597" s="224">
        <f>VLOOKUP(A597,'[1]CUT USD'!A:N,13,FALSE)</f>
        <v>0</v>
      </c>
      <c r="AK597" s="224">
        <f>VLOOKUP(A597,'[1]CUT USD'!A:N,14,FALSE)</f>
        <v>0</v>
      </c>
      <c r="AL597" s="96">
        <f t="shared" si="11"/>
        <v>0</v>
      </c>
      <c r="AO597" s="103"/>
    </row>
    <row r="598" spans="1:41" ht="33" hidden="1" customHeight="1">
      <c r="A598" s="221">
        <v>2316</v>
      </c>
      <c r="B598" s="222" t="str">
        <f>PROPER(VLOOKUP(A598,[1]bd_lista!$A:$D,2,FALSE))</f>
        <v>Empresa Municipal De Áreas Verdes, Parques Y Forestación</v>
      </c>
      <c r="C598" s="223" t="s">
        <v>1383</v>
      </c>
      <c r="D598" s="224">
        <f>VLOOKUP(A598,'[1]RES. TRL'!A:C,2,FALSE)</f>
        <v>0</v>
      </c>
      <c r="E598" s="224">
        <f>VLOOKUP(A598,'[1]RES. TRL'!A:C,3,FALSE)</f>
        <v>0</v>
      </c>
      <c r="F598" s="224">
        <f>VLOOKUP(A598,[1]RES.CDI!A:B,2,FALSE)</f>
        <v>0</v>
      </c>
      <c r="G598" s="224">
        <f>VLOOKUP(A598,'[1]CUT Bs'!A:S,2,FALSE)</f>
        <v>0</v>
      </c>
      <c r="H598" s="224">
        <f>VLOOKUP(A598,'[1]CUT Bs'!A:S,3,FALSE)</f>
        <v>0</v>
      </c>
      <c r="I598" s="224">
        <f>VLOOKUP(A598,'[1]CUT Bs'!A:S,4,FALSE)</f>
        <v>0</v>
      </c>
      <c r="J598" s="224">
        <f>VLOOKUP(A598,'[1]CUT Bs'!A:S,5,FALSE)</f>
        <v>0</v>
      </c>
      <c r="K598" s="224">
        <f>VLOOKUP(A598,'[1]CUT Bs'!A:S,6,FALSE)</f>
        <v>0</v>
      </c>
      <c r="L598" s="224">
        <f>VLOOKUP(A598,'[1]CUT Bs'!A:S,7,FALSE)</f>
        <v>0</v>
      </c>
      <c r="M598" s="224">
        <f>VLOOKUP(A598,'[1]CUT Bs'!A:S,8,FALSE)</f>
        <v>0</v>
      </c>
      <c r="N598" s="224">
        <f>VLOOKUP(A598,'[1]CUT Bs'!A:S,9,FALSE)</f>
        <v>0</v>
      </c>
      <c r="O598" s="224">
        <f>VLOOKUP(A598,'[1]CUT Bs'!A:S,10,FALSE)</f>
        <v>0</v>
      </c>
      <c r="P598" s="224">
        <f>VLOOKUP(A598,'[1]CUT Bs'!A:S,11,FALSE)</f>
        <v>0</v>
      </c>
      <c r="Q598" s="224">
        <f>VLOOKUP(A598,'[1]CUT Bs'!A:S,12,FALSE)</f>
        <v>0</v>
      </c>
      <c r="R598" s="224">
        <f>VLOOKUP(A598,'[1]CUT Bs'!A:S,13,FALSE)</f>
        <v>0</v>
      </c>
      <c r="S598" s="224">
        <f>VLOOKUP(A598,'[1]CUT Bs'!A:S,14,FALSE)</f>
        <v>0</v>
      </c>
      <c r="T598" s="224">
        <f>VLOOKUP(A598,'[1]CUT Bs'!A:S,15,FALSE)</f>
        <v>0</v>
      </c>
      <c r="U598" s="224">
        <f>VLOOKUP(A598,'[1]CUT Bs'!A:S,16,FALSE)</f>
        <v>0</v>
      </c>
      <c r="V598" s="224">
        <f>VLOOKUP(A598,'[1]CUT Bs'!A:S,17,FALSE)</f>
        <v>0</v>
      </c>
      <c r="W598" s="224">
        <f>VLOOKUP(A598,'[1]RES. TRL'!F:H,2,FALSE)</f>
        <v>0</v>
      </c>
      <c r="X598" s="224">
        <f>VLOOKUP(A598,'[1]RES. TRL'!F:H,3,FALSE)</f>
        <v>0</v>
      </c>
      <c r="Y598" s="224">
        <f>VLOOKUP(A598,'[1]CUT USD'!A:N,2,FALSE)</f>
        <v>0</v>
      </c>
      <c r="Z598" s="224">
        <f>VLOOKUP(A598,'[1]CUT USD'!A:N,3,FALSE)</f>
        <v>0</v>
      </c>
      <c r="AA598" s="224">
        <f>VLOOKUP(A598,'[1]CUT USD'!A:N,4,FALSE)</f>
        <v>0</v>
      </c>
      <c r="AB598" s="224">
        <f>VLOOKUP(A598,'[1]CUT USD'!A:N,5,FALSE)</f>
        <v>0</v>
      </c>
      <c r="AC598" s="224">
        <f>VLOOKUP(A598,'[1]CUT USD'!A:N,6,FALSE)</f>
        <v>0</v>
      </c>
      <c r="AD598" s="224">
        <f>VLOOKUP(A598,'[1]CUT USD'!A:N,7,FALSE)</f>
        <v>0</v>
      </c>
      <c r="AE598" s="224">
        <f>VLOOKUP(A598,'[1]CUT USD'!A:N,8,FALSE)</f>
        <v>0</v>
      </c>
      <c r="AF598" s="224">
        <f>VLOOKUP(A598,'[1]CUT USD'!A:N,9,FALSE)</f>
        <v>0</v>
      </c>
      <c r="AG598" s="224">
        <f>VLOOKUP(A598,'[1]CUT USD'!A:N,10,FALSE)</f>
        <v>0</v>
      </c>
      <c r="AH598" s="224">
        <f>VLOOKUP(A598,'[1]CUT USD'!A:N,11,FALSE)</f>
        <v>0</v>
      </c>
      <c r="AI598" s="224">
        <f>VLOOKUP(A598,'[1]CUT USD'!A:N,12,FALSE)</f>
        <v>0</v>
      </c>
      <c r="AJ598" s="224">
        <f>VLOOKUP(A598,'[1]CUT USD'!A:N,13,FALSE)</f>
        <v>0</v>
      </c>
      <c r="AK598" s="224">
        <f>VLOOKUP(A598,'[1]CUT USD'!A:N,14,FALSE)</f>
        <v>0</v>
      </c>
      <c r="AL598" s="96">
        <f t="shared" si="11"/>
        <v>0</v>
      </c>
      <c r="AO598" s="103"/>
    </row>
    <row r="599" spans="1:41" ht="33" hidden="1" customHeight="1">
      <c r="A599" s="221">
        <v>2317</v>
      </c>
      <c r="B599" s="222" t="str">
        <f>PROPER(VLOOKUP(A599,[1]bd_lista!$A:$D,2,FALSE))</f>
        <v>Empresa Municipal De Asfaltos Y Vías</v>
      </c>
      <c r="C599" s="223" t="s">
        <v>1383</v>
      </c>
      <c r="D599" s="224">
        <f>VLOOKUP(A599,'[1]RES. TRL'!A:C,2,FALSE)</f>
        <v>0</v>
      </c>
      <c r="E599" s="224">
        <f>VLOOKUP(A599,'[1]RES. TRL'!A:C,3,FALSE)</f>
        <v>0</v>
      </c>
      <c r="F599" s="224">
        <f>VLOOKUP(A599,[1]RES.CDI!A:B,2,FALSE)</f>
        <v>0</v>
      </c>
      <c r="G599" s="224">
        <f>VLOOKUP(A599,'[1]CUT Bs'!A:S,2,FALSE)</f>
        <v>0</v>
      </c>
      <c r="H599" s="224">
        <f>VLOOKUP(A599,'[1]CUT Bs'!A:S,3,FALSE)</f>
        <v>0</v>
      </c>
      <c r="I599" s="224">
        <f>VLOOKUP(A599,'[1]CUT Bs'!A:S,4,FALSE)</f>
        <v>0</v>
      </c>
      <c r="J599" s="224">
        <f>VLOOKUP(A599,'[1]CUT Bs'!A:S,5,FALSE)</f>
        <v>0</v>
      </c>
      <c r="K599" s="224">
        <f>VLOOKUP(A599,'[1]CUT Bs'!A:S,6,FALSE)</f>
        <v>0</v>
      </c>
      <c r="L599" s="224">
        <f>VLOOKUP(A599,'[1]CUT Bs'!A:S,7,FALSE)</f>
        <v>0</v>
      </c>
      <c r="M599" s="224">
        <f>VLOOKUP(A599,'[1]CUT Bs'!A:S,8,FALSE)</f>
        <v>0</v>
      </c>
      <c r="N599" s="224">
        <f>VLOOKUP(A599,'[1]CUT Bs'!A:S,9,FALSE)</f>
        <v>0</v>
      </c>
      <c r="O599" s="224">
        <f>VLOOKUP(A599,'[1]CUT Bs'!A:S,10,FALSE)</f>
        <v>0</v>
      </c>
      <c r="P599" s="224">
        <f>VLOOKUP(A599,'[1]CUT Bs'!A:S,11,FALSE)</f>
        <v>0</v>
      </c>
      <c r="Q599" s="224">
        <f>VLOOKUP(A599,'[1]CUT Bs'!A:S,12,FALSE)</f>
        <v>0</v>
      </c>
      <c r="R599" s="224">
        <f>VLOOKUP(A599,'[1]CUT Bs'!A:S,13,FALSE)</f>
        <v>0</v>
      </c>
      <c r="S599" s="224">
        <f>VLOOKUP(A599,'[1]CUT Bs'!A:S,14,FALSE)</f>
        <v>0</v>
      </c>
      <c r="T599" s="224">
        <f>VLOOKUP(A599,'[1]CUT Bs'!A:S,15,FALSE)</f>
        <v>0</v>
      </c>
      <c r="U599" s="224">
        <f>VLOOKUP(A599,'[1]CUT Bs'!A:S,16,FALSE)</f>
        <v>0</v>
      </c>
      <c r="V599" s="224">
        <f>VLOOKUP(A599,'[1]CUT Bs'!A:S,17,FALSE)</f>
        <v>0</v>
      </c>
      <c r="W599" s="224">
        <f>VLOOKUP(A599,'[1]RES. TRL'!F:H,2,FALSE)</f>
        <v>0</v>
      </c>
      <c r="X599" s="224">
        <f>VLOOKUP(A599,'[1]RES. TRL'!F:H,3,FALSE)</f>
        <v>0</v>
      </c>
      <c r="Y599" s="224">
        <f>VLOOKUP(A599,'[1]CUT USD'!A:N,2,FALSE)</f>
        <v>0</v>
      </c>
      <c r="Z599" s="224">
        <f>VLOOKUP(A599,'[1]CUT USD'!A:N,3,FALSE)</f>
        <v>0</v>
      </c>
      <c r="AA599" s="224">
        <f>VLOOKUP(A599,'[1]CUT USD'!A:N,4,FALSE)</f>
        <v>0</v>
      </c>
      <c r="AB599" s="224">
        <f>VLOOKUP(A599,'[1]CUT USD'!A:N,5,FALSE)</f>
        <v>0</v>
      </c>
      <c r="AC599" s="224">
        <f>VLOOKUP(A599,'[1]CUT USD'!A:N,6,FALSE)</f>
        <v>0</v>
      </c>
      <c r="AD599" s="224">
        <f>VLOOKUP(A599,'[1]CUT USD'!A:N,7,FALSE)</f>
        <v>0</v>
      </c>
      <c r="AE599" s="224">
        <f>VLOOKUP(A599,'[1]CUT USD'!A:N,8,FALSE)</f>
        <v>0</v>
      </c>
      <c r="AF599" s="224">
        <f>VLOOKUP(A599,'[1]CUT USD'!A:N,9,FALSE)</f>
        <v>0</v>
      </c>
      <c r="AG599" s="224">
        <f>VLOOKUP(A599,'[1]CUT USD'!A:N,10,FALSE)</f>
        <v>0</v>
      </c>
      <c r="AH599" s="224">
        <f>VLOOKUP(A599,'[1]CUT USD'!A:N,11,FALSE)</f>
        <v>0</v>
      </c>
      <c r="AI599" s="224">
        <f>VLOOKUP(A599,'[1]CUT USD'!A:N,12,FALSE)</f>
        <v>0</v>
      </c>
      <c r="AJ599" s="224">
        <f>VLOOKUP(A599,'[1]CUT USD'!A:N,13,FALSE)</f>
        <v>0</v>
      </c>
      <c r="AK599" s="224">
        <f>VLOOKUP(A599,'[1]CUT USD'!A:N,14,FALSE)</f>
        <v>0</v>
      </c>
      <c r="AL599" s="96">
        <f t="shared" si="11"/>
        <v>0</v>
      </c>
      <c r="AO599" s="103"/>
    </row>
    <row r="600" spans="1:41" ht="33" hidden="1" customHeight="1">
      <c r="A600" s="221">
        <v>2318</v>
      </c>
      <c r="B600" s="222" t="str">
        <f>PROPER(VLOOKUP(A600,[1]bd_lista!$A:$D,2,FALSE))</f>
        <v>Entidad Descentralizada Ummipre Proman</v>
      </c>
      <c r="C600" s="223" t="s">
        <v>1383</v>
      </c>
      <c r="D600" s="224">
        <f>VLOOKUP(A600,'[1]RES. TRL'!A:C,2,FALSE)</f>
        <v>0</v>
      </c>
      <c r="E600" s="224">
        <f>VLOOKUP(A600,'[1]RES. TRL'!A:C,3,FALSE)</f>
        <v>0</v>
      </c>
      <c r="F600" s="224">
        <f>VLOOKUP(A600,[1]RES.CDI!A:B,2,FALSE)</f>
        <v>0</v>
      </c>
      <c r="G600" s="224">
        <f>VLOOKUP(A600,'[1]CUT Bs'!A:S,2,FALSE)</f>
        <v>0</v>
      </c>
      <c r="H600" s="224">
        <f>VLOOKUP(A600,'[1]CUT Bs'!A:S,3,FALSE)</f>
        <v>0</v>
      </c>
      <c r="I600" s="224">
        <f>VLOOKUP(A600,'[1]CUT Bs'!A:S,4,FALSE)</f>
        <v>0</v>
      </c>
      <c r="J600" s="224">
        <f>VLOOKUP(A600,'[1]CUT Bs'!A:S,5,FALSE)</f>
        <v>0</v>
      </c>
      <c r="K600" s="224">
        <f>VLOOKUP(A600,'[1]CUT Bs'!A:S,6,FALSE)</f>
        <v>0</v>
      </c>
      <c r="L600" s="224">
        <f>VLOOKUP(A600,'[1]CUT Bs'!A:S,7,FALSE)</f>
        <v>0</v>
      </c>
      <c r="M600" s="224">
        <f>VLOOKUP(A600,'[1]CUT Bs'!A:S,8,FALSE)</f>
        <v>0</v>
      </c>
      <c r="N600" s="224">
        <f>VLOOKUP(A600,'[1]CUT Bs'!A:S,9,FALSE)</f>
        <v>0</v>
      </c>
      <c r="O600" s="224">
        <f>VLOOKUP(A600,'[1]CUT Bs'!A:S,10,FALSE)</f>
        <v>0</v>
      </c>
      <c r="P600" s="224">
        <f>VLOOKUP(A600,'[1]CUT Bs'!A:S,11,FALSE)</f>
        <v>0</v>
      </c>
      <c r="Q600" s="224">
        <f>VLOOKUP(A600,'[1]CUT Bs'!A:S,12,FALSE)</f>
        <v>0</v>
      </c>
      <c r="R600" s="224">
        <f>VLOOKUP(A600,'[1]CUT Bs'!A:S,13,FALSE)</f>
        <v>0</v>
      </c>
      <c r="S600" s="224">
        <f>VLOOKUP(A600,'[1]CUT Bs'!A:S,14,FALSE)</f>
        <v>0</v>
      </c>
      <c r="T600" s="224">
        <f>VLOOKUP(A600,'[1]CUT Bs'!A:S,15,FALSE)</f>
        <v>0</v>
      </c>
      <c r="U600" s="224">
        <f>VLOOKUP(A600,'[1]CUT Bs'!A:S,16,FALSE)</f>
        <v>0</v>
      </c>
      <c r="V600" s="224">
        <f>VLOOKUP(A600,'[1]CUT Bs'!A:S,17,FALSE)</f>
        <v>0</v>
      </c>
      <c r="W600" s="224">
        <f>VLOOKUP(A600,'[1]RES. TRL'!F:H,2,FALSE)</f>
        <v>0</v>
      </c>
      <c r="X600" s="224">
        <f>VLOOKUP(A600,'[1]RES. TRL'!F:H,3,FALSE)</f>
        <v>0</v>
      </c>
      <c r="Y600" s="224">
        <f>VLOOKUP(A600,'[1]CUT USD'!A:N,2,FALSE)</f>
        <v>0</v>
      </c>
      <c r="Z600" s="224">
        <f>VLOOKUP(A600,'[1]CUT USD'!A:N,3,FALSE)</f>
        <v>0</v>
      </c>
      <c r="AA600" s="224">
        <f>VLOOKUP(A600,'[1]CUT USD'!A:N,4,FALSE)</f>
        <v>0</v>
      </c>
      <c r="AB600" s="224">
        <f>VLOOKUP(A600,'[1]CUT USD'!A:N,5,FALSE)</f>
        <v>0</v>
      </c>
      <c r="AC600" s="224">
        <f>VLOOKUP(A600,'[1]CUT USD'!A:N,6,FALSE)</f>
        <v>0</v>
      </c>
      <c r="AD600" s="224">
        <f>VLOOKUP(A600,'[1]CUT USD'!A:N,7,FALSE)</f>
        <v>0</v>
      </c>
      <c r="AE600" s="224">
        <f>VLOOKUP(A600,'[1]CUT USD'!A:N,8,FALSE)</f>
        <v>0</v>
      </c>
      <c r="AF600" s="224">
        <f>VLOOKUP(A600,'[1]CUT USD'!A:N,9,FALSE)</f>
        <v>0</v>
      </c>
      <c r="AG600" s="224">
        <f>VLOOKUP(A600,'[1]CUT USD'!A:N,10,FALSE)</f>
        <v>0</v>
      </c>
      <c r="AH600" s="224">
        <f>VLOOKUP(A600,'[1]CUT USD'!A:N,11,FALSE)</f>
        <v>0</v>
      </c>
      <c r="AI600" s="224">
        <f>VLOOKUP(A600,'[1]CUT USD'!A:N,12,FALSE)</f>
        <v>0</v>
      </c>
      <c r="AJ600" s="224">
        <f>VLOOKUP(A600,'[1]CUT USD'!A:N,13,FALSE)</f>
        <v>0</v>
      </c>
      <c r="AK600" s="224">
        <f>VLOOKUP(A600,'[1]CUT USD'!A:N,14,FALSE)</f>
        <v>0</v>
      </c>
      <c r="AL600" s="96">
        <f t="shared" si="11"/>
        <v>0</v>
      </c>
      <c r="AO600" s="103"/>
    </row>
    <row r="601" spans="1:41" ht="33" hidden="1" customHeight="1">
      <c r="A601" s="221">
        <v>2319</v>
      </c>
      <c r="B601" s="222" t="str">
        <f>PROPER(VLOOKUP(A601,[1]bd_lista!$A:$D,2,FALSE))</f>
        <v>Empresa Pública Departamental Estratégica De Aguas - La Paz</v>
      </c>
      <c r="C601" s="223" t="s">
        <v>1383</v>
      </c>
      <c r="D601" s="224">
        <f>VLOOKUP(A601,'[1]RES. TRL'!A:C,2,FALSE)</f>
        <v>0</v>
      </c>
      <c r="E601" s="224">
        <f>VLOOKUP(A601,'[1]RES. TRL'!A:C,3,FALSE)</f>
        <v>0</v>
      </c>
      <c r="F601" s="224">
        <f>VLOOKUP(A601,[1]RES.CDI!A:B,2,FALSE)</f>
        <v>0</v>
      </c>
      <c r="G601" s="224">
        <f>VLOOKUP(A601,'[1]CUT Bs'!A:S,2,FALSE)</f>
        <v>0</v>
      </c>
      <c r="H601" s="224">
        <f>VLOOKUP(A601,'[1]CUT Bs'!A:S,3,FALSE)</f>
        <v>0</v>
      </c>
      <c r="I601" s="224">
        <f>VLOOKUP(A601,'[1]CUT Bs'!A:S,4,FALSE)</f>
        <v>0</v>
      </c>
      <c r="J601" s="224">
        <f>VLOOKUP(A601,'[1]CUT Bs'!A:S,5,FALSE)</f>
        <v>0</v>
      </c>
      <c r="K601" s="224">
        <f>VLOOKUP(A601,'[1]CUT Bs'!A:S,6,FALSE)</f>
        <v>0</v>
      </c>
      <c r="L601" s="224">
        <f>VLOOKUP(A601,'[1]CUT Bs'!A:S,7,FALSE)</f>
        <v>0</v>
      </c>
      <c r="M601" s="224">
        <f>VLOOKUP(A601,'[1]CUT Bs'!A:S,8,FALSE)</f>
        <v>0</v>
      </c>
      <c r="N601" s="224">
        <f>VLOOKUP(A601,'[1]CUT Bs'!A:S,9,FALSE)</f>
        <v>0</v>
      </c>
      <c r="O601" s="224">
        <f>VLOOKUP(A601,'[1]CUT Bs'!A:S,10,FALSE)</f>
        <v>0</v>
      </c>
      <c r="P601" s="224">
        <f>VLOOKUP(A601,'[1]CUT Bs'!A:S,11,FALSE)</f>
        <v>0</v>
      </c>
      <c r="Q601" s="224">
        <f>VLOOKUP(A601,'[1]CUT Bs'!A:S,12,FALSE)</f>
        <v>0</v>
      </c>
      <c r="R601" s="224">
        <f>VLOOKUP(A601,'[1]CUT Bs'!A:S,13,FALSE)</f>
        <v>0</v>
      </c>
      <c r="S601" s="224">
        <f>VLOOKUP(A601,'[1]CUT Bs'!A:S,14,FALSE)</f>
        <v>0</v>
      </c>
      <c r="T601" s="224">
        <f>VLOOKUP(A601,'[1]CUT Bs'!A:S,15,FALSE)</f>
        <v>0</v>
      </c>
      <c r="U601" s="224">
        <f>VLOOKUP(A601,'[1]CUT Bs'!A:S,16,FALSE)</f>
        <v>0</v>
      </c>
      <c r="V601" s="224">
        <f>VLOOKUP(A601,'[1]CUT Bs'!A:S,17,FALSE)</f>
        <v>0</v>
      </c>
      <c r="W601" s="224">
        <f>VLOOKUP(A601,'[1]RES. TRL'!F:H,2,FALSE)</f>
        <v>0</v>
      </c>
      <c r="X601" s="224">
        <f>VLOOKUP(A601,'[1]RES. TRL'!F:H,3,FALSE)</f>
        <v>0</v>
      </c>
      <c r="Y601" s="224">
        <f>VLOOKUP(A601,'[1]CUT USD'!A:N,2,FALSE)</f>
        <v>0</v>
      </c>
      <c r="Z601" s="224">
        <f>VLOOKUP(A601,'[1]CUT USD'!A:N,3,FALSE)</f>
        <v>0</v>
      </c>
      <c r="AA601" s="224">
        <f>VLOOKUP(A601,'[1]CUT USD'!A:N,4,FALSE)</f>
        <v>0</v>
      </c>
      <c r="AB601" s="224">
        <f>VLOOKUP(A601,'[1]CUT USD'!A:N,5,FALSE)</f>
        <v>0</v>
      </c>
      <c r="AC601" s="224">
        <f>VLOOKUP(A601,'[1]CUT USD'!A:N,6,FALSE)</f>
        <v>0</v>
      </c>
      <c r="AD601" s="224">
        <f>VLOOKUP(A601,'[1]CUT USD'!A:N,7,FALSE)</f>
        <v>0</v>
      </c>
      <c r="AE601" s="224">
        <f>VLOOKUP(A601,'[1]CUT USD'!A:N,8,FALSE)</f>
        <v>0</v>
      </c>
      <c r="AF601" s="224">
        <f>VLOOKUP(A601,'[1]CUT USD'!A:N,9,FALSE)</f>
        <v>0</v>
      </c>
      <c r="AG601" s="224">
        <f>VLOOKUP(A601,'[1]CUT USD'!A:N,10,FALSE)</f>
        <v>0</v>
      </c>
      <c r="AH601" s="224">
        <f>VLOOKUP(A601,'[1]CUT USD'!A:N,11,FALSE)</f>
        <v>0</v>
      </c>
      <c r="AI601" s="224">
        <f>VLOOKUP(A601,'[1]CUT USD'!A:N,12,FALSE)</f>
        <v>0</v>
      </c>
      <c r="AJ601" s="224">
        <f>VLOOKUP(A601,'[1]CUT USD'!A:N,13,FALSE)</f>
        <v>0</v>
      </c>
      <c r="AK601" s="224">
        <f>VLOOKUP(A601,'[1]CUT USD'!A:N,14,FALSE)</f>
        <v>0</v>
      </c>
      <c r="AL601" s="96">
        <f t="shared" si="11"/>
        <v>0</v>
      </c>
      <c r="AO601" s="103"/>
    </row>
    <row r="602" spans="1:41" ht="33" hidden="1" customHeight="1">
      <c r="A602" s="221">
        <v>2320</v>
      </c>
      <c r="B602" s="222" t="str">
        <f>PROPER(VLOOKUP(A602,[1]bd_lista!$A:$D,2,FALSE))</f>
        <v>Empresa Publica Municipal De Servicios De Agua Y Alcantarrillado Sanitario De Cobija</v>
      </c>
      <c r="C602" s="223" t="s">
        <v>1383</v>
      </c>
      <c r="D602" s="224">
        <f>VLOOKUP(A602,'[1]RES. TRL'!A:C,2,FALSE)</f>
        <v>0</v>
      </c>
      <c r="E602" s="224">
        <f>VLOOKUP(A602,'[1]RES. TRL'!A:C,3,FALSE)</f>
        <v>0</v>
      </c>
      <c r="F602" s="224">
        <f>VLOOKUP(A602,[1]RES.CDI!A:B,2,FALSE)</f>
        <v>0</v>
      </c>
      <c r="G602" s="224">
        <f>VLOOKUP(A602,'[1]CUT Bs'!A:S,2,FALSE)</f>
        <v>0</v>
      </c>
      <c r="H602" s="224">
        <f>VLOOKUP(A602,'[1]CUT Bs'!A:S,3,FALSE)</f>
        <v>0</v>
      </c>
      <c r="I602" s="224">
        <f>VLOOKUP(A602,'[1]CUT Bs'!A:S,4,FALSE)</f>
        <v>0</v>
      </c>
      <c r="J602" s="224">
        <f>VLOOKUP(A602,'[1]CUT Bs'!A:S,5,FALSE)</f>
        <v>0</v>
      </c>
      <c r="K602" s="224">
        <f>VLOOKUP(A602,'[1]CUT Bs'!A:S,6,FALSE)</f>
        <v>0</v>
      </c>
      <c r="L602" s="224">
        <f>VLOOKUP(A602,'[1]CUT Bs'!A:S,7,FALSE)</f>
        <v>0</v>
      </c>
      <c r="M602" s="224">
        <f>VLOOKUP(A602,'[1]CUT Bs'!A:S,8,FALSE)</f>
        <v>0</v>
      </c>
      <c r="N602" s="224">
        <f>VLOOKUP(A602,'[1]CUT Bs'!A:S,9,FALSE)</f>
        <v>0</v>
      </c>
      <c r="O602" s="224">
        <f>VLOOKUP(A602,'[1]CUT Bs'!A:S,10,FALSE)</f>
        <v>0</v>
      </c>
      <c r="P602" s="224">
        <f>VLOOKUP(A602,'[1]CUT Bs'!A:S,11,FALSE)</f>
        <v>0</v>
      </c>
      <c r="Q602" s="224">
        <f>VLOOKUP(A602,'[1]CUT Bs'!A:S,12,FALSE)</f>
        <v>0</v>
      </c>
      <c r="R602" s="224">
        <f>VLOOKUP(A602,'[1]CUT Bs'!A:S,13,FALSE)</f>
        <v>0</v>
      </c>
      <c r="S602" s="224">
        <f>VLOOKUP(A602,'[1]CUT Bs'!A:S,14,FALSE)</f>
        <v>0</v>
      </c>
      <c r="T602" s="224">
        <f>VLOOKUP(A602,'[1]CUT Bs'!A:S,15,FALSE)</f>
        <v>0</v>
      </c>
      <c r="U602" s="224">
        <f>VLOOKUP(A602,'[1]CUT Bs'!A:S,16,FALSE)</f>
        <v>0</v>
      </c>
      <c r="V602" s="224">
        <f>VLOOKUP(A602,'[1]CUT Bs'!A:S,17,FALSE)</f>
        <v>0</v>
      </c>
      <c r="W602" s="224">
        <f>VLOOKUP(A602,'[1]RES. TRL'!F:H,2,FALSE)</f>
        <v>0</v>
      </c>
      <c r="X602" s="224">
        <f>VLOOKUP(A602,'[1]RES. TRL'!F:H,3,FALSE)</f>
        <v>0</v>
      </c>
      <c r="Y602" s="224">
        <f>VLOOKUP(A602,'[1]CUT USD'!A:N,2,FALSE)</f>
        <v>0</v>
      </c>
      <c r="Z602" s="224">
        <f>VLOOKUP(A602,'[1]CUT USD'!A:N,3,FALSE)</f>
        <v>0</v>
      </c>
      <c r="AA602" s="224">
        <f>VLOOKUP(A602,'[1]CUT USD'!A:N,4,FALSE)</f>
        <v>0</v>
      </c>
      <c r="AB602" s="224">
        <f>VLOOKUP(A602,'[1]CUT USD'!A:N,5,FALSE)</f>
        <v>0</v>
      </c>
      <c r="AC602" s="224">
        <f>VLOOKUP(A602,'[1]CUT USD'!A:N,6,FALSE)</f>
        <v>0</v>
      </c>
      <c r="AD602" s="224">
        <f>VLOOKUP(A602,'[1]CUT USD'!A:N,7,FALSE)</f>
        <v>0</v>
      </c>
      <c r="AE602" s="224">
        <f>VLOOKUP(A602,'[1]CUT USD'!A:N,8,FALSE)</f>
        <v>0</v>
      </c>
      <c r="AF602" s="224">
        <f>VLOOKUP(A602,'[1]CUT USD'!A:N,9,FALSE)</f>
        <v>0</v>
      </c>
      <c r="AG602" s="224">
        <f>VLOOKUP(A602,'[1]CUT USD'!A:N,10,FALSE)</f>
        <v>0</v>
      </c>
      <c r="AH602" s="224">
        <f>VLOOKUP(A602,'[1]CUT USD'!A:N,11,FALSE)</f>
        <v>0</v>
      </c>
      <c r="AI602" s="224">
        <f>VLOOKUP(A602,'[1]CUT USD'!A:N,12,FALSE)</f>
        <v>0</v>
      </c>
      <c r="AJ602" s="224">
        <f>VLOOKUP(A602,'[1]CUT USD'!A:N,13,FALSE)</f>
        <v>0</v>
      </c>
      <c r="AK602" s="224">
        <f>VLOOKUP(A602,'[1]CUT USD'!A:N,14,FALSE)</f>
        <v>0</v>
      </c>
      <c r="AL602" s="96">
        <f t="shared" si="11"/>
        <v>0</v>
      </c>
      <c r="AO602" s="103"/>
    </row>
    <row r="603" spans="1:41" ht="33" hidden="1" customHeight="1">
      <c r="A603" s="221">
        <v>2321</v>
      </c>
      <c r="B603" s="222" t="str">
        <f>VLOOKUP(A603,[1]List_16!$B$2:$C$576,2,FALSE)</f>
        <v>EMPRESA MUNICIPAL DE ASEO DE EL ALTO</v>
      </c>
      <c r="C603" s="223" t="s">
        <v>1383</v>
      </c>
      <c r="D603" s="224">
        <f>VLOOKUP(A603,'[1]RES. TRL'!A:C,2,FALSE)</f>
        <v>0</v>
      </c>
      <c r="E603" s="224">
        <f>VLOOKUP(A603,'[1]RES. TRL'!A:C,3,FALSE)</f>
        <v>0</v>
      </c>
      <c r="F603" s="224">
        <f>VLOOKUP(A603,[1]RES.CDI!A:B,2,FALSE)</f>
        <v>0</v>
      </c>
      <c r="G603" s="224">
        <f>VLOOKUP(A603,'[1]CUT Bs'!A:S,2,FALSE)</f>
        <v>0</v>
      </c>
      <c r="H603" s="224">
        <f>VLOOKUP(A603,'[1]CUT Bs'!A:S,3,FALSE)</f>
        <v>0</v>
      </c>
      <c r="I603" s="224">
        <f>VLOOKUP(A603,'[1]CUT Bs'!A:S,4,FALSE)</f>
        <v>0</v>
      </c>
      <c r="J603" s="224">
        <f>VLOOKUP(A603,'[1]CUT Bs'!A:S,5,FALSE)</f>
        <v>0</v>
      </c>
      <c r="K603" s="224">
        <f>VLOOKUP(A603,'[1]CUT Bs'!A:S,6,FALSE)</f>
        <v>0</v>
      </c>
      <c r="L603" s="224">
        <f>VLOOKUP(A603,'[1]CUT Bs'!A:S,7,FALSE)</f>
        <v>0</v>
      </c>
      <c r="M603" s="224">
        <f>VLOOKUP(A603,'[1]CUT Bs'!A:S,8,FALSE)</f>
        <v>0</v>
      </c>
      <c r="N603" s="224">
        <f>VLOOKUP(A603,'[1]CUT Bs'!A:S,9,FALSE)</f>
        <v>0</v>
      </c>
      <c r="O603" s="224">
        <f>VLOOKUP(A603,'[1]CUT Bs'!A:S,10,FALSE)</f>
        <v>0</v>
      </c>
      <c r="P603" s="224">
        <f>VLOOKUP(A603,'[1]CUT Bs'!A:S,11,FALSE)</f>
        <v>0</v>
      </c>
      <c r="Q603" s="224">
        <f>VLOOKUP(A603,'[1]CUT Bs'!A:S,12,FALSE)</f>
        <v>0</v>
      </c>
      <c r="R603" s="224">
        <f>VLOOKUP(A603,'[1]CUT Bs'!A:S,13,FALSE)</f>
        <v>0</v>
      </c>
      <c r="S603" s="224">
        <f>VLOOKUP(A603,'[1]CUT Bs'!A:S,14,FALSE)</f>
        <v>0</v>
      </c>
      <c r="T603" s="224">
        <f>VLOOKUP(A603,'[1]CUT Bs'!A:S,15,FALSE)</f>
        <v>0</v>
      </c>
      <c r="U603" s="224">
        <f>VLOOKUP(A603,'[1]CUT Bs'!A:S,16,FALSE)</f>
        <v>0</v>
      </c>
      <c r="V603" s="224">
        <f>VLOOKUP(A603,'[1]CUT Bs'!A:S,17,FALSE)</f>
        <v>0</v>
      </c>
      <c r="W603" s="224">
        <f>VLOOKUP(A603,'[1]RES. TRL'!F:H,2,FALSE)</f>
        <v>0</v>
      </c>
      <c r="X603" s="224">
        <f>VLOOKUP(A603,'[1]RES. TRL'!F:H,3,FALSE)</f>
        <v>0</v>
      </c>
      <c r="Y603" s="224">
        <f>VLOOKUP(A603,'[1]CUT USD'!A:N,2,FALSE)</f>
        <v>0</v>
      </c>
      <c r="Z603" s="224">
        <f>VLOOKUP(A603,'[1]CUT USD'!A:N,3,FALSE)</f>
        <v>0</v>
      </c>
      <c r="AA603" s="224">
        <f>VLOOKUP(A603,'[1]CUT USD'!A:N,4,FALSE)</f>
        <v>0</v>
      </c>
      <c r="AB603" s="224">
        <f>VLOOKUP(A603,'[1]CUT USD'!A:N,5,FALSE)</f>
        <v>0</v>
      </c>
      <c r="AC603" s="224">
        <f>VLOOKUP(A603,'[1]CUT USD'!A:N,6,FALSE)</f>
        <v>0</v>
      </c>
      <c r="AD603" s="224">
        <f>VLOOKUP(A603,'[1]CUT USD'!A:N,7,FALSE)</f>
        <v>0</v>
      </c>
      <c r="AE603" s="224">
        <f>VLOOKUP(A603,'[1]CUT USD'!A:N,8,FALSE)</f>
        <v>0</v>
      </c>
      <c r="AF603" s="224">
        <f>VLOOKUP(A603,'[1]CUT USD'!A:N,9,FALSE)</f>
        <v>0</v>
      </c>
      <c r="AG603" s="224">
        <f>VLOOKUP(A603,'[1]CUT USD'!A:N,10,FALSE)</f>
        <v>0</v>
      </c>
      <c r="AH603" s="224">
        <f>VLOOKUP(A603,'[1]CUT USD'!A:N,11,FALSE)</f>
        <v>0</v>
      </c>
      <c r="AI603" s="224">
        <f>VLOOKUP(A603,'[1]CUT USD'!A:N,12,FALSE)</f>
        <v>0</v>
      </c>
      <c r="AJ603" s="224">
        <f>VLOOKUP(A603,'[1]CUT USD'!A:N,13,FALSE)</f>
        <v>0</v>
      </c>
      <c r="AK603" s="224">
        <f>VLOOKUP(A603,'[1]CUT USD'!A:N,14,FALSE)</f>
        <v>0</v>
      </c>
      <c r="AL603" s="96">
        <f t="shared" si="11"/>
        <v>0</v>
      </c>
      <c r="AO603" s="103"/>
    </row>
    <row r="604" spans="1:41" ht="33" hidden="1" customHeight="1">
      <c r="A604" s="221">
        <v>2322</v>
      </c>
      <c r="B604" s="222" t="str">
        <f>VLOOKUP(A604,[1]List_16!$B$2:$C$576,2,FALSE)</f>
        <v>ENTIDAD MATADERO FRIGORIFICO MUNICIPAL DE TARIJA</v>
      </c>
      <c r="C604" s="223" t="s">
        <v>1383</v>
      </c>
      <c r="D604" s="224">
        <f>VLOOKUP(A604,'[1]RES. TRL'!A:C,2,FALSE)</f>
        <v>0</v>
      </c>
      <c r="E604" s="224">
        <f>VLOOKUP(A604,'[1]RES. TRL'!A:C,3,FALSE)</f>
        <v>0</v>
      </c>
      <c r="F604" s="224">
        <f>VLOOKUP(A604,[1]RES.CDI!A:B,2,FALSE)</f>
        <v>0</v>
      </c>
      <c r="G604" s="224">
        <f>VLOOKUP(A604,'[1]CUT Bs'!A:S,2,FALSE)</f>
        <v>0</v>
      </c>
      <c r="H604" s="224">
        <f>VLOOKUP(A604,'[1]CUT Bs'!A:S,3,FALSE)</f>
        <v>0</v>
      </c>
      <c r="I604" s="224">
        <f>VLOOKUP(A604,'[1]CUT Bs'!A:S,4,FALSE)</f>
        <v>0</v>
      </c>
      <c r="J604" s="224">
        <f>VLOOKUP(A604,'[1]CUT Bs'!A:S,5,FALSE)</f>
        <v>0</v>
      </c>
      <c r="K604" s="224">
        <f>VLOOKUP(A604,'[1]CUT Bs'!A:S,6,FALSE)</f>
        <v>0</v>
      </c>
      <c r="L604" s="224">
        <f>VLOOKUP(A604,'[1]CUT Bs'!A:S,7,FALSE)</f>
        <v>0</v>
      </c>
      <c r="M604" s="224">
        <f>VLOOKUP(A604,'[1]CUT Bs'!A:S,8,FALSE)</f>
        <v>0</v>
      </c>
      <c r="N604" s="224">
        <f>VLOOKUP(A604,'[1]CUT Bs'!A:S,9,FALSE)</f>
        <v>0</v>
      </c>
      <c r="O604" s="224">
        <f>VLOOKUP(A604,'[1]CUT Bs'!A:S,10,FALSE)</f>
        <v>0</v>
      </c>
      <c r="P604" s="224">
        <f>VLOOKUP(A604,'[1]CUT Bs'!A:S,11,FALSE)</f>
        <v>0</v>
      </c>
      <c r="Q604" s="224">
        <f>VLOOKUP(A604,'[1]CUT Bs'!A:S,12,FALSE)</f>
        <v>0</v>
      </c>
      <c r="R604" s="224">
        <f>VLOOKUP(A604,'[1]CUT Bs'!A:S,13,FALSE)</f>
        <v>0</v>
      </c>
      <c r="S604" s="224">
        <f>VLOOKUP(A604,'[1]CUT Bs'!A:S,14,FALSE)</f>
        <v>0</v>
      </c>
      <c r="T604" s="224">
        <f>VLOOKUP(A604,'[1]CUT Bs'!A:S,15,FALSE)</f>
        <v>0</v>
      </c>
      <c r="U604" s="224">
        <f>VLOOKUP(A604,'[1]CUT Bs'!A:S,16,FALSE)</f>
        <v>0</v>
      </c>
      <c r="V604" s="224">
        <f>VLOOKUP(A604,'[1]CUT Bs'!A:S,17,FALSE)</f>
        <v>0</v>
      </c>
      <c r="W604" s="224">
        <f>VLOOKUP(A604,'[1]RES. TRL'!F:H,2,FALSE)</f>
        <v>0</v>
      </c>
      <c r="X604" s="224">
        <f>VLOOKUP(A604,'[1]RES. TRL'!F:H,3,FALSE)</f>
        <v>0</v>
      </c>
      <c r="Y604" s="224">
        <f>VLOOKUP(A604,'[1]CUT USD'!A:N,2,FALSE)</f>
        <v>0</v>
      </c>
      <c r="Z604" s="224">
        <f>VLOOKUP(A604,'[1]CUT USD'!A:N,3,FALSE)</f>
        <v>0</v>
      </c>
      <c r="AA604" s="224">
        <f>VLOOKUP(A604,'[1]CUT USD'!A:N,4,FALSE)</f>
        <v>0</v>
      </c>
      <c r="AB604" s="224">
        <f>VLOOKUP(A604,'[1]CUT USD'!A:N,5,FALSE)</f>
        <v>0</v>
      </c>
      <c r="AC604" s="224">
        <f>VLOOKUP(A604,'[1]CUT USD'!A:N,6,FALSE)</f>
        <v>0</v>
      </c>
      <c r="AD604" s="224">
        <f>VLOOKUP(A604,'[1]CUT USD'!A:N,7,FALSE)</f>
        <v>0</v>
      </c>
      <c r="AE604" s="224">
        <f>VLOOKUP(A604,'[1]CUT USD'!A:N,8,FALSE)</f>
        <v>0</v>
      </c>
      <c r="AF604" s="224">
        <f>VLOOKUP(A604,'[1]CUT USD'!A:N,9,FALSE)</f>
        <v>0</v>
      </c>
      <c r="AG604" s="224">
        <f>VLOOKUP(A604,'[1]CUT USD'!A:N,10,FALSE)</f>
        <v>0</v>
      </c>
      <c r="AH604" s="224">
        <f>VLOOKUP(A604,'[1]CUT USD'!A:N,11,FALSE)</f>
        <v>0</v>
      </c>
      <c r="AI604" s="224">
        <f>VLOOKUP(A604,'[1]CUT USD'!A:N,12,FALSE)</f>
        <v>0</v>
      </c>
      <c r="AJ604" s="224">
        <f>VLOOKUP(A604,'[1]CUT USD'!A:N,13,FALSE)</f>
        <v>0</v>
      </c>
      <c r="AK604" s="224">
        <f>VLOOKUP(A604,'[1]CUT USD'!A:N,14,FALSE)</f>
        <v>0</v>
      </c>
      <c r="AL604" s="96">
        <f t="shared" si="11"/>
        <v>0</v>
      </c>
      <c r="AO604" s="103"/>
    </row>
    <row r="605" spans="1:41" ht="33" hidden="1" customHeight="1">
      <c r="A605" s="221">
        <v>2323</v>
      </c>
      <c r="B605" s="222" t="str">
        <f>VLOOKUP(A605,[1]List_16!$B$2:$C$576,2,FALSE)</f>
        <v>ENTIDAD ASEO MUNICIPAL DE TARIJA</v>
      </c>
      <c r="C605" s="223" t="s">
        <v>1383</v>
      </c>
      <c r="D605" s="224">
        <f>VLOOKUP(A605,'[1]RES. TRL'!A:C,2,FALSE)</f>
        <v>0</v>
      </c>
      <c r="E605" s="224">
        <f>VLOOKUP(A605,'[1]RES. TRL'!A:C,3,FALSE)</f>
        <v>0</v>
      </c>
      <c r="F605" s="224">
        <f>VLOOKUP(A605,[1]RES.CDI!A:B,2,FALSE)</f>
        <v>0</v>
      </c>
      <c r="G605" s="224">
        <f>VLOOKUP(A605,'[1]CUT Bs'!A:S,2,FALSE)</f>
        <v>0</v>
      </c>
      <c r="H605" s="224">
        <f>VLOOKUP(A605,'[1]CUT Bs'!A:S,3,FALSE)</f>
        <v>0</v>
      </c>
      <c r="I605" s="224">
        <f>VLOOKUP(A605,'[1]CUT Bs'!A:S,4,FALSE)</f>
        <v>0</v>
      </c>
      <c r="J605" s="224">
        <f>VLOOKUP(A605,'[1]CUT Bs'!A:S,5,FALSE)</f>
        <v>0</v>
      </c>
      <c r="K605" s="224">
        <f>VLOOKUP(A605,'[1]CUT Bs'!A:S,6,FALSE)</f>
        <v>0</v>
      </c>
      <c r="L605" s="224">
        <f>VLOOKUP(A605,'[1]CUT Bs'!A:S,7,FALSE)</f>
        <v>0</v>
      </c>
      <c r="M605" s="224">
        <f>VLOOKUP(A605,'[1]CUT Bs'!A:S,8,FALSE)</f>
        <v>0</v>
      </c>
      <c r="N605" s="224">
        <f>VLOOKUP(A605,'[1]CUT Bs'!A:S,9,FALSE)</f>
        <v>0</v>
      </c>
      <c r="O605" s="224">
        <f>VLOOKUP(A605,'[1]CUT Bs'!A:S,10,FALSE)</f>
        <v>0</v>
      </c>
      <c r="P605" s="224">
        <f>VLOOKUP(A605,'[1]CUT Bs'!A:S,11,FALSE)</f>
        <v>0</v>
      </c>
      <c r="Q605" s="224">
        <f>VLOOKUP(A605,'[1]CUT Bs'!A:S,12,FALSE)</f>
        <v>0</v>
      </c>
      <c r="R605" s="224">
        <f>VLOOKUP(A605,'[1]CUT Bs'!A:S,13,FALSE)</f>
        <v>0</v>
      </c>
      <c r="S605" s="224">
        <f>VLOOKUP(A605,'[1]CUT Bs'!A:S,14,FALSE)</f>
        <v>0</v>
      </c>
      <c r="T605" s="224">
        <f>VLOOKUP(A605,'[1]CUT Bs'!A:S,15,FALSE)</f>
        <v>0</v>
      </c>
      <c r="U605" s="224">
        <f>VLOOKUP(A605,'[1]CUT Bs'!A:S,16,FALSE)</f>
        <v>0</v>
      </c>
      <c r="V605" s="224">
        <f>VLOOKUP(A605,'[1]CUT Bs'!A:S,17,FALSE)</f>
        <v>0</v>
      </c>
      <c r="W605" s="224">
        <f>VLOOKUP(A605,'[1]RES. TRL'!F:H,2,FALSE)</f>
        <v>0</v>
      </c>
      <c r="X605" s="224">
        <f>VLOOKUP(A605,'[1]RES. TRL'!F:H,3,FALSE)</f>
        <v>0</v>
      </c>
      <c r="Y605" s="224">
        <f>VLOOKUP(A605,'[1]CUT USD'!A:N,2,FALSE)</f>
        <v>0</v>
      </c>
      <c r="Z605" s="224">
        <f>VLOOKUP(A605,'[1]CUT USD'!A:N,3,FALSE)</f>
        <v>0</v>
      </c>
      <c r="AA605" s="224">
        <f>VLOOKUP(A605,'[1]CUT USD'!A:N,4,FALSE)</f>
        <v>0</v>
      </c>
      <c r="AB605" s="224">
        <f>VLOOKUP(A605,'[1]CUT USD'!A:N,5,FALSE)</f>
        <v>0</v>
      </c>
      <c r="AC605" s="224">
        <f>VLOOKUP(A605,'[1]CUT USD'!A:N,6,FALSE)</f>
        <v>0</v>
      </c>
      <c r="AD605" s="224">
        <f>VLOOKUP(A605,'[1]CUT USD'!A:N,7,FALSE)</f>
        <v>0</v>
      </c>
      <c r="AE605" s="224">
        <f>VLOOKUP(A605,'[1]CUT USD'!A:N,8,FALSE)</f>
        <v>0</v>
      </c>
      <c r="AF605" s="224">
        <f>VLOOKUP(A605,'[1]CUT USD'!A:N,9,FALSE)</f>
        <v>0</v>
      </c>
      <c r="AG605" s="224">
        <f>VLOOKUP(A605,'[1]CUT USD'!A:N,10,FALSE)</f>
        <v>0</v>
      </c>
      <c r="AH605" s="224">
        <f>VLOOKUP(A605,'[1]CUT USD'!A:N,11,FALSE)</f>
        <v>0</v>
      </c>
      <c r="AI605" s="224">
        <f>VLOOKUP(A605,'[1]CUT USD'!A:N,12,FALSE)</f>
        <v>0</v>
      </c>
      <c r="AJ605" s="224">
        <f>VLOOKUP(A605,'[1]CUT USD'!A:N,13,FALSE)</f>
        <v>0</v>
      </c>
      <c r="AK605" s="224">
        <f>VLOOKUP(A605,'[1]CUT USD'!A:N,14,FALSE)</f>
        <v>0</v>
      </c>
      <c r="AL605" s="96">
        <f t="shared" si="11"/>
        <v>0</v>
      </c>
      <c r="AO605" s="103"/>
    </row>
    <row r="606" spans="1:41" ht="33" hidden="1" customHeight="1">
      <c r="A606" s="221">
        <v>2324</v>
      </c>
      <c r="B606" s="222" t="str">
        <f>VLOOKUP(A606,[1]List_16!$B$2:$C$576,2,FALSE)</f>
        <v>ENTIDAD OBRAS PUBLICAS MUNICIPALES DE TARIJA</v>
      </c>
      <c r="C606" s="223" t="s">
        <v>1383</v>
      </c>
      <c r="D606" s="224">
        <f>VLOOKUP(A606,'[1]RES. TRL'!A:C,2,FALSE)</f>
        <v>0</v>
      </c>
      <c r="E606" s="224">
        <f>VLOOKUP(A606,'[1]RES. TRL'!A:C,3,FALSE)</f>
        <v>0</v>
      </c>
      <c r="F606" s="224">
        <f>VLOOKUP(A606,[1]RES.CDI!A:B,2,FALSE)</f>
        <v>0</v>
      </c>
      <c r="G606" s="224">
        <f>VLOOKUP(A606,'[1]CUT Bs'!A:S,2,FALSE)</f>
        <v>0</v>
      </c>
      <c r="H606" s="224">
        <f>VLOOKUP(A606,'[1]CUT Bs'!A:S,3,FALSE)</f>
        <v>0</v>
      </c>
      <c r="I606" s="224">
        <f>VLOOKUP(A606,'[1]CUT Bs'!A:S,4,FALSE)</f>
        <v>0</v>
      </c>
      <c r="J606" s="224">
        <f>VLOOKUP(A606,'[1]CUT Bs'!A:S,5,FALSE)</f>
        <v>0</v>
      </c>
      <c r="K606" s="224">
        <f>VLOOKUP(A606,'[1]CUT Bs'!A:S,6,FALSE)</f>
        <v>0</v>
      </c>
      <c r="L606" s="224">
        <f>VLOOKUP(A606,'[1]CUT Bs'!A:S,7,FALSE)</f>
        <v>0</v>
      </c>
      <c r="M606" s="224">
        <f>VLOOKUP(A606,'[1]CUT Bs'!A:S,8,FALSE)</f>
        <v>0</v>
      </c>
      <c r="N606" s="224">
        <f>VLOOKUP(A606,'[1]CUT Bs'!A:S,9,FALSE)</f>
        <v>0</v>
      </c>
      <c r="O606" s="224">
        <f>VLOOKUP(A606,'[1]CUT Bs'!A:S,10,FALSE)</f>
        <v>0</v>
      </c>
      <c r="P606" s="224">
        <f>VLOOKUP(A606,'[1]CUT Bs'!A:S,11,FALSE)</f>
        <v>0</v>
      </c>
      <c r="Q606" s="224">
        <f>VLOOKUP(A606,'[1]CUT Bs'!A:S,12,FALSE)</f>
        <v>0</v>
      </c>
      <c r="R606" s="224">
        <f>VLOOKUP(A606,'[1]CUT Bs'!A:S,13,FALSE)</f>
        <v>0</v>
      </c>
      <c r="S606" s="224">
        <f>VLOOKUP(A606,'[1]CUT Bs'!A:S,14,FALSE)</f>
        <v>0</v>
      </c>
      <c r="T606" s="224">
        <f>VLOOKUP(A606,'[1]CUT Bs'!A:S,15,FALSE)</f>
        <v>0</v>
      </c>
      <c r="U606" s="224">
        <f>VLOOKUP(A606,'[1]CUT Bs'!A:S,16,FALSE)</f>
        <v>0</v>
      </c>
      <c r="V606" s="224">
        <f>VLOOKUP(A606,'[1]CUT Bs'!A:S,17,FALSE)</f>
        <v>0</v>
      </c>
      <c r="W606" s="224">
        <f>VLOOKUP(A606,'[1]RES. TRL'!F:H,2,FALSE)</f>
        <v>0</v>
      </c>
      <c r="X606" s="224">
        <f>VLOOKUP(A606,'[1]RES. TRL'!F:H,3,FALSE)</f>
        <v>0</v>
      </c>
      <c r="Y606" s="224">
        <f>VLOOKUP(A606,'[1]CUT USD'!A:N,2,FALSE)</f>
        <v>0</v>
      </c>
      <c r="Z606" s="224">
        <f>VLOOKUP(A606,'[1]CUT USD'!A:N,3,FALSE)</f>
        <v>0</v>
      </c>
      <c r="AA606" s="224">
        <f>VLOOKUP(A606,'[1]CUT USD'!A:N,4,FALSE)</f>
        <v>0</v>
      </c>
      <c r="AB606" s="224">
        <f>VLOOKUP(A606,'[1]CUT USD'!A:N,5,FALSE)</f>
        <v>0</v>
      </c>
      <c r="AC606" s="224">
        <f>VLOOKUP(A606,'[1]CUT USD'!A:N,6,FALSE)</f>
        <v>0</v>
      </c>
      <c r="AD606" s="224">
        <f>VLOOKUP(A606,'[1]CUT USD'!A:N,7,FALSE)</f>
        <v>0</v>
      </c>
      <c r="AE606" s="224">
        <f>VLOOKUP(A606,'[1]CUT USD'!A:N,8,FALSE)</f>
        <v>0</v>
      </c>
      <c r="AF606" s="224">
        <f>VLOOKUP(A606,'[1]CUT USD'!A:N,9,FALSE)</f>
        <v>0</v>
      </c>
      <c r="AG606" s="224">
        <f>VLOOKUP(A606,'[1]CUT USD'!A:N,10,FALSE)</f>
        <v>0</v>
      </c>
      <c r="AH606" s="224">
        <f>VLOOKUP(A606,'[1]CUT USD'!A:N,11,FALSE)</f>
        <v>0</v>
      </c>
      <c r="AI606" s="224">
        <f>VLOOKUP(A606,'[1]CUT USD'!A:N,12,FALSE)</f>
        <v>0</v>
      </c>
      <c r="AJ606" s="224">
        <f>VLOOKUP(A606,'[1]CUT USD'!A:N,13,FALSE)</f>
        <v>0</v>
      </c>
      <c r="AK606" s="224">
        <f>VLOOKUP(A606,'[1]CUT USD'!A:N,14,FALSE)</f>
        <v>0</v>
      </c>
      <c r="AL606" s="96">
        <f>SUM(D606:AK606)</f>
        <v>0</v>
      </c>
      <c r="AO606" s="103"/>
    </row>
    <row r="607" spans="1:41" ht="33" hidden="1" customHeight="1">
      <c r="A607" s="221">
        <v>2325</v>
      </c>
      <c r="B607" s="222" t="str">
        <f>VLOOKUP(A607,[1]List_16!$B$2:$C$576,2,FALSE)</f>
        <v>ENTIDAD ORDENAMIENTO TERRITORIAL DE TARIJA</v>
      </c>
      <c r="C607" s="223" t="s">
        <v>1383</v>
      </c>
      <c r="D607" s="224">
        <f>VLOOKUP(A607,'[1]RES. TRL'!A:C,2,FALSE)</f>
        <v>0</v>
      </c>
      <c r="E607" s="224">
        <f>VLOOKUP(A607,'[1]RES. TRL'!A:C,3,FALSE)</f>
        <v>0</v>
      </c>
      <c r="F607" s="224">
        <f>VLOOKUP(A607,[1]RES.CDI!A:B,2,FALSE)</f>
        <v>0</v>
      </c>
      <c r="G607" s="224">
        <f>VLOOKUP(A607,'[1]CUT Bs'!A:S,2,FALSE)</f>
        <v>0</v>
      </c>
      <c r="H607" s="224">
        <f>VLOOKUP(A607,'[1]CUT Bs'!A:S,3,FALSE)</f>
        <v>0</v>
      </c>
      <c r="I607" s="224">
        <f>VLOOKUP(A607,'[1]CUT Bs'!A:S,4,FALSE)</f>
        <v>0</v>
      </c>
      <c r="J607" s="224">
        <f>VLOOKUP(A607,'[1]CUT Bs'!A:S,5,FALSE)</f>
        <v>0</v>
      </c>
      <c r="K607" s="224">
        <f>VLOOKUP(A607,'[1]CUT Bs'!A:S,6,FALSE)</f>
        <v>0</v>
      </c>
      <c r="L607" s="224">
        <f>VLOOKUP(A607,'[1]CUT Bs'!A:S,7,FALSE)</f>
        <v>0</v>
      </c>
      <c r="M607" s="224">
        <f>VLOOKUP(A607,'[1]CUT Bs'!A:S,8,FALSE)</f>
        <v>0</v>
      </c>
      <c r="N607" s="224">
        <f>VLOOKUP(A607,'[1]CUT Bs'!A:S,9,FALSE)</f>
        <v>0</v>
      </c>
      <c r="O607" s="224">
        <f>VLOOKUP(A607,'[1]CUT Bs'!A:S,10,FALSE)</f>
        <v>0</v>
      </c>
      <c r="P607" s="224">
        <f>VLOOKUP(A607,'[1]CUT Bs'!A:S,11,FALSE)</f>
        <v>0</v>
      </c>
      <c r="Q607" s="224">
        <f>VLOOKUP(A607,'[1]CUT Bs'!A:S,12,FALSE)</f>
        <v>0</v>
      </c>
      <c r="R607" s="224">
        <f>VLOOKUP(A607,'[1]CUT Bs'!A:S,13,FALSE)</f>
        <v>0</v>
      </c>
      <c r="S607" s="224">
        <f>VLOOKUP(A607,'[1]CUT Bs'!A:S,14,FALSE)</f>
        <v>0</v>
      </c>
      <c r="T607" s="224">
        <f>VLOOKUP(A607,'[1]CUT Bs'!A:S,15,FALSE)</f>
        <v>0</v>
      </c>
      <c r="U607" s="224">
        <f>VLOOKUP(A607,'[1]CUT Bs'!A:S,16,FALSE)</f>
        <v>0</v>
      </c>
      <c r="V607" s="224">
        <f>VLOOKUP(A607,'[1]CUT Bs'!A:S,17,FALSE)</f>
        <v>0</v>
      </c>
      <c r="W607" s="224">
        <f>VLOOKUP(A607,'[1]RES. TRL'!F:H,2,FALSE)</f>
        <v>0</v>
      </c>
      <c r="X607" s="224">
        <f>VLOOKUP(A607,'[1]RES. TRL'!F:H,3,FALSE)</f>
        <v>0</v>
      </c>
      <c r="Y607" s="224">
        <f>VLOOKUP(A607,'[1]CUT USD'!A:N,2,FALSE)</f>
        <v>0</v>
      </c>
      <c r="Z607" s="224">
        <f>VLOOKUP(A607,'[1]CUT USD'!A:N,3,FALSE)</f>
        <v>0</v>
      </c>
      <c r="AA607" s="224">
        <f>VLOOKUP(A607,'[1]CUT USD'!A:N,4,FALSE)</f>
        <v>0</v>
      </c>
      <c r="AB607" s="224">
        <f>VLOOKUP(A607,'[1]CUT USD'!A:N,5,FALSE)</f>
        <v>0</v>
      </c>
      <c r="AC607" s="224">
        <f>VLOOKUP(A607,'[1]CUT USD'!A:N,6,FALSE)</f>
        <v>0</v>
      </c>
      <c r="AD607" s="224">
        <f>VLOOKUP(A607,'[1]CUT USD'!A:N,7,FALSE)</f>
        <v>0</v>
      </c>
      <c r="AE607" s="224">
        <f>VLOOKUP(A607,'[1]CUT USD'!A:N,8,FALSE)</f>
        <v>0</v>
      </c>
      <c r="AF607" s="224">
        <f>VLOOKUP(A607,'[1]CUT USD'!A:N,9,FALSE)</f>
        <v>0</v>
      </c>
      <c r="AG607" s="224">
        <f>VLOOKUP(A607,'[1]CUT USD'!A:N,10,FALSE)</f>
        <v>0</v>
      </c>
      <c r="AH607" s="224">
        <f>VLOOKUP(A607,'[1]CUT USD'!A:N,11,FALSE)</f>
        <v>0</v>
      </c>
      <c r="AI607" s="224">
        <f>VLOOKUP(A607,'[1]CUT USD'!A:N,12,FALSE)</f>
        <v>0</v>
      </c>
      <c r="AJ607" s="224">
        <f>VLOOKUP(A607,'[1]CUT USD'!A:N,13,FALSE)</f>
        <v>0</v>
      </c>
      <c r="AK607" s="224">
        <f>VLOOKUP(A607,'[1]CUT USD'!A:N,14,FALSE)</f>
        <v>0</v>
      </c>
      <c r="AL607" s="96">
        <f t="shared" si="11"/>
        <v>0</v>
      </c>
      <c r="AO607" s="103"/>
    </row>
    <row r="608" spans="1:41" ht="33" hidden="1" customHeight="1">
      <c r="A608" s="221">
        <v>2326</v>
      </c>
      <c r="B608" s="222" t="str">
        <f>VLOOKUP(A608,[1]List_16!$B$2:$C$576,2,FALSE)</f>
        <v>ENTIDAD ORDEN Y SEGURIDAD CIUDADANA MUNICIPAL DE TARIJA</v>
      </c>
      <c r="C608" s="223" t="s">
        <v>1383</v>
      </c>
      <c r="D608" s="224">
        <f>VLOOKUP(A608,'[1]RES. TRL'!A:C,2,FALSE)</f>
        <v>0</v>
      </c>
      <c r="E608" s="224">
        <f>VLOOKUP(A608,'[1]RES. TRL'!A:C,3,FALSE)</f>
        <v>0</v>
      </c>
      <c r="F608" s="224">
        <f>VLOOKUP(A608,[1]RES.CDI!A:B,2,FALSE)</f>
        <v>0</v>
      </c>
      <c r="G608" s="224">
        <f>VLOOKUP(A608,'[1]CUT Bs'!A:S,2,FALSE)</f>
        <v>0</v>
      </c>
      <c r="H608" s="224">
        <f>VLOOKUP(A608,'[1]CUT Bs'!A:S,3,FALSE)</f>
        <v>0</v>
      </c>
      <c r="I608" s="224">
        <f>VLOOKUP(A608,'[1]CUT Bs'!A:S,4,FALSE)</f>
        <v>0</v>
      </c>
      <c r="J608" s="224">
        <f>VLOOKUP(A608,'[1]CUT Bs'!A:S,5,FALSE)</f>
        <v>0</v>
      </c>
      <c r="K608" s="224">
        <f>VLOOKUP(A608,'[1]CUT Bs'!A:S,6,FALSE)</f>
        <v>0</v>
      </c>
      <c r="L608" s="224">
        <f>VLOOKUP(A608,'[1]CUT Bs'!A:S,7,FALSE)</f>
        <v>0</v>
      </c>
      <c r="M608" s="224">
        <f>VLOOKUP(A608,'[1]CUT Bs'!A:S,8,FALSE)</f>
        <v>0</v>
      </c>
      <c r="N608" s="224">
        <f>VLOOKUP(A608,'[1]CUT Bs'!A:S,9,FALSE)</f>
        <v>0</v>
      </c>
      <c r="O608" s="224">
        <f>VLOOKUP(A608,'[1]CUT Bs'!A:S,10,FALSE)</f>
        <v>0</v>
      </c>
      <c r="P608" s="224">
        <f>VLOOKUP(A608,'[1]CUT Bs'!A:S,11,FALSE)</f>
        <v>0</v>
      </c>
      <c r="Q608" s="224">
        <f>VLOOKUP(A608,'[1]CUT Bs'!A:S,12,FALSE)</f>
        <v>0</v>
      </c>
      <c r="R608" s="224">
        <f>VLOOKUP(A608,'[1]CUT Bs'!A:S,13,FALSE)</f>
        <v>0</v>
      </c>
      <c r="S608" s="224">
        <f>VLOOKUP(A608,'[1]CUT Bs'!A:S,14,FALSE)</f>
        <v>0</v>
      </c>
      <c r="T608" s="224">
        <f>VLOOKUP(A608,'[1]CUT Bs'!A:S,15,FALSE)</f>
        <v>0</v>
      </c>
      <c r="U608" s="224">
        <f>VLOOKUP(A608,'[1]CUT Bs'!A:S,16,FALSE)</f>
        <v>0</v>
      </c>
      <c r="V608" s="224">
        <f>VLOOKUP(A608,'[1]CUT Bs'!A:S,17,FALSE)</f>
        <v>0</v>
      </c>
      <c r="W608" s="224">
        <f>VLOOKUP(A608,'[1]RES. TRL'!F:H,2,FALSE)</f>
        <v>0</v>
      </c>
      <c r="X608" s="224">
        <f>VLOOKUP(A608,'[1]RES. TRL'!F:H,3,FALSE)</f>
        <v>0</v>
      </c>
      <c r="Y608" s="224">
        <f>VLOOKUP(A608,'[1]CUT USD'!A:N,2,FALSE)</f>
        <v>0</v>
      </c>
      <c r="Z608" s="224">
        <f>VLOOKUP(A608,'[1]CUT USD'!A:N,3,FALSE)</f>
        <v>0</v>
      </c>
      <c r="AA608" s="224">
        <f>VLOOKUP(A608,'[1]CUT USD'!A:N,4,FALSE)</f>
        <v>0</v>
      </c>
      <c r="AB608" s="224">
        <f>VLOOKUP(A608,'[1]CUT USD'!A:N,5,FALSE)</f>
        <v>0</v>
      </c>
      <c r="AC608" s="224">
        <f>VLOOKUP(A608,'[1]CUT USD'!A:N,6,FALSE)</f>
        <v>0</v>
      </c>
      <c r="AD608" s="224">
        <f>VLOOKUP(A608,'[1]CUT USD'!A:N,7,FALSE)</f>
        <v>0</v>
      </c>
      <c r="AE608" s="224">
        <f>VLOOKUP(A608,'[1]CUT USD'!A:N,8,FALSE)</f>
        <v>0</v>
      </c>
      <c r="AF608" s="224">
        <f>VLOOKUP(A608,'[1]CUT USD'!A:N,9,FALSE)</f>
        <v>0</v>
      </c>
      <c r="AG608" s="224">
        <f>VLOOKUP(A608,'[1]CUT USD'!A:N,10,FALSE)</f>
        <v>0</v>
      </c>
      <c r="AH608" s="224">
        <f>VLOOKUP(A608,'[1]CUT USD'!A:N,11,FALSE)</f>
        <v>0</v>
      </c>
      <c r="AI608" s="224">
        <f>VLOOKUP(A608,'[1]CUT USD'!A:N,12,FALSE)</f>
        <v>0</v>
      </c>
      <c r="AJ608" s="224">
        <f>VLOOKUP(A608,'[1]CUT USD'!A:N,13,FALSE)</f>
        <v>0</v>
      </c>
      <c r="AK608" s="224">
        <f>VLOOKUP(A608,'[1]CUT USD'!A:N,14,FALSE)</f>
        <v>0</v>
      </c>
      <c r="AL608" s="96">
        <f t="shared" si="11"/>
        <v>0</v>
      </c>
      <c r="AO608" s="103"/>
    </row>
    <row r="609" spans="1:41" ht="33" hidden="1" customHeight="1">
      <c r="A609" s="221">
        <v>2327</v>
      </c>
      <c r="B609" s="222" t="str">
        <f>VLOOKUP(A609,[1]List_16!$B$2:$C$576,2,FALSE)</f>
        <v>EMPRESA MUNICIPAL AUTONOMA DE AGUA POTABLE Y ALCANTARILLADO  DE YACUIBA</v>
      </c>
      <c r="C609" s="223" t="s">
        <v>1383</v>
      </c>
      <c r="D609" s="224">
        <f>VLOOKUP(A609,'[1]RES. TRL'!A:C,2,FALSE)</f>
        <v>0</v>
      </c>
      <c r="E609" s="224">
        <f>VLOOKUP(A609,'[1]RES. TRL'!A:C,3,FALSE)</f>
        <v>0</v>
      </c>
      <c r="F609" s="224">
        <f>VLOOKUP(A609,[1]RES.CDI!A:B,2,FALSE)</f>
        <v>0</v>
      </c>
      <c r="G609" s="224">
        <f>VLOOKUP(A609,'[1]CUT Bs'!A:S,2,FALSE)</f>
        <v>0</v>
      </c>
      <c r="H609" s="224">
        <f>VLOOKUP(A609,'[1]CUT Bs'!A:S,3,FALSE)</f>
        <v>0</v>
      </c>
      <c r="I609" s="224">
        <f>VLOOKUP(A609,'[1]CUT Bs'!A:S,4,FALSE)</f>
        <v>0</v>
      </c>
      <c r="J609" s="224">
        <f>VLOOKUP(A609,'[1]CUT Bs'!A:S,5,FALSE)</f>
        <v>0</v>
      </c>
      <c r="K609" s="224">
        <f>VLOOKUP(A609,'[1]CUT Bs'!A:S,6,FALSE)</f>
        <v>0</v>
      </c>
      <c r="L609" s="224">
        <f>VLOOKUP(A609,'[1]CUT Bs'!A:S,7,FALSE)</f>
        <v>0</v>
      </c>
      <c r="M609" s="224">
        <f>VLOOKUP(A609,'[1]CUT Bs'!A:S,8,FALSE)</f>
        <v>0</v>
      </c>
      <c r="N609" s="224">
        <f>VLOOKUP(A609,'[1]CUT Bs'!A:S,9,FALSE)</f>
        <v>0</v>
      </c>
      <c r="O609" s="224">
        <f>VLOOKUP(A609,'[1]CUT Bs'!A:S,10,FALSE)</f>
        <v>0</v>
      </c>
      <c r="P609" s="224">
        <f>VLOOKUP(A609,'[1]CUT Bs'!A:S,11,FALSE)</f>
        <v>0</v>
      </c>
      <c r="Q609" s="224">
        <f>VLOOKUP(A609,'[1]CUT Bs'!A:S,12,FALSE)</f>
        <v>0</v>
      </c>
      <c r="R609" s="224">
        <f>VLOOKUP(A609,'[1]CUT Bs'!A:S,13,FALSE)</f>
        <v>0</v>
      </c>
      <c r="S609" s="224">
        <f>VLOOKUP(A609,'[1]CUT Bs'!A:S,14,FALSE)</f>
        <v>0</v>
      </c>
      <c r="T609" s="224">
        <f>VLOOKUP(A609,'[1]CUT Bs'!A:S,15,FALSE)</f>
        <v>0</v>
      </c>
      <c r="U609" s="224">
        <f>VLOOKUP(A609,'[1]CUT Bs'!A:S,16,FALSE)</f>
        <v>0</v>
      </c>
      <c r="V609" s="224">
        <f>VLOOKUP(A609,'[1]CUT Bs'!A:S,17,FALSE)</f>
        <v>0</v>
      </c>
      <c r="W609" s="224">
        <f>VLOOKUP(A609,'[1]RES. TRL'!F:H,2,FALSE)</f>
        <v>0</v>
      </c>
      <c r="X609" s="224">
        <f>VLOOKUP(A609,'[1]RES. TRL'!F:H,3,FALSE)</f>
        <v>0</v>
      </c>
      <c r="Y609" s="224">
        <f>VLOOKUP(A609,'[1]CUT USD'!A:N,2,FALSE)</f>
        <v>0</v>
      </c>
      <c r="Z609" s="224">
        <f>VLOOKUP(A609,'[1]CUT USD'!A:N,3,FALSE)</f>
        <v>0</v>
      </c>
      <c r="AA609" s="224">
        <f>VLOOKUP(A609,'[1]CUT USD'!A:N,4,FALSE)</f>
        <v>0</v>
      </c>
      <c r="AB609" s="224">
        <f>VLOOKUP(A609,'[1]CUT USD'!A:N,5,FALSE)</f>
        <v>0</v>
      </c>
      <c r="AC609" s="224">
        <f>VLOOKUP(A609,'[1]CUT USD'!A:N,6,FALSE)</f>
        <v>0</v>
      </c>
      <c r="AD609" s="224">
        <f>VLOOKUP(A609,'[1]CUT USD'!A:N,7,FALSE)</f>
        <v>0</v>
      </c>
      <c r="AE609" s="224">
        <f>VLOOKUP(A609,'[1]CUT USD'!A:N,8,FALSE)</f>
        <v>0</v>
      </c>
      <c r="AF609" s="224">
        <f>VLOOKUP(A609,'[1]CUT USD'!A:N,9,FALSE)</f>
        <v>0</v>
      </c>
      <c r="AG609" s="224">
        <f>VLOOKUP(A609,'[1]CUT USD'!A:N,10,FALSE)</f>
        <v>0</v>
      </c>
      <c r="AH609" s="224">
        <f>VLOOKUP(A609,'[1]CUT USD'!A:N,11,FALSE)</f>
        <v>0</v>
      </c>
      <c r="AI609" s="224">
        <f>VLOOKUP(A609,'[1]CUT USD'!A:N,12,FALSE)</f>
        <v>0</v>
      </c>
      <c r="AJ609" s="224">
        <f>VLOOKUP(A609,'[1]CUT USD'!A:N,13,FALSE)</f>
        <v>0</v>
      </c>
      <c r="AK609" s="224">
        <f>VLOOKUP(A609,'[1]CUT USD'!A:N,14,FALSE)</f>
        <v>0</v>
      </c>
      <c r="AL609" s="96">
        <f t="shared" si="11"/>
        <v>0</v>
      </c>
      <c r="AO609" s="103"/>
    </row>
    <row r="610" spans="1:41" ht="33" hidden="1" customHeight="1">
      <c r="A610" s="221">
        <v>2328</v>
      </c>
      <c r="B610" s="222" t="str">
        <f>VLOOKUP(A610,[1]List_16!$B$2:$C$576,2,FALSE)</f>
        <v>EMPRESA MUNICIPAL DE AGUA POTABLE Y ALCANTARILLADO SANITARIO DE URIONDO</v>
      </c>
      <c r="C610" s="223" t="s">
        <v>1383</v>
      </c>
      <c r="D610" s="224">
        <f>VLOOKUP(A610,'[1]RES. TRL'!A:C,2,FALSE)</f>
        <v>0</v>
      </c>
      <c r="E610" s="224">
        <f>VLOOKUP(A610,'[1]RES. TRL'!A:C,3,FALSE)</f>
        <v>0</v>
      </c>
      <c r="F610" s="224">
        <f>VLOOKUP(A610,[1]RES.CDI!A:B,2,FALSE)</f>
        <v>0</v>
      </c>
      <c r="G610" s="224">
        <f>VLOOKUP(A610,'[1]CUT Bs'!A:S,2,FALSE)</f>
        <v>0</v>
      </c>
      <c r="H610" s="224">
        <f>VLOOKUP(A610,'[1]CUT Bs'!A:S,3,FALSE)</f>
        <v>0</v>
      </c>
      <c r="I610" s="224">
        <f>VLOOKUP(A610,'[1]CUT Bs'!A:S,4,FALSE)</f>
        <v>0</v>
      </c>
      <c r="J610" s="224">
        <f>VLOOKUP(A610,'[1]CUT Bs'!A:S,5,FALSE)</f>
        <v>0</v>
      </c>
      <c r="K610" s="224">
        <f>VLOOKUP(A610,'[1]CUT Bs'!A:S,6,FALSE)</f>
        <v>0</v>
      </c>
      <c r="L610" s="224">
        <f>VLOOKUP(A610,'[1]CUT Bs'!A:S,7,FALSE)</f>
        <v>0</v>
      </c>
      <c r="M610" s="224">
        <f>VLOOKUP(A610,'[1]CUT Bs'!A:S,8,FALSE)</f>
        <v>0</v>
      </c>
      <c r="N610" s="224">
        <f>VLOOKUP(A610,'[1]CUT Bs'!A:S,9,FALSE)</f>
        <v>0</v>
      </c>
      <c r="O610" s="224">
        <f>VLOOKUP(A610,'[1]CUT Bs'!A:S,10,FALSE)</f>
        <v>0</v>
      </c>
      <c r="P610" s="224">
        <f>VLOOKUP(A610,'[1]CUT Bs'!A:S,11,FALSE)</f>
        <v>0</v>
      </c>
      <c r="Q610" s="224">
        <f>VLOOKUP(A610,'[1]CUT Bs'!A:S,12,FALSE)</f>
        <v>0</v>
      </c>
      <c r="R610" s="224">
        <f>VLOOKUP(A610,'[1]CUT Bs'!A:S,13,FALSE)</f>
        <v>0</v>
      </c>
      <c r="S610" s="224">
        <f>VLOOKUP(A610,'[1]CUT Bs'!A:S,14,FALSE)</f>
        <v>0</v>
      </c>
      <c r="T610" s="224">
        <f>VLOOKUP(A610,'[1]CUT Bs'!A:S,15,FALSE)</f>
        <v>0</v>
      </c>
      <c r="U610" s="224">
        <f>VLOOKUP(A610,'[1]CUT Bs'!A:S,16,FALSE)</f>
        <v>0</v>
      </c>
      <c r="V610" s="224">
        <f>VLOOKUP(A610,'[1]CUT Bs'!A:S,17,FALSE)</f>
        <v>0</v>
      </c>
      <c r="W610" s="224">
        <f>VLOOKUP(A610,'[1]RES. TRL'!F:H,2,FALSE)</f>
        <v>0</v>
      </c>
      <c r="X610" s="224">
        <f>VLOOKUP(A610,'[1]RES. TRL'!F:H,3,FALSE)</f>
        <v>0</v>
      </c>
      <c r="Y610" s="224">
        <f>VLOOKUP(A610,'[1]CUT USD'!A:N,2,FALSE)</f>
        <v>0</v>
      </c>
      <c r="Z610" s="224">
        <f>VLOOKUP(A610,'[1]CUT USD'!A:N,3,FALSE)</f>
        <v>0</v>
      </c>
      <c r="AA610" s="224">
        <f>VLOOKUP(A610,'[1]CUT USD'!A:N,4,FALSE)</f>
        <v>0</v>
      </c>
      <c r="AB610" s="224">
        <f>VLOOKUP(A610,'[1]CUT USD'!A:N,5,FALSE)</f>
        <v>0</v>
      </c>
      <c r="AC610" s="224">
        <f>VLOOKUP(A610,'[1]CUT USD'!A:N,6,FALSE)</f>
        <v>0</v>
      </c>
      <c r="AD610" s="224">
        <f>VLOOKUP(A610,'[1]CUT USD'!A:N,7,FALSE)</f>
        <v>0</v>
      </c>
      <c r="AE610" s="224">
        <f>VLOOKUP(A610,'[1]CUT USD'!A:N,8,FALSE)</f>
        <v>0</v>
      </c>
      <c r="AF610" s="224">
        <f>VLOOKUP(A610,'[1]CUT USD'!A:N,9,FALSE)</f>
        <v>0</v>
      </c>
      <c r="AG610" s="224">
        <f>VLOOKUP(A610,'[1]CUT USD'!A:N,10,FALSE)</f>
        <v>0</v>
      </c>
      <c r="AH610" s="224">
        <f>VLOOKUP(A610,'[1]CUT USD'!A:N,11,FALSE)</f>
        <v>0</v>
      </c>
      <c r="AI610" s="224">
        <f>VLOOKUP(A610,'[1]CUT USD'!A:N,12,FALSE)</f>
        <v>0</v>
      </c>
      <c r="AJ610" s="224">
        <f>VLOOKUP(A610,'[1]CUT USD'!A:N,13,FALSE)</f>
        <v>0</v>
      </c>
      <c r="AK610" s="224">
        <f>VLOOKUP(A610,'[1]CUT USD'!A:N,14,FALSE)</f>
        <v>0</v>
      </c>
      <c r="AL610" s="96">
        <f t="shared" si="11"/>
        <v>0</v>
      </c>
      <c r="AO610" s="103"/>
    </row>
    <row r="611" spans="1:41" ht="33" hidden="1" customHeight="1">
      <c r="A611" s="221" t="s">
        <v>635</v>
      </c>
      <c r="B611" s="222" t="str">
        <f>PROPER(VLOOKUP(A611,[1]bd_lista!$A:$D,2,FALSE))</f>
        <v>Acreedores</v>
      </c>
      <c r="C611" s="223" t="str">
        <f>VLOOKUP(A611,[1]bd_lista!$A:$D,3,FALSE)</f>
        <v>MZCh</v>
      </c>
      <c r="D611" s="224">
        <f>VLOOKUP(A611,'[1]RES. TRL'!A:C,2,FALSE)</f>
        <v>0</v>
      </c>
      <c r="E611" s="224">
        <f>VLOOKUP(A611,'[1]RES. TRL'!A:C,3,FALSE)</f>
        <v>0</v>
      </c>
      <c r="F611" s="224">
        <f>VLOOKUP(A611,[1]RES.CDI!A:B,2,FALSE)</f>
        <v>0</v>
      </c>
      <c r="G611" s="224">
        <f>VLOOKUP(A611,'[1]CUT Bs'!A:S,2,FALSE)</f>
        <v>1094236.1499999999</v>
      </c>
      <c r="H611" s="224">
        <f>VLOOKUP(A611,'[1]CUT Bs'!A:S,3,FALSE)</f>
        <v>0</v>
      </c>
      <c r="I611" s="224">
        <f>VLOOKUP(A611,'[1]CUT Bs'!A:S,4,FALSE)</f>
        <v>0</v>
      </c>
      <c r="J611" s="224">
        <f>VLOOKUP(A611,'[1]CUT Bs'!A:S,5,FALSE)</f>
        <v>588009.06999999995</v>
      </c>
      <c r="K611" s="224">
        <f>VLOOKUP(A611,'[1]CUT Bs'!A:S,6,FALSE)</f>
        <v>0</v>
      </c>
      <c r="L611" s="224">
        <f>VLOOKUP(A611,'[1]CUT Bs'!A:S,7,FALSE)</f>
        <v>0</v>
      </c>
      <c r="M611" s="224">
        <f>VLOOKUP(A611,'[1]CUT Bs'!A:S,8,FALSE)</f>
        <v>0</v>
      </c>
      <c r="N611" s="224">
        <f>VLOOKUP(A611,'[1]CUT Bs'!A:S,9,FALSE)</f>
        <v>0</v>
      </c>
      <c r="O611" s="224">
        <f>VLOOKUP(A611,'[1]CUT Bs'!A:S,10,FALSE)</f>
        <v>0</v>
      </c>
      <c r="P611" s="224">
        <f>VLOOKUP(A611,'[1]CUT Bs'!A:S,11,FALSE)</f>
        <v>0</v>
      </c>
      <c r="Q611" s="224">
        <f>VLOOKUP(A611,'[1]CUT Bs'!A:S,12,FALSE)</f>
        <v>0</v>
      </c>
      <c r="R611" s="224">
        <f>VLOOKUP(A611,'[1]CUT Bs'!A:S,13,FALSE)</f>
        <v>0</v>
      </c>
      <c r="S611" s="224">
        <f>VLOOKUP(A611,'[1]CUT Bs'!A:S,14,FALSE)</f>
        <v>0</v>
      </c>
      <c r="T611" s="224">
        <f>VLOOKUP(A611,'[1]CUT Bs'!A:S,15,FALSE)</f>
        <v>0</v>
      </c>
      <c r="U611" s="224">
        <f>VLOOKUP(A611,'[1]CUT Bs'!A:S,16,FALSE)</f>
        <v>0</v>
      </c>
      <c r="V611" s="224">
        <f>VLOOKUP(A611,'[1]CUT Bs'!A:S,17,FALSE)</f>
        <v>0</v>
      </c>
      <c r="W611" s="224">
        <f>VLOOKUP(A611,'[1]RES. TRL'!F:H,2,FALSE)</f>
        <v>0</v>
      </c>
      <c r="X611" s="224">
        <f>VLOOKUP(A611,'[1]RES. TRL'!F:H,3,FALSE)</f>
        <v>0</v>
      </c>
      <c r="Y611" s="224">
        <f>VLOOKUP(A611,'[1]CUT USD'!A:N,2,FALSE)</f>
        <v>0</v>
      </c>
      <c r="Z611" s="224">
        <f>VLOOKUP(A611,'[1]CUT USD'!A:N,3,FALSE)</f>
        <v>0</v>
      </c>
      <c r="AA611" s="224">
        <f>VLOOKUP(A611,'[1]CUT USD'!A:N,4,FALSE)</f>
        <v>0</v>
      </c>
      <c r="AB611" s="224">
        <f>VLOOKUP(A611,'[1]CUT USD'!A:N,5,FALSE)</f>
        <v>0</v>
      </c>
      <c r="AC611" s="224">
        <f>VLOOKUP(A611,'[1]CUT USD'!A:N,6,FALSE)</f>
        <v>0</v>
      </c>
      <c r="AD611" s="224">
        <f>VLOOKUP(A611,'[1]CUT USD'!A:N,7,FALSE)</f>
        <v>0</v>
      </c>
      <c r="AE611" s="224">
        <f>VLOOKUP(A611,'[1]CUT USD'!A:N,8,FALSE)</f>
        <v>0</v>
      </c>
      <c r="AF611" s="224">
        <f>VLOOKUP(A611,'[1]CUT USD'!A:N,9,FALSE)</f>
        <v>0</v>
      </c>
      <c r="AG611" s="224">
        <f>VLOOKUP(A611,'[1]CUT USD'!A:N,10,FALSE)</f>
        <v>0</v>
      </c>
      <c r="AH611" s="224">
        <f>VLOOKUP(A611,'[1]CUT USD'!A:N,11,FALSE)</f>
        <v>0</v>
      </c>
      <c r="AI611" s="224">
        <f>VLOOKUP(A611,'[1]CUT USD'!A:N,12,FALSE)</f>
        <v>0</v>
      </c>
      <c r="AJ611" s="224">
        <f>VLOOKUP(A611,'[1]CUT USD'!A:N,13,FALSE)</f>
        <v>0</v>
      </c>
      <c r="AK611" s="224">
        <f>VLOOKUP(A611,'[1]CUT USD'!A:N,14,FALSE)</f>
        <v>0</v>
      </c>
      <c r="AL611" s="96">
        <f>SUM(D611:AK611)</f>
        <v>1682245.2199999997</v>
      </c>
      <c r="AO611" s="103"/>
    </row>
    <row r="612" spans="1:41" ht="33" hidden="1" customHeight="1">
      <c r="A612" s="221" t="s">
        <v>1386</v>
      </c>
      <c r="B612" s="222" t="s">
        <v>1387</v>
      </c>
      <c r="C612" s="223" t="e">
        <f>VLOOKUP(A612,[1]bd_lista!$A:$D,3,FALSE)</f>
        <v>#N/A</v>
      </c>
      <c r="D612" s="224">
        <f>VLOOKUP(A612,'[1]RES. TRL'!A:C,2,FALSE)</f>
        <v>0</v>
      </c>
      <c r="E612" s="224">
        <f>VLOOKUP(A612,'[1]RES. TRL'!A:C,3,FALSE)</f>
        <v>0</v>
      </c>
      <c r="F612" s="224">
        <f>VLOOKUP(A612,[1]RES.CDI!A:B,2,FALSE)</f>
        <v>0</v>
      </c>
      <c r="G612" s="224">
        <f>VLOOKUP(A612,'[1]CUT Bs'!A:S,2,FALSE)</f>
        <v>0</v>
      </c>
      <c r="H612" s="224">
        <f>VLOOKUP(A612,'[1]CUT Bs'!A:S,3,FALSE)</f>
        <v>0</v>
      </c>
      <c r="I612" s="224">
        <f>VLOOKUP(A612,'[1]CUT Bs'!A:S,4,FALSE)</f>
        <v>0</v>
      </c>
      <c r="J612" s="224">
        <f>VLOOKUP(A612,'[1]CUT Bs'!A:S,5,FALSE)</f>
        <v>0</v>
      </c>
      <c r="K612" s="224">
        <f>VLOOKUP(A612,'[1]CUT Bs'!A:S,6,FALSE)</f>
        <v>0</v>
      </c>
      <c r="L612" s="224">
        <f>VLOOKUP(A612,'[1]CUT Bs'!A:S,7,FALSE)</f>
        <v>0</v>
      </c>
      <c r="M612" s="224">
        <f>VLOOKUP(A612,'[1]CUT Bs'!A:S,8,FALSE)</f>
        <v>0</v>
      </c>
      <c r="N612" s="224">
        <f>VLOOKUP(A612,'[1]CUT Bs'!A:S,9,FALSE)</f>
        <v>0</v>
      </c>
      <c r="O612" s="224">
        <f>VLOOKUP(A612,'[1]CUT Bs'!A:S,10,FALSE)</f>
        <v>0</v>
      </c>
      <c r="P612" s="224">
        <f>VLOOKUP(A612,'[1]CUT Bs'!A:S,11,FALSE)</f>
        <v>0</v>
      </c>
      <c r="Q612" s="224">
        <f>VLOOKUP(A612,'[1]CUT Bs'!A:S,12,FALSE)</f>
        <v>0</v>
      </c>
      <c r="R612" s="224">
        <f>VLOOKUP(A612,'[1]CUT Bs'!A:S,13,FALSE)</f>
        <v>0</v>
      </c>
      <c r="S612" s="224">
        <f>VLOOKUP(A612,'[1]CUT Bs'!A:S,14,FALSE)</f>
        <v>0</v>
      </c>
      <c r="T612" s="224">
        <f>VLOOKUP(A612,'[1]CUT Bs'!A:S,15,FALSE)</f>
        <v>0</v>
      </c>
      <c r="U612" s="224">
        <f>VLOOKUP(A612,'[1]CUT Bs'!A:S,16,FALSE)</f>
        <v>0</v>
      </c>
      <c r="V612" s="224">
        <f>VLOOKUP(A612,'[1]CUT Bs'!A:S,17,FALSE)</f>
        <v>0</v>
      </c>
      <c r="W612" s="224">
        <f>VLOOKUP(A612,'[1]RES. TRL'!F:H,2,FALSE)</f>
        <v>0</v>
      </c>
      <c r="X612" s="224">
        <f>VLOOKUP(A612,'[1]RES. TRL'!F:H,3,FALSE)</f>
        <v>0</v>
      </c>
      <c r="Y612" s="224">
        <f>VLOOKUP(A612,'[1]CUT USD'!A:N,2,FALSE)</f>
        <v>0</v>
      </c>
      <c r="Z612" s="224">
        <f>VLOOKUP(A612,'[1]CUT USD'!A:N,3,FALSE)</f>
        <v>0</v>
      </c>
      <c r="AA612" s="224">
        <f>VLOOKUP(A612,'[1]CUT USD'!A:N,4,FALSE)</f>
        <v>0</v>
      </c>
      <c r="AB612" s="224">
        <f>VLOOKUP(A612,'[1]CUT USD'!A:N,5,FALSE)</f>
        <v>0</v>
      </c>
      <c r="AC612" s="224">
        <f>VLOOKUP(A612,'[1]CUT USD'!A:N,6,FALSE)</f>
        <v>0</v>
      </c>
      <c r="AD612" s="224">
        <f>VLOOKUP(A612,'[1]CUT USD'!A:N,7,FALSE)</f>
        <v>0</v>
      </c>
      <c r="AE612" s="224">
        <f>VLOOKUP(A612,'[1]CUT USD'!A:N,8,FALSE)</f>
        <v>0</v>
      </c>
      <c r="AF612" s="224">
        <f>VLOOKUP(A612,'[1]CUT USD'!A:N,9,FALSE)</f>
        <v>0</v>
      </c>
      <c r="AG612" s="224">
        <f>VLOOKUP(A612,'[1]CUT USD'!A:N,10,FALSE)</f>
        <v>0</v>
      </c>
      <c r="AH612" s="224">
        <f>VLOOKUP(A612,'[1]CUT USD'!A:N,11,FALSE)</f>
        <v>0</v>
      </c>
      <c r="AI612" s="224">
        <f>VLOOKUP(A612,'[1]CUT USD'!A:N,12,FALSE)</f>
        <v>0</v>
      </c>
      <c r="AJ612" s="224">
        <f>VLOOKUP(A612,'[1]CUT USD'!A:N,13,FALSE)</f>
        <v>0</v>
      </c>
      <c r="AK612" s="224">
        <f>VLOOKUP(A612,'[1]CUT USD'!A:N,14,FALSE)</f>
        <v>0</v>
      </c>
      <c r="AL612" s="96">
        <f t="shared" si="11"/>
        <v>0</v>
      </c>
      <c r="AO612" s="103"/>
    </row>
    <row r="613" spans="1:41" ht="33" hidden="1" customHeight="1">
      <c r="A613" s="225" t="s">
        <v>639</v>
      </c>
      <c r="B613" s="226" t="str">
        <f>PROPER(VLOOKUP(A613,[1]bd_lista!$A:$D,2,FALSE))</f>
        <v>No Identificado</v>
      </c>
      <c r="C613" s="227" t="e">
        <f>VLOOKUP(A613,[1]bd_lista!$A:$D,3,FALSE)</f>
        <v>#N/A</v>
      </c>
      <c r="D613" s="228">
        <f>VLOOKUP(A613,'[1]RES. TRL'!A:C,2,FALSE)</f>
        <v>0</v>
      </c>
      <c r="E613" s="228">
        <f>VLOOKUP(A613,'[1]RES. TRL'!A:C,3,FALSE)</f>
        <v>0</v>
      </c>
      <c r="F613" s="228">
        <f>VLOOKUP(A613,[1]RES.CDI!A:B,2,FALSE)</f>
        <v>0</v>
      </c>
      <c r="G613" s="228">
        <f>VLOOKUP(A613,'[1]CUT Bs'!A:S,2,FALSE)</f>
        <v>0</v>
      </c>
      <c r="H613" s="228">
        <f>VLOOKUP(A613,'[1]CUT Bs'!A:S,3,FALSE)</f>
        <v>0</v>
      </c>
      <c r="I613" s="228">
        <f>VLOOKUP(A613,'[1]CUT Bs'!A:S,4,FALSE)</f>
        <v>0</v>
      </c>
      <c r="J613" s="228">
        <f>VLOOKUP(A613,'[1]CUT Bs'!A:S,5,FALSE)</f>
        <v>0</v>
      </c>
      <c r="K613" s="228">
        <f>VLOOKUP(A613,'[1]CUT Bs'!A:S,6,FALSE)</f>
        <v>0</v>
      </c>
      <c r="L613" s="228">
        <f>VLOOKUP(A613,'[1]CUT Bs'!A:S,7,FALSE)</f>
        <v>0</v>
      </c>
      <c r="M613" s="228">
        <f>VLOOKUP(A613,'[1]CUT Bs'!A:S,8,FALSE)</f>
        <v>0</v>
      </c>
      <c r="N613" s="228">
        <f>VLOOKUP(A613,'[1]CUT Bs'!A:S,9,FALSE)</f>
        <v>0</v>
      </c>
      <c r="O613" s="228">
        <f>VLOOKUP(A613,'[1]CUT Bs'!A:S,10,FALSE)</f>
        <v>0</v>
      </c>
      <c r="P613" s="228">
        <f>VLOOKUP(A613,'[1]CUT Bs'!A:S,11,FALSE)</f>
        <v>0</v>
      </c>
      <c r="Q613" s="228">
        <f>VLOOKUP(A613,'[1]CUT Bs'!A:S,12,FALSE)</f>
        <v>0</v>
      </c>
      <c r="R613" s="228">
        <f>VLOOKUP(A613,'[1]CUT Bs'!A:S,13,FALSE)</f>
        <v>0</v>
      </c>
      <c r="S613" s="228">
        <f>VLOOKUP(A613,'[1]CUT Bs'!A:S,14,FALSE)</f>
        <v>0</v>
      </c>
      <c r="T613" s="228">
        <f>VLOOKUP(A613,'[1]CUT Bs'!A:S,15,FALSE)</f>
        <v>0</v>
      </c>
      <c r="U613" s="228">
        <f>VLOOKUP(A613,'[1]CUT Bs'!A:S,16,FALSE)</f>
        <v>0</v>
      </c>
      <c r="V613" s="228">
        <f>VLOOKUP(A613,'[1]CUT Bs'!A:S,17,FALSE)</f>
        <v>0</v>
      </c>
      <c r="W613" s="228">
        <f>VLOOKUP(A613,'[1]RES. TRL'!F:H,2,FALSE)</f>
        <v>0</v>
      </c>
      <c r="X613" s="228">
        <f>VLOOKUP(A613,'[1]RES. TRL'!F:H,3,FALSE)</f>
        <v>0</v>
      </c>
      <c r="Y613" s="228">
        <f>VLOOKUP(A613,'[1]CUT USD'!A:N,2,FALSE)</f>
        <v>0</v>
      </c>
      <c r="Z613" s="228">
        <f>VLOOKUP(A613,'[1]CUT USD'!A:N,3,FALSE)</f>
        <v>0</v>
      </c>
      <c r="AA613" s="228">
        <f>VLOOKUP(A613,'[1]CUT USD'!A:N,4,FALSE)</f>
        <v>0</v>
      </c>
      <c r="AB613" s="228">
        <f>VLOOKUP(A613,'[1]CUT USD'!A:N,5,FALSE)</f>
        <v>0</v>
      </c>
      <c r="AC613" s="228">
        <f>VLOOKUP(A613,'[1]CUT USD'!A:N,6,FALSE)</f>
        <v>0</v>
      </c>
      <c r="AD613" s="228">
        <f>VLOOKUP(A613,'[1]CUT USD'!A:N,7,FALSE)</f>
        <v>0</v>
      </c>
      <c r="AE613" s="228">
        <f>VLOOKUP(A613,'[1]CUT USD'!A:N,8,FALSE)</f>
        <v>0</v>
      </c>
      <c r="AF613" s="228">
        <f>VLOOKUP(A613,'[1]CUT USD'!A:N,9,FALSE)</f>
        <v>0</v>
      </c>
      <c r="AG613" s="228">
        <f>VLOOKUP(A613,'[1]CUT USD'!A:N,10,FALSE)</f>
        <v>0</v>
      </c>
      <c r="AH613" s="228">
        <f>VLOOKUP(A613,'[1]CUT USD'!A:N,11,FALSE)</f>
        <v>0</v>
      </c>
      <c r="AI613" s="228">
        <f>VLOOKUP(A613,'[1]CUT USD'!A:N,12,FALSE)</f>
        <v>0</v>
      </c>
      <c r="AJ613" s="228">
        <f>VLOOKUP(A613,'[1]CUT USD'!A:N,13,FALSE)</f>
        <v>0</v>
      </c>
      <c r="AK613" s="228">
        <f>VLOOKUP(A613,'[1]CUT USD'!A:N,14,FALSE)</f>
        <v>0</v>
      </c>
      <c r="AL613" s="96">
        <f>SUM(D613:AK613)</f>
        <v>0</v>
      </c>
      <c r="AO613" s="103"/>
    </row>
    <row r="614" spans="1:41" ht="4.5" customHeight="1">
      <c r="A614" s="92"/>
      <c r="B614" s="93"/>
      <c r="C614" s="94"/>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9"/>
      <c r="AO614" s="43"/>
    </row>
    <row r="615" spans="1:41" ht="18.95" customHeight="1" thickBot="1">
      <c r="A615" s="92"/>
      <c r="B615" s="100" t="s">
        <v>653</v>
      </c>
      <c r="C615" s="101"/>
      <c r="D615" s="102">
        <f t="shared" ref="D615:AJ615" si="12">+SUBTOTAL(9,D11:D613)</f>
        <v>2000000</v>
      </c>
      <c r="E615" s="102">
        <f t="shared" si="12"/>
        <v>7950000</v>
      </c>
      <c r="F615" s="102">
        <f t="shared" si="12"/>
        <v>11453503.82</v>
      </c>
      <c r="G615" s="102">
        <f t="shared" si="12"/>
        <v>238404.55999999997</v>
      </c>
      <c r="H615" s="102">
        <f t="shared" si="12"/>
        <v>0</v>
      </c>
      <c r="I615" s="102">
        <f t="shared" si="12"/>
        <v>250</v>
      </c>
      <c r="J615" s="102">
        <f t="shared" si="12"/>
        <v>6708205.4000000004</v>
      </c>
      <c r="K615" s="102">
        <f t="shared" si="12"/>
        <v>0</v>
      </c>
      <c r="L615" s="102">
        <f t="shared" si="12"/>
        <v>12804.110000000004</v>
      </c>
      <c r="M615" s="102">
        <f t="shared" si="12"/>
        <v>0</v>
      </c>
      <c r="N615" s="102">
        <f t="shared" si="12"/>
        <v>0</v>
      </c>
      <c r="O615" s="102">
        <f t="shared" si="12"/>
        <v>471.88</v>
      </c>
      <c r="P615" s="102">
        <f t="shared" si="12"/>
        <v>22224.910000000003</v>
      </c>
      <c r="Q615" s="102">
        <f t="shared" si="12"/>
        <v>700</v>
      </c>
      <c r="R615" s="102">
        <f t="shared" si="12"/>
        <v>0</v>
      </c>
      <c r="S615" s="102">
        <f t="shared" si="12"/>
        <v>0</v>
      </c>
      <c r="T615" s="102">
        <f t="shared" si="12"/>
        <v>0</v>
      </c>
      <c r="U615" s="102">
        <f t="shared" si="12"/>
        <v>0</v>
      </c>
      <c r="V615" s="102">
        <f t="shared" si="12"/>
        <v>0</v>
      </c>
      <c r="W615" s="102">
        <f t="shared" si="12"/>
        <v>0</v>
      </c>
      <c r="X615" s="102">
        <f t="shared" si="12"/>
        <v>0</v>
      </c>
      <c r="Y615" s="102">
        <f t="shared" si="12"/>
        <v>0</v>
      </c>
      <c r="Z615" s="102">
        <f t="shared" si="12"/>
        <v>0</v>
      </c>
      <c r="AA615" s="102">
        <f t="shared" si="12"/>
        <v>0</v>
      </c>
      <c r="AB615" s="102">
        <f t="shared" si="12"/>
        <v>0</v>
      </c>
      <c r="AC615" s="102">
        <f t="shared" si="12"/>
        <v>0</v>
      </c>
      <c r="AD615" s="102">
        <f t="shared" si="12"/>
        <v>0</v>
      </c>
      <c r="AE615" s="102">
        <f t="shared" si="12"/>
        <v>0</v>
      </c>
      <c r="AF615" s="102">
        <f t="shared" si="12"/>
        <v>0</v>
      </c>
      <c r="AG615" s="102">
        <f t="shared" si="12"/>
        <v>0</v>
      </c>
      <c r="AH615" s="102">
        <f t="shared" si="12"/>
        <v>0</v>
      </c>
      <c r="AI615" s="102">
        <f t="shared" si="12"/>
        <v>0</v>
      </c>
      <c r="AJ615" s="102">
        <f t="shared" si="12"/>
        <v>0</v>
      </c>
      <c r="AK615" s="102">
        <f t="shared" ref="AK615" si="13">SUBTOTAL(9,AK11:AK613)</f>
        <v>0</v>
      </c>
      <c r="AL615" s="102">
        <f>+SUBTOTAL(9,AL11:AL613)</f>
        <v>28386564.68</v>
      </c>
    </row>
    <row r="616" spans="1:41" ht="15.75" thickTop="1">
      <c r="A616" s="48"/>
      <c r="B616" s="49"/>
      <c r="C616" s="50"/>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2"/>
    </row>
    <row r="618" spans="1:41">
      <c r="G618" s="55"/>
    </row>
    <row r="619" spans="1:41" s="44" customFormat="1" hidden="1"/>
    <row r="620" spans="1:41" hidden="1">
      <c r="E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row>
    <row r="621" spans="1:41" hidden="1">
      <c r="D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row>
    <row r="622" spans="1:41" hidden="1">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row>
    <row r="623" spans="1:41" hidden="1"/>
    <row r="624" spans="1:41" ht="15.75" hidden="1" thickBot="1">
      <c r="C624" s="46"/>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5"/>
    </row>
    <row r="625" spans="4:38" hidden="1">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row>
    <row r="626" spans="4:38">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5"/>
      <c r="AE626" s="55"/>
      <c r="AF626" s="55"/>
      <c r="AG626" s="55"/>
      <c r="AH626" s="55"/>
      <c r="AI626" s="55"/>
      <c r="AJ626" s="55"/>
      <c r="AK626" s="55"/>
      <c r="AL626" s="45"/>
    </row>
    <row r="627" spans="4:38">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5"/>
      <c r="AE627" s="55"/>
      <c r="AF627" s="55"/>
      <c r="AG627" s="55"/>
      <c r="AH627" s="55"/>
      <c r="AI627" s="55"/>
      <c r="AJ627" s="55"/>
      <c r="AK627" s="55"/>
    </row>
    <row r="628" spans="4:38">
      <c r="G628" s="55"/>
    </row>
  </sheetData>
  <sheetProtection formatCells="0" formatColumns="0" formatRows="0" sort="0" autoFilter="0" pivotTables="0"/>
  <autoFilter ref="A10:AL613">
    <filterColumn colId="0">
      <filters>
        <filter val="16"/>
      </filters>
    </filterColumn>
    <filterColumn colId="37">
      <filters>
        <filter val="1.131.346,02"/>
        <filter val="1.198.203,14"/>
        <filter val="1.240.638.700,67"/>
        <filter val="1.263.938,80"/>
        <filter val="1.281.385,19"/>
        <filter val="1.290.761,28"/>
        <filter val="1.308.487,92"/>
        <filter val="1.495.880,75"/>
        <filter val="1.546,36"/>
        <filter val="1.661.307,91"/>
        <filter val="1.682.245,22"/>
        <filter val="1.703,73"/>
        <filter val="1.768.999,29"/>
        <filter val="1.848.558,89"/>
        <filter val="1.945,97"/>
        <filter val="1.980.729,64"/>
        <filter val="10.176.563,10"/>
        <filter val="10.485.850,76"/>
        <filter val="11.014.817,81"/>
        <filter val="11.068.806,56"/>
        <filter val="112.950,74"/>
        <filter val="114,00"/>
        <filter val="12.129.357,05"/>
        <filter val="12.698,28"/>
        <filter val="120.130.927,16"/>
        <filter val="128.579.395,62"/>
        <filter val="129.132,06"/>
        <filter val="129.670.157,90"/>
        <filter val="13.867.712,88"/>
        <filter val="136.343,72"/>
        <filter val="137.557.175,42"/>
        <filter val="139.256,00"/>
        <filter val="14.366.809,24"/>
        <filter val="14.924.719,65"/>
        <filter val="147.892,00"/>
        <filter val="15.716.941,93"/>
        <filter val="16.557.398,19"/>
        <filter val="18.592.780,76"/>
        <filter val="18.649,01"/>
        <filter val="18.973,08"/>
        <filter val="182.191,00"/>
        <filter val="19.079.483,34"/>
        <filter val="2.286.857,38"/>
        <filter val="2.289.813,74"/>
        <filter val="2.382.991,02"/>
        <filter val="2.480.359,43"/>
        <filter val="2.515.644,18"/>
        <filter val="2.546,00"/>
        <filter val="2.799,03"/>
        <filter val="2.856,00"/>
        <filter val="20.626.408,21"/>
        <filter val="21.474,04"/>
        <filter val="214.134,00"/>
        <filter val="221.422,92"/>
        <filter val="222.408,46"/>
        <filter val="226.518,31"/>
        <filter val="235.436,65"/>
        <filter val="25.965,56"/>
        <filter val="26.935,00"/>
        <filter val="263.449,89"/>
        <filter val="27.762,00"/>
        <filter val="28.386.564,68"/>
        <filter val="28.572.746,37"/>
        <filter val="28.942.133,65"/>
        <filter val="29.018.008,49"/>
        <filter val="294,05"/>
        <filter val="3.140,58"/>
        <filter val="3.370,97"/>
        <filter val="3.528.658,35"/>
        <filter val="3.974,42"/>
        <filter val="31.467.403,12"/>
        <filter val="31.550.351,42"/>
        <filter val="34.110,00"/>
        <filter val="34.779.109,81"/>
        <filter val="340.538,56"/>
        <filter val="35.099,49"/>
        <filter val="36.793,60"/>
        <filter val="361.669,27"/>
        <filter val="393,71"/>
        <filter val="4.152,02"/>
        <filter val="4.189,05"/>
        <filter val="4.320,00"/>
        <filter val="4.422.126,86"/>
        <filter val="4.488,62"/>
        <filter val="4.533.969,61"/>
        <filter val="4.663.432,11"/>
        <filter val="4.771.077,22"/>
        <filter val="4.916,00"/>
        <filter val="41.577.389,57"/>
        <filter val="42.464.209,65"/>
        <filter val="428,00"/>
        <filter val="43.195,29"/>
        <filter val="43.312.125,95"/>
        <filter val="44.889.697,83"/>
        <filter val="45.815,50"/>
        <filter val="46.687.680,00"/>
        <filter val="482.532,06"/>
        <filter val="5.243.781,37"/>
        <filter val="5.498.662,50"/>
        <filter val="53.522.693,29"/>
        <filter val="546.834,19"/>
        <filter val="55.425,43"/>
        <filter val="552.189,20"/>
        <filter val="556.708.396,77"/>
        <filter val="588.259,00"/>
        <filter val="6.435,00"/>
        <filter val="6.851.729,59"/>
        <filter val="60,00"/>
        <filter val="616.918.704,12"/>
        <filter val="643.964.873,67"/>
        <filter val="65.028,12"/>
        <filter val="653,10"/>
        <filter val="678,23"/>
        <filter val="7.113,52"/>
        <filter val="7.384.087,25"/>
        <filter val="7.522,74"/>
        <filter val="761.139,74"/>
        <filter val="8.295.566.097,96"/>
        <filter val="86.700,79"/>
        <filter val="9.190.352,65"/>
        <filter val="9.510.832,93"/>
        <filter val="9.649.204,14"/>
        <filter val="9.689,00"/>
        <filter val="9.708.038,07"/>
        <filter val="9.794.055,66"/>
        <filter val="95.423,27"/>
        <filter val="97.018,79"/>
        <filter val="996.955,71"/>
      </filters>
    </filterColumn>
  </autoFilter>
  <mergeCells count="6">
    <mergeCell ref="A4:AK4"/>
    <mergeCell ref="A5:AK5"/>
    <mergeCell ref="A6:AK6"/>
    <mergeCell ref="A7:AK7"/>
    <mergeCell ref="W9:AK9"/>
    <mergeCell ref="D9:V9"/>
  </mergeCells>
  <printOptions horizontalCentered="1"/>
  <pageMargins left="0.19685039370078741" right="0.44" top="0.47244094488188981" bottom="0.23622047244094491" header="0.31496062992125984" footer="0.23622047244094491"/>
  <pageSetup paperSize="5"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49"/>
  <sheetViews>
    <sheetView view="pageBreakPreview" zoomScale="130" zoomScaleNormal="130" zoomScaleSheetLayoutView="130" workbookViewId="0">
      <selection activeCell="B14" sqref="B14"/>
    </sheetView>
  </sheetViews>
  <sheetFormatPr baseColWidth="10" defaultColWidth="11.42578125" defaultRowHeight="11.25"/>
  <cols>
    <col min="1" max="1" width="3.28515625" style="150" customWidth="1"/>
    <col min="2" max="2" width="109.7109375" style="150" customWidth="1"/>
    <col min="3" max="3" width="1.42578125" style="150" customWidth="1"/>
    <col min="4" max="16384" width="11.42578125" style="150"/>
  </cols>
  <sheetData>
    <row r="1" spans="2:2">
      <c r="B1" s="149" t="s">
        <v>670</v>
      </c>
    </row>
    <row r="2" spans="2:2" ht="9.75" customHeight="1">
      <c r="B2" s="149"/>
    </row>
    <row r="3" spans="2:2" ht="78.75">
      <c r="B3" s="151" t="s">
        <v>1437</v>
      </c>
    </row>
    <row r="4" spans="2:2" ht="56.25">
      <c r="B4" s="151" t="s">
        <v>1370</v>
      </c>
    </row>
    <row r="5" spans="2:2" ht="22.5">
      <c r="B5" s="151" t="s">
        <v>1371</v>
      </c>
    </row>
    <row r="6" spans="2:2" ht="12" thickBot="1">
      <c r="B6" s="151" t="s">
        <v>1438</v>
      </c>
    </row>
    <row r="7" spans="2:2">
      <c r="B7" s="152" t="s">
        <v>675</v>
      </c>
    </row>
    <row r="8" spans="2:2">
      <c r="B8" s="75" t="s">
        <v>676</v>
      </c>
    </row>
    <row r="9" spans="2:2" ht="23.25" thickBot="1">
      <c r="B9" s="76" t="s">
        <v>1372</v>
      </c>
    </row>
    <row r="10" spans="2:2">
      <c r="B10" s="153" t="s">
        <v>678</v>
      </c>
    </row>
    <row r="11" spans="2:2">
      <c r="B11" s="75" t="s">
        <v>679</v>
      </c>
    </row>
    <row r="12" spans="2:2" ht="57" thickBot="1">
      <c r="B12" s="75" t="s">
        <v>680</v>
      </c>
    </row>
    <row r="13" spans="2:2" ht="61.5" customHeight="1" thickBot="1">
      <c r="B13" s="154" t="s">
        <v>1373</v>
      </c>
    </row>
    <row r="14" spans="2:2" ht="41.25" customHeight="1" thickBot="1">
      <c r="B14" s="173" t="s">
        <v>1443</v>
      </c>
    </row>
    <row r="15" spans="2:2" ht="34.5" thickBot="1">
      <c r="B15" s="155" t="s">
        <v>1439</v>
      </c>
    </row>
    <row r="16" spans="2:2">
      <c r="B16" s="156" t="s">
        <v>681</v>
      </c>
    </row>
    <row r="17" spans="2:2">
      <c r="B17" s="75" t="s">
        <v>682</v>
      </c>
    </row>
    <row r="18" spans="2:2" ht="12" thickBot="1">
      <c r="B18" s="76" t="s">
        <v>683</v>
      </c>
    </row>
    <row r="19" spans="2:2">
      <c r="B19" s="153" t="s">
        <v>684</v>
      </c>
    </row>
    <row r="20" spans="2:2">
      <c r="B20" s="75" t="s">
        <v>1374</v>
      </c>
    </row>
    <row r="21" spans="2:2" ht="12" thickBot="1">
      <c r="B21" s="76" t="s">
        <v>686</v>
      </c>
    </row>
    <row r="22" spans="2:2" s="158" customFormat="1">
      <c r="B22" s="157" t="s">
        <v>687</v>
      </c>
    </row>
    <row r="23" spans="2:2" s="158" customFormat="1">
      <c r="B23" s="159" t="s">
        <v>1375</v>
      </c>
    </row>
    <row r="24" spans="2:2" s="158" customFormat="1" ht="23.25" thickBot="1">
      <c r="B24" s="160" t="s">
        <v>689</v>
      </c>
    </row>
    <row r="25" spans="2:2" s="158" customFormat="1">
      <c r="B25" s="157" t="s">
        <v>1376</v>
      </c>
    </row>
    <row r="26" spans="2:2" s="158" customFormat="1">
      <c r="B26" s="159" t="s">
        <v>691</v>
      </c>
    </row>
    <row r="27" spans="2:2" s="158" customFormat="1" ht="12" thickBot="1">
      <c r="B27" s="160" t="s">
        <v>692</v>
      </c>
    </row>
    <row r="28" spans="2:2">
      <c r="B28" s="153" t="s">
        <v>693</v>
      </c>
    </row>
    <row r="29" spans="2:2">
      <c r="B29" s="75" t="s">
        <v>694</v>
      </c>
    </row>
    <row r="30" spans="2:2" ht="12" thickBot="1">
      <c r="B30" s="76" t="s">
        <v>695</v>
      </c>
    </row>
    <row r="31" spans="2:2">
      <c r="B31" s="153" t="s">
        <v>696</v>
      </c>
    </row>
    <row r="32" spans="2:2">
      <c r="B32" s="75" t="s">
        <v>697</v>
      </c>
    </row>
    <row r="33" spans="2:2" ht="12" thickBot="1">
      <c r="B33" s="76" t="s">
        <v>698</v>
      </c>
    </row>
    <row r="34" spans="2:2">
      <c r="B34" s="153" t="s">
        <v>1377</v>
      </c>
    </row>
    <row r="35" spans="2:2">
      <c r="B35" s="75" t="s">
        <v>700</v>
      </c>
    </row>
    <row r="36" spans="2:2" ht="12" thickBot="1">
      <c r="B36" s="76" t="s">
        <v>698</v>
      </c>
    </row>
    <row r="37" spans="2:2">
      <c r="B37" s="153" t="s">
        <v>1440</v>
      </c>
    </row>
    <row r="38" spans="2:2">
      <c r="B38" s="75" t="s">
        <v>1378</v>
      </c>
    </row>
    <row r="39" spans="2:2" ht="23.25" thickBot="1">
      <c r="B39" s="76" t="s">
        <v>703</v>
      </c>
    </row>
    <row r="40" spans="2:2">
      <c r="B40" s="153" t="s">
        <v>704</v>
      </c>
    </row>
    <row r="41" spans="2:2">
      <c r="B41" s="75" t="s">
        <v>705</v>
      </c>
    </row>
    <row r="42" spans="2:2">
      <c r="B42" s="75" t="s">
        <v>706</v>
      </c>
    </row>
    <row r="43" spans="2:2" ht="11.25" customHeight="1" thickBot="1">
      <c r="B43" s="76" t="s">
        <v>1441</v>
      </c>
    </row>
    <row r="44" spans="2:2">
      <c r="B44" s="153" t="s">
        <v>708</v>
      </c>
    </row>
    <row r="45" spans="2:2">
      <c r="B45" s="75" t="s">
        <v>709</v>
      </c>
    </row>
    <row r="46" spans="2:2">
      <c r="B46" s="75" t="s">
        <v>1379</v>
      </c>
    </row>
    <row r="47" spans="2:2">
      <c r="B47" s="75" t="s">
        <v>1380</v>
      </c>
    </row>
    <row r="48" spans="2:2" ht="23.25" thickBot="1">
      <c r="B48" s="76" t="s">
        <v>1381</v>
      </c>
    </row>
    <row r="49" spans="2:2" ht="22.5">
      <c r="B49" s="167" t="s">
        <v>713</v>
      </c>
    </row>
  </sheetData>
  <sheetProtection algorithmName="SHA-512" hashValue="1RjipoTxEUq88W2PVk3tdM+zVaulhw9dZXRWQyUdb26ypQTKP+jvZCFNB1BB9SnZGLFKepn/75P4ULYAiwpAKQ==" saltValue="4UKRCN3UByrb84otVpQn7g==" spinCount="100000" sheet="1" objects="1" scenarios="1"/>
  <printOptions horizontalCentered="1"/>
  <pageMargins left="0.39370078740157483" right="0.27559055118110237" top="0.31496062992125984" bottom="0.27559055118110237" header="0.31496062992125984" footer="0.31496062992125984"/>
  <pageSetup scale="82" orientation="portrait" r:id="rId1"/>
  <colBreaks count="1" manualBreakCount="1">
    <brk id="3"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6389"/>
  <sheetViews>
    <sheetView tabSelected="1" view="pageBreakPreview" zoomScaleNormal="100" zoomScaleSheetLayoutView="100" workbookViewId="0">
      <pane ySplit="8" topLeftCell="A6374" activePane="bottomLeft" state="frozen"/>
      <selection pane="bottomLeft" activeCell="A6376" sqref="A6376"/>
    </sheetView>
  </sheetViews>
  <sheetFormatPr baseColWidth="10" defaultRowHeight="15" outlineLevelCol="1"/>
  <cols>
    <col min="1" max="1" width="6" customWidth="1"/>
    <col min="2" max="2" width="20.7109375" customWidth="1"/>
    <col min="3" max="3" width="9.7109375" customWidth="1"/>
    <col min="4" max="4" width="12.5703125" customWidth="1"/>
    <col min="5" max="5" width="9.28515625" customWidth="1"/>
    <col min="6" max="6" width="11.7109375" customWidth="1"/>
    <col min="7" max="7" width="5.42578125" customWidth="1"/>
    <col min="8" max="8" width="73" customWidth="1"/>
    <col min="9" max="9" width="18.28515625" customWidth="1"/>
    <col min="10" max="10" width="18.28515625" style="178" customWidth="1"/>
    <col min="11" max="11" width="18.28515625" hidden="1" customWidth="1" outlineLevel="1"/>
    <col min="12" max="12" width="14.7109375" bestFit="1" customWidth="1" collapsed="1"/>
  </cols>
  <sheetData>
    <row r="1" spans="1:12">
      <c r="A1" s="283" t="s">
        <v>37</v>
      </c>
      <c r="B1" s="283"/>
      <c r="C1" s="283"/>
      <c r="D1" s="283"/>
      <c r="E1" s="283"/>
      <c r="F1" s="283"/>
      <c r="G1" s="283"/>
      <c r="H1" s="283"/>
      <c r="I1" s="283"/>
      <c r="J1" s="284"/>
      <c r="K1" s="283"/>
      <c r="L1" s="12"/>
    </row>
    <row r="2" spans="1:12">
      <c r="A2" s="283" t="s">
        <v>38</v>
      </c>
      <c r="B2" s="283"/>
      <c r="C2" s="283"/>
      <c r="D2" s="283"/>
      <c r="E2" s="283"/>
      <c r="F2" s="283"/>
      <c r="G2" s="283"/>
      <c r="H2" s="283"/>
      <c r="I2" s="283"/>
      <c r="J2" s="284"/>
      <c r="K2" s="283"/>
      <c r="L2" s="12"/>
    </row>
    <row r="3" spans="1:12">
      <c r="A3" s="283" t="s">
        <v>39</v>
      </c>
      <c r="B3" s="283"/>
      <c r="C3" s="283"/>
      <c r="D3" s="283"/>
      <c r="E3" s="283"/>
      <c r="F3" s="283"/>
      <c r="G3" s="283"/>
      <c r="H3" s="283"/>
      <c r="I3" s="283"/>
      <c r="J3" s="284"/>
      <c r="K3" s="283"/>
      <c r="L3" s="12"/>
    </row>
    <row r="4" spans="1:12">
      <c r="A4" s="283" t="s">
        <v>13940</v>
      </c>
      <c r="B4" s="283"/>
      <c r="C4" s="283"/>
      <c r="D4" s="283"/>
      <c r="E4" s="283"/>
      <c r="F4" s="283"/>
      <c r="G4" s="283"/>
      <c r="H4" s="283"/>
      <c r="I4" s="283"/>
      <c r="J4" s="284"/>
      <c r="K4" s="283"/>
      <c r="L4" s="12"/>
    </row>
    <row r="5" spans="1:12" ht="11.25" customHeight="1">
      <c r="A5" s="129"/>
      <c r="B5" s="129"/>
      <c r="C5" s="129"/>
      <c r="D5" s="129"/>
      <c r="E5" s="168"/>
      <c r="F5" s="129"/>
      <c r="G5" s="129"/>
      <c r="H5" s="129"/>
      <c r="I5" s="129"/>
      <c r="J5" s="174"/>
      <c r="K5" s="129"/>
      <c r="L5" s="12"/>
    </row>
    <row r="6" spans="1:12">
      <c r="A6" s="13" t="s">
        <v>13941</v>
      </c>
      <c r="B6" s="14"/>
      <c r="C6" s="14"/>
      <c r="D6" s="14"/>
      <c r="E6" s="14"/>
      <c r="F6" s="14"/>
      <c r="G6" s="14"/>
      <c r="H6" s="14"/>
      <c r="I6" s="15"/>
      <c r="J6" s="175"/>
      <c r="K6" s="15"/>
      <c r="L6" s="16"/>
    </row>
    <row r="7" spans="1:12">
      <c r="A7" s="17"/>
      <c r="B7" s="18"/>
      <c r="C7" s="19"/>
      <c r="D7" s="19"/>
      <c r="E7" s="19"/>
      <c r="F7" s="19"/>
      <c r="G7" s="19"/>
      <c r="H7" s="20"/>
      <c r="I7" s="21"/>
      <c r="J7" s="176"/>
      <c r="K7" s="21"/>
      <c r="L7" s="12"/>
    </row>
    <row r="8" spans="1:12" ht="22.5">
      <c r="A8" s="84" t="s">
        <v>40</v>
      </c>
      <c r="B8" s="85" t="s">
        <v>41</v>
      </c>
      <c r="C8" s="85" t="s">
        <v>42</v>
      </c>
      <c r="D8" s="85" t="s">
        <v>1463</v>
      </c>
      <c r="E8" s="86" t="s">
        <v>662</v>
      </c>
      <c r="F8" s="85" t="s">
        <v>43</v>
      </c>
      <c r="G8" s="87" t="s">
        <v>1275</v>
      </c>
      <c r="H8" s="85" t="s">
        <v>44</v>
      </c>
      <c r="I8" s="88" t="s">
        <v>45</v>
      </c>
      <c r="J8" s="177" t="s">
        <v>46</v>
      </c>
      <c r="K8" s="88" t="s">
        <v>47</v>
      </c>
      <c r="L8" s="88" t="s">
        <v>48</v>
      </c>
    </row>
    <row r="9" spans="1:12" ht="56.25" customHeight="1">
      <c r="A9" s="200" t="s">
        <v>629</v>
      </c>
      <c r="B9" s="193" t="s">
        <v>630</v>
      </c>
      <c r="C9" s="194">
        <v>42738</v>
      </c>
      <c r="D9" s="194" t="s">
        <v>7206</v>
      </c>
      <c r="E9" s="195" t="s">
        <v>11</v>
      </c>
      <c r="F9" s="195">
        <v>8705</v>
      </c>
      <c r="G9" s="195"/>
      <c r="H9" s="196" t="s">
        <v>7207</v>
      </c>
      <c r="I9" s="197">
        <v>4234.05</v>
      </c>
      <c r="J9" s="197">
        <v>0</v>
      </c>
      <c r="K9" s="198">
        <f t="shared" ref="K9:K72" si="0">+I9+J9</f>
        <v>4234.05</v>
      </c>
      <c r="L9" s="199" t="s">
        <v>1580</v>
      </c>
    </row>
    <row r="10" spans="1:12" ht="56.25" customHeight="1">
      <c r="A10" s="200">
        <v>10</v>
      </c>
      <c r="B10" s="193" t="s">
        <v>1384</v>
      </c>
      <c r="C10" s="194">
        <v>42738</v>
      </c>
      <c r="D10" s="194" t="s">
        <v>1829</v>
      </c>
      <c r="E10" s="195" t="s">
        <v>15</v>
      </c>
      <c r="F10" s="195">
        <v>347873</v>
      </c>
      <c r="G10" s="195"/>
      <c r="H10" s="196" t="s">
        <v>1830</v>
      </c>
      <c r="I10" s="197">
        <v>50</v>
      </c>
      <c r="J10" s="197">
        <v>0</v>
      </c>
      <c r="K10" s="198">
        <f t="shared" si="0"/>
        <v>50</v>
      </c>
      <c r="L10" s="199" t="s">
        <v>1580</v>
      </c>
    </row>
    <row r="11" spans="1:12" ht="56.25" customHeight="1">
      <c r="A11" s="200">
        <v>513</v>
      </c>
      <c r="B11" s="193" t="s">
        <v>1394</v>
      </c>
      <c r="C11" s="194">
        <v>42738</v>
      </c>
      <c r="D11" s="194" t="s">
        <v>5471</v>
      </c>
      <c r="E11" s="195" t="s">
        <v>11</v>
      </c>
      <c r="F11" s="195">
        <v>876255</v>
      </c>
      <c r="G11" s="195"/>
      <c r="H11" s="196" t="s">
        <v>5472</v>
      </c>
      <c r="I11" s="197">
        <v>110975.65000000001</v>
      </c>
      <c r="J11" s="197">
        <v>0</v>
      </c>
      <c r="K11" s="198">
        <f t="shared" si="0"/>
        <v>110975.65000000001</v>
      </c>
      <c r="L11" s="199" t="s">
        <v>1580</v>
      </c>
    </row>
    <row r="12" spans="1:12" ht="56.25" customHeight="1">
      <c r="A12" s="200">
        <v>117</v>
      </c>
      <c r="B12" s="193" t="s">
        <v>1397</v>
      </c>
      <c r="C12" s="194">
        <v>42738</v>
      </c>
      <c r="D12" s="194" t="s">
        <v>4626</v>
      </c>
      <c r="E12" s="195" t="s">
        <v>11</v>
      </c>
      <c r="F12" s="195">
        <v>876246</v>
      </c>
      <c r="G12" s="195"/>
      <c r="H12" s="196" t="s">
        <v>4627</v>
      </c>
      <c r="I12" s="197">
        <v>50</v>
      </c>
      <c r="J12" s="197">
        <v>0</v>
      </c>
      <c r="K12" s="198">
        <f t="shared" si="0"/>
        <v>50</v>
      </c>
      <c r="L12" s="199" t="s">
        <v>1580</v>
      </c>
    </row>
    <row r="13" spans="1:12" ht="56.25" customHeight="1">
      <c r="A13" s="200" t="s">
        <v>629</v>
      </c>
      <c r="B13" s="193" t="s">
        <v>630</v>
      </c>
      <c r="C13" s="194">
        <v>42738</v>
      </c>
      <c r="D13" s="194" t="s">
        <v>7208</v>
      </c>
      <c r="E13" s="195" t="s">
        <v>11</v>
      </c>
      <c r="F13" s="195">
        <v>876244</v>
      </c>
      <c r="G13" s="195"/>
      <c r="H13" s="196" t="s">
        <v>7209</v>
      </c>
      <c r="I13" s="197">
        <v>50</v>
      </c>
      <c r="J13" s="197">
        <v>0</v>
      </c>
      <c r="K13" s="198">
        <f t="shared" si="0"/>
        <v>50</v>
      </c>
      <c r="L13" s="199" t="s">
        <v>1580</v>
      </c>
    </row>
    <row r="14" spans="1:12" ht="56.25" customHeight="1">
      <c r="A14" s="200" t="s">
        <v>629</v>
      </c>
      <c r="B14" s="193" t="s">
        <v>630</v>
      </c>
      <c r="C14" s="194">
        <v>42738</v>
      </c>
      <c r="D14" s="194" t="s">
        <v>7210</v>
      </c>
      <c r="E14" s="195" t="s">
        <v>13</v>
      </c>
      <c r="F14" s="195">
        <v>876244</v>
      </c>
      <c r="G14" s="195"/>
      <c r="H14" s="196" t="s">
        <v>7211</v>
      </c>
      <c r="I14" s="197">
        <v>32653.5</v>
      </c>
      <c r="J14" s="197">
        <v>0</v>
      </c>
      <c r="K14" s="198">
        <f t="shared" si="0"/>
        <v>32653.5</v>
      </c>
      <c r="L14" s="199" t="s">
        <v>1580</v>
      </c>
    </row>
    <row r="15" spans="1:12" ht="56.25" customHeight="1">
      <c r="A15" s="200" t="s">
        <v>628</v>
      </c>
      <c r="B15" s="193" t="s">
        <v>627</v>
      </c>
      <c r="C15" s="194">
        <v>42738</v>
      </c>
      <c r="D15" s="194" t="s">
        <v>6383</v>
      </c>
      <c r="E15" s="195" t="s">
        <v>6</v>
      </c>
      <c r="F15" s="195">
        <v>876207</v>
      </c>
      <c r="G15" s="195"/>
      <c r="H15" s="196" t="s">
        <v>6384</v>
      </c>
      <c r="I15" s="197">
        <v>0</v>
      </c>
      <c r="J15" s="197">
        <v>200</v>
      </c>
      <c r="K15" s="198">
        <f t="shared" si="0"/>
        <v>200</v>
      </c>
      <c r="L15" s="199" t="s">
        <v>1580</v>
      </c>
    </row>
    <row r="16" spans="1:12" ht="56.25" customHeight="1">
      <c r="A16" s="200">
        <v>512</v>
      </c>
      <c r="B16" s="193" t="s">
        <v>1396</v>
      </c>
      <c r="C16" s="194">
        <v>42738</v>
      </c>
      <c r="D16" s="194" t="s">
        <v>5463</v>
      </c>
      <c r="E16" s="195" t="s">
        <v>6</v>
      </c>
      <c r="F16" s="195">
        <v>876201</v>
      </c>
      <c r="G16" s="195"/>
      <c r="H16" s="196" t="s">
        <v>5464</v>
      </c>
      <c r="I16" s="197">
        <v>0</v>
      </c>
      <c r="J16" s="197">
        <v>108363.78</v>
      </c>
      <c r="K16" s="198">
        <f t="shared" si="0"/>
        <v>108363.78</v>
      </c>
      <c r="L16" s="199" t="s">
        <v>1580</v>
      </c>
    </row>
    <row r="17" spans="1:12" ht="56.25" customHeight="1">
      <c r="A17" s="200">
        <v>25</v>
      </c>
      <c r="B17" s="193" t="s">
        <v>1408</v>
      </c>
      <c r="C17" s="194">
        <v>42738</v>
      </c>
      <c r="D17" s="194" t="s">
        <v>2859</v>
      </c>
      <c r="E17" s="195" t="s">
        <v>6</v>
      </c>
      <c r="F17" s="195">
        <v>876200</v>
      </c>
      <c r="G17" s="195"/>
      <c r="H17" s="196" t="s">
        <v>2860</v>
      </c>
      <c r="I17" s="197">
        <v>0</v>
      </c>
      <c r="J17" s="197">
        <v>101914.68000000001</v>
      </c>
      <c r="K17" s="198">
        <f t="shared" si="0"/>
        <v>101914.68000000001</v>
      </c>
      <c r="L17" s="199" t="s">
        <v>1580</v>
      </c>
    </row>
    <row r="18" spans="1:12" ht="56.25" customHeight="1">
      <c r="A18" s="200" t="s">
        <v>629</v>
      </c>
      <c r="B18" s="193" t="s">
        <v>630</v>
      </c>
      <c r="C18" s="194">
        <v>42738</v>
      </c>
      <c r="D18" s="194" t="s">
        <v>7212</v>
      </c>
      <c r="E18" s="195" t="s">
        <v>11</v>
      </c>
      <c r="F18" s="195">
        <v>876196</v>
      </c>
      <c r="G18" s="195"/>
      <c r="H18" s="196" t="s">
        <v>7213</v>
      </c>
      <c r="I18" s="197">
        <v>50</v>
      </c>
      <c r="J18" s="197">
        <v>0</v>
      </c>
      <c r="K18" s="198">
        <f t="shared" si="0"/>
        <v>50</v>
      </c>
      <c r="L18" s="199" t="s">
        <v>1580</v>
      </c>
    </row>
    <row r="19" spans="1:12" ht="56.25" customHeight="1">
      <c r="A19" s="200">
        <v>342</v>
      </c>
      <c r="B19" s="193" t="s">
        <v>1425</v>
      </c>
      <c r="C19" s="194">
        <v>42738</v>
      </c>
      <c r="D19" s="194" t="s">
        <v>5371</v>
      </c>
      <c r="E19" s="195" t="s">
        <v>6</v>
      </c>
      <c r="F19" s="195">
        <v>876191</v>
      </c>
      <c r="G19" s="195"/>
      <c r="H19" s="196" t="s">
        <v>5372</v>
      </c>
      <c r="I19" s="197">
        <v>0</v>
      </c>
      <c r="J19" s="197">
        <v>971829.38</v>
      </c>
      <c r="K19" s="198">
        <f t="shared" si="0"/>
        <v>971829.38</v>
      </c>
      <c r="L19" s="199" t="s">
        <v>1580</v>
      </c>
    </row>
    <row r="20" spans="1:12" ht="56.25" customHeight="1">
      <c r="A20" s="200" t="s">
        <v>629</v>
      </c>
      <c r="B20" s="193" t="s">
        <v>630</v>
      </c>
      <c r="C20" s="194">
        <v>42738</v>
      </c>
      <c r="D20" s="194" t="s">
        <v>7214</v>
      </c>
      <c r="E20" s="195" t="s">
        <v>13</v>
      </c>
      <c r="F20" s="195">
        <v>876185</v>
      </c>
      <c r="G20" s="195"/>
      <c r="H20" s="196" t="s">
        <v>7215</v>
      </c>
      <c r="I20" s="197">
        <v>5432575</v>
      </c>
      <c r="J20" s="197">
        <v>0</v>
      </c>
      <c r="K20" s="198">
        <f t="shared" si="0"/>
        <v>5432575</v>
      </c>
      <c r="L20" s="199" t="s">
        <v>1580</v>
      </c>
    </row>
    <row r="21" spans="1:12" ht="56.25" customHeight="1">
      <c r="A21" s="200">
        <v>513</v>
      </c>
      <c r="B21" s="193" t="s">
        <v>1394</v>
      </c>
      <c r="C21" s="194">
        <v>42738</v>
      </c>
      <c r="D21" s="194" t="s">
        <v>5473</v>
      </c>
      <c r="E21" s="195" t="s">
        <v>15</v>
      </c>
      <c r="F21" s="195">
        <v>347585</v>
      </c>
      <c r="G21" s="195"/>
      <c r="H21" s="196" t="s">
        <v>1313</v>
      </c>
      <c r="I21" s="197">
        <v>50</v>
      </c>
      <c r="J21" s="197">
        <v>0</v>
      </c>
      <c r="K21" s="198">
        <f t="shared" si="0"/>
        <v>50</v>
      </c>
      <c r="L21" s="199" t="s">
        <v>1580</v>
      </c>
    </row>
    <row r="22" spans="1:12" ht="56.25" customHeight="1">
      <c r="A22" s="200">
        <v>340</v>
      </c>
      <c r="B22" s="193" t="s">
        <v>1401</v>
      </c>
      <c r="C22" s="194">
        <v>42738</v>
      </c>
      <c r="D22" s="194" t="s">
        <v>5249</v>
      </c>
      <c r="E22" s="195" t="s">
        <v>15</v>
      </c>
      <c r="F22" s="195">
        <v>347222</v>
      </c>
      <c r="G22" s="195"/>
      <c r="H22" s="196" t="s">
        <v>5250</v>
      </c>
      <c r="I22" s="197">
        <v>50</v>
      </c>
      <c r="J22" s="197">
        <v>0</v>
      </c>
      <c r="K22" s="198">
        <f t="shared" si="0"/>
        <v>50</v>
      </c>
      <c r="L22" s="199" t="s">
        <v>1580</v>
      </c>
    </row>
    <row r="23" spans="1:12" ht="56.25" customHeight="1">
      <c r="A23" s="200">
        <v>340</v>
      </c>
      <c r="B23" s="193" t="s">
        <v>1401</v>
      </c>
      <c r="C23" s="194">
        <v>42738</v>
      </c>
      <c r="D23" s="194" t="s">
        <v>5251</v>
      </c>
      <c r="E23" s="195" t="s">
        <v>6</v>
      </c>
      <c r="F23" s="195">
        <v>347221</v>
      </c>
      <c r="G23" s="195"/>
      <c r="H23" s="196" t="s">
        <v>5252</v>
      </c>
      <c r="I23" s="197">
        <v>0</v>
      </c>
      <c r="J23" s="197">
        <v>73319.680000000008</v>
      </c>
      <c r="K23" s="198">
        <f t="shared" si="0"/>
        <v>73319.680000000008</v>
      </c>
      <c r="L23" s="199" t="s">
        <v>1580</v>
      </c>
    </row>
    <row r="24" spans="1:12" ht="56.25" customHeight="1">
      <c r="A24" s="200">
        <v>376</v>
      </c>
      <c r="B24" s="193" t="s">
        <v>1496</v>
      </c>
      <c r="C24" s="194">
        <v>42738</v>
      </c>
      <c r="D24" s="194" t="s">
        <v>5438</v>
      </c>
      <c r="E24" s="195" t="s">
        <v>15</v>
      </c>
      <c r="F24" s="195">
        <v>1457</v>
      </c>
      <c r="G24" s="195"/>
      <c r="H24" s="196" t="s">
        <v>5439</v>
      </c>
      <c r="I24" s="197">
        <v>392.38</v>
      </c>
      <c r="J24" s="197">
        <v>0</v>
      </c>
      <c r="K24" s="198">
        <f t="shared" si="0"/>
        <v>392.38</v>
      </c>
      <c r="L24" s="199" t="s">
        <v>1580</v>
      </c>
    </row>
    <row r="25" spans="1:12" ht="56.25" customHeight="1">
      <c r="A25" s="200">
        <v>376</v>
      </c>
      <c r="B25" s="193" t="s">
        <v>1496</v>
      </c>
      <c r="C25" s="194">
        <v>42738</v>
      </c>
      <c r="D25" s="194" t="s">
        <v>5440</v>
      </c>
      <c r="E25" s="195" t="s">
        <v>1290</v>
      </c>
      <c r="F25" s="195">
        <v>1457</v>
      </c>
      <c r="G25" s="195"/>
      <c r="H25" s="196" t="s">
        <v>5441</v>
      </c>
      <c r="I25" s="197">
        <v>2667.17</v>
      </c>
      <c r="J25" s="197">
        <v>0</v>
      </c>
      <c r="K25" s="198">
        <f t="shared" si="0"/>
        <v>2667.17</v>
      </c>
      <c r="L25" s="199" t="s">
        <v>1580</v>
      </c>
    </row>
    <row r="26" spans="1:12" ht="56.25" customHeight="1">
      <c r="A26" s="200">
        <v>513</v>
      </c>
      <c r="B26" s="193" t="s">
        <v>1394</v>
      </c>
      <c r="C26" s="194">
        <v>42738</v>
      </c>
      <c r="D26" s="194" t="s">
        <v>5474</v>
      </c>
      <c r="E26" s="195" t="s">
        <v>15</v>
      </c>
      <c r="F26" s="195">
        <v>1470</v>
      </c>
      <c r="G26" s="195"/>
      <c r="H26" s="196" t="s">
        <v>5475</v>
      </c>
      <c r="I26" s="197">
        <v>33313.25</v>
      </c>
      <c r="J26" s="197">
        <v>0</v>
      </c>
      <c r="K26" s="198">
        <f t="shared" si="0"/>
        <v>33313.25</v>
      </c>
      <c r="L26" s="199" t="s">
        <v>1580</v>
      </c>
    </row>
    <row r="27" spans="1:12" ht="56.25" customHeight="1">
      <c r="A27" s="200">
        <v>513</v>
      </c>
      <c r="B27" s="193" t="s">
        <v>1394</v>
      </c>
      <c r="C27" s="194">
        <v>42738</v>
      </c>
      <c r="D27" s="194" t="s">
        <v>5476</v>
      </c>
      <c r="E27" s="195" t="s">
        <v>15</v>
      </c>
      <c r="F27" s="195">
        <v>1467</v>
      </c>
      <c r="G27" s="195"/>
      <c r="H27" s="196" t="s">
        <v>5477</v>
      </c>
      <c r="I27" s="197">
        <v>83744.47</v>
      </c>
      <c r="J27" s="197">
        <v>0</v>
      </c>
      <c r="K27" s="198">
        <f t="shared" si="0"/>
        <v>83744.47</v>
      </c>
      <c r="L27" s="199" t="s">
        <v>1580</v>
      </c>
    </row>
    <row r="28" spans="1:12" ht="56.25" customHeight="1">
      <c r="A28" s="200">
        <v>513</v>
      </c>
      <c r="B28" s="193" t="s">
        <v>1394</v>
      </c>
      <c r="C28" s="194">
        <v>42738</v>
      </c>
      <c r="D28" s="194" t="s">
        <v>5478</v>
      </c>
      <c r="E28" s="195" t="s">
        <v>15</v>
      </c>
      <c r="F28" s="195">
        <v>1469</v>
      </c>
      <c r="G28" s="195"/>
      <c r="H28" s="196" t="s">
        <v>5479</v>
      </c>
      <c r="I28" s="197">
        <v>160525.5</v>
      </c>
      <c r="J28" s="197">
        <v>0</v>
      </c>
      <c r="K28" s="198">
        <f t="shared" si="0"/>
        <v>160525.5</v>
      </c>
      <c r="L28" s="199" t="s">
        <v>1580</v>
      </c>
    </row>
    <row r="29" spans="1:12" ht="56.25" customHeight="1">
      <c r="A29" s="200">
        <v>513</v>
      </c>
      <c r="B29" s="193" t="s">
        <v>1394</v>
      </c>
      <c r="C29" s="194">
        <v>42738</v>
      </c>
      <c r="D29" s="194" t="s">
        <v>5480</v>
      </c>
      <c r="E29" s="195" t="s">
        <v>15</v>
      </c>
      <c r="F29" s="195">
        <v>1468</v>
      </c>
      <c r="G29" s="195"/>
      <c r="H29" s="196" t="s">
        <v>5481</v>
      </c>
      <c r="I29" s="197">
        <v>7469.02</v>
      </c>
      <c r="J29" s="197">
        <v>0</v>
      </c>
      <c r="K29" s="198">
        <f t="shared" si="0"/>
        <v>7469.02</v>
      </c>
      <c r="L29" s="199" t="s">
        <v>1580</v>
      </c>
    </row>
    <row r="30" spans="1:12" ht="56.25" customHeight="1">
      <c r="A30" s="200">
        <v>513</v>
      </c>
      <c r="B30" s="193" t="s">
        <v>1394</v>
      </c>
      <c r="C30" s="194">
        <v>42738</v>
      </c>
      <c r="D30" s="194" t="s">
        <v>5482</v>
      </c>
      <c r="E30" s="195" t="s">
        <v>15</v>
      </c>
      <c r="F30" s="195">
        <v>1439</v>
      </c>
      <c r="G30" s="195"/>
      <c r="H30" s="196" t="s">
        <v>5483</v>
      </c>
      <c r="I30" s="197">
        <v>6140.45</v>
      </c>
      <c r="J30" s="197">
        <v>0</v>
      </c>
      <c r="K30" s="198">
        <f t="shared" si="0"/>
        <v>6140.45</v>
      </c>
      <c r="L30" s="199" t="s">
        <v>1580</v>
      </c>
    </row>
    <row r="31" spans="1:12" ht="56.25" customHeight="1">
      <c r="A31" s="200">
        <v>513</v>
      </c>
      <c r="B31" s="193" t="s">
        <v>1394</v>
      </c>
      <c r="C31" s="194">
        <v>42738</v>
      </c>
      <c r="D31" s="194" t="s">
        <v>5484</v>
      </c>
      <c r="E31" s="195" t="s">
        <v>15</v>
      </c>
      <c r="F31" s="195">
        <v>1447</v>
      </c>
      <c r="G31" s="195"/>
      <c r="H31" s="196" t="s">
        <v>5485</v>
      </c>
      <c r="I31" s="197">
        <v>6482.96</v>
      </c>
      <c r="J31" s="197">
        <v>0</v>
      </c>
      <c r="K31" s="198">
        <f t="shared" si="0"/>
        <v>6482.96</v>
      </c>
      <c r="L31" s="199" t="s">
        <v>1580</v>
      </c>
    </row>
    <row r="32" spans="1:12" ht="56.25" customHeight="1">
      <c r="A32" s="200">
        <v>513</v>
      </c>
      <c r="B32" s="193" t="s">
        <v>1394</v>
      </c>
      <c r="C32" s="194">
        <v>42738</v>
      </c>
      <c r="D32" s="194" t="s">
        <v>5486</v>
      </c>
      <c r="E32" s="195" t="s">
        <v>15</v>
      </c>
      <c r="F32" s="195">
        <v>347203</v>
      </c>
      <c r="G32" s="195"/>
      <c r="H32" s="196" t="s">
        <v>1314</v>
      </c>
      <c r="I32" s="197">
        <v>50</v>
      </c>
      <c r="J32" s="197">
        <v>0</v>
      </c>
      <c r="K32" s="198">
        <f t="shared" si="0"/>
        <v>50</v>
      </c>
      <c r="L32" s="199" t="s">
        <v>1580</v>
      </c>
    </row>
    <row r="33" spans="1:12" ht="56.25" customHeight="1">
      <c r="A33" s="200">
        <v>513</v>
      </c>
      <c r="B33" s="193" t="s">
        <v>1394</v>
      </c>
      <c r="C33" s="194">
        <v>42738</v>
      </c>
      <c r="D33" s="194" t="s">
        <v>5487</v>
      </c>
      <c r="E33" s="195" t="s">
        <v>15</v>
      </c>
      <c r="F33" s="195">
        <v>347205</v>
      </c>
      <c r="G33" s="195"/>
      <c r="H33" s="196" t="s">
        <v>5488</v>
      </c>
      <c r="I33" s="197">
        <v>50</v>
      </c>
      <c r="J33" s="197">
        <v>0</v>
      </c>
      <c r="K33" s="198">
        <f t="shared" si="0"/>
        <v>50</v>
      </c>
      <c r="L33" s="199" t="s">
        <v>1580</v>
      </c>
    </row>
    <row r="34" spans="1:12" ht="56.25" customHeight="1">
      <c r="A34" s="200">
        <v>340</v>
      </c>
      <c r="B34" s="193" t="s">
        <v>1401</v>
      </c>
      <c r="C34" s="194">
        <v>42738</v>
      </c>
      <c r="D34" s="194" t="s">
        <v>5253</v>
      </c>
      <c r="E34" s="195" t="s">
        <v>6</v>
      </c>
      <c r="F34" s="195">
        <v>347206</v>
      </c>
      <c r="G34" s="195"/>
      <c r="H34" s="196" t="s">
        <v>5254</v>
      </c>
      <c r="I34" s="197">
        <v>0</v>
      </c>
      <c r="J34" s="197">
        <v>92953</v>
      </c>
      <c r="K34" s="198">
        <f t="shared" si="0"/>
        <v>92953</v>
      </c>
      <c r="L34" s="199" t="s">
        <v>1580</v>
      </c>
    </row>
    <row r="35" spans="1:12" ht="56.25" customHeight="1">
      <c r="A35" s="200">
        <v>340</v>
      </c>
      <c r="B35" s="193" t="s">
        <v>1401</v>
      </c>
      <c r="C35" s="194">
        <v>42738</v>
      </c>
      <c r="D35" s="194" t="s">
        <v>5255</v>
      </c>
      <c r="E35" s="195" t="s">
        <v>15</v>
      </c>
      <c r="F35" s="195">
        <v>347207</v>
      </c>
      <c r="G35" s="195"/>
      <c r="H35" s="196" t="s">
        <v>5256</v>
      </c>
      <c r="I35" s="197">
        <v>50</v>
      </c>
      <c r="J35" s="197">
        <v>0</v>
      </c>
      <c r="K35" s="198">
        <f t="shared" si="0"/>
        <v>50</v>
      </c>
      <c r="L35" s="199" t="s">
        <v>1580</v>
      </c>
    </row>
    <row r="36" spans="1:12" ht="56.25" customHeight="1">
      <c r="A36" s="200">
        <v>132</v>
      </c>
      <c r="B36" s="193" t="s">
        <v>1414</v>
      </c>
      <c r="C36" s="194">
        <v>42739</v>
      </c>
      <c r="D36" s="194" t="s">
        <v>4853</v>
      </c>
      <c r="E36" s="195" t="s">
        <v>11</v>
      </c>
      <c r="F36" s="195">
        <v>876314</v>
      </c>
      <c r="G36" s="195"/>
      <c r="H36" s="196" t="s">
        <v>4854</v>
      </c>
      <c r="I36" s="197">
        <v>50</v>
      </c>
      <c r="J36" s="197">
        <v>0</v>
      </c>
      <c r="K36" s="198">
        <f t="shared" si="0"/>
        <v>50</v>
      </c>
      <c r="L36" s="199" t="s">
        <v>1580</v>
      </c>
    </row>
    <row r="37" spans="1:12" ht="56.25" customHeight="1">
      <c r="A37" s="200">
        <v>212</v>
      </c>
      <c r="B37" s="193" t="s">
        <v>4956</v>
      </c>
      <c r="C37" s="194">
        <v>42739</v>
      </c>
      <c r="D37" s="194" t="s">
        <v>4957</v>
      </c>
      <c r="E37" s="195" t="s">
        <v>6</v>
      </c>
      <c r="F37" s="195">
        <v>876310</v>
      </c>
      <c r="G37" s="195"/>
      <c r="H37" s="196" t="s">
        <v>4958</v>
      </c>
      <c r="I37" s="197">
        <v>0</v>
      </c>
      <c r="J37" s="197">
        <v>600</v>
      </c>
      <c r="K37" s="198">
        <f t="shared" si="0"/>
        <v>600</v>
      </c>
      <c r="L37" s="199" t="s">
        <v>1580</v>
      </c>
    </row>
    <row r="38" spans="1:12" ht="56.25" customHeight="1">
      <c r="A38" s="200">
        <v>78</v>
      </c>
      <c r="B38" s="193" t="s">
        <v>4544</v>
      </c>
      <c r="C38" s="194">
        <v>42739</v>
      </c>
      <c r="D38" s="194" t="s">
        <v>4545</v>
      </c>
      <c r="E38" s="195" t="s">
        <v>11</v>
      </c>
      <c r="F38" s="195">
        <v>876306</v>
      </c>
      <c r="G38" s="195"/>
      <c r="H38" s="196" t="s">
        <v>4546</v>
      </c>
      <c r="I38" s="197">
        <v>2564.0500000000002</v>
      </c>
      <c r="J38" s="197">
        <v>0</v>
      </c>
      <c r="K38" s="198">
        <f t="shared" si="0"/>
        <v>2564.0500000000002</v>
      </c>
      <c r="L38" s="199" t="s">
        <v>1580</v>
      </c>
    </row>
    <row r="39" spans="1:12" ht="56.25" customHeight="1">
      <c r="A39" s="200">
        <v>78</v>
      </c>
      <c r="B39" s="193" t="s">
        <v>4544</v>
      </c>
      <c r="C39" s="194">
        <v>42739</v>
      </c>
      <c r="D39" s="194" t="s">
        <v>4547</v>
      </c>
      <c r="E39" s="195" t="s">
        <v>11</v>
      </c>
      <c r="F39" s="195">
        <v>876305</v>
      </c>
      <c r="G39" s="195"/>
      <c r="H39" s="196" t="s">
        <v>4548</v>
      </c>
      <c r="I39" s="197">
        <v>1187.53</v>
      </c>
      <c r="J39" s="197">
        <v>0</v>
      </c>
      <c r="K39" s="198">
        <f t="shared" si="0"/>
        <v>1187.53</v>
      </c>
      <c r="L39" s="199" t="s">
        <v>1580</v>
      </c>
    </row>
    <row r="40" spans="1:12" ht="56.25" customHeight="1">
      <c r="A40" s="200">
        <v>132</v>
      </c>
      <c r="B40" s="193" t="s">
        <v>1414</v>
      </c>
      <c r="C40" s="194">
        <v>42739</v>
      </c>
      <c r="D40" s="194" t="s">
        <v>4855</v>
      </c>
      <c r="E40" s="195" t="s">
        <v>1288</v>
      </c>
      <c r="F40" s="195">
        <v>876296</v>
      </c>
      <c r="G40" s="195"/>
      <c r="H40" s="196" t="s">
        <v>4856</v>
      </c>
      <c r="I40" s="197">
        <v>0</v>
      </c>
      <c r="J40" s="197">
        <v>107897.51000000001</v>
      </c>
      <c r="K40" s="198">
        <f t="shared" si="0"/>
        <v>107897.51000000001</v>
      </c>
      <c r="L40" s="199" t="s">
        <v>1580</v>
      </c>
    </row>
    <row r="41" spans="1:12" ht="56.25" customHeight="1">
      <c r="A41" s="200" t="s">
        <v>629</v>
      </c>
      <c r="B41" s="193" t="s">
        <v>630</v>
      </c>
      <c r="C41" s="194">
        <v>42739</v>
      </c>
      <c r="D41" s="194" t="s">
        <v>7216</v>
      </c>
      <c r="E41" s="195" t="s">
        <v>11</v>
      </c>
      <c r="F41" s="195">
        <v>876288</v>
      </c>
      <c r="G41" s="195"/>
      <c r="H41" s="196" t="s">
        <v>7217</v>
      </c>
      <c r="I41" s="197">
        <v>50</v>
      </c>
      <c r="J41" s="197">
        <v>0</v>
      </c>
      <c r="K41" s="198">
        <f t="shared" si="0"/>
        <v>50</v>
      </c>
      <c r="L41" s="199" t="s">
        <v>1580</v>
      </c>
    </row>
    <row r="42" spans="1:12" ht="56.25" customHeight="1">
      <c r="A42" s="200" t="s">
        <v>629</v>
      </c>
      <c r="B42" s="193" t="s">
        <v>630</v>
      </c>
      <c r="C42" s="194">
        <v>42739</v>
      </c>
      <c r="D42" s="194" t="s">
        <v>7218</v>
      </c>
      <c r="E42" s="195" t="s">
        <v>13</v>
      </c>
      <c r="F42" s="195">
        <v>876288</v>
      </c>
      <c r="G42" s="195"/>
      <c r="H42" s="196" t="s">
        <v>7219</v>
      </c>
      <c r="I42" s="197">
        <v>98407</v>
      </c>
      <c r="J42" s="197">
        <v>0</v>
      </c>
      <c r="K42" s="198">
        <f t="shared" si="0"/>
        <v>98407</v>
      </c>
      <c r="L42" s="199" t="s">
        <v>1580</v>
      </c>
    </row>
    <row r="43" spans="1:12" ht="56.25" customHeight="1">
      <c r="A43" s="200" t="s">
        <v>631</v>
      </c>
      <c r="B43" s="193" t="s">
        <v>632</v>
      </c>
      <c r="C43" s="194">
        <v>42739</v>
      </c>
      <c r="D43" s="194" t="s">
        <v>7779</v>
      </c>
      <c r="E43" s="195" t="s">
        <v>1289</v>
      </c>
      <c r="F43" s="195">
        <v>12275247</v>
      </c>
      <c r="G43" s="195"/>
      <c r="H43" s="196" t="s">
        <v>7780</v>
      </c>
      <c r="I43" s="197">
        <v>0</v>
      </c>
      <c r="J43" s="197">
        <v>582756.14</v>
      </c>
      <c r="K43" s="198">
        <f t="shared" si="0"/>
        <v>582756.14</v>
      </c>
      <c r="L43" s="199" t="s">
        <v>1580</v>
      </c>
    </row>
    <row r="44" spans="1:12" ht="56.25" customHeight="1">
      <c r="A44" s="200" t="s">
        <v>629</v>
      </c>
      <c r="B44" s="193" t="s">
        <v>630</v>
      </c>
      <c r="C44" s="194">
        <v>42739</v>
      </c>
      <c r="D44" s="194" t="s">
        <v>7220</v>
      </c>
      <c r="E44" s="195" t="s">
        <v>11</v>
      </c>
      <c r="F44" s="195">
        <v>8798</v>
      </c>
      <c r="G44" s="195"/>
      <c r="H44" s="196" t="s">
        <v>7221</v>
      </c>
      <c r="I44" s="197">
        <v>68913.009999999995</v>
      </c>
      <c r="J44" s="197">
        <v>0</v>
      </c>
      <c r="K44" s="198">
        <f t="shared" si="0"/>
        <v>68913.009999999995</v>
      </c>
      <c r="L44" s="199" t="s">
        <v>1580</v>
      </c>
    </row>
    <row r="45" spans="1:12" ht="56.25" customHeight="1">
      <c r="A45" s="200" t="s">
        <v>629</v>
      </c>
      <c r="B45" s="193" t="s">
        <v>630</v>
      </c>
      <c r="C45" s="194">
        <v>42739</v>
      </c>
      <c r="D45" s="194" t="s">
        <v>7222</v>
      </c>
      <c r="E45" s="195" t="s">
        <v>13</v>
      </c>
      <c r="F45" s="195">
        <v>8798</v>
      </c>
      <c r="G45" s="195"/>
      <c r="H45" s="196" t="s">
        <v>7223</v>
      </c>
      <c r="I45" s="197">
        <v>98375730.159999996</v>
      </c>
      <c r="J45" s="197">
        <v>0</v>
      </c>
      <c r="K45" s="198">
        <f t="shared" si="0"/>
        <v>98375730.159999996</v>
      </c>
      <c r="L45" s="199" t="s">
        <v>1580</v>
      </c>
    </row>
    <row r="46" spans="1:12" ht="56.25" customHeight="1">
      <c r="A46" s="200">
        <v>340</v>
      </c>
      <c r="B46" s="193" t="s">
        <v>1401</v>
      </c>
      <c r="C46" s="194">
        <v>42739</v>
      </c>
      <c r="D46" s="194" t="s">
        <v>5257</v>
      </c>
      <c r="E46" s="195" t="s">
        <v>15</v>
      </c>
      <c r="F46" s="195">
        <v>348658</v>
      </c>
      <c r="G46" s="195"/>
      <c r="H46" s="196" t="s">
        <v>5258</v>
      </c>
      <c r="I46" s="197">
        <v>50</v>
      </c>
      <c r="J46" s="197">
        <v>0</v>
      </c>
      <c r="K46" s="198">
        <f t="shared" si="0"/>
        <v>50</v>
      </c>
      <c r="L46" s="199" t="s">
        <v>1580</v>
      </c>
    </row>
    <row r="47" spans="1:12" ht="56.25" customHeight="1">
      <c r="A47" s="200">
        <v>340</v>
      </c>
      <c r="B47" s="193" t="s">
        <v>1401</v>
      </c>
      <c r="C47" s="194">
        <v>42739</v>
      </c>
      <c r="D47" s="194" t="s">
        <v>5259</v>
      </c>
      <c r="E47" s="195" t="s">
        <v>6</v>
      </c>
      <c r="F47" s="195">
        <v>348657</v>
      </c>
      <c r="G47" s="195"/>
      <c r="H47" s="196" t="s">
        <v>5260</v>
      </c>
      <c r="I47" s="197">
        <v>0</v>
      </c>
      <c r="J47" s="197">
        <v>83822.34</v>
      </c>
      <c r="K47" s="198">
        <f t="shared" si="0"/>
        <v>83822.34</v>
      </c>
      <c r="L47" s="199" t="s">
        <v>1580</v>
      </c>
    </row>
    <row r="48" spans="1:12" ht="56.25" customHeight="1">
      <c r="A48" s="200">
        <v>10</v>
      </c>
      <c r="B48" s="193" t="s">
        <v>1384</v>
      </c>
      <c r="C48" s="194">
        <v>42739</v>
      </c>
      <c r="D48" s="194" t="s">
        <v>1831</v>
      </c>
      <c r="E48" s="195" t="s">
        <v>15</v>
      </c>
      <c r="F48" s="195">
        <v>348113</v>
      </c>
      <c r="G48" s="195"/>
      <c r="H48" s="196" t="s">
        <v>1832</v>
      </c>
      <c r="I48" s="197">
        <v>50</v>
      </c>
      <c r="J48" s="197">
        <v>0</v>
      </c>
      <c r="K48" s="198">
        <f t="shared" si="0"/>
        <v>50</v>
      </c>
      <c r="L48" s="199" t="s">
        <v>1580</v>
      </c>
    </row>
    <row r="49" spans="1:12" ht="56.25" customHeight="1">
      <c r="A49" s="200" t="s">
        <v>628</v>
      </c>
      <c r="B49" s="193" t="s">
        <v>627</v>
      </c>
      <c r="C49" s="194">
        <v>42740</v>
      </c>
      <c r="D49" s="194" t="s">
        <v>6385</v>
      </c>
      <c r="E49" s="195" t="s">
        <v>1728</v>
      </c>
      <c r="F49" s="195">
        <v>12287004</v>
      </c>
      <c r="G49" s="195"/>
      <c r="H49" s="196" t="s">
        <v>6386</v>
      </c>
      <c r="I49" s="197">
        <v>0</v>
      </c>
      <c r="J49" s="197">
        <v>238</v>
      </c>
      <c r="K49" s="198">
        <f t="shared" si="0"/>
        <v>238</v>
      </c>
      <c r="L49" s="199" t="s">
        <v>1580</v>
      </c>
    </row>
    <row r="50" spans="1:12" ht="56.25" customHeight="1">
      <c r="A50" s="200">
        <v>292</v>
      </c>
      <c r="B50" s="193" t="s">
        <v>1485</v>
      </c>
      <c r="C50" s="194">
        <v>42740</v>
      </c>
      <c r="D50" s="194" t="s">
        <v>5198</v>
      </c>
      <c r="E50" s="195" t="s">
        <v>1728</v>
      </c>
      <c r="F50" s="195">
        <v>12287005</v>
      </c>
      <c r="G50" s="195"/>
      <c r="H50" s="196" t="s">
        <v>5199</v>
      </c>
      <c r="I50" s="197">
        <v>0</v>
      </c>
      <c r="J50" s="197">
        <v>2810</v>
      </c>
      <c r="K50" s="198">
        <f t="shared" si="0"/>
        <v>2810</v>
      </c>
      <c r="L50" s="199" t="s">
        <v>1580</v>
      </c>
    </row>
    <row r="51" spans="1:12" ht="56.25" customHeight="1">
      <c r="A51" s="200" t="s">
        <v>628</v>
      </c>
      <c r="B51" s="193" t="s">
        <v>627</v>
      </c>
      <c r="C51" s="194">
        <v>42740</v>
      </c>
      <c r="D51" s="194" t="s">
        <v>6387</v>
      </c>
      <c r="E51" s="195" t="s">
        <v>1728</v>
      </c>
      <c r="F51" s="195">
        <v>12286957</v>
      </c>
      <c r="G51" s="195"/>
      <c r="H51" s="196" t="s">
        <v>6388</v>
      </c>
      <c r="I51" s="197">
        <v>0</v>
      </c>
      <c r="J51" s="197">
        <v>15887</v>
      </c>
      <c r="K51" s="198">
        <f t="shared" si="0"/>
        <v>15887</v>
      </c>
      <c r="L51" s="199" t="s">
        <v>1580</v>
      </c>
    </row>
    <row r="52" spans="1:12" ht="56.25" customHeight="1">
      <c r="A52" s="200">
        <v>249</v>
      </c>
      <c r="B52" s="193" t="s">
        <v>1486</v>
      </c>
      <c r="C52" s="194">
        <v>42740</v>
      </c>
      <c r="D52" s="194" t="s">
        <v>5010</v>
      </c>
      <c r="E52" s="195" t="s">
        <v>1728</v>
      </c>
      <c r="F52" s="195">
        <v>12286577</v>
      </c>
      <c r="G52" s="195"/>
      <c r="H52" s="196" t="s">
        <v>5011</v>
      </c>
      <c r="I52" s="197">
        <v>0</v>
      </c>
      <c r="J52" s="197">
        <v>1783</v>
      </c>
      <c r="K52" s="198">
        <f t="shared" si="0"/>
        <v>1783</v>
      </c>
      <c r="L52" s="199" t="s">
        <v>1580</v>
      </c>
    </row>
    <row r="53" spans="1:12" ht="56.25" customHeight="1">
      <c r="A53" s="200">
        <v>513</v>
      </c>
      <c r="B53" s="193" t="s">
        <v>1394</v>
      </c>
      <c r="C53" s="194">
        <v>42740</v>
      </c>
      <c r="D53" s="194" t="s">
        <v>5489</v>
      </c>
      <c r="E53" s="195" t="s">
        <v>1728</v>
      </c>
      <c r="F53" s="195">
        <v>12275529</v>
      </c>
      <c r="G53" s="195"/>
      <c r="H53" s="196" t="s">
        <v>5490</v>
      </c>
      <c r="I53" s="197">
        <v>269576.86</v>
      </c>
      <c r="J53" s="197">
        <v>0</v>
      </c>
      <c r="K53" s="198">
        <f t="shared" si="0"/>
        <v>269576.86</v>
      </c>
      <c r="L53" s="199" t="s">
        <v>1580</v>
      </c>
    </row>
    <row r="54" spans="1:12" ht="56.25" customHeight="1">
      <c r="A54" s="200">
        <v>513</v>
      </c>
      <c r="B54" s="193" t="s">
        <v>1394</v>
      </c>
      <c r="C54" s="194">
        <v>42740</v>
      </c>
      <c r="D54" s="194" t="s">
        <v>5491</v>
      </c>
      <c r="E54" s="195" t="s">
        <v>1728</v>
      </c>
      <c r="F54" s="195">
        <v>12275528</v>
      </c>
      <c r="G54" s="195"/>
      <c r="H54" s="196" t="s">
        <v>5492</v>
      </c>
      <c r="I54" s="197">
        <v>20587.400000000001</v>
      </c>
      <c r="J54" s="197">
        <v>0</v>
      </c>
      <c r="K54" s="198">
        <f t="shared" si="0"/>
        <v>20587.400000000001</v>
      </c>
      <c r="L54" s="199" t="s">
        <v>1580</v>
      </c>
    </row>
    <row r="55" spans="1:12" ht="56.25" customHeight="1">
      <c r="A55" s="200">
        <v>513</v>
      </c>
      <c r="B55" s="193" t="s">
        <v>1394</v>
      </c>
      <c r="C55" s="194">
        <v>42740</v>
      </c>
      <c r="D55" s="194" t="s">
        <v>5493</v>
      </c>
      <c r="E55" s="195" t="s">
        <v>1728</v>
      </c>
      <c r="F55" s="195">
        <v>12275527</v>
      </c>
      <c r="G55" s="195"/>
      <c r="H55" s="196" t="s">
        <v>5494</v>
      </c>
      <c r="I55" s="197">
        <v>6131.76</v>
      </c>
      <c r="J55" s="197">
        <v>0</v>
      </c>
      <c r="K55" s="198">
        <f t="shared" si="0"/>
        <v>6131.76</v>
      </c>
      <c r="L55" s="199" t="s">
        <v>1580</v>
      </c>
    </row>
    <row r="56" spans="1:12" ht="56.25" customHeight="1">
      <c r="A56" s="200">
        <v>513</v>
      </c>
      <c r="B56" s="193" t="s">
        <v>1394</v>
      </c>
      <c r="C56" s="194">
        <v>42740</v>
      </c>
      <c r="D56" s="194" t="s">
        <v>5495</v>
      </c>
      <c r="E56" s="195" t="s">
        <v>1728</v>
      </c>
      <c r="F56" s="195">
        <v>12275526</v>
      </c>
      <c r="G56" s="195"/>
      <c r="H56" s="196" t="s">
        <v>5496</v>
      </c>
      <c r="I56" s="197">
        <v>26122.600000000002</v>
      </c>
      <c r="J56" s="197">
        <v>0</v>
      </c>
      <c r="K56" s="198">
        <f t="shared" si="0"/>
        <v>26122.600000000002</v>
      </c>
      <c r="L56" s="199" t="s">
        <v>1580</v>
      </c>
    </row>
    <row r="57" spans="1:12" ht="56.25" customHeight="1">
      <c r="A57" s="200">
        <v>513</v>
      </c>
      <c r="B57" s="193" t="s">
        <v>1394</v>
      </c>
      <c r="C57" s="194">
        <v>42740</v>
      </c>
      <c r="D57" s="194" t="s">
        <v>5497</v>
      </c>
      <c r="E57" s="195" t="s">
        <v>1728</v>
      </c>
      <c r="F57" s="195">
        <v>12275524</v>
      </c>
      <c r="G57" s="195"/>
      <c r="H57" s="196" t="s">
        <v>5498</v>
      </c>
      <c r="I57" s="197">
        <v>55817.4</v>
      </c>
      <c r="J57" s="197">
        <v>0</v>
      </c>
      <c r="K57" s="198">
        <f t="shared" si="0"/>
        <v>55817.4</v>
      </c>
      <c r="L57" s="199" t="s">
        <v>1580</v>
      </c>
    </row>
    <row r="58" spans="1:12" ht="56.25" customHeight="1">
      <c r="A58" s="200">
        <v>513</v>
      </c>
      <c r="B58" s="193" t="s">
        <v>1394</v>
      </c>
      <c r="C58" s="194">
        <v>42740</v>
      </c>
      <c r="D58" s="194" t="s">
        <v>5499</v>
      </c>
      <c r="E58" s="195" t="s">
        <v>1728</v>
      </c>
      <c r="F58" s="195">
        <v>12275516</v>
      </c>
      <c r="G58" s="195"/>
      <c r="H58" s="196" t="s">
        <v>5500</v>
      </c>
      <c r="I58" s="197">
        <v>3670</v>
      </c>
      <c r="J58" s="197">
        <v>0</v>
      </c>
      <c r="K58" s="198">
        <f t="shared" si="0"/>
        <v>3670</v>
      </c>
      <c r="L58" s="199" t="s">
        <v>1580</v>
      </c>
    </row>
    <row r="59" spans="1:12" ht="56.25" customHeight="1">
      <c r="A59" s="200">
        <v>70</v>
      </c>
      <c r="B59" s="193" t="s">
        <v>4499</v>
      </c>
      <c r="C59" s="194">
        <v>42740</v>
      </c>
      <c r="D59" s="194" t="s">
        <v>4500</v>
      </c>
      <c r="E59" s="195" t="s">
        <v>1728</v>
      </c>
      <c r="F59" s="195">
        <v>12275506</v>
      </c>
      <c r="G59" s="195"/>
      <c r="H59" s="196" t="s">
        <v>4501</v>
      </c>
      <c r="I59" s="197">
        <v>27724.89</v>
      </c>
      <c r="J59" s="197">
        <v>0</v>
      </c>
      <c r="K59" s="198">
        <f t="shared" si="0"/>
        <v>27724.89</v>
      </c>
      <c r="L59" s="199" t="s">
        <v>1580</v>
      </c>
    </row>
    <row r="60" spans="1:12" ht="56.25" customHeight="1">
      <c r="A60" s="200">
        <v>70</v>
      </c>
      <c r="B60" s="193" t="s">
        <v>4499</v>
      </c>
      <c r="C60" s="194">
        <v>42740</v>
      </c>
      <c r="D60" s="194" t="s">
        <v>4502</v>
      </c>
      <c r="E60" s="195" t="s">
        <v>1728</v>
      </c>
      <c r="F60" s="195">
        <v>12275508</v>
      </c>
      <c r="G60" s="195"/>
      <c r="H60" s="196" t="s">
        <v>4501</v>
      </c>
      <c r="I60" s="197">
        <v>34985.01</v>
      </c>
      <c r="J60" s="197">
        <v>0</v>
      </c>
      <c r="K60" s="198">
        <f t="shared" si="0"/>
        <v>34985.01</v>
      </c>
      <c r="L60" s="199" t="s">
        <v>1580</v>
      </c>
    </row>
    <row r="61" spans="1:12" ht="56.25" customHeight="1">
      <c r="A61" s="200">
        <v>70</v>
      </c>
      <c r="B61" s="193" t="s">
        <v>4499</v>
      </c>
      <c r="C61" s="194">
        <v>42740</v>
      </c>
      <c r="D61" s="194" t="s">
        <v>4503</v>
      </c>
      <c r="E61" s="195" t="s">
        <v>1728</v>
      </c>
      <c r="F61" s="195">
        <v>12275513</v>
      </c>
      <c r="G61" s="195"/>
      <c r="H61" s="196" t="s">
        <v>4504</v>
      </c>
      <c r="I61" s="197">
        <v>120547.42</v>
      </c>
      <c r="J61" s="197">
        <v>0</v>
      </c>
      <c r="K61" s="198">
        <f t="shared" si="0"/>
        <v>120547.42</v>
      </c>
      <c r="L61" s="199" t="s">
        <v>1580</v>
      </c>
    </row>
    <row r="62" spans="1:12" ht="56.25" customHeight="1">
      <c r="A62" s="200">
        <v>117</v>
      </c>
      <c r="B62" s="193" t="s">
        <v>1397</v>
      </c>
      <c r="C62" s="194">
        <v>42740</v>
      </c>
      <c r="D62" s="194" t="s">
        <v>4628</v>
      </c>
      <c r="E62" s="195" t="s">
        <v>11</v>
      </c>
      <c r="F62" s="195">
        <v>876395</v>
      </c>
      <c r="G62" s="195"/>
      <c r="H62" s="196" t="s">
        <v>4629</v>
      </c>
      <c r="I62" s="197">
        <v>50</v>
      </c>
      <c r="J62" s="197">
        <v>0</v>
      </c>
      <c r="K62" s="198">
        <f t="shared" si="0"/>
        <v>50</v>
      </c>
      <c r="L62" s="199" t="s">
        <v>1580</v>
      </c>
    </row>
    <row r="63" spans="1:12" ht="56.25" customHeight="1">
      <c r="A63" s="200">
        <v>513</v>
      </c>
      <c r="B63" s="193" t="s">
        <v>1394</v>
      </c>
      <c r="C63" s="194">
        <v>42740</v>
      </c>
      <c r="D63" s="194" t="s">
        <v>5501</v>
      </c>
      <c r="E63" s="195" t="s">
        <v>11</v>
      </c>
      <c r="F63" s="195">
        <v>876387</v>
      </c>
      <c r="G63" s="195"/>
      <c r="H63" s="196" t="s">
        <v>5502</v>
      </c>
      <c r="I63" s="197">
        <v>0</v>
      </c>
      <c r="J63" s="197">
        <v>270</v>
      </c>
      <c r="K63" s="198">
        <f t="shared" si="0"/>
        <v>270</v>
      </c>
      <c r="L63" s="199" t="s">
        <v>1580</v>
      </c>
    </row>
    <row r="64" spans="1:12" ht="56.25" customHeight="1">
      <c r="A64" s="200">
        <v>117</v>
      </c>
      <c r="B64" s="193" t="s">
        <v>1397</v>
      </c>
      <c r="C64" s="194">
        <v>42740</v>
      </c>
      <c r="D64" s="194" t="s">
        <v>4630</v>
      </c>
      <c r="E64" s="195" t="s">
        <v>11</v>
      </c>
      <c r="F64" s="195">
        <v>876382</v>
      </c>
      <c r="G64" s="195"/>
      <c r="H64" s="196" t="s">
        <v>4631</v>
      </c>
      <c r="I64" s="197">
        <v>50</v>
      </c>
      <c r="J64" s="197">
        <v>0</v>
      </c>
      <c r="K64" s="198">
        <f t="shared" si="0"/>
        <v>50</v>
      </c>
      <c r="L64" s="199" t="s">
        <v>1580</v>
      </c>
    </row>
    <row r="65" spans="1:12" ht="56.25" customHeight="1">
      <c r="A65" s="200" t="s">
        <v>629</v>
      </c>
      <c r="B65" s="193" t="s">
        <v>630</v>
      </c>
      <c r="C65" s="194">
        <v>42740</v>
      </c>
      <c r="D65" s="194" t="s">
        <v>7224</v>
      </c>
      <c r="E65" s="195" t="s">
        <v>11</v>
      </c>
      <c r="F65" s="195">
        <v>876376</v>
      </c>
      <c r="G65" s="195"/>
      <c r="H65" s="196" t="s">
        <v>7225</v>
      </c>
      <c r="I65" s="197">
        <v>50</v>
      </c>
      <c r="J65" s="197">
        <v>0</v>
      </c>
      <c r="K65" s="198">
        <f t="shared" si="0"/>
        <v>50</v>
      </c>
      <c r="L65" s="199" t="s">
        <v>1580</v>
      </c>
    </row>
    <row r="66" spans="1:12" ht="56.25" customHeight="1">
      <c r="A66" s="200" t="s">
        <v>629</v>
      </c>
      <c r="B66" s="193" t="s">
        <v>630</v>
      </c>
      <c r="C66" s="194">
        <v>42740</v>
      </c>
      <c r="D66" s="194" t="s">
        <v>7226</v>
      </c>
      <c r="E66" s="195" t="s">
        <v>13</v>
      </c>
      <c r="F66" s="195">
        <v>876376</v>
      </c>
      <c r="G66" s="195"/>
      <c r="H66" s="196" t="s">
        <v>7227</v>
      </c>
      <c r="I66" s="197">
        <v>3382961.87</v>
      </c>
      <c r="J66" s="197">
        <v>0</v>
      </c>
      <c r="K66" s="198">
        <f t="shared" si="0"/>
        <v>3382961.87</v>
      </c>
      <c r="L66" s="199" t="s">
        <v>1580</v>
      </c>
    </row>
    <row r="67" spans="1:12" ht="56.25" customHeight="1">
      <c r="A67" s="200" t="s">
        <v>626</v>
      </c>
      <c r="B67" s="193" t="s">
        <v>1406</v>
      </c>
      <c r="C67" s="194">
        <v>42740</v>
      </c>
      <c r="D67" s="194" t="s">
        <v>6379</v>
      </c>
      <c r="E67" s="195" t="s">
        <v>6</v>
      </c>
      <c r="F67" s="195">
        <v>876362</v>
      </c>
      <c r="G67" s="195"/>
      <c r="H67" s="196" t="s">
        <v>6380</v>
      </c>
      <c r="I67" s="197">
        <v>0</v>
      </c>
      <c r="J67" s="197">
        <v>1161093.73</v>
      </c>
      <c r="K67" s="198">
        <f t="shared" si="0"/>
        <v>1161093.73</v>
      </c>
      <c r="L67" s="199" t="s">
        <v>1580</v>
      </c>
    </row>
    <row r="68" spans="1:12" ht="56.25" customHeight="1">
      <c r="A68" s="200">
        <v>117</v>
      </c>
      <c r="B68" s="193" t="s">
        <v>1397</v>
      </c>
      <c r="C68" s="194">
        <v>42740</v>
      </c>
      <c r="D68" s="194" t="s">
        <v>4632</v>
      </c>
      <c r="E68" s="195" t="s">
        <v>11</v>
      </c>
      <c r="F68" s="195">
        <v>876344</v>
      </c>
      <c r="G68" s="195"/>
      <c r="H68" s="196" t="s">
        <v>4633</v>
      </c>
      <c r="I68" s="197">
        <v>50</v>
      </c>
      <c r="J68" s="197">
        <v>0</v>
      </c>
      <c r="K68" s="198">
        <f t="shared" si="0"/>
        <v>50</v>
      </c>
      <c r="L68" s="199" t="s">
        <v>1580</v>
      </c>
    </row>
    <row r="69" spans="1:12" ht="56.25" customHeight="1">
      <c r="A69" s="200" t="s">
        <v>629</v>
      </c>
      <c r="B69" s="193" t="s">
        <v>630</v>
      </c>
      <c r="C69" s="194">
        <v>42740</v>
      </c>
      <c r="D69" s="194" t="s">
        <v>7228</v>
      </c>
      <c r="E69" s="195" t="s">
        <v>11</v>
      </c>
      <c r="F69" s="195">
        <v>876341</v>
      </c>
      <c r="G69" s="195"/>
      <c r="H69" s="196" t="s">
        <v>7229</v>
      </c>
      <c r="I69" s="197">
        <v>50</v>
      </c>
      <c r="J69" s="197">
        <v>0</v>
      </c>
      <c r="K69" s="198">
        <f t="shared" si="0"/>
        <v>50</v>
      </c>
      <c r="L69" s="199" t="s">
        <v>1580</v>
      </c>
    </row>
    <row r="70" spans="1:12" ht="56.25" customHeight="1">
      <c r="A70" s="200" t="s">
        <v>629</v>
      </c>
      <c r="B70" s="193" t="s">
        <v>630</v>
      </c>
      <c r="C70" s="194">
        <v>42740</v>
      </c>
      <c r="D70" s="194" t="s">
        <v>7230</v>
      </c>
      <c r="E70" s="195" t="s">
        <v>13</v>
      </c>
      <c r="F70" s="195">
        <v>876341</v>
      </c>
      <c r="G70" s="195"/>
      <c r="H70" s="196" t="s">
        <v>7231</v>
      </c>
      <c r="I70" s="197">
        <v>540</v>
      </c>
      <c r="J70" s="197">
        <v>0</v>
      </c>
      <c r="K70" s="198">
        <f t="shared" si="0"/>
        <v>540</v>
      </c>
      <c r="L70" s="199" t="s">
        <v>1580</v>
      </c>
    </row>
    <row r="71" spans="1:12" ht="56.25" customHeight="1">
      <c r="A71" s="200" t="s">
        <v>629</v>
      </c>
      <c r="B71" s="193" t="s">
        <v>630</v>
      </c>
      <c r="C71" s="194">
        <v>42740</v>
      </c>
      <c r="D71" s="194" t="s">
        <v>7232</v>
      </c>
      <c r="E71" s="195" t="s">
        <v>6</v>
      </c>
      <c r="F71" s="195">
        <v>786336</v>
      </c>
      <c r="G71" s="195"/>
      <c r="H71" s="196" t="s">
        <v>7233</v>
      </c>
      <c r="I71" s="197">
        <v>0</v>
      </c>
      <c r="J71" s="197">
        <v>16000</v>
      </c>
      <c r="K71" s="198">
        <f t="shared" si="0"/>
        <v>16000</v>
      </c>
      <c r="L71" s="199" t="s">
        <v>1580</v>
      </c>
    </row>
    <row r="72" spans="1:12" ht="56.25" customHeight="1">
      <c r="A72" s="200">
        <v>70</v>
      </c>
      <c r="B72" s="193" t="s">
        <v>4499</v>
      </c>
      <c r="C72" s="194">
        <v>42740</v>
      </c>
      <c r="D72" s="194" t="s">
        <v>4505</v>
      </c>
      <c r="E72" s="195" t="s">
        <v>1728</v>
      </c>
      <c r="F72" s="195">
        <v>12275512</v>
      </c>
      <c r="G72" s="195"/>
      <c r="H72" s="196" t="s">
        <v>4504</v>
      </c>
      <c r="I72" s="197">
        <v>690.1</v>
      </c>
      <c r="J72" s="197">
        <v>0</v>
      </c>
      <c r="K72" s="198">
        <f t="shared" si="0"/>
        <v>690.1</v>
      </c>
      <c r="L72" s="199" t="s">
        <v>1580</v>
      </c>
    </row>
    <row r="73" spans="1:12" ht="56.25" customHeight="1">
      <c r="A73" s="200">
        <v>513</v>
      </c>
      <c r="B73" s="193" t="s">
        <v>1394</v>
      </c>
      <c r="C73" s="194">
        <v>42740</v>
      </c>
      <c r="D73" s="194" t="s">
        <v>5503</v>
      </c>
      <c r="E73" s="195" t="s">
        <v>1728</v>
      </c>
      <c r="F73" s="195">
        <v>12275287</v>
      </c>
      <c r="G73" s="195"/>
      <c r="H73" s="196" t="s">
        <v>5504</v>
      </c>
      <c r="I73" s="197">
        <v>17608</v>
      </c>
      <c r="J73" s="197">
        <v>0</v>
      </c>
      <c r="K73" s="198">
        <f t="shared" ref="K73:K136" si="1">+I73+J73</f>
        <v>17608</v>
      </c>
      <c r="L73" s="199" t="s">
        <v>1580</v>
      </c>
    </row>
    <row r="74" spans="1:12" ht="56.25" customHeight="1">
      <c r="A74" s="200">
        <v>513</v>
      </c>
      <c r="B74" s="193" t="s">
        <v>1394</v>
      </c>
      <c r="C74" s="194">
        <v>42740</v>
      </c>
      <c r="D74" s="194" t="s">
        <v>5505</v>
      </c>
      <c r="E74" s="195" t="s">
        <v>1728</v>
      </c>
      <c r="F74" s="195">
        <v>12275290</v>
      </c>
      <c r="G74" s="195"/>
      <c r="H74" s="196" t="s">
        <v>5506</v>
      </c>
      <c r="I74" s="197">
        <v>84498</v>
      </c>
      <c r="J74" s="197">
        <v>0</v>
      </c>
      <c r="K74" s="198">
        <f t="shared" si="1"/>
        <v>84498</v>
      </c>
      <c r="L74" s="199" t="s">
        <v>1580</v>
      </c>
    </row>
    <row r="75" spans="1:12" ht="56.25" customHeight="1">
      <c r="A75" s="200">
        <v>513</v>
      </c>
      <c r="B75" s="193" t="s">
        <v>1394</v>
      </c>
      <c r="C75" s="194">
        <v>42740</v>
      </c>
      <c r="D75" s="194" t="s">
        <v>5507</v>
      </c>
      <c r="E75" s="195" t="s">
        <v>1728</v>
      </c>
      <c r="F75" s="195">
        <v>12275291</v>
      </c>
      <c r="G75" s="195"/>
      <c r="H75" s="196" t="s">
        <v>5508</v>
      </c>
      <c r="I75" s="197">
        <v>1807</v>
      </c>
      <c r="J75" s="197">
        <v>0</v>
      </c>
      <c r="K75" s="198">
        <f t="shared" si="1"/>
        <v>1807</v>
      </c>
      <c r="L75" s="199" t="s">
        <v>1580</v>
      </c>
    </row>
    <row r="76" spans="1:12" ht="56.25" customHeight="1">
      <c r="A76" s="200">
        <v>513</v>
      </c>
      <c r="B76" s="193" t="s">
        <v>1394</v>
      </c>
      <c r="C76" s="194">
        <v>42740</v>
      </c>
      <c r="D76" s="194" t="s">
        <v>5509</v>
      </c>
      <c r="E76" s="195" t="s">
        <v>1728</v>
      </c>
      <c r="F76" s="195">
        <v>12275288</v>
      </c>
      <c r="G76" s="195"/>
      <c r="H76" s="196" t="s">
        <v>5510</v>
      </c>
      <c r="I76" s="197">
        <v>2961.48</v>
      </c>
      <c r="J76" s="197">
        <v>0</v>
      </c>
      <c r="K76" s="198">
        <f t="shared" si="1"/>
        <v>2961.48</v>
      </c>
      <c r="L76" s="199" t="s">
        <v>1580</v>
      </c>
    </row>
    <row r="77" spans="1:12" ht="56.25" customHeight="1">
      <c r="A77" s="200" t="s">
        <v>631</v>
      </c>
      <c r="B77" s="193" t="s">
        <v>632</v>
      </c>
      <c r="C77" s="194">
        <v>42740</v>
      </c>
      <c r="D77" s="194" t="s">
        <v>7781</v>
      </c>
      <c r="E77" s="195" t="s">
        <v>1289</v>
      </c>
      <c r="F77" s="195">
        <v>12286579</v>
      </c>
      <c r="G77" s="195"/>
      <c r="H77" s="196" t="s">
        <v>7782</v>
      </c>
      <c r="I77" s="197">
        <v>0</v>
      </c>
      <c r="J77" s="197">
        <v>19748.650000000001</v>
      </c>
      <c r="K77" s="198">
        <f t="shared" si="1"/>
        <v>19748.650000000001</v>
      </c>
      <c r="L77" s="199" t="s">
        <v>1580</v>
      </c>
    </row>
    <row r="78" spans="1:12" ht="56.25" customHeight="1">
      <c r="A78" s="200">
        <v>513</v>
      </c>
      <c r="B78" s="193" t="s">
        <v>1394</v>
      </c>
      <c r="C78" s="194">
        <v>42740</v>
      </c>
      <c r="D78" s="194" t="s">
        <v>5511</v>
      </c>
      <c r="E78" s="195" t="s">
        <v>1728</v>
      </c>
      <c r="F78" s="195">
        <v>12275289</v>
      </c>
      <c r="G78" s="195"/>
      <c r="H78" s="196" t="s">
        <v>5512</v>
      </c>
      <c r="I78" s="197">
        <v>34412.6</v>
      </c>
      <c r="J78" s="197">
        <v>0</v>
      </c>
      <c r="K78" s="198">
        <f t="shared" si="1"/>
        <v>34412.6</v>
      </c>
      <c r="L78" s="199" t="s">
        <v>1580</v>
      </c>
    </row>
    <row r="79" spans="1:12" ht="56.25" customHeight="1">
      <c r="A79" s="200">
        <v>6</v>
      </c>
      <c r="B79" s="193" t="s">
        <v>1418</v>
      </c>
      <c r="C79" s="194">
        <v>42740</v>
      </c>
      <c r="D79" s="194" t="s">
        <v>1822</v>
      </c>
      <c r="E79" s="195" t="s">
        <v>1289</v>
      </c>
      <c r="F79" s="195">
        <v>12275244</v>
      </c>
      <c r="G79" s="195"/>
      <c r="H79" s="196" t="s">
        <v>1499</v>
      </c>
      <c r="I79" s="197">
        <v>0</v>
      </c>
      <c r="J79" s="197">
        <v>6355.34</v>
      </c>
      <c r="K79" s="198">
        <f t="shared" si="1"/>
        <v>6355.34</v>
      </c>
      <c r="L79" s="199" t="s">
        <v>1580</v>
      </c>
    </row>
    <row r="80" spans="1:12" ht="56.25" customHeight="1">
      <c r="A80" s="200">
        <v>70</v>
      </c>
      <c r="B80" s="193" t="s">
        <v>4499</v>
      </c>
      <c r="C80" s="194">
        <v>42740</v>
      </c>
      <c r="D80" s="194" t="s">
        <v>4506</v>
      </c>
      <c r="E80" s="195" t="s">
        <v>1728</v>
      </c>
      <c r="F80" s="195">
        <v>12275245</v>
      </c>
      <c r="G80" s="195"/>
      <c r="H80" s="196" t="s">
        <v>4507</v>
      </c>
      <c r="I80" s="197">
        <v>12330.720000000001</v>
      </c>
      <c r="J80" s="197">
        <v>0</v>
      </c>
      <c r="K80" s="198">
        <f t="shared" si="1"/>
        <v>12330.720000000001</v>
      </c>
      <c r="L80" s="199" t="s">
        <v>1580</v>
      </c>
    </row>
    <row r="81" spans="1:12" ht="56.25" customHeight="1">
      <c r="A81" s="200">
        <v>513</v>
      </c>
      <c r="B81" s="193" t="s">
        <v>1394</v>
      </c>
      <c r="C81" s="194">
        <v>42740</v>
      </c>
      <c r="D81" s="194" t="s">
        <v>5513</v>
      </c>
      <c r="E81" s="195" t="s">
        <v>15</v>
      </c>
      <c r="F81" s="195">
        <v>349807</v>
      </c>
      <c r="G81" s="195"/>
      <c r="H81" s="196" t="s">
        <v>5514</v>
      </c>
      <c r="I81" s="197">
        <v>50</v>
      </c>
      <c r="J81" s="197">
        <v>0</v>
      </c>
      <c r="K81" s="198">
        <f t="shared" si="1"/>
        <v>50</v>
      </c>
      <c r="L81" s="199" t="s">
        <v>1580</v>
      </c>
    </row>
    <row r="82" spans="1:12" ht="56.25" customHeight="1">
      <c r="A82" s="200">
        <v>10</v>
      </c>
      <c r="B82" s="193" t="s">
        <v>1384</v>
      </c>
      <c r="C82" s="194">
        <v>42740</v>
      </c>
      <c r="D82" s="194" t="s">
        <v>1833</v>
      </c>
      <c r="E82" s="195" t="s">
        <v>15</v>
      </c>
      <c r="F82" s="195">
        <v>349034</v>
      </c>
      <c r="G82" s="195"/>
      <c r="H82" s="196" t="s">
        <v>1834</v>
      </c>
      <c r="I82" s="197">
        <v>50</v>
      </c>
      <c r="J82" s="197">
        <v>0</v>
      </c>
      <c r="K82" s="198">
        <f t="shared" si="1"/>
        <v>50</v>
      </c>
      <c r="L82" s="199" t="s">
        <v>1580</v>
      </c>
    </row>
    <row r="83" spans="1:12" ht="56.25" customHeight="1">
      <c r="A83" s="200">
        <v>513</v>
      </c>
      <c r="B83" s="193" t="s">
        <v>1394</v>
      </c>
      <c r="C83" s="194">
        <v>42741</v>
      </c>
      <c r="D83" s="194" t="s">
        <v>5515</v>
      </c>
      <c r="E83" s="195" t="s">
        <v>15</v>
      </c>
      <c r="F83" s="195">
        <v>350792</v>
      </c>
      <c r="G83" s="195"/>
      <c r="H83" s="196" t="s">
        <v>5516</v>
      </c>
      <c r="I83" s="197">
        <v>50</v>
      </c>
      <c r="J83" s="197">
        <v>0</v>
      </c>
      <c r="K83" s="198">
        <f t="shared" si="1"/>
        <v>50</v>
      </c>
      <c r="L83" s="199" t="s">
        <v>1580</v>
      </c>
    </row>
    <row r="84" spans="1:12" ht="56.25" customHeight="1">
      <c r="A84" s="200">
        <v>513</v>
      </c>
      <c r="B84" s="193" t="s">
        <v>1394</v>
      </c>
      <c r="C84" s="194">
        <v>42741</v>
      </c>
      <c r="D84" s="194" t="s">
        <v>5517</v>
      </c>
      <c r="E84" s="195" t="s">
        <v>15</v>
      </c>
      <c r="F84" s="195">
        <v>350790</v>
      </c>
      <c r="G84" s="195"/>
      <c r="H84" s="196" t="s">
        <v>5518</v>
      </c>
      <c r="I84" s="197">
        <v>50</v>
      </c>
      <c r="J84" s="197">
        <v>0</v>
      </c>
      <c r="K84" s="198">
        <f t="shared" si="1"/>
        <v>50</v>
      </c>
      <c r="L84" s="199" t="s">
        <v>1580</v>
      </c>
    </row>
    <row r="85" spans="1:12" ht="56.25" customHeight="1">
      <c r="A85" s="200">
        <v>10</v>
      </c>
      <c r="B85" s="193" t="s">
        <v>1384</v>
      </c>
      <c r="C85" s="194">
        <v>42741</v>
      </c>
      <c r="D85" s="194" t="s">
        <v>1835</v>
      </c>
      <c r="E85" s="195" t="s">
        <v>15</v>
      </c>
      <c r="F85" s="195">
        <v>350673</v>
      </c>
      <c r="G85" s="195"/>
      <c r="H85" s="196" t="s">
        <v>1836</v>
      </c>
      <c r="I85" s="197">
        <v>50</v>
      </c>
      <c r="J85" s="197">
        <v>0</v>
      </c>
      <c r="K85" s="198">
        <f t="shared" si="1"/>
        <v>50</v>
      </c>
      <c r="L85" s="199" t="s">
        <v>1580</v>
      </c>
    </row>
    <row r="86" spans="1:12" ht="56.25" customHeight="1">
      <c r="A86" s="200">
        <v>513</v>
      </c>
      <c r="B86" s="193" t="s">
        <v>1394</v>
      </c>
      <c r="C86" s="194">
        <v>42741</v>
      </c>
      <c r="D86" s="194" t="s">
        <v>5519</v>
      </c>
      <c r="E86" s="195" t="s">
        <v>11</v>
      </c>
      <c r="F86" s="195">
        <v>876453</v>
      </c>
      <c r="G86" s="195"/>
      <c r="H86" s="196" t="s">
        <v>5520</v>
      </c>
      <c r="I86" s="197">
        <v>270</v>
      </c>
      <c r="J86" s="197">
        <v>0</v>
      </c>
      <c r="K86" s="198">
        <f t="shared" si="1"/>
        <v>270</v>
      </c>
      <c r="L86" s="199" t="s">
        <v>1580</v>
      </c>
    </row>
    <row r="87" spans="1:12" ht="56.25" customHeight="1">
      <c r="A87" s="200" t="s">
        <v>629</v>
      </c>
      <c r="B87" s="193" t="s">
        <v>630</v>
      </c>
      <c r="C87" s="194">
        <v>42741</v>
      </c>
      <c r="D87" s="194" t="s">
        <v>7234</v>
      </c>
      <c r="E87" s="195" t="s">
        <v>11</v>
      </c>
      <c r="F87" s="195">
        <v>876445</v>
      </c>
      <c r="G87" s="195"/>
      <c r="H87" s="196" t="s">
        <v>7235</v>
      </c>
      <c r="I87" s="197">
        <v>50</v>
      </c>
      <c r="J87" s="197">
        <v>0</v>
      </c>
      <c r="K87" s="198">
        <f t="shared" si="1"/>
        <v>50</v>
      </c>
      <c r="L87" s="199" t="s">
        <v>1580</v>
      </c>
    </row>
    <row r="88" spans="1:12" ht="56.25" customHeight="1">
      <c r="A88" s="200" t="s">
        <v>629</v>
      </c>
      <c r="B88" s="193" t="s">
        <v>630</v>
      </c>
      <c r="C88" s="194">
        <v>42741</v>
      </c>
      <c r="D88" s="194" t="s">
        <v>7236</v>
      </c>
      <c r="E88" s="195" t="s">
        <v>13</v>
      </c>
      <c r="F88" s="195">
        <v>876445</v>
      </c>
      <c r="G88" s="195"/>
      <c r="H88" s="196" t="s">
        <v>7237</v>
      </c>
      <c r="I88" s="197">
        <v>177052.5</v>
      </c>
      <c r="J88" s="197">
        <v>0</v>
      </c>
      <c r="K88" s="198">
        <f t="shared" si="1"/>
        <v>177052.5</v>
      </c>
      <c r="L88" s="199" t="s">
        <v>1580</v>
      </c>
    </row>
    <row r="89" spans="1:12" ht="56.25" customHeight="1">
      <c r="A89" s="200" t="s">
        <v>629</v>
      </c>
      <c r="B89" s="193" t="s">
        <v>630</v>
      </c>
      <c r="C89" s="194">
        <v>42741</v>
      </c>
      <c r="D89" s="194" t="s">
        <v>7238</v>
      </c>
      <c r="E89" s="195" t="s">
        <v>21</v>
      </c>
      <c r="F89" s="195">
        <v>876404</v>
      </c>
      <c r="G89" s="195"/>
      <c r="H89" s="196" t="s">
        <v>7239</v>
      </c>
      <c r="I89" s="197">
        <v>15213785.949999999</v>
      </c>
      <c r="J89" s="197">
        <v>0</v>
      </c>
      <c r="K89" s="198">
        <f t="shared" si="1"/>
        <v>15213785.949999999</v>
      </c>
      <c r="L89" s="199" t="s">
        <v>1580</v>
      </c>
    </row>
    <row r="90" spans="1:12" ht="56.25" customHeight="1">
      <c r="A90" s="200">
        <v>10</v>
      </c>
      <c r="B90" s="193" t="s">
        <v>1384</v>
      </c>
      <c r="C90" s="194">
        <v>42741</v>
      </c>
      <c r="D90" s="194" t="s">
        <v>1837</v>
      </c>
      <c r="E90" s="195" t="s">
        <v>11</v>
      </c>
      <c r="F90" s="195">
        <v>876401</v>
      </c>
      <c r="G90" s="195"/>
      <c r="H90" s="196" t="s">
        <v>1838</v>
      </c>
      <c r="I90" s="197">
        <v>50</v>
      </c>
      <c r="J90" s="197">
        <v>0</v>
      </c>
      <c r="K90" s="198">
        <f t="shared" si="1"/>
        <v>50</v>
      </c>
      <c r="L90" s="199" t="s">
        <v>1580</v>
      </c>
    </row>
    <row r="91" spans="1:12" ht="56.25" customHeight="1">
      <c r="A91" s="200" t="s">
        <v>629</v>
      </c>
      <c r="B91" s="193" t="s">
        <v>630</v>
      </c>
      <c r="C91" s="194">
        <v>42741</v>
      </c>
      <c r="D91" s="194" t="s">
        <v>7240</v>
      </c>
      <c r="E91" s="195" t="s">
        <v>6</v>
      </c>
      <c r="F91" s="195">
        <v>786881</v>
      </c>
      <c r="G91" s="195"/>
      <c r="H91" s="196" t="s">
        <v>7241</v>
      </c>
      <c r="I91" s="197">
        <v>0</v>
      </c>
      <c r="J91" s="197">
        <v>140000</v>
      </c>
      <c r="K91" s="198">
        <f t="shared" si="1"/>
        <v>140000</v>
      </c>
      <c r="L91" s="199" t="s">
        <v>1580</v>
      </c>
    </row>
    <row r="92" spans="1:12" ht="56.25" customHeight="1">
      <c r="A92" s="200" t="s">
        <v>628</v>
      </c>
      <c r="B92" s="193" t="s">
        <v>627</v>
      </c>
      <c r="C92" s="194">
        <v>42741</v>
      </c>
      <c r="D92" s="194" t="s">
        <v>6389</v>
      </c>
      <c r="E92" s="195" t="s">
        <v>6</v>
      </c>
      <c r="F92" s="195">
        <v>786879</v>
      </c>
      <c r="G92" s="195"/>
      <c r="H92" s="196" t="s">
        <v>6390</v>
      </c>
      <c r="I92" s="197">
        <v>0</v>
      </c>
      <c r="J92" s="197">
        <v>153396.4</v>
      </c>
      <c r="K92" s="198">
        <f t="shared" si="1"/>
        <v>153396.4</v>
      </c>
      <c r="L92" s="199" t="s">
        <v>1580</v>
      </c>
    </row>
    <row r="93" spans="1:12" ht="56.25" customHeight="1">
      <c r="A93" s="200">
        <v>513</v>
      </c>
      <c r="B93" s="193" t="s">
        <v>1394</v>
      </c>
      <c r="C93" s="194">
        <v>42741</v>
      </c>
      <c r="D93" s="194" t="s">
        <v>5521</v>
      </c>
      <c r="E93" s="195" t="s">
        <v>15</v>
      </c>
      <c r="F93" s="195">
        <v>350671</v>
      </c>
      <c r="G93" s="195"/>
      <c r="H93" s="196" t="s">
        <v>5522</v>
      </c>
      <c r="I93" s="197">
        <v>50</v>
      </c>
      <c r="J93" s="197">
        <v>0</v>
      </c>
      <c r="K93" s="198">
        <f t="shared" si="1"/>
        <v>50</v>
      </c>
      <c r="L93" s="199" t="s">
        <v>1580</v>
      </c>
    </row>
    <row r="94" spans="1:12" ht="56.25" customHeight="1">
      <c r="A94" s="200">
        <v>513</v>
      </c>
      <c r="B94" s="193" t="s">
        <v>1394</v>
      </c>
      <c r="C94" s="194">
        <v>42741</v>
      </c>
      <c r="D94" s="194" t="s">
        <v>5523</v>
      </c>
      <c r="E94" s="195" t="s">
        <v>15</v>
      </c>
      <c r="F94" s="195">
        <v>350669</v>
      </c>
      <c r="G94" s="195"/>
      <c r="H94" s="196" t="s">
        <v>5524</v>
      </c>
      <c r="I94" s="197">
        <v>50</v>
      </c>
      <c r="J94" s="197">
        <v>0</v>
      </c>
      <c r="K94" s="198">
        <f t="shared" si="1"/>
        <v>50</v>
      </c>
      <c r="L94" s="199" t="s">
        <v>1580</v>
      </c>
    </row>
    <row r="95" spans="1:12" ht="56.25" customHeight="1">
      <c r="A95" s="200">
        <v>10</v>
      </c>
      <c r="B95" s="193" t="s">
        <v>1384</v>
      </c>
      <c r="C95" s="194">
        <v>42741</v>
      </c>
      <c r="D95" s="194" t="s">
        <v>1839</v>
      </c>
      <c r="E95" s="195" t="s">
        <v>15</v>
      </c>
      <c r="F95" s="195">
        <v>350667</v>
      </c>
      <c r="G95" s="195"/>
      <c r="H95" s="196" t="s">
        <v>1840</v>
      </c>
      <c r="I95" s="197">
        <v>50</v>
      </c>
      <c r="J95" s="197">
        <v>0</v>
      </c>
      <c r="K95" s="198">
        <f t="shared" si="1"/>
        <v>50</v>
      </c>
      <c r="L95" s="199" t="s">
        <v>1580</v>
      </c>
    </row>
    <row r="96" spans="1:12" ht="56.25" customHeight="1">
      <c r="A96" s="200" t="s">
        <v>629</v>
      </c>
      <c r="B96" s="193" t="s">
        <v>630</v>
      </c>
      <c r="C96" s="194">
        <v>42741</v>
      </c>
      <c r="D96" s="194" t="s">
        <v>7242</v>
      </c>
      <c r="E96" s="195" t="s">
        <v>11</v>
      </c>
      <c r="F96" s="195">
        <v>8784</v>
      </c>
      <c r="G96" s="195"/>
      <c r="H96" s="196" t="s">
        <v>7243</v>
      </c>
      <c r="I96" s="197">
        <v>442.05</v>
      </c>
      <c r="J96" s="197">
        <v>0</v>
      </c>
      <c r="K96" s="198">
        <f t="shared" si="1"/>
        <v>442.05</v>
      </c>
      <c r="L96" s="199" t="s">
        <v>1580</v>
      </c>
    </row>
    <row r="97" spans="1:12" ht="56.25" customHeight="1">
      <c r="A97" s="200" t="s">
        <v>629</v>
      </c>
      <c r="B97" s="193" t="s">
        <v>630</v>
      </c>
      <c r="C97" s="194">
        <v>42741</v>
      </c>
      <c r="D97" s="194" t="s">
        <v>7244</v>
      </c>
      <c r="E97" s="195" t="s">
        <v>11</v>
      </c>
      <c r="F97" s="195">
        <v>8785</v>
      </c>
      <c r="G97" s="195"/>
      <c r="H97" s="196" t="s">
        <v>7245</v>
      </c>
      <c r="I97" s="197">
        <v>11499</v>
      </c>
      <c r="J97" s="197">
        <v>0</v>
      </c>
      <c r="K97" s="198">
        <f t="shared" si="1"/>
        <v>11499</v>
      </c>
      <c r="L97" s="199" t="s">
        <v>1580</v>
      </c>
    </row>
    <row r="98" spans="1:12" ht="56.25" customHeight="1">
      <c r="A98" s="200">
        <v>10</v>
      </c>
      <c r="B98" s="193" t="s">
        <v>1384</v>
      </c>
      <c r="C98" s="194">
        <v>42741</v>
      </c>
      <c r="D98" s="194" t="s">
        <v>1841</v>
      </c>
      <c r="E98" s="195" t="s">
        <v>15</v>
      </c>
      <c r="F98" s="195">
        <v>350180</v>
      </c>
      <c r="G98" s="195"/>
      <c r="H98" s="196" t="s">
        <v>1842</v>
      </c>
      <c r="I98" s="197">
        <v>50</v>
      </c>
      <c r="J98" s="197">
        <v>0</v>
      </c>
      <c r="K98" s="198">
        <f t="shared" si="1"/>
        <v>50</v>
      </c>
      <c r="L98" s="199" t="s">
        <v>1580</v>
      </c>
    </row>
    <row r="99" spans="1:12" ht="56.25" customHeight="1">
      <c r="A99" s="200">
        <v>10</v>
      </c>
      <c r="B99" s="193" t="s">
        <v>1384</v>
      </c>
      <c r="C99" s="194">
        <v>42741</v>
      </c>
      <c r="D99" s="194" t="s">
        <v>1843</v>
      </c>
      <c r="E99" s="195" t="s">
        <v>15</v>
      </c>
      <c r="F99" s="195">
        <v>350076</v>
      </c>
      <c r="G99" s="195"/>
      <c r="H99" s="196" t="s">
        <v>1844</v>
      </c>
      <c r="I99" s="197">
        <v>50</v>
      </c>
      <c r="J99" s="197">
        <v>0</v>
      </c>
      <c r="K99" s="198">
        <f t="shared" si="1"/>
        <v>50</v>
      </c>
      <c r="L99" s="199" t="s">
        <v>1580</v>
      </c>
    </row>
    <row r="100" spans="1:12" ht="56.25" customHeight="1">
      <c r="A100" s="200">
        <v>10</v>
      </c>
      <c r="B100" s="193" t="s">
        <v>1384</v>
      </c>
      <c r="C100" s="194">
        <v>42741</v>
      </c>
      <c r="D100" s="194" t="s">
        <v>1845</v>
      </c>
      <c r="E100" s="195" t="s">
        <v>15</v>
      </c>
      <c r="F100" s="195">
        <v>350074</v>
      </c>
      <c r="G100" s="195"/>
      <c r="H100" s="196" t="s">
        <v>1846</v>
      </c>
      <c r="I100" s="197">
        <v>50</v>
      </c>
      <c r="J100" s="197">
        <v>0</v>
      </c>
      <c r="K100" s="198">
        <f t="shared" si="1"/>
        <v>50</v>
      </c>
      <c r="L100" s="199" t="s">
        <v>1580</v>
      </c>
    </row>
    <row r="101" spans="1:12" ht="56.25" customHeight="1">
      <c r="A101" s="200">
        <v>513</v>
      </c>
      <c r="B101" s="193" t="s">
        <v>1394</v>
      </c>
      <c r="C101" s="194">
        <v>42744</v>
      </c>
      <c r="D101" s="194" t="s">
        <v>5525</v>
      </c>
      <c r="E101" s="195" t="s">
        <v>11</v>
      </c>
      <c r="F101" s="195">
        <v>876502</v>
      </c>
      <c r="G101" s="195"/>
      <c r="H101" s="196" t="s">
        <v>5526</v>
      </c>
      <c r="I101" s="197">
        <v>10258.16</v>
      </c>
      <c r="J101" s="197">
        <v>0</v>
      </c>
      <c r="K101" s="198">
        <f t="shared" si="1"/>
        <v>10258.16</v>
      </c>
      <c r="L101" s="199" t="s">
        <v>1580</v>
      </c>
    </row>
    <row r="102" spans="1:12" ht="56.25" customHeight="1">
      <c r="A102" s="200">
        <v>513</v>
      </c>
      <c r="B102" s="193" t="s">
        <v>1394</v>
      </c>
      <c r="C102" s="194">
        <v>42744</v>
      </c>
      <c r="D102" s="194" t="s">
        <v>5527</v>
      </c>
      <c r="E102" s="195" t="s">
        <v>11</v>
      </c>
      <c r="F102" s="195">
        <v>876484</v>
      </c>
      <c r="G102" s="195"/>
      <c r="H102" s="196" t="s">
        <v>5528</v>
      </c>
      <c r="I102" s="197">
        <v>270</v>
      </c>
      <c r="J102" s="197">
        <v>0</v>
      </c>
      <c r="K102" s="198">
        <f t="shared" si="1"/>
        <v>270</v>
      </c>
      <c r="L102" s="199" t="s">
        <v>1580</v>
      </c>
    </row>
    <row r="103" spans="1:12" ht="56.25" customHeight="1">
      <c r="A103" s="200" t="s">
        <v>629</v>
      </c>
      <c r="B103" s="193" t="s">
        <v>630</v>
      </c>
      <c r="C103" s="194">
        <v>42744</v>
      </c>
      <c r="D103" s="194" t="s">
        <v>7246</v>
      </c>
      <c r="E103" s="195" t="s">
        <v>11</v>
      </c>
      <c r="F103" s="195">
        <v>876473</v>
      </c>
      <c r="G103" s="195"/>
      <c r="H103" s="196" t="s">
        <v>7247</v>
      </c>
      <c r="I103" s="197">
        <v>50</v>
      </c>
      <c r="J103" s="197">
        <v>0</v>
      </c>
      <c r="K103" s="198">
        <f t="shared" si="1"/>
        <v>50</v>
      </c>
      <c r="L103" s="199" t="s">
        <v>1580</v>
      </c>
    </row>
    <row r="104" spans="1:12" ht="56.25" customHeight="1">
      <c r="A104" s="200" t="s">
        <v>629</v>
      </c>
      <c r="B104" s="193" t="s">
        <v>630</v>
      </c>
      <c r="C104" s="194">
        <v>42744</v>
      </c>
      <c r="D104" s="194" t="s">
        <v>7248</v>
      </c>
      <c r="E104" s="195" t="s">
        <v>13</v>
      </c>
      <c r="F104" s="195">
        <v>876473</v>
      </c>
      <c r="G104" s="195"/>
      <c r="H104" s="196" t="s">
        <v>7249</v>
      </c>
      <c r="I104" s="197">
        <v>1620</v>
      </c>
      <c r="J104" s="197">
        <v>0</v>
      </c>
      <c r="K104" s="198">
        <f t="shared" si="1"/>
        <v>1620</v>
      </c>
      <c r="L104" s="199" t="s">
        <v>1580</v>
      </c>
    </row>
    <row r="105" spans="1:12" ht="56.25" customHeight="1">
      <c r="A105" s="200" t="s">
        <v>629</v>
      </c>
      <c r="B105" s="193" t="s">
        <v>630</v>
      </c>
      <c r="C105" s="194">
        <v>42744</v>
      </c>
      <c r="D105" s="194" t="s">
        <v>7250</v>
      </c>
      <c r="E105" s="195" t="s">
        <v>11</v>
      </c>
      <c r="F105" s="195">
        <v>876472</v>
      </c>
      <c r="G105" s="195"/>
      <c r="H105" s="196" t="s">
        <v>7251</v>
      </c>
      <c r="I105" s="197">
        <v>50</v>
      </c>
      <c r="J105" s="197">
        <v>0</v>
      </c>
      <c r="K105" s="198">
        <f t="shared" si="1"/>
        <v>50</v>
      </c>
      <c r="L105" s="199" t="s">
        <v>1580</v>
      </c>
    </row>
    <row r="106" spans="1:12" ht="56.25" customHeight="1">
      <c r="A106" s="200" t="s">
        <v>629</v>
      </c>
      <c r="B106" s="193" t="s">
        <v>630</v>
      </c>
      <c r="C106" s="194">
        <v>42744</v>
      </c>
      <c r="D106" s="194" t="s">
        <v>7252</v>
      </c>
      <c r="E106" s="195" t="s">
        <v>13</v>
      </c>
      <c r="F106" s="195">
        <v>876469</v>
      </c>
      <c r="G106" s="195"/>
      <c r="H106" s="196" t="s">
        <v>7253</v>
      </c>
      <c r="I106" s="197">
        <v>6522390</v>
      </c>
      <c r="J106" s="197">
        <v>0</v>
      </c>
      <c r="K106" s="198">
        <f t="shared" si="1"/>
        <v>6522390</v>
      </c>
      <c r="L106" s="199" t="s">
        <v>1580</v>
      </c>
    </row>
    <row r="107" spans="1:12" ht="56.25" customHeight="1">
      <c r="A107" s="200" t="s">
        <v>628</v>
      </c>
      <c r="B107" s="193" t="s">
        <v>627</v>
      </c>
      <c r="C107" s="194">
        <v>42744</v>
      </c>
      <c r="D107" s="194" t="s">
        <v>6391</v>
      </c>
      <c r="E107" s="195" t="s">
        <v>6</v>
      </c>
      <c r="F107" s="195">
        <v>990201001</v>
      </c>
      <c r="G107" s="195"/>
      <c r="H107" s="196" t="s">
        <v>6392</v>
      </c>
      <c r="I107" s="197">
        <v>0</v>
      </c>
      <c r="J107" s="197">
        <v>9965.16</v>
      </c>
      <c r="K107" s="198">
        <f t="shared" si="1"/>
        <v>9965.16</v>
      </c>
      <c r="L107" s="199" t="s">
        <v>1580</v>
      </c>
    </row>
    <row r="108" spans="1:12" ht="56.25" customHeight="1">
      <c r="A108" s="200">
        <v>513</v>
      </c>
      <c r="B108" s="193" t="s">
        <v>1394</v>
      </c>
      <c r="C108" s="194">
        <v>42744</v>
      </c>
      <c r="D108" s="194" t="s">
        <v>5529</v>
      </c>
      <c r="E108" s="195" t="s">
        <v>15</v>
      </c>
      <c r="F108" s="195">
        <v>351102</v>
      </c>
      <c r="G108" s="195"/>
      <c r="H108" s="196" t="s">
        <v>5530</v>
      </c>
      <c r="I108" s="197">
        <v>50</v>
      </c>
      <c r="J108" s="197">
        <v>0</v>
      </c>
      <c r="K108" s="198">
        <f t="shared" si="1"/>
        <v>50</v>
      </c>
      <c r="L108" s="199" t="s">
        <v>1580</v>
      </c>
    </row>
    <row r="109" spans="1:12" ht="56.25" customHeight="1">
      <c r="A109" s="200">
        <v>10</v>
      </c>
      <c r="B109" s="193" t="s">
        <v>1384</v>
      </c>
      <c r="C109" s="194">
        <v>42744</v>
      </c>
      <c r="D109" s="194" t="s">
        <v>1847</v>
      </c>
      <c r="E109" s="195" t="s">
        <v>15</v>
      </c>
      <c r="F109" s="195">
        <v>351188</v>
      </c>
      <c r="G109" s="195"/>
      <c r="H109" s="196" t="s">
        <v>1848</v>
      </c>
      <c r="I109" s="197">
        <v>50</v>
      </c>
      <c r="J109" s="197">
        <v>0</v>
      </c>
      <c r="K109" s="198">
        <f t="shared" si="1"/>
        <v>50</v>
      </c>
      <c r="L109" s="199" t="s">
        <v>1580</v>
      </c>
    </row>
    <row r="110" spans="1:12" ht="56.25" customHeight="1">
      <c r="A110" s="200">
        <v>513</v>
      </c>
      <c r="B110" s="193" t="s">
        <v>1394</v>
      </c>
      <c r="C110" s="194">
        <v>42744</v>
      </c>
      <c r="D110" s="194" t="s">
        <v>5531</v>
      </c>
      <c r="E110" s="195" t="s">
        <v>15</v>
      </c>
      <c r="F110" s="195">
        <v>351190</v>
      </c>
      <c r="G110" s="195"/>
      <c r="H110" s="196" t="s">
        <v>5532</v>
      </c>
      <c r="I110" s="197">
        <v>50</v>
      </c>
      <c r="J110" s="197">
        <v>0</v>
      </c>
      <c r="K110" s="198">
        <f t="shared" si="1"/>
        <v>50</v>
      </c>
      <c r="L110" s="199" t="s">
        <v>1580</v>
      </c>
    </row>
    <row r="111" spans="1:12" ht="56.25" customHeight="1">
      <c r="A111" s="200" t="s">
        <v>629</v>
      </c>
      <c r="B111" s="193" t="s">
        <v>630</v>
      </c>
      <c r="C111" s="194">
        <v>42744</v>
      </c>
      <c r="D111" s="194" t="s">
        <v>7254</v>
      </c>
      <c r="E111" s="195" t="s">
        <v>11</v>
      </c>
      <c r="F111" s="195">
        <v>8753</v>
      </c>
      <c r="G111" s="195"/>
      <c r="H111" s="196" t="s">
        <v>7255</v>
      </c>
      <c r="I111" s="197">
        <v>3902.92</v>
      </c>
      <c r="J111" s="197">
        <v>0</v>
      </c>
      <c r="K111" s="198">
        <f t="shared" si="1"/>
        <v>3902.92</v>
      </c>
      <c r="L111" s="199" t="s">
        <v>1580</v>
      </c>
    </row>
    <row r="112" spans="1:12" ht="56.25" customHeight="1">
      <c r="A112" s="200" t="s">
        <v>629</v>
      </c>
      <c r="B112" s="193" t="s">
        <v>630</v>
      </c>
      <c r="C112" s="194">
        <v>42744</v>
      </c>
      <c r="D112" s="194" t="s">
        <v>7256</v>
      </c>
      <c r="E112" s="195" t="s">
        <v>11</v>
      </c>
      <c r="F112" s="195">
        <v>8757</v>
      </c>
      <c r="G112" s="195"/>
      <c r="H112" s="196" t="s">
        <v>7257</v>
      </c>
      <c r="I112" s="197">
        <v>1472.76</v>
      </c>
      <c r="J112" s="197">
        <v>0</v>
      </c>
      <c r="K112" s="198">
        <f t="shared" si="1"/>
        <v>1472.76</v>
      </c>
      <c r="L112" s="199" t="s">
        <v>1580</v>
      </c>
    </row>
    <row r="113" spans="1:12" ht="56.25" customHeight="1">
      <c r="A113" s="200">
        <v>513</v>
      </c>
      <c r="B113" s="193" t="s">
        <v>1394</v>
      </c>
      <c r="C113" s="194">
        <v>42744</v>
      </c>
      <c r="D113" s="194" t="s">
        <v>5533</v>
      </c>
      <c r="E113" s="195" t="s">
        <v>15</v>
      </c>
      <c r="F113" s="195">
        <v>351758</v>
      </c>
      <c r="G113" s="195"/>
      <c r="H113" s="196" t="s">
        <v>5534</v>
      </c>
      <c r="I113" s="197">
        <v>50</v>
      </c>
      <c r="J113" s="197">
        <v>0</v>
      </c>
      <c r="K113" s="198">
        <f t="shared" si="1"/>
        <v>50</v>
      </c>
      <c r="L113" s="199" t="s">
        <v>1580</v>
      </c>
    </row>
    <row r="114" spans="1:12" ht="56.25" customHeight="1">
      <c r="A114" s="200">
        <v>513</v>
      </c>
      <c r="B114" s="193" t="s">
        <v>1394</v>
      </c>
      <c r="C114" s="194">
        <v>42744</v>
      </c>
      <c r="D114" s="194" t="s">
        <v>5535</v>
      </c>
      <c r="E114" s="195" t="s">
        <v>15</v>
      </c>
      <c r="F114" s="195">
        <v>351760</v>
      </c>
      <c r="G114" s="195"/>
      <c r="H114" s="196" t="s">
        <v>5536</v>
      </c>
      <c r="I114" s="197">
        <v>50</v>
      </c>
      <c r="J114" s="197">
        <v>0</v>
      </c>
      <c r="K114" s="198">
        <f t="shared" si="1"/>
        <v>50</v>
      </c>
      <c r="L114" s="199" t="s">
        <v>1580</v>
      </c>
    </row>
    <row r="115" spans="1:12" ht="56.25" customHeight="1">
      <c r="A115" s="200">
        <v>513</v>
      </c>
      <c r="B115" s="193" t="s">
        <v>1394</v>
      </c>
      <c r="C115" s="194">
        <v>42744</v>
      </c>
      <c r="D115" s="194" t="s">
        <v>5537</v>
      </c>
      <c r="E115" s="195" t="s">
        <v>15</v>
      </c>
      <c r="F115" s="195">
        <v>351969</v>
      </c>
      <c r="G115" s="195"/>
      <c r="H115" s="196" t="s">
        <v>5538</v>
      </c>
      <c r="I115" s="197">
        <v>50</v>
      </c>
      <c r="J115" s="197">
        <v>0</v>
      </c>
      <c r="K115" s="198">
        <f t="shared" si="1"/>
        <v>50</v>
      </c>
      <c r="L115" s="199" t="s">
        <v>1580</v>
      </c>
    </row>
    <row r="116" spans="1:12" ht="56.25" customHeight="1">
      <c r="A116" s="200">
        <v>513</v>
      </c>
      <c r="B116" s="193" t="s">
        <v>1394</v>
      </c>
      <c r="C116" s="194">
        <v>42744</v>
      </c>
      <c r="D116" s="194" t="s">
        <v>5539</v>
      </c>
      <c r="E116" s="195" t="s">
        <v>15</v>
      </c>
      <c r="F116" s="195">
        <v>352069</v>
      </c>
      <c r="G116" s="195"/>
      <c r="H116" s="196" t="s">
        <v>5538</v>
      </c>
      <c r="I116" s="197">
        <v>50</v>
      </c>
      <c r="J116" s="197">
        <v>0</v>
      </c>
      <c r="K116" s="198">
        <f t="shared" si="1"/>
        <v>50</v>
      </c>
      <c r="L116" s="199" t="s">
        <v>1580</v>
      </c>
    </row>
    <row r="117" spans="1:12" ht="56.25" customHeight="1">
      <c r="A117" s="200" t="s">
        <v>628</v>
      </c>
      <c r="B117" s="193" t="s">
        <v>627</v>
      </c>
      <c r="C117" s="194">
        <v>42745</v>
      </c>
      <c r="D117" s="194" t="s">
        <v>6393</v>
      </c>
      <c r="E117" s="195" t="s">
        <v>11</v>
      </c>
      <c r="F117" s="195">
        <v>876810</v>
      </c>
      <c r="G117" s="195"/>
      <c r="H117" s="196" t="s">
        <v>6394</v>
      </c>
      <c r="I117" s="197">
        <v>50</v>
      </c>
      <c r="J117" s="197">
        <v>0</v>
      </c>
      <c r="K117" s="198">
        <f t="shared" si="1"/>
        <v>50</v>
      </c>
      <c r="L117" s="199" t="s">
        <v>1580</v>
      </c>
    </row>
    <row r="118" spans="1:12" ht="56.25" customHeight="1">
      <c r="A118" s="200">
        <v>513</v>
      </c>
      <c r="B118" s="193" t="s">
        <v>1394</v>
      </c>
      <c r="C118" s="194">
        <v>42745</v>
      </c>
      <c r="D118" s="194" t="s">
        <v>5540</v>
      </c>
      <c r="E118" s="195" t="s">
        <v>13</v>
      </c>
      <c r="F118" s="195">
        <v>876809</v>
      </c>
      <c r="G118" s="195"/>
      <c r="H118" s="196" t="s">
        <v>5541</v>
      </c>
      <c r="I118" s="197">
        <v>40179.040000000001</v>
      </c>
      <c r="J118" s="197">
        <v>0</v>
      </c>
      <c r="K118" s="198">
        <f t="shared" si="1"/>
        <v>40179.040000000001</v>
      </c>
      <c r="L118" s="199" t="s">
        <v>1580</v>
      </c>
    </row>
    <row r="119" spans="1:12" ht="56.25" customHeight="1">
      <c r="A119" s="200" t="s">
        <v>628</v>
      </c>
      <c r="B119" s="193" t="s">
        <v>627</v>
      </c>
      <c r="C119" s="194">
        <v>42745</v>
      </c>
      <c r="D119" s="194" t="s">
        <v>6395</v>
      </c>
      <c r="E119" s="195" t="s">
        <v>6</v>
      </c>
      <c r="F119" s="195">
        <v>876804</v>
      </c>
      <c r="G119" s="195"/>
      <c r="H119" s="196" t="s">
        <v>6396</v>
      </c>
      <c r="I119" s="197">
        <v>0</v>
      </c>
      <c r="J119" s="197">
        <v>10308.200000000001</v>
      </c>
      <c r="K119" s="198">
        <f t="shared" si="1"/>
        <v>10308.200000000001</v>
      </c>
      <c r="L119" s="199" t="s">
        <v>1580</v>
      </c>
    </row>
    <row r="120" spans="1:12" ht="56.25" customHeight="1">
      <c r="A120" s="200">
        <v>25</v>
      </c>
      <c r="B120" s="193" t="s">
        <v>1408</v>
      </c>
      <c r="C120" s="194">
        <v>42745</v>
      </c>
      <c r="D120" s="194" t="s">
        <v>2861</v>
      </c>
      <c r="E120" s="195" t="s">
        <v>6</v>
      </c>
      <c r="F120" s="195">
        <v>876799</v>
      </c>
      <c r="G120" s="195"/>
      <c r="H120" s="196" t="s">
        <v>2862</v>
      </c>
      <c r="I120" s="197">
        <v>0</v>
      </c>
      <c r="J120" s="197">
        <v>33.369999999999997</v>
      </c>
      <c r="K120" s="198">
        <f t="shared" si="1"/>
        <v>33.369999999999997</v>
      </c>
      <c r="L120" s="199" t="s">
        <v>1580</v>
      </c>
    </row>
    <row r="121" spans="1:12" ht="56.25" customHeight="1">
      <c r="A121" s="200" t="s">
        <v>629</v>
      </c>
      <c r="B121" s="193" t="s">
        <v>630</v>
      </c>
      <c r="C121" s="194">
        <v>42745</v>
      </c>
      <c r="D121" s="194" t="s">
        <v>7258</v>
      </c>
      <c r="E121" s="195" t="s">
        <v>11</v>
      </c>
      <c r="F121" s="195">
        <v>876797</v>
      </c>
      <c r="G121" s="195"/>
      <c r="H121" s="196" t="s">
        <v>7259</v>
      </c>
      <c r="I121" s="197">
        <v>50</v>
      </c>
      <c r="J121" s="197">
        <v>0</v>
      </c>
      <c r="K121" s="198">
        <f t="shared" si="1"/>
        <v>50</v>
      </c>
      <c r="L121" s="199" t="s">
        <v>1580</v>
      </c>
    </row>
    <row r="122" spans="1:12" ht="56.25" customHeight="1">
      <c r="A122" s="200" t="s">
        <v>629</v>
      </c>
      <c r="B122" s="193" t="s">
        <v>630</v>
      </c>
      <c r="C122" s="194">
        <v>42745</v>
      </c>
      <c r="D122" s="194" t="s">
        <v>7260</v>
      </c>
      <c r="E122" s="195" t="s">
        <v>13</v>
      </c>
      <c r="F122" s="195">
        <v>876797</v>
      </c>
      <c r="G122" s="195"/>
      <c r="H122" s="196" t="s">
        <v>7261</v>
      </c>
      <c r="I122" s="197">
        <v>11804</v>
      </c>
      <c r="J122" s="197">
        <v>0</v>
      </c>
      <c r="K122" s="198">
        <f t="shared" si="1"/>
        <v>11804</v>
      </c>
      <c r="L122" s="199" t="s">
        <v>1580</v>
      </c>
    </row>
    <row r="123" spans="1:12" ht="56.25" customHeight="1">
      <c r="A123" s="200" t="s">
        <v>628</v>
      </c>
      <c r="B123" s="193" t="s">
        <v>627</v>
      </c>
      <c r="C123" s="194">
        <v>42745</v>
      </c>
      <c r="D123" s="194" t="s">
        <v>6397</v>
      </c>
      <c r="E123" s="195" t="s">
        <v>6</v>
      </c>
      <c r="F123" s="195">
        <v>876793</v>
      </c>
      <c r="G123" s="195"/>
      <c r="H123" s="196" t="s">
        <v>6398</v>
      </c>
      <c r="I123" s="197">
        <v>0</v>
      </c>
      <c r="J123" s="197">
        <v>2632.8</v>
      </c>
      <c r="K123" s="198">
        <f t="shared" si="1"/>
        <v>2632.8</v>
      </c>
      <c r="L123" s="199" t="s">
        <v>1580</v>
      </c>
    </row>
    <row r="124" spans="1:12" ht="56.25" customHeight="1">
      <c r="A124" s="200" t="s">
        <v>628</v>
      </c>
      <c r="B124" s="193" t="s">
        <v>627</v>
      </c>
      <c r="C124" s="194">
        <v>42745</v>
      </c>
      <c r="D124" s="194" t="s">
        <v>6399</v>
      </c>
      <c r="E124" s="195" t="s">
        <v>6</v>
      </c>
      <c r="F124" s="195">
        <v>876790</v>
      </c>
      <c r="G124" s="195"/>
      <c r="H124" s="196" t="s">
        <v>6400</v>
      </c>
      <c r="I124" s="197">
        <v>0</v>
      </c>
      <c r="J124" s="197">
        <v>4887.5</v>
      </c>
      <c r="K124" s="198">
        <f t="shared" si="1"/>
        <v>4887.5</v>
      </c>
      <c r="L124" s="199" t="s">
        <v>1580</v>
      </c>
    </row>
    <row r="125" spans="1:12" ht="56.25" customHeight="1">
      <c r="A125" s="200" t="s">
        <v>628</v>
      </c>
      <c r="B125" s="193" t="s">
        <v>627</v>
      </c>
      <c r="C125" s="194">
        <v>42745</v>
      </c>
      <c r="D125" s="194" t="s">
        <v>6401</v>
      </c>
      <c r="E125" s="195" t="s">
        <v>6</v>
      </c>
      <c r="F125" s="195">
        <v>876788</v>
      </c>
      <c r="G125" s="195"/>
      <c r="H125" s="196" t="s">
        <v>6402</v>
      </c>
      <c r="I125" s="197">
        <v>0</v>
      </c>
      <c r="J125" s="197">
        <v>6634.5</v>
      </c>
      <c r="K125" s="198">
        <f t="shared" si="1"/>
        <v>6634.5</v>
      </c>
      <c r="L125" s="199" t="s">
        <v>1580</v>
      </c>
    </row>
    <row r="126" spans="1:12" ht="56.25" customHeight="1">
      <c r="A126" s="200" t="s">
        <v>629</v>
      </c>
      <c r="B126" s="193" t="s">
        <v>630</v>
      </c>
      <c r="C126" s="194">
        <v>42745</v>
      </c>
      <c r="D126" s="194" t="s">
        <v>7262</v>
      </c>
      <c r="E126" s="195" t="s">
        <v>6</v>
      </c>
      <c r="F126" s="195">
        <v>788263</v>
      </c>
      <c r="G126" s="195"/>
      <c r="H126" s="196" t="s">
        <v>7263</v>
      </c>
      <c r="I126" s="197">
        <v>0</v>
      </c>
      <c r="J126" s="197">
        <v>140000</v>
      </c>
      <c r="K126" s="198">
        <f t="shared" si="1"/>
        <v>140000</v>
      </c>
      <c r="L126" s="199" t="s">
        <v>1580</v>
      </c>
    </row>
    <row r="127" spans="1:12" ht="56.25" customHeight="1">
      <c r="A127" s="200">
        <v>10</v>
      </c>
      <c r="B127" s="193" t="s">
        <v>1384</v>
      </c>
      <c r="C127" s="194">
        <v>42745</v>
      </c>
      <c r="D127" s="194" t="s">
        <v>1849</v>
      </c>
      <c r="E127" s="195" t="s">
        <v>15</v>
      </c>
      <c r="F127" s="195">
        <v>352187</v>
      </c>
      <c r="G127" s="195"/>
      <c r="H127" s="196" t="s">
        <v>1850</v>
      </c>
      <c r="I127" s="197">
        <v>50</v>
      </c>
      <c r="J127" s="197">
        <v>0</v>
      </c>
      <c r="K127" s="198">
        <f t="shared" si="1"/>
        <v>50</v>
      </c>
      <c r="L127" s="199" t="s">
        <v>1580</v>
      </c>
    </row>
    <row r="128" spans="1:12" ht="56.25" customHeight="1">
      <c r="A128" s="200">
        <v>513</v>
      </c>
      <c r="B128" s="193" t="s">
        <v>1394</v>
      </c>
      <c r="C128" s="194">
        <v>42745</v>
      </c>
      <c r="D128" s="194" t="s">
        <v>5542</v>
      </c>
      <c r="E128" s="195" t="s">
        <v>15</v>
      </c>
      <c r="F128" s="195">
        <v>352185</v>
      </c>
      <c r="G128" s="195"/>
      <c r="H128" s="196" t="s">
        <v>5543</v>
      </c>
      <c r="I128" s="197">
        <v>50</v>
      </c>
      <c r="J128" s="197">
        <v>0</v>
      </c>
      <c r="K128" s="198">
        <f t="shared" si="1"/>
        <v>50</v>
      </c>
      <c r="L128" s="199" t="s">
        <v>1580</v>
      </c>
    </row>
    <row r="129" spans="1:12" ht="56.25" customHeight="1">
      <c r="A129" s="200">
        <v>10</v>
      </c>
      <c r="B129" s="193" t="s">
        <v>1384</v>
      </c>
      <c r="C129" s="194">
        <v>42745</v>
      </c>
      <c r="D129" s="194" t="s">
        <v>1851</v>
      </c>
      <c r="E129" s="195" t="s">
        <v>15</v>
      </c>
      <c r="F129" s="195">
        <v>352183</v>
      </c>
      <c r="G129" s="195"/>
      <c r="H129" s="196" t="s">
        <v>1852</v>
      </c>
      <c r="I129" s="197">
        <v>50</v>
      </c>
      <c r="J129" s="197">
        <v>0</v>
      </c>
      <c r="K129" s="198">
        <f t="shared" si="1"/>
        <v>50</v>
      </c>
      <c r="L129" s="199" t="s">
        <v>1580</v>
      </c>
    </row>
    <row r="130" spans="1:12" ht="56.25" customHeight="1">
      <c r="A130" s="200">
        <v>10</v>
      </c>
      <c r="B130" s="193" t="s">
        <v>1384</v>
      </c>
      <c r="C130" s="194">
        <v>42745</v>
      </c>
      <c r="D130" s="194" t="s">
        <v>1853</v>
      </c>
      <c r="E130" s="195" t="s">
        <v>15</v>
      </c>
      <c r="F130" s="195">
        <v>352178</v>
      </c>
      <c r="G130" s="195"/>
      <c r="H130" s="196" t="s">
        <v>1854</v>
      </c>
      <c r="I130" s="197">
        <v>50</v>
      </c>
      <c r="J130" s="197">
        <v>0</v>
      </c>
      <c r="K130" s="198">
        <f t="shared" si="1"/>
        <v>50</v>
      </c>
      <c r="L130" s="199" t="s">
        <v>1580</v>
      </c>
    </row>
    <row r="131" spans="1:12" ht="56.25" customHeight="1">
      <c r="A131" s="200">
        <v>10</v>
      </c>
      <c r="B131" s="193" t="s">
        <v>1384</v>
      </c>
      <c r="C131" s="194">
        <v>42745</v>
      </c>
      <c r="D131" s="194" t="s">
        <v>1855</v>
      </c>
      <c r="E131" s="195" t="s">
        <v>15</v>
      </c>
      <c r="F131" s="195">
        <v>352171</v>
      </c>
      <c r="G131" s="195"/>
      <c r="H131" s="196" t="s">
        <v>1856</v>
      </c>
      <c r="I131" s="197">
        <v>50</v>
      </c>
      <c r="J131" s="197">
        <v>0</v>
      </c>
      <c r="K131" s="198">
        <f t="shared" si="1"/>
        <v>50</v>
      </c>
      <c r="L131" s="199" t="s">
        <v>1580</v>
      </c>
    </row>
    <row r="132" spans="1:12" ht="56.25" customHeight="1">
      <c r="A132" s="200">
        <v>10</v>
      </c>
      <c r="B132" s="193" t="s">
        <v>1384</v>
      </c>
      <c r="C132" s="194">
        <v>42745</v>
      </c>
      <c r="D132" s="194" t="s">
        <v>1857</v>
      </c>
      <c r="E132" s="195" t="s">
        <v>15</v>
      </c>
      <c r="F132" s="195">
        <v>352117</v>
      </c>
      <c r="G132" s="195"/>
      <c r="H132" s="196" t="s">
        <v>1449</v>
      </c>
      <c r="I132" s="197">
        <v>50</v>
      </c>
      <c r="J132" s="197">
        <v>0</v>
      </c>
      <c r="K132" s="198">
        <f t="shared" si="1"/>
        <v>50</v>
      </c>
      <c r="L132" s="199" t="s">
        <v>1580</v>
      </c>
    </row>
    <row r="133" spans="1:12" ht="56.25" customHeight="1">
      <c r="A133" s="200">
        <v>10</v>
      </c>
      <c r="B133" s="193" t="s">
        <v>1384</v>
      </c>
      <c r="C133" s="194">
        <v>42745</v>
      </c>
      <c r="D133" s="194" t="s">
        <v>1858</v>
      </c>
      <c r="E133" s="195" t="s">
        <v>15</v>
      </c>
      <c r="F133" s="195">
        <v>352119</v>
      </c>
      <c r="G133" s="195"/>
      <c r="H133" s="196" t="s">
        <v>1859</v>
      </c>
      <c r="I133" s="197">
        <v>50</v>
      </c>
      <c r="J133" s="197">
        <v>0</v>
      </c>
      <c r="K133" s="198">
        <f t="shared" si="1"/>
        <v>50</v>
      </c>
      <c r="L133" s="199" t="s">
        <v>1580</v>
      </c>
    </row>
    <row r="134" spans="1:12" ht="56.25" customHeight="1">
      <c r="A134" s="200">
        <v>513</v>
      </c>
      <c r="B134" s="193" t="s">
        <v>1394</v>
      </c>
      <c r="C134" s="194">
        <v>42745</v>
      </c>
      <c r="D134" s="194" t="s">
        <v>5544</v>
      </c>
      <c r="E134" s="195" t="s">
        <v>15</v>
      </c>
      <c r="F134" s="195">
        <v>1502</v>
      </c>
      <c r="G134" s="195"/>
      <c r="H134" s="196" t="s">
        <v>5545</v>
      </c>
      <c r="I134" s="197">
        <v>1134.3600000000001</v>
      </c>
      <c r="J134" s="197">
        <v>0</v>
      </c>
      <c r="K134" s="198">
        <f t="shared" si="1"/>
        <v>1134.3600000000001</v>
      </c>
      <c r="L134" s="199" t="s">
        <v>1580</v>
      </c>
    </row>
    <row r="135" spans="1:12" ht="56.25" customHeight="1">
      <c r="A135" s="200">
        <v>513</v>
      </c>
      <c r="B135" s="193" t="s">
        <v>1394</v>
      </c>
      <c r="C135" s="194">
        <v>42745</v>
      </c>
      <c r="D135" s="194" t="s">
        <v>5546</v>
      </c>
      <c r="E135" s="195" t="s">
        <v>15</v>
      </c>
      <c r="F135" s="195">
        <v>352138</v>
      </c>
      <c r="G135" s="195"/>
      <c r="H135" s="196" t="s">
        <v>5538</v>
      </c>
      <c r="I135" s="197">
        <v>50</v>
      </c>
      <c r="J135" s="197">
        <v>0</v>
      </c>
      <c r="K135" s="198">
        <f t="shared" si="1"/>
        <v>50</v>
      </c>
      <c r="L135" s="199" t="s">
        <v>1580</v>
      </c>
    </row>
    <row r="136" spans="1:12" ht="56.25" customHeight="1">
      <c r="A136" s="200">
        <v>10</v>
      </c>
      <c r="B136" s="193" t="s">
        <v>1384</v>
      </c>
      <c r="C136" s="194">
        <v>42745</v>
      </c>
      <c r="D136" s="194" t="s">
        <v>1860</v>
      </c>
      <c r="E136" s="195" t="s">
        <v>15</v>
      </c>
      <c r="F136" s="195">
        <v>352140</v>
      </c>
      <c r="G136" s="195"/>
      <c r="H136" s="196" t="s">
        <v>1426</v>
      </c>
      <c r="I136" s="197">
        <v>50</v>
      </c>
      <c r="J136" s="197">
        <v>0</v>
      </c>
      <c r="K136" s="198">
        <f t="shared" si="1"/>
        <v>50</v>
      </c>
      <c r="L136" s="199" t="s">
        <v>1580</v>
      </c>
    </row>
    <row r="137" spans="1:12" ht="56.25" customHeight="1">
      <c r="A137" s="200">
        <v>10</v>
      </c>
      <c r="B137" s="193" t="s">
        <v>1384</v>
      </c>
      <c r="C137" s="194">
        <v>42745</v>
      </c>
      <c r="D137" s="194" t="s">
        <v>1861</v>
      </c>
      <c r="E137" s="195" t="s">
        <v>15</v>
      </c>
      <c r="F137" s="195">
        <v>352167</v>
      </c>
      <c r="G137" s="195"/>
      <c r="H137" s="196" t="s">
        <v>1862</v>
      </c>
      <c r="I137" s="197">
        <v>50</v>
      </c>
      <c r="J137" s="197">
        <v>0</v>
      </c>
      <c r="K137" s="198">
        <f t="shared" ref="K137:K200" si="2">+I137+J137</f>
        <v>50</v>
      </c>
      <c r="L137" s="199" t="s">
        <v>1580</v>
      </c>
    </row>
    <row r="138" spans="1:12" ht="56.25" customHeight="1">
      <c r="A138" s="200">
        <v>10</v>
      </c>
      <c r="B138" s="193" t="s">
        <v>1384</v>
      </c>
      <c r="C138" s="194">
        <v>42745</v>
      </c>
      <c r="D138" s="194" t="s">
        <v>1863</v>
      </c>
      <c r="E138" s="195" t="s">
        <v>15</v>
      </c>
      <c r="F138" s="195">
        <v>352169</v>
      </c>
      <c r="G138" s="195"/>
      <c r="H138" s="196" t="s">
        <v>1864</v>
      </c>
      <c r="I138" s="197">
        <v>50</v>
      </c>
      <c r="J138" s="197">
        <v>0</v>
      </c>
      <c r="K138" s="198">
        <f t="shared" si="2"/>
        <v>50</v>
      </c>
      <c r="L138" s="199" t="s">
        <v>1580</v>
      </c>
    </row>
    <row r="139" spans="1:12" ht="56.25" customHeight="1">
      <c r="A139" s="200" t="s">
        <v>629</v>
      </c>
      <c r="B139" s="193" t="s">
        <v>630</v>
      </c>
      <c r="C139" s="194">
        <v>42746</v>
      </c>
      <c r="D139" s="194" t="s">
        <v>7264</v>
      </c>
      <c r="E139" s="195" t="s">
        <v>11</v>
      </c>
      <c r="F139" s="195">
        <v>876863</v>
      </c>
      <c r="G139" s="195"/>
      <c r="H139" s="196" t="s">
        <v>7265</v>
      </c>
      <c r="I139" s="197">
        <v>50</v>
      </c>
      <c r="J139" s="197">
        <v>0</v>
      </c>
      <c r="K139" s="198">
        <f t="shared" si="2"/>
        <v>50</v>
      </c>
      <c r="L139" s="199" t="s">
        <v>1580</v>
      </c>
    </row>
    <row r="140" spans="1:12" ht="56.25" customHeight="1">
      <c r="A140" s="200" t="s">
        <v>629</v>
      </c>
      <c r="B140" s="193" t="s">
        <v>630</v>
      </c>
      <c r="C140" s="194">
        <v>42746</v>
      </c>
      <c r="D140" s="194" t="s">
        <v>7266</v>
      </c>
      <c r="E140" s="195" t="s">
        <v>13</v>
      </c>
      <c r="F140" s="195">
        <v>876863</v>
      </c>
      <c r="G140" s="195"/>
      <c r="H140" s="196" t="s">
        <v>7267</v>
      </c>
      <c r="I140" s="197">
        <v>2565</v>
      </c>
      <c r="J140" s="197">
        <v>0</v>
      </c>
      <c r="K140" s="198">
        <f t="shared" si="2"/>
        <v>2565</v>
      </c>
      <c r="L140" s="199" t="s">
        <v>1580</v>
      </c>
    </row>
    <row r="141" spans="1:12" ht="56.25" customHeight="1">
      <c r="A141" s="200" t="s">
        <v>628</v>
      </c>
      <c r="B141" s="193" t="s">
        <v>627</v>
      </c>
      <c r="C141" s="194">
        <v>42746</v>
      </c>
      <c r="D141" s="194" t="s">
        <v>6403</v>
      </c>
      <c r="E141" s="195" t="s">
        <v>11</v>
      </c>
      <c r="F141" s="195">
        <v>876862</v>
      </c>
      <c r="G141" s="195"/>
      <c r="H141" s="196" t="s">
        <v>6404</v>
      </c>
      <c r="I141" s="197">
        <v>50</v>
      </c>
      <c r="J141" s="197">
        <v>0</v>
      </c>
      <c r="K141" s="198">
        <f t="shared" si="2"/>
        <v>50</v>
      </c>
      <c r="L141" s="199" t="s">
        <v>1580</v>
      </c>
    </row>
    <row r="142" spans="1:12" ht="56.25" customHeight="1">
      <c r="A142" s="200">
        <v>10</v>
      </c>
      <c r="B142" s="193" t="s">
        <v>1384</v>
      </c>
      <c r="C142" s="194">
        <v>42746</v>
      </c>
      <c r="D142" s="194" t="s">
        <v>1865</v>
      </c>
      <c r="E142" s="195" t="s">
        <v>13</v>
      </c>
      <c r="F142" s="195">
        <v>876857</v>
      </c>
      <c r="G142" s="195"/>
      <c r="H142" s="196" t="s">
        <v>1866</v>
      </c>
      <c r="I142" s="197">
        <v>343</v>
      </c>
      <c r="J142" s="197">
        <v>0</v>
      </c>
      <c r="K142" s="198">
        <f t="shared" si="2"/>
        <v>343</v>
      </c>
      <c r="L142" s="199" t="s">
        <v>1580</v>
      </c>
    </row>
    <row r="143" spans="1:12" ht="56.25" customHeight="1">
      <c r="A143" s="200">
        <v>513</v>
      </c>
      <c r="B143" s="193" t="s">
        <v>1394</v>
      </c>
      <c r="C143" s="194">
        <v>42746</v>
      </c>
      <c r="D143" s="194" t="s">
        <v>5547</v>
      </c>
      <c r="E143" s="195" t="s">
        <v>11</v>
      </c>
      <c r="F143" s="195">
        <v>876846</v>
      </c>
      <c r="G143" s="195"/>
      <c r="H143" s="196" t="s">
        <v>5548</v>
      </c>
      <c r="I143" s="197">
        <v>270</v>
      </c>
      <c r="J143" s="197">
        <v>0</v>
      </c>
      <c r="K143" s="198">
        <f t="shared" si="2"/>
        <v>270</v>
      </c>
      <c r="L143" s="199" t="s">
        <v>1580</v>
      </c>
    </row>
    <row r="144" spans="1:12" ht="56.25" customHeight="1">
      <c r="A144" s="200">
        <v>197</v>
      </c>
      <c r="B144" s="193" t="s">
        <v>1423</v>
      </c>
      <c r="C144" s="194">
        <v>42746</v>
      </c>
      <c r="D144" s="194" t="s">
        <v>4909</v>
      </c>
      <c r="E144" s="195" t="s">
        <v>13</v>
      </c>
      <c r="F144" s="195">
        <v>876843</v>
      </c>
      <c r="G144" s="195"/>
      <c r="H144" s="196" t="s">
        <v>4910</v>
      </c>
      <c r="I144" s="197">
        <v>205.8</v>
      </c>
      <c r="J144" s="197">
        <v>0</v>
      </c>
      <c r="K144" s="198">
        <f t="shared" si="2"/>
        <v>205.8</v>
      </c>
      <c r="L144" s="199" t="s">
        <v>1580</v>
      </c>
    </row>
    <row r="145" spans="1:12" ht="56.25" customHeight="1">
      <c r="A145" s="200">
        <v>513</v>
      </c>
      <c r="B145" s="193" t="s">
        <v>1394</v>
      </c>
      <c r="C145" s="194">
        <v>42746</v>
      </c>
      <c r="D145" s="194" t="s">
        <v>5549</v>
      </c>
      <c r="E145" s="195" t="s">
        <v>11</v>
      </c>
      <c r="F145" s="195">
        <v>876833</v>
      </c>
      <c r="G145" s="195"/>
      <c r="H145" s="196" t="s">
        <v>5550</v>
      </c>
      <c r="I145" s="197">
        <v>270</v>
      </c>
      <c r="J145" s="197">
        <v>0</v>
      </c>
      <c r="K145" s="198">
        <f t="shared" si="2"/>
        <v>270</v>
      </c>
      <c r="L145" s="199" t="s">
        <v>1580</v>
      </c>
    </row>
    <row r="146" spans="1:12" ht="56.25" customHeight="1">
      <c r="A146" s="200" t="s">
        <v>635</v>
      </c>
      <c r="B146" s="193" t="s">
        <v>636</v>
      </c>
      <c r="C146" s="194">
        <v>42746</v>
      </c>
      <c r="D146" s="194" t="s">
        <v>7820</v>
      </c>
      <c r="E146" s="195" t="s">
        <v>6</v>
      </c>
      <c r="F146" s="195">
        <v>788831</v>
      </c>
      <c r="G146" s="195"/>
      <c r="H146" s="196" t="s">
        <v>7821</v>
      </c>
      <c r="I146" s="197">
        <v>0</v>
      </c>
      <c r="J146" s="197">
        <v>2403</v>
      </c>
      <c r="K146" s="198">
        <f t="shared" si="2"/>
        <v>2403</v>
      </c>
      <c r="L146" s="199" t="s">
        <v>1580</v>
      </c>
    </row>
    <row r="147" spans="1:12" ht="56.25" customHeight="1">
      <c r="A147" s="200" t="s">
        <v>629</v>
      </c>
      <c r="B147" s="193" t="s">
        <v>630</v>
      </c>
      <c r="C147" s="194">
        <v>42746</v>
      </c>
      <c r="D147" s="194" t="s">
        <v>7268</v>
      </c>
      <c r="E147" s="195" t="s">
        <v>11</v>
      </c>
      <c r="F147" s="195">
        <v>8727</v>
      </c>
      <c r="G147" s="195"/>
      <c r="H147" s="196" t="s">
        <v>7269</v>
      </c>
      <c r="I147" s="197">
        <v>1274.99</v>
      </c>
      <c r="J147" s="197">
        <v>0</v>
      </c>
      <c r="K147" s="198">
        <f t="shared" si="2"/>
        <v>1274.99</v>
      </c>
      <c r="L147" s="199" t="s">
        <v>1580</v>
      </c>
    </row>
    <row r="148" spans="1:12" ht="56.25" customHeight="1">
      <c r="A148" s="200">
        <v>10</v>
      </c>
      <c r="B148" s="193" t="s">
        <v>1384</v>
      </c>
      <c r="C148" s="194">
        <v>42746</v>
      </c>
      <c r="D148" s="194" t="s">
        <v>1867</v>
      </c>
      <c r="E148" s="195" t="s">
        <v>15</v>
      </c>
      <c r="F148" s="195">
        <v>353560</v>
      </c>
      <c r="G148" s="195"/>
      <c r="H148" s="196" t="s">
        <v>1868</v>
      </c>
      <c r="I148" s="197">
        <v>50</v>
      </c>
      <c r="J148" s="197">
        <v>0</v>
      </c>
      <c r="K148" s="198">
        <f t="shared" si="2"/>
        <v>50</v>
      </c>
      <c r="L148" s="199" t="s">
        <v>1580</v>
      </c>
    </row>
    <row r="149" spans="1:12" ht="56.25" customHeight="1">
      <c r="A149" s="200">
        <v>10</v>
      </c>
      <c r="B149" s="193" t="s">
        <v>1384</v>
      </c>
      <c r="C149" s="194">
        <v>42746</v>
      </c>
      <c r="D149" s="194" t="s">
        <v>1869</v>
      </c>
      <c r="E149" s="195" t="s">
        <v>15</v>
      </c>
      <c r="F149" s="195">
        <v>353446</v>
      </c>
      <c r="G149" s="195"/>
      <c r="H149" s="196" t="s">
        <v>1451</v>
      </c>
      <c r="I149" s="197">
        <v>50</v>
      </c>
      <c r="J149" s="197">
        <v>0</v>
      </c>
      <c r="K149" s="198">
        <f t="shared" si="2"/>
        <v>50</v>
      </c>
      <c r="L149" s="199" t="s">
        <v>1580</v>
      </c>
    </row>
    <row r="150" spans="1:12" ht="56.25" customHeight="1">
      <c r="A150" s="200">
        <v>10</v>
      </c>
      <c r="B150" s="193" t="s">
        <v>1384</v>
      </c>
      <c r="C150" s="194">
        <v>42746</v>
      </c>
      <c r="D150" s="194" t="s">
        <v>1870</v>
      </c>
      <c r="E150" s="195" t="s">
        <v>15</v>
      </c>
      <c r="F150" s="195">
        <v>353444</v>
      </c>
      <c r="G150" s="195"/>
      <c r="H150" s="196" t="s">
        <v>1490</v>
      </c>
      <c r="I150" s="197">
        <v>50</v>
      </c>
      <c r="J150" s="197">
        <v>0</v>
      </c>
      <c r="K150" s="198">
        <f t="shared" si="2"/>
        <v>50</v>
      </c>
      <c r="L150" s="199" t="s">
        <v>1580</v>
      </c>
    </row>
    <row r="151" spans="1:12" ht="56.25" customHeight="1">
      <c r="A151" s="200">
        <v>513</v>
      </c>
      <c r="B151" s="193" t="s">
        <v>1394</v>
      </c>
      <c r="C151" s="194">
        <v>42746</v>
      </c>
      <c r="D151" s="194" t="s">
        <v>5551</v>
      </c>
      <c r="E151" s="195" t="s">
        <v>15</v>
      </c>
      <c r="F151" s="195">
        <v>1505</v>
      </c>
      <c r="G151" s="195"/>
      <c r="H151" s="196" t="s">
        <v>5552</v>
      </c>
      <c r="I151" s="197">
        <v>296.75</v>
      </c>
      <c r="J151" s="197">
        <v>0</v>
      </c>
      <c r="K151" s="198">
        <f t="shared" si="2"/>
        <v>296.75</v>
      </c>
      <c r="L151" s="199" t="s">
        <v>1580</v>
      </c>
    </row>
    <row r="152" spans="1:12" ht="56.25" customHeight="1">
      <c r="A152" s="200">
        <v>10</v>
      </c>
      <c r="B152" s="193" t="s">
        <v>1384</v>
      </c>
      <c r="C152" s="194">
        <v>42746</v>
      </c>
      <c r="D152" s="194" t="s">
        <v>1871</v>
      </c>
      <c r="E152" s="195" t="s">
        <v>15</v>
      </c>
      <c r="F152" s="195">
        <v>352927</v>
      </c>
      <c r="G152" s="195"/>
      <c r="H152" s="196" t="s">
        <v>1872</v>
      </c>
      <c r="I152" s="197">
        <v>50</v>
      </c>
      <c r="J152" s="197">
        <v>0</v>
      </c>
      <c r="K152" s="198">
        <f t="shared" si="2"/>
        <v>50</v>
      </c>
      <c r="L152" s="199" t="s">
        <v>1580</v>
      </c>
    </row>
    <row r="153" spans="1:12" ht="56.25" customHeight="1">
      <c r="A153" s="200">
        <v>10</v>
      </c>
      <c r="B153" s="193" t="s">
        <v>1384</v>
      </c>
      <c r="C153" s="194">
        <v>42746</v>
      </c>
      <c r="D153" s="194" t="s">
        <v>1873</v>
      </c>
      <c r="E153" s="195" t="s">
        <v>15</v>
      </c>
      <c r="F153" s="195">
        <v>1498</v>
      </c>
      <c r="G153" s="195"/>
      <c r="H153" s="196" t="s">
        <v>1874</v>
      </c>
      <c r="I153" s="197">
        <v>961.01</v>
      </c>
      <c r="J153" s="197">
        <v>0</v>
      </c>
      <c r="K153" s="198">
        <f t="shared" si="2"/>
        <v>961.01</v>
      </c>
      <c r="L153" s="199" t="s">
        <v>1580</v>
      </c>
    </row>
    <row r="154" spans="1:12" ht="56.25" customHeight="1">
      <c r="A154" s="200">
        <v>10</v>
      </c>
      <c r="B154" s="193" t="s">
        <v>1384</v>
      </c>
      <c r="C154" s="194">
        <v>42746</v>
      </c>
      <c r="D154" s="194" t="s">
        <v>1875</v>
      </c>
      <c r="E154" s="195" t="s">
        <v>15</v>
      </c>
      <c r="F154" s="195">
        <v>1497</v>
      </c>
      <c r="G154" s="195"/>
      <c r="H154" s="196" t="s">
        <v>1876</v>
      </c>
      <c r="I154" s="197">
        <v>288.52</v>
      </c>
      <c r="J154" s="197">
        <v>0</v>
      </c>
      <c r="K154" s="198">
        <f t="shared" si="2"/>
        <v>288.52</v>
      </c>
      <c r="L154" s="199" t="s">
        <v>1580</v>
      </c>
    </row>
    <row r="155" spans="1:12" ht="56.25" customHeight="1">
      <c r="A155" s="200">
        <v>10</v>
      </c>
      <c r="B155" s="193" t="s">
        <v>1384</v>
      </c>
      <c r="C155" s="194">
        <v>42746</v>
      </c>
      <c r="D155" s="194" t="s">
        <v>1877</v>
      </c>
      <c r="E155" s="195" t="s">
        <v>15</v>
      </c>
      <c r="F155" s="195">
        <v>1496</v>
      </c>
      <c r="G155" s="195"/>
      <c r="H155" s="196" t="s">
        <v>1878</v>
      </c>
      <c r="I155" s="197">
        <v>548.1</v>
      </c>
      <c r="J155" s="197">
        <v>0</v>
      </c>
      <c r="K155" s="198">
        <f t="shared" si="2"/>
        <v>548.1</v>
      </c>
      <c r="L155" s="199" t="s">
        <v>1580</v>
      </c>
    </row>
    <row r="156" spans="1:12" ht="56.25" customHeight="1">
      <c r="A156" s="200">
        <v>10</v>
      </c>
      <c r="B156" s="193" t="s">
        <v>1384</v>
      </c>
      <c r="C156" s="194">
        <v>42746</v>
      </c>
      <c r="D156" s="194" t="s">
        <v>1879</v>
      </c>
      <c r="E156" s="195" t="s">
        <v>15</v>
      </c>
      <c r="F156" s="195">
        <v>1495</v>
      </c>
      <c r="G156" s="195"/>
      <c r="H156" s="196" t="s">
        <v>1880</v>
      </c>
      <c r="I156" s="197">
        <v>360.83</v>
      </c>
      <c r="J156" s="197">
        <v>0</v>
      </c>
      <c r="K156" s="198">
        <f t="shared" si="2"/>
        <v>360.83</v>
      </c>
      <c r="L156" s="199" t="s">
        <v>1580</v>
      </c>
    </row>
    <row r="157" spans="1:12" ht="56.25" customHeight="1">
      <c r="A157" s="200">
        <v>10</v>
      </c>
      <c r="B157" s="193" t="s">
        <v>1384</v>
      </c>
      <c r="C157" s="194">
        <v>42746</v>
      </c>
      <c r="D157" s="194" t="s">
        <v>1881</v>
      </c>
      <c r="E157" s="195" t="s">
        <v>15</v>
      </c>
      <c r="F157" s="195">
        <v>1501</v>
      </c>
      <c r="G157" s="195"/>
      <c r="H157" s="196" t="s">
        <v>1882</v>
      </c>
      <c r="I157" s="197">
        <v>1451.84</v>
      </c>
      <c r="J157" s="197">
        <v>0</v>
      </c>
      <c r="K157" s="198">
        <f t="shared" si="2"/>
        <v>1451.84</v>
      </c>
      <c r="L157" s="199" t="s">
        <v>1580</v>
      </c>
    </row>
    <row r="158" spans="1:12" ht="56.25" customHeight="1">
      <c r="A158" s="200">
        <v>10</v>
      </c>
      <c r="B158" s="193" t="s">
        <v>1384</v>
      </c>
      <c r="C158" s="194">
        <v>42746</v>
      </c>
      <c r="D158" s="194" t="s">
        <v>1883</v>
      </c>
      <c r="E158" s="195" t="s">
        <v>15</v>
      </c>
      <c r="F158" s="195">
        <v>1494</v>
      </c>
      <c r="G158" s="195"/>
      <c r="H158" s="196" t="s">
        <v>1884</v>
      </c>
      <c r="I158" s="197">
        <v>24816.23</v>
      </c>
      <c r="J158" s="197">
        <v>0</v>
      </c>
      <c r="K158" s="198">
        <f t="shared" si="2"/>
        <v>24816.23</v>
      </c>
      <c r="L158" s="199" t="s">
        <v>1580</v>
      </c>
    </row>
    <row r="159" spans="1:12" ht="56.25" customHeight="1">
      <c r="A159" s="200" t="s">
        <v>631</v>
      </c>
      <c r="B159" s="193" t="s">
        <v>632</v>
      </c>
      <c r="C159" s="194">
        <v>42747</v>
      </c>
      <c r="D159" s="194" t="s">
        <v>7783</v>
      </c>
      <c r="E159" s="195" t="s">
        <v>11</v>
      </c>
      <c r="F159" s="195">
        <v>876946</v>
      </c>
      <c r="G159" s="195"/>
      <c r="H159" s="196" t="s">
        <v>7784</v>
      </c>
      <c r="I159" s="197">
        <v>50</v>
      </c>
      <c r="J159" s="197">
        <v>0</v>
      </c>
      <c r="K159" s="198">
        <f t="shared" si="2"/>
        <v>50</v>
      </c>
      <c r="L159" s="199" t="s">
        <v>1580</v>
      </c>
    </row>
    <row r="160" spans="1:12" ht="56.25" customHeight="1">
      <c r="A160" s="200">
        <v>117</v>
      </c>
      <c r="B160" s="193" t="s">
        <v>1397</v>
      </c>
      <c r="C160" s="194">
        <v>42747</v>
      </c>
      <c r="D160" s="194" t="s">
        <v>4634</v>
      </c>
      <c r="E160" s="195" t="s">
        <v>11</v>
      </c>
      <c r="F160" s="195">
        <v>876943</v>
      </c>
      <c r="G160" s="195"/>
      <c r="H160" s="196" t="s">
        <v>4635</v>
      </c>
      <c r="I160" s="197">
        <v>50</v>
      </c>
      <c r="J160" s="197">
        <v>0</v>
      </c>
      <c r="K160" s="198">
        <f t="shared" si="2"/>
        <v>50</v>
      </c>
      <c r="L160" s="199" t="s">
        <v>1580</v>
      </c>
    </row>
    <row r="161" spans="1:12" ht="56.25" customHeight="1">
      <c r="A161" s="200" t="s">
        <v>629</v>
      </c>
      <c r="B161" s="193" t="s">
        <v>630</v>
      </c>
      <c r="C161" s="194">
        <v>42747</v>
      </c>
      <c r="D161" s="194" t="s">
        <v>7270</v>
      </c>
      <c r="E161" s="195" t="s">
        <v>11</v>
      </c>
      <c r="F161" s="195">
        <v>876932</v>
      </c>
      <c r="G161" s="195"/>
      <c r="H161" s="196" t="s">
        <v>7271</v>
      </c>
      <c r="I161" s="197">
        <v>50</v>
      </c>
      <c r="J161" s="197">
        <v>0</v>
      </c>
      <c r="K161" s="198">
        <f t="shared" si="2"/>
        <v>50</v>
      </c>
      <c r="L161" s="199" t="s">
        <v>1580</v>
      </c>
    </row>
    <row r="162" spans="1:12" ht="56.25" customHeight="1">
      <c r="A162" s="200" t="s">
        <v>629</v>
      </c>
      <c r="B162" s="193" t="s">
        <v>630</v>
      </c>
      <c r="C162" s="194">
        <v>42747</v>
      </c>
      <c r="D162" s="194" t="s">
        <v>7272</v>
      </c>
      <c r="E162" s="195" t="s">
        <v>13</v>
      </c>
      <c r="F162" s="195">
        <v>876932</v>
      </c>
      <c r="G162" s="195"/>
      <c r="H162" s="196" t="s">
        <v>7273</v>
      </c>
      <c r="I162" s="197">
        <v>3807</v>
      </c>
      <c r="J162" s="197">
        <v>0</v>
      </c>
      <c r="K162" s="198">
        <f t="shared" si="2"/>
        <v>3807</v>
      </c>
      <c r="L162" s="199" t="s">
        <v>1580</v>
      </c>
    </row>
    <row r="163" spans="1:12" ht="56.25" customHeight="1">
      <c r="A163" s="200" t="s">
        <v>629</v>
      </c>
      <c r="B163" s="193" t="s">
        <v>630</v>
      </c>
      <c r="C163" s="194">
        <v>42747</v>
      </c>
      <c r="D163" s="194" t="s">
        <v>7274</v>
      </c>
      <c r="E163" s="195" t="s">
        <v>11</v>
      </c>
      <c r="F163" s="195">
        <v>876918</v>
      </c>
      <c r="G163" s="195"/>
      <c r="H163" s="196" t="s">
        <v>7275</v>
      </c>
      <c r="I163" s="197">
        <v>50</v>
      </c>
      <c r="J163" s="197">
        <v>0</v>
      </c>
      <c r="K163" s="198">
        <f t="shared" si="2"/>
        <v>50</v>
      </c>
      <c r="L163" s="199" t="s">
        <v>1580</v>
      </c>
    </row>
    <row r="164" spans="1:12" ht="56.25" customHeight="1">
      <c r="A164" s="200" t="s">
        <v>629</v>
      </c>
      <c r="B164" s="193" t="s">
        <v>630</v>
      </c>
      <c r="C164" s="194">
        <v>42747</v>
      </c>
      <c r="D164" s="194" t="s">
        <v>7276</v>
      </c>
      <c r="E164" s="195" t="s">
        <v>13</v>
      </c>
      <c r="F164" s="195">
        <v>876917</v>
      </c>
      <c r="G164" s="195"/>
      <c r="H164" s="196" t="s">
        <v>7277</v>
      </c>
      <c r="I164" s="197">
        <v>77792400</v>
      </c>
      <c r="J164" s="197">
        <v>0</v>
      </c>
      <c r="K164" s="198">
        <f t="shared" si="2"/>
        <v>77792400</v>
      </c>
      <c r="L164" s="199" t="s">
        <v>1580</v>
      </c>
    </row>
    <row r="165" spans="1:12" ht="56.25" customHeight="1">
      <c r="A165" s="200">
        <v>513</v>
      </c>
      <c r="B165" s="193" t="s">
        <v>1394</v>
      </c>
      <c r="C165" s="194">
        <v>42747</v>
      </c>
      <c r="D165" s="194" t="s">
        <v>5553</v>
      </c>
      <c r="E165" s="195" t="s">
        <v>11</v>
      </c>
      <c r="F165" s="195">
        <v>876912</v>
      </c>
      <c r="G165" s="195"/>
      <c r="H165" s="196" t="s">
        <v>5554</v>
      </c>
      <c r="I165" s="197">
        <v>270</v>
      </c>
      <c r="J165" s="197">
        <v>0</v>
      </c>
      <c r="K165" s="198">
        <f t="shared" si="2"/>
        <v>270</v>
      </c>
      <c r="L165" s="199" t="s">
        <v>1580</v>
      </c>
    </row>
    <row r="166" spans="1:12" ht="56.25" customHeight="1">
      <c r="A166" s="200">
        <v>513</v>
      </c>
      <c r="B166" s="193" t="s">
        <v>1394</v>
      </c>
      <c r="C166" s="194">
        <v>42747</v>
      </c>
      <c r="D166" s="194" t="s">
        <v>5555</v>
      </c>
      <c r="E166" s="195" t="s">
        <v>11</v>
      </c>
      <c r="F166" s="195">
        <v>876909</v>
      </c>
      <c r="G166" s="195"/>
      <c r="H166" s="196" t="s">
        <v>5556</v>
      </c>
      <c r="I166" s="197">
        <v>16251.06</v>
      </c>
      <c r="J166" s="197">
        <v>0</v>
      </c>
      <c r="K166" s="198">
        <f t="shared" si="2"/>
        <v>16251.06</v>
      </c>
      <c r="L166" s="199" t="s">
        <v>1580</v>
      </c>
    </row>
    <row r="167" spans="1:12" ht="56.25" customHeight="1">
      <c r="A167" s="200">
        <v>513</v>
      </c>
      <c r="B167" s="193" t="s">
        <v>1394</v>
      </c>
      <c r="C167" s="194">
        <v>42747</v>
      </c>
      <c r="D167" s="194" t="s">
        <v>5557</v>
      </c>
      <c r="E167" s="195" t="s">
        <v>11</v>
      </c>
      <c r="F167" s="195">
        <v>876890</v>
      </c>
      <c r="G167" s="195"/>
      <c r="H167" s="196" t="s">
        <v>5558</v>
      </c>
      <c r="I167" s="197">
        <v>270</v>
      </c>
      <c r="J167" s="197">
        <v>0</v>
      </c>
      <c r="K167" s="198">
        <f t="shared" si="2"/>
        <v>270</v>
      </c>
      <c r="L167" s="199" t="s">
        <v>1580</v>
      </c>
    </row>
    <row r="168" spans="1:12" ht="56.25" customHeight="1">
      <c r="A168" s="200" t="s">
        <v>628</v>
      </c>
      <c r="B168" s="193" t="s">
        <v>627</v>
      </c>
      <c r="C168" s="194">
        <v>42747</v>
      </c>
      <c r="D168" s="194" t="s">
        <v>6405</v>
      </c>
      <c r="E168" s="195" t="s">
        <v>6</v>
      </c>
      <c r="F168" s="195">
        <v>789395</v>
      </c>
      <c r="G168" s="195"/>
      <c r="H168" s="196" t="s">
        <v>6406</v>
      </c>
      <c r="I168" s="197">
        <v>0</v>
      </c>
      <c r="J168" s="197">
        <v>2100.7400000000002</v>
      </c>
      <c r="K168" s="198">
        <f t="shared" si="2"/>
        <v>2100.7400000000002</v>
      </c>
      <c r="L168" s="199" t="s">
        <v>1580</v>
      </c>
    </row>
    <row r="169" spans="1:12" ht="56.25" customHeight="1">
      <c r="A169" s="200" t="s">
        <v>635</v>
      </c>
      <c r="B169" s="193" t="s">
        <v>636</v>
      </c>
      <c r="C169" s="194">
        <v>42747</v>
      </c>
      <c r="D169" s="194" t="s">
        <v>7822</v>
      </c>
      <c r="E169" s="195" t="s">
        <v>6</v>
      </c>
      <c r="F169" s="195">
        <v>789310</v>
      </c>
      <c r="G169" s="195"/>
      <c r="H169" s="196" t="s">
        <v>7823</v>
      </c>
      <c r="I169" s="197">
        <v>0</v>
      </c>
      <c r="J169" s="197">
        <v>16566.510000000002</v>
      </c>
      <c r="K169" s="198">
        <f t="shared" si="2"/>
        <v>16566.510000000002</v>
      </c>
      <c r="L169" s="199" t="s">
        <v>1580</v>
      </c>
    </row>
    <row r="170" spans="1:12" ht="56.25" customHeight="1">
      <c r="A170" s="200" t="s">
        <v>628</v>
      </c>
      <c r="B170" s="193" t="s">
        <v>627</v>
      </c>
      <c r="C170" s="194">
        <v>42747</v>
      </c>
      <c r="D170" s="194" t="s">
        <v>6407</v>
      </c>
      <c r="E170" s="195" t="s">
        <v>6</v>
      </c>
      <c r="F170" s="195">
        <v>789141</v>
      </c>
      <c r="G170" s="195"/>
      <c r="H170" s="196" t="s">
        <v>6408</v>
      </c>
      <c r="I170" s="197">
        <v>0</v>
      </c>
      <c r="J170" s="197">
        <v>4481.58</v>
      </c>
      <c r="K170" s="198">
        <f t="shared" si="2"/>
        <v>4481.58</v>
      </c>
      <c r="L170" s="199" t="s">
        <v>1580</v>
      </c>
    </row>
    <row r="171" spans="1:12" ht="56.25" customHeight="1">
      <c r="A171" s="200">
        <v>513</v>
      </c>
      <c r="B171" s="193" t="s">
        <v>1394</v>
      </c>
      <c r="C171" s="194">
        <v>42747</v>
      </c>
      <c r="D171" s="194" t="s">
        <v>5559</v>
      </c>
      <c r="E171" s="195" t="s">
        <v>15</v>
      </c>
      <c r="F171" s="195">
        <v>354664</v>
      </c>
      <c r="G171" s="195"/>
      <c r="H171" s="196" t="s">
        <v>1492</v>
      </c>
      <c r="I171" s="197">
        <v>50</v>
      </c>
      <c r="J171" s="197">
        <v>0</v>
      </c>
      <c r="K171" s="198">
        <f t="shared" si="2"/>
        <v>50</v>
      </c>
      <c r="L171" s="199" t="s">
        <v>1580</v>
      </c>
    </row>
    <row r="172" spans="1:12" ht="56.25" customHeight="1">
      <c r="A172" s="200">
        <v>10</v>
      </c>
      <c r="B172" s="193" t="s">
        <v>1384</v>
      </c>
      <c r="C172" s="194">
        <v>42747</v>
      </c>
      <c r="D172" s="194" t="s">
        <v>1885</v>
      </c>
      <c r="E172" s="195" t="s">
        <v>15</v>
      </c>
      <c r="F172" s="195">
        <v>354477</v>
      </c>
      <c r="G172" s="195"/>
      <c r="H172" s="196" t="s">
        <v>1886</v>
      </c>
      <c r="I172" s="197">
        <v>50</v>
      </c>
      <c r="J172" s="197">
        <v>0</v>
      </c>
      <c r="K172" s="198">
        <f t="shared" si="2"/>
        <v>50</v>
      </c>
      <c r="L172" s="199" t="s">
        <v>1580</v>
      </c>
    </row>
    <row r="173" spans="1:12" ht="56.25" customHeight="1">
      <c r="A173" s="200">
        <v>513</v>
      </c>
      <c r="B173" s="193" t="s">
        <v>1394</v>
      </c>
      <c r="C173" s="194">
        <v>42747</v>
      </c>
      <c r="D173" s="194" t="s">
        <v>5560</v>
      </c>
      <c r="E173" s="195" t="s">
        <v>15</v>
      </c>
      <c r="F173" s="195">
        <v>354475</v>
      </c>
      <c r="G173" s="195"/>
      <c r="H173" s="196" t="s">
        <v>5561</v>
      </c>
      <c r="I173" s="197">
        <v>50</v>
      </c>
      <c r="J173" s="197">
        <v>0</v>
      </c>
      <c r="K173" s="198">
        <f t="shared" si="2"/>
        <v>50</v>
      </c>
      <c r="L173" s="199" t="s">
        <v>1580</v>
      </c>
    </row>
    <row r="174" spans="1:12" ht="56.25" customHeight="1">
      <c r="A174" s="200">
        <v>513</v>
      </c>
      <c r="B174" s="193" t="s">
        <v>1394</v>
      </c>
      <c r="C174" s="194">
        <v>42747</v>
      </c>
      <c r="D174" s="194" t="s">
        <v>5562</v>
      </c>
      <c r="E174" s="195" t="s">
        <v>15</v>
      </c>
      <c r="F174" s="195">
        <v>1509</v>
      </c>
      <c r="G174" s="195"/>
      <c r="H174" s="196" t="s">
        <v>5563</v>
      </c>
      <c r="I174" s="197">
        <v>38343</v>
      </c>
      <c r="J174" s="197">
        <v>0</v>
      </c>
      <c r="K174" s="198">
        <f t="shared" si="2"/>
        <v>38343</v>
      </c>
      <c r="L174" s="199" t="s">
        <v>1580</v>
      </c>
    </row>
    <row r="175" spans="1:12" ht="56.25" customHeight="1">
      <c r="A175" s="200">
        <v>10</v>
      </c>
      <c r="B175" s="193" t="s">
        <v>1384</v>
      </c>
      <c r="C175" s="194">
        <v>42747</v>
      </c>
      <c r="D175" s="194" t="s">
        <v>1887</v>
      </c>
      <c r="E175" s="195" t="s">
        <v>15</v>
      </c>
      <c r="F175" s="195">
        <v>353917</v>
      </c>
      <c r="G175" s="195"/>
      <c r="H175" s="196" t="s">
        <v>1888</v>
      </c>
      <c r="I175" s="197">
        <v>50</v>
      </c>
      <c r="J175" s="197">
        <v>0</v>
      </c>
      <c r="K175" s="198">
        <f t="shared" si="2"/>
        <v>50</v>
      </c>
      <c r="L175" s="199" t="s">
        <v>1580</v>
      </c>
    </row>
    <row r="176" spans="1:12" ht="56.25" customHeight="1">
      <c r="A176" s="200">
        <v>10</v>
      </c>
      <c r="B176" s="193" t="s">
        <v>1384</v>
      </c>
      <c r="C176" s="194">
        <v>42747</v>
      </c>
      <c r="D176" s="194" t="s">
        <v>1889</v>
      </c>
      <c r="E176" s="195" t="s">
        <v>15</v>
      </c>
      <c r="F176" s="195">
        <v>353915</v>
      </c>
      <c r="G176" s="195"/>
      <c r="H176" s="196" t="s">
        <v>1890</v>
      </c>
      <c r="I176" s="197">
        <v>50</v>
      </c>
      <c r="J176" s="197">
        <v>0</v>
      </c>
      <c r="K176" s="198">
        <f t="shared" si="2"/>
        <v>50</v>
      </c>
      <c r="L176" s="199" t="s">
        <v>1580</v>
      </c>
    </row>
    <row r="177" spans="1:12" ht="56.25" customHeight="1">
      <c r="A177" s="200">
        <v>197</v>
      </c>
      <c r="B177" s="193" t="s">
        <v>1423</v>
      </c>
      <c r="C177" s="194">
        <v>42747</v>
      </c>
      <c r="D177" s="194" t="s">
        <v>4911</v>
      </c>
      <c r="E177" s="195" t="s">
        <v>15</v>
      </c>
      <c r="F177" s="195">
        <v>1507</v>
      </c>
      <c r="G177" s="195"/>
      <c r="H177" s="196" t="s">
        <v>4912</v>
      </c>
      <c r="I177" s="197">
        <v>301.76</v>
      </c>
      <c r="J177" s="197">
        <v>0</v>
      </c>
      <c r="K177" s="198">
        <f t="shared" si="2"/>
        <v>301.76</v>
      </c>
      <c r="L177" s="199" t="s">
        <v>1580</v>
      </c>
    </row>
    <row r="178" spans="1:12" ht="56.25" customHeight="1">
      <c r="A178" s="200">
        <v>197</v>
      </c>
      <c r="B178" s="193" t="s">
        <v>1423</v>
      </c>
      <c r="C178" s="194">
        <v>42747</v>
      </c>
      <c r="D178" s="194" t="s">
        <v>4913</v>
      </c>
      <c r="E178" s="195" t="s">
        <v>1290</v>
      </c>
      <c r="F178" s="195">
        <v>1507</v>
      </c>
      <c r="G178" s="195"/>
      <c r="H178" s="196" t="s">
        <v>4914</v>
      </c>
      <c r="I178" s="197">
        <v>966.52</v>
      </c>
      <c r="J178" s="197">
        <v>0</v>
      </c>
      <c r="K178" s="198">
        <f t="shared" si="2"/>
        <v>966.52</v>
      </c>
      <c r="L178" s="199" t="s">
        <v>1580</v>
      </c>
    </row>
    <row r="179" spans="1:12" ht="56.25" customHeight="1">
      <c r="A179" s="200">
        <v>132</v>
      </c>
      <c r="B179" s="193" t="s">
        <v>1414</v>
      </c>
      <c r="C179" s="194">
        <v>42748</v>
      </c>
      <c r="D179" s="194" t="s">
        <v>4857</v>
      </c>
      <c r="E179" s="195" t="s">
        <v>6</v>
      </c>
      <c r="F179" s="195">
        <v>876979</v>
      </c>
      <c r="G179" s="195"/>
      <c r="H179" s="196" t="s">
        <v>4858</v>
      </c>
      <c r="I179" s="197">
        <v>0</v>
      </c>
      <c r="J179" s="197">
        <v>98694297</v>
      </c>
      <c r="K179" s="198">
        <f t="shared" si="2"/>
        <v>98694297</v>
      </c>
      <c r="L179" s="199" t="s">
        <v>1580</v>
      </c>
    </row>
    <row r="180" spans="1:12" ht="56.25" customHeight="1">
      <c r="A180" s="200" t="s">
        <v>629</v>
      </c>
      <c r="B180" s="193" t="s">
        <v>630</v>
      </c>
      <c r="C180" s="194">
        <v>42748</v>
      </c>
      <c r="D180" s="194" t="s">
        <v>7278</v>
      </c>
      <c r="E180" s="195" t="s">
        <v>21</v>
      </c>
      <c r="F180" s="195">
        <v>876983</v>
      </c>
      <c r="G180" s="195"/>
      <c r="H180" s="196" t="s">
        <v>7279</v>
      </c>
      <c r="I180" s="197">
        <v>10879896</v>
      </c>
      <c r="J180" s="197">
        <v>0</v>
      </c>
      <c r="K180" s="198">
        <f t="shared" si="2"/>
        <v>10879896</v>
      </c>
      <c r="L180" s="199" t="s">
        <v>1580</v>
      </c>
    </row>
    <row r="181" spans="1:12" ht="56.25" customHeight="1">
      <c r="A181" s="200" t="s">
        <v>629</v>
      </c>
      <c r="B181" s="193" t="s">
        <v>630</v>
      </c>
      <c r="C181" s="194">
        <v>42748</v>
      </c>
      <c r="D181" s="194" t="s">
        <v>7280</v>
      </c>
      <c r="E181" s="195" t="s">
        <v>13</v>
      </c>
      <c r="F181" s="195">
        <v>876998</v>
      </c>
      <c r="G181" s="195"/>
      <c r="H181" s="196" t="s">
        <v>7281</v>
      </c>
      <c r="I181" s="197">
        <v>28185</v>
      </c>
      <c r="J181" s="197">
        <v>0</v>
      </c>
      <c r="K181" s="198">
        <f t="shared" si="2"/>
        <v>28185</v>
      </c>
      <c r="L181" s="199" t="s">
        <v>1580</v>
      </c>
    </row>
    <row r="182" spans="1:12" ht="56.25" customHeight="1">
      <c r="A182" s="200" t="s">
        <v>629</v>
      </c>
      <c r="B182" s="193" t="s">
        <v>630</v>
      </c>
      <c r="C182" s="194">
        <v>42748</v>
      </c>
      <c r="D182" s="194" t="s">
        <v>7282</v>
      </c>
      <c r="E182" s="195" t="s">
        <v>11</v>
      </c>
      <c r="F182" s="195">
        <v>876998</v>
      </c>
      <c r="G182" s="195"/>
      <c r="H182" s="196" t="s">
        <v>7283</v>
      </c>
      <c r="I182" s="197">
        <v>50</v>
      </c>
      <c r="J182" s="197">
        <v>0</v>
      </c>
      <c r="K182" s="198">
        <f t="shared" si="2"/>
        <v>50</v>
      </c>
      <c r="L182" s="199" t="s">
        <v>1580</v>
      </c>
    </row>
    <row r="183" spans="1:12" ht="56.25" customHeight="1">
      <c r="A183" s="200">
        <v>117</v>
      </c>
      <c r="B183" s="193" t="s">
        <v>1397</v>
      </c>
      <c r="C183" s="194">
        <v>42748</v>
      </c>
      <c r="D183" s="194" t="s">
        <v>4636</v>
      </c>
      <c r="E183" s="195" t="s">
        <v>11</v>
      </c>
      <c r="F183" s="195">
        <v>877015</v>
      </c>
      <c r="G183" s="195"/>
      <c r="H183" s="196" t="s">
        <v>4637</v>
      </c>
      <c r="I183" s="197">
        <v>50</v>
      </c>
      <c r="J183" s="197">
        <v>0</v>
      </c>
      <c r="K183" s="198">
        <f t="shared" si="2"/>
        <v>50</v>
      </c>
      <c r="L183" s="199" t="s">
        <v>1580</v>
      </c>
    </row>
    <row r="184" spans="1:12" ht="56.25" customHeight="1">
      <c r="A184" s="200">
        <v>117</v>
      </c>
      <c r="B184" s="193" t="s">
        <v>1397</v>
      </c>
      <c r="C184" s="194">
        <v>42748</v>
      </c>
      <c r="D184" s="194" t="s">
        <v>4638</v>
      </c>
      <c r="E184" s="195" t="s">
        <v>11</v>
      </c>
      <c r="F184" s="195">
        <v>877017</v>
      </c>
      <c r="G184" s="195"/>
      <c r="H184" s="196" t="s">
        <v>4639</v>
      </c>
      <c r="I184" s="197">
        <v>50</v>
      </c>
      <c r="J184" s="197">
        <v>0</v>
      </c>
      <c r="K184" s="198">
        <f t="shared" si="2"/>
        <v>50</v>
      </c>
      <c r="L184" s="199" t="s">
        <v>1580</v>
      </c>
    </row>
    <row r="185" spans="1:12" ht="56.25" customHeight="1">
      <c r="A185" s="200">
        <v>513</v>
      </c>
      <c r="B185" s="193" t="s">
        <v>1394</v>
      </c>
      <c r="C185" s="194">
        <v>42748</v>
      </c>
      <c r="D185" s="194" t="s">
        <v>5564</v>
      </c>
      <c r="E185" s="195" t="s">
        <v>11</v>
      </c>
      <c r="F185" s="195">
        <v>877030</v>
      </c>
      <c r="G185" s="195"/>
      <c r="H185" s="196" t="s">
        <v>5565</v>
      </c>
      <c r="I185" s="197">
        <v>270</v>
      </c>
      <c r="J185" s="197">
        <v>0</v>
      </c>
      <c r="K185" s="198">
        <f t="shared" si="2"/>
        <v>270</v>
      </c>
      <c r="L185" s="199" t="s">
        <v>1580</v>
      </c>
    </row>
    <row r="186" spans="1:12" ht="56.25" customHeight="1">
      <c r="A186" s="200">
        <v>25</v>
      </c>
      <c r="B186" s="193" t="s">
        <v>1408</v>
      </c>
      <c r="C186" s="194">
        <v>42748</v>
      </c>
      <c r="D186" s="194" t="s">
        <v>2863</v>
      </c>
      <c r="E186" s="195" t="s">
        <v>6</v>
      </c>
      <c r="F186" s="195">
        <v>877043</v>
      </c>
      <c r="G186" s="195"/>
      <c r="H186" s="196" t="s">
        <v>2864</v>
      </c>
      <c r="I186" s="197">
        <v>0</v>
      </c>
      <c r="J186" s="197">
        <v>68588.009999999995</v>
      </c>
      <c r="K186" s="198">
        <f t="shared" si="2"/>
        <v>68588.009999999995</v>
      </c>
      <c r="L186" s="199" t="s">
        <v>1580</v>
      </c>
    </row>
    <row r="187" spans="1:12" ht="56.25" customHeight="1">
      <c r="A187" s="200">
        <v>117</v>
      </c>
      <c r="B187" s="193" t="s">
        <v>1397</v>
      </c>
      <c r="C187" s="194">
        <v>42748</v>
      </c>
      <c r="D187" s="194" t="s">
        <v>4640</v>
      </c>
      <c r="E187" s="195" t="s">
        <v>11</v>
      </c>
      <c r="F187" s="195">
        <v>877057</v>
      </c>
      <c r="G187" s="195"/>
      <c r="H187" s="196" t="s">
        <v>4641</v>
      </c>
      <c r="I187" s="197">
        <v>50</v>
      </c>
      <c r="J187" s="197">
        <v>0</v>
      </c>
      <c r="K187" s="198">
        <f t="shared" si="2"/>
        <v>50</v>
      </c>
      <c r="L187" s="199" t="s">
        <v>1580</v>
      </c>
    </row>
    <row r="188" spans="1:12" ht="56.25" customHeight="1">
      <c r="A188" s="200" t="s">
        <v>628</v>
      </c>
      <c r="B188" s="193" t="s">
        <v>627</v>
      </c>
      <c r="C188" s="194">
        <v>42748</v>
      </c>
      <c r="D188" s="194" t="s">
        <v>6409</v>
      </c>
      <c r="E188" s="195" t="s">
        <v>6</v>
      </c>
      <c r="F188" s="195">
        <v>789833</v>
      </c>
      <c r="G188" s="195"/>
      <c r="H188" s="196" t="s">
        <v>6410</v>
      </c>
      <c r="I188" s="197">
        <v>0</v>
      </c>
      <c r="J188" s="197">
        <v>85.100000000000009</v>
      </c>
      <c r="K188" s="198">
        <f t="shared" si="2"/>
        <v>85.100000000000009</v>
      </c>
      <c r="L188" s="199" t="s">
        <v>1580</v>
      </c>
    </row>
    <row r="189" spans="1:12" ht="56.25" customHeight="1">
      <c r="A189" s="200" t="s">
        <v>629</v>
      </c>
      <c r="B189" s="193" t="s">
        <v>630</v>
      </c>
      <c r="C189" s="194">
        <v>42748</v>
      </c>
      <c r="D189" s="194" t="s">
        <v>7284</v>
      </c>
      <c r="E189" s="195" t="s">
        <v>6</v>
      </c>
      <c r="F189" s="195">
        <v>789860</v>
      </c>
      <c r="G189" s="195"/>
      <c r="H189" s="196" t="s">
        <v>7285</v>
      </c>
      <c r="I189" s="197">
        <v>0</v>
      </c>
      <c r="J189" s="197">
        <v>65000</v>
      </c>
      <c r="K189" s="198">
        <f t="shared" si="2"/>
        <v>65000</v>
      </c>
      <c r="L189" s="199" t="s">
        <v>1580</v>
      </c>
    </row>
    <row r="190" spans="1:12" ht="56.25" customHeight="1">
      <c r="A190" s="200">
        <v>197</v>
      </c>
      <c r="B190" s="193" t="s">
        <v>1423</v>
      </c>
      <c r="C190" s="194">
        <v>42748</v>
      </c>
      <c r="D190" s="194" t="s">
        <v>4915</v>
      </c>
      <c r="E190" s="195" t="s">
        <v>1290</v>
      </c>
      <c r="F190" s="195">
        <v>1506</v>
      </c>
      <c r="G190" s="195"/>
      <c r="H190" s="196" t="s">
        <v>4916</v>
      </c>
      <c r="I190" s="197">
        <v>2427.12</v>
      </c>
      <c r="J190" s="197">
        <v>0</v>
      </c>
      <c r="K190" s="198">
        <f t="shared" si="2"/>
        <v>2427.12</v>
      </c>
      <c r="L190" s="199" t="s">
        <v>1580</v>
      </c>
    </row>
    <row r="191" spans="1:12" ht="56.25" customHeight="1">
      <c r="A191" s="200">
        <v>197</v>
      </c>
      <c r="B191" s="193" t="s">
        <v>1423</v>
      </c>
      <c r="C191" s="194">
        <v>42748</v>
      </c>
      <c r="D191" s="194" t="s">
        <v>4917</v>
      </c>
      <c r="E191" s="195" t="s">
        <v>15</v>
      </c>
      <c r="F191" s="195">
        <v>1506</v>
      </c>
      <c r="G191" s="195"/>
      <c r="H191" s="196" t="s">
        <v>4918</v>
      </c>
      <c r="I191" s="197">
        <v>545.36</v>
      </c>
      <c r="J191" s="197">
        <v>0</v>
      </c>
      <c r="K191" s="198">
        <f t="shared" si="2"/>
        <v>545.36</v>
      </c>
      <c r="L191" s="199" t="s">
        <v>1580</v>
      </c>
    </row>
    <row r="192" spans="1:12" ht="56.25" customHeight="1">
      <c r="A192" s="200">
        <v>10</v>
      </c>
      <c r="B192" s="193" t="s">
        <v>1384</v>
      </c>
      <c r="C192" s="194">
        <v>42748</v>
      </c>
      <c r="D192" s="194" t="s">
        <v>1891</v>
      </c>
      <c r="E192" s="195" t="s">
        <v>15</v>
      </c>
      <c r="F192" s="195">
        <v>354842</v>
      </c>
      <c r="G192" s="195"/>
      <c r="H192" s="196" t="s">
        <v>1892</v>
      </c>
      <c r="I192" s="197">
        <v>50</v>
      </c>
      <c r="J192" s="197">
        <v>0</v>
      </c>
      <c r="K192" s="198">
        <f t="shared" si="2"/>
        <v>50</v>
      </c>
      <c r="L192" s="199" t="s">
        <v>1580</v>
      </c>
    </row>
    <row r="193" spans="1:12" ht="56.25" customHeight="1">
      <c r="A193" s="200">
        <v>10</v>
      </c>
      <c r="B193" s="193" t="s">
        <v>1384</v>
      </c>
      <c r="C193" s="194">
        <v>42748</v>
      </c>
      <c r="D193" s="194" t="s">
        <v>1893</v>
      </c>
      <c r="E193" s="195" t="s">
        <v>15</v>
      </c>
      <c r="F193" s="195">
        <v>354844</v>
      </c>
      <c r="G193" s="195"/>
      <c r="H193" s="196" t="s">
        <v>1894</v>
      </c>
      <c r="I193" s="197">
        <v>50</v>
      </c>
      <c r="J193" s="197">
        <v>0</v>
      </c>
      <c r="K193" s="198">
        <f t="shared" si="2"/>
        <v>50</v>
      </c>
      <c r="L193" s="199" t="s">
        <v>1580</v>
      </c>
    </row>
    <row r="194" spans="1:12" ht="56.25" customHeight="1">
      <c r="A194" s="200">
        <v>10</v>
      </c>
      <c r="B194" s="193" t="s">
        <v>1384</v>
      </c>
      <c r="C194" s="194">
        <v>42748</v>
      </c>
      <c r="D194" s="194" t="s">
        <v>1895</v>
      </c>
      <c r="E194" s="195" t="s">
        <v>15</v>
      </c>
      <c r="F194" s="195">
        <v>355459</v>
      </c>
      <c r="G194" s="195"/>
      <c r="H194" s="196" t="s">
        <v>1896</v>
      </c>
      <c r="I194" s="197">
        <v>50</v>
      </c>
      <c r="J194" s="197">
        <v>0</v>
      </c>
      <c r="K194" s="198">
        <f t="shared" si="2"/>
        <v>50</v>
      </c>
      <c r="L194" s="199" t="s">
        <v>1580</v>
      </c>
    </row>
    <row r="195" spans="1:12" ht="56.25" customHeight="1">
      <c r="A195" s="200">
        <v>513</v>
      </c>
      <c r="B195" s="193" t="s">
        <v>1394</v>
      </c>
      <c r="C195" s="194">
        <v>42748</v>
      </c>
      <c r="D195" s="194" t="s">
        <v>5566</v>
      </c>
      <c r="E195" s="195" t="s">
        <v>15</v>
      </c>
      <c r="F195" s="195">
        <v>355659</v>
      </c>
      <c r="G195" s="195"/>
      <c r="H195" s="196" t="s">
        <v>5567</v>
      </c>
      <c r="I195" s="197">
        <v>50</v>
      </c>
      <c r="J195" s="197">
        <v>0</v>
      </c>
      <c r="K195" s="198">
        <f t="shared" si="2"/>
        <v>50</v>
      </c>
      <c r="L195" s="199" t="s">
        <v>1580</v>
      </c>
    </row>
    <row r="196" spans="1:12" ht="56.25" customHeight="1">
      <c r="A196" s="200">
        <v>513</v>
      </c>
      <c r="B196" s="193" t="s">
        <v>1394</v>
      </c>
      <c r="C196" s="194">
        <v>42748</v>
      </c>
      <c r="D196" s="194" t="s">
        <v>5568</v>
      </c>
      <c r="E196" s="195" t="s">
        <v>15</v>
      </c>
      <c r="F196" s="195">
        <v>355661</v>
      </c>
      <c r="G196" s="195"/>
      <c r="H196" s="196" t="s">
        <v>5567</v>
      </c>
      <c r="I196" s="197">
        <v>50</v>
      </c>
      <c r="J196" s="197">
        <v>0</v>
      </c>
      <c r="K196" s="198">
        <f t="shared" si="2"/>
        <v>50</v>
      </c>
      <c r="L196" s="199" t="s">
        <v>1580</v>
      </c>
    </row>
    <row r="197" spans="1:12" ht="56.25" customHeight="1">
      <c r="A197" s="200">
        <v>10</v>
      </c>
      <c r="B197" s="193" t="s">
        <v>1384</v>
      </c>
      <c r="C197" s="194">
        <v>42748</v>
      </c>
      <c r="D197" s="194" t="s">
        <v>1897</v>
      </c>
      <c r="E197" s="195" t="s">
        <v>15</v>
      </c>
      <c r="F197" s="195">
        <v>355668</v>
      </c>
      <c r="G197" s="195"/>
      <c r="H197" s="196" t="s">
        <v>1898</v>
      </c>
      <c r="I197" s="197">
        <v>50</v>
      </c>
      <c r="J197" s="197">
        <v>0</v>
      </c>
      <c r="K197" s="198">
        <f t="shared" si="2"/>
        <v>50</v>
      </c>
      <c r="L197" s="199" t="s">
        <v>1580</v>
      </c>
    </row>
    <row r="198" spans="1:12" ht="56.25" customHeight="1">
      <c r="A198" s="200" t="s">
        <v>631</v>
      </c>
      <c r="B198" s="193" t="s">
        <v>632</v>
      </c>
      <c r="C198" s="194">
        <v>42748</v>
      </c>
      <c r="D198" s="194" t="s">
        <v>7785</v>
      </c>
      <c r="E198" s="195" t="s">
        <v>1289</v>
      </c>
      <c r="F198" s="195">
        <v>12362001</v>
      </c>
      <c r="G198" s="195"/>
      <c r="H198" s="196" t="s">
        <v>7786</v>
      </c>
      <c r="I198" s="197">
        <v>0</v>
      </c>
      <c r="J198" s="197">
        <v>278890.12</v>
      </c>
      <c r="K198" s="198">
        <f t="shared" si="2"/>
        <v>278890.12</v>
      </c>
      <c r="L198" s="199" t="s">
        <v>1580</v>
      </c>
    </row>
    <row r="199" spans="1:12" ht="56.25" customHeight="1">
      <c r="A199" s="200">
        <v>76</v>
      </c>
      <c r="B199" s="193" t="s">
        <v>1422</v>
      </c>
      <c r="C199" s="194">
        <v>42751</v>
      </c>
      <c r="D199" s="194" t="s">
        <v>4536</v>
      </c>
      <c r="E199" s="195" t="s">
        <v>6</v>
      </c>
      <c r="F199" s="195">
        <v>877128</v>
      </c>
      <c r="G199" s="195"/>
      <c r="H199" s="196" t="s">
        <v>4537</v>
      </c>
      <c r="I199" s="197">
        <v>0</v>
      </c>
      <c r="J199" s="197">
        <v>2516681.87</v>
      </c>
      <c r="K199" s="198">
        <f t="shared" si="2"/>
        <v>2516681.87</v>
      </c>
      <c r="L199" s="199" t="s">
        <v>1580</v>
      </c>
    </row>
    <row r="200" spans="1:12" ht="56.25" customHeight="1">
      <c r="A200" s="200" t="s">
        <v>628</v>
      </c>
      <c r="B200" s="193" t="s">
        <v>627</v>
      </c>
      <c r="C200" s="194">
        <v>42751</v>
      </c>
      <c r="D200" s="194" t="s">
        <v>6411</v>
      </c>
      <c r="E200" s="195" t="s">
        <v>6</v>
      </c>
      <c r="F200" s="195">
        <v>877114</v>
      </c>
      <c r="G200" s="195"/>
      <c r="H200" s="196" t="s">
        <v>6412</v>
      </c>
      <c r="I200" s="197">
        <v>0</v>
      </c>
      <c r="J200" s="197">
        <v>0.02</v>
      </c>
      <c r="K200" s="198">
        <f t="shared" si="2"/>
        <v>0.02</v>
      </c>
      <c r="L200" s="199" t="s">
        <v>1580</v>
      </c>
    </row>
    <row r="201" spans="1:12" ht="56.25" customHeight="1">
      <c r="A201" s="200" t="s">
        <v>629</v>
      </c>
      <c r="B201" s="193" t="s">
        <v>630</v>
      </c>
      <c r="C201" s="194">
        <v>42751</v>
      </c>
      <c r="D201" s="194" t="s">
        <v>7286</v>
      </c>
      <c r="E201" s="195" t="s">
        <v>11</v>
      </c>
      <c r="F201" s="195">
        <v>877102</v>
      </c>
      <c r="G201" s="195"/>
      <c r="H201" s="196" t="s">
        <v>7287</v>
      </c>
      <c r="I201" s="197">
        <v>50</v>
      </c>
      <c r="J201" s="197">
        <v>0</v>
      </c>
      <c r="K201" s="198">
        <f t="shared" ref="K201:K264" si="3">+I201+J201</f>
        <v>50</v>
      </c>
      <c r="L201" s="199" t="s">
        <v>1580</v>
      </c>
    </row>
    <row r="202" spans="1:12" ht="56.25" customHeight="1">
      <c r="A202" s="200" t="s">
        <v>629</v>
      </c>
      <c r="B202" s="193" t="s">
        <v>630</v>
      </c>
      <c r="C202" s="194">
        <v>42751</v>
      </c>
      <c r="D202" s="194" t="s">
        <v>7288</v>
      </c>
      <c r="E202" s="195" t="s">
        <v>13</v>
      </c>
      <c r="F202" s="195">
        <v>877102</v>
      </c>
      <c r="G202" s="195"/>
      <c r="H202" s="196" t="s">
        <v>7289</v>
      </c>
      <c r="I202" s="197">
        <v>179</v>
      </c>
      <c r="J202" s="197">
        <v>0</v>
      </c>
      <c r="K202" s="198">
        <f t="shared" si="3"/>
        <v>179</v>
      </c>
      <c r="L202" s="199" t="s">
        <v>1580</v>
      </c>
    </row>
    <row r="203" spans="1:12" ht="56.25" customHeight="1">
      <c r="A203" s="200">
        <v>513</v>
      </c>
      <c r="B203" s="193" t="s">
        <v>1394</v>
      </c>
      <c r="C203" s="194">
        <v>42751</v>
      </c>
      <c r="D203" s="194" t="s">
        <v>5569</v>
      </c>
      <c r="E203" s="195" t="s">
        <v>11</v>
      </c>
      <c r="F203" s="195">
        <v>877098</v>
      </c>
      <c r="G203" s="195"/>
      <c r="H203" s="196" t="s">
        <v>5570</v>
      </c>
      <c r="I203" s="197">
        <v>270</v>
      </c>
      <c r="J203" s="197">
        <v>0</v>
      </c>
      <c r="K203" s="198">
        <f t="shared" si="3"/>
        <v>270</v>
      </c>
      <c r="L203" s="199" t="s">
        <v>1580</v>
      </c>
    </row>
    <row r="204" spans="1:12" ht="56.25" customHeight="1">
      <c r="A204" s="200" t="s">
        <v>629</v>
      </c>
      <c r="B204" s="193" t="s">
        <v>630</v>
      </c>
      <c r="C204" s="194">
        <v>42751</v>
      </c>
      <c r="D204" s="194" t="s">
        <v>7290</v>
      </c>
      <c r="E204" s="195" t="s">
        <v>11</v>
      </c>
      <c r="F204" s="195">
        <v>877088</v>
      </c>
      <c r="G204" s="195"/>
      <c r="H204" s="196" t="s">
        <v>7291</v>
      </c>
      <c r="I204" s="197">
        <v>50</v>
      </c>
      <c r="J204" s="197">
        <v>0</v>
      </c>
      <c r="K204" s="198">
        <f t="shared" si="3"/>
        <v>50</v>
      </c>
      <c r="L204" s="199" t="s">
        <v>1580</v>
      </c>
    </row>
    <row r="205" spans="1:12" ht="56.25" customHeight="1">
      <c r="A205" s="200" t="s">
        <v>628</v>
      </c>
      <c r="B205" s="193" t="s">
        <v>627</v>
      </c>
      <c r="C205" s="194">
        <v>42751</v>
      </c>
      <c r="D205" s="194" t="s">
        <v>6413</v>
      </c>
      <c r="E205" s="195" t="s">
        <v>6</v>
      </c>
      <c r="F205" s="195">
        <v>790703</v>
      </c>
      <c r="G205" s="195"/>
      <c r="H205" s="196" t="s">
        <v>6414</v>
      </c>
      <c r="I205" s="197">
        <v>0</v>
      </c>
      <c r="J205" s="197">
        <v>12495.43</v>
      </c>
      <c r="K205" s="198">
        <f t="shared" si="3"/>
        <v>12495.43</v>
      </c>
      <c r="L205" s="199" t="s">
        <v>1580</v>
      </c>
    </row>
    <row r="206" spans="1:12" ht="56.25" customHeight="1">
      <c r="A206" s="200" t="s">
        <v>628</v>
      </c>
      <c r="B206" s="193" t="s">
        <v>627</v>
      </c>
      <c r="C206" s="194">
        <v>42751</v>
      </c>
      <c r="D206" s="194" t="s">
        <v>6415</v>
      </c>
      <c r="E206" s="195" t="s">
        <v>6</v>
      </c>
      <c r="F206" s="195">
        <v>790702</v>
      </c>
      <c r="G206" s="195"/>
      <c r="H206" s="196" t="s">
        <v>6416</v>
      </c>
      <c r="I206" s="197">
        <v>0</v>
      </c>
      <c r="J206" s="197">
        <v>1083.7</v>
      </c>
      <c r="K206" s="198">
        <f t="shared" si="3"/>
        <v>1083.7</v>
      </c>
      <c r="L206" s="199" t="s">
        <v>1580</v>
      </c>
    </row>
    <row r="207" spans="1:12" ht="56.25" customHeight="1">
      <c r="A207" s="200" t="s">
        <v>628</v>
      </c>
      <c r="B207" s="193" t="s">
        <v>627</v>
      </c>
      <c r="C207" s="194">
        <v>42751</v>
      </c>
      <c r="D207" s="194" t="s">
        <v>6417</v>
      </c>
      <c r="E207" s="195" t="s">
        <v>6</v>
      </c>
      <c r="F207" s="195">
        <v>790698</v>
      </c>
      <c r="G207" s="195"/>
      <c r="H207" s="196" t="s">
        <v>6418</v>
      </c>
      <c r="I207" s="197">
        <v>0</v>
      </c>
      <c r="J207" s="197">
        <v>1040</v>
      </c>
      <c r="K207" s="198">
        <f t="shared" si="3"/>
        <v>1040</v>
      </c>
      <c r="L207" s="199" t="s">
        <v>1580</v>
      </c>
    </row>
    <row r="208" spans="1:12" ht="56.25" customHeight="1">
      <c r="A208" s="200" t="s">
        <v>629</v>
      </c>
      <c r="B208" s="193" t="s">
        <v>630</v>
      </c>
      <c r="C208" s="194">
        <v>42751</v>
      </c>
      <c r="D208" s="194" t="s">
        <v>7292</v>
      </c>
      <c r="E208" s="195" t="s">
        <v>6</v>
      </c>
      <c r="F208" s="195">
        <v>790557</v>
      </c>
      <c r="G208" s="195"/>
      <c r="H208" s="196" t="s">
        <v>7293</v>
      </c>
      <c r="I208" s="197">
        <v>0</v>
      </c>
      <c r="J208" s="197">
        <v>7000</v>
      </c>
      <c r="K208" s="198">
        <f t="shared" si="3"/>
        <v>7000</v>
      </c>
      <c r="L208" s="199" t="s">
        <v>1580</v>
      </c>
    </row>
    <row r="209" spans="1:12" ht="56.25" customHeight="1">
      <c r="A209" s="200">
        <v>25</v>
      </c>
      <c r="B209" s="193" t="s">
        <v>1408</v>
      </c>
      <c r="C209" s="194">
        <v>42751</v>
      </c>
      <c r="D209" s="194" t="s">
        <v>2865</v>
      </c>
      <c r="E209" s="195" t="s">
        <v>1728</v>
      </c>
      <c r="F209" s="195">
        <v>12362102</v>
      </c>
      <c r="G209" s="195"/>
      <c r="H209" s="196" t="s">
        <v>2866</v>
      </c>
      <c r="I209" s="197">
        <v>219610.37</v>
      </c>
      <c r="J209" s="197">
        <v>0</v>
      </c>
      <c r="K209" s="198">
        <f t="shared" si="3"/>
        <v>219610.37</v>
      </c>
      <c r="L209" s="199" t="s">
        <v>1580</v>
      </c>
    </row>
    <row r="210" spans="1:12" ht="56.25" customHeight="1">
      <c r="A210" s="200">
        <v>25</v>
      </c>
      <c r="B210" s="193" t="s">
        <v>1408</v>
      </c>
      <c r="C210" s="194">
        <v>42751</v>
      </c>
      <c r="D210" s="194" t="s">
        <v>2867</v>
      </c>
      <c r="E210" s="195" t="s">
        <v>1728</v>
      </c>
      <c r="F210" s="195">
        <v>12362101</v>
      </c>
      <c r="G210" s="195"/>
      <c r="H210" s="196" t="s">
        <v>2868</v>
      </c>
      <c r="I210" s="197">
        <v>1020903.75</v>
      </c>
      <c r="J210" s="197">
        <v>0</v>
      </c>
      <c r="K210" s="198">
        <f t="shared" si="3"/>
        <v>1020903.75</v>
      </c>
      <c r="L210" s="199" t="s">
        <v>1580</v>
      </c>
    </row>
    <row r="211" spans="1:12" ht="56.25" customHeight="1">
      <c r="A211" s="200" t="s">
        <v>631</v>
      </c>
      <c r="B211" s="193" t="s">
        <v>632</v>
      </c>
      <c r="C211" s="194">
        <v>42751</v>
      </c>
      <c r="D211" s="194" t="s">
        <v>7787</v>
      </c>
      <c r="E211" s="195" t="s">
        <v>1289</v>
      </c>
      <c r="F211" s="195">
        <v>12374197</v>
      </c>
      <c r="G211" s="195"/>
      <c r="H211" s="196" t="s">
        <v>7788</v>
      </c>
      <c r="I211" s="197">
        <v>0</v>
      </c>
      <c r="J211" s="197">
        <v>4164329.96</v>
      </c>
      <c r="K211" s="198">
        <f t="shared" si="3"/>
        <v>4164329.96</v>
      </c>
      <c r="L211" s="199" t="s">
        <v>1580</v>
      </c>
    </row>
    <row r="212" spans="1:12" ht="56.25" customHeight="1">
      <c r="A212" s="200">
        <v>25</v>
      </c>
      <c r="B212" s="193" t="s">
        <v>1408</v>
      </c>
      <c r="C212" s="194">
        <v>42751</v>
      </c>
      <c r="D212" s="194" t="s">
        <v>2869</v>
      </c>
      <c r="E212" s="195" t="s">
        <v>1728</v>
      </c>
      <c r="F212" s="195">
        <v>12350742</v>
      </c>
      <c r="G212" s="195"/>
      <c r="H212" s="196" t="s">
        <v>2870</v>
      </c>
      <c r="I212" s="197">
        <v>122582.25</v>
      </c>
      <c r="J212" s="197">
        <v>0</v>
      </c>
      <c r="K212" s="198">
        <f t="shared" si="3"/>
        <v>122582.25</v>
      </c>
      <c r="L212" s="199" t="s">
        <v>1580</v>
      </c>
    </row>
    <row r="213" spans="1:12" ht="56.25" customHeight="1">
      <c r="A213" s="200">
        <v>25</v>
      </c>
      <c r="B213" s="193" t="s">
        <v>1408</v>
      </c>
      <c r="C213" s="194">
        <v>42751</v>
      </c>
      <c r="D213" s="194" t="s">
        <v>2871</v>
      </c>
      <c r="E213" s="195" t="s">
        <v>1728</v>
      </c>
      <c r="F213" s="195">
        <v>12350741</v>
      </c>
      <c r="G213" s="195"/>
      <c r="H213" s="196" t="s">
        <v>2872</v>
      </c>
      <c r="I213" s="197">
        <v>500000</v>
      </c>
      <c r="J213" s="197">
        <v>0</v>
      </c>
      <c r="K213" s="198">
        <f t="shared" si="3"/>
        <v>500000</v>
      </c>
      <c r="L213" s="199" t="s">
        <v>1580</v>
      </c>
    </row>
    <row r="214" spans="1:12" ht="56.25" customHeight="1">
      <c r="A214" s="200">
        <v>25</v>
      </c>
      <c r="B214" s="193" t="s">
        <v>1408</v>
      </c>
      <c r="C214" s="194">
        <v>42751</v>
      </c>
      <c r="D214" s="194" t="s">
        <v>2873</v>
      </c>
      <c r="E214" s="195" t="s">
        <v>1728</v>
      </c>
      <c r="F214" s="195">
        <v>12350740</v>
      </c>
      <c r="G214" s="195"/>
      <c r="H214" s="196" t="s">
        <v>2874</v>
      </c>
      <c r="I214" s="197">
        <v>500000</v>
      </c>
      <c r="J214" s="197">
        <v>0</v>
      </c>
      <c r="K214" s="198">
        <f t="shared" si="3"/>
        <v>500000</v>
      </c>
      <c r="L214" s="199" t="s">
        <v>1580</v>
      </c>
    </row>
    <row r="215" spans="1:12" ht="56.25" customHeight="1">
      <c r="A215" s="200">
        <v>25</v>
      </c>
      <c r="B215" s="193" t="s">
        <v>1408</v>
      </c>
      <c r="C215" s="194">
        <v>42751</v>
      </c>
      <c r="D215" s="194" t="s">
        <v>2875</v>
      </c>
      <c r="E215" s="195" t="s">
        <v>1728</v>
      </c>
      <c r="F215" s="195">
        <v>12350739</v>
      </c>
      <c r="G215" s="195"/>
      <c r="H215" s="196" t="s">
        <v>2876</v>
      </c>
      <c r="I215" s="197">
        <v>2279616.31</v>
      </c>
      <c r="J215" s="197">
        <v>0</v>
      </c>
      <c r="K215" s="198">
        <f t="shared" si="3"/>
        <v>2279616.31</v>
      </c>
      <c r="L215" s="199" t="s">
        <v>1580</v>
      </c>
    </row>
    <row r="216" spans="1:12" ht="56.25" customHeight="1">
      <c r="A216" s="200">
        <v>25</v>
      </c>
      <c r="B216" s="193" t="s">
        <v>1408</v>
      </c>
      <c r="C216" s="194">
        <v>42751</v>
      </c>
      <c r="D216" s="194" t="s">
        <v>2877</v>
      </c>
      <c r="E216" s="195" t="s">
        <v>1728</v>
      </c>
      <c r="F216" s="195">
        <v>12350738</v>
      </c>
      <c r="G216" s="195"/>
      <c r="H216" s="196" t="s">
        <v>2878</v>
      </c>
      <c r="I216" s="197">
        <v>297795.43</v>
      </c>
      <c r="J216" s="197">
        <v>0</v>
      </c>
      <c r="K216" s="198">
        <f t="shared" si="3"/>
        <v>297795.43</v>
      </c>
      <c r="L216" s="199" t="s">
        <v>1580</v>
      </c>
    </row>
    <row r="217" spans="1:12" ht="56.25" customHeight="1">
      <c r="A217" s="200">
        <v>25</v>
      </c>
      <c r="B217" s="193" t="s">
        <v>1408</v>
      </c>
      <c r="C217" s="194">
        <v>42751</v>
      </c>
      <c r="D217" s="194" t="s">
        <v>2879</v>
      </c>
      <c r="E217" s="195" t="s">
        <v>1728</v>
      </c>
      <c r="F217" s="195">
        <v>12350737</v>
      </c>
      <c r="G217" s="195"/>
      <c r="H217" s="196" t="s">
        <v>2880</v>
      </c>
      <c r="I217" s="197">
        <v>822029</v>
      </c>
      <c r="J217" s="197">
        <v>0</v>
      </c>
      <c r="K217" s="198">
        <f t="shared" si="3"/>
        <v>822029</v>
      </c>
      <c r="L217" s="199" t="s">
        <v>1580</v>
      </c>
    </row>
    <row r="218" spans="1:12" ht="56.25" customHeight="1">
      <c r="A218" s="200">
        <v>25</v>
      </c>
      <c r="B218" s="193" t="s">
        <v>1408</v>
      </c>
      <c r="C218" s="194">
        <v>42751</v>
      </c>
      <c r="D218" s="194" t="s">
        <v>2881</v>
      </c>
      <c r="E218" s="195" t="s">
        <v>1728</v>
      </c>
      <c r="F218" s="195">
        <v>12362105</v>
      </c>
      <c r="G218" s="195"/>
      <c r="H218" s="196" t="s">
        <v>2882</v>
      </c>
      <c r="I218" s="197">
        <v>563424.87</v>
      </c>
      <c r="J218" s="197">
        <v>0</v>
      </c>
      <c r="K218" s="198">
        <f t="shared" si="3"/>
        <v>563424.87</v>
      </c>
      <c r="L218" s="199" t="s">
        <v>1580</v>
      </c>
    </row>
    <row r="219" spans="1:12" ht="56.25" customHeight="1">
      <c r="A219" s="200">
        <v>25</v>
      </c>
      <c r="B219" s="193" t="s">
        <v>1408</v>
      </c>
      <c r="C219" s="194">
        <v>42751</v>
      </c>
      <c r="D219" s="194" t="s">
        <v>2883</v>
      </c>
      <c r="E219" s="195" t="s">
        <v>1728</v>
      </c>
      <c r="F219" s="195">
        <v>12362106</v>
      </c>
      <c r="G219" s="195"/>
      <c r="H219" s="196" t="s">
        <v>2884</v>
      </c>
      <c r="I219" s="197">
        <v>247047.07</v>
      </c>
      <c r="J219" s="197">
        <v>0</v>
      </c>
      <c r="K219" s="198">
        <f t="shared" si="3"/>
        <v>247047.07</v>
      </c>
      <c r="L219" s="199" t="s">
        <v>1580</v>
      </c>
    </row>
    <row r="220" spans="1:12" ht="56.25" customHeight="1">
      <c r="A220" s="200">
        <v>25</v>
      </c>
      <c r="B220" s="193" t="s">
        <v>1408</v>
      </c>
      <c r="C220" s="194">
        <v>42751</v>
      </c>
      <c r="D220" s="194" t="s">
        <v>2885</v>
      </c>
      <c r="E220" s="195" t="s">
        <v>1728</v>
      </c>
      <c r="F220" s="195">
        <v>12362113</v>
      </c>
      <c r="G220" s="195"/>
      <c r="H220" s="196" t="s">
        <v>2886</v>
      </c>
      <c r="I220" s="197">
        <v>679894.22</v>
      </c>
      <c r="J220" s="197">
        <v>0</v>
      </c>
      <c r="K220" s="198">
        <f t="shared" si="3"/>
        <v>679894.22</v>
      </c>
      <c r="L220" s="199" t="s">
        <v>1580</v>
      </c>
    </row>
    <row r="221" spans="1:12" ht="56.25" customHeight="1">
      <c r="A221" s="200">
        <v>25</v>
      </c>
      <c r="B221" s="193" t="s">
        <v>1408</v>
      </c>
      <c r="C221" s="194">
        <v>42751</v>
      </c>
      <c r="D221" s="194" t="s">
        <v>2887</v>
      </c>
      <c r="E221" s="195" t="s">
        <v>1728</v>
      </c>
      <c r="F221" s="195">
        <v>12350332</v>
      </c>
      <c r="G221" s="195"/>
      <c r="H221" s="196" t="s">
        <v>2888</v>
      </c>
      <c r="I221" s="197">
        <v>2941862.67</v>
      </c>
      <c r="J221" s="197">
        <v>0</v>
      </c>
      <c r="K221" s="198">
        <f t="shared" si="3"/>
        <v>2941862.67</v>
      </c>
      <c r="L221" s="199" t="s">
        <v>1580</v>
      </c>
    </row>
    <row r="222" spans="1:12" ht="56.25" customHeight="1">
      <c r="A222" s="200">
        <v>25</v>
      </c>
      <c r="B222" s="193" t="s">
        <v>1408</v>
      </c>
      <c r="C222" s="194">
        <v>42751</v>
      </c>
      <c r="D222" s="194" t="s">
        <v>2889</v>
      </c>
      <c r="E222" s="195" t="s">
        <v>1728</v>
      </c>
      <c r="F222" s="195">
        <v>12350506</v>
      </c>
      <c r="G222" s="195"/>
      <c r="H222" s="196" t="s">
        <v>2890</v>
      </c>
      <c r="I222" s="197">
        <v>1000000</v>
      </c>
      <c r="J222" s="197">
        <v>0</v>
      </c>
      <c r="K222" s="198">
        <f t="shared" si="3"/>
        <v>1000000</v>
      </c>
      <c r="L222" s="199" t="s">
        <v>1580</v>
      </c>
    </row>
    <row r="223" spans="1:12" ht="56.25" customHeight="1">
      <c r="A223" s="200">
        <v>25</v>
      </c>
      <c r="B223" s="193" t="s">
        <v>1408</v>
      </c>
      <c r="C223" s="194">
        <v>42751</v>
      </c>
      <c r="D223" s="194" t="s">
        <v>2891</v>
      </c>
      <c r="E223" s="195" t="s">
        <v>1728</v>
      </c>
      <c r="F223" s="195">
        <v>12350647</v>
      </c>
      <c r="G223" s="195"/>
      <c r="H223" s="196" t="s">
        <v>2892</v>
      </c>
      <c r="I223" s="197">
        <v>1000000</v>
      </c>
      <c r="J223" s="197">
        <v>0</v>
      </c>
      <c r="K223" s="198">
        <f t="shared" si="3"/>
        <v>1000000</v>
      </c>
      <c r="L223" s="199" t="s">
        <v>1580</v>
      </c>
    </row>
    <row r="224" spans="1:12" ht="56.25" customHeight="1">
      <c r="A224" s="200">
        <v>25</v>
      </c>
      <c r="B224" s="193" t="s">
        <v>1408</v>
      </c>
      <c r="C224" s="194">
        <v>42751</v>
      </c>
      <c r="D224" s="194" t="s">
        <v>2893</v>
      </c>
      <c r="E224" s="195" t="s">
        <v>1728</v>
      </c>
      <c r="F224" s="195">
        <v>12350727</v>
      </c>
      <c r="G224" s="195"/>
      <c r="H224" s="196" t="s">
        <v>2894</v>
      </c>
      <c r="I224" s="197">
        <v>219560.5</v>
      </c>
      <c r="J224" s="197">
        <v>0</v>
      </c>
      <c r="K224" s="198">
        <f t="shared" si="3"/>
        <v>219560.5</v>
      </c>
      <c r="L224" s="199" t="s">
        <v>1580</v>
      </c>
    </row>
    <row r="225" spans="1:12" ht="56.25" customHeight="1">
      <c r="A225" s="200">
        <v>25</v>
      </c>
      <c r="B225" s="193" t="s">
        <v>1408</v>
      </c>
      <c r="C225" s="194">
        <v>42751</v>
      </c>
      <c r="D225" s="194" t="s">
        <v>2895</v>
      </c>
      <c r="E225" s="195" t="s">
        <v>1728</v>
      </c>
      <c r="F225" s="195">
        <v>12350728</v>
      </c>
      <c r="G225" s="195"/>
      <c r="H225" s="196" t="s">
        <v>2896</v>
      </c>
      <c r="I225" s="197">
        <v>1368653</v>
      </c>
      <c r="J225" s="197">
        <v>0</v>
      </c>
      <c r="K225" s="198">
        <f t="shared" si="3"/>
        <v>1368653</v>
      </c>
      <c r="L225" s="199" t="s">
        <v>1580</v>
      </c>
    </row>
    <row r="226" spans="1:12" ht="56.25" customHeight="1">
      <c r="A226" s="200">
        <v>25</v>
      </c>
      <c r="B226" s="193" t="s">
        <v>1408</v>
      </c>
      <c r="C226" s="194">
        <v>42751</v>
      </c>
      <c r="D226" s="194" t="s">
        <v>2897</v>
      </c>
      <c r="E226" s="195" t="s">
        <v>1728</v>
      </c>
      <c r="F226" s="195">
        <v>12350732</v>
      </c>
      <c r="G226" s="195"/>
      <c r="H226" s="196" t="s">
        <v>2898</v>
      </c>
      <c r="I226" s="197">
        <v>316442</v>
      </c>
      <c r="J226" s="197">
        <v>0</v>
      </c>
      <c r="K226" s="198">
        <f t="shared" si="3"/>
        <v>316442</v>
      </c>
      <c r="L226" s="199" t="s">
        <v>1580</v>
      </c>
    </row>
    <row r="227" spans="1:12" ht="56.25" customHeight="1">
      <c r="A227" s="200">
        <v>25</v>
      </c>
      <c r="B227" s="193" t="s">
        <v>1408</v>
      </c>
      <c r="C227" s="194">
        <v>42751</v>
      </c>
      <c r="D227" s="194" t="s">
        <v>2899</v>
      </c>
      <c r="E227" s="195" t="s">
        <v>1728</v>
      </c>
      <c r="F227" s="195">
        <v>12350733</v>
      </c>
      <c r="G227" s="195"/>
      <c r="H227" s="196" t="s">
        <v>2900</v>
      </c>
      <c r="I227" s="197">
        <v>2522333</v>
      </c>
      <c r="J227" s="197">
        <v>0</v>
      </c>
      <c r="K227" s="198">
        <f t="shared" si="3"/>
        <v>2522333</v>
      </c>
      <c r="L227" s="199" t="s">
        <v>1580</v>
      </c>
    </row>
    <row r="228" spans="1:12" ht="56.25" customHeight="1">
      <c r="A228" s="200">
        <v>25</v>
      </c>
      <c r="B228" s="193" t="s">
        <v>1408</v>
      </c>
      <c r="C228" s="194">
        <v>42751</v>
      </c>
      <c r="D228" s="194" t="s">
        <v>2901</v>
      </c>
      <c r="E228" s="195" t="s">
        <v>1728</v>
      </c>
      <c r="F228" s="195">
        <v>12350734</v>
      </c>
      <c r="G228" s="195"/>
      <c r="H228" s="196" t="s">
        <v>2902</v>
      </c>
      <c r="I228" s="197">
        <v>1423797.51</v>
      </c>
      <c r="J228" s="197">
        <v>0</v>
      </c>
      <c r="K228" s="198">
        <f t="shared" si="3"/>
        <v>1423797.51</v>
      </c>
      <c r="L228" s="199" t="s">
        <v>1580</v>
      </c>
    </row>
    <row r="229" spans="1:12" ht="56.25" customHeight="1">
      <c r="A229" s="200">
        <v>25</v>
      </c>
      <c r="B229" s="193" t="s">
        <v>1408</v>
      </c>
      <c r="C229" s="194">
        <v>42751</v>
      </c>
      <c r="D229" s="194" t="s">
        <v>2903</v>
      </c>
      <c r="E229" s="195" t="s">
        <v>1728</v>
      </c>
      <c r="F229" s="195">
        <v>12350729</v>
      </c>
      <c r="G229" s="195"/>
      <c r="H229" s="196" t="s">
        <v>2904</v>
      </c>
      <c r="I229" s="197">
        <v>970961</v>
      </c>
      <c r="J229" s="197">
        <v>0</v>
      </c>
      <c r="K229" s="198">
        <f t="shared" si="3"/>
        <v>970961</v>
      </c>
      <c r="L229" s="199" t="s">
        <v>1580</v>
      </c>
    </row>
    <row r="230" spans="1:12" ht="56.25" customHeight="1">
      <c r="A230" s="200">
        <v>25</v>
      </c>
      <c r="B230" s="193" t="s">
        <v>1408</v>
      </c>
      <c r="C230" s="194">
        <v>42751</v>
      </c>
      <c r="D230" s="194" t="s">
        <v>2905</v>
      </c>
      <c r="E230" s="195" t="s">
        <v>1728</v>
      </c>
      <c r="F230" s="195">
        <v>12350735</v>
      </c>
      <c r="G230" s="195"/>
      <c r="H230" s="196" t="s">
        <v>2906</v>
      </c>
      <c r="I230" s="197">
        <v>2399928</v>
      </c>
      <c r="J230" s="197">
        <v>0</v>
      </c>
      <c r="K230" s="198">
        <f t="shared" si="3"/>
        <v>2399928</v>
      </c>
      <c r="L230" s="199" t="s">
        <v>1580</v>
      </c>
    </row>
    <row r="231" spans="1:12" ht="56.25" customHeight="1">
      <c r="A231" s="200">
        <v>25</v>
      </c>
      <c r="B231" s="193" t="s">
        <v>1408</v>
      </c>
      <c r="C231" s="194">
        <v>42751</v>
      </c>
      <c r="D231" s="194" t="s">
        <v>2907</v>
      </c>
      <c r="E231" s="195" t="s">
        <v>1728</v>
      </c>
      <c r="F231" s="195">
        <v>12350736</v>
      </c>
      <c r="G231" s="195"/>
      <c r="H231" s="196" t="s">
        <v>2908</v>
      </c>
      <c r="I231" s="197">
        <v>500000</v>
      </c>
      <c r="J231" s="197">
        <v>0</v>
      </c>
      <c r="K231" s="198">
        <f t="shared" si="3"/>
        <v>500000</v>
      </c>
      <c r="L231" s="199" t="s">
        <v>1580</v>
      </c>
    </row>
    <row r="232" spans="1:12" ht="56.25" customHeight="1">
      <c r="A232" s="200" t="s">
        <v>629</v>
      </c>
      <c r="B232" s="193" t="s">
        <v>630</v>
      </c>
      <c r="C232" s="194">
        <v>42752</v>
      </c>
      <c r="D232" s="194" t="s">
        <v>7294</v>
      </c>
      <c r="E232" s="195" t="s">
        <v>13</v>
      </c>
      <c r="F232" s="195">
        <v>877154</v>
      </c>
      <c r="G232" s="195"/>
      <c r="H232" s="196" t="s">
        <v>7295</v>
      </c>
      <c r="I232" s="197">
        <v>31368</v>
      </c>
      <c r="J232" s="197">
        <v>0</v>
      </c>
      <c r="K232" s="198">
        <f t="shared" si="3"/>
        <v>31368</v>
      </c>
      <c r="L232" s="199" t="s">
        <v>1580</v>
      </c>
    </row>
    <row r="233" spans="1:12" ht="56.25" customHeight="1">
      <c r="A233" s="200" t="s">
        <v>629</v>
      </c>
      <c r="B233" s="193" t="s">
        <v>630</v>
      </c>
      <c r="C233" s="194">
        <v>42752</v>
      </c>
      <c r="D233" s="194" t="s">
        <v>7296</v>
      </c>
      <c r="E233" s="195" t="s">
        <v>11</v>
      </c>
      <c r="F233" s="195">
        <v>877154</v>
      </c>
      <c r="G233" s="195"/>
      <c r="H233" s="196" t="s">
        <v>7297</v>
      </c>
      <c r="I233" s="197">
        <v>50</v>
      </c>
      <c r="J233" s="197">
        <v>0</v>
      </c>
      <c r="K233" s="198">
        <f t="shared" si="3"/>
        <v>50</v>
      </c>
      <c r="L233" s="199" t="s">
        <v>1580</v>
      </c>
    </row>
    <row r="234" spans="1:12" ht="56.25" customHeight="1">
      <c r="A234" s="200">
        <v>513</v>
      </c>
      <c r="B234" s="193" t="s">
        <v>1394</v>
      </c>
      <c r="C234" s="194">
        <v>42752</v>
      </c>
      <c r="D234" s="194" t="s">
        <v>5571</v>
      </c>
      <c r="E234" s="195" t="s">
        <v>11</v>
      </c>
      <c r="F234" s="195">
        <v>877156</v>
      </c>
      <c r="G234" s="195"/>
      <c r="H234" s="196" t="s">
        <v>5572</v>
      </c>
      <c r="I234" s="197">
        <v>270</v>
      </c>
      <c r="J234" s="197">
        <v>0</v>
      </c>
      <c r="K234" s="198">
        <f t="shared" si="3"/>
        <v>270</v>
      </c>
      <c r="L234" s="199" t="s">
        <v>1580</v>
      </c>
    </row>
    <row r="235" spans="1:12" ht="56.25" customHeight="1">
      <c r="A235" s="200">
        <v>78</v>
      </c>
      <c r="B235" s="193" t="s">
        <v>4544</v>
      </c>
      <c r="C235" s="194">
        <v>42752</v>
      </c>
      <c r="D235" s="194" t="s">
        <v>4549</v>
      </c>
      <c r="E235" s="195" t="s">
        <v>11</v>
      </c>
      <c r="F235" s="195">
        <v>877158</v>
      </c>
      <c r="G235" s="195"/>
      <c r="H235" s="196" t="s">
        <v>4550</v>
      </c>
      <c r="I235" s="197">
        <v>3940.85</v>
      </c>
      <c r="J235" s="197">
        <v>0</v>
      </c>
      <c r="K235" s="198">
        <f t="shared" si="3"/>
        <v>3940.85</v>
      </c>
      <c r="L235" s="199" t="s">
        <v>1580</v>
      </c>
    </row>
    <row r="236" spans="1:12" ht="56.25" customHeight="1">
      <c r="A236" s="200" t="s">
        <v>629</v>
      </c>
      <c r="B236" s="193" t="s">
        <v>630</v>
      </c>
      <c r="C236" s="194">
        <v>42752</v>
      </c>
      <c r="D236" s="194" t="s">
        <v>7298</v>
      </c>
      <c r="E236" s="195" t="s">
        <v>13</v>
      </c>
      <c r="F236" s="195">
        <v>877161</v>
      </c>
      <c r="G236" s="195"/>
      <c r="H236" s="196" t="s">
        <v>7299</v>
      </c>
      <c r="I236" s="197">
        <v>5441000</v>
      </c>
      <c r="J236" s="197">
        <v>0</v>
      </c>
      <c r="K236" s="198">
        <f t="shared" si="3"/>
        <v>5441000</v>
      </c>
      <c r="L236" s="199" t="s">
        <v>1580</v>
      </c>
    </row>
    <row r="237" spans="1:12" ht="56.25" customHeight="1">
      <c r="A237" s="200" t="s">
        <v>628</v>
      </c>
      <c r="B237" s="193" t="s">
        <v>627</v>
      </c>
      <c r="C237" s="194">
        <v>42752</v>
      </c>
      <c r="D237" s="194" t="s">
        <v>6419</v>
      </c>
      <c r="E237" s="195" t="s">
        <v>11</v>
      </c>
      <c r="F237" s="195">
        <v>877162</v>
      </c>
      <c r="G237" s="195"/>
      <c r="H237" s="196" t="s">
        <v>6420</v>
      </c>
      <c r="I237" s="197">
        <v>50</v>
      </c>
      <c r="J237" s="197">
        <v>0</v>
      </c>
      <c r="K237" s="198">
        <f t="shared" si="3"/>
        <v>50</v>
      </c>
      <c r="L237" s="199" t="s">
        <v>1580</v>
      </c>
    </row>
    <row r="238" spans="1:12" ht="56.25" customHeight="1">
      <c r="A238" s="200">
        <v>78</v>
      </c>
      <c r="B238" s="193" t="s">
        <v>4544</v>
      </c>
      <c r="C238" s="194">
        <v>42752</v>
      </c>
      <c r="D238" s="194" t="s">
        <v>4551</v>
      </c>
      <c r="E238" s="195" t="s">
        <v>4552</v>
      </c>
      <c r="F238" s="195">
        <v>877200</v>
      </c>
      <c r="G238" s="195"/>
      <c r="H238" s="196" t="s">
        <v>4553</v>
      </c>
      <c r="I238" s="197">
        <v>499.73</v>
      </c>
      <c r="J238" s="197">
        <v>0</v>
      </c>
      <c r="K238" s="198">
        <f t="shared" si="3"/>
        <v>499.73</v>
      </c>
      <c r="L238" s="199" t="s">
        <v>1580</v>
      </c>
    </row>
    <row r="239" spans="1:12" ht="56.25" customHeight="1">
      <c r="A239" s="200">
        <v>78</v>
      </c>
      <c r="B239" s="193" t="s">
        <v>4544</v>
      </c>
      <c r="C239" s="194">
        <v>42752</v>
      </c>
      <c r="D239" s="194" t="s">
        <v>4554</v>
      </c>
      <c r="E239" s="195" t="s">
        <v>11</v>
      </c>
      <c r="F239" s="195">
        <v>877200</v>
      </c>
      <c r="G239" s="195"/>
      <c r="H239" s="196" t="s">
        <v>4555</v>
      </c>
      <c r="I239" s="197">
        <v>50.14</v>
      </c>
      <c r="J239" s="197">
        <v>0</v>
      </c>
      <c r="K239" s="198">
        <f t="shared" si="3"/>
        <v>50.14</v>
      </c>
      <c r="L239" s="199" t="s">
        <v>1580</v>
      </c>
    </row>
    <row r="240" spans="1:12" ht="56.25" customHeight="1">
      <c r="A240" s="200">
        <v>117</v>
      </c>
      <c r="B240" s="193" t="s">
        <v>1397</v>
      </c>
      <c r="C240" s="194">
        <v>42752</v>
      </c>
      <c r="D240" s="194" t="s">
        <v>4642</v>
      </c>
      <c r="E240" s="195" t="s">
        <v>11</v>
      </c>
      <c r="F240" s="195">
        <v>877210</v>
      </c>
      <c r="G240" s="195"/>
      <c r="H240" s="196" t="s">
        <v>4643</v>
      </c>
      <c r="I240" s="197">
        <v>50</v>
      </c>
      <c r="J240" s="197">
        <v>0</v>
      </c>
      <c r="K240" s="198">
        <f t="shared" si="3"/>
        <v>50</v>
      </c>
      <c r="L240" s="199" t="s">
        <v>1580</v>
      </c>
    </row>
    <row r="241" spans="1:12" ht="56.25" customHeight="1">
      <c r="A241" s="200">
        <v>513</v>
      </c>
      <c r="B241" s="193" t="s">
        <v>1394</v>
      </c>
      <c r="C241" s="194">
        <v>42752</v>
      </c>
      <c r="D241" s="194" t="s">
        <v>5573</v>
      </c>
      <c r="E241" s="195" t="s">
        <v>11</v>
      </c>
      <c r="F241" s="195">
        <v>877215</v>
      </c>
      <c r="G241" s="195"/>
      <c r="H241" s="196" t="s">
        <v>5574</v>
      </c>
      <c r="I241" s="197">
        <v>4553.38</v>
      </c>
      <c r="J241" s="197">
        <v>0</v>
      </c>
      <c r="K241" s="198">
        <f t="shared" si="3"/>
        <v>4553.38</v>
      </c>
      <c r="L241" s="199" t="s">
        <v>1580</v>
      </c>
    </row>
    <row r="242" spans="1:12" ht="56.25" customHeight="1">
      <c r="A242" s="200" t="s">
        <v>629</v>
      </c>
      <c r="B242" s="193" t="s">
        <v>630</v>
      </c>
      <c r="C242" s="194">
        <v>42752</v>
      </c>
      <c r="D242" s="194" t="s">
        <v>7300</v>
      </c>
      <c r="E242" s="195" t="s">
        <v>11</v>
      </c>
      <c r="F242" s="195">
        <v>8736</v>
      </c>
      <c r="G242" s="195"/>
      <c r="H242" s="196" t="s">
        <v>7301</v>
      </c>
      <c r="I242" s="197">
        <v>1465.01</v>
      </c>
      <c r="J242" s="197">
        <v>0</v>
      </c>
      <c r="K242" s="198">
        <f t="shared" si="3"/>
        <v>1465.01</v>
      </c>
      <c r="L242" s="199" t="s">
        <v>1580</v>
      </c>
    </row>
    <row r="243" spans="1:12" ht="56.25" customHeight="1">
      <c r="A243" s="200" t="s">
        <v>629</v>
      </c>
      <c r="B243" s="193" t="s">
        <v>630</v>
      </c>
      <c r="C243" s="194">
        <v>42752</v>
      </c>
      <c r="D243" s="194" t="s">
        <v>7302</v>
      </c>
      <c r="E243" s="195" t="s">
        <v>11</v>
      </c>
      <c r="F243" s="195">
        <v>8737</v>
      </c>
      <c r="G243" s="195"/>
      <c r="H243" s="196" t="s">
        <v>7303</v>
      </c>
      <c r="I243" s="197">
        <v>270.41000000000003</v>
      </c>
      <c r="J243" s="197">
        <v>0</v>
      </c>
      <c r="K243" s="198">
        <f t="shared" si="3"/>
        <v>270.41000000000003</v>
      </c>
      <c r="L243" s="199" t="s">
        <v>1580</v>
      </c>
    </row>
    <row r="244" spans="1:12" ht="56.25" customHeight="1">
      <c r="A244" s="200">
        <v>10</v>
      </c>
      <c r="B244" s="193" t="s">
        <v>1384</v>
      </c>
      <c r="C244" s="194">
        <v>42752</v>
      </c>
      <c r="D244" s="194" t="s">
        <v>1899</v>
      </c>
      <c r="E244" s="195" t="s">
        <v>15</v>
      </c>
      <c r="F244" s="195">
        <v>357710</v>
      </c>
      <c r="G244" s="195"/>
      <c r="H244" s="196" t="s">
        <v>1900</v>
      </c>
      <c r="I244" s="197">
        <v>50</v>
      </c>
      <c r="J244" s="197">
        <v>0</v>
      </c>
      <c r="K244" s="198">
        <f t="shared" si="3"/>
        <v>50</v>
      </c>
      <c r="L244" s="199" t="s">
        <v>1580</v>
      </c>
    </row>
    <row r="245" spans="1:12" ht="56.25" customHeight="1">
      <c r="A245" s="200">
        <v>10</v>
      </c>
      <c r="B245" s="193" t="s">
        <v>1384</v>
      </c>
      <c r="C245" s="194">
        <v>42752</v>
      </c>
      <c r="D245" s="194" t="s">
        <v>1901</v>
      </c>
      <c r="E245" s="195" t="s">
        <v>15</v>
      </c>
      <c r="F245" s="195">
        <v>357714</v>
      </c>
      <c r="G245" s="195"/>
      <c r="H245" s="196" t="s">
        <v>1902</v>
      </c>
      <c r="I245" s="197">
        <v>50</v>
      </c>
      <c r="J245" s="197">
        <v>0</v>
      </c>
      <c r="K245" s="198">
        <f t="shared" si="3"/>
        <v>50</v>
      </c>
      <c r="L245" s="199" t="s">
        <v>1580</v>
      </c>
    </row>
    <row r="246" spans="1:12" ht="56.25" customHeight="1">
      <c r="A246" s="200" t="s">
        <v>629</v>
      </c>
      <c r="B246" s="193" t="s">
        <v>630</v>
      </c>
      <c r="C246" s="194">
        <v>42752</v>
      </c>
      <c r="D246" s="194" t="s">
        <v>7304</v>
      </c>
      <c r="E246" s="195" t="s">
        <v>11</v>
      </c>
      <c r="F246" s="195">
        <v>8768</v>
      </c>
      <c r="G246" s="195"/>
      <c r="H246" s="196" t="s">
        <v>7305</v>
      </c>
      <c r="I246" s="197">
        <v>334.35</v>
      </c>
      <c r="J246" s="197">
        <v>0</v>
      </c>
      <c r="K246" s="198">
        <f t="shared" si="3"/>
        <v>334.35</v>
      </c>
      <c r="L246" s="199" t="s">
        <v>1580</v>
      </c>
    </row>
    <row r="247" spans="1:12" ht="56.25" customHeight="1">
      <c r="A247" s="200">
        <v>291</v>
      </c>
      <c r="B247" s="193" t="s">
        <v>1395</v>
      </c>
      <c r="C247" s="194">
        <v>42752</v>
      </c>
      <c r="D247" s="194" t="s">
        <v>5127</v>
      </c>
      <c r="E247" s="195" t="s">
        <v>11</v>
      </c>
      <c r="F247" s="195">
        <v>357918</v>
      </c>
      <c r="G247" s="195"/>
      <c r="H247" s="196" t="s">
        <v>5128</v>
      </c>
      <c r="I247" s="197">
        <v>50</v>
      </c>
      <c r="J247" s="197">
        <v>0</v>
      </c>
      <c r="K247" s="198">
        <f t="shared" si="3"/>
        <v>50</v>
      </c>
      <c r="L247" s="199" t="s">
        <v>1580</v>
      </c>
    </row>
    <row r="248" spans="1:12" ht="56.25" customHeight="1">
      <c r="A248" s="200">
        <v>25</v>
      </c>
      <c r="B248" s="193" t="s">
        <v>1408</v>
      </c>
      <c r="C248" s="194">
        <v>42752</v>
      </c>
      <c r="D248" s="194" t="s">
        <v>2909</v>
      </c>
      <c r="E248" s="195" t="s">
        <v>1728</v>
      </c>
      <c r="F248" s="195">
        <v>12350331</v>
      </c>
      <c r="G248" s="195"/>
      <c r="H248" s="196" t="s">
        <v>2910</v>
      </c>
      <c r="I248" s="197">
        <v>1196067.26</v>
      </c>
      <c r="J248" s="197">
        <v>0</v>
      </c>
      <c r="K248" s="198">
        <f t="shared" si="3"/>
        <v>1196067.26</v>
      </c>
      <c r="L248" s="199" t="s">
        <v>1580</v>
      </c>
    </row>
    <row r="249" spans="1:12" ht="56.25" customHeight="1">
      <c r="A249" s="200">
        <v>25</v>
      </c>
      <c r="B249" s="193" t="s">
        <v>1408</v>
      </c>
      <c r="C249" s="194">
        <v>42752</v>
      </c>
      <c r="D249" s="194" t="s">
        <v>2911</v>
      </c>
      <c r="E249" s="195" t="s">
        <v>1728</v>
      </c>
      <c r="F249" s="195">
        <v>12362067</v>
      </c>
      <c r="G249" s="195"/>
      <c r="H249" s="196" t="s">
        <v>2912</v>
      </c>
      <c r="I249" s="197">
        <v>1419593</v>
      </c>
      <c r="J249" s="197">
        <v>0</v>
      </c>
      <c r="K249" s="198">
        <f t="shared" si="3"/>
        <v>1419593</v>
      </c>
      <c r="L249" s="199" t="s">
        <v>1580</v>
      </c>
    </row>
    <row r="250" spans="1:12" ht="56.25" customHeight="1">
      <c r="A250" s="200">
        <v>10</v>
      </c>
      <c r="B250" s="193" t="s">
        <v>1384</v>
      </c>
      <c r="C250" s="194">
        <v>42752</v>
      </c>
      <c r="D250" s="194" t="s">
        <v>1903</v>
      </c>
      <c r="E250" s="195" t="s">
        <v>15</v>
      </c>
      <c r="F250" s="195">
        <v>356959</v>
      </c>
      <c r="G250" s="195"/>
      <c r="H250" s="196" t="s">
        <v>1904</v>
      </c>
      <c r="I250" s="197">
        <v>50</v>
      </c>
      <c r="J250" s="197">
        <v>0</v>
      </c>
      <c r="K250" s="198">
        <f t="shared" si="3"/>
        <v>50</v>
      </c>
      <c r="L250" s="199" t="s">
        <v>1580</v>
      </c>
    </row>
    <row r="251" spans="1:12" ht="56.25" customHeight="1">
      <c r="A251" s="200">
        <v>10</v>
      </c>
      <c r="B251" s="193" t="s">
        <v>1384</v>
      </c>
      <c r="C251" s="194">
        <v>42752</v>
      </c>
      <c r="D251" s="194" t="s">
        <v>1905</v>
      </c>
      <c r="E251" s="195" t="s">
        <v>15</v>
      </c>
      <c r="F251" s="195">
        <v>1514</v>
      </c>
      <c r="G251" s="195"/>
      <c r="H251" s="196" t="s">
        <v>1906</v>
      </c>
      <c r="I251" s="197">
        <v>576.30000000000007</v>
      </c>
      <c r="J251" s="197">
        <v>0</v>
      </c>
      <c r="K251" s="198">
        <f t="shared" si="3"/>
        <v>576.30000000000007</v>
      </c>
      <c r="L251" s="199" t="s">
        <v>1580</v>
      </c>
    </row>
    <row r="252" spans="1:12" ht="56.25" customHeight="1">
      <c r="A252" s="200">
        <v>10</v>
      </c>
      <c r="B252" s="193" t="s">
        <v>1384</v>
      </c>
      <c r="C252" s="194">
        <v>42752</v>
      </c>
      <c r="D252" s="194" t="s">
        <v>1907</v>
      </c>
      <c r="E252" s="195" t="s">
        <v>15</v>
      </c>
      <c r="F252" s="195">
        <v>1515</v>
      </c>
      <c r="G252" s="195"/>
      <c r="H252" s="196" t="s">
        <v>1908</v>
      </c>
      <c r="I252" s="197">
        <v>371.25</v>
      </c>
      <c r="J252" s="197">
        <v>0</v>
      </c>
      <c r="K252" s="198">
        <f t="shared" si="3"/>
        <v>371.25</v>
      </c>
      <c r="L252" s="199" t="s">
        <v>1580</v>
      </c>
    </row>
    <row r="253" spans="1:12" ht="56.25" customHeight="1">
      <c r="A253" s="200">
        <v>10</v>
      </c>
      <c r="B253" s="193" t="s">
        <v>1384</v>
      </c>
      <c r="C253" s="194">
        <v>42752</v>
      </c>
      <c r="D253" s="194" t="s">
        <v>1909</v>
      </c>
      <c r="E253" s="195" t="s">
        <v>15</v>
      </c>
      <c r="F253" s="195">
        <v>1516</v>
      </c>
      <c r="G253" s="195"/>
      <c r="H253" s="196" t="s">
        <v>1910</v>
      </c>
      <c r="I253" s="197">
        <v>299.91000000000003</v>
      </c>
      <c r="J253" s="197">
        <v>0</v>
      </c>
      <c r="K253" s="198">
        <f t="shared" si="3"/>
        <v>299.91000000000003</v>
      </c>
      <c r="L253" s="199" t="s">
        <v>1580</v>
      </c>
    </row>
    <row r="254" spans="1:12" ht="56.25" customHeight="1">
      <c r="A254" s="200">
        <v>10</v>
      </c>
      <c r="B254" s="193" t="s">
        <v>1384</v>
      </c>
      <c r="C254" s="194">
        <v>42752</v>
      </c>
      <c r="D254" s="194" t="s">
        <v>1911</v>
      </c>
      <c r="E254" s="195" t="s">
        <v>15</v>
      </c>
      <c r="F254" s="195">
        <v>1517</v>
      </c>
      <c r="G254" s="195"/>
      <c r="H254" s="196" t="s">
        <v>1912</v>
      </c>
      <c r="I254" s="197">
        <v>2430.9</v>
      </c>
      <c r="J254" s="197">
        <v>0</v>
      </c>
      <c r="K254" s="198">
        <f t="shared" si="3"/>
        <v>2430.9</v>
      </c>
      <c r="L254" s="199" t="s">
        <v>1580</v>
      </c>
    </row>
    <row r="255" spans="1:12" ht="56.25" customHeight="1">
      <c r="A255" s="200">
        <v>10</v>
      </c>
      <c r="B255" s="193" t="s">
        <v>1384</v>
      </c>
      <c r="C255" s="194">
        <v>42752</v>
      </c>
      <c r="D255" s="194" t="s">
        <v>1913</v>
      </c>
      <c r="E255" s="195" t="s">
        <v>15</v>
      </c>
      <c r="F255" s="195">
        <v>1518</v>
      </c>
      <c r="G255" s="195"/>
      <c r="H255" s="196" t="s">
        <v>1914</v>
      </c>
      <c r="I255" s="197">
        <v>335.17</v>
      </c>
      <c r="J255" s="197">
        <v>0</v>
      </c>
      <c r="K255" s="198">
        <f t="shared" si="3"/>
        <v>335.17</v>
      </c>
      <c r="L255" s="199" t="s">
        <v>1580</v>
      </c>
    </row>
    <row r="256" spans="1:12" ht="56.25" customHeight="1">
      <c r="A256" s="200" t="s">
        <v>629</v>
      </c>
      <c r="B256" s="193" t="s">
        <v>630</v>
      </c>
      <c r="C256" s="194">
        <v>42752</v>
      </c>
      <c r="D256" s="194" t="s">
        <v>7306</v>
      </c>
      <c r="E256" s="195" t="s">
        <v>11</v>
      </c>
      <c r="F256" s="195">
        <v>8862</v>
      </c>
      <c r="G256" s="195"/>
      <c r="H256" s="196" t="s">
        <v>7307</v>
      </c>
      <c r="I256" s="197">
        <v>536.91999999999996</v>
      </c>
      <c r="J256" s="197">
        <v>0</v>
      </c>
      <c r="K256" s="198">
        <f t="shared" si="3"/>
        <v>536.91999999999996</v>
      </c>
      <c r="L256" s="199" t="s">
        <v>1580</v>
      </c>
    </row>
    <row r="257" spans="1:12" ht="56.25" customHeight="1">
      <c r="A257" s="200" t="s">
        <v>629</v>
      </c>
      <c r="B257" s="193" t="s">
        <v>630</v>
      </c>
      <c r="C257" s="194">
        <v>42752</v>
      </c>
      <c r="D257" s="194" t="s">
        <v>7308</v>
      </c>
      <c r="E257" s="195" t="s">
        <v>11</v>
      </c>
      <c r="F257" s="195">
        <v>8864</v>
      </c>
      <c r="G257" s="195"/>
      <c r="H257" s="196" t="s">
        <v>7309</v>
      </c>
      <c r="I257" s="197">
        <v>4531.0200000000004</v>
      </c>
      <c r="J257" s="197">
        <v>0</v>
      </c>
      <c r="K257" s="198">
        <f t="shared" si="3"/>
        <v>4531.0200000000004</v>
      </c>
      <c r="L257" s="199" t="s">
        <v>1580</v>
      </c>
    </row>
    <row r="258" spans="1:12" ht="56.25" customHeight="1">
      <c r="A258" s="200" t="s">
        <v>629</v>
      </c>
      <c r="B258" s="193" t="s">
        <v>630</v>
      </c>
      <c r="C258" s="194">
        <v>42752</v>
      </c>
      <c r="D258" s="194" t="s">
        <v>7310</v>
      </c>
      <c r="E258" s="195" t="s">
        <v>11</v>
      </c>
      <c r="F258" s="195">
        <v>8848</v>
      </c>
      <c r="G258" s="195"/>
      <c r="H258" s="196" t="s">
        <v>7311</v>
      </c>
      <c r="I258" s="197">
        <v>4369.88</v>
      </c>
      <c r="J258" s="197">
        <v>0</v>
      </c>
      <c r="K258" s="198">
        <f t="shared" si="3"/>
        <v>4369.88</v>
      </c>
      <c r="L258" s="199" t="s">
        <v>1580</v>
      </c>
    </row>
    <row r="259" spans="1:12" ht="56.25" customHeight="1">
      <c r="A259" s="200" t="s">
        <v>629</v>
      </c>
      <c r="B259" s="193" t="s">
        <v>630</v>
      </c>
      <c r="C259" s="194">
        <v>42752</v>
      </c>
      <c r="D259" s="194" t="s">
        <v>7312</v>
      </c>
      <c r="E259" s="195" t="s">
        <v>11</v>
      </c>
      <c r="F259" s="195">
        <v>8745</v>
      </c>
      <c r="G259" s="195"/>
      <c r="H259" s="196" t="s">
        <v>7313</v>
      </c>
      <c r="I259" s="197">
        <v>4454.6000000000004</v>
      </c>
      <c r="J259" s="197">
        <v>0</v>
      </c>
      <c r="K259" s="198">
        <f t="shared" si="3"/>
        <v>4454.6000000000004</v>
      </c>
      <c r="L259" s="199" t="s">
        <v>1580</v>
      </c>
    </row>
    <row r="260" spans="1:12" ht="56.25" customHeight="1">
      <c r="A260" s="200" t="s">
        <v>629</v>
      </c>
      <c r="B260" s="193" t="s">
        <v>630</v>
      </c>
      <c r="C260" s="194">
        <v>42752</v>
      </c>
      <c r="D260" s="194" t="s">
        <v>7314</v>
      </c>
      <c r="E260" s="195" t="s">
        <v>11</v>
      </c>
      <c r="F260" s="195">
        <v>8749</v>
      </c>
      <c r="G260" s="195"/>
      <c r="H260" s="196" t="s">
        <v>7315</v>
      </c>
      <c r="I260" s="197">
        <v>1662.51</v>
      </c>
      <c r="J260" s="197">
        <v>0</v>
      </c>
      <c r="K260" s="198">
        <f t="shared" si="3"/>
        <v>1662.51</v>
      </c>
      <c r="L260" s="199" t="s">
        <v>1580</v>
      </c>
    </row>
    <row r="261" spans="1:12" ht="56.25" customHeight="1">
      <c r="A261" s="200" t="s">
        <v>629</v>
      </c>
      <c r="B261" s="193" t="s">
        <v>630</v>
      </c>
      <c r="C261" s="194">
        <v>42752</v>
      </c>
      <c r="D261" s="194" t="s">
        <v>7316</v>
      </c>
      <c r="E261" s="195" t="s">
        <v>11</v>
      </c>
      <c r="F261" s="195">
        <v>8728</v>
      </c>
      <c r="G261" s="195"/>
      <c r="H261" s="196" t="s">
        <v>7317</v>
      </c>
      <c r="I261" s="197">
        <v>5988.63</v>
      </c>
      <c r="J261" s="197">
        <v>0</v>
      </c>
      <c r="K261" s="198">
        <f t="shared" si="3"/>
        <v>5988.63</v>
      </c>
      <c r="L261" s="199" t="s">
        <v>1580</v>
      </c>
    </row>
    <row r="262" spans="1:12" ht="56.25" customHeight="1">
      <c r="A262" s="200" t="s">
        <v>629</v>
      </c>
      <c r="B262" s="193" t="s">
        <v>630</v>
      </c>
      <c r="C262" s="194">
        <v>42752</v>
      </c>
      <c r="D262" s="194" t="s">
        <v>7318</v>
      </c>
      <c r="E262" s="195" t="s">
        <v>11</v>
      </c>
      <c r="F262" s="195">
        <v>8800</v>
      </c>
      <c r="G262" s="195"/>
      <c r="H262" s="196" t="s">
        <v>7319</v>
      </c>
      <c r="I262" s="197">
        <v>283.03000000000003</v>
      </c>
      <c r="J262" s="197">
        <v>0</v>
      </c>
      <c r="K262" s="198">
        <f t="shared" si="3"/>
        <v>283.03000000000003</v>
      </c>
      <c r="L262" s="199" t="s">
        <v>1580</v>
      </c>
    </row>
    <row r="263" spans="1:12" ht="56.25" customHeight="1">
      <c r="A263" s="200" t="s">
        <v>629</v>
      </c>
      <c r="B263" s="193" t="s">
        <v>630</v>
      </c>
      <c r="C263" s="194">
        <v>42752</v>
      </c>
      <c r="D263" s="194" t="s">
        <v>7320</v>
      </c>
      <c r="E263" s="195" t="s">
        <v>11</v>
      </c>
      <c r="F263" s="195">
        <v>8754</v>
      </c>
      <c r="G263" s="195"/>
      <c r="H263" s="196" t="s">
        <v>7321</v>
      </c>
      <c r="I263" s="197">
        <v>1103.6300000000001</v>
      </c>
      <c r="J263" s="197">
        <v>0</v>
      </c>
      <c r="K263" s="198">
        <f t="shared" si="3"/>
        <v>1103.6300000000001</v>
      </c>
      <c r="L263" s="199" t="s">
        <v>1580</v>
      </c>
    </row>
    <row r="264" spans="1:12" ht="56.25" customHeight="1">
      <c r="A264" s="200" t="s">
        <v>629</v>
      </c>
      <c r="B264" s="193" t="s">
        <v>630</v>
      </c>
      <c r="C264" s="194">
        <v>42752</v>
      </c>
      <c r="D264" s="194" t="s">
        <v>7322</v>
      </c>
      <c r="E264" s="195" t="s">
        <v>11</v>
      </c>
      <c r="F264" s="195">
        <v>8722</v>
      </c>
      <c r="G264" s="195"/>
      <c r="H264" s="196" t="s">
        <v>7323</v>
      </c>
      <c r="I264" s="197">
        <v>429.29</v>
      </c>
      <c r="J264" s="197">
        <v>0</v>
      </c>
      <c r="K264" s="198">
        <f t="shared" si="3"/>
        <v>429.29</v>
      </c>
      <c r="L264" s="199" t="s">
        <v>1580</v>
      </c>
    </row>
    <row r="265" spans="1:12" ht="56.25" customHeight="1">
      <c r="A265" s="200" t="s">
        <v>629</v>
      </c>
      <c r="B265" s="193" t="s">
        <v>630</v>
      </c>
      <c r="C265" s="194">
        <v>42752</v>
      </c>
      <c r="D265" s="194" t="s">
        <v>7324</v>
      </c>
      <c r="E265" s="195" t="s">
        <v>11</v>
      </c>
      <c r="F265" s="195">
        <v>8724</v>
      </c>
      <c r="G265" s="195"/>
      <c r="H265" s="196" t="s">
        <v>7325</v>
      </c>
      <c r="I265" s="197">
        <v>456.25</v>
      </c>
      <c r="J265" s="197">
        <v>0</v>
      </c>
      <c r="K265" s="198">
        <f t="shared" ref="K265:K328" si="4">+I265+J265</f>
        <v>456.25</v>
      </c>
      <c r="L265" s="199" t="s">
        <v>1580</v>
      </c>
    </row>
    <row r="266" spans="1:12" ht="56.25" customHeight="1">
      <c r="A266" s="200" t="s">
        <v>629</v>
      </c>
      <c r="B266" s="193" t="s">
        <v>630</v>
      </c>
      <c r="C266" s="194">
        <v>42752</v>
      </c>
      <c r="D266" s="194" t="s">
        <v>7326</v>
      </c>
      <c r="E266" s="195" t="s">
        <v>11</v>
      </c>
      <c r="F266" s="195">
        <v>8723</v>
      </c>
      <c r="G266" s="195"/>
      <c r="H266" s="196" t="s">
        <v>7327</v>
      </c>
      <c r="I266" s="197">
        <v>387.31</v>
      </c>
      <c r="J266" s="197">
        <v>0</v>
      </c>
      <c r="K266" s="198">
        <f t="shared" si="4"/>
        <v>387.31</v>
      </c>
      <c r="L266" s="199" t="s">
        <v>1580</v>
      </c>
    </row>
    <row r="267" spans="1:12" ht="56.25" customHeight="1">
      <c r="A267" s="200" t="s">
        <v>629</v>
      </c>
      <c r="B267" s="193" t="s">
        <v>630</v>
      </c>
      <c r="C267" s="194">
        <v>42753</v>
      </c>
      <c r="D267" s="194" t="s">
        <v>7328</v>
      </c>
      <c r="E267" s="195" t="s">
        <v>11</v>
      </c>
      <c r="F267" s="195">
        <v>877299</v>
      </c>
      <c r="G267" s="195"/>
      <c r="H267" s="196" t="s">
        <v>7329</v>
      </c>
      <c r="I267" s="197">
        <v>50</v>
      </c>
      <c r="J267" s="197">
        <v>0</v>
      </c>
      <c r="K267" s="198">
        <f t="shared" si="4"/>
        <v>50</v>
      </c>
      <c r="L267" s="199" t="s">
        <v>1580</v>
      </c>
    </row>
    <row r="268" spans="1:12" ht="56.25" customHeight="1">
      <c r="A268" s="200" t="s">
        <v>629</v>
      </c>
      <c r="B268" s="193" t="s">
        <v>630</v>
      </c>
      <c r="C268" s="194">
        <v>42753</v>
      </c>
      <c r="D268" s="194" t="s">
        <v>7330</v>
      </c>
      <c r="E268" s="195" t="s">
        <v>13</v>
      </c>
      <c r="F268" s="195">
        <v>877299</v>
      </c>
      <c r="G268" s="195"/>
      <c r="H268" s="196" t="s">
        <v>7331</v>
      </c>
      <c r="I268" s="197">
        <v>70909.5</v>
      </c>
      <c r="J268" s="197">
        <v>0</v>
      </c>
      <c r="K268" s="198">
        <f t="shared" si="4"/>
        <v>70909.5</v>
      </c>
      <c r="L268" s="199" t="s">
        <v>1580</v>
      </c>
    </row>
    <row r="269" spans="1:12" ht="56.25" customHeight="1">
      <c r="A269" s="200">
        <v>513</v>
      </c>
      <c r="B269" s="193" t="s">
        <v>1394</v>
      </c>
      <c r="C269" s="194">
        <v>42753</v>
      </c>
      <c r="D269" s="194" t="s">
        <v>5575</v>
      </c>
      <c r="E269" s="195" t="s">
        <v>11</v>
      </c>
      <c r="F269" s="195">
        <v>877253</v>
      </c>
      <c r="G269" s="195"/>
      <c r="H269" s="196" t="s">
        <v>5576</v>
      </c>
      <c r="I269" s="197">
        <v>270</v>
      </c>
      <c r="J269" s="197">
        <v>0</v>
      </c>
      <c r="K269" s="198">
        <f t="shared" si="4"/>
        <v>270</v>
      </c>
      <c r="L269" s="199" t="s">
        <v>1580</v>
      </c>
    </row>
    <row r="270" spans="1:12" ht="56.25" customHeight="1">
      <c r="A270" s="200" t="s">
        <v>628</v>
      </c>
      <c r="B270" s="193" t="s">
        <v>627</v>
      </c>
      <c r="C270" s="194">
        <v>42753</v>
      </c>
      <c r="D270" s="194" t="s">
        <v>6421</v>
      </c>
      <c r="E270" s="195" t="s">
        <v>6</v>
      </c>
      <c r="F270" s="195">
        <v>791630</v>
      </c>
      <c r="G270" s="195"/>
      <c r="H270" s="196" t="s">
        <v>6422</v>
      </c>
      <c r="I270" s="197">
        <v>0</v>
      </c>
      <c r="J270" s="197">
        <v>173432.97</v>
      </c>
      <c r="K270" s="198">
        <f t="shared" si="4"/>
        <v>173432.97</v>
      </c>
      <c r="L270" s="199" t="s">
        <v>1580</v>
      </c>
    </row>
    <row r="271" spans="1:12" ht="56.25" customHeight="1">
      <c r="A271" s="200" t="s">
        <v>628</v>
      </c>
      <c r="B271" s="193" t="s">
        <v>627</v>
      </c>
      <c r="C271" s="194">
        <v>42753</v>
      </c>
      <c r="D271" s="194" t="s">
        <v>6423</v>
      </c>
      <c r="E271" s="195" t="s">
        <v>6</v>
      </c>
      <c r="F271" s="195">
        <v>791629</v>
      </c>
      <c r="G271" s="195"/>
      <c r="H271" s="196" t="s">
        <v>6424</v>
      </c>
      <c r="I271" s="197">
        <v>0</v>
      </c>
      <c r="J271" s="197">
        <v>2350.69</v>
      </c>
      <c r="K271" s="198">
        <f t="shared" si="4"/>
        <v>2350.69</v>
      </c>
      <c r="L271" s="199" t="s">
        <v>1580</v>
      </c>
    </row>
    <row r="272" spans="1:12" ht="56.25" customHeight="1">
      <c r="A272" s="200" t="s">
        <v>631</v>
      </c>
      <c r="B272" s="193" t="s">
        <v>632</v>
      </c>
      <c r="C272" s="194">
        <v>42753</v>
      </c>
      <c r="D272" s="194" t="s">
        <v>7789</v>
      </c>
      <c r="E272" s="195" t="s">
        <v>6</v>
      </c>
      <c r="F272" s="195">
        <v>791628</v>
      </c>
      <c r="G272" s="195"/>
      <c r="H272" s="196" t="s">
        <v>6505</v>
      </c>
      <c r="I272" s="197">
        <v>0</v>
      </c>
      <c r="J272" s="197">
        <v>1691.66</v>
      </c>
      <c r="K272" s="198">
        <f t="shared" si="4"/>
        <v>1691.66</v>
      </c>
      <c r="L272" s="199" t="s">
        <v>1580</v>
      </c>
    </row>
    <row r="273" spans="1:12" ht="56.25" customHeight="1">
      <c r="A273" s="200" t="s">
        <v>628</v>
      </c>
      <c r="B273" s="193" t="s">
        <v>627</v>
      </c>
      <c r="C273" s="194">
        <v>42753</v>
      </c>
      <c r="D273" s="194" t="s">
        <v>6425</v>
      </c>
      <c r="E273" s="195" t="s">
        <v>6</v>
      </c>
      <c r="F273" s="195">
        <v>791626</v>
      </c>
      <c r="G273" s="195"/>
      <c r="H273" s="196" t="s">
        <v>6426</v>
      </c>
      <c r="I273" s="197">
        <v>0</v>
      </c>
      <c r="J273" s="197">
        <v>2175.7800000000002</v>
      </c>
      <c r="K273" s="198">
        <f t="shared" si="4"/>
        <v>2175.7800000000002</v>
      </c>
      <c r="L273" s="199" t="s">
        <v>1580</v>
      </c>
    </row>
    <row r="274" spans="1:12" ht="56.25" customHeight="1">
      <c r="A274" s="200">
        <v>310</v>
      </c>
      <c r="B274" s="193" t="s">
        <v>1416</v>
      </c>
      <c r="C274" s="194">
        <v>42753</v>
      </c>
      <c r="D274" s="194" t="s">
        <v>5228</v>
      </c>
      <c r="E274" s="195" t="s">
        <v>15</v>
      </c>
      <c r="F274" s="195">
        <v>1522</v>
      </c>
      <c r="G274" s="195"/>
      <c r="H274" s="196" t="s">
        <v>5229</v>
      </c>
      <c r="I274" s="197">
        <v>280.84000000000003</v>
      </c>
      <c r="J274" s="197">
        <v>0</v>
      </c>
      <c r="K274" s="198">
        <f t="shared" si="4"/>
        <v>280.84000000000003</v>
      </c>
      <c r="L274" s="199" t="s">
        <v>1580</v>
      </c>
    </row>
    <row r="275" spans="1:12" ht="56.25" customHeight="1">
      <c r="A275" s="200">
        <v>10</v>
      </c>
      <c r="B275" s="193" t="s">
        <v>1384</v>
      </c>
      <c r="C275" s="194">
        <v>42753</v>
      </c>
      <c r="D275" s="194" t="s">
        <v>1915</v>
      </c>
      <c r="E275" s="195" t="s">
        <v>15</v>
      </c>
      <c r="F275" s="195">
        <v>358132</v>
      </c>
      <c r="G275" s="195"/>
      <c r="H275" s="196" t="s">
        <v>1916</v>
      </c>
      <c r="I275" s="197">
        <v>50</v>
      </c>
      <c r="J275" s="197">
        <v>0</v>
      </c>
      <c r="K275" s="198">
        <f t="shared" si="4"/>
        <v>50</v>
      </c>
      <c r="L275" s="199" t="s">
        <v>1580</v>
      </c>
    </row>
    <row r="276" spans="1:12" ht="56.25" customHeight="1">
      <c r="A276" s="200">
        <v>513</v>
      </c>
      <c r="B276" s="193" t="s">
        <v>1394</v>
      </c>
      <c r="C276" s="194">
        <v>42753</v>
      </c>
      <c r="D276" s="194" t="s">
        <v>5577</v>
      </c>
      <c r="E276" s="195" t="s">
        <v>15</v>
      </c>
      <c r="F276" s="195">
        <v>358916</v>
      </c>
      <c r="G276" s="195"/>
      <c r="H276" s="196" t="s">
        <v>5578</v>
      </c>
      <c r="I276" s="197">
        <v>50</v>
      </c>
      <c r="J276" s="197">
        <v>0</v>
      </c>
      <c r="K276" s="198">
        <f t="shared" si="4"/>
        <v>50</v>
      </c>
      <c r="L276" s="199" t="s">
        <v>1580</v>
      </c>
    </row>
    <row r="277" spans="1:12" ht="56.25" customHeight="1">
      <c r="A277" s="200">
        <v>340</v>
      </c>
      <c r="B277" s="193" t="s">
        <v>1401</v>
      </c>
      <c r="C277" s="194">
        <v>42753</v>
      </c>
      <c r="D277" s="194" t="s">
        <v>5261</v>
      </c>
      <c r="E277" s="195" t="s">
        <v>6</v>
      </c>
      <c r="F277" s="195">
        <v>358917</v>
      </c>
      <c r="G277" s="195"/>
      <c r="H277" s="196" t="s">
        <v>5262</v>
      </c>
      <c r="I277" s="197">
        <v>0</v>
      </c>
      <c r="J277" s="197">
        <v>31314.799999999999</v>
      </c>
      <c r="K277" s="198">
        <f t="shared" si="4"/>
        <v>31314.799999999999</v>
      </c>
      <c r="L277" s="199" t="s">
        <v>1580</v>
      </c>
    </row>
    <row r="278" spans="1:12" ht="56.25" customHeight="1">
      <c r="A278" s="200">
        <v>340</v>
      </c>
      <c r="B278" s="193" t="s">
        <v>1401</v>
      </c>
      <c r="C278" s="194">
        <v>42753</v>
      </c>
      <c r="D278" s="194" t="s">
        <v>5263</v>
      </c>
      <c r="E278" s="195" t="s">
        <v>15</v>
      </c>
      <c r="F278" s="195">
        <v>358918</v>
      </c>
      <c r="G278" s="195"/>
      <c r="H278" s="196" t="s">
        <v>5264</v>
      </c>
      <c r="I278" s="197">
        <v>50</v>
      </c>
      <c r="J278" s="197">
        <v>0</v>
      </c>
      <c r="K278" s="198">
        <f t="shared" si="4"/>
        <v>50</v>
      </c>
      <c r="L278" s="199" t="s">
        <v>1580</v>
      </c>
    </row>
    <row r="279" spans="1:12" ht="56.25" customHeight="1">
      <c r="A279" s="200">
        <v>25</v>
      </c>
      <c r="B279" s="193" t="s">
        <v>1408</v>
      </c>
      <c r="C279" s="194">
        <v>42753</v>
      </c>
      <c r="D279" s="194" t="s">
        <v>2913</v>
      </c>
      <c r="E279" s="195" t="s">
        <v>1728</v>
      </c>
      <c r="F279" s="195">
        <v>12399573</v>
      </c>
      <c r="G279" s="195"/>
      <c r="H279" s="196" t="s">
        <v>2914</v>
      </c>
      <c r="I279" s="197">
        <v>947905.83000000007</v>
      </c>
      <c r="J279" s="197">
        <v>0</v>
      </c>
      <c r="K279" s="198">
        <f t="shared" si="4"/>
        <v>947905.83000000007</v>
      </c>
      <c r="L279" s="199" t="s">
        <v>1580</v>
      </c>
    </row>
    <row r="280" spans="1:12" ht="56.25" customHeight="1">
      <c r="A280" s="200">
        <v>10</v>
      </c>
      <c r="B280" s="193" t="s">
        <v>1384</v>
      </c>
      <c r="C280" s="194">
        <v>42754</v>
      </c>
      <c r="D280" s="194" t="s">
        <v>1917</v>
      </c>
      <c r="E280" s="195" t="s">
        <v>11</v>
      </c>
      <c r="F280" s="195">
        <v>877366</v>
      </c>
      <c r="G280" s="195"/>
      <c r="H280" s="196" t="s">
        <v>1918</v>
      </c>
      <c r="I280" s="197">
        <v>50</v>
      </c>
      <c r="J280" s="197">
        <v>0</v>
      </c>
      <c r="K280" s="198">
        <f t="shared" si="4"/>
        <v>50</v>
      </c>
      <c r="L280" s="199" t="s">
        <v>1580</v>
      </c>
    </row>
    <row r="281" spans="1:12" ht="56.25" customHeight="1">
      <c r="A281" s="200">
        <v>10</v>
      </c>
      <c r="B281" s="193" t="s">
        <v>1384</v>
      </c>
      <c r="C281" s="194">
        <v>42754</v>
      </c>
      <c r="D281" s="194" t="s">
        <v>1919</v>
      </c>
      <c r="E281" s="195" t="s">
        <v>11</v>
      </c>
      <c r="F281" s="195">
        <v>877383</v>
      </c>
      <c r="G281" s="195"/>
      <c r="H281" s="196" t="s">
        <v>1920</v>
      </c>
      <c r="I281" s="197">
        <v>50</v>
      </c>
      <c r="J281" s="197">
        <v>0</v>
      </c>
      <c r="K281" s="198">
        <f t="shared" si="4"/>
        <v>50</v>
      </c>
      <c r="L281" s="199" t="s">
        <v>1580</v>
      </c>
    </row>
    <row r="282" spans="1:12" ht="56.25" customHeight="1">
      <c r="A282" s="200" t="s">
        <v>629</v>
      </c>
      <c r="B282" s="193" t="s">
        <v>630</v>
      </c>
      <c r="C282" s="194">
        <v>42754</v>
      </c>
      <c r="D282" s="194" t="s">
        <v>7332</v>
      </c>
      <c r="E282" s="195" t="s">
        <v>11</v>
      </c>
      <c r="F282" s="195">
        <v>877417</v>
      </c>
      <c r="G282" s="195"/>
      <c r="H282" s="196" t="s">
        <v>7333</v>
      </c>
      <c r="I282" s="197">
        <v>50</v>
      </c>
      <c r="J282" s="197">
        <v>0</v>
      </c>
      <c r="K282" s="198">
        <f t="shared" si="4"/>
        <v>50</v>
      </c>
      <c r="L282" s="199" t="s">
        <v>1580</v>
      </c>
    </row>
    <row r="283" spans="1:12" ht="56.25" customHeight="1">
      <c r="A283" s="200">
        <v>117</v>
      </c>
      <c r="B283" s="193" t="s">
        <v>1397</v>
      </c>
      <c r="C283" s="194">
        <v>42754</v>
      </c>
      <c r="D283" s="194" t="s">
        <v>4644</v>
      </c>
      <c r="E283" s="195" t="s">
        <v>11</v>
      </c>
      <c r="F283" s="195">
        <v>877454</v>
      </c>
      <c r="G283" s="195"/>
      <c r="H283" s="196" t="s">
        <v>4645</v>
      </c>
      <c r="I283" s="197">
        <v>50</v>
      </c>
      <c r="J283" s="197">
        <v>0</v>
      </c>
      <c r="K283" s="198">
        <f t="shared" si="4"/>
        <v>50</v>
      </c>
      <c r="L283" s="199" t="s">
        <v>1580</v>
      </c>
    </row>
    <row r="284" spans="1:12" ht="56.25" customHeight="1">
      <c r="A284" s="200">
        <v>117</v>
      </c>
      <c r="B284" s="193" t="s">
        <v>1397</v>
      </c>
      <c r="C284" s="194">
        <v>42754</v>
      </c>
      <c r="D284" s="194" t="s">
        <v>4646</v>
      </c>
      <c r="E284" s="195" t="s">
        <v>11</v>
      </c>
      <c r="F284" s="195">
        <v>877455</v>
      </c>
      <c r="G284" s="195"/>
      <c r="H284" s="196" t="s">
        <v>4647</v>
      </c>
      <c r="I284" s="197">
        <v>50</v>
      </c>
      <c r="J284" s="197">
        <v>0</v>
      </c>
      <c r="K284" s="198">
        <f t="shared" si="4"/>
        <v>50</v>
      </c>
      <c r="L284" s="199" t="s">
        <v>1580</v>
      </c>
    </row>
    <row r="285" spans="1:12" ht="56.25" customHeight="1">
      <c r="A285" s="200" t="s">
        <v>628</v>
      </c>
      <c r="B285" s="193" t="s">
        <v>627</v>
      </c>
      <c r="C285" s="194">
        <v>42754</v>
      </c>
      <c r="D285" s="194" t="s">
        <v>6427</v>
      </c>
      <c r="E285" s="195" t="s">
        <v>11</v>
      </c>
      <c r="F285" s="195">
        <v>877467</v>
      </c>
      <c r="G285" s="195"/>
      <c r="H285" s="196" t="s">
        <v>6428</v>
      </c>
      <c r="I285" s="197">
        <v>50</v>
      </c>
      <c r="J285" s="197">
        <v>0</v>
      </c>
      <c r="K285" s="198">
        <f t="shared" si="4"/>
        <v>50</v>
      </c>
      <c r="L285" s="199" t="s">
        <v>1580</v>
      </c>
    </row>
    <row r="286" spans="1:12" ht="56.25" customHeight="1">
      <c r="A286" s="200" t="s">
        <v>629</v>
      </c>
      <c r="B286" s="193" t="s">
        <v>630</v>
      </c>
      <c r="C286" s="194">
        <v>42754</v>
      </c>
      <c r="D286" s="194" t="s">
        <v>7334</v>
      </c>
      <c r="E286" s="195" t="s">
        <v>13</v>
      </c>
      <c r="F286" s="195">
        <v>877469</v>
      </c>
      <c r="G286" s="195"/>
      <c r="H286" s="196" t="s">
        <v>7335</v>
      </c>
      <c r="I286" s="197">
        <v>567</v>
      </c>
      <c r="J286" s="197">
        <v>0</v>
      </c>
      <c r="K286" s="198">
        <f t="shared" si="4"/>
        <v>567</v>
      </c>
      <c r="L286" s="199" t="s">
        <v>1580</v>
      </c>
    </row>
    <row r="287" spans="1:12" ht="56.25" customHeight="1">
      <c r="A287" s="200" t="s">
        <v>629</v>
      </c>
      <c r="B287" s="193" t="s">
        <v>630</v>
      </c>
      <c r="C287" s="194">
        <v>42754</v>
      </c>
      <c r="D287" s="194" t="s">
        <v>7336</v>
      </c>
      <c r="E287" s="195" t="s">
        <v>11</v>
      </c>
      <c r="F287" s="195">
        <v>877469</v>
      </c>
      <c r="G287" s="195"/>
      <c r="H287" s="196" t="s">
        <v>7337</v>
      </c>
      <c r="I287" s="197">
        <v>50</v>
      </c>
      <c r="J287" s="197">
        <v>0</v>
      </c>
      <c r="K287" s="198">
        <f t="shared" si="4"/>
        <v>50</v>
      </c>
      <c r="L287" s="199" t="s">
        <v>1580</v>
      </c>
    </row>
    <row r="288" spans="1:12" ht="56.25" customHeight="1">
      <c r="A288" s="200">
        <v>117</v>
      </c>
      <c r="B288" s="193" t="s">
        <v>1397</v>
      </c>
      <c r="C288" s="194">
        <v>42754</v>
      </c>
      <c r="D288" s="194" t="s">
        <v>4648</v>
      </c>
      <c r="E288" s="195" t="s">
        <v>11</v>
      </c>
      <c r="F288" s="195">
        <v>877487</v>
      </c>
      <c r="G288" s="195"/>
      <c r="H288" s="196" t="s">
        <v>4649</v>
      </c>
      <c r="I288" s="197">
        <v>50</v>
      </c>
      <c r="J288" s="197">
        <v>0</v>
      </c>
      <c r="K288" s="198">
        <f t="shared" si="4"/>
        <v>50</v>
      </c>
      <c r="L288" s="199" t="s">
        <v>1580</v>
      </c>
    </row>
    <row r="289" spans="1:12" ht="56.25" customHeight="1">
      <c r="A289" s="200" t="s">
        <v>631</v>
      </c>
      <c r="B289" s="193" t="s">
        <v>632</v>
      </c>
      <c r="C289" s="194">
        <v>42754</v>
      </c>
      <c r="D289" s="194" t="s">
        <v>7790</v>
      </c>
      <c r="E289" s="195" t="s">
        <v>6</v>
      </c>
      <c r="F289" s="195">
        <v>877490</v>
      </c>
      <c r="G289" s="195"/>
      <c r="H289" s="196" t="s">
        <v>7791</v>
      </c>
      <c r="I289" s="197">
        <v>0</v>
      </c>
      <c r="J289" s="197">
        <v>58769.17</v>
      </c>
      <c r="K289" s="198">
        <f t="shared" si="4"/>
        <v>58769.17</v>
      </c>
      <c r="L289" s="199" t="s">
        <v>1580</v>
      </c>
    </row>
    <row r="290" spans="1:12" ht="56.25" customHeight="1">
      <c r="A290" s="200" t="s">
        <v>629</v>
      </c>
      <c r="B290" s="193" t="s">
        <v>630</v>
      </c>
      <c r="C290" s="194">
        <v>42754</v>
      </c>
      <c r="D290" s="194" t="s">
        <v>7338</v>
      </c>
      <c r="E290" s="195" t="s">
        <v>11</v>
      </c>
      <c r="F290" s="195">
        <v>8924</v>
      </c>
      <c r="G290" s="195"/>
      <c r="H290" s="196" t="s">
        <v>7339</v>
      </c>
      <c r="I290" s="197">
        <v>616.77</v>
      </c>
      <c r="J290" s="197">
        <v>0</v>
      </c>
      <c r="K290" s="198">
        <f t="shared" si="4"/>
        <v>616.77</v>
      </c>
      <c r="L290" s="199" t="s">
        <v>1580</v>
      </c>
    </row>
    <row r="291" spans="1:12" ht="56.25" customHeight="1">
      <c r="A291" s="200" t="s">
        <v>629</v>
      </c>
      <c r="B291" s="193" t="s">
        <v>630</v>
      </c>
      <c r="C291" s="194">
        <v>42754</v>
      </c>
      <c r="D291" s="194" t="s">
        <v>7340</v>
      </c>
      <c r="E291" s="195" t="s">
        <v>11</v>
      </c>
      <c r="F291" s="195">
        <v>8922</v>
      </c>
      <c r="G291" s="195"/>
      <c r="H291" s="196" t="s">
        <v>7341</v>
      </c>
      <c r="I291" s="197">
        <v>278.70999999999998</v>
      </c>
      <c r="J291" s="197">
        <v>0</v>
      </c>
      <c r="K291" s="198">
        <f t="shared" si="4"/>
        <v>278.70999999999998</v>
      </c>
      <c r="L291" s="199" t="s">
        <v>1580</v>
      </c>
    </row>
    <row r="292" spans="1:12" ht="56.25" customHeight="1">
      <c r="A292" s="200">
        <v>10</v>
      </c>
      <c r="B292" s="193" t="s">
        <v>1384</v>
      </c>
      <c r="C292" s="194">
        <v>42754</v>
      </c>
      <c r="D292" s="194" t="s">
        <v>1921</v>
      </c>
      <c r="E292" s="195" t="s">
        <v>15</v>
      </c>
      <c r="F292" s="195">
        <v>359732</v>
      </c>
      <c r="G292" s="195"/>
      <c r="H292" s="196" t="s">
        <v>1487</v>
      </c>
      <c r="I292" s="197">
        <v>50</v>
      </c>
      <c r="J292" s="197">
        <v>0</v>
      </c>
      <c r="K292" s="198">
        <f t="shared" si="4"/>
        <v>50</v>
      </c>
      <c r="L292" s="199" t="s">
        <v>1580</v>
      </c>
    </row>
    <row r="293" spans="1:12" ht="56.25" customHeight="1">
      <c r="A293" s="200">
        <v>340</v>
      </c>
      <c r="B293" s="193" t="s">
        <v>1401</v>
      </c>
      <c r="C293" s="194">
        <v>42754</v>
      </c>
      <c r="D293" s="194" t="s">
        <v>5265</v>
      </c>
      <c r="E293" s="195" t="s">
        <v>6</v>
      </c>
      <c r="F293" s="195">
        <v>359848</v>
      </c>
      <c r="G293" s="195"/>
      <c r="H293" s="196" t="s">
        <v>5266</v>
      </c>
      <c r="I293" s="197">
        <v>0</v>
      </c>
      <c r="J293" s="197">
        <v>18353.59</v>
      </c>
      <c r="K293" s="198">
        <f t="shared" si="4"/>
        <v>18353.59</v>
      </c>
      <c r="L293" s="199" t="s">
        <v>1580</v>
      </c>
    </row>
    <row r="294" spans="1:12" ht="56.25" customHeight="1">
      <c r="A294" s="200">
        <v>340</v>
      </c>
      <c r="B294" s="193" t="s">
        <v>1401</v>
      </c>
      <c r="C294" s="194">
        <v>42754</v>
      </c>
      <c r="D294" s="194" t="s">
        <v>5267</v>
      </c>
      <c r="E294" s="195" t="s">
        <v>15</v>
      </c>
      <c r="F294" s="195">
        <v>359849</v>
      </c>
      <c r="G294" s="195"/>
      <c r="H294" s="196" t="s">
        <v>5268</v>
      </c>
      <c r="I294" s="197">
        <v>50</v>
      </c>
      <c r="J294" s="197">
        <v>0</v>
      </c>
      <c r="K294" s="198">
        <f t="shared" si="4"/>
        <v>50</v>
      </c>
      <c r="L294" s="199" t="s">
        <v>1580</v>
      </c>
    </row>
    <row r="295" spans="1:12" ht="56.25" customHeight="1">
      <c r="A295" s="200">
        <v>78</v>
      </c>
      <c r="B295" s="193" t="s">
        <v>4544</v>
      </c>
      <c r="C295" s="194">
        <v>42755</v>
      </c>
      <c r="D295" s="194" t="s">
        <v>4556</v>
      </c>
      <c r="E295" s="195" t="s">
        <v>11</v>
      </c>
      <c r="F295" s="195">
        <v>877577</v>
      </c>
      <c r="G295" s="195"/>
      <c r="H295" s="196" t="s">
        <v>4557</v>
      </c>
      <c r="I295" s="197">
        <v>5897.81</v>
      </c>
      <c r="J295" s="197">
        <v>0</v>
      </c>
      <c r="K295" s="198">
        <f t="shared" si="4"/>
        <v>5897.81</v>
      </c>
      <c r="L295" s="199" t="s">
        <v>1580</v>
      </c>
    </row>
    <row r="296" spans="1:12" ht="56.25" customHeight="1">
      <c r="A296" s="200" t="s">
        <v>628</v>
      </c>
      <c r="B296" s="193" t="s">
        <v>627</v>
      </c>
      <c r="C296" s="194">
        <v>42755</v>
      </c>
      <c r="D296" s="194" t="s">
        <v>6429</v>
      </c>
      <c r="E296" s="195" t="s">
        <v>11</v>
      </c>
      <c r="F296" s="195">
        <v>877572</v>
      </c>
      <c r="G296" s="195"/>
      <c r="H296" s="196" t="s">
        <v>6430</v>
      </c>
      <c r="I296" s="197">
        <v>50</v>
      </c>
      <c r="J296" s="197">
        <v>0</v>
      </c>
      <c r="K296" s="198">
        <f t="shared" si="4"/>
        <v>50</v>
      </c>
      <c r="L296" s="199" t="s">
        <v>1580</v>
      </c>
    </row>
    <row r="297" spans="1:12" ht="56.25" customHeight="1">
      <c r="A297" s="200">
        <v>6</v>
      </c>
      <c r="B297" s="193" t="s">
        <v>1418</v>
      </c>
      <c r="C297" s="194">
        <v>42755</v>
      </c>
      <c r="D297" s="194" t="s">
        <v>1823</v>
      </c>
      <c r="E297" s="195" t="s">
        <v>11</v>
      </c>
      <c r="F297" s="195">
        <v>877554</v>
      </c>
      <c r="G297" s="195"/>
      <c r="H297" s="196" t="s">
        <v>1824</v>
      </c>
      <c r="I297" s="197">
        <v>50</v>
      </c>
      <c r="J297" s="197">
        <v>0</v>
      </c>
      <c r="K297" s="198">
        <f t="shared" si="4"/>
        <v>50</v>
      </c>
      <c r="L297" s="199" t="s">
        <v>1580</v>
      </c>
    </row>
    <row r="298" spans="1:12" ht="56.25" customHeight="1">
      <c r="A298" s="200">
        <v>6</v>
      </c>
      <c r="B298" s="193" t="s">
        <v>1418</v>
      </c>
      <c r="C298" s="194">
        <v>42755</v>
      </c>
      <c r="D298" s="194" t="s">
        <v>1825</v>
      </c>
      <c r="E298" s="195" t="s">
        <v>13</v>
      </c>
      <c r="F298" s="195">
        <v>877554</v>
      </c>
      <c r="G298" s="195"/>
      <c r="H298" s="196" t="s">
        <v>1826</v>
      </c>
      <c r="I298" s="197">
        <v>37.03</v>
      </c>
      <c r="J298" s="197">
        <v>0</v>
      </c>
      <c r="K298" s="198">
        <f t="shared" si="4"/>
        <v>37.03</v>
      </c>
      <c r="L298" s="199" t="s">
        <v>1580</v>
      </c>
    </row>
    <row r="299" spans="1:12" ht="56.25" customHeight="1">
      <c r="A299" s="200" t="s">
        <v>629</v>
      </c>
      <c r="B299" s="193" t="s">
        <v>630</v>
      </c>
      <c r="C299" s="194">
        <v>42755</v>
      </c>
      <c r="D299" s="194" t="s">
        <v>7342</v>
      </c>
      <c r="E299" s="195" t="s">
        <v>6</v>
      </c>
      <c r="F299" s="195">
        <v>877545</v>
      </c>
      <c r="G299" s="195"/>
      <c r="H299" s="196" t="s">
        <v>7343</v>
      </c>
      <c r="I299" s="197">
        <v>0</v>
      </c>
      <c r="J299" s="197">
        <v>100000</v>
      </c>
      <c r="K299" s="198">
        <f t="shared" si="4"/>
        <v>100000</v>
      </c>
      <c r="L299" s="199" t="s">
        <v>1580</v>
      </c>
    </row>
    <row r="300" spans="1:12" ht="56.25" customHeight="1">
      <c r="A300" s="200" t="s">
        <v>631</v>
      </c>
      <c r="B300" s="193" t="s">
        <v>632</v>
      </c>
      <c r="C300" s="194">
        <v>42755</v>
      </c>
      <c r="D300" s="194" t="s">
        <v>7792</v>
      </c>
      <c r="E300" s="195" t="s">
        <v>11</v>
      </c>
      <c r="F300" s="195">
        <v>877537</v>
      </c>
      <c r="G300" s="195"/>
      <c r="H300" s="196" t="s">
        <v>7793</v>
      </c>
      <c r="I300" s="197">
        <v>50</v>
      </c>
      <c r="J300" s="197">
        <v>0</v>
      </c>
      <c r="K300" s="198">
        <f t="shared" si="4"/>
        <v>50</v>
      </c>
      <c r="L300" s="199" t="s">
        <v>1580</v>
      </c>
    </row>
    <row r="301" spans="1:12" ht="56.25" customHeight="1">
      <c r="A301" s="200" t="s">
        <v>631</v>
      </c>
      <c r="B301" s="193" t="s">
        <v>632</v>
      </c>
      <c r="C301" s="194">
        <v>42755</v>
      </c>
      <c r="D301" s="194" t="s">
        <v>7794</v>
      </c>
      <c r="E301" s="195" t="s">
        <v>13</v>
      </c>
      <c r="F301" s="195">
        <v>877537</v>
      </c>
      <c r="G301" s="195"/>
      <c r="H301" s="196" t="s">
        <v>7795</v>
      </c>
      <c r="I301" s="197">
        <v>37126</v>
      </c>
      <c r="J301" s="197">
        <v>0</v>
      </c>
      <c r="K301" s="198">
        <f t="shared" si="4"/>
        <v>37126</v>
      </c>
      <c r="L301" s="199" t="s">
        <v>1580</v>
      </c>
    </row>
    <row r="302" spans="1:12" ht="56.25" customHeight="1">
      <c r="A302" s="200" t="s">
        <v>629</v>
      </c>
      <c r="B302" s="193" t="s">
        <v>630</v>
      </c>
      <c r="C302" s="194">
        <v>42755</v>
      </c>
      <c r="D302" s="194" t="s">
        <v>7344</v>
      </c>
      <c r="E302" s="195" t="s">
        <v>21</v>
      </c>
      <c r="F302" s="195">
        <v>877527</v>
      </c>
      <c r="G302" s="195"/>
      <c r="H302" s="196" t="s">
        <v>7345</v>
      </c>
      <c r="I302" s="197">
        <v>3586684.18</v>
      </c>
      <c r="J302" s="197">
        <v>0</v>
      </c>
      <c r="K302" s="198">
        <f t="shared" si="4"/>
        <v>3586684.18</v>
      </c>
      <c r="L302" s="199" t="s">
        <v>1580</v>
      </c>
    </row>
    <row r="303" spans="1:12" ht="56.25" customHeight="1">
      <c r="A303" s="200" t="s">
        <v>629</v>
      </c>
      <c r="B303" s="193" t="s">
        <v>630</v>
      </c>
      <c r="C303" s="194">
        <v>42755</v>
      </c>
      <c r="D303" s="194" t="s">
        <v>7346</v>
      </c>
      <c r="E303" s="195" t="s">
        <v>6</v>
      </c>
      <c r="F303" s="195">
        <v>792592</v>
      </c>
      <c r="G303" s="195"/>
      <c r="H303" s="196" t="s">
        <v>7347</v>
      </c>
      <c r="I303" s="197">
        <v>0</v>
      </c>
      <c r="J303" s="197">
        <v>55000</v>
      </c>
      <c r="K303" s="198">
        <f t="shared" si="4"/>
        <v>55000</v>
      </c>
      <c r="L303" s="199" t="s">
        <v>1580</v>
      </c>
    </row>
    <row r="304" spans="1:12" ht="56.25" customHeight="1">
      <c r="A304" s="200">
        <v>340</v>
      </c>
      <c r="B304" s="193" t="s">
        <v>1401</v>
      </c>
      <c r="C304" s="194">
        <v>42755</v>
      </c>
      <c r="D304" s="194" t="s">
        <v>5269</v>
      </c>
      <c r="E304" s="195" t="s">
        <v>15</v>
      </c>
      <c r="F304" s="195">
        <v>360113</v>
      </c>
      <c r="G304" s="195"/>
      <c r="H304" s="196" t="s">
        <v>5270</v>
      </c>
      <c r="I304" s="197">
        <v>50</v>
      </c>
      <c r="J304" s="197">
        <v>0</v>
      </c>
      <c r="K304" s="198">
        <f t="shared" si="4"/>
        <v>50</v>
      </c>
      <c r="L304" s="199" t="s">
        <v>1580</v>
      </c>
    </row>
    <row r="305" spans="1:12" ht="56.25" customHeight="1">
      <c r="A305" s="200">
        <v>340</v>
      </c>
      <c r="B305" s="193" t="s">
        <v>1401</v>
      </c>
      <c r="C305" s="194">
        <v>42755</v>
      </c>
      <c r="D305" s="194" t="s">
        <v>5271</v>
      </c>
      <c r="E305" s="195" t="s">
        <v>6</v>
      </c>
      <c r="F305" s="195">
        <v>360112</v>
      </c>
      <c r="G305" s="195"/>
      <c r="H305" s="196" t="s">
        <v>5272</v>
      </c>
      <c r="I305" s="197">
        <v>0</v>
      </c>
      <c r="J305" s="197">
        <v>3354.54</v>
      </c>
      <c r="K305" s="198">
        <f t="shared" si="4"/>
        <v>3354.54</v>
      </c>
      <c r="L305" s="199" t="s">
        <v>1580</v>
      </c>
    </row>
    <row r="306" spans="1:12" ht="56.25" customHeight="1">
      <c r="A306" s="200">
        <v>10</v>
      </c>
      <c r="B306" s="193" t="s">
        <v>1384</v>
      </c>
      <c r="C306" s="194">
        <v>42755</v>
      </c>
      <c r="D306" s="194" t="s">
        <v>1922</v>
      </c>
      <c r="E306" s="195" t="s">
        <v>15</v>
      </c>
      <c r="F306" s="195">
        <v>360218</v>
      </c>
      <c r="G306" s="195"/>
      <c r="H306" s="196" t="s">
        <v>1923</v>
      </c>
      <c r="I306" s="197">
        <v>50</v>
      </c>
      <c r="J306" s="197">
        <v>0</v>
      </c>
      <c r="K306" s="198">
        <f t="shared" si="4"/>
        <v>50</v>
      </c>
      <c r="L306" s="199" t="s">
        <v>1580</v>
      </c>
    </row>
    <row r="307" spans="1:12" ht="56.25" customHeight="1">
      <c r="A307" s="200">
        <v>10</v>
      </c>
      <c r="B307" s="193" t="s">
        <v>1384</v>
      </c>
      <c r="C307" s="194">
        <v>42755</v>
      </c>
      <c r="D307" s="194" t="s">
        <v>1924</v>
      </c>
      <c r="E307" s="195" t="s">
        <v>15</v>
      </c>
      <c r="F307" s="195">
        <v>360222</v>
      </c>
      <c r="G307" s="195"/>
      <c r="H307" s="196" t="s">
        <v>1925</v>
      </c>
      <c r="I307" s="197">
        <v>50</v>
      </c>
      <c r="J307" s="197">
        <v>0</v>
      </c>
      <c r="K307" s="198">
        <f t="shared" si="4"/>
        <v>50</v>
      </c>
      <c r="L307" s="199" t="s">
        <v>1580</v>
      </c>
    </row>
    <row r="308" spans="1:12" ht="56.25" customHeight="1">
      <c r="A308" s="200">
        <v>513</v>
      </c>
      <c r="B308" s="193" t="s">
        <v>1394</v>
      </c>
      <c r="C308" s="194">
        <v>42755</v>
      </c>
      <c r="D308" s="194" t="s">
        <v>5579</v>
      </c>
      <c r="E308" s="195" t="s">
        <v>15</v>
      </c>
      <c r="F308" s="195">
        <v>360388</v>
      </c>
      <c r="G308" s="195"/>
      <c r="H308" s="196" t="s">
        <v>5580</v>
      </c>
      <c r="I308" s="197">
        <v>50</v>
      </c>
      <c r="J308" s="197">
        <v>0</v>
      </c>
      <c r="K308" s="198">
        <f t="shared" si="4"/>
        <v>50</v>
      </c>
      <c r="L308" s="199" t="s">
        <v>1580</v>
      </c>
    </row>
    <row r="309" spans="1:12" ht="56.25" customHeight="1">
      <c r="A309" s="200">
        <v>513</v>
      </c>
      <c r="B309" s="193" t="s">
        <v>1394</v>
      </c>
      <c r="C309" s="194">
        <v>42755</v>
      </c>
      <c r="D309" s="194" t="s">
        <v>5581</v>
      </c>
      <c r="E309" s="195" t="s">
        <v>15</v>
      </c>
      <c r="F309" s="195">
        <v>360391</v>
      </c>
      <c r="G309" s="195"/>
      <c r="H309" s="196" t="s">
        <v>5582</v>
      </c>
      <c r="I309" s="197">
        <v>50</v>
      </c>
      <c r="J309" s="197">
        <v>0</v>
      </c>
      <c r="K309" s="198">
        <f t="shared" si="4"/>
        <v>50</v>
      </c>
      <c r="L309" s="199" t="s">
        <v>1580</v>
      </c>
    </row>
    <row r="310" spans="1:12" ht="56.25" customHeight="1">
      <c r="A310" s="200" t="s">
        <v>629</v>
      </c>
      <c r="B310" s="193" t="s">
        <v>630</v>
      </c>
      <c r="C310" s="194">
        <v>42755</v>
      </c>
      <c r="D310" s="194" t="s">
        <v>7348</v>
      </c>
      <c r="E310" s="195" t="s">
        <v>11</v>
      </c>
      <c r="F310" s="195">
        <v>8730</v>
      </c>
      <c r="G310" s="195"/>
      <c r="H310" s="196" t="s">
        <v>7349</v>
      </c>
      <c r="I310" s="197">
        <v>472.99</v>
      </c>
      <c r="J310" s="197">
        <v>0</v>
      </c>
      <c r="K310" s="198">
        <f t="shared" si="4"/>
        <v>472.99</v>
      </c>
      <c r="L310" s="199" t="s">
        <v>1580</v>
      </c>
    </row>
    <row r="311" spans="1:12" ht="56.25" customHeight="1">
      <c r="A311" s="200" t="s">
        <v>629</v>
      </c>
      <c r="B311" s="193" t="s">
        <v>630</v>
      </c>
      <c r="C311" s="194">
        <v>42755</v>
      </c>
      <c r="D311" s="194" t="s">
        <v>7350</v>
      </c>
      <c r="E311" s="195" t="s">
        <v>11</v>
      </c>
      <c r="F311" s="195">
        <v>8755</v>
      </c>
      <c r="G311" s="195"/>
      <c r="H311" s="196" t="s">
        <v>7351</v>
      </c>
      <c r="I311" s="197">
        <v>9938.2100000000009</v>
      </c>
      <c r="J311" s="197">
        <v>0</v>
      </c>
      <c r="K311" s="198">
        <f t="shared" si="4"/>
        <v>9938.2100000000009</v>
      </c>
      <c r="L311" s="199" t="s">
        <v>1580</v>
      </c>
    </row>
    <row r="312" spans="1:12" ht="56.25" customHeight="1">
      <c r="A312" s="200">
        <v>287</v>
      </c>
      <c r="B312" s="193" t="s">
        <v>1400</v>
      </c>
      <c r="C312" s="194">
        <v>42755</v>
      </c>
      <c r="D312" s="194" t="s">
        <v>5099</v>
      </c>
      <c r="E312" s="195" t="s">
        <v>11</v>
      </c>
      <c r="F312" s="195">
        <v>360917</v>
      </c>
      <c r="G312" s="195"/>
      <c r="H312" s="196" t="s">
        <v>5100</v>
      </c>
      <c r="I312" s="197">
        <v>50</v>
      </c>
      <c r="J312" s="197">
        <v>0</v>
      </c>
      <c r="K312" s="198">
        <f t="shared" si="4"/>
        <v>50</v>
      </c>
      <c r="L312" s="199" t="s">
        <v>1580</v>
      </c>
    </row>
    <row r="313" spans="1:12" ht="56.25" customHeight="1">
      <c r="A313" s="200" t="s">
        <v>628</v>
      </c>
      <c r="B313" s="193" t="s">
        <v>627</v>
      </c>
      <c r="C313" s="194">
        <v>42755</v>
      </c>
      <c r="D313" s="194" t="s">
        <v>6354</v>
      </c>
      <c r="E313" s="195" t="s">
        <v>1728</v>
      </c>
      <c r="F313" s="195">
        <v>12401156</v>
      </c>
      <c r="G313" s="195"/>
      <c r="H313" s="196" t="s">
        <v>6355</v>
      </c>
      <c r="I313" s="197">
        <v>0</v>
      </c>
      <c r="J313" s="197">
        <v>5370319.3200000003</v>
      </c>
      <c r="K313" s="198">
        <f t="shared" si="4"/>
        <v>5370319.3200000003</v>
      </c>
      <c r="L313" s="199" t="s">
        <v>1580</v>
      </c>
    </row>
    <row r="314" spans="1:12" ht="56.25" customHeight="1">
      <c r="A314" s="200">
        <v>513</v>
      </c>
      <c r="B314" s="193" t="s">
        <v>1394</v>
      </c>
      <c r="C314" s="194">
        <v>42759</v>
      </c>
      <c r="D314" s="194" t="s">
        <v>5583</v>
      </c>
      <c r="E314" s="195" t="s">
        <v>11</v>
      </c>
      <c r="F314" s="195">
        <v>877687</v>
      </c>
      <c r="G314" s="195"/>
      <c r="H314" s="196" t="s">
        <v>1491</v>
      </c>
      <c r="I314" s="197">
        <v>270</v>
      </c>
      <c r="J314" s="197">
        <v>0</v>
      </c>
      <c r="K314" s="198">
        <f t="shared" si="4"/>
        <v>270</v>
      </c>
      <c r="L314" s="199" t="s">
        <v>1580</v>
      </c>
    </row>
    <row r="315" spans="1:12" ht="56.25" customHeight="1">
      <c r="A315" s="200" t="s">
        <v>628</v>
      </c>
      <c r="B315" s="193" t="s">
        <v>627</v>
      </c>
      <c r="C315" s="194">
        <v>42759</v>
      </c>
      <c r="D315" s="194" t="s">
        <v>6431</v>
      </c>
      <c r="E315" s="195" t="s">
        <v>11</v>
      </c>
      <c r="F315" s="195">
        <v>877685</v>
      </c>
      <c r="G315" s="195"/>
      <c r="H315" s="196" t="s">
        <v>6432</v>
      </c>
      <c r="I315" s="197">
        <v>50</v>
      </c>
      <c r="J315" s="197">
        <v>0</v>
      </c>
      <c r="K315" s="198">
        <f t="shared" si="4"/>
        <v>50</v>
      </c>
      <c r="L315" s="199" t="s">
        <v>1580</v>
      </c>
    </row>
    <row r="316" spans="1:12" ht="56.25" customHeight="1">
      <c r="A316" s="200" t="s">
        <v>629</v>
      </c>
      <c r="B316" s="193" t="s">
        <v>630</v>
      </c>
      <c r="C316" s="194">
        <v>42759</v>
      </c>
      <c r="D316" s="194" t="s">
        <v>7352</v>
      </c>
      <c r="E316" s="195" t="s">
        <v>6</v>
      </c>
      <c r="F316" s="195">
        <v>877684</v>
      </c>
      <c r="G316" s="195"/>
      <c r="H316" s="196" t="s">
        <v>7353</v>
      </c>
      <c r="I316" s="197">
        <v>0</v>
      </c>
      <c r="J316" s="197">
        <v>99900000</v>
      </c>
      <c r="K316" s="198">
        <f t="shared" si="4"/>
        <v>99900000</v>
      </c>
      <c r="L316" s="199" t="s">
        <v>1580</v>
      </c>
    </row>
    <row r="317" spans="1:12" ht="56.25" customHeight="1">
      <c r="A317" s="200">
        <v>117</v>
      </c>
      <c r="B317" s="193" t="s">
        <v>1397</v>
      </c>
      <c r="C317" s="194">
        <v>42759</v>
      </c>
      <c r="D317" s="194" t="s">
        <v>4650</v>
      </c>
      <c r="E317" s="195" t="s">
        <v>11</v>
      </c>
      <c r="F317" s="195">
        <v>877682</v>
      </c>
      <c r="G317" s="195"/>
      <c r="H317" s="196" t="s">
        <v>4651</v>
      </c>
      <c r="I317" s="197">
        <v>50</v>
      </c>
      <c r="J317" s="197">
        <v>0</v>
      </c>
      <c r="K317" s="198">
        <f t="shared" si="4"/>
        <v>50</v>
      </c>
      <c r="L317" s="199" t="s">
        <v>1580</v>
      </c>
    </row>
    <row r="318" spans="1:12" ht="56.25" customHeight="1">
      <c r="A318" s="200">
        <v>117</v>
      </c>
      <c r="B318" s="193" t="s">
        <v>1397</v>
      </c>
      <c r="C318" s="194">
        <v>42759</v>
      </c>
      <c r="D318" s="194" t="s">
        <v>4652</v>
      </c>
      <c r="E318" s="195" t="s">
        <v>11</v>
      </c>
      <c r="F318" s="195">
        <v>877649</v>
      </c>
      <c r="G318" s="195"/>
      <c r="H318" s="196" t="s">
        <v>4653</v>
      </c>
      <c r="I318" s="197">
        <v>50</v>
      </c>
      <c r="J318" s="197">
        <v>0</v>
      </c>
      <c r="K318" s="198">
        <f t="shared" si="4"/>
        <v>50</v>
      </c>
      <c r="L318" s="199" t="s">
        <v>1580</v>
      </c>
    </row>
    <row r="319" spans="1:12" ht="56.25" customHeight="1">
      <c r="A319" s="200">
        <v>134</v>
      </c>
      <c r="B319" s="193" t="s">
        <v>1453</v>
      </c>
      <c r="C319" s="194">
        <v>42759</v>
      </c>
      <c r="D319" s="194" t="s">
        <v>4891</v>
      </c>
      <c r="E319" s="195" t="s">
        <v>6</v>
      </c>
      <c r="F319" s="195">
        <v>877645</v>
      </c>
      <c r="G319" s="195"/>
      <c r="H319" s="196" t="s">
        <v>4892</v>
      </c>
      <c r="I319" s="197">
        <v>0</v>
      </c>
      <c r="J319" s="197">
        <v>69600</v>
      </c>
      <c r="K319" s="198">
        <f t="shared" si="4"/>
        <v>69600</v>
      </c>
      <c r="L319" s="199" t="s">
        <v>1580</v>
      </c>
    </row>
    <row r="320" spans="1:12" ht="56.25" customHeight="1">
      <c r="A320" s="200" t="s">
        <v>629</v>
      </c>
      <c r="B320" s="193" t="s">
        <v>630</v>
      </c>
      <c r="C320" s="194">
        <v>42759</v>
      </c>
      <c r="D320" s="194" t="s">
        <v>7354</v>
      </c>
      <c r="E320" s="195" t="s">
        <v>11</v>
      </c>
      <c r="F320" s="195">
        <v>877640</v>
      </c>
      <c r="G320" s="195"/>
      <c r="H320" s="196" t="s">
        <v>7355</v>
      </c>
      <c r="I320" s="197">
        <v>50</v>
      </c>
      <c r="J320" s="197">
        <v>0</v>
      </c>
      <c r="K320" s="198">
        <f t="shared" si="4"/>
        <v>50</v>
      </c>
      <c r="L320" s="199" t="s">
        <v>1580</v>
      </c>
    </row>
    <row r="321" spans="1:12" ht="56.25" customHeight="1">
      <c r="A321" s="200" t="s">
        <v>629</v>
      </c>
      <c r="B321" s="193" t="s">
        <v>630</v>
      </c>
      <c r="C321" s="194">
        <v>42759</v>
      </c>
      <c r="D321" s="194" t="s">
        <v>7356</v>
      </c>
      <c r="E321" s="195" t="s">
        <v>11</v>
      </c>
      <c r="F321" s="195">
        <v>877639</v>
      </c>
      <c r="G321" s="195"/>
      <c r="H321" s="196" t="s">
        <v>7357</v>
      </c>
      <c r="I321" s="197">
        <v>50</v>
      </c>
      <c r="J321" s="197">
        <v>0</v>
      </c>
      <c r="K321" s="198">
        <f t="shared" si="4"/>
        <v>50</v>
      </c>
      <c r="L321" s="199" t="s">
        <v>1580</v>
      </c>
    </row>
    <row r="322" spans="1:12" ht="56.25" customHeight="1">
      <c r="A322" s="200" t="s">
        <v>629</v>
      </c>
      <c r="B322" s="193" t="s">
        <v>630</v>
      </c>
      <c r="C322" s="194">
        <v>42759</v>
      </c>
      <c r="D322" s="194" t="s">
        <v>7358</v>
      </c>
      <c r="E322" s="195" t="s">
        <v>13</v>
      </c>
      <c r="F322" s="195">
        <v>877639</v>
      </c>
      <c r="G322" s="195"/>
      <c r="H322" s="196" t="s">
        <v>7359</v>
      </c>
      <c r="I322" s="197">
        <v>29822.5</v>
      </c>
      <c r="J322" s="197">
        <v>0</v>
      </c>
      <c r="K322" s="198">
        <f t="shared" si="4"/>
        <v>29822.5</v>
      </c>
      <c r="L322" s="199" t="s">
        <v>1580</v>
      </c>
    </row>
    <row r="323" spans="1:12" ht="56.25" customHeight="1">
      <c r="A323" s="200" t="s">
        <v>629</v>
      </c>
      <c r="B323" s="193" t="s">
        <v>630</v>
      </c>
      <c r="C323" s="194">
        <v>42759</v>
      </c>
      <c r="D323" s="194" t="s">
        <v>7360</v>
      </c>
      <c r="E323" s="195" t="s">
        <v>13</v>
      </c>
      <c r="F323" s="195">
        <v>877638</v>
      </c>
      <c r="G323" s="195"/>
      <c r="H323" s="196" t="s">
        <v>7361</v>
      </c>
      <c r="I323" s="197">
        <v>5444450</v>
      </c>
      <c r="J323" s="197">
        <v>0</v>
      </c>
      <c r="K323" s="198">
        <f t="shared" si="4"/>
        <v>5444450</v>
      </c>
      <c r="L323" s="199" t="s">
        <v>1580</v>
      </c>
    </row>
    <row r="324" spans="1:12" ht="56.25" customHeight="1">
      <c r="A324" s="200">
        <v>513</v>
      </c>
      <c r="B324" s="193" t="s">
        <v>1394</v>
      </c>
      <c r="C324" s="194">
        <v>42759</v>
      </c>
      <c r="D324" s="194" t="s">
        <v>5584</v>
      </c>
      <c r="E324" s="195" t="s">
        <v>11</v>
      </c>
      <c r="F324" s="195">
        <v>877635</v>
      </c>
      <c r="G324" s="195"/>
      <c r="H324" s="196" t="s">
        <v>5585</v>
      </c>
      <c r="I324" s="197">
        <v>50</v>
      </c>
      <c r="J324" s="197">
        <v>0</v>
      </c>
      <c r="K324" s="198">
        <f t="shared" si="4"/>
        <v>50</v>
      </c>
      <c r="L324" s="199" t="s">
        <v>1580</v>
      </c>
    </row>
    <row r="325" spans="1:12" ht="56.25" customHeight="1">
      <c r="A325" s="200">
        <v>594</v>
      </c>
      <c r="B325" s="193" t="s">
        <v>1415</v>
      </c>
      <c r="C325" s="194">
        <v>42759</v>
      </c>
      <c r="D325" s="194" t="s">
        <v>6199</v>
      </c>
      <c r="E325" s="195" t="s">
        <v>15</v>
      </c>
      <c r="F325" s="195">
        <v>1536</v>
      </c>
      <c r="G325" s="195"/>
      <c r="H325" s="196" t="s">
        <v>6200</v>
      </c>
      <c r="I325" s="197">
        <v>3401.66</v>
      </c>
      <c r="J325" s="197">
        <v>0</v>
      </c>
      <c r="K325" s="198">
        <f t="shared" si="4"/>
        <v>3401.66</v>
      </c>
      <c r="L325" s="199" t="s">
        <v>1580</v>
      </c>
    </row>
    <row r="326" spans="1:12" ht="56.25" customHeight="1">
      <c r="A326" s="200">
        <v>513</v>
      </c>
      <c r="B326" s="193" t="s">
        <v>1394</v>
      </c>
      <c r="C326" s="194">
        <v>42759</v>
      </c>
      <c r="D326" s="194" t="s">
        <v>5586</v>
      </c>
      <c r="E326" s="195" t="s">
        <v>15</v>
      </c>
      <c r="F326" s="195">
        <v>361862</v>
      </c>
      <c r="G326" s="195"/>
      <c r="H326" s="196" t="s">
        <v>5587</v>
      </c>
      <c r="I326" s="197">
        <v>50</v>
      </c>
      <c r="J326" s="197">
        <v>0</v>
      </c>
      <c r="K326" s="198">
        <f t="shared" si="4"/>
        <v>50</v>
      </c>
      <c r="L326" s="199" t="s">
        <v>1580</v>
      </c>
    </row>
    <row r="327" spans="1:12" ht="56.25" customHeight="1">
      <c r="A327" s="200">
        <v>340</v>
      </c>
      <c r="B327" s="193" t="s">
        <v>1401</v>
      </c>
      <c r="C327" s="194">
        <v>42759</v>
      </c>
      <c r="D327" s="194" t="s">
        <v>5273</v>
      </c>
      <c r="E327" s="195" t="s">
        <v>15</v>
      </c>
      <c r="F327" s="195">
        <v>361415</v>
      </c>
      <c r="G327" s="195"/>
      <c r="H327" s="196" t="s">
        <v>5274</v>
      </c>
      <c r="I327" s="197">
        <v>50</v>
      </c>
      <c r="J327" s="197">
        <v>0</v>
      </c>
      <c r="K327" s="198">
        <f t="shared" si="4"/>
        <v>50</v>
      </c>
      <c r="L327" s="199" t="s">
        <v>1580</v>
      </c>
    </row>
    <row r="328" spans="1:12" ht="56.25" customHeight="1">
      <c r="A328" s="200">
        <v>340</v>
      </c>
      <c r="B328" s="193" t="s">
        <v>1401</v>
      </c>
      <c r="C328" s="194">
        <v>42759</v>
      </c>
      <c r="D328" s="194" t="s">
        <v>5275</v>
      </c>
      <c r="E328" s="195" t="s">
        <v>6</v>
      </c>
      <c r="F328" s="195">
        <v>361414</v>
      </c>
      <c r="G328" s="195"/>
      <c r="H328" s="196" t="s">
        <v>5276</v>
      </c>
      <c r="I328" s="197">
        <v>0</v>
      </c>
      <c r="J328" s="197">
        <v>73550.52</v>
      </c>
      <c r="K328" s="198">
        <f t="shared" si="4"/>
        <v>73550.52</v>
      </c>
      <c r="L328" s="199" t="s">
        <v>1580</v>
      </c>
    </row>
    <row r="329" spans="1:12" ht="56.25" customHeight="1">
      <c r="A329" s="200" t="s">
        <v>629</v>
      </c>
      <c r="B329" s="193" t="s">
        <v>630</v>
      </c>
      <c r="C329" s="194">
        <v>42759</v>
      </c>
      <c r="D329" s="194" t="s">
        <v>7362</v>
      </c>
      <c r="E329" s="195" t="s">
        <v>11</v>
      </c>
      <c r="F329" s="195">
        <v>8787</v>
      </c>
      <c r="G329" s="195"/>
      <c r="H329" s="196" t="s">
        <v>7363</v>
      </c>
      <c r="I329" s="197">
        <v>398.01</v>
      </c>
      <c r="J329" s="197">
        <v>0</v>
      </c>
      <c r="K329" s="198">
        <f t="shared" ref="K329:K392" si="5">+I329+J329</f>
        <v>398.01</v>
      </c>
      <c r="L329" s="199" t="s">
        <v>1580</v>
      </c>
    </row>
    <row r="330" spans="1:12" ht="56.25" customHeight="1">
      <c r="A330" s="200" t="s">
        <v>629</v>
      </c>
      <c r="B330" s="193" t="s">
        <v>630</v>
      </c>
      <c r="C330" s="194">
        <v>42759</v>
      </c>
      <c r="D330" s="194" t="s">
        <v>7364</v>
      </c>
      <c r="E330" s="195" t="s">
        <v>11</v>
      </c>
      <c r="F330" s="195">
        <v>8786</v>
      </c>
      <c r="G330" s="195"/>
      <c r="H330" s="196" t="s">
        <v>7365</v>
      </c>
      <c r="I330" s="197">
        <v>9157.68</v>
      </c>
      <c r="J330" s="197">
        <v>0</v>
      </c>
      <c r="K330" s="198">
        <f t="shared" si="5"/>
        <v>9157.68</v>
      </c>
      <c r="L330" s="199" t="s">
        <v>1580</v>
      </c>
    </row>
    <row r="331" spans="1:12" ht="56.25" customHeight="1">
      <c r="A331" s="200">
        <v>117</v>
      </c>
      <c r="B331" s="193" t="s">
        <v>1397</v>
      </c>
      <c r="C331" s="194">
        <v>42760</v>
      </c>
      <c r="D331" s="194" t="s">
        <v>4654</v>
      </c>
      <c r="E331" s="195" t="s">
        <v>11</v>
      </c>
      <c r="F331" s="195">
        <v>877798</v>
      </c>
      <c r="G331" s="195"/>
      <c r="H331" s="196" t="s">
        <v>4655</v>
      </c>
      <c r="I331" s="197">
        <v>50</v>
      </c>
      <c r="J331" s="197">
        <v>0</v>
      </c>
      <c r="K331" s="198">
        <f t="shared" si="5"/>
        <v>50</v>
      </c>
      <c r="L331" s="199" t="s">
        <v>1580</v>
      </c>
    </row>
    <row r="332" spans="1:12" ht="56.25" customHeight="1">
      <c r="A332" s="200">
        <v>117</v>
      </c>
      <c r="B332" s="193" t="s">
        <v>1397</v>
      </c>
      <c r="C332" s="194">
        <v>42760</v>
      </c>
      <c r="D332" s="194" t="s">
        <v>4656</v>
      </c>
      <c r="E332" s="195" t="s">
        <v>11</v>
      </c>
      <c r="F332" s="195">
        <v>877796</v>
      </c>
      <c r="G332" s="195"/>
      <c r="H332" s="196" t="s">
        <v>4657</v>
      </c>
      <c r="I332" s="197">
        <v>50</v>
      </c>
      <c r="J332" s="197">
        <v>0</v>
      </c>
      <c r="K332" s="198">
        <f t="shared" si="5"/>
        <v>50</v>
      </c>
      <c r="L332" s="199" t="s">
        <v>1580</v>
      </c>
    </row>
    <row r="333" spans="1:12" ht="56.25" customHeight="1">
      <c r="A333" s="200" t="s">
        <v>626</v>
      </c>
      <c r="B333" s="193" t="s">
        <v>1406</v>
      </c>
      <c r="C333" s="194">
        <v>42760</v>
      </c>
      <c r="D333" s="194" t="s">
        <v>6381</v>
      </c>
      <c r="E333" s="195" t="s">
        <v>6</v>
      </c>
      <c r="F333" s="195">
        <v>877782</v>
      </c>
      <c r="G333" s="195"/>
      <c r="H333" s="196" t="s">
        <v>6382</v>
      </c>
      <c r="I333" s="197">
        <v>0</v>
      </c>
      <c r="J333" s="197">
        <v>26514.75</v>
      </c>
      <c r="K333" s="198">
        <f t="shared" si="5"/>
        <v>26514.75</v>
      </c>
      <c r="L333" s="199" t="s">
        <v>1580</v>
      </c>
    </row>
    <row r="334" spans="1:12" ht="56.25" customHeight="1">
      <c r="A334" s="200">
        <v>249</v>
      </c>
      <c r="B334" s="193" t="s">
        <v>1486</v>
      </c>
      <c r="C334" s="194">
        <v>42760</v>
      </c>
      <c r="D334" s="194" t="s">
        <v>5012</v>
      </c>
      <c r="E334" s="195" t="s">
        <v>11</v>
      </c>
      <c r="F334" s="195">
        <v>877756</v>
      </c>
      <c r="G334" s="195"/>
      <c r="H334" s="196" t="s">
        <v>5013</v>
      </c>
      <c r="I334" s="197">
        <v>550.23</v>
      </c>
      <c r="J334" s="197">
        <v>0</v>
      </c>
      <c r="K334" s="198">
        <f t="shared" si="5"/>
        <v>550.23</v>
      </c>
      <c r="L334" s="199" t="s">
        <v>1580</v>
      </c>
    </row>
    <row r="335" spans="1:12" ht="56.25" customHeight="1">
      <c r="A335" s="200" t="s">
        <v>629</v>
      </c>
      <c r="B335" s="193" t="s">
        <v>630</v>
      </c>
      <c r="C335" s="194">
        <v>42760</v>
      </c>
      <c r="D335" s="194" t="s">
        <v>7366</v>
      </c>
      <c r="E335" s="195" t="s">
        <v>11</v>
      </c>
      <c r="F335" s="195">
        <v>877754</v>
      </c>
      <c r="G335" s="195"/>
      <c r="H335" s="196" t="s">
        <v>7367</v>
      </c>
      <c r="I335" s="197">
        <v>50</v>
      </c>
      <c r="J335" s="197">
        <v>0</v>
      </c>
      <c r="K335" s="198">
        <f t="shared" si="5"/>
        <v>50</v>
      </c>
      <c r="L335" s="199" t="s">
        <v>1580</v>
      </c>
    </row>
    <row r="336" spans="1:12" ht="56.25" customHeight="1">
      <c r="A336" s="200" t="s">
        <v>629</v>
      </c>
      <c r="B336" s="193" t="s">
        <v>630</v>
      </c>
      <c r="C336" s="194">
        <v>42760</v>
      </c>
      <c r="D336" s="194" t="s">
        <v>7368</v>
      </c>
      <c r="E336" s="195" t="s">
        <v>13</v>
      </c>
      <c r="F336" s="195">
        <v>877754</v>
      </c>
      <c r="G336" s="195"/>
      <c r="H336" s="196" t="s">
        <v>7369</v>
      </c>
      <c r="I336" s="197">
        <v>51351</v>
      </c>
      <c r="J336" s="197">
        <v>0</v>
      </c>
      <c r="K336" s="198">
        <f t="shared" si="5"/>
        <v>51351</v>
      </c>
      <c r="L336" s="199" t="s">
        <v>1580</v>
      </c>
    </row>
    <row r="337" spans="1:12" ht="56.25" customHeight="1">
      <c r="A337" s="200">
        <v>117</v>
      </c>
      <c r="B337" s="193" t="s">
        <v>1397</v>
      </c>
      <c r="C337" s="194">
        <v>42760</v>
      </c>
      <c r="D337" s="194" t="s">
        <v>4658</v>
      </c>
      <c r="E337" s="195" t="s">
        <v>11</v>
      </c>
      <c r="F337" s="195">
        <v>877751</v>
      </c>
      <c r="G337" s="195"/>
      <c r="H337" s="196" t="s">
        <v>4659</v>
      </c>
      <c r="I337" s="197">
        <v>50</v>
      </c>
      <c r="J337" s="197">
        <v>0</v>
      </c>
      <c r="K337" s="198">
        <f t="shared" si="5"/>
        <v>50</v>
      </c>
      <c r="L337" s="199" t="s">
        <v>1580</v>
      </c>
    </row>
    <row r="338" spans="1:12" ht="56.25" customHeight="1">
      <c r="A338" s="200">
        <v>117</v>
      </c>
      <c r="B338" s="193" t="s">
        <v>1397</v>
      </c>
      <c r="C338" s="194">
        <v>42760</v>
      </c>
      <c r="D338" s="194" t="s">
        <v>4660</v>
      </c>
      <c r="E338" s="195" t="s">
        <v>11</v>
      </c>
      <c r="F338" s="195">
        <v>877744</v>
      </c>
      <c r="G338" s="195"/>
      <c r="H338" s="196" t="s">
        <v>4661</v>
      </c>
      <c r="I338" s="197">
        <v>50</v>
      </c>
      <c r="J338" s="197">
        <v>0</v>
      </c>
      <c r="K338" s="198">
        <f t="shared" si="5"/>
        <v>50</v>
      </c>
      <c r="L338" s="199" t="s">
        <v>1580</v>
      </c>
    </row>
    <row r="339" spans="1:12" ht="56.25" customHeight="1">
      <c r="A339" s="200">
        <v>10</v>
      </c>
      <c r="B339" s="193" t="s">
        <v>1384</v>
      </c>
      <c r="C339" s="194">
        <v>42760</v>
      </c>
      <c r="D339" s="194" t="s">
        <v>1926</v>
      </c>
      <c r="E339" s="195" t="s">
        <v>11</v>
      </c>
      <c r="F339" s="195">
        <v>877709</v>
      </c>
      <c r="G339" s="195"/>
      <c r="H339" s="196" t="s">
        <v>1927</v>
      </c>
      <c r="I339" s="197">
        <v>50</v>
      </c>
      <c r="J339" s="197">
        <v>0</v>
      </c>
      <c r="K339" s="198">
        <f t="shared" si="5"/>
        <v>50</v>
      </c>
      <c r="L339" s="199" t="s">
        <v>1580</v>
      </c>
    </row>
    <row r="340" spans="1:12" ht="56.25" customHeight="1">
      <c r="A340" s="200" t="s">
        <v>629</v>
      </c>
      <c r="B340" s="193" t="s">
        <v>630</v>
      </c>
      <c r="C340" s="194">
        <v>42760</v>
      </c>
      <c r="D340" s="194" t="s">
        <v>7370</v>
      </c>
      <c r="E340" s="195" t="s">
        <v>11</v>
      </c>
      <c r="F340" s="195">
        <v>8788</v>
      </c>
      <c r="G340" s="195"/>
      <c r="H340" s="196" t="s">
        <v>7371</v>
      </c>
      <c r="I340" s="197">
        <v>1170.51</v>
      </c>
      <c r="J340" s="197">
        <v>0</v>
      </c>
      <c r="K340" s="198">
        <f t="shared" si="5"/>
        <v>1170.51</v>
      </c>
      <c r="L340" s="199" t="s">
        <v>1580</v>
      </c>
    </row>
    <row r="341" spans="1:12" ht="56.25" customHeight="1">
      <c r="A341" s="200">
        <v>41</v>
      </c>
      <c r="B341" s="193" t="s">
        <v>1421</v>
      </c>
      <c r="C341" s="194">
        <v>42760</v>
      </c>
      <c r="D341" s="194" t="s">
        <v>4344</v>
      </c>
      <c r="E341" s="195" t="s">
        <v>1728</v>
      </c>
      <c r="F341" s="195">
        <v>12426963</v>
      </c>
      <c r="G341" s="195"/>
      <c r="H341" s="196" t="s">
        <v>4345</v>
      </c>
      <c r="I341" s="197">
        <v>0</v>
      </c>
      <c r="J341" s="197">
        <v>50058.94</v>
      </c>
      <c r="K341" s="198">
        <f t="shared" si="5"/>
        <v>50058.94</v>
      </c>
      <c r="L341" s="199" t="s">
        <v>1580</v>
      </c>
    </row>
    <row r="342" spans="1:12" ht="56.25" customHeight="1">
      <c r="A342" s="200" t="s">
        <v>629</v>
      </c>
      <c r="B342" s="193" t="s">
        <v>630</v>
      </c>
      <c r="C342" s="194">
        <v>42761</v>
      </c>
      <c r="D342" s="194" t="s">
        <v>7372</v>
      </c>
      <c r="E342" s="195" t="s">
        <v>11</v>
      </c>
      <c r="F342" s="195">
        <v>877934</v>
      </c>
      <c r="G342" s="195"/>
      <c r="H342" s="196" t="s">
        <v>7373</v>
      </c>
      <c r="I342" s="197">
        <v>50</v>
      </c>
      <c r="J342" s="197">
        <v>0</v>
      </c>
      <c r="K342" s="198">
        <f t="shared" si="5"/>
        <v>50</v>
      </c>
      <c r="L342" s="199" t="s">
        <v>1580</v>
      </c>
    </row>
    <row r="343" spans="1:12" ht="56.25" customHeight="1">
      <c r="A343" s="200" t="s">
        <v>629</v>
      </c>
      <c r="B343" s="193" t="s">
        <v>630</v>
      </c>
      <c r="C343" s="194">
        <v>42761</v>
      </c>
      <c r="D343" s="194" t="s">
        <v>7374</v>
      </c>
      <c r="E343" s="195" t="s">
        <v>13</v>
      </c>
      <c r="F343" s="195">
        <v>877934</v>
      </c>
      <c r="G343" s="195"/>
      <c r="H343" s="196" t="s">
        <v>7375</v>
      </c>
      <c r="I343" s="197">
        <v>10618</v>
      </c>
      <c r="J343" s="197">
        <v>0</v>
      </c>
      <c r="K343" s="198">
        <f t="shared" si="5"/>
        <v>10618</v>
      </c>
      <c r="L343" s="199" t="s">
        <v>1580</v>
      </c>
    </row>
    <row r="344" spans="1:12" ht="56.25" customHeight="1">
      <c r="A344" s="200">
        <v>340</v>
      </c>
      <c r="B344" s="193" t="s">
        <v>1401</v>
      </c>
      <c r="C344" s="194">
        <v>42761</v>
      </c>
      <c r="D344" s="194" t="s">
        <v>5277</v>
      </c>
      <c r="E344" s="195" t="s">
        <v>6</v>
      </c>
      <c r="F344" s="195">
        <v>877884</v>
      </c>
      <c r="G344" s="195"/>
      <c r="H344" s="196" t="s">
        <v>5278</v>
      </c>
      <c r="I344" s="197">
        <v>0</v>
      </c>
      <c r="J344" s="197">
        <v>179609.7</v>
      </c>
      <c r="K344" s="198">
        <f t="shared" si="5"/>
        <v>179609.7</v>
      </c>
      <c r="L344" s="199" t="s">
        <v>1580</v>
      </c>
    </row>
    <row r="345" spans="1:12" ht="56.25" customHeight="1">
      <c r="A345" s="200">
        <v>87</v>
      </c>
      <c r="B345" s="193" t="s">
        <v>1493</v>
      </c>
      <c r="C345" s="194">
        <v>42761</v>
      </c>
      <c r="D345" s="194" t="s">
        <v>4620</v>
      </c>
      <c r="E345" s="195" t="s">
        <v>11</v>
      </c>
      <c r="F345" s="195">
        <v>877829</v>
      </c>
      <c r="G345" s="195"/>
      <c r="H345" s="196" t="s">
        <v>4621</v>
      </c>
      <c r="I345" s="197">
        <v>4485.95</v>
      </c>
      <c r="J345" s="197">
        <v>0</v>
      </c>
      <c r="K345" s="198">
        <f t="shared" si="5"/>
        <v>4485.95</v>
      </c>
      <c r="L345" s="199" t="s">
        <v>1580</v>
      </c>
    </row>
    <row r="346" spans="1:12" ht="56.25" customHeight="1">
      <c r="A346" s="200" t="s">
        <v>629</v>
      </c>
      <c r="B346" s="193" t="s">
        <v>630</v>
      </c>
      <c r="C346" s="194">
        <v>42761</v>
      </c>
      <c r="D346" s="194" t="s">
        <v>7376</v>
      </c>
      <c r="E346" s="195" t="s">
        <v>6</v>
      </c>
      <c r="F346" s="195">
        <v>794435</v>
      </c>
      <c r="G346" s="195"/>
      <c r="H346" s="196" t="s">
        <v>7377</v>
      </c>
      <c r="I346" s="197">
        <v>0</v>
      </c>
      <c r="J346" s="197">
        <v>66000</v>
      </c>
      <c r="K346" s="198">
        <f t="shared" si="5"/>
        <v>66000</v>
      </c>
      <c r="L346" s="199" t="s">
        <v>1580</v>
      </c>
    </row>
    <row r="347" spans="1:12" ht="56.25" customHeight="1">
      <c r="A347" s="200" t="s">
        <v>631</v>
      </c>
      <c r="B347" s="193" t="s">
        <v>632</v>
      </c>
      <c r="C347" s="194">
        <v>42761</v>
      </c>
      <c r="D347" s="194" t="s">
        <v>7796</v>
      </c>
      <c r="E347" s="195" t="s">
        <v>1289</v>
      </c>
      <c r="F347" s="195">
        <v>12474498</v>
      </c>
      <c r="G347" s="195"/>
      <c r="H347" s="196" t="s">
        <v>7797</v>
      </c>
      <c r="I347" s="197">
        <v>0</v>
      </c>
      <c r="J347" s="197">
        <v>74994.490000000005</v>
      </c>
      <c r="K347" s="198">
        <f t="shared" si="5"/>
        <v>74994.490000000005</v>
      </c>
      <c r="L347" s="199" t="s">
        <v>1580</v>
      </c>
    </row>
    <row r="348" spans="1:12" ht="56.25" customHeight="1">
      <c r="A348" s="200">
        <v>513</v>
      </c>
      <c r="B348" s="193" t="s">
        <v>1394</v>
      </c>
      <c r="C348" s="194">
        <v>42761</v>
      </c>
      <c r="D348" s="194" t="s">
        <v>5588</v>
      </c>
      <c r="E348" s="195" t="s">
        <v>15</v>
      </c>
      <c r="F348" s="195">
        <v>363894</v>
      </c>
      <c r="G348" s="195"/>
      <c r="H348" s="196" t="s">
        <v>5589</v>
      </c>
      <c r="I348" s="197">
        <v>50</v>
      </c>
      <c r="J348" s="197">
        <v>0</v>
      </c>
      <c r="K348" s="198">
        <f t="shared" si="5"/>
        <v>50</v>
      </c>
      <c r="L348" s="199" t="s">
        <v>1580</v>
      </c>
    </row>
    <row r="349" spans="1:12" ht="56.25" customHeight="1">
      <c r="A349" s="200">
        <v>10</v>
      </c>
      <c r="B349" s="193" t="s">
        <v>1384</v>
      </c>
      <c r="C349" s="194">
        <v>42761</v>
      </c>
      <c r="D349" s="194" t="s">
        <v>1928</v>
      </c>
      <c r="E349" s="195" t="s">
        <v>15</v>
      </c>
      <c r="F349" s="195">
        <v>1547</v>
      </c>
      <c r="G349" s="195"/>
      <c r="H349" s="196" t="s">
        <v>1929</v>
      </c>
      <c r="I349" s="197">
        <v>359.73</v>
      </c>
      <c r="J349" s="197">
        <v>0</v>
      </c>
      <c r="K349" s="198">
        <f t="shared" si="5"/>
        <v>359.73</v>
      </c>
      <c r="L349" s="199" t="s">
        <v>1580</v>
      </c>
    </row>
    <row r="350" spans="1:12" ht="56.25" customHeight="1">
      <c r="A350" s="200">
        <v>10</v>
      </c>
      <c r="B350" s="193" t="s">
        <v>1384</v>
      </c>
      <c r="C350" s="194">
        <v>42761</v>
      </c>
      <c r="D350" s="194" t="s">
        <v>1930</v>
      </c>
      <c r="E350" s="195" t="s">
        <v>15</v>
      </c>
      <c r="F350" s="195">
        <v>1540</v>
      </c>
      <c r="G350" s="195"/>
      <c r="H350" s="196" t="s">
        <v>1931</v>
      </c>
      <c r="I350" s="197">
        <v>21544.83</v>
      </c>
      <c r="J350" s="197">
        <v>0</v>
      </c>
      <c r="K350" s="198">
        <f t="shared" si="5"/>
        <v>21544.83</v>
      </c>
      <c r="L350" s="199" t="s">
        <v>1580</v>
      </c>
    </row>
    <row r="351" spans="1:12" ht="56.25" customHeight="1">
      <c r="A351" s="200" t="s">
        <v>629</v>
      </c>
      <c r="B351" s="193" t="s">
        <v>630</v>
      </c>
      <c r="C351" s="194">
        <v>42761</v>
      </c>
      <c r="D351" s="194" t="s">
        <v>7378</v>
      </c>
      <c r="E351" s="195" t="s">
        <v>11</v>
      </c>
      <c r="F351" s="195">
        <v>8770</v>
      </c>
      <c r="G351" s="195"/>
      <c r="H351" s="196" t="s">
        <v>7379</v>
      </c>
      <c r="I351" s="197">
        <v>6877.41</v>
      </c>
      <c r="J351" s="197">
        <v>0</v>
      </c>
      <c r="K351" s="198">
        <f t="shared" si="5"/>
        <v>6877.41</v>
      </c>
      <c r="L351" s="199" t="s">
        <v>1580</v>
      </c>
    </row>
    <row r="352" spans="1:12" ht="56.25" customHeight="1">
      <c r="A352" s="200" t="s">
        <v>629</v>
      </c>
      <c r="B352" s="193" t="s">
        <v>630</v>
      </c>
      <c r="C352" s="194">
        <v>42761</v>
      </c>
      <c r="D352" s="194" t="s">
        <v>7380</v>
      </c>
      <c r="E352" s="195" t="s">
        <v>11</v>
      </c>
      <c r="F352" s="195">
        <v>8771</v>
      </c>
      <c r="G352" s="195"/>
      <c r="H352" s="196" t="s">
        <v>7381</v>
      </c>
      <c r="I352" s="197">
        <v>5234.4400000000005</v>
      </c>
      <c r="J352" s="197">
        <v>0</v>
      </c>
      <c r="K352" s="198">
        <f t="shared" si="5"/>
        <v>5234.4400000000005</v>
      </c>
      <c r="L352" s="199" t="s">
        <v>1580</v>
      </c>
    </row>
    <row r="353" spans="1:12" ht="56.25" customHeight="1">
      <c r="A353" s="200" t="s">
        <v>629</v>
      </c>
      <c r="B353" s="193" t="s">
        <v>630</v>
      </c>
      <c r="C353" s="194">
        <v>42761</v>
      </c>
      <c r="D353" s="194" t="s">
        <v>7382</v>
      </c>
      <c r="E353" s="195" t="s">
        <v>11</v>
      </c>
      <c r="F353" s="195">
        <v>8772</v>
      </c>
      <c r="G353" s="195"/>
      <c r="H353" s="196" t="s">
        <v>7383</v>
      </c>
      <c r="I353" s="197">
        <v>13319.64</v>
      </c>
      <c r="J353" s="197">
        <v>0</v>
      </c>
      <c r="K353" s="198">
        <f t="shared" si="5"/>
        <v>13319.64</v>
      </c>
      <c r="L353" s="199" t="s">
        <v>1580</v>
      </c>
    </row>
    <row r="354" spans="1:12" ht="56.25" customHeight="1">
      <c r="A354" s="200">
        <v>513</v>
      </c>
      <c r="B354" s="193" t="s">
        <v>1394</v>
      </c>
      <c r="C354" s="194">
        <v>42761</v>
      </c>
      <c r="D354" s="194" t="s">
        <v>5590</v>
      </c>
      <c r="E354" s="195" t="s">
        <v>15</v>
      </c>
      <c r="F354" s="195">
        <v>363757</v>
      </c>
      <c r="G354" s="195"/>
      <c r="H354" s="196" t="s">
        <v>5591</v>
      </c>
      <c r="I354" s="197">
        <v>50</v>
      </c>
      <c r="J354" s="197">
        <v>0</v>
      </c>
      <c r="K354" s="198">
        <f t="shared" si="5"/>
        <v>50</v>
      </c>
      <c r="L354" s="199" t="s">
        <v>1580</v>
      </c>
    </row>
    <row r="355" spans="1:12" ht="56.25" customHeight="1">
      <c r="A355" s="200" t="s">
        <v>1311</v>
      </c>
      <c r="B355" s="193" t="s">
        <v>1311</v>
      </c>
      <c r="C355" s="194">
        <v>42762</v>
      </c>
      <c r="D355" s="194" t="s">
        <v>7848</v>
      </c>
      <c r="E355" s="195" t="s">
        <v>13</v>
      </c>
      <c r="F355" s="195">
        <v>365203</v>
      </c>
      <c r="G355" s="195"/>
      <c r="H355" s="196" t="s">
        <v>1312</v>
      </c>
      <c r="I355" s="197">
        <v>37269.279999999999</v>
      </c>
      <c r="J355" s="197">
        <v>0</v>
      </c>
      <c r="K355" s="198">
        <f t="shared" si="5"/>
        <v>37269.279999999999</v>
      </c>
      <c r="L355" s="199" t="s">
        <v>1580</v>
      </c>
    </row>
    <row r="356" spans="1:12" ht="56.25" customHeight="1">
      <c r="A356" s="200" t="s">
        <v>1311</v>
      </c>
      <c r="B356" s="193" t="s">
        <v>1311</v>
      </c>
      <c r="C356" s="194">
        <v>42762</v>
      </c>
      <c r="D356" s="194" t="s">
        <v>7849</v>
      </c>
      <c r="E356" s="195" t="s">
        <v>13</v>
      </c>
      <c r="F356" s="195">
        <v>365201</v>
      </c>
      <c r="G356" s="195"/>
      <c r="H356" s="196" t="s">
        <v>1312</v>
      </c>
      <c r="I356" s="197">
        <v>8862.7800000000007</v>
      </c>
      <c r="J356" s="197">
        <v>0</v>
      </c>
      <c r="K356" s="198">
        <f t="shared" si="5"/>
        <v>8862.7800000000007</v>
      </c>
      <c r="L356" s="199" t="s">
        <v>1580</v>
      </c>
    </row>
    <row r="357" spans="1:12" ht="56.25" customHeight="1">
      <c r="A357" s="200" t="s">
        <v>1311</v>
      </c>
      <c r="B357" s="193" t="s">
        <v>1311</v>
      </c>
      <c r="C357" s="194">
        <v>42762</v>
      </c>
      <c r="D357" s="194" t="s">
        <v>7850</v>
      </c>
      <c r="E357" s="195" t="s">
        <v>13</v>
      </c>
      <c r="F357" s="195">
        <v>365199</v>
      </c>
      <c r="G357" s="195"/>
      <c r="H357" s="196" t="s">
        <v>1312</v>
      </c>
      <c r="I357" s="197">
        <v>2851.2200000000003</v>
      </c>
      <c r="J357" s="197">
        <v>0</v>
      </c>
      <c r="K357" s="198">
        <f t="shared" si="5"/>
        <v>2851.2200000000003</v>
      </c>
      <c r="L357" s="199" t="s">
        <v>1580</v>
      </c>
    </row>
    <row r="358" spans="1:12" ht="56.25" customHeight="1">
      <c r="A358" s="200" t="s">
        <v>1311</v>
      </c>
      <c r="B358" s="193" t="s">
        <v>1311</v>
      </c>
      <c r="C358" s="194">
        <v>42762</v>
      </c>
      <c r="D358" s="194" t="s">
        <v>7851</v>
      </c>
      <c r="E358" s="195" t="s">
        <v>13</v>
      </c>
      <c r="F358" s="195">
        <v>365197</v>
      </c>
      <c r="G358" s="195"/>
      <c r="H358" s="196" t="s">
        <v>1312</v>
      </c>
      <c r="I358" s="197">
        <v>19914.510000000002</v>
      </c>
      <c r="J358" s="197">
        <v>0</v>
      </c>
      <c r="K358" s="198">
        <f t="shared" si="5"/>
        <v>19914.510000000002</v>
      </c>
      <c r="L358" s="199" t="s">
        <v>1580</v>
      </c>
    </row>
    <row r="359" spans="1:12" ht="56.25" customHeight="1">
      <c r="A359" s="200" t="s">
        <v>1311</v>
      </c>
      <c r="B359" s="193" t="s">
        <v>1311</v>
      </c>
      <c r="C359" s="194">
        <v>42762</v>
      </c>
      <c r="D359" s="194" t="s">
        <v>7852</v>
      </c>
      <c r="E359" s="195" t="s">
        <v>13</v>
      </c>
      <c r="F359" s="195">
        <v>365195</v>
      </c>
      <c r="G359" s="195"/>
      <c r="H359" s="196" t="s">
        <v>1312</v>
      </c>
      <c r="I359" s="197">
        <v>42910.05</v>
      </c>
      <c r="J359" s="197">
        <v>0</v>
      </c>
      <c r="K359" s="198">
        <f t="shared" si="5"/>
        <v>42910.05</v>
      </c>
      <c r="L359" s="199" t="s">
        <v>1580</v>
      </c>
    </row>
    <row r="360" spans="1:12" ht="56.25" customHeight="1">
      <c r="A360" s="200" t="s">
        <v>1311</v>
      </c>
      <c r="B360" s="193" t="s">
        <v>1311</v>
      </c>
      <c r="C360" s="194">
        <v>42762</v>
      </c>
      <c r="D360" s="194" t="s">
        <v>7853</v>
      </c>
      <c r="E360" s="195" t="s">
        <v>13</v>
      </c>
      <c r="F360" s="195">
        <v>365193</v>
      </c>
      <c r="G360" s="195"/>
      <c r="H360" s="196" t="s">
        <v>1312</v>
      </c>
      <c r="I360" s="197">
        <v>4795.6900000000005</v>
      </c>
      <c r="J360" s="197">
        <v>0</v>
      </c>
      <c r="K360" s="198">
        <f t="shared" si="5"/>
        <v>4795.6900000000005</v>
      </c>
      <c r="L360" s="199" t="s">
        <v>1580</v>
      </c>
    </row>
    <row r="361" spans="1:12" ht="56.25" customHeight="1">
      <c r="A361" s="200" t="s">
        <v>1311</v>
      </c>
      <c r="B361" s="193" t="s">
        <v>1311</v>
      </c>
      <c r="C361" s="194">
        <v>42762</v>
      </c>
      <c r="D361" s="194" t="s">
        <v>7854</v>
      </c>
      <c r="E361" s="195" t="s">
        <v>13</v>
      </c>
      <c r="F361" s="195">
        <v>365191</v>
      </c>
      <c r="G361" s="195"/>
      <c r="H361" s="196" t="s">
        <v>1312</v>
      </c>
      <c r="I361" s="197">
        <v>4795.6900000000005</v>
      </c>
      <c r="J361" s="197">
        <v>0</v>
      </c>
      <c r="K361" s="198">
        <f t="shared" si="5"/>
        <v>4795.6900000000005</v>
      </c>
      <c r="L361" s="199" t="s">
        <v>1580</v>
      </c>
    </row>
    <row r="362" spans="1:12" ht="56.25" customHeight="1">
      <c r="A362" s="200" t="s">
        <v>1311</v>
      </c>
      <c r="B362" s="193" t="s">
        <v>1311</v>
      </c>
      <c r="C362" s="194">
        <v>42762</v>
      </c>
      <c r="D362" s="194" t="s">
        <v>7855</v>
      </c>
      <c r="E362" s="195" t="s">
        <v>13</v>
      </c>
      <c r="F362" s="195">
        <v>365189</v>
      </c>
      <c r="G362" s="195"/>
      <c r="H362" s="196" t="s">
        <v>1312</v>
      </c>
      <c r="I362" s="197">
        <v>4795.6900000000005</v>
      </c>
      <c r="J362" s="197">
        <v>0</v>
      </c>
      <c r="K362" s="198">
        <f t="shared" si="5"/>
        <v>4795.6900000000005</v>
      </c>
      <c r="L362" s="199" t="s">
        <v>1580</v>
      </c>
    </row>
    <row r="363" spans="1:12" ht="56.25" customHeight="1">
      <c r="A363" s="200" t="s">
        <v>1311</v>
      </c>
      <c r="B363" s="193" t="s">
        <v>1311</v>
      </c>
      <c r="C363" s="194">
        <v>42762</v>
      </c>
      <c r="D363" s="194" t="s">
        <v>7856</v>
      </c>
      <c r="E363" s="195" t="s">
        <v>13</v>
      </c>
      <c r="F363" s="195">
        <v>365187</v>
      </c>
      <c r="G363" s="195"/>
      <c r="H363" s="196" t="s">
        <v>1312</v>
      </c>
      <c r="I363" s="197">
        <v>2562.48</v>
      </c>
      <c r="J363" s="197">
        <v>0</v>
      </c>
      <c r="K363" s="198">
        <f t="shared" si="5"/>
        <v>2562.48</v>
      </c>
      <c r="L363" s="199" t="s">
        <v>1580</v>
      </c>
    </row>
    <row r="364" spans="1:12" ht="56.25" customHeight="1">
      <c r="A364" s="200" t="s">
        <v>1311</v>
      </c>
      <c r="B364" s="193" t="s">
        <v>1311</v>
      </c>
      <c r="C364" s="194">
        <v>42762</v>
      </c>
      <c r="D364" s="194" t="s">
        <v>7857</v>
      </c>
      <c r="E364" s="195" t="s">
        <v>13</v>
      </c>
      <c r="F364" s="195">
        <v>365185</v>
      </c>
      <c r="G364" s="195"/>
      <c r="H364" s="196" t="s">
        <v>1312</v>
      </c>
      <c r="I364" s="197">
        <v>13569.15</v>
      </c>
      <c r="J364" s="197">
        <v>0</v>
      </c>
      <c r="K364" s="198">
        <f t="shared" si="5"/>
        <v>13569.15</v>
      </c>
      <c r="L364" s="199" t="s">
        <v>1580</v>
      </c>
    </row>
    <row r="365" spans="1:12" ht="56.25" customHeight="1">
      <c r="A365" s="200" t="s">
        <v>1311</v>
      </c>
      <c r="B365" s="193" t="s">
        <v>1311</v>
      </c>
      <c r="C365" s="194">
        <v>42762</v>
      </c>
      <c r="D365" s="194" t="s">
        <v>7858</v>
      </c>
      <c r="E365" s="195" t="s">
        <v>13</v>
      </c>
      <c r="F365" s="195">
        <v>365183</v>
      </c>
      <c r="G365" s="195"/>
      <c r="H365" s="196" t="s">
        <v>1312</v>
      </c>
      <c r="I365" s="197">
        <v>3226.81</v>
      </c>
      <c r="J365" s="197">
        <v>0</v>
      </c>
      <c r="K365" s="198">
        <f t="shared" si="5"/>
        <v>3226.81</v>
      </c>
      <c r="L365" s="199" t="s">
        <v>1580</v>
      </c>
    </row>
    <row r="366" spans="1:12" ht="56.25" customHeight="1">
      <c r="A366" s="200" t="s">
        <v>1311</v>
      </c>
      <c r="B366" s="193" t="s">
        <v>1311</v>
      </c>
      <c r="C366" s="194">
        <v>42762</v>
      </c>
      <c r="D366" s="194" t="s">
        <v>7859</v>
      </c>
      <c r="E366" s="195" t="s">
        <v>13</v>
      </c>
      <c r="F366" s="195">
        <v>365181</v>
      </c>
      <c r="G366" s="195"/>
      <c r="H366" s="196" t="s">
        <v>1312</v>
      </c>
      <c r="I366" s="197">
        <v>6676093.6200000001</v>
      </c>
      <c r="J366" s="197">
        <v>0</v>
      </c>
      <c r="K366" s="198">
        <f t="shared" si="5"/>
        <v>6676093.6200000001</v>
      </c>
      <c r="L366" s="199" t="s">
        <v>1580</v>
      </c>
    </row>
    <row r="367" spans="1:12" ht="56.25" customHeight="1">
      <c r="A367" s="200" t="s">
        <v>1311</v>
      </c>
      <c r="B367" s="193" t="s">
        <v>1311</v>
      </c>
      <c r="C367" s="194">
        <v>42762</v>
      </c>
      <c r="D367" s="194" t="s">
        <v>7860</v>
      </c>
      <c r="E367" s="195" t="s">
        <v>13</v>
      </c>
      <c r="F367" s="195">
        <v>365179</v>
      </c>
      <c r="G367" s="195"/>
      <c r="H367" s="196" t="s">
        <v>1312</v>
      </c>
      <c r="I367" s="197">
        <v>7521954.6699999999</v>
      </c>
      <c r="J367" s="197">
        <v>0</v>
      </c>
      <c r="K367" s="198">
        <f t="shared" si="5"/>
        <v>7521954.6699999999</v>
      </c>
      <c r="L367" s="199" t="s">
        <v>1580</v>
      </c>
    </row>
    <row r="368" spans="1:12" ht="56.25" customHeight="1">
      <c r="A368" s="200" t="s">
        <v>1311</v>
      </c>
      <c r="B368" s="193" t="s">
        <v>1311</v>
      </c>
      <c r="C368" s="194">
        <v>42762</v>
      </c>
      <c r="D368" s="194" t="s">
        <v>7861</v>
      </c>
      <c r="E368" s="195" t="s">
        <v>13</v>
      </c>
      <c r="F368" s="195">
        <v>365177</v>
      </c>
      <c r="G368" s="195"/>
      <c r="H368" s="196" t="s">
        <v>1312</v>
      </c>
      <c r="I368" s="197">
        <v>1114338.8799999999</v>
      </c>
      <c r="J368" s="197">
        <v>0</v>
      </c>
      <c r="K368" s="198">
        <f t="shared" si="5"/>
        <v>1114338.8799999999</v>
      </c>
      <c r="L368" s="199" t="s">
        <v>1580</v>
      </c>
    </row>
    <row r="369" spans="1:12" ht="56.25" customHeight="1">
      <c r="A369" s="200" t="s">
        <v>1311</v>
      </c>
      <c r="B369" s="193" t="s">
        <v>1311</v>
      </c>
      <c r="C369" s="194">
        <v>42762</v>
      </c>
      <c r="D369" s="194" t="s">
        <v>7862</v>
      </c>
      <c r="E369" s="195" t="s">
        <v>13</v>
      </c>
      <c r="F369" s="195">
        <v>365175</v>
      </c>
      <c r="G369" s="195"/>
      <c r="H369" s="196" t="s">
        <v>1312</v>
      </c>
      <c r="I369" s="197">
        <v>6056822.8300000001</v>
      </c>
      <c r="J369" s="197">
        <v>0</v>
      </c>
      <c r="K369" s="198">
        <f t="shared" si="5"/>
        <v>6056822.8300000001</v>
      </c>
      <c r="L369" s="199" t="s">
        <v>1580</v>
      </c>
    </row>
    <row r="370" spans="1:12" ht="56.25" customHeight="1">
      <c r="A370" s="200" t="s">
        <v>1311</v>
      </c>
      <c r="B370" s="193" t="s">
        <v>1311</v>
      </c>
      <c r="C370" s="194">
        <v>42762</v>
      </c>
      <c r="D370" s="194" t="s">
        <v>7863</v>
      </c>
      <c r="E370" s="195" t="s">
        <v>13</v>
      </c>
      <c r="F370" s="195">
        <v>365205</v>
      </c>
      <c r="G370" s="195"/>
      <c r="H370" s="196" t="s">
        <v>1312</v>
      </c>
      <c r="I370" s="197">
        <v>37269.279999999999</v>
      </c>
      <c r="J370" s="197">
        <v>0</v>
      </c>
      <c r="K370" s="198">
        <f t="shared" si="5"/>
        <v>37269.279999999999</v>
      </c>
      <c r="L370" s="199" t="s">
        <v>1580</v>
      </c>
    </row>
    <row r="371" spans="1:12" ht="56.25" customHeight="1">
      <c r="A371" s="200" t="s">
        <v>1311</v>
      </c>
      <c r="B371" s="193" t="s">
        <v>1311</v>
      </c>
      <c r="C371" s="194">
        <v>42762</v>
      </c>
      <c r="D371" s="194" t="s">
        <v>7864</v>
      </c>
      <c r="E371" s="195" t="s">
        <v>13</v>
      </c>
      <c r="F371" s="195">
        <v>365207</v>
      </c>
      <c r="G371" s="195"/>
      <c r="H371" s="196" t="s">
        <v>1312</v>
      </c>
      <c r="I371" s="197">
        <v>37269.279999999999</v>
      </c>
      <c r="J371" s="197">
        <v>0</v>
      </c>
      <c r="K371" s="198">
        <f t="shared" si="5"/>
        <v>37269.279999999999</v>
      </c>
      <c r="L371" s="199" t="s">
        <v>1580</v>
      </c>
    </row>
    <row r="372" spans="1:12" ht="56.25" customHeight="1">
      <c r="A372" s="200" t="s">
        <v>1311</v>
      </c>
      <c r="B372" s="193" t="s">
        <v>1311</v>
      </c>
      <c r="C372" s="194">
        <v>42762</v>
      </c>
      <c r="D372" s="194" t="s">
        <v>7865</v>
      </c>
      <c r="E372" s="195" t="s">
        <v>13</v>
      </c>
      <c r="F372" s="195">
        <v>365209</v>
      </c>
      <c r="G372" s="195"/>
      <c r="H372" s="196" t="s">
        <v>1312</v>
      </c>
      <c r="I372" s="197">
        <v>37269.279999999999</v>
      </c>
      <c r="J372" s="197">
        <v>0</v>
      </c>
      <c r="K372" s="198">
        <f t="shared" si="5"/>
        <v>37269.279999999999</v>
      </c>
      <c r="L372" s="199" t="s">
        <v>1580</v>
      </c>
    </row>
    <row r="373" spans="1:12" ht="56.25" customHeight="1">
      <c r="A373" s="200" t="s">
        <v>1311</v>
      </c>
      <c r="B373" s="193" t="s">
        <v>1311</v>
      </c>
      <c r="C373" s="194">
        <v>42762</v>
      </c>
      <c r="D373" s="194" t="s">
        <v>7866</v>
      </c>
      <c r="E373" s="195" t="s">
        <v>13</v>
      </c>
      <c r="F373" s="195">
        <v>365211</v>
      </c>
      <c r="G373" s="195"/>
      <c r="H373" s="196" t="s">
        <v>1312</v>
      </c>
      <c r="I373" s="197">
        <v>37269.279999999999</v>
      </c>
      <c r="J373" s="197">
        <v>0</v>
      </c>
      <c r="K373" s="198">
        <f t="shared" si="5"/>
        <v>37269.279999999999</v>
      </c>
      <c r="L373" s="199" t="s">
        <v>1580</v>
      </c>
    </row>
    <row r="374" spans="1:12" ht="56.25" customHeight="1">
      <c r="A374" s="200" t="s">
        <v>1311</v>
      </c>
      <c r="B374" s="193" t="s">
        <v>1311</v>
      </c>
      <c r="C374" s="194">
        <v>42762</v>
      </c>
      <c r="D374" s="194" t="s">
        <v>7867</v>
      </c>
      <c r="E374" s="195" t="s">
        <v>13</v>
      </c>
      <c r="F374" s="195">
        <v>365213</v>
      </c>
      <c r="G374" s="195"/>
      <c r="H374" s="196" t="s">
        <v>1312</v>
      </c>
      <c r="I374" s="197">
        <v>44507.270000000004</v>
      </c>
      <c r="J374" s="197">
        <v>0</v>
      </c>
      <c r="K374" s="198">
        <f t="shared" si="5"/>
        <v>44507.270000000004</v>
      </c>
      <c r="L374" s="199" t="s">
        <v>1580</v>
      </c>
    </row>
    <row r="375" spans="1:12" ht="56.25" customHeight="1">
      <c r="A375" s="200" t="s">
        <v>1311</v>
      </c>
      <c r="B375" s="193" t="s">
        <v>1311</v>
      </c>
      <c r="C375" s="194">
        <v>42762</v>
      </c>
      <c r="D375" s="194" t="s">
        <v>7868</v>
      </c>
      <c r="E375" s="195" t="s">
        <v>13</v>
      </c>
      <c r="F375" s="195">
        <v>365215</v>
      </c>
      <c r="G375" s="195"/>
      <c r="H375" s="196" t="s">
        <v>1312</v>
      </c>
      <c r="I375" s="197">
        <v>3655.21</v>
      </c>
      <c r="J375" s="197">
        <v>0</v>
      </c>
      <c r="K375" s="198">
        <f t="shared" si="5"/>
        <v>3655.21</v>
      </c>
      <c r="L375" s="199" t="s">
        <v>1580</v>
      </c>
    </row>
    <row r="376" spans="1:12" ht="56.25" customHeight="1">
      <c r="A376" s="200" t="s">
        <v>1311</v>
      </c>
      <c r="B376" s="193" t="s">
        <v>1311</v>
      </c>
      <c r="C376" s="194">
        <v>42762</v>
      </c>
      <c r="D376" s="194" t="s">
        <v>7869</v>
      </c>
      <c r="E376" s="195" t="s">
        <v>13</v>
      </c>
      <c r="F376" s="195">
        <v>365217</v>
      </c>
      <c r="G376" s="195"/>
      <c r="H376" s="196" t="s">
        <v>1312</v>
      </c>
      <c r="I376" s="197">
        <v>4428.75</v>
      </c>
      <c r="J376" s="197">
        <v>0</v>
      </c>
      <c r="K376" s="198">
        <f t="shared" si="5"/>
        <v>4428.75</v>
      </c>
      <c r="L376" s="199" t="s">
        <v>1580</v>
      </c>
    </row>
    <row r="377" spans="1:12" ht="56.25" customHeight="1">
      <c r="A377" s="200" t="s">
        <v>1311</v>
      </c>
      <c r="B377" s="193" t="s">
        <v>1311</v>
      </c>
      <c r="C377" s="194">
        <v>42762</v>
      </c>
      <c r="D377" s="194" t="s">
        <v>7870</v>
      </c>
      <c r="E377" s="195" t="s">
        <v>13</v>
      </c>
      <c r="F377" s="195">
        <v>365219</v>
      </c>
      <c r="G377" s="195"/>
      <c r="H377" s="196" t="s">
        <v>1312</v>
      </c>
      <c r="I377" s="197">
        <v>2233.14</v>
      </c>
      <c r="J377" s="197">
        <v>0</v>
      </c>
      <c r="K377" s="198">
        <f t="shared" si="5"/>
        <v>2233.14</v>
      </c>
      <c r="L377" s="199" t="s">
        <v>1580</v>
      </c>
    </row>
    <row r="378" spans="1:12" ht="56.25" customHeight="1">
      <c r="A378" s="200" t="s">
        <v>1311</v>
      </c>
      <c r="B378" s="193" t="s">
        <v>1311</v>
      </c>
      <c r="C378" s="194">
        <v>42762</v>
      </c>
      <c r="D378" s="194" t="s">
        <v>7871</v>
      </c>
      <c r="E378" s="195" t="s">
        <v>13</v>
      </c>
      <c r="F378" s="195">
        <v>365221</v>
      </c>
      <c r="G378" s="195"/>
      <c r="H378" s="196" t="s">
        <v>1312</v>
      </c>
      <c r="I378" s="197">
        <v>12531.09</v>
      </c>
      <c r="J378" s="197">
        <v>0</v>
      </c>
      <c r="K378" s="198">
        <f t="shared" si="5"/>
        <v>12531.09</v>
      </c>
      <c r="L378" s="199" t="s">
        <v>1580</v>
      </c>
    </row>
    <row r="379" spans="1:12" ht="56.25" customHeight="1">
      <c r="A379" s="200" t="s">
        <v>1311</v>
      </c>
      <c r="B379" s="193" t="s">
        <v>1311</v>
      </c>
      <c r="C379" s="194">
        <v>42762</v>
      </c>
      <c r="D379" s="194" t="s">
        <v>7872</v>
      </c>
      <c r="E379" s="195" t="s">
        <v>13</v>
      </c>
      <c r="F379" s="195">
        <v>365223</v>
      </c>
      <c r="G379" s="195"/>
      <c r="H379" s="196" t="s">
        <v>1312</v>
      </c>
      <c r="I379" s="197">
        <v>6318.6100000000006</v>
      </c>
      <c r="J379" s="197">
        <v>0</v>
      </c>
      <c r="K379" s="198">
        <f t="shared" si="5"/>
        <v>6318.6100000000006</v>
      </c>
      <c r="L379" s="199" t="s">
        <v>1580</v>
      </c>
    </row>
    <row r="380" spans="1:12" ht="56.25" customHeight="1">
      <c r="A380" s="200" t="s">
        <v>1311</v>
      </c>
      <c r="B380" s="193" t="s">
        <v>1311</v>
      </c>
      <c r="C380" s="194">
        <v>42762</v>
      </c>
      <c r="D380" s="194" t="s">
        <v>7873</v>
      </c>
      <c r="E380" s="195" t="s">
        <v>13</v>
      </c>
      <c r="F380" s="195">
        <v>365225</v>
      </c>
      <c r="G380" s="195"/>
      <c r="H380" s="196" t="s">
        <v>1312</v>
      </c>
      <c r="I380" s="197">
        <v>10342.34</v>
      </c>
      <c r="J380" s="197">
        <v>0</v>
      </c>
      <c r="K380" s="198">
        <f t="shared" si="5"/>
        <v>10342.34</v>
      </c>
      <c r="L380" s="199" t="s">
        <v>1580</v>
      </c>
    </row>
    <row r="381" spans="1:12" ht="56.25" customHeight="1">
      <c r="A381" s="200" t="s">
        <v>1311</v>
      </c>
      <c r="B381" s="193" t="s">
        <v>1311</v>
      </c>
      <c r="C381" s="194">
        <v>42762</v>
      </c>
      <c r="D381" s="194" t="s">
        <v>7874</v>
      </c>
      <c r="E381" s="195" t="s">
        <v>13</v>
      </c>
      <c r="F381" s="195">
        <v>365227</v>
      </c>
      <c r="G381" s="195"/>
      <c r="H381" s="196" t="s">
        <v>1312</v>
      </c>
      <c r="I381" s="197">
        <v>17354.77</v>
      </c>
      <c r="J381" s="197">
        <v>0</v>
      </c>
      <c r="K381" s="198">
        <f t="shared" si="5"/>
        <v>17354.77</v>
      </c>
      <c r="L381" s="199" t="s">
        <v>1580</v>
      </c>
    </row>
    <row r="382" spans="1:12" ht="56.25" customHeight="1">
      <c r="A382" s="200" t="s">
        <v>1311</v>
      </c>
      <c r="B382" s="193" t="s">
        <v>1311</v>
      </c>
      <c r="C382" s="194">
        <v>42762</v>
      </c>
      <c r="D382" s="194" t="s">
        <v>7875</v>
      </c>
      <c r="E382" s="195" t="s">
        <v>13</v>
      </c>
      <c r="F382" s="195">
        <v>365229</v>
      </c>
      <c r="G382" s="195"/>
      <c r="H382" s="196" t="s">
        <v>1312</v>
      </c>
      <c r="I382" s="197">
        <v>34418.06</v>
      </c>
      <c r="J382" s="197">
        <v>0</v>
      </c>
      <c r="K382" s="198">
        <f t="shared" si="5"/>
        <v>34418.06</v>
      </c>
      <c r="L382" s="199" t="s">
        <v>1580</v>
      </c>
    </row>
    <row r="383" spans="1:12" ht="56.25" customHeight="1">
      <c r="A383" s="200" t="s">
        <v>1311</v>
      </c>
      <c r="B383" s="193" t="s">
        <v>1311</v>
      </c>
      <c r="C383" s="194">
        <v>42762</v>
      </c>
      <c r="D383" s="194" t="s">
        <v>7876</v>
      </c>
      <c r="E383" s="195" t="s">
        <v>13</v>
      </c>
      <c r="F383" s="195">
        <v>365231</v>
      </c>
      <c r="G383" s="195"/>
      <c r="H383" s="196" t="s">
        <v>1312</v>
      </c>
      <c r="I383" s="197">
        <v>28406.510000000002</v>
      </c>
      <c r="J383" s="197">
        <v>0</v>
      </c>
      <c r="K383" s="198">
        <f t="shared" si="5"/>
        <v>28406.510000000002</v>
      </c>
      <c r="L383" s="199" t="s">
        <v>1580</v>
      </c>
    </row>
    <row r="384" spans="1:12" ht="56.25" customHeight="1">
      <c r="A384" s="200" t="s">
        <v>1311</v>
      </c>
      <c r="B384" s="193" t="s">
        <v>1311</v>
      </c>
      <c r="C384" s="194">
        <v>42762</v>
      </c>
      <c r="D384" s="194" t="s">
        <v>7877</v>
      </c>
      <c r="E384" s="195" t="s">
        <v>13</v>
      </c>
      <c r="F384" s="195">
        <v>365234</v>
      </c>
      <c r="G384" s="195"/>
      <c r="H384" s="196" t="s">
        <v>1312</v>
      </c>
      <c r="I384" s="197">
        <v>2035374.07</v>
      </c>
      <c r="J384" s="197">
        <v>0</v>
      </c>
      <c r="K384" s="198">
        <f t="shared" si="5"/>
        <v>2035374.07</v>
      </c>
      <c r="L384" s="199" t="s">
        <v>1580</v>
      </c>
    </row>
    <row r="385" spans="1:12" ht="56.25" customHeight="1">
      <c r="A385" s="200" t="s">
        <v>629</v>
      </c>
      <c r="B385" s="193" t="s">
        <v>630</v>
      </c>
      <c r="C385" s="194">
        <v>42762</v>
      </c>
      <c r="D385" s="194" t="s">
        <v>7384</v>
      </c>
      <c r="E385" s="195" t="s">
        <v>21</v>
      </c>
      <c r="F385" s="195">
        <v>877994</v>
      </c>
      <c r="G385" s="195"/>
      <c r="H385" s="196" t="s">
        <v>7385</v>
      </c>
      <c r="I385" s="197">
        <v>13165242.75</v>
      </c>
      <c r="J385" s="197">
        <v>0</v>
      </c>
      <c r="K385" s="198">
        <f t="shared" si="5"/>
        <v>13165242.75</v>
      </c>
      <c r="L385" s="199" t="s">
        <v>1580</v>
      </c>
    </row>
    <row r="386" spans="1:12" ht="56.25" customHeight="1">
      <c r="A386" s="200">
        <v>10</v>
      </c>
      <c r="B386" s="193" t="s">
        <v>1384</v>
      </c>
      <c r="C386" s="194">
        <v>42762</v>
      </c>
      <c r="D386" s="194" t="s">
        <v>1932</v>
      </c>
      <c r="E386" s="195" t="s">
        <v>6</v>
      </c>
      <c r="F386" s="195">
        <v>878015</v>
      </c>
      <c r="G386" s="195"/>
      <c r="H386" s="196" t="s">
        <v>1933</v>
      </c>
      <c r="I386" s="197">
        <v>0</v>
      </c>
      <c r="J386" s="197">
        <v>38776.840000000004</v>
      </c>
      <c r="K386" s="198">
        <f t="shared" si="5"/>
        <v>38776.840000000004</v>
      </c>
      <c r="L386" s="199" t="s">
        <v>1580</v>
      </c>
    </row>
    <row r="387" spans="1:12" ht="56.25" customHeight="1">
      <c r="A387" s="200">
        <v>10</v>
      </c>
      <c r="B387" s="193" t="s">
        <v>1384</v>
      </c>
      <c r="C387" s="194">
        <v>42762</v>
      </c>
      <c r="D387" s="194" t="s">
        <v>1934</v>
      </c>
      <c r="E387" s="195" t="s">
        <v>11</v>
      </c>
      <c r="F387" s="195">
        <v>878015</v>
      </c>
      <c r="G387" s="195"/>
      <c r="H387" s="196" t="s">
        <v>1935</v>
      </c>
      <c r="I387" s="197">
        <v>50</v>
      </c>
      <c r="J387" s="197">
        <v>0</v>
      </c>
      <c r="K387" s="198">
        <f t="shared" si="5"/>
        <v>50</v>
      </c>
      <c r="L387" s="199" t="s">
        <v>1580</v>
      </c>
    </row>
    <row r="388" spans="1:12" ht="56.25" customHeight="1">
      <c r="A388" s="200">
        <v>117</v>
      </c>
      <c r="B388" s="193" t="s">
        <v>1397</v>
      </c>
      <c r="C388" s="194">
        <v>42762</v>
      </c>
      <c r="D388" s="194" t="s">
        <v>4662</v>
      </c>
      <c r="E388" s="195" t="s">
        <v>11</v>
      </c>
      <c r="F388" s="195">
        <v>878042</v>
      </c>
      <c r="G388" s="195"/>
      <c r="H388" s="196" t="s">
        <v>4663</v>
      </c>
      <c r="I388" s="197">
        <v>50</v>
      </c>
      <c r="J388" s="197">
        <v>0</v>
      </c>
      <c r="K388" s="198">
        <f t="shared" si="5"/>
        <v>50</v>
      </c>
      <c r="L388" s="199" t="s">
        <v>1580</v>
      </c>
    </row>
    <row r="389" spans="1:12" ht="56.25" customHeight="1">
      <c r="A389" s="200" t="s">
        <v>629</v>
      </c>
      <c r="B389" s="193" t="s">
        <v>630</v>
      </c>
      <c r="C389" s="194">
        <v>42762</v>
      </c>
      <c r="D389" s="194" t="s">
        <v>7386</v>
      </c>
      <c r="E389" s="195" t="s">
        <v>13</v>
      </c>
      <c r="F389" s="195">
        <v>878100</v>
      </c>
      <c r="G389" s="195"/>
      <c r="H389" s="196" t="s">
        <v>7387</v>
      </c>
      <c r="I389" s="197">
        <v>141792</v>
      </c>
      <c r="J389" s="197">
        <v>0</v>
      </c>
      <c r="K389" s="198">
        <f t="shared" si="5"/>
        <v>141792</v>
      </c>
      <c r="L389" s="199" t="s">
        <v>1580</v>
      </c>
    </row>
    <row r="390" spans="1:12" ht="56.25" customHeight="1">
      <c r="A390" s="200" t="s">
        <v>629</v>
      </c>
      <c r="B390" s="193" t="s">
        <v>630</v>
      </c>
      <c r="C390" s="194">
        <v>42762</v>
      </c>
      <c r="D390" s="194" t="s">
        <v>7388</v>
      </c>
      <c r="E390" s="195" t="s">
        <v>11</v>
      </c>
      <c r="F390" s="195">
        <v>878100</v>
      </c>
      <c r="G390" s="195"/>
      <c r="H390" s="196" t="s">
        <v>7389</v>
      </c>
      <c r="I390" s="197">
        <v>50</v>
      </c>
      <c r="J390" s="197">
        <v>0</v>
      </c>
      <c r="K390" s="198">
        <f t="shared" si="5"/>
        <v>50</v>
      </c>
      <c r="L390" s="199" t="s">
        <v>1580</v>
      </c>
    </row>
    <row r="391" spans="1:12" ht="56.25" customHeight="1">
      <c r="A391" s="200">
        <v>592</v>
      </c>
      <c r="B391" s="193" t="s">
        <v>1410</v>
      </c>
      <c r="C391" s="194">
        <v>42762</v>
      </c>
      <c r="D391" s="194" t="s">
        <v>6193</v>
      </c>
      <c r="E391" s="195" t="s">
        <v>6</v>
      </c>
      <c r="F391" s="195">
        <v>878107</v>
      </c>
      <c r="G391" s="195"/>
      <c r="H391" s="196" t="s">
        <v>6194</v>
      </c>
      <c r="I391" s="197">
        <v>0</v>
      </c>
      <c r="J391" s="197">
        <v>1948240</v>
      </c>
      <c r="K391" s="198">
        <f t="shared" si="5"/>
        <v>1948240</v>
      </c>
      <c r="L391" s="199" t="s">
        <v>1580</v>
      </c>
    </row>
    <row r="392" spans="1:12" ht="56.25" customHeight="1">
      <c r="A392" s="200">
        <v>592</v>
      </c>
      <c r="B392" s="193" t="s">
        <v>1410</v>
      </c>
      <c r="C392" s="194">
        <v>42762</v>
      </c>
      <c r="D392" s="194" t="s">
        <v>6195</v>
      </c>
      <c r="E392" s="195" t="s">
        <v>11</v>
      </c>
      <c r="F392" s="195">
        <v>878110</v>
      </c>
      <c r="G392" s="195"/>
      <c r="H392" s="196" t="s">
        <v>6196</v>
      </c>
      <c r="I392" s="197">
        <v>50</v>
      </c>
      <c r="J392" s="197">
        <v>0</v>
      </c>
      <c r="K392" s="198">
        <f t="shared" si="5"/>
        <v>50</v>
      </c>
      <c r="L392" s="199" t="s">
        <v>1580</v>
      </c>
    </row>
    <row r="393" spans="1:12" ht="56.25" customHeight="1">
      <c r="A393" s="200" t="s">
        <v>628</v>
      </c>
      <c r="B393" s="193" t="s">
        <v>627</v>
      </c>
      <c r="C393" s="194">
        <v>42762</v>
      </c>
      <c r="D393" s="194" t="s">
        <v>6433</v>
      </c>
      <c r="E393" s="195" t="s">
        <v>11</v>
      </c>
      <c r="F393" s="195">
        <v>878120</v>
      </c>
      <c r="G393" s="195"/>
      <c r="H393" s="196" t="s">
        <v>1316</v>
      </c>
      <c r="I393" s="197">
        <v>50</v>
      </c>
      <c r="J393" s="197">
        <v>0</v>
      </c>
      <c r="K393" s="198">
        <f t="shared" ref="K393:K456" si="6">+I393+J393</f>
        <v>50</v>
      </c>
      <c r="L393" s="199" t="s">
        <v>1580</v>
      </c>
    </row>
    <row r="394" spans="1:12" ht="56.25" customHeight="1">
      <c r="A394" s="200" t="s">
        <v>1311</v>
      </c>
      <c r="B394" s="193" t="s">
        <v>1311</v>
      </c>
      <c r="C394" s="194">
        <v>42762</v>
      </c>
      <c r="D394" s="194" t="s">
        <v>7878</v>
      </c>
      <c r="E394" s="195" t="s">
        <v>13</v>
      </c>
      <c r="F394" s="195">
        <v>365147</v>
      </c>
      <c r="G394" s="195"/>
      <c r="H394" s="196" t="s">
        <v>1312</v>
      </c>
      <c r="I394" s="197">
        <v>2035374.07</v>
      </c>
      <c r="J394" s="197">
        <v>0</v>
      </c>
      <c r="K394" s="198">
        <f t="shared" si="6"/>
        <v>2035374.07</v>
      </c>
      <c r="L394" s="199" t="s">
        <v>1580</v>
      </c>
    </row>
    <row r="395" spans="1:12" ht="56.25" customHeight="1">
      <c r="A395" s="200" t="s">
        <v>1311</v>
      </c>
      <c r="B395" s="193" t="s">
        <v>1311</v>
      </c>
      <c r="C395" s="194">
        <v>42762</v>
      </c>
      <c r="D395" s="194" t="s">
        <v>7879</v>
      </c>
      <c r="E395" s="195" t="s">
        <v>13</v>
      </c>
      <c r="F395" s="195">
        <v>365149</v>
      </c>
      <c r="G395" s="195"/>
      <c r="H395" s="196" t="s">
        <v>1312</v>
      </c>
      <c r="I395" s="197">
        <v>2035374.07</v>
      </c>
      <c r="J395" s="197">
        <v>0</v>
      </c>
      <c r="K395" s="198">
        <f t="shared" si="6"/>
        <v>2035374.07</v>
      </c>
      <c r="L395" s="199" t="s">
        <v>1580</v>
      </c>
    </row>
    <row r="396" spans="1:12" ht="56.25" customHeight="1">
      <c r="A396" s="200" t="s">
        <v>1311</v>
      </c>
      <c r="B396" s="193" t="s">
        <v>1311</v>
      </c>
      <c r="C396" s="194">
        <v>42762</v>
      </c>
      <c r="D396" s="194" t="s">
        <v>7880</v>
      </c>
      <c r="E396" s="195" t="s">
        <v>13</v>
      </c>
      <c r="F396" s="195">
        <v>365151</v>
      </c>
      <c r="G396" s="195"/>
      <c r="H396" s="196" t="s">
        <v>1312</v>
      </c>
      <c r="I396" s="197">
        <v>5590393.8700000001</v>
      </c>
      <c r="J396" s="197">
        <v>0</v>
      </c>
      <c r="K396" s="198">
        <f t="shared" si="6"/>
        <v>5590393.8700000001</v>
      </c>
      <c r="L396" s="199" t="s">
        <v>1580</v>
      </c>
    </row>
    <row r="397" spans="1:12" ht="56.25" customHeight="1">
      <c r="A397" s="200" t="s">
        <v>1311</v>
      </c>
      <c r="B397" s="193" t="s">
        <v>1311</v>
      </c>
      <c r="C397" s="194">
        <v>42762</v>
      </c>
      <c r="D397" s="194" t="s">
        <v>7881</v>
      </c>
      <c r="E397" s="195" t="s">
        <v>13</v>
      </c>
      <c r="F397" s="195">
        <v>365153</v>
      </c>
      <c r="G397" s="195"/>
      <c r="H397" s="196" t="s">
        <v>1312</v>
      </c>
      <c r="I397" s="197">
        <v>4735636.91</v>
      </c>
      <c r="J397" s="197">
        <v>0</v>
      </c>
      <c r="K397" s="198">
        <f t="shared" si="6"/>
        <v>4735636.91</v>
      </c>
      <c r="L397" s="199" t="s">
        <v>1580</v>
      </c>
    </row>
    <row r="398" spans="1:12" ht="56.25" customHeight="1">
      <c r="A398" s="200" t="s">
        <v>1311</v>
      </c>
      <c r="B398" s="193" t="s">
        <v>1311</v>
      </c>
      <c r="C398" s="194">
        <v>42762</v>
      </c>
      <c r="D398" s="194" t="s">
        <v>7882</v>
      </c>
      <c r="E398" s="195" t="s">
        <v>13</v>
      </c>
      <c r="F398" s="195">
        <v>365155</v>
      </c>
      <c r="G398" s="195"/>
      <c r="H398" s="196" t="s">
        <v>1312</v>
      </c>
      <c r="I398" s="197">
        <v>13006983.119999999</v>
      </c>
      <c r="J398" s="197">
        <v>0</v>
      </c>
      <c r="K398" s="198">
        <f t="shared" si="6"/>
        <v>13006983.119999999</v>
      </c>
      <c r="L398" s="199" t="s">
        <v>1580</v>
      </c>
    </row>
    <row r="399" spans="1:12" ht="56.25" customHeight="1">
      <c r="A399" s="200" t="s">
        <v>1311</v>
      </c>
      <c r="B399" s="193" t="s">
        <v>1311</v>
      </c>
      <c r="C399" s="194">
        <v>42762</v>
      </c>
      <c r="D399" s="194" t="s">
        <v>7883</v>
      </c>
      <c r="E399" s="195" t="s">
        <v>13</v>
      </c>
      <c r="F399" s="195">
        <v>365157</v>
      </c>
      <c r="G399" s="195"/>
      <c r="H399" s="196" t="s">
        <v>1312</v>
      </c>
      <c r="I399" s="197">
        <v>2393034.65</v>
      </c>
      <c r="J399" s="197">
        <v>0</v>
      </c>
      <c r="K399" s="198">
        <f t="shared" si="6"/>
        <v>2393034.65</v>
      </c>
      <c r="L399" s="199" t="s">
        <v>1580</v>
      </c>
    </row>
    <row r="400" spans="1:12" ht="56.25" customHeight="1">
      <c r="A400" s="200" t="s">
        <v>1311</v>
      </c>
      <c r="B400" s="193" t="s">
        <v>1311</v>
      </c>
      <c r="C400" s="194">
        <v>42762</v>
      </c>
      <c r="D400" s="194" t="s">
        <v>7884</v>
      </c>
      <c r="E400" s="195" t="s">
        <v>13</v>
      </c>
      <c r="F400" s="195">
        <v>365159</v>
      </c>
      <c r="G400" s="195"/>
      <c r="H400" s="196" t="s">
        <v>1312</v>
      </c>
      <c r="I400" s="197">
        <v>155712.46</v>
      </c>
      <c r="J400" s="197">
        <v>0</v>
      </c>
      <c r="K400" s="198">
        <f t="shared" si="6"/>
        <v>155712.46</v>
      </c>
      <c r="L400" s="199" t="s">
        <v>1580</v>
      </c>
    </row>
    <row r="401" spans="1:12" ht="56.25" customHeight="1">
      <c r="A401" s="200" t="s">
        <v>1311</v>
      </c>
      <c r="B401" s="193" t="s">
        <v>1311</v>
      </c>
      <c r="C401" s="194">
        <v>42762</v>
      </c>
      <c r="D401" s="194" t="s">
        <v>7885</v>
      </c>
      <c r="E401" s="195" t="s">
        <v>13</v>
      </c>
      <c r="F401" s="195">
        <v>365161</v>
      </c>
      <c r="G401" s="195"/>
      <c r="H401" s="196" t="s">
        <v>1312</v>
      </c>
      <c r="I401" s="197">
        <v>2987174.93</v>
      </c>
      <c r="J401" s="197">
        <v>0</v>
      </c>
      <c r="K401" s="198">
        <f t="shared" si="6"/>
        <v>2987174.93</v>
      </c>
      <c r="L401" s="199" t="s">
        <v>1580</v>
      </c>
    </row>
    <row r="402" spans="1:12" ht="56.25" customHeight="1">
      <c r="A402" s="200" t="s">
        <v>1311</v>
      </c>
      <c r="B402" s="193" t="s">
        <v>1311</v>
      </c>
      <c r="C402" s="194">
        <v>42762</v>
      </c>
      <c r="D402" s="194" t="s">
        <v>7886</v>
      </c>
      <c r="E402" s="195" t="s">
        <v>13</v>
      </c>
      <c r="F402" s="195">
        <v>365163</v>
      </c>
      <c r="G402" s="195"/>
      <c r="H402" s="196" t="s">
        <v>1312</v>
      </c>
      <c r="I402" s="197">
        <v>1126155.57</v>
      </c>
      <c r="J402" s="197">
        <v>0</v>
      </c>
      <c r="K402" s="198">
        <f t="shared" si="6"/>
        <v>1126155.57</v>
      </c>
      <c r="L402" s="199" t="s">
        <v>1580</v>
      </c>
    </row>
    <row r="403" spans="1:12" ht="56.25" customHeight="1">
      <c r="A403" s="200" t="s">
        <v>1311</v>
      </c>
      <c r="B403" s="193" t="s">
        <v>1311</v>
      </c>
      <c r="C403" s="194">
        <v>42762</v>
      </c>
      <c r="D403" s="194" t="s">
        <v>7887</v>
      </c>
      <c r="E403" s="195" t="s">
        <v>13</v>
      </c>
      <c r="F403" s="195">
        <v>365165</v>
      </c>
      <c r="G403" s="195"/>
      <c r="H403" s="196" t="s">
        <v>1312</v>
      </c>
      <c r="I403" s="197">
        <v>995074.9</v>
      </c>
      <c r="J403" s="197">
        <v>0</v>
      </c>
      <c r="K403" s="198">
        <f t="shared" si="6"/>
        <v>995074.9</v>
      </c>
      <c r="L403" s="199" t="s">
        <v>1580</v>
      </c>
    </row>
    <row r="404" spans="1:12" ht="56.25" customHeight="1">
      <c r="A404" s="200" t="s">
        <v>1311</v>
      </c>
      <c r="B404" s="193" t="s">
        <v>1311</v>
      </c>
      <c r="C404" s="194">
        <v>42762</v>
      </c>
      <c r="D404" s="194" t="s">
        <v>7888</v>
      </c>
      <c r="E404" s="195" t="s">
        <v>13</v>
      </c>
      <c r="F404" s="195">
        <v>365167</v>
      </c>
      <c r="G404" s="195"/>
      <c r="H404" s="196" t="s">
        <v>1312</v>
      </c>
      <c r="I404" s="197">
        <v>2755224.54</v>
      </c>
      <c r="J404" s="197">
        <v>0</v>
      </c>
      <c r="K404" s="198">
        <f t="shared" si="6"/>
        <v>2755224.54</v>
      </c>
      <c r="L404" s="199" t="s">
        <v>1580</v>
      </c>
    </row>
    <row r="405" spans="1:12" ht="56.25" customHeight="1">
      <c r="A405" s="200" t="s">
        <v>1311</v>
      </c>
      <c r="B405" s="193" t="s">
        <v>1311</v>
      </c>
      <c r="C405" s="194">
        <v>42762</v>
      </c>
      <c r="D405" s="194" t="s">
        <v>7889</v>
      </c>
      <c r="E405" s="195" t="s">
        <v>13</v>
      </c>
      <c r="F405" s="195">
        <v>365169</v>
      </c>
      <c r="G405" s="195"/>
      <c r="H405" s="196" t="s">
        <v>1312</v>
      </c>
      <c r="I405" s="197">
        <v>1278695.77</v>
      </c>
      <c r="J405" s="197">
        <v>0</v>
      </c>
      <c r="K405" s="198">
        <f t="shared" si="6"/>
        <v>1278695.77</v>
      </c>
      <c r="L405" s="199" t="s">
        <v>1580</v>
      </c>
    </row>
    <row r="406" spans="1:12" ht="56.25" customHeight="1">
      <c r="A406" s="200" t="s">
        <v>1311</v>
      </c>
      <c r="B406" s="193" t="s">
        <v>1311</v>
      </c>
      <c r="C406" s="194">
        <v>42762</v>
      </c>
      <c r="D406" s="194" t="s">
        <v>7890</v>
      </c>
      <c r="E406" s="195" t="s">
        <v>13</v>
      </c>
      <c r="F406" s="195">
        <v>365171</v>
      </c>
      <c r="G406" s="195"/>
      <c r="H406" s="196" t="s">
        <v>1312</v>
      </c>
      <c r="I406" s="197">
        <v>4260973.2699999996</v>
      </c>
      <c r="J406" s="197">
        <v>0</v>
      </c>
      <c r="K406" s="198">
        <f t="shared" si="6"/>
        <v>4260973.2699999996</v>
      </c>
      <c r="L406" s="199" t="s">
        <v>1580</v>
      </c>
    </row>
    <row r="407" spans="1:12" ht="56.25" customHeight="1">
      <c r="A407" s="200" t="s">
        <v>1311</v>
      </c>
      <c r="B407" s="193" t="s">
        <v>1311</v>
      </c>
      <c r="C407" s="194">
        <v>42762</v>
      </c>
      <c r="D407" s="194" t="s">
        <v>7891</v>
      </c>
      <c r="E407" s="195" t="s">
        <v>13</v>
      </c>
      <c r="F407" s="195">
        <v>365173</v>
      </c>
      <c r="G407" s="195"/>
      <c r="H407" s="196" t="s">
        <v>1312</v>
      </c>
      <c r="I407" s="197">
        <v>3609481.34</v>
      </c>
      <c r="J407" s="197">
        <v>0</v>
      </c>
      <c r="K407" s="198">
        <f t="shared" si="6"/>
        <v>3609481.34</v>
      </c>
      <c r="L407" s="199" t="s">
        <v>1580</v>
      </c>
    </row>
    <row r="408" spans="1:12" ht="56.25" customHeight="1">
      <c r="A408" s="200" t="s">
        <v>1311</v>
      </c>
      <c r="B408" s="193" t="s">
        <v>1311</v>
      </c>
      <c r="C408" s="194">
        <v>42762</v>
      </c>
      <c r="D408" s="194" t="s">
        <v>7892</v>
      </c>
      <c r="E408" s="195" t="s">
        <v>13</v>
      </c>
      <c r="F408" s="195">
        <v>365298</v>
      </c>
      <c r="G408" s="195"/>
      <c r="H408" s="196" t="s">
        <v>1312</v>
      </c>
      <c r="I408" s="197">
        <v>183074.6</v>
      </c>
      <c r="J408" s="197">
        <v>0</v>
      </c>
      <c r="K408" s="198">
        <f t="shared" si="6"/>
        <v>183074.6</v>
      </c>
      <c r="L408" s="199" t="s">
        <v>1580</v>
      </c>
    </row>
    <row r="409" spans="1:12" ht="56.25" customHeight="1">
      <c r="A409" s="200" t="s">
        <v>1311</v>
      </c>
      <c r="B409" s="193" t="s">
        <v>1311</v>
      </c>
      <c r="C409" s="194">
        <v>42762</v>
      </c>
      <c r="D409" s="194" t="s">
        <v>7893</v>
      </c>
      <c r="E409" s="195" t="s">
        <v>13</v>
      </c>
      <c r="F409" s="195">
        <v>365300</v>
      </c>
      <c r="G409" s="195"/>
      <c r="H409" s="196" t="s">
        <v>1312</v>
      </c>
      <c r="I409" s="197">
        <v>1879661.54</v>
      </c>
      <c r="J409" s="197">
        <v>0</v>
      </c>
      <c r="K409" s="198">
        <f t="shared" si="6"/>
        <v>1879661.54</v>
      </c>
      <c r="L409" s="199" t="s">
        <v>1580</v>
      </c>
    </row>
    <row r="410" spans="1:12" ht="56.25" customHeight="1">
      <c r="A410" s="200" t="s">
        <v>1311</v>
      </c>
      <c r="B410" s="193" t="s">
        <v>1311</v>
      </c>
      <c r="C410" s="194">
        <v>42762</v>
      </c>
      <c r="D410" s="194" t="s">
        <v>7894</v>
      </c>
      <c r="E410" s="195" t="s">
        <v>13</v>
      </c>
      <c r="F410" s="195">
        <v>365302</v>
      </c>
      <c r="G410" s="195"/>
      <c r="H410" s="196" t="s">
        <v>1312</v>
      </c>
      <c r="I410" s="197">
        <v>947790.91</v>
      </c>
      <c r="J410" s="197">
        <v>0</v>
      </c>
      <c r="K410" s="198">
        <f t="shared" si="6"/>
        <v>947790.91</v>
      </c>
      <c r="L410" s="199" t="s">
        <v>1580</v>
      </c>
    </row>
    <row r="411" spans="1:12" ht="56.25" customHeight="1">
      <c r="A411" s="200" t="s">
        <v>1311</v>
      </c>
      <c r="B411" s="193" t="s">
        <v>1311</v>
      </c>
      <c r="C411" s="194">
        <v>42762</v>
      </c>
      <c r="D411" s="194" t="s">
        <v>7895</v>
      </c>
      <c r="E411" s="195" t="s">
        <v>13</v>
      </c>
      <c r="F411" s="195">
        <v>365304</v>
      </c>
      <c r="G411" s="195"/>
      <c r="H411" s="196" t="s">
        <v>1312</v>
      </c>
      <c r="I411" s="197">
        <v>1551353.05</v>
      </c>
      <c r="J411" s="197">
        <v>0</v>
      </c>
      <c r="K411" s="198">
        <f t="shared" si="6"/>
        <v>1551353.05</v>
      </c>
      <c r="L411" s="199" t="s">
        <v>1580</v>
      </c>
    </row>
    <row r="412" spans="1:12" ht="56.25" customHeight="1">
      <c r="A412" s="200" t="s">
        <v>1311</v>
      </c>
      <c r="B412" s="193" t="s">
        <v>1311</v>
      </c>
      <c r="C412" s="194">
        <v>42762</v>
      </c>
      <c r="D412" s="194" t="s">
        <v>7896</v>
      </c>
      <c r="E412" s="195" t="s">
        <v>13</v>
      </c>
      <c r="F412" s="195">
        <v>365306</v>
      </c>
      <c r="G412" s="195"/>
      <c r="H412" s="196" t="s">
        <v>1312</v>
      </c>
      <c r="I412" s="197">
        <v>2603218.94</v>
      </c>
      <c r="J412" s="197">
        <v>0</v>
      </c>
      <c r="K412" s="198">
        <f t="shared" si="6"/>
        <v>2603218.94</v>
      </c>
      <c r="L412" s="199" t="s">
        <v>1580</v>
      </c>
    </row>
    <row r="413" spans="1:12" ht="56.25" customHeight="1">
      <c r="A413" s="200" t="s">
        <v>1311</v>
      </c>
      <c r="B413" s="193" t="s">
        <v>1311</v>
      </c>
      <c r="C413" s="194">
        <v>42762</v>
      </c>
      <c r="D413" s="194" t="s">
        <v>7897</v>
      </c>
      <c r="E413" s="195" t="s">
        <v>13</v>
      </c>
      <c r="F413" s="195">
        <v>365308</v>
      </c>
      <c r="G413" s="195"/>
      <c r="H413" s="196" t="s">
        <v>1312</v>
      </c>
      <c r="I413" s="197">
        <v>5162711.29</v>
      </c>
      <c r="J413" s="197">
        <v>0</v>
      </c>
      <c r="K413" s="198">
        <f t="shared" si="6"/>
        <v>5162711.29</v>
      </c>
      <c r="L413" s="199" t="s">
        <v>1580</v>
      </c>
    </row>
    <row r="414" spans="1:12" ht="56.25" customHeight="1">
      <c r="A414" s="200" t="s">
        <v>1311</v>
      </c>
      <c r="B414" s="193" t="s">
        <v>1311</v>
      </c>
      <c r="C414" s="194">
        <v>42762</v>
      </c>
      <c r="D414" s="194" t="s">
        <v>7898</v>
      </c>
      <c r="E414" s="195" t="s">
        <v>13</v>
      </c>
      <c r="F414" s="195">
        <v>365310</v>
      </c>
      <c r="G414" s="195"/>
      <c r="H414" s="196" t="s">
        <v>1312</v>
      </c>
      <c r="I414" s="197">
        <v>4373345.9000000004</v>
      </c>
      <c r="J414" s="197">
        <v>0</v>
      </c>
      <c r="K414" s="198">
        <f t="shared" si="6"/>
        <v>4373345.9000000004</v>
      </c>
      <c r="L414" s="199" t="s">
        <v>1580</v>
      </c>
    </row>
    <row r="415" spans="1:12" ht="56.25" customHeight="1">
      <c r="A415" s="200" t="s">
        <v>1311</v>
      </c>
      <c r="B415" s="193" t="s">
        <v>1311</v>
      </c>
      <c r="C415" s="194">
        <v>42762</v>
      </c>
      <c r="D415" s="194" t="s">
        <v>7899</v>
      </c>
      <c r="E415" s="195" t="s">
        <v>13</v>
      </c>
      <c r="F415" s="195">
        <v>365312</v>
      </c>
      <c r="G415" s="195"/>
      <c r="H415" s="196" t="s">
        <v>1312</v>
      </c>
      <c r="I415" s="197">
        <v>2205193.44</v>
      </c>
      <c r="J415" s="197">
        <v>0</v>
      </c>
      <c r="K415" s="198">
        <f t="shared" si="6"/>
        <v>2205193.44</v>
      </c>
      <c r="L415" s="199" t="s">
        <v>1580</v>
      </c>
    </row>
    <row r="416" spans="1:12" ht="56.25" customHeight="1">
      <c r="A416" s="200" t="s">
        <v>1311</v>
      </c>
      <c r="B416" s="193" t="s">
        <v>1311</v>
      </c>
      <c r="C416" s="194">
        <v>42762</v>
      </c>
      <c r="D416" s="194" t="s">
        <v>7900</v>
      </c>
      <c r="E416" s="195" t="s">
        <v>13</v>
      </c>
      <c r="F416" s="195">
        <v>365314</v>
      </c>
      <c r="G416" s="195"/>
      <c r="H416" s="196" t="s">
        <v>1312</v>
      </c>
      <c r="I416" s="197">
        <v>12011908.23</v>
      </c>
      <c r="J416" s="197">
        <v>0</v>
      </c>
      <c r="K416" s="198">
        <f t="shared" si="6"/>
        <v>12011908.23</v>
      </c>
      <c r="L416" s="199" t="s">
        <v>1580</v>
      </c>
    </row>
    <row r="417" spans="1:12" ht="56.25" customHeight="1">
      <c r="A417" s="200" t="s">
        <v>1311</v>
      </c>
      <c r="B417" s="193" t="s">
        <v>1311</v>
      </c>
      <c r="C417" s="194">
        <v>42762</v>
      </c>
      <c r="D417" s="194" t="s">
        <v>7901</v>
      </c>
      <c r="E417" s="195" t="s">
        <v>13</v>
      </c>
      <c r="F417" s="195">
        <v>365316</v>
      </c>
      <c r="G417" s="195"/>
      <c r="H417" s="196" t="s">
        <v>1312</v>
      </c>
      <c r="I417" s="197">
        <v>9913864.5500000007</v>
      </c>
      <c r="J417" s="197">
        <v>0</v>
      </c>
      <c r="K417" s="198">
        <f t="shared" si="6"/>
        <v>9913864.5500000007</v>
      </c>
      <c r="L417" s="199" t="s">
        <v>1580</v>
      </c>
    </row>
    <row r="418" spans="1:12" ht="56.25" customHeight="1">
      <c r="A418" s="200" t="s">
        <v>1311</v>
      </c>
      <c r="B418" s="193" t="s">
        <v>1311</v>
      </c>
      <c r="C418" s="194">
        <v>42762</v>
      </c>
      <c r="D418" s="194" t="s">
        <v>7902</v>
      </c>
      <c r="E418" s="195" t="s">
        <v>13</v>
      </c>
      <c r="F418" s="195">
        <v>365318</v>
      </c>
      <c r="G418" s="195"/>
      <c r="H418" s="196" t="s">
        <v>1312</v>
      </c>
      <c r="I418" s="197">
        <v>2209959.98</v>
      </c>
      <c r="J418" s="197">
        <v>0</v>
      </c>
      <c r="K418" s="198">
        <f t="shared" si="6"/>
        <v>2209959.98</v>
      </c>
      <c r="L418" s="199" t="s">
        <v>1580</v>
      </c>
    </row>
    <row r="419" spans="1:12" ht="56.25" customHeight="1">
      <c r="A419" s="200" t="s">
        <v>1311</v>
      </c>
      <c r="B419" s="193" t="s">
        <v>1311</v>
      </c>
      <c r="C419" s="194">
        <v>42762</v>
      </c>
      <c r="D419" s="194" t="s">
        <v>7903</v>
      </c>
      <c r="E419" s="195" t="s">
        <v>13</v>
      </c>
      <c r="F419" s="195">
        <v>365320</v>
      </c>
      <c r="G419" s="195"/>
      <c r="H419" s="196" t="s">
        <v>1312</v>
      </c>
      <c r="I419" s="197">
        <v>1823960.33</v>
      </c>
      <c r="J419" s="197">
        <v>0</v>
      </c>
      <c r="K419" s="198">
        <f t="shared" si="6"/>
        <v>1823960.33</v>
      </c>
      <c r="L419" s="199" t="s">
        <v>1580</v>
      </c>
    </row>
    <row r="420" spans="1:12" ht="56.25" customHeight="1">
      <c r="A420" s="200" t="s">
        <v>1311</v>
      </c>
      <c r="B420" s="193" t="s">
        <v>1311</v>
      </c>
      <c r="C420" s="194">
        <v>42762</v>
      </c>
      <c r="D420" s="194" t="s">
        <v>7904</v>
      </c>
      <c r="E420" s="195" t="s">
        <v>13</v>
      </c>
      <c r="F420" s="195">
        <v>365322</v>
      </c>
      <c r="G420" s="195"/>
      <c r="H420" s="196" t="s">
        <v>1312</v>
      </c>
      <c r="I420" s="197">
        <v>15533044.49</v>
      </c>
      <c r="J420" s="197">
        <v>0</v>
      </c>
      <c r="K420" s="198">
        <f t="shared" si="6"/>
        <v>15533044.49</v>
      </c>
      <c r="L420" s="199" t="s">
        <v>1580</v>
      </c>
    </row>
    <row r="421" spans="1:12" ht="56.25" customHeight="1">
      <c r="A421" s="200" t="s">
        <v>1311</v>
      </c>
      <c r="B421" s="193" t="s">
        <v>1311</v>
      </c>
      <c r="C421" s="194">
        <v>42762</v>
      </c>
      <c r="D421" s="194" t="s">
        <v>7905</v>
      </c>
      <c r="E421" s="195" t="s">
        <v>13</v>
      </c>
      <c r="F421" s="195">
        <v>365324</v>
      </c>
      <c r="G421" s="195"/>
      <c r="H421" s="196" t="s">
        <v>1312</v>
      </c>
      <c r="I421" s="197">
        <v>15229949.869999999</v>
      </c>
      <c r="J421" s="197">
        <v>0</v>
      </c>
      <c r="K421" s="198">
        <f t="shared" si="6"/>
        <v>15229949.869999999</v>
      </c>
      <c r="L421" s="199" t="s">
        <v>1580</v>
      </c>
    </row>
    <row r="422" spans="1:12" ht="56.25" customHeight="1">
      <c r="A422" s="200" t="s">
        <v>1311</v>
      </c>
      <c r="B422" s="193" t="s">
        <v>1311</v>
      </c>
      <c r="C422" s="194">
        <v>42762</v>
      </c>
      <c r="D422" s="194" t="s">
        <v>7906</v>
      </c>
      <c r="E422" s="195" t="s">
        <v>13</v>
      </c>
      <c r="F422" s="195">
        <v>365326</v>
      </c>
      <c r="G422" s="195"/>
      <c r="H422" s="196" t="s">
        <v>1312</v>
      </c>
      <c r="I422" s="197">
        <v>19530021.710000001</v>
      </c>
      <c r="J422" s="197">
        <v>0</v>
      </c>
      <c r="K422" s="198">
        <f t="shared" si="6"/>
        <v>19530021.710000001</v>
      </c>
      <c r="L422" s="199" t="s">
        <v>1580</v>
      </c>
    </row>
    <row r="423" spans="1:12" ht="56.25" customHeight="1">
      <c r="A423" s="200" t="s">
        <v>1311</v>
      </c>
      <c r="B423" s="193" t="s">
        <v>1311</v>
      </c>
      <c r="C423" s="194">
        <v>42762</v>
      </c>
      <c r="D423" s="194" t="s">
        <v>7907</v>
      </c>
      <c r="E423" s="195" t="s">
        <v>13</v>
      </c>
      <c r="F423" s="195">
        <v>365328</v>
      </c>
      <c r="G423" s="195"/>
      <c r="H423" s="196" t="s">
        <v>1312</v>
      </c>
      <c r="I423" s="197">
        <v>87929619.159999996</v>
      </c>
      <c r="J423" s="197">
        <v>0</v>
      </c>
      <c r="K423" s="198">
        <f t="shared" si="6"/>
        <v>87929619.159999996</v>
      </c>
      <c r="L423" s="199" t="s">
        <v>1580</v>
      </c>
    </row>
    <row r="424" spans="1:12" ht="56.25" customHeight="1">
      <c r="A424" s="200" t="s">
        <v>1311</v>
      </c>
      <c r="B424" s="193" t="s">
        <v>1311</v>
      </c>
      <c r="C424" s="194">
        <v>42762</v>
      </c>
      <c r="D424" s="194" t="s">
        <v>7908</v>
      </c>
      <c r="E424" s="195" t="s">
        <v>13</v>
      </c>
      <c r="F424" s="195">
        <v>365330</v>
      </c>
      <c r="G424" s="195"/>
      <c r="H424" s="196" t="s">
        <v>1312</v>
      </c>
      <c r="I424" s="197">
        <v>37792099.810000002</v>
      </c>
      <c r="J424" s="197">
        <v>0</v>
      </c>
      <c r="K424" s="198">
        <f t="shared" si="6"/>
        <v>37792099.810000002</v>
      </c>
      <c r="L424" s="199" t="s">
        <v>1580</v>
      </c>
    </row>
    <row r="425" spans="1:12" ht="56.25" customHeight="1">
      <c r="A425" s="200" t="s">
        <v>1311</v>
      </c>
      <c r="B425" s="193" t="s">
        <v>1311</v>
      </c>
      <c r="C425" s="194">
        <v>42762</v>
      </c>
      <c r="D425" s="194" t="s">
        <v>7909</v>
      </c>
      <c r="E425" s="195" t="s">
        <v>13</v>
      </c>
      <c r="F425" s="195">
        <v>365332</v>
      </c>
      <c r="G425" s="195"/>
      <c r="H425" s="196" t="s">
        <v>1312</v>
      </c>
      <c r="I425" s="197">
        <v>7250.54</v>
      </c>
      <c r="J425" s="197">
        <v>0</v>
      </c>
      <c r="K425" s="198">
        <f t="shared" si="6"/>
        <v>7250.54</v>
      </c>
      <c r="L425" s="199" t="s">
        <v>1580</v>
      </c>
    </row>
    <row r="426" spans="1:12" ht="56.25" customHeight="1">
      <c r="A426" s="200" t="s">
        <v>1311</v>
      </c>
      <c r="B426" s="193" t="s">
        <v>1311</v>
      </c>
      <c r="C426" s="194">
        <v>42762</v>
      </c>
      <c r="D426" s="194" t="s">
        <v>7910</v>
      </c>
      <c r="E426" s="195" t="s">
        <v>13</v>
      </c>
      <c r="F426" s="195">
        <v>365334</v>
      </c>
      <c r="G426" s="195"/>
      <c r="H426" s="196" t="s">
        <v>1312</v>
      </c>
      <c r="I426" s="197">
        <v>15622.9</v>
      </c>
      <c r="J426" s="197">
        <v>0</v>
      </c>
      <c r="K426" s="198">
        <f t="shared" si="6"/>
        <v>15622.9</v>
      </c>
      <c r="L426" s="199" t="s">
        <v>1580</v>
      </c>
    </row>
    <row r="427" spans="1:12" ht="56.25" customHeight="1">
      <c r="A427" s="200" t="s">
        <v>1311</v>
      </c>
      <c r="B427" s="193" t="s">
        <v>1311</v>
      </c>
      <c r="C427" s="194">
        <v>42762</v>
      </c>
      <c r="D427" s="194" t="s">
        <v>7911</v>
      </c>
      <c r="E427" s="195" t="s">
        <v>13</v>
      </c>
      <c r="F427" s="195">
        <v>365336</v>
      </c>
      <c r="G427" s="195"/>
      <c r="H427" s="196" t="s">
        <v>1312</v>
      </c>
      <c r="I427" s="197">
        <v>1038.06</v>
      </c>
      <c r="J427" s="197">
        <v>0</v>
      </c>
      <c r="K427" s="198">
        <f t="shared" si="6"/>
        <v>1038.06</v>
      </c>
      <c r="L427" s="199" t="s">
        <v>1580</v>
      </c>
    </row>
    <row r="428" spans="1:12" ht="56.25" customHeight="1">
      <c r="A428" s="200" t="s">
        <v>1311</v>
      </c>
      <c r="B428" s="193" t="s">
        <v>1311</v>
      </c>
      <c r="C428" s="194">
        <v>42762</v>
      </c>
      <c r="D428" s="194" t="s">
        <v>7912</v>
      </c>
      <c r="E428" s="195" t="s">
        <v>13</v>
      </c>
      <c r="F428" s="195">
        <v>365338</v>
      </c>
      <c r="G428" s="195"/>
      <c r="H428" s="196" t="s">
        <v>1312</v>
      </c>
      <c r="I428" s="197">
        <v>13569.15</v>
      </c>
      <c r="J428" s="197">
        <v>0</v>
      </c>
      <c r="K428" s="198">
        <f t="shared" si="6"/>
        <v>13569.15</v>
      </c>
      <c r="L428" s="199" t="s">
        <v>1580</v>
      </c>
    </row>
    <row r="429" spans="1:12" ht="56.25" customHeight="1">
      <c r="A429" s="200" t="s">
        <v>1311</v>
      </c>
      <c r="B429" s="193" t="s">
        <v>1311</v>
      </c>
      <c r="C429" s="194">
        <v>42762</v>
      </c>
      <c r="D429" s="194" t="s">
        <v>7913</v>
      </c>
      <c r="E429" s="195" t="s">
        <v>13</v>
      </c>
      <c r="F429" s="195">
        <v>365340</v>
      </c>
      <c r="G429" s="195"/>
      <c r="H429" s="196" t="s">
        <v>1312</v>
      </c>
      <c r="I429" s="197">
        <v>13569.15</v>
      </c>
      <c r="J429" s="197">
        <v>0</v>
      </c>
      <c r="K429" s="198">
        <f t="shared" si="6"/>
        <v>13569.15</v>
      </c>
      <c r="L429" s="199" t="s">
        <v>1580</v>
      </c>
    </row>
    <row r="430" spans="1:12" ht="56.25" customHeight="1">
      <c r="A430" s="200" t="s">
        <v>1311</v>
      </c>
      <c r="B430" s="193" t="s">
        <v>1311</v>
      </c>
      <c r="C430" s="194">
        <v>42762</v>
      </c>
      <c r="D430" s="194" t="s">
        <v>7914</v>
      </c>
      <c r="E430" s="195" t="s">
        <v>13</v>
      </c>
      <c r="F430" s="195">
        <v>365342</v>
      </c>
      <c r="G430" s="195"/>
      <c r="H430" s="196" t="s">
        <v>1312</v>
      </c>
      <c r="I430" s="197">
        <v>13569.15</v>
      </c>
      <c r="J430" s="197">
        <v>0</v>
      </c>
      <c r="K430" s="198">
        <f t="shared" si="6"/>
        <v>13569.15</v>
      </c>
      <c r="L430" s="199" t="s">
        <v>1580</v>
      </c>
    </row>
    <row r="431" spans="1:12" ht="56.25" customHeight="1">
      <c r="A431" s="200" t="s">
        <v>1311</v>
      </c>
      <c r="B431" s="193" t="s">
        <v>1311</v>
      </c>
      <c r="C431" s="194">
        <v>42762</v>
      </c>
      <c r="D431" s="194" t="s">
        <v>7915</v>
      </c>
      <c r="E431" s="195" t="s">
        <v>13</v>
      </c>
      <c r="F431" s="195">
        <v>365344</v>
      </c>
      <c r="G431" s="195"/>
      <c r="H431" s="196" t="s">
        <v>1312</v>
      </c>
      <c r="I431" s="197">
        <v>13569.15</v>
      </c>
      <c r="J431" s="197">
        <v>0</v>
      </c>
      <c r="K431" s="198">
        <f t="shared" si="6"/>
        <v>13569.15</v>
      </c>
      <c r="L431" s="199" t="s">
        <v>1580</v>
      </c>
    </row>
    <row r="432" spans="1:12" ht="56.25" customHeight="1">
      <c r="A432" s="200" t="s">
        <v>1311</v>
      </c>
      <c r="B432" s="193" t="s">
        <v>1311</v>
      </c>
      <c r="C432" s="194">
        <v>42762</v>
      </c>
      <c r="D432" s="194" t="s">
        <v>7916</v>
      </c>
      <c r="E432" s="195" t="s">
        <v>13</v>
      </c>
      <c r="F432" s="195">
        <v>365346</v>
      </c>
      <c r="G432" s="195"/>
      <c r="H432" s="196" t="s">
        <v>1312</v>
      </c>
      <c r="I432" s="197">
        <v>251947.36000000002</v>
      </c>
      <c r="J432" s="197">
        <v>0</v>
      </c>
      <c r="K432" s="198">
        <f t="shared" si="6"/>
        <v>251947.36000000002</v>
      </c>
      <c r="L432" s="199" t="s">
        <v>1580</v>
      </c>
    </row>
    <row r="433" spans="1:12" ht="56.25" customHeight="1">
      <c r="A433" s="200" t="s">
        <v>1311</v>
      </c>
      <c r="B433" s="193" t="s">
        <v>1311</v>
      </c>
      <c r="C433" s="194">
        <v>42762</v>
      </c>
      <c r="D433" s="194" t="s">
        <v>7917</v>
      </c>
      <c r="E433" s="195" t="s">
        <v>13</v>
      </c>
      <c r="F433" s="195">
        <v>365348</v>
      </c>
      <c r="G433" s="195"/>
      <c r="H433" s="196" t="s">
        <v>1312</v>
      </c>
      <c r="I433" s="197">
        <v>5521.4800000000005</v>
      </c>
      <c r="J433" s="197">
        <v>0</v>
      </c>
      <c r="K433" s="198">
        <f t="shared" si="6"/>
        <v>5521.4800000000005</v>
      </c>
      <c r="L433" s="199" t="s">
        <v>1580</v>
      </c>
    </row>
    <row r="434" spans="1:12" ht="56.25" customHeight="1">
      <c r="A434" s="200" t="s">
        <v>1311</v>
      </c>
      <c r="B434" s="193" t="s">
        <v>1311</v>
      </c>
      <c r="C434" s="194">
        <v>42762</v>
      </c>
      <c r="D434" s="194" t="s">
        <v>7918</v>
      </c>
      <c r="E434" s="195" t="s">
        <v>13</v>
      </c>
      <c r="F434" s="195">
        <v>365350</v>
      </c>
      <c r="G434" s="195"/>
      <c r="H434" s="196" t="s">
        <v>1312</v>
      </c>
      <c r="I434" s="197">
        <v>366.87</v>
      </c>
      <c r="J434" s="197">
        <v>0</v>
      </c>
      <c r="K434" s="198">
        <f t="shared" si="6"/>
        <v>366.87</v>
      </c>
      <c r="L434" s="199" t="s">
        <v>1580</v>
      </c>
    </row>
    <row r="435" spans="1:12" ht="56.25" customHeight="1">
      <c r="A435" s="200" t="s">
        <v>1311</v>
      </c>
      <c r="B435" s="193" t="s">
        <v>1311</v>
      </c>
      <c r="C435" s="194">
        <v>42762</v>
      </c>
      <c r="D435" s="194" t="s">
        <v>7919</v>
      </c>
      <c r="E435" s="195" t="s">
        <v>13</v>
      </c>
      <c r="F435" s="195">
        <v>365352</v>
      </c>
      <c r="G435" s="195"/>
      <c r="H435" s="196" t="s">
        <v>1312</v>
      </c>
      <c r="I435" s="197">
        <v>1140.4100000000001</v>
      </c>
      <c r="J435" s="197">
        <v>0</v>
      </c>
      <c r="K435" s="198">
        <f t="shared" si="6"/>
        <v>1140.4100000000001</v>
      </c>
      <c r="L435" s="199" t="s">
        <v>1580</v>
      </c>
    </row>
    <row r="436" spans="1:12" ht="56.25" customHeight="1">
      <c r="A436" s="200" t="s">
        <v>1311</v>
      </c>
      <c r="B436" s="193" t="s">
        <v>1311</v>
      </c>
      <c r="C436" s="194">
        <v>42762</v>
      </c>
      <c r="D436" s="194" t="s">
        <v>7920</v>
      </c>
      <c r="E436" s="195" t="s">
        <v>13</v>
      </c>
      <c r="F436" s="195">
        <v>365354</v>
      </c>
      <c r="G436" s="195"/>
      <c r="H436" s="196" t="s">
        <v>1312</v>
      </c>
      <c r="I436" s="197">
        <v>4795.6900000000005</v>
      </c>
      <c r="J436" s="197">
        <v>0</v>
      </c>
      <c r="K436" s="198">
        <f t="shared" si="6"/>
        <v>4795.6900000000005</v>
      </c>
      <c r="L436" s="199" t="s">
        <v>1580</v>
      </c>
    </row>
    <row r="437" spans="1:12" ht="56.25" customHeight="1">
      <c r="A437" s="200" t="s">
        <v>1311</v>
      </c>
      <c r="B437" s="193" t="s">
        <v>1311</v>
      </c>
      <c r="C437" s="194">
        <v>42762</v>
      </c>
      <c r="D437" s="194" t="s">
        <v>7921</v>
      </c>
      <c r="E437" s="195" t="s">
        <v>13</v>
      </c>
      <c r="F437" s="195">
        <v>365356</v>
      </c>
      <c r="G437" s="195"/>
      <c r="H437" s="196" t="s">
        <v>1312</v>
      </c>
      <c r="I437" s="197">
        <v>4795.6900000000005</v>
      </c>
      <c r="J437" s="197">
        <v>0</v>
      </c>
      <c r="K437" s="198">
        <f t="shared" si="6"/>
        <v>4795.6900000000005</v>
      </c>
      <c r="L437" s="199" t="s">
        <v>1580</v>
      </c>
    </row>
    <row r="438" spans="1:12" ht="56.25" customHeight="1">
      <c r="A438" s="200" t="s">
        <v>1311</v>
      </c>
      <c r="B438" s="193" t="s">
        <v>1311</v>
      </c>
      <c r="C438" s="194">
        <v>42762</v>
      </c>
      <c r="D438" s="194" t="s">
        <v>7922</v>
      </c>
      <c r="E438" s="195" t="s">
        <v>13</v>
      </c>
      <c r="F438" s="195">
        <v>365236</v>
      </c>
      <c r="G438" s="195"/>
      <c r="H438" s="196" t="s">
        <v>1312</v>
      </c>
      <c r="I438" s="197">
        <v>2035374.07</v>
      </c>
      <c r="J438" s="197">
        <v>0</v>
      </c>
      <c r="K438" s="198">
        <f t="shared" si="6"/>
        <v>2035374.07</v>
      </c>
      <c r="L438" s="199" t="s">
        <v>1580</v>
      </c>
    </row>
    <row r="439" spans="1:12" ht="56.25" customHeight="1">
      <c r="A439" s="200" t="s">
        <v>1311</v>
      </c>
      <c r="B439" s="193" t="s">
        <v>1311</v>
      </c>
      <c r="C439" s="194">
        <v>42762</v>
      </c>
      <c r="D439" s="194" t="s">
        <v>7923</v>
      </c>
      <c r="E439" s="195" t="s">
        <v>13</v>
      </c>
      <c r="F439" s="195">
        <v>365238</v>
      </c>
      <c r="G439" s="195"/>
      <c r="H439" s="196" t="s">
        <v>1312</v>
      </c>
      <c r="I439" s="197">
        <v>2035374.07</v>
      </c>
      <c r="J439" s="197">
        <v>0</v>
      </c>
      <c r="K439" s="198">
        <f t="shared" si="6"/>
        <v>2035374.07</v>
      </c>
      <c r="L439" s="199" t="s">
        <v>1580</v>
      </c>
    </row>
    <row r="440" spans="1:12" ht="56.25" customHeight="1">
      <c r="A440" s="200" t="s">
        <v>1311</v>
      </c>
      <c r="B440" s="193" t="s">
        <v>1311</v>
      </c>
      <c r="C440" s="194">
        <v>42762</v>
      </c>
      <c r="D440" s="194" t="s">
        <v>7924</v>
      </c>
      <c r="E440" s="195" t="s">
        <v>13</v>
      </c>
      <c r="F440" s="195">
        <v>365240</v>
      </c>
      <c r="G440" s="195"/>
      <c r="H440" s="196" t="s">
        <v>1312</v>
      </c>
      <c r="I440" s="197">
        <v>5590393.8700000001</v>
      </c>
      <c r="J440" s="197">
        <v>0</v>
      </c>
      <c r="K440" s="198">
        <f t="shared" si="6"/>
        <v>5590393.8700000001</v>
      </c>
      <c r="L440" s="199" t="s">
        <v>1580</v>
      </c>
    </row>
    <row r="441" spans="1:12" ht="56.25" customHeight="1">
      <c r="A441" s="200" t="s">
        <v>1311</v>
      </c>
      <c r="B441" s="193" t="s">
        <v>1311</v>
      </c>
      <c r="C441" s="194">
        <v>42762</v>
      </c>
      <c r="D441" s="194" t="s">
        <v>7925</v>
      </c>
      <c r="E441" s="195" t="s">
        <v>13</v>
      </c>
      <c r="F441" s="195">
        <v>365242</v>
      </c>
      <c r="G441" s="195"/>
      <c r="H441" s="196" t="s">
        <v>1312</v>
      </c>
      <c r="I441" s="197">
        <v>5590393.8700000001</v>
      </c>
      <c r="J441" s="197">
        <v>0</v>
      </c>
      <c r="K441" s="198">
        <f t="shared" si="6"/>
        <v>5590393.8700000001</v>
      </c>
      <c r="L441" s="199" t="s">
        <v>1580</v>
      </c>
    </row>
    <row r="442" spans="1:12" ht="56.25" customHeight="1">
      <c r="A442" s="200" t="s">
        <v>1311</v>
      </c>
      <c r="B442" s="193" t="s">
        <v>1311</v>
      </c>
      <c r="C442" s="194">
        <v>42762</v>
      </c>
      <c r="D442" s="194" t="s">
        <v>7926</v>
      </c>
      <c r="E442" s="195" t="s">
        <v>13</v>
      </c>
      <c r="F442" s="195">
        <v>365244</v>
      </c>
      <c r="G442" s="195"/>
      <c r="H442" s="196" t="s">
        <v>1312</v>
      </c>
      <c r="I442" s="197">
        <v>5590393.8700000001</v>
      </c>
      <c r="J442" s="197">
        <v>0</v>
      </c>
      <c r="K442" s="198">
        <f t="shared" si="6"/>
        <v>5590393.8700000001</v>
      </c>
      <c r="L442" s="199" t="s">
        <v>1580</v>
      </c>
    </row>
    <row r="443" spans="1:12" ht="56.25" customHeight="1">
      <c r="A443" s="200" t="s">
        <v>1311</v>
      </c>
      <c r="B443" s="193" t="s">
        <v>1311</v>
      </c>
      <c r="C443" s="194">
        <v>42762</v>
      </c>
      <c r="D443" s="194" t="s">
        <v>7927</v>
      </c>
      <c r="E443" s="195" t="s">
        <v>13</v>
      </c>
      <c r="F443" s="195">
        <v>365246</v>
      </c>
      <c r="G443" s="195"/>
      <c r="H443" s="196" t="s">
        <v>1312</v>
      </c>
      <c r="I443" s="197">
        <v>5590393.8700000001</v>
      </c>
      <c r="J443" s="197">
        <v>0</v>
      </c>
      <c r="K443" s="198">
        <f t="shared" si="6"/>
        <v>5590393.8700000001</v>
      </c>
      <c r="L443" s="199" t="s">
        <v>1580</v>
      </c>
    </row>
    <row r="444" spans="1:12" ht="56.25" customHeight="1">
      <c r="A444" s="200" t="s">
        <v>1311</v>
      </c>
      <c r="B444" s="193" t="s">
        <v>1311</v>
      </c>
      <c r="C444" s="194">
        <v>42762</v>
      </c>
      <c r="D444" s="194" t="s">
        <v>7928</v>
      </c>
      <c r="E444" s="195" t="s">
        <v>13</v>
      </c>
      <c r="F444" s="195">
        <v>365248</v>
      </c>
      <c r="G444" s="195"/>
      <c r="H444" s="196" t="s">
        <v>1312</v>
      </c>
      <c r="I444" s="197">
        <v>4735636.91</v>
      </c>
      <c r="J444" s="197">
        <v>0</v>
      </c>
      <c r="K444" s="198">
        <f t="shared" si="6"/>
        <v>4735636.91</v>
      </c>
      <c r="L444" s="199" t="s">
        <v>1580</v>
      </c>
    </row>
    <row r="445" spans="1:12" ht="56.25" customHeight="1">
      <c r="A445" s="200" t="s">
        <v>1311</v>
      </c>
      <c r="B445" s="193" t="s">
        <v>1311</v>
      </c>
      <c r="C445" s="194">
        <v>42762</v>
      </c>
      <c r="D445" s="194" t="s">
        <v>7929</v>
      </c>
      <c r="E445" s="195" t="s">
        <v>13</v>
      </c>
      <c r="F445" s="195">
        <v>365250</v>
      </c>
      <c r="G445" s="195"/>
      <c r="H445" s="196" t="s">
        <v>1312</v>
      </c>
      <c r="I445" s="197">
        <v>4735636.91</v>
      </c>
      <c r="J445" s="197">
        <v>0</v>
      </c>
      <c r="K445" s="198">
        <f t="shared" si="6"/>
        <v>4735636.91</v>
      </c>
      <c r="L445" s="199" t="s">
        <v>1580</v>
      </c>
    </row>
    <row r="446" spans="1:12" ht="56.25" customHeight="1">
      <c r="A446" s="200" t="s">
        <v>1311</v>
      </c>
      <c r="B446" s="193" t="s">
        <v>1311</v>
      </c>
      <c r="C446" s="194">
        <v>42762</v>
      </c>
      <c r="D446" s="194" t="s">
        <v>7930</v>
      </c>
      <c r="E446" s="195" t="s">
        <v>13</v>
      </c>
      <c r="F446" s="195">
        <v>365252</v>
      </c>
      <c r="G446" s="195"/>
      <c r="H446" s="196" t="s">
        <v>1312</v>
      </c>
      <c r="I446" s="197">
        <v>4735636.91</v>
      </c>
      <c r="J446" s="197">
        <v>0</v>
      </c>
      <c r="K446" s="198">
        <f t="shared" si="6"/>
        <v>4735636.91</v>
      </c>
      <c r="L446" s="199" t="s">
        <v>1580</v>
      </c>
    </row>
    <row r="447" spans="1:12" ht="56.25" customHeight="1">
      <c r="A447" s="200" t="s">
        <v>1311</v>
      </c>
      <c r="B447" s="193" t="s">
        <v>1311</v>
      </c>
      <c r="C447" s="194">
        <v>42762</v>
      </c>
      <c r="D447" s="194" t="s">
        <v>7931</v>
      </c>
      <c r="E447" s="195" t="s">
        <v>13</v>
      </c>
      <c r="F447" s="195">
        <v>365254</v>
      </c>
      <c r="G447" s="195"/>
      <c r="H447" s="196" t="s">
        <v>1312</v>
      </c>
      <c r="I447" s="197">
        <v>4735636.91</v>
      </c>
      <c r="J447" s="197">
        <v>0</v>
      </c>
      <c r="K447" s="198">
        <f t="shared" si="6"/>
        <v>4735636.91</v>
      </c>
      <c r="L447" s="199" t="s">
        <v>1580</v>
      </c>
    </row>
    <row r="448" spans="1:12" ht="56.25" customHeight="1">
      <c r="A448" s="200" t="s">
        <v>1311</v>
      </c>
      <c r="B448" s="193" t="s">
        <v>1311</v>
      </c>
      <c r="C448" s="194">
        <v>42762</v>
      </c>
      <c r="D448" s="194" t="s">
        <v>7932</v>
      </c>
      <c r="E448" s="195" t="s">
        <v>13</v>
      </c>
      <c r="F448" s="195">
        <v>365256</v>
      </c>
      <c r="G448" s="195"/>
      <c r="H448" s="196" t="s">
        <v>1312</v>
      </c>
      <c r="I448" s="197">
        <v>13006983.119999999</v>
      </c>
      <c r="J448" s="197">
        <v>0</v>
      </c>
      <c r="K448" s="198">
        <f t="shared" si="6"/>
        <v>13006983.119999999</v>
      </c>
      <c r="L448" s="199" t="s">
        <v>1580</v>
      </c>
    </row>
    <row r="449" spans="1:12" ht="56.25" customHeight="1">
      <c r="A449" s="200" t="s">
        <v>1311</v>
      </c>
      <c r="B449" s="193" t="s">
        <v>1311</v>
      </c>
      <c r="C449" s="194">
        <v>42762</v>
      </c>
      <c r="D449" s="194" t="s">
        <v>7933</v>
      </c>
      <c r="E449" s="195" t="s">
        <v>13</v>
      </c>
      <c r="F449" s="195">
        <v>365258</v>
      </c>
      <c r="G449" s="195"/>
      <c r="H449" s="196" t="s">
        <v>1312</v>
      </c>
      <c r="I449" s="197">
        <v>13006983.119999999</v>
      </c>
      <c r="J449" s="197">
        <v>0</v>
      </c>
      <c r="K449" s="198">
        <f t="shared" si="6"/>
        <v>13006983.119999999</v>
      </c>
      <c r="L449" s="199" t="s">
        <v>1580</v>
      </c>
    </row>
    <row r="450" spans="1:12" ht="56.25" customHeight="1">
      <c r="A450" s="200" t="s">
        <v>1311</v>
      </c>
      <c r="B450" s="193" t="s">
        <v>1311</v>
      </c>
      <c r="C450" s="194">
        <v>42762</v>
      </c>
      <c r="D450" s="194" t="s">
        <v>7934</v>
      </c>
      <c r="E450" s="195" t="s">
        <v>13</v>
      </c>
      <c r="F450" s="195">
        <v>365260</v>
      </c>
      <c r="G450" s="195"/>
      <c r="H450" s="196" t="s">
        <v>1312</v>
      </c>
      <c r="I450" s="197">
        <v>13006983.119999999</v>
      </c>
      <c r="J450" s="197">
        <v>0</v>
      </c>
      <c r="K450" s="198">
        <f t="shared" si="6"/>
        <v>13006983.119999999</v>
      </c>
      <c r="L450" s="199" t="s">
        <v>1580</v>
      </c>
    </row>
    <row r="451" spans="1:12" ht="56.25" customHeight="1">
      <c r="A451" s="200" t="s">
        <v>1311</v>
      </c>
      <c r="B451" s="193" t="s">
        <v>1311</v>
      </c>
      <c r="C451" s="194">
        <v>42762</v>
      </c>
      <c r="D451" s="194" t="s">
        <v>7935</v>
      </c>
      <c r="E451" s="195" t="s">
        <v>13</v>
      </c>
      <c r="F451" s="195">
        <v>365262</v>
      </c>
      <c r="G451" s="195"/>
      <c r="H451" s="196" t="s">
        <v>1312</v>
      </c>
      <c r="I451" s="197">
        <v>13006983.119999999</v>
      </c>
      <c r="J451" s="197">
        <v>0</v>
      </c>
      <c r="K451" s="198">
        <f t="shared" si="6"/>
        <v>13006983.119999999</v>
      </c>
      <c r="L451" s="199" t="s">
        <v>1580</v>
      </c>
    </row>
    <row r="452" spans="1:12" ht="56.25" customHeight="1">
      <c r="A452" s="200" t="s">
        <v>1311</v>
      </c>
      <c r="B452" s="193" t="s">
        <v>1311</v>
      </c>
      <c r="C452" s="194">
        <v>42762</v>
      </c>
      <c r="D452" s="194" t="s">
        <v>7936</v>
      </c>
      <c r="E452" s="195" t="s">
        <v>13</v>
      </c>
      <c r="F452" s="195">
        <v>365264</v>
      </c>
      <c r="G452" s="195"/>
      <c r="H452" s="196" t="s">
        <v>1312</v>
      </c>
      <c r="I452" s="197">
        <v>2393034.65</v>
      </c>
      <c r="J452" s="197">
        <v>0</v>
      </c>
      <c r="K452" s="198">
        <f t="shared" si="6"/>
        <v>2393034.65</v>
      </c>
      <c r="L452" s="199" t="s">
        <v>1580</v>
      </c>
    </row>
    <row r="453" spans="1:12" ht="56.25" customHeight="1">
      <c r="A453" s="200" t="s">
        <v>1311</v>
      </c>
      <c r="B453" s="193" t="s">
        <v>1311</v>
      </c>
      <c r="C453" s="194">
        <v>42762</v>
      </c>
      <c r="D453" s="194" t="s">
        <v>7937</v>
      </c>
      <c r="E453" s="195" t="s">
        <v>13</v>
      </c>
      <c r="F453" s="195">
        <v>365266</v>
      </c>
      <c r="G453" s="195"/>
      <c r="H453" s="196" t="s">
        <v>1312</v>
      </c>
      <c r="I453" s="197">
        <v>2393034.65</v>
      </c>
      <c r="J453" s="197">
        <v>0</v>
      </c>
      <c r="K453" s="198">
        <f t="shared" si="6"/>
        <v>2393034.65</v>
      </c>
      <c r="L453" s="199" t="s">
        <v>1580</v>
      </c>
    </row>
    <row r="454" spans="1:12" ht="56.25" customHeight="1">
      <c r="A454" s="200" t="s">
        <v>1311</v>
      </c>
      <c r="B454" s="193" t="s">
        <v>1311</v>
      </c>
      <c r="C454" s="194">
        <v>42762</v>
      </c>
      <c r="D454" s="194" t="s">
        <v>7938</v>
      </c>
      <c r="E454" s="195" t="s">
        <v>13</v>
      </c>
      <c r="F454" s="195">
        <v>365268</v>
      </c>
      <c r="G454" s="195"/>
      <c r="H454" s="196" t="s">
        <v>1312</v>
      </c>
      <c r="I454" s="197">
        <v>2393034.65</v>
      </c>
      <c r="J454" s="197">
        <v>0</v>
      </c>
      <c r="K454" s="198">
        <f t="shared" si="6"/>
        <v>2393034.65</v>
      </c>
      <c r="L454" s="199" t="s">
        <v>1580</v>
      </c>
    </row>
    <row r="455" spans="1:12" ht="56.25" customHeight="1">
      <c r="A455" s="200" t="s">
        <v>1311</v>
      </c>
      <c r="B455" s="193" t="s">
        <v>1311</v>
      </c>
      <c r="C455" s="194">
        <v>42762</v>
      </c>
      <c r="D455" s="194" t="s">
        <v>7939</v>
      </c>
      <c r="E455" s="195" t="s">
        <v>13</v>
      </c>
      <c r="F455" s="195">
        <v>365270</v>
      </c>
      <c r="G455" s="195"/>
      <c r="H455" s="196" t="s">
        <v>1312</v>
      </c>
      <c r="I455" s="197">
        <v>2393034.65</v>
      </c>
      <c r="J455" s="197">
        <v>0</v>
      </c>
      <c r="K455" s="198">
        <f t="shared" si="6"/>
        <v>2393034.65</v>
      </c>
      <c r="L455" s="199" t="s">
        <v>1580</v>
      </c>
    </row>
    <row r="456" spans="1:12" ht="56.25" customHeight="1">
      <c r="A456" s="200" t="s">
        <v>1311</v>
      </c>
      <c r="B456" s="193" t="s">
        <v>1311</v>
      </c>
      <c r="C456" s="194">
        <v>42762</v>
      </c>
      <c r="D456" s="194" t="s">
        <v>7940</v>
      </c>
      <c r="E456" s="195" t="s">
        <v>13</v>
      </c>
      <c r="F456" s="195">
        <v>365272</v>
      </c>
      <c r="G456" s="195"/>
      <c r="H456" s="196" t="s">
        <v>1312</v>
      </c>
      <c r="I456" s="197">
        <v>1087583.17</v>
      </c>
      <c r="J456" s="197">
        <v>0</v>
      </c>
      <c r="K456" s="198">
        <f t="shared" si="6"/>
        <v>1087583.17</v>
      </c>
      <c r="L456" s="199" t="s">
        <v>1580</v>
      </c>
    </row>
    <row r="457" spans="1:12" ht="56.25" customHeight="1">
      <c r="A457" s="200" t="s">
        <v>1311</v>
      </c>
      <c r="B457" s="193" t="s">
        <v>1311</v>
      </c>
      <c r="C457" s="194">
        <v>42762</v>
      </c>
      <c r="D457" s="194" t="s">
        <v>7941</v>
      </c>
      <c r="E457" s="195" t="s">
        <v>13</v>
      </c>
      <c r="F457" s="195">
        <v>365274</v>
      </c>
      <c r="G457" s="195"/>
      <c r="H457" s="196" t="s">
        <v>1312</v>
      </c>
      <c r="I457" s="197">
        <v>2343431.4300000002</v>
      </c>
      <c r="J457" s="197">
        <v>0</v>
      </c>
      <c r="K457" s="198">
        <f t="shared" ref="K457:K520" si="7">+I457+J457</f>
        <v>2343431.4300000002</v>
      </c>
      <c r="L457" s="199" t="s">
        <v>1580</v>
      </c>
    </row>
    <row r="458" spans="1:12" ht="56.25" customHeight="1">
      <c r="A458" s="200" t="s">
        <v>1311</v>
      </c>
      <c r="B458" s="193" t="s">
        <v>1311</v>
      </c>
      <c r="C458" s="194">
        <v>42762</v>
      </c>
      <c r="D458" s="194" t="s">
        <v>7942</v>
      </c>
      <c r="E458" s="195" t="s">
        <v>13</v>
      </c>
      <c r="F458" s="195">
        <v>365276</v>
      </c>
      <c r="G458" s="195"/>
      <c r="H458" s="196" t="s">
        <v>1312</v>
      </c>
      <c r="I458" s="197">
        <v>484021.02</v>
      </c>
      <c r="J458" s="197">
        <v>0</v>
      </c>
      <c r="K458" s="198">
        <f t="shared" si="7"/>
        <v>484021.02</v>
      </c>
      <c r="L458" s="199" t="s">
        <v>1580</v>
      </c>
    </row>
    <row r="459" spans="1:12" ht="56.25" customHeight="1">
      <c r="A459" s="200" t="s">
        <v>1311</v>
      </c>
      <c r="B459" s="193" t="s">
        <v>1311</v>
      </c>
      <c r="C459" s="194">
        <v>42762</v>
      </c>
      <c r="D459" s="194" t="s">
        <v>7943</v>
      </c>
      <c r="E459" s="195" t="s">
        <v>13</v>
      </c>
      <c r="F459" s="195">
        <v>365278</v>
      </c>
      <c r="G459" s="195"/>
      <c r="H459" s="196" t="s">
        <v>1312</v>
      </c>
      <c r="I459" s="197">
        <v>1329420.6000000001</v>
      </c>
      <c r="J459" s="197">
        <v>0</v>
      </c>
      <c r="K459" s="198">
        <f t="shared" si="7"/>
        <v>1329420.6000000001</v>
      </c>
      <c r="L459" s="199" t="s">
        <v>1580</v>
      </c>
    </row>
    <row r="460" spans="1:12" ht="56.25" customHeight="1">
      <c r="A460" s="200" t="s">
        <v>1311</v>
      </c>
      <c r="B460" s="193" t="s">
        <v>1311</v>
      </c>
      <c r="C460" s="194">
        <v>42762</v>
      </c>
      <c r="D460" s="194" t="s">
        <v>7944</v>
      </c>
      <c r="E460" s="195" t="s">
        <v>13</v>
      </c>
      <c r="F460" s="195">
        <v>365280</v>
      </c>
      <c r="G460" s="195"/>
      <c r="H460" s="196" t="s">
        <v>1312</v>
      </c>
      <c r="I460" s="197">
        <v>6436509.6299999999</v>
      </c>
      <c r="J460" s="197">
        <v>0</v>
      </c>
      <c r="K460" s="198">
        <f t="shared" si="7"/>
        <v>6436509.6299999999</v>
      </c>
      <c r="L460" s="199" t="s">
        <v>1580</v>
      </c>
    </row>
    <row r="461" spans="1:12" ht="56.25" customHeight="1">
      <c r="A461" s="200" t="s">
        <v>1311</v>
      </c>
      <c r="B461" s="193" t="s">
        <v>1311</v>
      </c>
      <c r="C461" s="194">
        <v>42762</v>
      </c>
      <c r="D461" s="194" t="s">
        <v>7945</v>
      </c>
      <c r="E461" s="195" t="s">
        <v>13</v>
      </c>
      <c r="F461" s="195">
        <v>365282</v>
      </c>
      <c r="G461" s="195"/>
      <c r="H461" s="196" t="s">
        <v>1312</v>
      </c>
      <c r="I461" s="197">
        <v>427682.58</v>
      </c>
      <c r="J461" s="197">
        <v>0</v>
      </c>
      <c r="K461" s="198">
        <f t="shared" si="7"/>
        <v>427682.58</v>
      </c>
      <c r="L461" s="199" t="s">
        <v>1580</v>
      </c>
    </row>
    <row r="462" spans="1:12" ht="56.25" customHeight="1">
      <c r="A462" s="200" t="s">
        <v>1311</v>
      </c>
      <c r="B462" s="193" t="s">
        <v>1311</v>
      </c>
      <c r="C462" s="194">
        <v>42762</v>
      </c>
      <c r="D462" s="194" t="s">
        <v>7946</v>
      </c>
      <c r="E462" s="195" t="s">
        <v>13</v>
      </c>
      <c r="F462" s="195">
        <v>365284</v>
      </c>
      <c r="G462" s="195"/>
      <c r="H462" s="196" t="s">
        <v>1312</v>
      </c>
      <c r="I462" s="197">
        <v>2530443.54</v>
      </c>
      <c r="J462" s="197">
        <v>0</v>
      </c>
      <c r="K462" s="198">
        <f t="shared" si="7"/>
        <v>2530443.54</v>
      </c>
      <c r="L462" s="199" t="s">
        <v>1580</v>
      </c>
    </row>
    <row r="463" spans="1:12" ht="56.25" customHeight="1">
      <c r="A463" s="200" t="s">
        <v>1311</v>
      </c>
      <c r="B463" s="193" t="s">
        <v>1311</v>
      </c>
      <c r="C463" s="194">
        <v>42762</v>
      </c>
      <c r="D463" s="194" t="s">
        <v>7947</v>
      </c>
      <c r="E463" s="195" t="s">
        <v>13</v>
      </c>
      <c r="F463" s="195">
        <v>365286</v>
      </c>
      <c r="G463" s="195"/>
      <c r="H463" s="196" t="s">
        <v>1312</v>
      </c>
      <c r="I463" s="197">
        <v>5452383.7699999996</v>
      </c>
      <c r="J463" s="197">
        <v>0</v>
      </c>
      <c r="K463" s="198">
        <f t="shared" si="7"/>
        <v>5452383.7699999996</v>
      </c>
      <c r="L463" s="199" t="s">
        <v>1580</v>
      </c>
    </row>
    <row r="464" spans="1:12" ht="56.25" customHeight="1">
      <c r="A464" s="200" t="s">
        <v>1311</v>
      </c>
      <c r="B464" s="193" t="s">
        <v>1311</v>
      </c>
      <c r="C464" s="194">
        <v>42762</v>
      </c>
      <c r="D464" s="194" t="s">
        <v>7948</v>
      </c>
      <c r="E464" s="195" t="s">
        <v>13</v>
      </c>
      <c r="F464" s="195">
        <v>365288</v>
      </c>
      <c r="G464" s="195"/>
      <c r="H464" s="196" t="s">
        <v>1312</v>
      </c>
      <c r="I464" s="197">
        <v>362291.01</v>
      </c>
      <c r="J464" s="197">
        <v>0</v>
      </c>
      <c r="K464" s="198">
        <f t="shared" si="7"/>
        <v>362291.01</v>
      </c>
      <c r="L464" s="199" t="s">
        <v>1580</v>
      </c>
    </row>
    <row r="465" spans="1:12" ht="56.25" customHeight="1">
      <c r="A465" s="200" t="s">
        <v>1311</v>
      </c>
      <c r="B465" s="193" t="s">
        <v>1311</v>
      </c>
      <c r="C465" s="194">
        <v>42762</v>
      </c>
      <c r="D465" s="194" t="s">
        <v>7949</v>
      </c>
      <c r="E465" s="195" t="s">
        <v>13</v>
      </c>
      <c r="F465" s="195">
        <v>365290</v>
      </c>
      <c r="G465" s="195"/>
      <c r="H465" s="196" t="s">
        <v>1312</v>
      </c>
      <c r="I465" s="197">
        <v>14975612.49</v>
      </c>
      <c r="J465" s="197">
        <v>0</v>
      </c>
      <c r="K465" s="198">
        <f t="shared" si="7"/>
        <v>14975612.49</v>
      </c>
      <c r="L465" s="199" t="s">
        <v>1580</v>
      </c>
    </row>
    <row r="466" spans="1:12" ht="56.25" customHeight="1">
      <c r="A466" s="200" t="s">
        <v>1311</v>
      </c>
      <c r="B466" s="193" t="s">
        <v>1311</v>
      </c>
      <c r="C466" s="194">
        <v>42762</v>
      </c>
      <c r="D466" s="194" t="s">
        <v>7950</v>
      </c>
      <c r="E466" s="195" t="s">
        <v>13</v>
      </c>
      <c r="F466" s="195">
        <v>365292</v>
      </c>
      <c r="G466" s="195"/>
      <c r="H466" s="196" t="s">
        <v>1312</v>
      </c>
      <c r="I466" s="197">
        <v>3093118.57</v>
      </c>
      <c r="J466" s="197">
        <v>0</v>
      </c>
      <c r="K466" s="198">
        <f t="shared" si="7"/>
        <v>3093118.57</v>
      </c>
      <c r="L466" s="199" t="s">
        <v>1580</v>
      </c>
    </row>
    <row r="467" spans="1:12" ht="56.25" customHeight="1">
      <c r="A467" s="200" t="s">
        <v>1311</v>
      </c>
      <c r="B467" s="193" t="s">
        <v>1311</v>
      </c>
      <c r="C467" s="194">
        <v>42762</v>
      </c>
      <c r="D467" s="194" t="s">
        <v>7951</v>
      </c>
      <c r="E467" s="195" t="s">
        <v>13</v>
      </c>
      <c r="F467" s="195">
        <v>365294</v>
      </c>
      <c r="G467" s="195"/>
      <c r="H467" s="196" t="s">
        <v>1312</v>
      </c>
      <c r="I467" s="197">
        <v>6950160.29</v>
      </c>
      <c r="J467" s="197">
        <v>0</v>
      </c>
      <c r="K467" s="198">
        <f t="shared" si="7"/>
        <v>6950160.29</v>
      </c>
      <c r="L467" s="199" t="s">
        <v>1580</v>
      </c>
    </row>
    <row r="468" spans="1:12" ht="56.25" customHeight="1">
      <c r="A468" s="200" t="s">
        <v>1311</v>
      </c>
      <c r="B468" s="193" t="s">
        <v>1311</v>
      </c>
      <c r="C468" s="194">
        <v>42762</v>
      </c>
      <c r="D468" s="194" t="s">
        <v>7952</v>
      </c>
      <c r="E468" s="195" t="s">
        <v>13</v>
      </c>
      <c r="F468" s="195">
        <v>365296</v>
      </c>
      <c r="G468" s="195"/>
      <c r="H468" s="196" t="s">
        <v>1312</v>
      </c>
      <c r="I468" s="197">
        <v>569074.32000000007</v>
      </c>
      <c r="J468" s="197">
        <v>0</v>
      </c>
      <c r="K468" s="198">
        <f t="shared" si="7"/>
        <v>569074.32000000007</v>
      </c>
      <c r="L468" s="199" t="s">
        <v>1580</v>
      </c>
    </row>
    <row r="469" spans="1:12" ht="56.25" customHeight="1">
      <c r="A469" s="200">
        <v>25</v>
      </c>
      <c r="B469" s="193" t="s">
        <v>1408</v>
      </c>
      <c r="C469" s="194">
        <v>42762</v>
      </c>
      <c r="D469" s="194" t="s">
        <v>2915</v>
      </c>
      <c r="E469" s="195" t="s">
        <v>1728</v>
      </c>
      <c r="F469" s="195">
        <v>12476034</v>
      </c>
      <c r="G469" s="195"/>
      <c r="H469" s="196" t="s">
        <v>2916</v>
      </c>
      <c r="I469" s="197">
        <v>48785.13</v>
      </c>
      <c r="J469" s="197">
        <v>0</v>
      </c>
      <c r="K469" s="198">
        <f t="shared" si="7"/>
        <v>48785.13</v>
      </c>
      <c r="L469" s="199" t="s">
        <v>1580</v>
      </c>
    </row>
    <row r="470" spans="1:12" ht="56.25" customHeight="1">
      <c r="A470" s="200">
        <v>25</v>
      </c>
      <c r="B470" s="193" t="s">
        <v>1408</v>
      </c>
      <c r="C470" s="194">
        <v>42762</v>
      </c>
      <c r="D470" s="194" t="s">
        <v>2917</v>
      </c>
      <c r="E470" s="195" t="s">
        <v>1728</v>
      </c>
      <c r="F470" s="195">
        <v>12476036</v>
      </c>
      <c r="G470" s="195"/>
      <c r="H470" s="196" t="s">
        <v>2918</v>
      </c>
      <c r="I470" s="197">
        <v>346033.4</v>
      </c>
      <c r="J470" s="197">
        <v>0</v>
      </c>
      <c r="K470" s="198">
        <f t="shared" si="7"/>
        <v>346033.4</v>
      </c>
      <c r="L470" s="199" t="s">
        <v>1580</v>
      </c>
    </row>
    <row r="471" spans="1:12" ht="56.25" customHeight="1">
      <c r="A471" s="200">
        <v>25</v>
      </c>
      <c r="B471" s="193" t="s">
        <v>1408</v>
      </c>
      <c r="C471" s="194">
        <v>42762</v>
      </c>
      <c r="D471" s="194" t="s">
        <v>2919</v>
      </c>
      <c r="E471" s="195" t="s">
        <v>1728</v>
      </c>
      <c r="F471" s="195">
        <v>12476039</v>
      </c>
      <c r="G471" s="195"/>
      <c r="H471" s="196" t="s">
        <v>2920</v>
      </c>
      <c r="I471" s="197">
        <v>86098.57</v>
      </c>
      <c r="J471" s="197">
        <v>0</v>
      </c>
      <c r="K471" s="198">
        <f t="shared" si="7"/>
        <v>86098.57</v>
      </c>
      <c r="L471" s="199" t="s">
        <v>1580</v>
      </c>
    </row>
    <row r="472" spans="1:12" ht="56.25" customHeight="1">
      <c r="A472" s="200">
        <v>25</v>
      </c>
      <c r="B472" s="193" t="s">
        <v>1408</v>
      </c>
      <c r="C472" s="194">
        <v>42762</v>
      </c>
      <c r="D472" s="194" t="s">
        <v>2921</v>
      </c>
      <c r="E472" s="195" t="s">
        <v>1728</v>
      </c>
      <c r="F472" s="195">
        <v>12476040</v>
      </c>
      <c r="G472" s="195"/>
      <c r="H472" s="196" t="s">
        <v>2922</v>
      </c>
      <c r="I472" s="197">
        <v>1057979.54</v>
      </c>
      <c r="J472" s="197">
        <v>0</v>
      </c>
      <c r="K472" s="198">
        <f t="shared" si="7"/>
        <v>1057979.54</v>
      </c>
      <c r="L472" s="199" t="s">
        <v>1580</v>
      </c>
    </row>
    <row r="473" spans="1:12" ht="56.25" customHeight="1">
      <c r="A473" s="200">
        <v>25</v>
      </c>
      <c r="B473" s="193" t="s">
        <v>1408</v>
      </c>
      <c r="C473" s="194">
        <v>42762</v>
      </c>
      <c r="D473" s="194" t="s">
        <v>2923</v>
      </c>
      <c r="E473" s="195" t="s">
        <v>1728</v>
      </c>
      <c r="F473" s="195">
        <v>12476041</v>
      </c>
      <c r="G473" s="195"/>
      <c r="H473" s="196" t="s">
        <v>2924</v>
      </c>
      <c r="I473" s="197">
        <v>43041.87</v>
      </c>
      <c r="J473" s="197">
        <v>0</v>
      </c>
      <c r="K473" s="198">
        <f t="shared" si="7"/>
        <v>43041.87</v>
      </c>
      <c r="L473" s="199" t="s">
        <v>1580</v>
      </c>
    </row>
    <row r="474" spans="1:12" ht="56.25" customHeight="1">
      <c r="A474" s="200">
        <v>25</v>
      </c>
      <c r="B474" s="193" t="s">
        <v>1408</v>
      </c>
      <c r="C474" s="194">
        <v>42762</v>
      </c>
      <c r="D474" s="194" t="s">
        <v>2925</v>
      </c>
      <c r="E474" s="195" t="s">
        <v>1728</v>
      </c>
      <c r="F474" s="195">
        <v>12476042</v>
      </c>
      <c r="G474" s="195"/>
      <c r="H474" s="196" t="s">
        <v>2926</v>
      </c>
      <c r="I474" s="197">
        <v>186198.61000000002</v>
      </c>
      <c r="J474" s="197">
        <v>0</v>
      </c>
      <c r="K474" s="198">
        <f t="shared" si="7"/>
        <v>186198.61000000002</v>
      </c>
      <c r="L474" s="199" t="s">
        <v>1580</v>
      </c>
    </row>
    <row r="475" spans="1:12" ht="56.25" customHeight="1">
      <c r="A475" s="200">
        <v>25</v>
      </c>
      <c r="B475" s="193" t="s">
        <v>1408</v>
      </c>
      <c r="C475" s="194">
        <v>42762</v>
      </c>
      <c r="D475" s="194" t="s">
        <v>2927</v>
      </c>
      <c r="E475" s="195" t="s">
        <v>1728</v>
      </c>
      <c r="F475" s="195">
        <v>12476043</v>
      </c>
      <c r="G475" s="195"/>
      <c r="H475" s="196" t="s">
        <v>2928</v>
      </c>
      <c r="I475" s="197">
        <v>492285.77</v>
      </c>
      <c r="J475" s="197">
        <v>0</v>
      </c>
      <c r="K475" s="198">
        <f t="shared" si="7"/>
        <v>492285.77</v>
      </c>
      <c r="L475" s="199" t="s">
        <v>1580</v>
      </c>
    </row>
    <row r="476" spans="1:12" ht="56.25" customHeight="1">
      <c r="A476" s="200">
        <v>25</v>
      </c>
      <c r="B476" s="193" t="s">
        <v>1408</v>
      </c>
      <c r="C476" s="194">
        <v>42762</v>
      </c>
      <c r="D476" s="194" t="s">
        <v>2929</v>
      </c>
      <c r="E476" s="195" t="s">
        <v>1728</v>
      </c>
      <c r="F476" s="195">
        <v>12476044</v>
      </c>
      <c r="G476" s="195"/>
      <c r="H476" s="196" t="s">
        <v>2930</v>
      </c>
      <c r="I476" s="197">
        <v>209656.06</v>
      </c>
      <c r="J476" s="197">
        <v>0</v>
      </c>
      <c r="K476" s="198">
        <f t="shared" si="7"/>
        <v>209656.06</v>
      </c>
      <c r="L476" s="199" t="s">
        <v>1580</v>
      </c>
    </row>
    <row r="477" spans="1:12" ht="56.25" customHeight="1">
      <c r="A477" s="200">
        <v>25</v>
      </c>
      <c r="B477" s="193" t="s">
        <v>1408</v>
      </c>
      <c r="C477" s="194">
        <v>42762</v>
      </c>
      <c r="D477" s="194" t="s">
        <v>2931</v>
      </c>
      <c r="E477" s="195" t="s">
        <v>1728</v>
      </c>
      <c r="F477" s="195">
        <v>12476045</v>
      </c>
      <c r="G477" s="195"/>
      <c r="H477" s="196" t="s">
        <v>2932</v>
      </c>
      <c r="I477" s="197">
        <v>168190.28</v>
      </c>
      <c r="J477" s="197">
        <v>0</v>
      </c>
      <c r="K477" s="198">
        <f t="shared" si="7"/>
        <v>168190.28</v>
      </c>
      <c r="L477" s="199" t="s">
        <v>1580</v>
      </c>
    </row>
    <row r="478" spans="1:12" ht="56.25" customHeight="1">
      <c r="A478" s="200">
        <v>25</v>
      </c>
      <c r="B478" s="193" t="s">
        <v>1408</v>
      </c>
      <c r="C478" s="194">
        <v>42762</v>
      </c>
      <c r="D478" s="194" t="s">
        <v>2933</v>
      </c>
      <c r="E478" s="195" t="s">
        <v>1728</v>
      </c>
      <c r="F478" s="195">
        <v>12476046</v>
      </c>
      <c r="G478" s="195"/>
      <c r="H478" s="196" t="s">
        <v>2934</v>
      </c>
      <c r="I478" s="197">
        <v>2142548.39</v>
      </c>
      <c r="J478" s="197">
        <v>0</v>
      </c>
      <c r="K478" s="198">
        <f t="shared" si="7"/>
        <v>2142548.39</v>
      </c>
      <c r="L478" s="199" t="s">
        <v>1580</v>
      </c>
    </row>
    <row r="479" spans="1:12" ht="56.25" customHeight="1">
      <c r="A479" s="200">
        <v>25</v>
      </c>
      <c r="B479" s="193" t="s">
        <v>1408</v>
      </c>
      <c r="C479" s="194">
        <v>42762</v>
      </c>
      <c r="D479" s="194" t="s">
        <v>2935</v>
      </c>
      <c r="E479" s="195" t="s">
        <v>1728</v>
      </c>
      <c r="F479" s="195">
        <v>12476047</v>
      </c>
      <c r="G479" s="195"/>
      <c r="H479" s="196" t="s">
        <v>2936</v>
      </c>
      <c r="I479" s="197">
        <v>634053.46</v>
      </c>
      <c r="J479" s="197">
        <v>0</v>
      </c>
      <c r="K479" s="198">
        <f t="shared" si="7"/>
        <v>634053.46</v>
      </c>
      <c r="L479" s="199" t="s">
        <v>1580</v>
      </c>
    </row>
    <row r="480" spans="1:12" ht="56.25" customHeight="1">
      <c r="A480" s="200">
        <v>513</v>
      </c>
      <c r="B480" s="193" t="s">
        <v>1394</v>
      </c>
      <c r="C480" s="194">
        <v>42762</v>
      </c>
      <c r="D480" s="194" t="s">
        <v>5592</v>
      </c>
      <c r="E480" s="195" t="s">
        <v>1728</v>
      </c>
      <c r="F480" s="195">
        <v>12476027</v>
      </c>
      <c r="G480" s="195"/>
      <c r="H480" s="196" t="s">
        <v>5593</v>
      </c>
      <c r="I480" s="197">
        <v>9584.74</v>
      </c>
      <c r="J480" s="197">
        <v>0</v>
      </c>
      <c r="K480" s="198">
        <f t="shared" si="7"/>
        <v>9584.74</v>
      </c>
      <c r="L480" s="199" t="s">
        <v>1580</v>
      </c>
    </row>
    <row r="481" spans="1:12" ht="56.25" customHeight="1">
      <c r="A481" s="200">
        <v>513</v>
      </c>
      <c r="B481" s="193" t="s">
        <v>1394</v>
      </c>
      <c r="C481" s="194">
        <v>42762</v>
      </c>
      <c r="D481" s="194" t="s">
        <v>5594</v>
      </c>
      <c r="E481" s="195" t="s">
        <v>1728</v>
      </c>
      <c r="F481" s="195">
        <v>12476029</v>
      </c>
      <c r="G481" s="195"/>
      <c r="H481" s="196" t="s">
        <v>5595</v>
      </c>
      <c r="I481" s="197">
        <v>35407.800000000003</v>
      </c>
      <c r="J481" s="197">
        <v>0</v>
      </c>
      <c r="K481" s="198">
        <f t="shared" si="7"/>
        <v>35407.800000000003</v>
      </c>
      <c r="L481" s="199" t="s">
        <v>1580</v>
      </c>
    </row>
    <row r="482" spans="1:12" ht="56.25" customHeight="1">
      <c r="A482" s="200">
        <v>513</v>
      </c>
      <c r="B482" s="193" t="s">
        <v>1394</v>
      </c>
      <c r="C482" s="194">
        <v>42762</v>
      </c>
      <c r="D482" s="194" t="s">
        <v>5596</v>
      </c>
      <c r="E482" s="195" t="s">
        <v>1728</v>
      </c>
      <c r="F482" s="195">
        <v>12476031</v>
      </c>
      <c r="G482" s="195"/>
      <c r="H482" s="196" t="s">
        <v>5597</v>
      </c>
      <c r="I482" s="197">
        <v>232492</v>
      </c>
      <c r="J482" s="197">
        <v>0</v>
      </c>
      <c r="K482" s="198">
        <f t="shared" si="7"/>
        <v>232492</v>
      </c>
      <c r="L482" s="199" t="s">
        <v>1580</v>
      </c>
    </row>
    <row r="483" spans="1:12" ht="56.25" customHeight="1">
      <c r="A483" s="200">
        <v>513</v>
      </c>
      <c r="B483" s="193" t="s">
        <v>1394</v>
      </c>
      <c r="C483" s="194">
        <v>42762</v>
      </c>
      <c r="D483" s="194" t="s">
        <v>5598</v>
      </c>
      <c r="E483" s="195" t="s">
        <v>1728</v>
      </c>
      <c r="F483" s="195">
        <v>12476035</v>
      </c>
      <c r="G483" s="195"/>
      <c r="H483" s="196" t="s">
        <v>5599</v>
      </c>
      <c r="I483" s="197">
        <v>12776.5</v>
      </c>
      <c r="J483" s="197">
        <v>0</v>
      </c>
      <c r="K483" s="198">
        <f t="shared" si="7"/>
        <v>12776.5</v>
      </c>
      <c r="L483" s="199" t="s">
        <v>1580</v>
      </c>
    </row>
    <row r="484" spans="1:12" ht="56.25" customHeight="1">
      <c r="A484" s="200">
        <v>513</v>
      </c>
      <c r="B484" s="193" t="s">
        <v>1394</v>
      </c>
      <c r="C484" s="194">
        <v>42762</v>
      </c>
      <c r="D484" s="194" t="s">
        <v>5600</v>
      </c>
      <c r="E484" s="195" t="s">
        <v>1728</v>
      </c>
      <c r="F484" s="195">
        <v>12476037</v>
      </c>
      <c r="G484" s="195"/>
      <c r="H484" s="196" t="s">
        <v>5601</v>
      </c>
      <c r="I484" s="197">
        <v>74412.600000000006</v>
      </c>
      <c r="J484" s="197">
        <v>0</v>
      </c>
      <c r="K484" s="198">
        <f t="shared" si="7"/>
        <v>74412.600000000006</v>
      </c>
      <c r="L484" s="199" t="s">
        <v>1580</v>
      </c>
    </row>
    <row r="485" spans="1:12" ht="56.25" customHeight="1">
      <c r="A485" s="200">
        <v>513</v>
      </c>
      <c r="B485" s="193" t="s">
        <v>1394</v>
      </c>
      <c r="C485" s="194">
        <v>42762</v>
      </c>
      <c r="D485" s="194" t="s">
        <v>5602</v>
      </c>
      <c r="E485" s="195" t="s">
        <v>1728</v>
      </c>
      <c r="F485" s="195">
        <v>12476052</v>
      </c>
      <c r="G485" s="195"/>
      <c r="H485" s="196" t="s">
        <v>5603</v>
      </c>
      <c r="I485" s="197">
        <v>46302.6</v>
      </c>
      <c r="J485" s="197">
        <v>0</v>
      </c>
      <c r="K485" s="198">
        <f t="shared" si="7"/>
        <v>46302.6</v>
      </c>
      <c r="L485" s="199" t="s">
        <v>1580</v>
      </c>
    </row>
    <row r="486" spans="1:12" ht="56.25" customHeight="1">
      <c r="A486" s="200" t="s">
        <v>628</v>
      </c>
      <c r="B486" s="193" t="s">
        <v>627</v>
      </c>
      <c r="C486" s="194">
        <v>42762</v>
      </c>
      <c r="D486" s="194" t="s">
        <v>6434</v>
      </c>
      <c r="E486" s="195" t="s">
        <v>1728</v>
      </c>
      <c r="F486" s="195">
        <v>12463036</v>
      </c>
      <c r="G486" s="195"/>
      <c r="H486" s="196" t="s">
        <v>6435</v>
      </c>
      <c r="I486" s="197">
        <v>0</v>
      </c>
      <c r="J486" s="197">
        <v>139462.96</v>
      </c>
      <c r="K486" s="198">
        <f t="shared" si="7"/>
        <v>139462.96</v>
      </c>
      <c r="L486" s="199" t="s">
        <v>1580</v>
      </c>
    </row>
    <row r="487" spans="1:12" ht="56.25" customHeight="1">
      <c r="A487" s="200" t="s">
        <v>628</v>
      </c>
      <c r="B487" s="193" t="s">
        <v>627</v>
      </c>
      <c r="C487" s="194">
        <v>42762</v>
      </c>
      <c r="D487" s="194" t="s">
        <v>6436</v>
      </c>
      <c r="E487" s="195" t="s">
        <v>1728</v>
      </c>
      <c r="F487" s="195">
        <v>12463038</v>
      </c>
      <c r="G487" s="195"/>
      <c r="H487" s="196" t="s">
        <v>6437</v>
      </c>
      <c r="I487" s="197">
        <v>0</v>
      </c>
      <c r="J487" s="197">
        <v>322325.96000000002</v>
      </c>
      <c r="K487" s="198">
        <f t="shared" si="7"/>
        <v>322325.96000000002</v>
      </c>
      <c r="L487" s="199" t="s">
        <v>1580</v>
      </c>
    </row>
    <row r="488" spans="1:12" ht="56.25" customHeight="1">
      <c r="A488" s="200" t="s">
        <v>628</v>
      </c>
      <c r="B488" s="193" t="s">
        <v>627</v>
      </c>
      <c r="C488" s="194">
        <v>42762</v>
      </c>
      <c r="D488" s="194" t="s">
        <v>6438</v>
      </c>
      <c r="E488" s="195" t="s">
        <v>1728</v>
      </c>
      <c r="F488" s="195">
        <v>12463039</v>
      </c>
      <c r="G488" s="195"/>
      <c r="H488" s="196" t="s">
        <v>6439</v>
      </c>
      <c r="I488" s="197">
        <v>0</v>
      </c>
      <c r="J488" s="197">
        <v>59774.74</v>
      </c>
      <c r="K488" s="198">
        <f t="shared" si="7"/>
        <v>59774.74</v>
      </c>
      <c r="L488" s="199" t="s">
        <v>1580</v>
      </c>
    </row>
    <row r="489" spans="1:12" ht="56.25" customHeight="1">
      <c r="A489" s="200" t="s">
        <v>628</v>
      </c>
      <c r="B489" s="193" t="s">
        <v>627</v>
      </c>
      <c r="C489" s="194">
        <v>42762</v>
      </c>
      <c r="D489" s="194" t="s">
        <v>6440</v>
      </c>
      <c r="E489" s="195" t="s">
        <v>1728</v>
      </c>
      <c r="F489" s="195">
        <v>12463040</v>
      </c>
      <c r="G489" s="195"/>
      <c r="H489" s="196" t="s">
        <v>6441</v>
      </c>
      <c r="I489" s="197">
        <v>0</v>
      </c>
      <c r="J489" s="197">
        <v>1547.41</v>
      </c>
      <c r="K489" s="198">
        <f t="shared" si="7"/>
        <v>1547.41</v>
      </c>
      <c r="L489" s="199" t="s">
        <v>1580</v>
      </c>
    </row>
    <row r="490" spans="1:12" ht="56.25" customHeight="1">
      <c r="A490" s="200" t="s">
        <v>628</v>
      </c>
      <c r="B490" s="193" t="s">
        <v>627</v>
      </c>
      <c r="C490" s="194">
        <v>42762</v>
      </c>
      <c r="D490" s="194" t="s">
        <v>6442</v>
      </c>
      <c r="E490" s="195" t="s">
        <v>1728</v>
      </c>
      <c r="F490" s="195">
        <v>12463042</v>
      </c>
      <c r="G490" s="195"/>
      <c r="H490" s="196" t="s">
        <v>6443</v>
      </c>
      <c r="I490" s="197">
        <v>0</v>
      </c>
      <c r="J490" s="197">
        <v>95163.900000000009</v>
      </c>
      <c r="K490" s="198">
        <f t="shared" si="7"/>
        <v>95163.900000000009</v>
      </c>
      <c r="L490" s="199" t="s">
        <v>1580</v>
      </c>
    </row>
    <row r="491" spans="1:12" ht="56.25" customHeight="1">
      <c r="A491" s="200" t="s">
        <v>628</v>
      </c>
      <c r="B491" s="193" t="s">
        <v>627</v>
      </c>
      <c r="C491" s="194">
        <v>42762</v>
      </c>
      <c r="D491" s="194" t="s">
        <v>6444</v>
      </c>
      <c r="E491" s="195" t="s">
        <v>1728</v>
      </c>
      <c r="F491" s="195">
        <v>12463041</v>
      </c>
      <c r="G491" s="195"/>
      <c r="H491" s="196" t="s">
        <v>6445</v>
      </c>
      <c r="I491" s="197">
        <v>0</v>
      </c>
      <c r="J491" s="197">
        <v>11395.85</v>
      </c>
      <c r="K491" s="198">
        <f t="shared" si="7"/>
        <v>11395.85</v>
      </c>
      <c r="L491" s="199" t="s">
        <v>1580</v>
      </c>
    </row>
    <row r="492" spans="1:12" ht="56.25" customHeight="1">
      <c r="A492" s="200">
        <v>513</v>
      </c>
      <c r="B492" s="193" t="s">
        <v>1394</v>
      </c>
      <c r="C492" s="194">
        <v>42762</v>
      </c>
      <c r="D492" s="194" t="s">
        <v>5604</v>
      </c>
      <c r="E492" s="195" t="s">
        <v>1728</v>
      </c>
      <c r="F492" s="195">
        <v>12476050</v>
      </c>
      <c r="G492" s="195"/>
      <c r="H492" s="196" t="s">
        <v>5605</v>
      </c>
      <c r="I492" s="197">
        <v>79555.600000000006</v>
      </c>
      <c r="J492" s="197">
        <v>0</v>
      </c>
      <c r="K492" s="198">
        <f t="shared" si="7"/>
        <v>79555.600000000006</v>
      </c>
      <c r="L492" s="199" t="s">
        <v>1580</v>
      </c>
    </row>
    <row r="493" spans="1:12" ht="56.25" customHeight="1">
      <c r="A493" s="200" t="s">
        <v>628</v>
      </c>
      <c r="B493" s="193" t="s">
        <v>627</v>
      </c>
      <c r="C493" s="194">
        <v>42762</v>
      </c>
      <c r="D493" s="194" t="s">
        <v>6446</v>
      </c>
      <c r="E493" s="195" t="s">
        <v>1728</v>
      </c>
      <c r="F493" s="195">
        <v>12463037</v>
      </c>
      <c r="G493" s="195"/>
      <c r="H493" s="196" t="s">
        <v>6447</v>
      </c>
      <c r="I493" s="197">
        <v>0</v>
      </c>
      <c r="J493" s="197">
        <v>138016.65</v>
      </c>
      <c r="K493" s="198">
        <f t="shared" si="7"/>
        <v>138016.65</v>
      </c>
      <c r="L493" s="199" t="s">
        <v>1580</v>
      </c>
    </row>
    <row r="494" spans="1:12" ht="56.25" customHeight="1">
      <c r="A494" s="200">
        <v>25</v>
      </c>
      <c r="B494" s="193" t="s">
        <v>1408</v>
      </c>
      <c r="C494" s="194">
        <v>42762</v>
      </c>
      <c r="D494" s="194" t="s">
        <v>2937</v>
      </c>
      <c r="E494" s="195" t="s">
        <v>1728</v>
      </c>
      <c r="F494" s="195">
        <v>12476048</v>
      </c>
      <c r="G494" s="195"/>
      <c r="H494" s="196" t="s">
        <v>2938</v>
      </c>
      <c r="I494" s="197">
        <v>214853.77000000002</v>
      </c>
      <c r="J494" s="197">
        <v>0</v>
      </c>
      <c r="K494" s="198">
        <f t="shared" si="7"/>
        <v>214853.77000000002</v>
      </c>
      <c r="L494" s="199" t="s">
        <v>1580</v>
      </c>
    </row>
    <row r="495" spans="1:12" ht="56.25" customHeight="1">
      <c r="A495" s="200">
        <v>25</v>
      </c>
      <c r="B495" s="193" t="s">
        <v>1408</v>
      </c>
      <c r="C495" s="194">
        <v>42762</v>
      </c>
      <c r="D495" s="194" t="s">
        <v>2939</v>
      </c>
      <c r="E495" s="195" t="s">
        <v>1728</v>
      </c>
      <c r="F495" s="195">
        <v>12476049</v>
      </c>
      <c r="G495" s="195"/>
      <c r="H495" s="196" t="s">
        <v>2940</v>
      </c>
      <c r="I495" s="197">
        <v>443852.11</v>
      </c>
      <c r="J495" s="197">
        <v>0</v>
      </c>
      <c r="K495" s="198">
        <f t="shared" si="7"/>
        <v>443852.11</v>
      </c>
      <c r="L495" s="199" t="s">
        <v>1580</v>
      </c>
    </row>
    <row r="496" spans="1:12" ht="56.25" customHeight="1">
      <c r="A496" s="200">
        <v>25</v>
      </c>
      <c r="B496" s="193" t="s">
        <v>1408</v>
      </c>
      <c r="C496" s="194">
        <v>42762</v>
      </c>
      <c r="D496" s="194" t="s">
        <v>2941</v>
      </c>
      <c r="E496" s="195" t="s">
        <v>1728</v>
      </c>
      <c r="F496" s="195">
        <v>12476051</v>
      </c>
      <c r="G496" s="195"/>
      <c r="H496" s="196" t="s">
        <v>2942</v>
      </c>
      <c r="I496" s="197">
        <v>243115.31</v>
      </c>
      <c r="J496" s="197">
        <v>0</v>
      </c>
      <c r="K496" s="198">
        <f t="shared" si="7"/>
        <v>243115.31</v>
      </c>
      <c r="L496" s="199" t="s">
        <v>1580</v>
      </c>
    </row>
    <row r="497" spans="1:12" ht="56.25" customHeight="1">
      <c r="A497" s="200">
        <v>25</v>
      </c>
      <c r="B497" s="193" t="s">
        <v>1408</v>
      </c>
      <c r="C497" s="194">
        <v>42762</v>
      </c>
      <c r="D497" s="194" t="s">
        <v>2943</v>
      </c>
      <c r="E497" s="195" t="s">
        <v>1728</v>
      </c>
      <c r="F497" s="195">
        <v>12476053</v>
      </c>
      <c r="G497" s="195"/>
      <c r="H497" s="196" t="s">
        <v>2944</v>
      </c>
      <c r="I497" s="197">
        <v>10684.960000000001</v>
      </c>
      <c r="J497" s="197">
        <v>0</v>
      </c>
      <c r="K497" s="198">
        <f t="shared" si="7"/>
        <v>10684.960000000001</v>
      </c>
      <c r="L497" s="199" t="s">
        <v>1580</v>
      </c>
    </row>
    <row r="498" spans="1:12" ht="56.25" customHeight="1">
      <c r="A498" s="200" t="s">
        <v>629</v>
      </c>
      <c r="B498" s="193" t="s">
        <v>630</v>
      </c>
      <c r="C498" s="194">
        <v>42762</v>
      </c>
      <c r="D498" s="194" t="s">
        <v>7390</v>
      </c>
      <c r="E498" s="195" t="s">
        <v>11</v>
      </c>
      <c r="F498" s="195">
        <v>8777</v>
      </c>
      <c r="G498" s="195"/>
      <c r="H498" s="196" t="s">
        <v>7391</v>
      </c>
      <c r="I498" s="197">
        <v>324.88</v>
      </c>
      <c r="J498" s="197">
        <v>0</v>
      </c>
      <c r="K498" s="198">
        <f t="shared" si="7"/>
        <v>324.88</v>
      </c>
      <c r="L498" s="199" t="s">
        <v>1580</v>
      </c>
    </row>
    <row r="499" spans="1:12" ht="56.25" customHeight="1">
      <c r="A499" s="200">
        <v>594</v>
      </c>
      <c r="B499" s="193" t="s">
        <v>1415</v>
      </c>
      <c r="C499" s="194">
        <v>42762</v>
      </c>
      <c r="D499" s="194" t="s">
        <v>6201</v>
      </c>
      <c r="E499" s="195" t="s">
        <v>15</v>
      </c>
      <c r="F499" s="195">
        <v>1555</v>
      </c>
      <c r="G499" s="195"/>
      <c r="H499" s="196" t="s">
        <v>6202</v>
      </c>
      <c r="I499" s="197">
        <v>6954.45</v>
      </c>
      <c r="J499" s="197">
        <v>0</v>
      </c>
      <c r="K499" s="198">
        <f t="shared" si="7"/>
        <v>6954.45</v>
      </c>
      <c r="L499" s="199" t="s">
        <v>1580</v>
      </c>
    </row>
    <row r="500" spans="1:12" ht="56.25" customHeight="1">
      <c r="A500" s="200">
        <v>513</v>
      </c>
      <c r="B500" s="193" t="s">
        <v>1394</v>
      </c>
      <c r="C500" s="194">
        <v>42762</v>
      </c>
      <c r="D500" s="194" t="s">
        <v>5606</v>
      </c>
      <c r="E500" s="195" t="s">
        <v>15</v>
      </c>
      <c r="F500" s="195">
        <v>1554</v>
      </c>
      <c r="G500" s="195"/>
      <c r="H500" s="196" t="s">
        <v>5607</v>
      </c>
      <c r="I500" s="197">
        <v>116884.44</v>
      </c>
      <c r="J500" s="197">
        <v>0</v>
      </c>
      <c r="K500" s="198">
        <f t="shared" si="7"/>
        <v>116884.44</v>
      </c>
      <c r="L500" s="199" t="s">
        <v>1580</v>
      </c>
    </row>
    <row r="501" spans="1:12" ht="56.25" customHeight="1">
      <c r="A501" s="200">
        <v>313</v>
      </c>
      <c r="B501" s="193" t="s">
        <v>5236</v>
      </c>
      <c r="C501" s="194">
        <v>42762</v>
      </c>
      <c r="D501" s="194" t="s">
        <v>5237</v>
      </c>
      <c r="E501" s="195" t="s">
        <v>15</v>
      </c>
      <c r="F501" s="195">
        <v>1556</v>
      </c>
      <c r="G501" s="195"/>
      <c r="H501" s="196" t="s">
        <v>5238</v>
      </c>
      <c r="I501" s="197">
        <v>360.55</v>
      </c>
      <c r="J501" s="197">
        <v>0</v>
      </c>
      <c r="K501" s="198">
        <f t="shared" si="7"/>
        <v>360.55</v>
      </c>
      <c r="L501" s="199" t="s">
        <v>1580</v>
      </c>
    </row>
    <row r="502" spans="1:12" ht="56.25" customHeight="1">
      <c r="A502" s="200">
        <v>10</v>
      </c>
      <c r="B502" s="193" t="s">
        <v>1384</v>
      </c>
      <c r="C502" s="194">
        <v>42762</v>
      </c>
      <c r="D502" s="194" t="s">
        <v>1936</v>
      </c>
      <c r="E502" s="195" t="s">
        <v>15</v>
      </c>
      <c r="F502" s="195">
        <v>1552</v>
      </c>
      <c r="G502" s="195"/>
      <c r="H502" s="196" t="s">
        <v>1937</v>
      </c>
      <c r="I502" s="197">
        <v>341.62</v>
      </c>
      <c r="J502" s="197">
        <v>0</v>
      </c>
      <c r="K502" s="198">
        <f t="shared" si="7"/>
        <v>341.62</v>
      </c>
      <c r="L502" s="199" t="s">
        <v>1580</v>
      </c>
    </row>
    <row r="503" spans="1:12" ht="56.25" customHeight="1">
      <c r="A503" s="200">
        <v>10</v>
      </c>
      <c r="B503" s="193" t="s">
        <v>1384</v>
      </c>
      <c r="C503" s="194">
        <v>42762</v>
      </c>
      <c r="D503" s="194" t="s">
        <v>1938</v>
      </c>
      <c r="E503" s="195" t="s">
        <v>15</v>
      </c>
      <c r="F503" s="195">
        <v>1553</v>
      </c>
      <c r="G503" s="195"/>
      <c r="H503" s="196" t="s">
        <v>1939</v>
      </c>
      <c r="I503" s="197">
        <v>345.46</v>
      </c>
      <c r="J503" s="197">
        <v>0</v>
      </c>
      <c r="K503" s="198">
        <f t="shared" si="7"/>
        <v>345.46</v>
      </c>
      <c r="L503" s="199" t="s">
        <v>1580</v>
      </c>
    </row>
    <row r="504" spans="1:12" ht="56.25" customHeight="1">
      <c r="A504" s="200">
        <v>513</v>
      </c>
      <c r="B504" s="193" t="s">
        <v>1394</v>
      </c>
      <c r="C504" s="194">
        <v>42762</v>
      </c>
      <c r="D504" s="194" t="s">
        <v>5608</v>
      </c>
      <c r="E504" s="195" t="s">
        <v>15</v>
      </c>
      <c r="F504" s="195">
        <v>365296</v>
      </c>
      <c r="G504" s="195"/>
      <c r="H504" s="196" t="s">
        <v>5609</v>
      </c>
      <c r="I504" s="197">
        <v>50</v>
      </c>
      <c r="J504" s="197">
        <v>0</v>
      </c>
      <c r="K504" s="198">
        <f t="shared" si="7"/>
        <v>50</v>
      </c>
      <c r="L504" s="199" t="s">
        <v>1580</v>
      </c>
    </row>
    <row r="505" spans="1:12" ht="56.25" customHeight="1">
      <c r="A505" s="200">
        <v>513</v>
      </c>
      <c r="B505" s="193" t="s">
        <v>1394</v>
      </c>
      <c r="C505" s="194">
        <v>42762</v>
      </c>
      <c r="D505" s="194" t="s">
        <v>5610</v>
      </c>
      <c r="E505" s="195" t="s">
        <v>15</v>
      </c>
      <c r="F505" s="195">
        <v>365298</v>
      </c>
      <c r="G505" s="195"/>
      <c r="H505" s="196" t="s">
        <v>5611</v>
      </c>
      <c r="I505" s="197">
        <v>50</v>
      </c>
      <c r="J505" s="197">
        <v>0</v>
      </c>
      <c r="K505" s="198">
        <f t="shared" si="7"/>
        <v>50</v>
      </c>
      <c r="L505" s="199" t="s">
        <v>1580</v>
      </c>
    </row>
    <row r="506" spans="1:12" ht="56.25" customHeight="1">
      <c r="A506" s="200">
        <v>25</v>
      </c>
      <c r="B506" s="193" t="s">
        <v>1408</v>
      </c>
      <c r="C506" s="194">
        <v>42762</v>
      </c>
      <c r="D506" s="194" t="s">
        <v>2945</v>
      </c>
      <c r="E506" s="195" t="s">
        <v>1728</v>
      </c>
      <c r="F506" s="195">
        <v>12476032</v>
      </c>
      <c r="G506" s="195"/>
      <c r="H506" s="196" t="s">
        <v>2946</v>
      </c>
      <c r="I506" s="197">
        <v>235044.48000000001</v>
      </c>
      <c r="J506" s="197">
        <v>0</v>
      </c>
      <c r="K506" s="198">
        <f t="shared" si="7"/>
        <v>235044.48000000001</v>
      </c>
      <c r="L506" s="199" t="s">
        <v>1580</v>
      </c>
    </row>
    <row r="507" spans="1:12" ht="56.25" customHeight="1">
      <c r="A507" s="200">
        <v>25</v>
      </c>
      <c r="B507" s="193" t="s">
        <v>1408</v>
      </c>
      <c r="C507" s="194">
        <v>42762</v>
      </c>
      <c r="D507" s="194" t="s">
        <v>2947</v>
      </c>
      <c r="E507" s="195" t="s">
        <v>1728</v>
      </c>
      <c r="F507" s="195">
        <v>12476033</v>
      </c>
      <c r="G507" s="195"/>
      <c r="H507" s="196" t="s">
        <v>2948</v>
      </c>
      <c r="I507" s="197">
        <v>235775.01</v>
      </c>
      <c r="J507" s="197">
        <v>0</v>
      </c>
      <c r="K507" s="198">
        <f t="shared" si="7"/>
        <v>235775.01</v>
      </c>
      <c r="L507" s="199" t="s">
        <v>1580</v>
      </c>
    </row>
    <row r="508" spans="1:12" ht="56.25" customHeight="1">
      <c r="A508" s="200">
        <v>25</v>
      </c>
      <c r="B508" s="193" t="s">
        <v>1408</v>
      </c>
      <c r="C508" s="194">
        <v>42762</v>
      </c>
      <c r="D508" s="194" t="s">
        <v>2949</v>
      </c>
      <c r="E508" s="195" t="s">
        <v>1728</v>
      </c>
      <c r="F508" s="195">
        <v>12476054</v>
      </c>
      <c r="G508" s="195"/>
      <c r="H508" s="196" t="s">
        <v>2950</v>
      </c>
      <c r="I508" s="197">
        <v>295629.97000000003</v>
      </c>
      <c r="J508" s="197">
        <v>0</v>
      </c>
      <c r="K508" s="198">
        <f t="shared" si="7"/>
        <v>295629.97000000003</v>
      </c>
      <c r="L508" s="199" t="s">
        <v>1580</v>
      </c>
    </row>
    <row r="509" spans="1:12" ht="56.25" customHeight="1">
      <c r="A509" s="200">
        <v>25</v>
      </c>
      <c r="B509" s="193" t="s">
        <v>1408</v>
      </c>
      <c r="C509" s="194">
        <v>42762</v>
      </c>
      <c r="D509" s="194" t="s">
        <v>2951</v>
      </c>
      <c r="E509" s="195" t="s">
        <v>1728</v>
      </c>
      <c r="F509" s="195">
        <v>12476056</v>
      </c>
      <c r="G509" s="195"/>
      <c r="H509" s="196" t="s">
        <v>2952</v>
      </c>
      <c r="I509" s="197">
        <v>1600000</v>
      </c>
      <c r="J509" s="197">
        <v>0</v>
      </c>
      <c r="K509" s="198">
        <f t="shared" si="7"/>
        <v>1600000</v>
      </c>
      <c r="L509" s="199" t="s">
        <v>1580</v>
      </c>
    </row>
    <row r="510" spans="1:12" ht="56.25" customHeight="1">
      <c r="A510" s="200">
        <v>25</v>
      </c>
      <c r="B510" s="193" t="s">
        <v>1408</v>
      </c>
      <c r="C510" s="194">
        <v>42762</v>
      </c>
      <c r="D510" s="194" t="s">
        <v>2953</v>
      </c>
      <c r="E510" s="195" t="s">
        <v>1728</v>
      </c>
      <c r="F510" s="195">
        <v>12476057</v>
      </c>
      <c r="G510" s="195"/>
      <c r="H510" s="196" t="s">
        <v>2954</v>
      </c>
      <c r="I510" s="197">
        <v>187390.53</v>
      </c>
      <c r="J510" s="197">
        <v>0</v>
      </c>
      <c r="K510" s="198">
        <f t="shared" si="7"/>
        <v>187390.53</v>
      </c>
      <c r="L510" s="199" t="s">
        <v>1580</v>
      </c>
    </row>
    <row r="511" spans="1:12" ht="56.25" customHeight="1">
      <c r="A511" s="200">
        <v>25</v>
      </c>
      <c r="B511" s="193" t="s">
        <v>1408</v>
      </c>
      <c r="C511" s="194">
        <v>42762</v>
      </c>
      <c r="D511" s="194" t="s">
        <v>2955</v>
      </c>
      <c r="E511" s="195" t="s">
        <v>1728</v>
      </c>
      <c r="F511" s="195">
        <v>12476058</v>
      </c>
      <c r="G511" s="195"/>
      <c r="H511" s="196" t="s">
        <v>2956</v>
      </c>
      <c r="I511" s="197">
        <v>288252.16000000003</v>
      </c>
      <c r="J511" s="197">
        <v>0</v>
      </c>
      <c r="K511" s="198">
        <f t="shared" si="7"/>
        <v>288252.16000000003</v>
      </c>
      <c r="L511" s="199" t="s">
        <v>1580</v>
      </c>
    </row>
    <row r="512" spans="1:12" ht="56.25" customHeight="1">
      <c r="A512" s="200">
        <v>25</v>
      </c>
      <c r="B512" s="193" t="s">
        <v>1408</v>
      </c>
      <c r="C512" s="194">
        <v>42762</v>
      </c>
      <c r="D512" s="194" t="s">
        <v>2957</v>
      </c>
      <c r="E512" s="195" t="s">
        <v>1728</v>
      </c>
      <c r="F512" s="195">
        <v>12476059</v>
      </c>
      <c r="G512" s="195"/>
      <c r="H512" s="196" t="s">
        <v>2958</v>
      </c>
      <c r="I512" s="197">
        <v>1043037.15</v>
      </c>
      <c r="J512" s="197">
        <v>0</v>
      </c>
      <c r="K512" s="198">
        <f t="shared" si="7"/>
        <v>1043037.15</v>
      </c>
      <c r="L512" s="199" t="s">
        <v>1580</v>
      </c>
    </row>
    <row r="513" spans="1:12" ht="56.25" customHeight="1">
      <c r="A513" s="200">
        <v>25</v>
      </c>
      <c r="B513" s="193" t="s">
        <v>1408</v>
      </c>
      <c r="C513" s="194">
        <v>42762</v>
      </c>
      <c r="D513" s="194" t="s">
        <v>2959</v>
      </c>
      <c r="E513" s="195" t="s">
        <v>1728</v>
      </c>
      <c r="F513" s="195">
        <v>12476061</v>
      </c>
      <c r="G513" s="195"/>
      <c r="H513" s="196" t="s">
        <v>2960</v>
      </c>
      <c r="I513" s="197">
        <v>2321652.19</v>
      </c>
      <c r="J513" s="197">
        <v>0</v>
      </c>
      <c r="K513" s="198">
        <f t="shared" si="7"/>
        <v>2321652.19</v>
      </c>
      <c r="L513" s="199" t="s">
        <v>1580</v>
      </c>
    </row>
    <row r="514" spans="1:12" ht="56.25" customHeight="1">
      <c r="A514" s="200">
        <v>25</v>
      </c>
      <c r="B514" s="193" t="s">
        <v>1408</v>
      </c>
      <c r="C514" s="194">
        <v>42762</v>
      </c>
      <c r="D514" s="194" t="s">
        <v>2961</v>
      </c>
      <c r="E514" s="195" t="s">
        <v>1728</v>
      </c>
      <c r="F514" s="195">
        <v>12476062</v>
      </c>
      <c r="G514" s="195"/>
      <c r="H514" s="196" t="s">
        <v>2962</v>
      </c>
      <c r="I514" s="197">
        <v>2207559.73</v>
      </c>
      <c r="J514" s="197">
        <v>0</v>
      </c>
      <c r="K514" s="198">
        <f t="shared" si="7"/>
        <v>2207559.73</v>
      </c>
      <c r="L514" s="199" t="s">
        <v>1580</v>
      </c>
    </row>
    <row r="515" spans="1:12" ht="56.25" customHeight="1">
      <c r="A515" s="200">
        <v>25</v>
      </c>
      <c r="B515" s="193" t="s">
        <v>1408</v>
      </c>
      <c r="C515" s="194">
        <v>42762</v>
      </c>
      <c r="D515" s="194" t="s">
        <v>2963</v>
      </c>
      <c r="E515" s="195" t="s">
        <v>1728</v>
      </c>
      <c r="F515" s="195">
        <v>12476063</v>
      </c>
      <c r="G515" s="195"/>
      <c r="H515" s="196" t="s">
        <v>2964</v>
      </c>
      <c r="I515" s="197">
        <v>1606830.07</v>
      </c>
      <c r="J515" s="197">
        <v>0</v>
      </c>
      <c r="K515" s="198">
        <f t="shared" si="7"/>
        <v>1606830.07</v>
      </c>
      <c r="L515" s="199" t="s">
        <v>1580</v>
      </c>
    </row>
    <row r="516" spans="1:12" ht="56.25" customHeight="1">
      <c r="A516" s="200">
        <v>25</v>
      </c>
      <c r="B516" s="193" t="s">
        <v>1408</v>
      </c>
      <c r="C516" s="194">
        <v>42762</v>
      </c>
      <c r="D516" s="194" t="s">
        <v>2965</v>
      </c>
      <c r="E516" s="195" t="s">
        <v>1728</v>
      </c>
      <c r="F516" s="195">
        <v>12476064</v>
      </c>
      <c r="G516" s="195"/>
      <c r="H516" s="196" t="s">
        <v>2966</v>
      </c>
      <c r="I516" s="197">
        <v>421190.63</v>
      </c>
      <c r="J516" s="197">
        <v>0</v>
      </c>
      <c r="K516" s="198">
        <f t="shared" si="7"/>
        <v>421190.63</v>
      </c>
      <c r="L516" s="199" t="s">
        <v>1580</v>
      </c>
    </row>
    <row r="517" spans="1:12" ht="56.25" customHeight="1">
      <c r="A517" s="200">
        <v>117</v>
      </c>
      <c r="B517" s="193" t="s">
        <v>1397</v>
      </c>
      <c r="C517" s="194">
        <v>42765</v>
      </c>
      <c r="D517" s="194" t="s">
        <v>4664</v>
      </c>
      <c r="E517" s="195" t="s">
        <v>11</v>
      </c>
      <c r="F517" s="195">
        <v>878327</v>
      </c>
      <c r="G517" s="195"/>
      <c r="H517" s="196" t="s">
        <v>4665</v>
      </c>
      <c r="I517" s="197">
        <v>50</v>
      </c>
      <c r="J517" s="197">
        <v>0</v>
      </c>
      <c r="K517" s="198">
        <f t="shared" si="7"/>
        <v>50</v>
      </c>
      <c r="L517" s="199" t="s">
        <v>1580</v>
      </c>
    </row>
    <row r="518" spans="1:12" ht="56.25" customHeight="1">
      <c r="A518" s="200">
        <v>117</v>
      </c>
      <c r="B518" s="193" t="s">
        <v>1397</v>
      </c>
      <c r="C518" s="194">
        <v>42765</v>
      </c>
      <c r="D518" s="194" t="s">
        <v>4666</v>
      </c>
      <c r="E518" s="195" t="s">
        <v>11</v>
      </c>
      <c r="F518" s="195">
        <v>878324</v>
      </c>
      <c r="G518" s="195"/>
      <c r="H518" s="196" t="s">
        <v>4667</v>
      </c>
      <c r="I518" s="197">
        <v>50</v>
      </c>
      <c r="J518" s="197">
        <v>0</v>
      </c>
      <c r="K518" s="198">
        <f t="shared" si="7"/>
        <v>50</v>
      </c>
      <c r="L518" s="199" t="s">
        <v>1580</v>
      </c>
    </row>
    <row r="519" spans="1:12" ht="56.25" customHeight="1">
      <c r="A519" s="200">
        <v>117</v>
      </c>
      <c r="B519" s="193" t="s">
        <v>1397</v>
      </c>
      <c r="C519" s="194">
        <v>42765</v>
      </c>
      <c r="D519" s="194" t="s">
        <v>4668</v>
      </c>
      <c r="E519" s="195" t="s">
        <v>11</v>
      </c>
      <c r="F519" s="195">
        <v>878322</v>
      </c>
      <c r="G519" s="195"/>
      <c r="H519" s="196" t="s">
        <v>4669</v>
      </c>
      <c r="I519" s="197">
        <v>50</v>
      </c>
      <c r="J519" s="197">
        <v>0</v>
      </c>
      <c r="K519" s="198">
        <f t="shared" si="7"/>
        <v>50</v>
      </c>
      <c r="L519" s="199" t="s">
        <v>1580</v>
      </c>
    </row>
    <row r="520" spans="1:12" ht="56.25" customHeight="1">
      <c r="A520" s="200">
        <v>586</v>
      </c>
      <c r="B520" s="193" t="s">
        <v>1399</v>
      </c>
      <c r="C520" s="194">
        <v>42765</v>
      </c>
      <c r="D520" s="194" t="s">
        <v>6128</v>
      </c>
      <c r="E520" s="195" t="s">
        <v>11</v>
      </c>
      <c r="F520" s="195">
        <v>878278</v>
      </c>
      <c r="G520" s="195"/>
      <c r="H520" s="196" t="s">
        <v>6129</v>
      </c>
      <c r="I520" s="197">
        <v>303.89</v>
      </c>
      <c r="J520" s="197">
        <v>0</v>
      </c>
      <c r="K520" s="198">
        <f t="shared" si="7"/>
        <v>303.89</v>
      </c>
      <c r="L520" s="199" t="s">
        <v>1580</v>
      </c>
    </row>
    <row r="521" spans="1:12" ht="56.25" customHeight="1">
      <c r="A521" s="200">
        <v>586</v>
      </c>
      <c r="B521" s="193" t="s">
        <v>1399</v>
      </c>
      <c r="C521" s="194">
        <v>42765</v>
      </c>
      <c r="D521" s="194" t="s">
        <v>6130</v>
      </c>
      <c r="E521" s="195" t="s">
        <v>11</v>
      </c>
      <c r="F521" s="195">
        <v>878276</v>
      </c>
      <c r="G521" s="195"/>
      <c r="H521" s="196" t="s">
        <v>6131</v>
      </c>
      <c r="I521" s="197">
        <v>443.49</v>
      </c>
      <c r="J521" s="197">
        <v>0</v>
      </c>
      <c r="K521" s="198">
        <f t="shared" ref="K521:K584" si="8">+I521+J521</f>
        <v>443.49</v>
      </c>
      <c r="L521" s="199" t="s">
        <v>1580</v>
      </c>
    </row>
    <row r="522" spans="1:12" ht="56.25" customHeight="1">
      <c r="A522" s="200" t="s">
        <v>629</v>
      </c>
      <c r="B522" s="193" t="s">
        <v>630</v>
      </c>
      <c r="C522" s="194">
        <v>42765</v>
      </c>
      <c r="D522" s="194" t="s">
        <v>7392</v>
      </c>
      <c r="E522" s="195" t="s">
        <v>11</v>
      </c>
      <c r="F522" s="195">
        <v>878244</v>
      </c>
      <c r="G522" s="195"/>
      <c r="H522" s="196" t="s">
        <v>7393</v>
      </c>
      <c r="I522" s="197">
        <v>50</v>
      </c>
      <c r="J522" s="197">
        <v>0</v>
      </c>
      <c r="K522" s="198">
        <f t="shared" si="8"/>
        <v>50</v>
      </c>
      <c r="L522" s="199" t="s">
        <v>1580</v>
      </c>
    </row>
    <row r="523" spans="1:12" ht="56.25" customHeight="1">
      <c r="A523" s="200" t="s">
        <v>629</v>
      </c>
      <c r="B523" s="193" t="s">
        <v>630</v>
      </c>
      <c r="C523" s="194">
        <v>42765</v>
      </c>
      <c r="D523" s="194" t="s">
        <v>7394</v>
      </c>
      <c r="E523" s="195" t="s">
        <v>13</v>
      </c>
      <c r="F523" s="195">
        <v>878240</v>
      </c>
      <c r="G523" s="195"/>
      <c r="H523" s="196" t="s">
        <v>7395</v>
      </c>
      <c r="I523" s="197">
        <v>5447325</v>
      </c>
      <c r="J523" s="197">
        <v>0</v>
      </c>
      <c r="K523" s="198">
        <f t="shared" si="8"/>
        <v>5447325</v>
      </c>
      <c r="L523" s="199" t="s">
        <v>1580</v>
      </c>
    </row>
    <row r="524" spans="1:12" ht="56.25" customHeight="1">
      <c r="A524" s="200" t="s">
        <v>629</v>
      </c>
      <c r="B524" s="193" t="s">
        <v>630</v>
      </c>
      <c r="C524" s="194">
        <v>42765</v>
      </c>
      <c r="D524" s="194" t="s">
        <v>7396</v>
      </c>
      <c r="E524" s="195" t="s">
        <v>11</v>
      </c>
      <c r="F524" s="195">
        <v>878226</v>
      </c>
      <c r="G524" s="195"/>
      <c r="H524" s="196" t="s">
        <v>7397</v>
      </c>
      <c r="I524" s="197">
        <v>50</v>
      </c>
      <c r="J524" s="197">
        <v>0</v>
      </c>
      <c r="K524" s="198">
        <f t="shared" si="8"/>
        <v>50</v>
      </c>
      <c r="L524" s="199" t="s">
        <v>1580</v>
      </c>
    </row>
    <row r="525" spans="1:12" ht="56.25" customHeight="1">
      <c r="A525" s="200" t="s">
        <v>629</v>
      </c>
      <c r="B525" s="193" t="s">
        <v>630</v>
      </c>
      <c r="C525" s="194">
        <v>42765</v>
      </c>
      <c r="D525" s="194" t="s">
        <v>7398</v>
      </c>
      <c r="E525" s="195" t="s">
        <v>13</v>
      </c>
      <c r="F525" s="195">
        <v>878226</v>
      </c>
      <c r="G525" s="195"/>
      <c r="H525" s="196" t="s">
        <v>7399</v>
      </c>
      <c r="I525" s="197">
        <v>5904</v>
      </c>
      <c r="J525" s="197">
        <v>0</v>
      </c>
      <c r="K525" s="198">
        <f t="shared" si="8"/>
        <v>5904</v>
      </c>
      <c r="L525" s="199" t="s">
        <v>1580</v>
      </c>
    </row>
    <row r="526" spans="1:12" ht="56.25" customHeight="1">
      <c r="A526" s="200">
        <v>117</v>
      </c>
      <c r="B526" s="193" t="s">
        <v>1397</v>
      </c>
      <c r="C526" s="194">
        <v>42765</v>
      </c>
      <c r="D526" s="194" t="s">
        <v>4670</v>
      </c>
      <c r="E526" s="195" t="s">
        <v>11</v>
      </c>
      <c r="F526" s="195">
        <v>878186</v>
      </c>
      <c r="G526" s="195"/>
      <c r="H526" s="196" t="s">
        <v>4671</v>
      </c>
      <c r="I526" s="197">
        <v>50</v>
      </c>
      <c r="J526" s="197">
        <v>0</v>
      </c>
      <c r="K526" s="198">
        <f t="shared" si="8"/>
        <v>50</v>
      </c>
      <c r="L526" s="199" t="s">
        <v>1580</v>
      </c>
    </row>
    <row r="527" spans="1:12" ht="56.25" customHeight="1">
      <c r="A527" s="200" t="s">
        <v>628</v>
      </c>
      <c r="B527" s="193" t="s">
        <v>627</v>
      </c>
      <c r="C527" s="194">
        <v>42765</v>
      </c>
      <c r="D527" s="194" t="s">
        <v>6448</v>
      </c>
      <c r="E527" s="195" t="s">
        <v>6</v>
      </c>
      <c r="F527" s="195">
        <v>795508</v>
      </c>
      <c r="G527" s="195"/>
      <c r="H527" s="196" t="s">
        <v>6449</v>
      </c>
      <c r="I527" s="197">
        <v>0</v>
      </c>
      <c r="J527" s="197">
        <v>5</v>
      </c>
      <c r="K527" s="198">
        <f t="shared" si="8"/>
        <v>5</v>
      </c>
      <c r="L527" s="199" t="s">
        <v>1580</v>
      </c>
    </row>
    <row r="528" spans="1:12" ht="56.25" customHeight="1">
      <c r="A528" s="200" t="s">
        <v>628</v>
      </c>
      <c r="B528" s="193" t="s">
        <v>627</v>
      </c>
      <c r="C528" s="194">
        <v>42765</v>
      </c>
      <c r="D528" s="194" t="s">
        <v>6450</v>
      </c>
      <c r="E528" s="195" t="s">
        <v>6</v>
      </c>
      <c r="F528" s="195">
        <v>795491</v>
      </c>
      <c r="G528" s="195"/>
      <c r="H528" s="196" t="s">
        <v>6451</v>
      </c>
      <c r="I528" s="197">
        <v>0</v>
      </c>
      <c r="J528" s="197">
        <v>73.600000000000009</v>
      </c>
      <c r="K528" s="198">
        <f t="shared" si="8"/>
        <v>73.600000000000009</v>
      </c>
      <c r="L528" s="199" t="s">
        <v>1580</v>
      </c>
    </row>
    <row r="529" spans="1:12" ht="56.25" customHeight="1">
      <c r="A529" s="200">
        <v>513</v>
      </c>
      <c r="B529" s="193" t="s">
        <v>1394</v>
      </c>
      <c r="C529" s="194">
        <v>42765</v>
      </c>
      <c r="D529" s="194" t="s">
        <v>5612</v>
      </c>
      <c r="E529" s="195" t="s">
        <v>15</v>
      </c>
      <c r="F529" s="195">
        <v>366058</v>
      </c>
      <c r="G529" s="195"/>
      <c r="H529" s="196" t="s">
        <v>5613</v>
      </c>
      <c r="I529" s="197">
        <v>50</v>
      </c>
      <c r="J529" s="197">
        <v>0</v>
      </c>
      <c r="K529" s="198">
        <f t="shared" si="8"/>
        <v>50</v>
      </c>
      <c r="L529" s="199" t="s">
        <v>1580</v>
      </c>
    </row>
    <row r="530" spans="1:12" ht="56.25" customHeight="1">
      <c r="A530" s="200">
        <v>513</v>
      </c>
      <c r="B530" s="193" t="s">
        <v>1394</v>
      </c>
      <c r="C530" s="194">
        <v>42765</v>
      </c>
      <c r="D530" s="194" t="s">
        <v>5614</v>
      </c>
      <c r="E530" s="195" t="s">
        <v>15</v>
      </c>
      <c r="F530" s="195">
        <v>366053</v>
      </c>
      <c r="G530" s="195"/>
      <c r="H530" s="196" t="s">
        <v>5615</v>
      </c>
      <c r="I530" s="197">
        <v>50</v>
      </c>
      <c r="J530" s="197">
        <v>0</v>
      </c>
      <c r="K530" s="198">
        <f t="shared" si="8"/>
        <v>50</v>
      </c>
      <c r="L530" s="199" t="s">
        <v>1580</v>
      </c>
    </row>
    <row r="531" spans="1:12" ht="56.25" customHeight="1">
      <c r="A531" s="200">
        <v>513</v>
      </c>
      <c r="B531" s="193" t="s">
        <v>1394</v>
      </c>
      <c r="C531" s="194">
        <v>42765</v>
      </c>
      <c r="D531" s="194" t="s">
        <v>5616</v>
      </c>
      <c r="E531" s="195" t="s">
        <v>15</v>
      </c>
      <c r="F531" s="195">
        <v>366048</v>
      </c>
      <c r="G531" s="195"/>
      <c r="H531" s="196" t="s">
        <v>5617</v>
      </c>
      <c r="I531" s="197">
        <v>50</v>
      </c>
      <c r="J531" s="197">
        <v>0</v>
      </c>
      <c r="K531" s="198">
        <f t="shared" si="8"/>
        <v>50</v>
      </c>
      <c r="L531" s="199" t="s">
        <v>1580</v>
      </c>
    </row>
    <row r="532" spans="1:12" ht="56.25" customHeight="1">
      <c r="A532" s="200" t="s">
        <v>629</v>
      </c>
      <c r="B532" s="193" t="s">
        <v>630</v>
      </c>
      <c r="C532" s="194">
        <v>42765</v>
      </c>
      <c r="D532" s="194" t="s">
        <v>7400</v>
      </c>
      <c r="E532" s="195" t="s">
        <v>11</v>
      </c>
      <c r="F532" s="195">
        <v>8790</v>
      </c>
      <c r="G532" s="195"/>
      <c r="H532" s="196" t="s">
        <v>7401</v>
      </c>
      <c r="I532" s="197">
        <v>1364.38</v>
      </c>
      <c r="J532" s="197">
        <v>0</v>
      </c>
      <c r="K532" s="198">
        <f t="shared" si="8"/>
        <v>1364.38</v>
      </c>
      <c r="L532" s="199" t="s">
        <v>1580</v>
      </c>
    </row>
    <row r="533" spans="1:12" ht="56.25" customHeight="1">
      <c r="A533" s="200" t="s">
        <v>629</v>
      </c>
      <c r="B533" s="193" t="s">
        <v>630</v>
      </c>
      <c r="C533" s="194">
        <v>42765</v>
      </c>
      <c r="D533" s="194" t="s">
        <v>7402</v>
      </c>
      <c r="E533" s="195" t="s">
        <v>11</v>
      </c>
      <c r="F533" s="195">
        <v>8789</v>
      </c>
      <c r="G533" s="195"/>
      <c r="H533" s="196" t="s">
        <v>7403</v>
      </c>
      <c r="I533" s="197">
        <v>302.10000000000002</v>
      </c>
      <c r="J533" s="197">
        <v>0</v>
      </c>
      <c r="K533" s="198">
        <f t="shared" si="8"/>
        <v>302.10000000000002</v>
      </c>
      <c r="L533" s="199" t="s">
        <v>1580</v>
      </c>
    </row>
    <row r="534" spans="1:12" ht="56.25" customHeight="1">
      <c r="A534" s="200" t="s">
        <v>629</v>
      </c>
      <c r="B534" s="193" t="s">
        <v>630</v>
      </c>
      <c r="C534" s="194">
        <v>42765</v>
      </c>
      <c r="D534" s="194" t="s">
        <v>7404</v>
      </c>
      <c r="E534" s="195" t="s">
        <v>11</v>
      </c>
      <c r="F534" s="195">
        <v>8732</v>
      </c>
      <c r="G534" s="195"/>
      <c r="H534" s="196" t="s">
        <v>7405</v>
      </c>
      <c r="I534" s="197">
        <v>324.40000000000003</v>
      </c>
      <c r="J534" s="197">
        <v>0</v>
      </c>
      <c r="K534" s="198">
        <f t="shared" si="8"/>
        <v>324.40000000000003</v>
      </c>
      <c r="L534" s="199" t="s">
        <v>1580</v>
      </c>
    </row>
    <row r="535" spans="1:12" ht="56.25" customHeight="1">
      <c r="A535" s="200" t="s">
        <v>629</v>
      </c>
      <c r="B535" s="193" t="s">
        <v>630</v>
      </c>
      <c r="C535" s="194">
        <v>42765</v>
      </c>
      <c r="D535" s="194" t="s">
        <v>7406</v>
      </c>
      <c r="E535" s="195" t="s">
        <v>11</v>
      </c>
      <c r="F535" s="195">
        <v>8731</v>
      </c>
      <c r="G535" s="195"/>
      <c r="H535" s="196" t="s">
        <v>7407</v>
      </c>
      <c r="I535" s="197">
        <v>3476.16</v>
      </c>
      <c r="J535" s="197">
        <v>0</v>
      </c>
      <c r="K535" s="198">
        <f t="shared" si="8"/>
        <v>3476.16</v>
      </c>
      <c r="L535" s="199" t="s">
        <v>1580</v>
      </c>
    </row>
    <row r="536" spans="1:12" ht="56.25" customHeight="1">
      <c r="A536" s="200" t="s">
        <v>628</v>
      </c>
      <c r="B536" s="193" t="s">
        <v>627</v>
      </c>
      <c r="C536" s="194">
        <v>42765</v>
      </c>
      <c r="D536" s="194" t="s">
        <v>6452</v>
      </c>
      <c r="E536" s="195" t="s">
        <v>1728</v>
      </c>
      <c r="F536" s="195">
        <v>12463034</v>
      </c>
      <c r="G536" s="195"/>
      <c r="H536" s="196" t="s">
        <v>6453</v>
      </c>
      <c r="I536" s="197">
        <v>0</v>
      </c>
      <c r="J536" s="197">
        <v>1547.41</v>
      </c>
      <c r="K536" s="198">
        <f t="shared" si="8"/>
        <v>1547.41</v>
      </c>
      <c r="L536" s="199" t="s">
        <v>1580</v>
      </c>
    </row>
    <row r="537" spans="1:12" ht="56.25" customHeight="1">
      <c r="A537" s="200" t="s">
        <v>628</v>
      </c>
      <c r="B537" s="193" t="s">
        <v>627</v>
      </c>
      <c r="C537" s="194">
        <v>42765</v>
      </c>
      <c r="D537" s="194" t="s">
        <v>6454</v>
      </c>
      <c r="E537" s="195" t="s">
        <v>1728</v>
      </c>
      <c r="F537" s="195">
        <v>12463035</v>
      </c>
      <c r="G537" s="195"/>
      <c r="H537" s="196" t="s">
        <v>6455</v>
      </c>
      <c r="I537" s="197">
        <v>0</v>
      </c>
      <c r="J537" s="197">
        <v>9120.32</v>
      </c>
      <c r="K537" s="198">
        <f t="shared" si="8"/>
        <v>9120.32</v>
      </c>
      <c r="L537" s="199" t="s">
        <v>1580</v>
      </c>
    </row>
    <row r="538" spans="1:12" ht="56.25" customHeight="1">
      <c r="A538" s="200" t="s">
        <v>628</v>
      </c>
      <c r="B538" s="193" t="s">
        <v>627</v>
      </c>
      <c r="C538" s="194">
        <v>42765</v>
      </c>
      <c r="D538" s="194" t="s">
        <v>6456</v>
      </c>
      <c r="E538" s="195" t="s">
        <v>1728</v>
      </c>
      <c r="F538" s="195">
        <v>12463043</v>
      </c>
      <c r="G538" s="195"/>
      <c r="H538" s="196" t="s">
        <v>6457</v>
      </c>
      <c r="I538" s="197">
        <v>0</v>
      </c>
      <c r="J538" s="197">
        <v>139920.87</v>
      </c>
      <c r="K538" s="198">
        <f t="shared" si="8"/>
        <v>139920.87</v>
      </c>
      <c r="L538" s="199" t="s">
        <v>1580</v>
      </c>
    </row>
    <row r="539" spans="1:12" ht="56.25" customHeight="1">
      <c r="A539" s="200">
        <v>25</v>
      </c>
      <c r="B539" s="193" t="s">
        <v>1408</v>
      </c>
      <c r="C539" s="194">
        <v>42765</v>
      </c>
      <c r="D539" s="194" t="s">
        <v>2967</v>
      </c>
      <c r="E539" s="195" t="s">
        <v>1728</v>
      </c>
      <c r="F539" s="195">
        <v>12489176</v>
      </c>
      <c r="G539" s="195"/>
      <c r="H539" s="196" t="s">
        <v>2968</v>
      </c>
      <c r="I539" s="197">
        <v>527504.79</v>
      </c>
      <c r="J539" s="197">
        <v>0</v>
      </c>
      <c r="K539" s="198">
        <f t="shared" si="8"/>
        <v>527504.79</v>
      </c>
      <c r="L539" s="199" t="s">
        <v>1580</v>
      </c>
    </row>
    <row r="540" spans="1:12" ht="56.25" customHeight="1">
      <c r="A540" s="200">
        <v>25</v>
      </c>
      <c r="B540" s="193" t="s">
        <v>1408</v>
      </c>
      <c r="C540" s="194">
        <v>42765</v>
      </c>
      <c r="D540" s="194" t="s">
        <v>2969</v>
      </c>
      <c r="E540" s="195" t="s">
        <v>1728</v>
      </c>
      <c r="F540" s="195">
        <v>12489173</v>
      </c>
      <c r="G540" s="195"/>
      <c r="H540" s="196" t="s">
        <v>1324</v>
      </c>
      <c r="I540" s="197">
        <v>48648.44</v>
      </c>
      <c r="J540" s="197">
        <v>0</v>
      </c>
      <c r="K540" s="198">
        <f t="shared" si="8"/>
        <v>48648.44</v>
      </c>
      <c r="L540" s="199" t="s">
        <v>1580</v>
      </c>
    </row>
    <row r="541" spans="1:12" ht="56.25" customHeight="1">
      <c r="A541" s="200">
        <v>25</v>
      </c>
      <c r="B541" s="193" t="s">
        <v>1408</v>
      </c>
      <c r="C541" s="194">
        <v>42765</v>
      </c>
      <c r="D541" s="194" t="s">
        <v>2970</v>
      </c>
      <c r="E541" s="195" t="s">
        <v>1728</v>
      </c>
      <c r="F541" s="195">
        <v>12489171</v>
      </c>
      <c r="G541" s="195"/>
      <c r="H541" s="196" t="s">
        <v>1429</v>
      </c>
      <c r="I541" s="197">
        <v>44004.19</v>
      </c>
      <c r="J541" s="197">
        <v>0</v>
      </c>
      <c r="K541" s="198">
        <f t="shared" si="8"/>
        <v>44004.19</v>
      </c>
      <c r="L541" s="199" t="s">
        <v>1580</v>
      </c>
    </row>
    <row r="542" spans="1:12" ht="56.25" customHeight="1">
      <c r="A542" s="200">
        <v>25</v>
      </c>
      <c r="B542" s="193" t="s">
        <v>1408</v>
      </c>
      <c r="C542" s="194">
        <v>42765</v>
      </c>
      <c r="D542" s="194" t="s">
        <v>2971</v>
      </c>
      <c r="E542" s="195" t="s">
        <v>1728</v>
      </c>
      <c r="F542" s="195">
        <v>12489169</v>
      </c>
      <c r="G542" s="195"/>
      <c r="H542" s="196" t="s">
        <v>2972</v>
      </c>
      <c r="I542" s="197">
        <v>918470.9</v>
      </c>
      <c r="J542" s="197">
        <v>0</v>
      </c>
      <c r="K542" s="198">
        <f t="shared" si="8"/>
        <v>918470.9</v>
      </c>
      <c r="L542" s="199" t="s">
        <v>1580</v>
      </c>
    </row>
    <row r="543" spans="1:12" ht="56.25" customHeight="1">
      <c r="A543" s="200">
        <v>25</v>
      </c>
      <c r="B543" s="193" t="s">
        <v>1408</v>
      </c>
      <c r="C543" s="194">
        <v>42765</v>
      </c>
      <c r="D543" s="194" t="s">
        <v>2973</v>
      </c>
      <c r="E543" s="195" t="s">
        <v>1728</v>
      </c>
      <c r="F543" s="195">
        <v>12489168</v>
      </c>
      <c r="G543" s="195"/>
      <c r="H543" s="196" t="s">
        <v>2974</v>
      </c>
      <c r="I543" s="197">
        <v>637322.95000000007</v>
      </c>
      <c r="J543" s="197">
        <v>0</v>
      </c>
      <c r="K543" s="198">
        <f t="shared" si="8"/>
        <v>637322.95000000007</v>
      </c>
      <c r="L543" s="199" t="s">
        <v>1580</v>
      </c>
    </row>
    <row r="544" spans="1:12" ht="56.25" customHeight="1">
      <c r="A544" s="200">
        <v>25</v>
      </c>
      <c r="B544" s="193" t="s">
        <v>1408</v>
      </c>
      <c r="C544" s="194">
        <v>42765</v>
      </c>
      <c r="D544" s="194" t="s">
        <v>2975</v>
      </c>
      <c r="E544" s="195" t="s">
        <v>1728</v>
      </c>
      <c r="F544" s="195">
        <v>12489181</v>
      </c>
      <c r="G544" s="195"/>
      <c r="H544" s="196" t="s">
        <v>2976</v>
      </c>
      <c r="I544" s="197">
        <v>1034353.42</v>
      </c>
      <c r="J544" s="197">
        <v>0</v>
      </c>
      <c r="K544" s="198">
        <f t="shared" si="8"/>
        <v>1034353.42</v>
      </c>
      <c r="L544" s="199" t="s">
        <v>1580</v>
      </c>
    </row>
    <row r="545" spans="1:12" ht="56.25" customHeight="1">
      <c r="A545" s="200">
        <v>25</v>
      </c>
      <c r="B545" s="193" t="s">
        <v>1408</v>
      </c>
      <c r="C545" s="194">
        <v>42765</v>
      </c>
      <c r="D545" s="194" t="s">
        <v>2977</v>
      </c>
      <c r="E545" s="195" t="s">
        <v>1728</v>
      </c>
      <c r="F545" s="195">
        <v>12489198</v>
      </c>
      <c r="G545" s="195"/>
      <c r="H545" s="196" t="s">
        <v>2978</v>
      </c>
      <c r="I545" s="197">
        <v>951357.72</v>
      </c>
      <c r="J545" s="197">
        <v>0</v>
      </c>
      <c r="K545" s="198">
        <f t="shared" si="8"/>
        <v>951357.72</v>
      </c>
      <c r="L545" s="199" t="s">
        <v>1580</v>
      </c>
    </row>
    <row r="546" spans="1:12" ht="56.25" customHeight="1">
      <c r="A546" s="200">
        <v>25</v>
      </c>
      <c r="B546" s="193" t="s">
        <v>1408</v>
      </c>
      <c r="C546" s="194">
        <v>42765</v>
      </c>
      <c r="D546" s="194" t="s">
        <v>2979</v>
      </c>
      <c r="E546" s="195" t="s">
        <v>1728</v>
      </c>
      <c r="F546" s="195">
        <v>12489197</v>
      </c>
      <c r="G546" s="195"/>
      <c r="H546" s="196" t="s">
        <v>2980</v>
      </c>
      <c r="I546" s="197">
        <v>3601279.07</v>
      </c>
      <c r="J546" s="197">
        <v>0</v>
      </c>
      <c r="K546" s="198">
        <f t="shared" si="8"/>
        <v>3601279.07</v>
      </c>
      <c r="L546" s="199" t="s">
        <v>1580</v>
      </c>
    </row>
    <row r="547" spans="1:12" ht="56.25" customHeight="1">
      <c r="A547" s="200">
        <v>513</v>
      </c>
      <c r="B547" s="193" t="s">
        <v>1394</v>
      </c>
      <c r="C547" s="194">
        <v>42765</v>
      </c>
      <c r="D547" s="194" t="s">
        <v>5618</v>
      </c>
      <c r="E547" s="195" t="s">
        <v>15</v>
      </c>
      <c r="F547" s="195">
        <v>366063</v>
      </c>
      <c r="G547" s="195"/>
      <c r="H547" s="196" t="s">
        <v>5619</v>
      </c>
      <c r="I547" s="197">
        <v>50</v>
      </c>
      <c r="J547" s="197">
        <v>0</v>
      </c>
      <c r="K547" s="198">
        <f t="shared" si="8"/>
        <v>50</v>
      </c>
      <c r="L547" s="199" t="s">
        <v>1580</v>
      </c>
    </row>
    <row r="548" spans="1:12" ht="56.25" customHeight="1">
      <c r="A548" s="200">
        <v>594</v>
      </c>
      <c r="B548" s="193" t="s">
        <v>1415</v>
      </c>
      <c r="C548" s="194">
        <v>42765</v>
      </c>
      <c r="D548" s="194" t="s">
        <v>6203</v>
      </c>
      <c r="E548" s="195" t="s">
        <v>15</v>
      </c>
      <c r="F548" s="195">
        <v>1558</v>
      </c>
      <c r="G548" s="195"/>
      <c r="H548" s="196" t="s">
        <v>6204</v>
      </c>
      <c r="I548" s="197">
        <v>492.2</v>
      </c>
      <c r="J548" s="197">
        <v>0</v>
      </c>
      <c r="K548" s="198">
        <f t="shared" si="8"/>
        <v>492.2</v>
      </c>
      <c r="L548" s="199" t="s">
        <v>1580</v>
      </c>
    </row>
    <row r="549" spans="1:12" ht="56.25" customHeight="1">
      <c r="A549" s="200">
        <v>594</v>
      </c>
      <c r="B549" s="193" t="s">
        <v>1415</v>
      </c>
      <c r="C549" s="194">
        <v>42765</v>
      </c>
      <c r="D549" s="194" t="s">
        <v>6205</v>
      </c>
      <c r="E549" s="195" t="s">
        <v>15</v>
      </c>
      <c r="F549" s="195">
        <v>1561</v>
      </c>
      <c r="G549" s="195"/>
      <c r="H549" s="196" t="s">
        <v>6206</v>
      </c>
      <c r="I549" s="197">
        <v>373.52</v>
      </c>
      <c r="J549" s="197">
        <v>0</v>
      </c>
      <c r="K549" s="198">
        <f t="shared" si="8"/>
        <v>373.52</v>
      </c>
      <c r="L549" s="199" t="s">
        <v>1580</v>
      </c>
    </row>
    <row r="550" spans="1:12" ht="56.25" customHeight="1">
      <c r="A550" s="200">
        <v>594</v>
      </c>
      <c r="B550" s="193" t="s">
        <v>1415</v>
      </c>
      <c r="C550" s="194">
        <v>42765</v>
      </c>
      <c r="D550" s="194" t="s">
        <v>6207</v>
      </c>
      <c r="E550" s="195" t="s">
        <v>15</v>
      </c>
      <c r="F550" s="195">
        <v>1557</v>
      </c>
      <c r="G550" s="195"/>
      <c r="H550" s="196" t="s">
        <v>6208</v>
      </c>
      <c r="I550" s="197">
        <v>2976.34</v>
      </c>
      <c r="J550" s="197">
        <v>0</v>
      </c>
      <c r="K550" s="198">
        <f t="shared" si="8"/>
        <v>2976.34</v>
      </c>
      <c r="L550" s="199" t="s">
        <v>1580</v>
      </c>
    </row>
    <row r="551" spans="1:12" ht="56.25" customHeight="1">
      <c r="A551" s="200">
        <v>513</v>
      </c>
      <c r="B551" s="193" t="s">
        <v>1394</v>
      </c>
      <c r="C551" s="194">
        <v>42765</v>
      </c>
      <c r="D551" s="194" t="s">
        <v>5620</v>
      </c>
      <c r="E551" s="195" t="s">
        <v>15</v>
      </c>
      <c r="F551" s="195">
        <v>1568</v>
      </c>
      <c r="G551" s="195"/>
      <c r="H551" s="196" t="s">
        <v>5621</v>
      </c>
      <c r="I551" s="197">
        <v>103078.08</v>
      </c>
      <c r="J551" s="197">
        <v>0</v>
      </c>
      <c r="K551" s="198">
        <f t="shared" si="8"/>
        <v>103078.08</v>
      </c>
      <c r="L551" s="199" t="s">
        <v>1580</v>
      </c>
    </row>
    <row r="552" spans="1:12" ht="56.25" customHeight="1">
      <c r="A552" s="200">
        <v>513</v>
      </c>
      <c r="B552" s="193" t="s">
        <v>1394</v>
      </c>
      <c r="C552" s="194">
        <v>42765</v>
      </c>
      <c r="D552" s="194" t="s">
        <v>5622</v>
      </c>
      <c r="E552" s="195" t="s">
        <v>15</v>
      </c>
      <c r="F552" s="195">
        <v>1567</v>
      </c>
      <c r="G552" s="195"/>
      <c r="H552" s="196" t="s">
        <v>5623</v>
      </c>
      <c r="I552" s="197">
        <v>29714.22</v>
      </c>
      <c r="J552" s="197">
        <v>0</v>
      </c>
      <c r="K552" s="198">
        <f t="shared" si="8"/>
        <v>29714.22</v>
      </c>
      <c r="L552" s="199" t="s">
        <v>1580</v>
      </c>
    </row>
    <row r="553" spans="1:12" ht="56.25" customHeight="1">
      <c r="A553" s="200">
        <v>10</v>
      </c>
      <c r="B553" s="193" t="s">
        <v>1384</v>
      </c>
      <c r="C553" s="194">
        <v>42765</v>
      </c>
      <c r="D553" s="194" t="s">
        <v>1940</v>
      </c>
      <c r="E553" s="195" t="s">
        <v>15</v>
      </c>
      <c r="F553" s="195">
        <v>366845</v>
      </c>
      <c r="G553" s="195"/>
      <c r="H553" s="196" t="s">
        <v>1941</v>
      </c>
      <c r="I553" s="197">
        <v>50</v>
      </c>
      <c r="J553" s="197">
        <v>0</v>
      </c>
      <c r="K553" s="198">
        <f t="shared" si="8"/>
        <v>50</v>
      </c>
      <c r="L553" s="199" t="s">
        <v>1580</v>
      </c>
    </row>
    <row r="554" spans="1:12" ht="56.25" customHeight="1">
      <c r="A554" s="200">
        <v>25</v>
      </c>
      <c r="B554" s="193" t="s">
        <v>1408</v>
      </c>
      <c r="C554" s="194">
        <v>42765</v>
      </c>
      <c r="D554" s="194" t="s">
        <v>2981</v>
      </c>
      <c r="E554" s="195" t="s">
        <v>1728</v>
      </c>
      <c r="F554" s="195">
        <v>12489191</v>
      </c>
      <c r="G554" s="195"/>
      <c r="H554" s="196" t="s">
        <v>2982</v>
      </c>
      <c r="I554" s="197">
        <v>977089.28</v>
      </c>
      <c r="J554" s="197">
        <v>0</v>
      </c>
      <c r="K554" s="198">
        <f t="shared" si="8"/>
        <v>977089.28</v>
      </c>
      <c r="L554" s="199" t="s">
        <v>1580</v>
      </c>
    </row>
    <row r="555" spans="1:12" ht="56.25" customHeight="1">
      <c r="A555" s="200">
        <v>25</v>
      </c>
      <c r="B555" s="193" t="s">
        <v>1408</v>
      </c>
      <c r="C555" s="194">
        <v>42765</v>
      </c>
      <c r="D555" s="194" t="s">
        <v>2983</v>
      </c>
      <c r="E555" s="195" t="s">
        <v>1728</v>
      </c>
      <c r="F555" s="195">
        <v>12489192</v>
      </c>
      <c r="G555" s="195"/>
      <c r="H555" s="196" t="s">
        <v>2920</v>
      </c>
      <c r="I555" s="197">
        <v>532942.9</v>
      </c>
      <c r="J555" s="197">
        <v>0</v>
      </c>
      <c r="K555" s="198">
        <f t="shared" si="8"/>
        <v>532942.9</v>
      </c>
      <c r="L555" s="199" t="s">
        <v>1580</v>
      </c>
    </row>
    <row r="556" spans="1:12" ht="56.25" customHeight="1">
      <c r="A556" s="200">
        <v>25</v>
      </c>
      <c r="B556" s="193" t="s">
        <v>1408</v>
      </c>
      <c r="C556" s="194">
        <v>42765</v>
      </c>
      <c r="D556" s="194" t="s">
        <v>2984</v>
      </c>
      <c r="E556" s="195" t="s">
        <v>1728</v>
      </c>
      <c r="F556" s="195">
        <v>12500538</v>
      </c>
      <c r="G556" s="195"/>
      <c r="H556" s="196" t="s">
        <v>1445</v>
      </c>
      <c r="I556" s="197">
        <v>926259.14</v>
      </c>
      <c r="J556" s="197">
        <v>0</v>
      </c>
      <c r="K556" s="198">
        <f t="shared" si="8"/>
        <v>926259.14</v>
      </c>
      <c r="L556" s="199" t="s">
        <v>1580</v>
      </c>
    </row>
    <row r="557" spans="1:12" ht="56.25" customHeight="1">
      <c r="A557" s="200">
        <v>25</v>
      </c>
      <c r="B557" s="193" t="s">
        <v>1408</v>
      </c>
      <c r="C557" s="194">
        <v>42765</v>
      </c>
      <c r="D557" s="194" t="s">
        <v>2985</v>
      </c>
      <c r="E557" s="195" t="s">
        <v>1728</v>
      </c>
      <c r="F557" s="195">
        <v>12489193</v>
      </c>
      <c r="G557" s="195"/>
      <c r="H557" s="196" t="s">
        <v>2986</v>
      </c>
      <c r="I557" s="197">
        <v>257609.36000000002</v>
      </c>
      <c r="J557" s="197">
        <v>0</v>
      </c>
      <c r="K557" s="198">
        <f t="shared" si="8"/>
        <v>257609.36000000002</v>
      </c>
      <c r="L557" s="199" t="s">
        <v>1580</v>
      </c>
    </row>
    <row r="558" spans="1:12" ht="56.25" customHeight="1">
      <c r="A558" s="200">
        <v>25</v>
      </c>
      <c r="B558" s="193" t="s">
        <v>1408</v>
      </c>
      <c r="C558" s="194">
        <v>42765</v>
      </c>
      <c r="D558" s="194" t="s">
        <v>2987</v>
      </c>
      <c r="E558" s="195" t="s">
        <v>1728</v>
      </c>
      <c r="F558" s="195">
        <v>12489194</v>
      </c>
      <c r="G558" s="195"/>
      <c r="H558" s="196" t="s">
        <v>2988</v>
      </c>
      <c r="I558" s="197">
        <v>1385992.81</v>
      </c>
      <c r="J558" s="197">
        <v>0</v>
      </c>
      <c r="K558" s="198">
        <f t="shared" si="8"/>
        <v>1385992.81</v>
      </c>
      <c r="L558" s="199" t="s">
        <v>1580</v>
      </c>
    </row>
    <row r="559" spans="1:12" ht="56.25" customHeight="1">
      <c r="A559" s="200">
        <v>25</v>
      </c>
      <c r="B559" s="193" t="s">
        <v>1408</v>
      </c>
      <c r="C559" s="194">
        <v>42765</v>
      </c>
      <c r="D559" s="194" t="s">
        <v>2989</v>
      </c>
      <c r="E559" s="195" t="s">
        <v>1728</v>
      </c>
      <c r="F559" s="195">
        <v>12489195</v>
      </c>
      <c r="G559" s="195"/>
      <c r="H559" s="196" t="s">
        <v>2990</v>
      </c>
      <c r="I559" s="197">
        <v>471622.14</v>
      </c>
      <c r="J559" s="197">
        <v>0</v>
      </c>
      <c r="K559" s="198">
        <f t="shared" si="8"/>
        <v>471622.14</v>
      </c>
      <c r="L559" s="199" t="s">
        <v>1580</v>
      </c>
    </row>
    <row r="560" spans="1:12" ht="56.25" customHeight="1">
      <c r="A560" s="200">
        <v>25</v>
      </c>
      <c r="B560" s="193" t="s">
        <v>1408</v>
      </c>
      <c r="C560" s="194">
        <v>42765</v>
      </c>
      <c r="D560" s="194" t="s">
        <v>2991</v>
      </c>
      <c r="E560" s="195" t="s">
        <v>1728</v>
      </c>
      <c r="F560" s="195">
        <v>12489196</v>
      </c>
      <c r="G560" s="195"/>
      <c r="H560" s="196" t="s">
        <v>2992</v>
      </c>
      <c r="I560" s="197">
        <v>618761.85</v>
      </c>
      <c r="J560" s="197">
        <v>0</v>
      </c>
      <c r="K560" s="198">
        <f t="shared" si="8"/>
        <v>618761.85</v>
      </c>
      <c r="L560" s="199" t="s">
        <v>1580</v>
      </c>
    </row>
    <row r="561" spans="1:12" ht="56.25" customHeight="1">
      <c r="A561" s="200" t="s">
        <v>628</v>
      </c>
      <c r="B561" s="193" t="s">
        <v>627</v>
      </c>
      <c r="C561" s="194">
        <v>42766</v>
      </c>
      <c r="D561" s="194" t="s">
        <v>6356</v>
      </c>
      <c r="E561" s="195" t="s">
        <v>1728</v>
      </c>
      <c r="F561" s="195">
        <v>12516362</v>
      </c>
      <c r="G561" s="195"/>
      <c r="H561" s="196" t="s">
        <v>6357</v>
      </c>
      <c r="I561" s="197">
        <v>0</v>
      </c>
      <c r="J561" s="197">
        <v>1256333.03</v>
      </c>
      <c r="K561" s="198">
        <f t="shared" si="8"/>
        <v>1256333.03</v>
      </c>
      <c r="L561" s="199" t="s">
        <v>1580</v>
      </c>
    </row>
    <row r="562" spans="1:12" ht="56.25" customHeight="1">
      <c r="A562" s="200">
        <v>865</v>
      </c>
      <c r="B562" s="193" t="s">
        <v>1433</v>
      </c>
      <c r="C562" s="194">
        <v>42766</v>
      </c>
      <c r="D562" s="194" t="s">
        <v>6367</v>
      </c>
      <c r="E562" s="195" t="s">
        <v>1728</v>
      </c>
      <c r="F562" s="195">
        <v>12516354</v>
      </c>
      <c r="G562" s="195"/>
      <c r="H562" s="196" t="s">
        <v>6368</v>
      </c>
      <c r="I562" s="197">
        <v>0</v>
      </c>
      <c r="J562" s="197">
        <v>8698.4699999999993</v>
      </c>
      <c r="K562" s="198">
        <f t="shared" si="8"/>
        <v>8698.4699999999993</v>
      </c>
      <c r="L562" s="199" t="s">
        <v>1580</v>
      </c>
    </row>
    <row r="563" spans="1:12" ht="56.25" customHeight="1">
      <c r="A563" s="200">
        <v>865</v>
      </c>
      <c r="B563" s="193" t="s">
        <v>1433</v>
      </c>
      <c r="C563" s="194">
        <v>42766</v>
      </c>
      <c r="D563" s="194" t="s">
        <v>6369</v>
      </c>
      <c r="E563" s="195" t="s">
        <v>1728</v>
      </c>
      <c r="F563" s="195">
        <v>12516356</v>
      </c>
      <c r="G563" s="195"/>
      <c r="H563" s="196" t="s">
        <v>6370</v>
      </c>
      <c r="I563" s="197">
        <v>0</v>
      </c>
      <c r="J563" s="197">
        <v>875.41</v>
      </c>
      <c r="K563" s="198">
        <f t="shared" si="8"/>
        <v>875.41</v>
      </c>
      <c r="L563" s="199" t="s">
        <v>1580</v>
      </c>
    </row>
    <row r="564" spans="1:12" ht="56.25" customHeight="1">
      <c r="A564" s="200">
        <v>86</v>
      </c>
      <c r="B564" s="193" t="s">
        <v>1409</v>
      </c>
      <c r="C564" s="194">
        <v>42766</v>
      </c>
      <c r="D564" s="194" t="s">
        <v>4582</v>
      </c>
      <c r="E564" s="195" t="s">
        <v>6</v>
      </c>
      <c r="F564" s="195">
        <v>796116</v>
      </c>
      <c r="G564" s="195"/>
      <c r="H564" s="196" t="s">
        <v>4583</v>
      </c>
      <c r="I564" s="197">
        <v>0</v>
      </c>
      <c r="J564" s="197">
        <v>25051.200000000001</v>
      </c>
      <c r="K564" s="198">
        <f t="shared" si="8"/>
        <v>25051.200000000001</v>
      </c>
      <c r="L564" s="199" t="s">
        <v>1580</v>
      </c>
    </row>
    <row r="565" spans="1:12" ht="56.25" customHeight="1">
      <c r="A565" s="200" t="s">
        <v>628</v>
      </c>
      <c r="B565" s="193" t="s">
        <v>627</v>
      </c>
      <c r="C565" s="194">
        <v>42766</v>
      </c>
      <c r="D565" s="194" t="s">
        <v>6458</v>
      </c>
      <c r="E565" s="195" t="s">
        <v>6</v>
      </c>
      <c r="F565" s="195">
        <v>796201</v>
      </c>
      <c r="G565" s="195"/>
      <c r="H565" s="196" t="s">
        <v>6459</v>
      </c>
      <c r="I565" s="197">
        <v>0</v>
      </c>
      <c r="J565" s="197">
        <v>13877.54</v>
      </c>
      <c r="K565" s="198">
        <f t="shared" si="8"/>
        <v>13877.54</v>
      </c>
      <c r="L565" s="199" t="s">
        <v>1580</v>
      </c>
    </row>
    <row r="566" spans="1:12" ht="56.25" customHeight="1">
      <c r="A566" s="200" t="s">
        <v>628</v>
      </c>
      <c r="B566" s="193" t="s">
        <v>627</v>
      </c>
      <c r="C566" s="194">
        <v>42766</v>
      </c>
      <c r="D566" s="194" t="s">
        <v>6460</v>
      </c>
      <c r="E566" s="195" t="s">
        <v>6</v>
      </c>
      <c r="F566" s="195">
        <v>796202</v>
      </c>
      <c r="G566" s="195"/>
      <c r="H566" s="196" t="s">
        <v>6461</v>
      </c>
      <c r="I566" s="197">
        <v>0</v>
      </c>
      <c r="J566" s="197">
        <v>3115.9700000000003</v>
      </c>
      <c r="K566" s="198">
        <f t="shared" si="8"/>
        <v>3115.9700000000003</v>
      </c>
      <c r="L566" s="199" t="s">
        <v>1580</v>
      </c>
    </row>
    <row r="567" spans="1:12" ht="56.25" customHeight="1">
      <c r="A567" s="200" t="s">
        <v>628</v>
      </c>
      <c r="B567" s="193" t="s">
        <v>627</v>
      </c>
      <c r="C567" s="194">
        <v>42766</v>
      </c>
      <c r="D567" s="194" t="s">
        <v>6462</v>
      </c>
      <c r="E567" s="195" t="s">
        <v>6</v>
      </c>
      <c r="F567" s="195">
        <v>796203</v>
      </c>
      <c r="G567" s="195"/>
      <c r="H567" s="196" t="s">
        <v>6463</v>
      </c>
      <c r="I567" s="197">
        <v>0</v>
      </c>
      <c r="J567" s="197">
        <v>5362.16</v>
      </c>
      <c r="K567" s="198">
        <f t="shared" si="8"/>
        <v>5362.16</v>
      </c>
      <c r="L567" s="199" t="s">
        <v>1580</v>
      </c>
    </row>
    <row r="568" spans="1:12" ht="56.25" customHeight="1">
      <c r="A568" s="200">
        <v>342</v>
      </c>
      <c r="B568" s="193" t="s">
        <v>1425</v>
      </c>
      <c r="C568" s="194">
        <v>42766</v>
      </c>
      <c r="D568" s="194" t="s">
        <v>5373</v>
      </c>
      <c r="E568" s="195" t="s">
        <v>6</v>
      </c>
      <c r="F568" s="195">
        <v>878428</v>
      </c>
      <c r="G568" s="195"/>
      <c r="H568" s="196" t="s">
        <v>5374</v>
      </c>
      <c r="I568" s="197">
        <v>0</v>
      </c>
      <c r="J568" s="197">
        <v>3554576.16</v>
      </c>
      <c r="K568" s="198">
        <f t="shared" si="8"/>
        <v>3554576.16</v>
      </c>
      <c r="L568" s="199" t="s">
        <v>1580</v>
      </c>
    </row>
    <row r="569" spans="1:12" ht="56.25" customHeight="1">
      <c r="A569" s="200" t="s">
        <v>629</v>
      </c>
      <c r="B569" s="193" t="s">
        <v>630</v>
      </c>
      <c r="C569" s="194">
        <v>42766</v>
      </c>
      <c r="D569" s="194" t="s">
        <v>7408</v>
      </c>
      <c r="E569" s="195" t="s">
        <v>13</v>
      </c>
      <c r="F569" s="195">
        <v>878451</v>
      </c>
      <c r="G569" s="195"/>
      <c r="H569" s="196" t="s">
        <v>7409</v>
      </c>
      <c r="I569" s="197">
        <v>11998</v>
      </c>
      <c r="J569" s="197">
        <v>0</v>
      </c>
      <c r="K569" s="198">
        <f t="shared" si="8"/>
        <v>11998</v>
      </c>
      <c r="L569" s="199" t="s">
        <v>1580</v>
      </c>
    </row>
    <row r="570" spans="1:12" ht="56.25" customHeight="1">
      <c r="A570" s="200" t="s">
        <v>629</v>
      </c>
      <c r="B570" s="193" t="s">
        <v>630</v>
      </c>
      <c r="C570" s="194">
        <v>42766</v>
      </c>
      <c r="D570" s="194" t="s">
        <v>7410</v>
      </c>
      <c r="E570" s="195" t="s">
        <v>11</v>
      </c>
      <c r="F570" s="195">
        <v>878451</v>
      </c>
      <c r="G570" s="195"/>
      <c r="H570" s="196" t="s">
        <v>7411</v>
      </c>
      <c r="I570" s="197">
        <v>50</v>
      </c>
      <c r="J570" s="197">
        <v>0</v>
      </c>
      <c r="K570" s="198">
        <f t="shared" si="8"/>
        <v>50</v>
      </c>
      <c r="L570" s="199" t="s">
        <v>1580</v>
      </c>
    </row>
    <row r="571" spans="1:12" ht="56.25" customHeight="1">
      <c r="A571" s="200" t="s">
        <v>631</v>
      </c>
      <c r="B571" s="193" t="s">
        <v>632</v>
      </c>
      <c r="C571" s="194">
        <v>42766</v>
      </c>
      <c r="D571" s="194" t="s">
        <v>7798</v>
      </c>
      <c r="E571" s="195" t="s">
        <v>6</v>
      </c>
      <c r="F571" s="195">
        <v>878480</v>
      </c>
      <c r="G571" s="195"/>
      <c r="H571" s="196" t="s">
        <v>7799</v>
      </c>
      <c r="I571" s="197">
        <v>0</v>
      </c>
      <c r="J571" s="197">
        <v>567964.16000000003</v>
      </c>
      <c r="K571" s="198">
        <f t="shared" si="8"/>
        <v>567964.16000000003</v>
      </c>
      <c r="L571" s="199" t="s">
        <v>1580</v>
      </c>
    </row>
    <row r="572" spans="1:12" ht="56.25" customHeight="1">
      <c r="A572" s="200" t="s">
        <v>629</v>
      </c>
      <c r="B572" s="193" t="s">
        <v>630</v>
      </c>
      <c r="C572" s="194">
        <v>42766</v>
      </c>
      <c r="D572" s="194" t="s">
        <v>7412</v>
      </c>
      <c r="E572" s="195" t="s">
        <v>11</v>
      </c>
      <c r="F572" s="195">
        <v>8778</v>
      </c>
      <c r="G572" s="195"/>
      <c r="H572" s="196" t="s">
        <v>7413</v>
      </c>
      <c r="I572" s="197">
        <v>4889.46</v>
      </c>
      <c r="J572" s="197">
        <v>0</v>
      </c>
      <c r="K572" s="198">
        <f t="shared" si="8"/>
        <v>4889.46</v>
      </c>
      <c r="L572" s="199" t="s">
        <v>1580</v>
      </c>
    </row>
    <row r="573" spans="1:12" ht="56.25" customHeight="1">
      <c r="A573" s="200">
        <v>594</v>
      </c>
      <c r="B573" s="193" t="s">
        <v>1415</v>
      </c>
      <c r="C573" s="194">
        <v>42766</v>
      </c>
      <c r="D573" s="194" t="s">
        <v>6209</v>
      </c>
      <c r="E573" s="195" t="s">
        <v>15</v>
      </c>
      <c r="F573" s="195">
        <v>1574</v>
      </c>
      <c r="G573" s="195"/>
      <c r="H573" s="196" t="s">
        <v>6210</v>
      </c>
      <c r="I573" s="197">
        <v>376.33</v>
      </c>
      <c r="J573" s="197">
        <v>0</v>
      </c>
      <c r="K573" s="198">
        <f t="shared" si="8"/>
        <v>376.33</v>
      </c>
      <c r="L573" s="199" t="s">
        <v>1580</v>
      </c>
    </row>
    <row r="574" spans="1:12" ht="56.25" customHeight="1">
      <c r="A574" s="200">
        <v>513</v>
      </c>
      <c r="B574" s="193" t="s">
        <v>1394</v>
      </c>
      <c r="C574" s="194">
        <v>42766</v>
      </c>
      <c r="D574" s="194" t="s">
        <v>5624</v>
      </c>
      <c r="E574" s="195" t="s">
        <v>15</v>
      </c>
      <c r="F574" s="195">
        <v>1575</v>
      </c>
      <c r="G574" s="195"/>
      <c r="H574" s="196" t="s">
        <v>5625</v>
      </c>
      <c r="I574" s="197">
        <v>4818.18</v>
      </c>
      <c r="J574" s="197">
        <v>0</v>
      </c>
      <c r="K574" s="198">
        <f t="shared" si="8"/>
        <v>4818.18</v>
      </c>
      <c r="L574" s="199" t="s">
        <v>1580</v>
      </c>
    </row>
    <row r="575" spans="1:12" ht="56.25" customHeight="1">
      <c r="A575" s="200">
        <v>513</v>
      </c>
      <c r="B575" s="193" t="s">
        <v>1394</v>
      </c>
      <c r="C575" s="194">
        <v>42766</v>
      </c>
      <c r="D575" s="194" t="s">
        <v>5626</v>
      </c>
      <c r="E575" s="195" t="s">
        <v>15</v>
      </c>
      <c r="F575" s="195">
        <v>367893</v>
      </c>
      <c r="G575" s="195"/>
      <c r="H575" s="196" t="s">
        <v>5627</v>
      </c>
      <c r="I575" s="197">
        <v>50</v>
      </c>
      <c r="J575" s="197">
        <v>0</v>
      </c>
      <c r="K575" s="198">
        <f t="shared" si="8"/>
        <v>50</v>
      </c>
      <c r="L575" s="199" t="s">
        <v>1580</v>
      </c>
    </row>
    <row r="576" spans="1:12" ht="56.25" customHeight="1">
      <c r="A576" s="200">
        <v>25</v>
      </c>
      <c r="B576" s="193" t="s">
        <v>1408</v>
      </c>
      <c r="C576" s="194">
        <v>42766</v>
      </c>
      <c r="D576" s="194" t="s">
        <v>2993</v>
      </c>
      <c r="E576" s="195" t="s">
        <v>1728</v>
      </c>
      <c r="F576" s="195">
        <v>12489170</v>
      </c>
      <c r="G576" s="195"/>
      <c r="H576" s="196" t="s">
        <v>2994</v>
      </c>
      <c r="I576" s="197">
        <v>612542.1</v>
      </c>
      <c r="J576" s="197">
        <v>0</v>
      </c>
      <c r="K576" s="198">
        <f t="shared" si="8"/>
        <v>612542.1</v>
      </c>
      <c r="L576" s="199" t="s">
        <v>1580</v>
      </c>
    </row>
    <row r="577" spans="1:12" ht="56.25" customHeight="1">
      <c r="A577" s="200">
        <v>25</v>
      </c>
      <c r="B577" s="193" t="s">
        <v>1408</v>
      </c>
      <c r="C577" s="194">
        <v>42766</v>
      </c>
      <c r="D577" s="194" t="s">
        <v>2995</v>
      </c>
      <c r="E577" s="195" t="s">
        <v>1728</v>
      </c>
      <c r="F577" s="195">
        <v>12489172</v>
      </c>
      <c r="G577" s="195"/>
      <c r="H577" s="196" t="s">
        <v>2996</v>
      </c>
      <c r="I577" s="197">
        <v>409728.78</v>
      </c>
      <c r="J577" s="197">
        <v>0</v>
      </c>
      <c r="K577" s="198">
        <f t="shared" si="8"/>
        <v>409728.78</v>
      </c>
      <c r="L577" s="199" t="s">
        <v>1580</v>
      </c>
    </row>
    <row r="578" spans="1:12" ht="56.25" customHeight="1">
      <c r="A578" s="200">
        <v>25</v>
      </c>
      <c r="B578" s="193" t="s">
        <v>1408</v>
      </c>
      <c r="C578" s="194">
        <v>42766</v>
      </c>
      <c r="D578" s="194" t="s">
        <v>2997</v>
      </c>
      <c r="E578" s="195" t="s">
        <v>1728</v>
      </c>
      <c r="F578" s="195">
        <v>12500564</v>
      </c>
      <c r="G578" s="195"/>
      <c r="H578" s="196" t="s">
        <v>2998</v>
      </c>
      <c r="I578" s="197">
        <v>1206158.52</v>
      </c>
      <c r="J578" s="197">
        <v>0</v>
      </c>
      <c r="K578" s="198">
        <f t="shared" si="8"/>
        <v>1206158.52</v>
      </c>
      <c r="L578" s="199" t="s">
        <v>1580</v>
      </c>
    </row>
    <row r="579" spans="1:12" ht="56.25" customHeight="1">
      <c r="A579" s="200">
        <v>25</v>
      </c>
      <c r="B579" s="193" t="s">
        <v>1408</v>
      </c>
      <c r="C579" s="194">
        <v>42766</v>
      </c>
      <c r="D579" s="194" t="s">
        <v>2999</v>
      </c>
      <c r="E579" s="195" t="s">
        <v>1728</v>
      </c>
      <c r="F579" s="195">
        <v>12500574</v>
      </c>
      <c r="G579" s="195"/>
      <c r="H579" s="196" t="s">
        <v>3000</v>
      </c>
      <c r="I579" s="197">
        <v>80574.14</v>
      </c>
      <c r="J579" s="197">
        <v>0</v>
      </c>
      <c r="K579" s="198">
        <f t="shared" si="8"/>
        <v>80574.14</v>
      </c>
      <c r="L579" s="199" t="s">
        <v>1580</v>
      </c>
    </row>
    <row r="580" spans="1:12" ht="56.25" customHeight="1">
      <c r="A580" s="200">
        <v>25</v>
      </c>
      <c r="B580" s="193" t="s">
        <v>1408</v>
      </c>
      <c r="C580" s="194">
        <v>42766</v>
      </c>
      <c r="D580" s="194" t="s">
        <v>3001</v>
      </c>
      <c r="E580" s="195" t="s">
        <v>1728</v>
      </c>
      <c r="F580" s="195">
        <v>12500617</v>
      </c>
      <c r="G580" s="195"/>
      <c r="H580" s="196" t="s">
        <v>3002</v>
      </c>
      <c r="I580" s="197">
        <v>450424.08</v>
      </c>
      <c r="J580" s="197">
        <v>0</v>
      </c>
      <c r="K580" s="198">
        <f t="shared" si="8"/>
        <v>450424.08</v>
      </c>
      <c r="L580" s="199" t="s">
        <v>1580</v>
      </c>
    </row>
    <row r="581" spans="1:12" ht="56.25" customHeight="1">
      <c r="A581" s="200">
        <v>25</v>
      </c>
      <c r="B581" s="193" t="s">
        <v>1408</v>
      </c>
      <c r="C581" s="194">
        <v>42766</v>
      </c>
      <c r="D581" s="194" t="s">
        <v>3003</v>
      </c>
      <c r="E581" s="195" t="s">
        <v>1728</v>
      </c>
      <c r="F581" s="195">
        <v>12500619</v>
      </c>
      <c r="G581" s="195"/>
      <c r="H581" s="196" t="s">
        <v>3004</v>
      </c>
      <c r="I581" s="197">
        <v>360605.88</v>
      </c>
      <c r="J581" s="197">
        <v>0</v>
      </c>
      <c r="K581" s="198">
        <f t="shared" si="8"/>
        <v>360605.88</v>
      </c>
      <c r="L581" s="199" t="s">
        <v>1580</v>
      </c>
    </row>
    <row r="582" spans="1:12" ht="56.25" customHeight="1">
      <c r="A582" s="200">
        <v>25</v>
      </c>
      <c r="B582" s="193" t="s">
        <v>1408</v>
      </c>
      <c r="C582" s="194">
        <v>42766</v>
      </c>
      <c r="D582" s="194" t="s">
        <v>3005</v>
      </c>
      <c r="E582" s="195" t="s">
        <v>1728</v>
      </c>
      <c r="F582" s="195">
        <v>12513665</v>
      </c>
      <c r="G582" s="195"/>
      <c r="H582" s="196" t="s">
        <v>3006</v>
      </c>
      <c r="I582" s="197">
        <v>189271.43</v>
      </c>
      <c r="J582" s="197">
        <v>0</v>
      </c>
      <c r="K582" s="198">
        <f t="shared" si="8"/>
        <v>189271.43</v>
      </c>
      <c r="L582" s="199" t="s">
        <v>1580</v>
      </c>
    </row>
    <row r="583" spans="1:12" ht="56.25" customHeight="1">
      <c r="A583" s="200">
        <v>25</v>
      </c>
      <c r="B583" s="193" t="s">
        <v>1408</v>
      </c>
      <c r="C583" s="194">
        <v>42766</v>
      </c>
      <c r="D583" s="194" t="s">
        <v>3007</v>
      </c>
      <c r="E583" s="195" t="s">
        <v>1728</v>
      </c>
      <c r="F583" s="195">
        <v>12513707</v>
      </c>
      <c r="G583" s="195"/>
      <c r="H583" s="196" t="s">
        <v>3008</v>
      </c>
      <c r="I583" s="197">
        <v>418879.82</v>
      </c>
      <c r="J583" s="197">
        <v>0</v>
      </c>
      <c r="K583" s="198">
        <f t="shared" si="8"/>
        <v>418879.82</v>
      </c>
      <c r="L583" s="199" t="s">
        <v>1580</v>
      </c>
    </row>
    <row r="584" spans="1:12" ht="56.25" customHeight="1">
      <c r="A584" s="200">
        <v>25</v>
      </c>
      <c r="B584" s="193" t="s">
        <v>1408</v>
      </c>
      <c r="C584" s="194">
        <v>42766</v>
      </c>
      <c r="D584" s="194" t="s">
        <v>3009</v>
      </c>
      <c r="E584" s="195" t="s">
        <v>1728</v>
      </c>
      <c r="F584" s="195">
        <v>12513731</v>
      </c>
      <c r="G584" s="195"/>
      <c r="H584" s="196" t="s">
        <v>3010</v>
      </c>
      <c r="I584" s="197">
        <v>427566.08000000002</v>
      </c>
      <c r="J584" s="197">
        <v>0</v>
      </c>
      <c r="K584" s="198">
        <f t="shared" si="8"/>
        <v>427566.08000000002</v>
      </c>
      <c r="L584" s="199" t="s">
        <v>1580</v>
      </c>
    </row>
    <row r="585" spans="1:12" ht="56.25" customHeight="1">
      <c r="A585" s="200">
        <v>25</v>
      </c>
      <c r="B585" s="193" t="s">
        <v>1408</v>
      </c>
      <c r="C585" s="194">
        <v>42766</v>
      </c>
      <c r="D585" s="194" t="s">
        <v>3011</v>
      </c>
      <c r="E585" s="195" t="s">
        <v>1728</v>
      </c>
      <c r="F585" s="195">
        <v>12513937</v>
      </c>
      <c r="G585" s="195"/>
      <c r="H585" s="196" t="s">
        <v>3012</v>
      </c>
      <c r="I585" s="197">
        <v>821149.35</v>
      </c>
      <c r="J585" s="197">
        <v>0</v>
      </c>
      <c r="K585" s="198">
        <f t="shared" ref="K585:K648" si="9">+I585+J585</f>
        <v>821149.35</v>
      </c>
      <c r="L585" s="199" t="s">
        <v>1580</v>
      </c>
    </row>
    <row r="586" spans="1:12" ht="56.25" customHeight="1">
      <c r="A586" s="200">
        <v>25</v>
      </c>
      <c r="B586" s="193" t="s">
        <v>1408</v>
      </c>
      <c r="C586" s="194">
        <v>42766</v>
      </c>
      <c r="D586" s="194" t="s">
        <v>3013</v>
      </c>
      <c r="E586" s="195" t="s">
        <v>1728</v>
      </c>
      <c r="F586" s="195">
        <v>12513944</v>
      </c>
      <c r="G586" s="195"/>
      <c r="H586" s="196" t="s">
        <v>3014</v>
      </c>
      <c r="I586" s="197">
        <v>1817791.69</v>
      </c>
      <c r="J586" s="197">
        <v>0</v>
      </c>
      <c r="K586" s="198">
        <f t="shared" si="9"/>
        <v>1817791.69</v>
      </c>
      <c r="L586" s="199" t="s">
        <v>1580</v>
      </c>
    </row>
    <row r="587" spans="1:12" ht="56.25" customHeight="1">
      <c r="A587" s="200">
        <v>25</v>
      </c>
      <c r="B587" s="193" t="s">
        <v>1408</v>
      </c>
      <c r="C587" s="194">
        <v>42766</v>
      </c>
      <c r="D587" s="194" t="s">
        <v>3015</v>
      </c>
      <c r="E587" s="195" t="s">
        <v>1728</v>
      </c>
      <c r="F587" s="195">
        <v>12515528</v>
      </c>
      <c r="G587" s="195"/>
      <c r="H587" s="196" t="s">
        <v>3016</v>
      </c>
      <c r="I587" s="197">
        <v>368161.26</v>
      </c>
      <c r="J587" s="197">
        <v>0</v>
      </c>
      <c r="K587" s="198">
        <f t="shared" si="9"/>
        <v>368161.26</v>
      </c>
      <c r="L587" s="199" t="s">
        <v>1580</v>
      </c>
    </row>
    <row r="588" spans="1:12" ht="56.25" customHeight="1">
      <c r="A588" s="200">
        <v>25</v>
      </c>
      <c r="B588" s="193" t="s">
        <v>1408</v>
      </c>
      <c r="C588" s="194">
        <v>42766</v>
      </c>
      <c r="D588" s="194" t="s">
        <v>3017</v>
      </c>
      <c r="E588" s="195" t="s">
        <v>1728</v>
      </c>
      <c r="F588" s="195">
        <v>12515553</v>
      </c>
      <c r="G588" s="195"/>
      <c r="H588" s="196" t="s">
        <v>3018</v>
      </c>
      <c r="I588" s="197">
        <v>565178.9</v>
      </c>
      <c r="J588" s="197">
        <v>0</v>
      </c>
      <c r="K588" s="198">
        <f t="shared" si="9"/>
        <v>565178.9</v>
      </c>
      <c r="L588" s="199" t="s">
        <v>1580</v>
      </c>
    </row>
    <row r="589" spans="1:12" ht="56.25" customHeight="1">
      <c r="A589" s="200">
        <v>25</v>
      </c>
      <c r="B589" s="193" t="s">
        <v>1408</v>
      </c>
      <c r="C589" s="194">
        <v>42766</v>
      </c>
      <c r="D589" s="194" t="s">
        <v>3019</v>
      </c>
      <c r="E589" s="195" t="s">
        <v>1728</v>
      </c>
      <c r="F589" s="195">
        <v>12515602</v>
      </c>
      <c r="G589" s="195"/>
      <c r="H589" s="196" t="s">
        <v>3020</v>
      </c>
      <c r="I589" s="197">
        <v>115658.7</v>
      </c>
      <c r="J589" s="197">
        <v>0</v>
      </c>
      <c r="K589" s="198">
        <f t="shared" si="9"/>
        <v>115658.7</v>
      </c>
      <c r="L589" s="199" t="s">
        <v>1580</v>
      </c>
    </row>
    <row r="590" spans="1:12" ht="56.25" customHeight="1">
      <c r="A590" s="200">
        <v>25</v>
      </c>
      <c r="B590" s="193" t="s">
        <v>1408</v>
      </c>
      <c r="C590" s="194">
        <v>42766</v>
      </c>
      <c r="D590" s="194" t="s">
        <v>3021</v>
      </c>
      <c r="E590" s="195" t="s">
        <v>1728</v>
      </c>
      <c r="F590" s="195">
        <v>12515604</v>
      </c>
      <c r="G590" s="195"/>
      <c r="H590" s="196" t="s">
        <v>3022</v>
      </c>
      <c r="I590" s="197">
        <v>400787.34</v>
      </c>
      <c r="J590" s="197">
        <v>0</v>
      </c>
      <c r="K590" s="198">
        <f t="shared" si="9"/>
        <v>400787.34</v>
      </c>
      <c r="L590" s="199" t="s">
        <v>1580</v>
      </c>
    </row>
    <row r="591" spans="1:12" ht="56.25" customHeight="1">
      <c r="A591" s="200">
        <v>25</v>
      </c>
      <c r="B591" s="193" t="s">
        <v>1408</v>
      </c>
      <c r="C591" s="194">
        <v>42766</v>
      </c>
      <c r="D591" s="194" t="s">
        <v>3023</v>
      </c>
      <c r="E591" s="195" t="s">
        <v>1728</v>
      </c>
      <c r="F591" s="195">
        <v>12515608</v>
      </c>
      <c r="G591" s="195"/>
      <c r="H591" s="196" t="s">
        <v>3024</v>
      </c>
      <c r="I591" s="197">
        <v>299872.24</v>
      </c>
      <c r="J591" s="197">
        <v>0</v>
      </c>
      <c r="K591" s="198">
        <f t="shared" si="9"/>
        <v>299872.24</v>
      </c>
      <c r="L591" s="199" t="s">
        <v>1580</v>
      </c>
    </row>
    <row r="592" spans="1:12" ht="56.25" customHeight="1">
      <c r="A592" s="200">
        <v>25</v>
      </c>
      <c r="B592" s="193" t="s">
        <v>1408</v>
      </c>
      <c r="C592" s="194">
        <v>42766</v>
      </c>
      <c r="D592" s="194" t="s">
        <v>3025</v>
      </c>
      <c r="E592" s="195" t="s">
        <v>1728</v>
      </c>
      <c r="F592" s="195">
        <v>12515609</v>
      </c>
      <c r="G592" s="195"/>
      <c r="H592" s="196" t="s">
        <v>3026</v>
      </c>
      <c r="I592" s="197">
        <v>4174284.48</v>
      </c>
      <c r="J592" s="197">
        <v>0</v>
      </c>
      <c r="K592" s="198">
        <f t="shared" si="9"/>
        <v>4174284.48</v>
      </c>
      <c r="L592" s="199" t="s">
        <v>1580</v>
      </c>
    </row>
    <row r="593" spans="1:12" ht="56.25" customHeight="1">
      <c r="A593" s="200">
        <v>25</v>
      </c>
      <c r="B593" s="193" t="s">
        <v>1408</v>
      </c>
      <c r="C593" s="194">
        <v>42766</v>
      </c>
      <c r="D593" s="194" t="s">
        <v>3027</v>
      </c>
      <c r="E593" s="195" t="s">
        <v>1728</v>
      </c>
      <c r="F593" s="195">
        <v>12515615</v>
      </c>
      <c r="G593" s="195"/>
      <c r="H593" s="196" t="s">
        <v>3028</v>
      </c>
      <c r="I593" s="197">
        <v>413774.11</v>
      </c>
      <c r="J593" s="197">
        <v>0</v>
      </c>
      <c r="K593" s="198">
        <f t="shared" si="9"/>
        <v>413774.11</v>
      </c>
      <c r="L593" s="199" t="s">
        <v>1580</v>
      </c>
    </row>
    <row r="594" spans="1:12" ht="56.25" customHeight="1">
      <c r="A594" s="200">
        <v>25</v>
      </c>
      <c r="B594" s="193" t="s">
        <v>1408</v>
      </c>
      <c r="C594" s="194">
        <v>42766</v>
      </c>
      <c r="D594" s="194" t="s">
        <v>3029</v>
      </c>
      <c r="E594" s="195" t="s">
        <v>1728</v>
      </c>
      <c r="F594" s="195">
        <v>12513633</v>
      </c>
      <c r="G594" s="195"/>
      <c r="H594" s="196" t="s">
        <v>3030</v>
      </c>
      <c r="I594" s="197">
        <v>480733.68</v>
      </c>
      <c r="J594" s="197">
        <v>0</v>
      </c>
      <c r="K594" s="198">
        <f t="shared" si="9"/>
        <v>480733.68</v>
      </c>
      <c r="L594" s="199" t="s">
        <v>1580</v>
      </c>
    </row>
    <row r="595" spans="1:12" ht="56.25" customHeight="1">
      <c r="A595" s="200" t="s">
        <v>628</v>
      </c>
      <c r="B595" s="193" t="s">
        <v>627</v>
      </c>
      <c r="C595" s="194">
        <v>42766</v>
      </c>
      <c r="D595" s="194" t="s">
        <v>6358</v>
      </c>
      <c r="E595" s="195" t="s">
        <v>1728</v>
      </c>
      <c r="F595" s="195">
        <v>12500665</v>
      </c>
      <c r="G595" s="195"/>
      <c r="H595" s="196" t="s">
        <v>6359</v>
      </c>
      <c r="I595" s="197">
        <v>0</v>
      </c>
      <c r="J595" s="197">
        <v>4555286.66</v>
      </c>
      <c r="K595" s="198">
        <f t="shared" si="9"/>
        <v>4555286.66</v>
      </c>
      <c r="L595" s="199" t="s">
        <v>1580</v>
      </c>
    </row>
    <row r="596" spans="1:12" ht="56.25" customHeight="1">
      <c r="A596" s="200" t="s">
        <v>628</v>
      </c>
      <c r="B596" s="193" t="s">
        <v>627</v>
      </c>
      <c r="C596" s="194">
        <v>42766</v>
      </c>
      <c r="D596" s="194" t="s">
        <v>6360</v>
      </c>
      <c r="E596" s="195" t="s">
        <v>1728</v>
      </c>
      <c r="F596" s="195">
        <v>12500673</v>
      </c>
      <c r="G596" s="195"/>
      <c r="H596" s="196" t="s">
        <v>6361</v>
      </c>
      <c r="I596" s="197">
        <v>0</v>
      </c>
      <c r="J596" s="197">
        <v>3349676.64</v>
      </c>
      <c r="K596" s="198">
        <f t="shared" si="9"/>
        <v>3349676.64</v>
      </c>
      <c r="L596" s="199" t="s">
        <v>1580</v>
      </c>
    </row>
    <row r="597" spans="1:12" ht="56.25" customHeight="1">
      <c r="A597" s="200" t="s">
        <v>628</v>
      </c>
      <c r="B597" s="193" t="s">
        <v>627</v>
      </c>
      <c r="C597" s="194">
        <v>42766</v>
      </c>
      <c r="D597" s="194" t="s">
        <v>6362</v>
      </c>
      <c r="E597" s="195" t="s">
        <v>1728</v>
      </c>
      <c r="F597" s="195">
        <v>12500682</v>
      </c>
      <c r="G597" s="195"/>
      <c r="H597" s="196" t="s">
        <v>6361</v>
      </c>
      <c r="I597" s="197">
        <v>0</v>
      </c>
      <c r="J597" s="197">
        <v>13291632.380000001</v>
      </c>
      <c r="K597" s="198">
        <f t="shared" si="9"/>
        <v>13291632.380000001</v>
      </c>
      <c r="L597" s="199" t="s">
        <v>1580</v>
      </c>
    </row>
    <row r="598" spans="1:12" ht="56.25" customHeight="1">
      <c r="A598" s="200" t="s">
        <v>628</v>
      </c>
      <c r="B598" s="193" t="s">
        <v>627</v>
      </c>
      <c r="C598" s="194">
        <v>42766</v>
      </c>
      <c r="D598" s="194" t="s">
        <v>6363</v>
      </c>
      <c r="E598" s="195" t="s">
        <v>1728</v>
      </c>
      <c r="F598" s="195">
        <v>12516357</v>
      </c>
      <c r="G598" s="195"/>
      <c r="H598" s="196" t="s">
        <v>6364</v>
      </c>
      <c r="I598" s="197">
        <v>0</v>
      </c>
      <c r="J598" s="197">
        <v>9106343.4900000002</v>
      </c>
      <c r="K598" s="198">
        <f t="shared" si="9"/>
        <v>9106343.4900000002</v>
      </c>
      <c r="L598" s="199" t="s">
        <v>1580</v>
      </c>
    </row>
    <row r="599" spans="1:12" ht="56.25" customHeight="1">
      <c r="A599" s="200">
        <v>25</v>
      </c>
      <c r="B599" s="193" t="s">
        <v>1408</v>
      </c>
      <c r="C599" s="194">
        <v>42766</v>
      </c>
      <c r="D599" s="194" t="s">
        <v>3031</v>
      </c>
      <c r="E599" s="195" t="s">
        <v>1728</v>
      </c>
      <c r="F599" s="195">
        <v>12500620</v>
      </c>
      <c r="G599" s="195"/>
      <c r="H599" s="196" t="s">
        <v>3032</v>
      </c>
      <c r="I599" s="197">
        <v>747769.38</v>
      </c>
      <c r="J599" s="197">
        <v>0</v>
      </c>
      <c r="K599" s="198">
        <f t="shared" si="9"/>
        <v>747769.38</v>
      </c>
      <c r="L599" s="199" t="s">
        <v>1580</v>
      </c>
    </row>
    <row r="600" spans="1:12" ht="56.25" customHeight="1">
      <c r="A600" s="200">
        <v>25</v>
      </c>
      <c r="B600" s="193" t="s">
        <v>1408</v>
      </c>
      <c r="C600" s="194">
        <v>42766</v>
      </c>
      <c r="D600" s="194" t="s">
        <v>3033</v>
      </c>
      <c r="E600" s="195" t="s">
        <v>1728</v>
      </c>
      <c r="F600" s="195">
        <v>12500629</v>
      </c>
      <c r="G600" s="195"/>
      <c r="H600" s="196" t="s">
        <v>3034</v>
      </c>
      <c r="I600" s="197">
        <v>216160.4</v>
      </c>
      <c r="J600" s="197">
        <v>0</v>
      </c>
      <c r="K600" s="198">
        <f t="shared" si="9"/>
        <v>216160.4</v>
      </c>
      <c r="L600" s="199" t="s">
        <v>1580</v>
      </c>
    </row>
    <row r="601" spans="1:12" ht="56.25" customHeight="1">
      <c r="A601" s="200">
        <v>25</v>
      </c>
      <c r="B601" s="193" t="s">
        <v>1408</v>
      </c>
      <c r="C601" s="194">
        <v>42766</v>
      </c>
      <c r="D601" s="194" t="s">
        <v>3035</v>
      </c>
      <c r="E601" s="195" t="s">
        <v>1728</v>
      </c>
      <c r="F601" s="195">
        <v>12500656</v>
      </c>
      <c r="G601" s="195"/>
      <c r="H601" s="196" t="s">
        <v>3036</v>
      </c>
      <c r="I601" s="197">
        <v>497978.2</v>
      </c>
      <c r="J601" s="197">
        <v>0</v>
      </c>
      <c r="K601" s="198">
        <f t="shared" si="9"/>
        <v>497978.2</v>
      </c>
      <c r="L601" s="199" t="s">
        <v>1580</v>
      </c>
    </row>
    <row r="602" spans="1:12" ht="56.25" customHeight="1">
      <c r="A602" s="200">
        <v>25</v>
      </c>
      <c r="B602" s="193" t="s">
        <v>1408</v>
      </c>
      <c r="C602" s="194">
        <v>42766</v>
      </c>
      <c r="D602" s="194" t="s">
        <v>3037</v>
      </c>
      <c r="E602" s="195" t="s">
        <v>1728</v>
      </c>
      <c r="F602" s="195">
        <v>12500659</v>
      </c>
      <c r="G602" s="195"/>
      <c r="H602" s="196" t="s">
        <v>3038</v>
      </c>
      <c r="I602" s="197">
        <v>603905.29</v>
      </c>
      <c r="J602" s="197">
        <v>0</v>
      </c>
      <c r="K602" s="198">
        <f t="shared" si="9"/>
        <v>603905.29</v>
      </c>
      <c r="L602" s="199" t="s">
        <v>1580</v>
      </c>
    </row>
    <row r="603" spans="1:12" ht="56.25" customHeight="1">
      <c r="A603" s="200">
        <v>25</v>
      </c>
      <c r="B603" s="193" t="s">
        <v>1408</v>
      </c>
      <c r="C603" s="194">
        <v>42766</v>
      </c>
      <c r="D603" s="194" t="s">
        <v>3039</v>
      </c>
      <c r="E603" s="195" t="s">
        <v>1728</v>
      </c>
      <c r="F603" s="195">
        <v>12500678</v>
      </c>
      <c r="G603" s="195"/>
      <c r="H603" s="196" t="s">
        <v>3040</v>
      </c>
      <c r="I603" s="197">
        <v>877238.18</v>
      </c>
      <c r="J603" s="197">
        <v>0</v>
      </c>
      <c r="K603" s="198">
        <f t="shared" si="9"/>
        <v>877238.18</v>
      </c>
      <c r="L603" s="199" t="s">
        <v>1580</v>
      </c>
    </row>
    <row r="604" spans="1:12" ht="56.25" customHeight="1">
      <c r="A604" s="200">
        <v>25</v>
      </c>
      <c r="B604" s="193" t="s">
        <v>1408</v>
      </c>
      <c r="C604" s="194">
        <v>42766</v>
      </c>
      <c r="D604" s="194" t="s">
        <v>3041</v>
      </c>
      <c r="E604" s="195" t="s">
        <v>1728</v>
      </c>
      <c r="F604" s="195">
        <v>12500683</v>
      </c>
      <c r="G604" s="195"/>
      <c r="H604" s="196" t="s">
        <v>3042</v>
      </c>
      <c r="I604" s="197">
        <v>592576.45000000007</v>
      </c>
      <c r="J604" s="197">
        <v>0</v>
      </c>
      <c r="K604" s="198">
        <f t="shared" si="9"/>
        <v>592576.45000000007</v>
      </c>
      <c r="L604" s="199" t="s">
        <v>1580</v>
      </c>
    </row>
    <row r="605" spans="1:12" ht="56.25" customHeight="1">
      <c r="A605" s="200">
        <v>25</v>
      </c>
      <c r="B605" s="193" t="s">
        <v>1408</v>
      </c>
      <c r="C605" s="194">
        <v>42766</v>
      </c>
      <c r="D605" s="194" t="s">
        <v>3043</v>
      </c>
      <c r="E605" s="195" t="s">
        <v>1728</v>
      </c>
      <c r="F605" s="195">
        <v>12500718</v>
      </c>
      <c r="G605" s="195"/>
      <c r="H605" s="196" t="s">
        <v>3044</v>
      </c>
      <c r="I605" s="197">
        <v>518563.84000000003</v>
      </c>
      <c r="J605" s="197">
        <v>0</v>
      </c>
      <c r="K605" s="198">
        <f t="shared" si="9"/>
        <v>518563.84000000003</v>
      </c>
      <c r="L605" s="199" t="s">
        <v>1580</v>
      </c>
    </row>
    <row r="606" spans="1:12" ht="56.25" customHeight="1">
      <c r="A606" s="200">
        <v>25</v>
      </c>
      <c r="B606" s="193" t="s">
        <v>1408</v>
      </c>
      <c r="C606" s="194">
        <v>42766</v>
      </c>
      <c r="D606" s="194" t="s">
        <v>3045</v>
      </c>
      <c r="E606" s="195" t="s">
        <v>1728</v>
      </c>
      <c r="F606" s="195">
        <v>12500734</v>
      </c>
      <c r="G606" s="195"/>
      <c r="H606" s="196" t="s">
        <v>3046</v>
      </c>
      <c r="I606" s="197">
        <v>620714.47</v>
      </c>
      <c r="J606" s="197">
        <v>0</v>
      </c>
      <c r="K606" s="198">
        <f t="shared" si="9"/>
        <v>620714.47</v>
      </c>
      <c r="L606" s="199" t="s">
        <v>1580</v>
      </c>
    </row>
    <row r="607" spans="1:12" ht="56.25" customHeight="1">
      <c r="A607" s="200">
        <v>25</v>
      </c>
      <c r="B607" s="193" t="s">
        <v>1408</v>
      </c>
      <c r="C607" s="194">
        <v>42766</v>
      </c>
      <c r="D607" s="194" t="s">
        <v>3047</v>
      </c>
      <c r="E607" s="195" t="s">
        <v>1728</v>
      </c>
      <c r="F607" s="195">
        <v>12500756</v>
      </c>
      <c r="G607" s="195"/>
      <c r="H607" s="196" t="s">
        <v>3048</v>
      </c>
      <c r="I607" s="197">
        <v>190029.91</v>
      </c>
      <c r="J607" s="197">
        <v>0</v>
      </c>
      <c r="K607" s="198">
        <f t="shared" si="9"/>
        <v>190029.91</v>
      </c>
      <c r="L607" s="199" t="s">
        <v>1580</v>
      </c>
    </row>
    <row r="608" spans="1:12" ht="56.25" customHeight="1">
      <c r="A608" s="200">
        <v>25</v>
      </c>
      <c r="B608" s="193" t="s">
        <v>1408</v>
      </c>
      <c r="C608" s="194">
        <v>42766</v>
      </c>
      <c r="D608" s="194" t="s">
        <v>3049</v>
      </c>
      <c r="E608" s="195" t="s">
        <v>1728</v>
      </c>
      <c r="F608" s="195">
        <v>12513657</v>
      </c>
      <c r="G608" s="195"/>
      <c r="H608" s="196" t="s">
        <v>3050</v>
      </c>
      <c r="I608" s="197">
        <v>977662.48</v>
      </c>
      <c r="J608" s="197">
        <v>0</v>
      </c>
      <c r="K608" s="198">
        <f t="shared" si="9"/>
        <v>977662.48</v>
      </c>
      <c r="L608" s="199" t="s">
        <v>1580</v>
      </c>
    </row>
    <row r="609" spans="1:12" ht="56.25" customHeight="1">
      <c r="A609" s="200">
        <v>25</v>
      </c>
      <c r="B609" s="193" t="s">
        <v>1408</v>
      </c>
      <c r="C609" s="194">
        <v>42766</v>
      </c>
      <c r="D609" s="194" t="s">
        <v>3051</v>
      </c>
      <c r="E609" s="195" t="s">
        <v>1728</v>
      </c>
      <c r="F609" s="195">
        <v>12513649</v>
      </c>
      <c r="G609" s="195"/>
      <c r="H609" s="196" t="s">
        <v>3052</v>
      </c>
      <c r="I609" s="197">
        <v>1151708.8600000001</v>
      </c>
      <c r="J609" s="197">
        <v>0</v>
      </c>
      <c r="K609" s="198">
        <f t="shared" si="9"/>
        <v>1151708.8600000001</v>
      </c>
      <c r="L609" s="199" t="s">
        <v>1580</v>
      </c>
    </row>
    <row r="610" spans="1:12" ht="56.25" customHeight="1">
      <c r="A610" s="200">
        <v>25</v>
      </c>
      <c r="B610" s="193" t="s">
        <v>1408</v>
      </c>
      <c r="C610" s="194">
        <v>42766</v>
      </c>
      <c r="D610" s="194" t="s">
        <v>3053</v>
      </c>
      <c r="E610" s="195" t="s">
        <v>1728</v>
      </c>
      <c r="F610" s="195">
        <v>12513643</v>
      </c>
      <c r="G610" s="195"/>
      <c r="H610" s="196" t="s">
        <v>3054</v>
      </c>
      <c r="I610" s="197">
        <v>547955.54</v>
      </c>
      <c r="J610" s="197">
        <v>0</v>
      </c>
      <c r="K610" s="198">
        <f t="shared" si="9"/>
        <v>547955.54</v>
      </c>
      <c r="L610" s="199" t="s">
        <v>1580</v>
      </c>
    </row>
    <row r="611" spans="1:12" ht="56.25" customHeight="1">
      <c r="A611" s="200">
        <v>25</v>
      </c>
      <c r="B611" s="193" t="s">
        <v>1408</v>
      </c>
      <c r="C611" s="194">
        <v>42766</v>
      </c>
      <c r="D611" s="194" t="s">
        <v>3055</v>
      </c>
      <c r="E611" s="195" t="s">
        <v>1728</v>
      </c>
      <c r="F611" s="195">
        <v>12513642</v>
      </c>
      <c r="G611" s="195"/>
      <c r="H611" s="196" t="s">
        <v>3056</v>
      </c>
      <c r="I611" s="197">
        <v>172238.65</v>
      </c>
      <c r="J611" s="197">
        <v>0</v>
      </c>
      <c r="K611" s="198">
        <f t="shared" si="9"/>
        <v>172238.65</v>
      </c>
      <c r="L611" s="199" t="s">
        <v>1580</v>
      </c>
    </row>
    <row r="612" spans="1:12" ht="56.25" customHeight="1">
      <c r="A612" s="200">
        <v>25</v>
      </c>
      <c r="B612" s="193" t="s">
        <v>1408</v>
      </c>
      <c r="C612" s="194">
        <v>42766</v>
      </c>
      <c r="D612" s="194" t="s">
        <v>3057</v>
      </c>
      <c r="E612" s="195" t="s">
        <v>1728</v>
      </c>
      <c r="F612" s="195">
        <v>12513641</v>
      </c>
      <c r="G612" s="195"/>
      <c r="H612" s="196" t="s">
        <v>3058</v>
      </c>
      <c r="I612" s="197">
        <v>726307.38</v>
      </c>
      <c r="J612" s="197">
        <v>0</v>
      </c>
      <c r="K612" s="198">
        <f t="shared" si="9"/>
        <v>726307.38</v>
      </c>
      <c r="L612" s="199" t="s">
        <v>1580</v>
      </c>
    </row>
    <row r="613" spans="1:12" ht="56.25" customHeight="1">
      <c r="A613" s="200">
        <v>25</v>
      </c>
      <c r="B613" s="193" t="s">
        <v>1408</v>
      </c>
      <c r="C613" s="194">
        <v>42766</v>
      </c>
      <c r="D613" s="194" t="s">
        <v>3059</v>
      </c>
      <c r="E613" s="195" t="s">
        <v>1728</v>
      </c>
      <c r="F613" s="195">
        <v>12513635</v>
      </c>
      <c r="G613" s="195"/>
      <c r="H613" s="196" t="s">
        <v>3060</v>
      </c>
      <c r="I613" s="197">
        <v>930215.46</v>
      </c>
      <c r="J613" s="197">
        <v>0</v>
      </c>
      <c r="K613" s="198">
        <f t="shared" si="9"/>
        <v>930215.46</v>
      </c>
      <c r="L613" s="199" t="s">
        <v>1580</v>
      </c>
    </row>
    <row r="614" spans="1:12" ht="56.25" customHeight="1">
      <c r="A614" s="200" t="s">
        <v>628</v>
      </c>
      <c r="B614" s="193" t="s">
        <v>627</v>
      </c>
      <c r="C614" s="194">
        <v>42766</v>
      </c>
      <c r="D614" s="194" t="s">
        <v>6365</v>
      </c>
      <c r="E614" s="195" t="s">
        <v>1728</v>
      </c>
      <c r="F614" s="195">
        <v>12476026</v>
      </c>
      <c r="G614" s="195"/>
      <c r="H614" s="196" t="s">
        <v>6366</v>
      </c>
      <c r="I614" s="197">
        <v>0</v>
      </c>
      <c r="J614" s="197">
        <v>2928535.61</v>
      </c>
      <c r="K614" s="198">
        <f t="shared" si="9"/>
        <v>2928535.61</v>
      </c>
      <c r="L614" s="199" t="s">
        <v>1580</v>
      </c>
    </row>
    <row r="615" spans="1:12" ht="56.25" customHeight="1">
      <c r="A615" s="200">
        <v>25</v>
      </c>
      <c r="B615" s="193" t="s">
        <v>1408</v>
      </c>
      <c r="C615" s="194">
        <v>42766</v>
      </c>
      <c r="D615" s="194" t="s">
        <v>3061</v>
      </c>
      <c r="E615" s="195" t="s">
        <v>1728</v>
      </c>
      <c r="F615" s="195">
        <v>12500758</v>
      </c>
      <c r="G615" s="195"/>
      <c r="H615" s="196" t="s">
        <v>3062</v>
      </c>
      <c r="I615" s="197">
        <v>176704.75</v>
      </c>
      <c r="J615" s="197">
        <v>0</v>
      </c>
      <c r="K615" s="198">
        <f t="shared" si="9"/>
        <v>176704.75</v>
      </c>
      <c r="L615" s="199" t="s">
        <v>1580</v>
      </c>
    </row>
    <row r="616" spans="1:12" ht="56.25" customHeight="1">
      <c r="A616" s="200" t="s">
        <v>628</v>
      </c>
      <c r="B616" s="193" t="s">
        <v>627</v>
      </c>
      <c r="C616" s="194">
        <v>42767</v>
      </c>
      <c r="D616" s="194" t="s">
        <v>6464</v>
      </c>
      <c r="E616" s="195" t="s">
        <v>11</v>
      </c>
      <c r="F616" s="195">
        <v>878657</v>
      </c>
      <c r="G616" s="195"/>
      <c r="H616" s="196" t="s">
        <v>6465</v>
      </c>
      <c r="I616" s="197">
        <v>50</v>
      </c>
      <c r="J616" s="197">
        <v>0</v>
      </c>
      <c r="K616" s="198">
        <f t="shared" si="9"/>
        <v>50</v>
      </c>
      <c r="L616" s="199" t="s">
        <v>1580</v>
      </c>
    </row>
    <row r="617" spans="1:12" ht="56.25" customHeight="1">
      <c r="A617" s="200">
        <v>78</v>
      </c>
      <c r="B617" s="193" t="s">
        <v>4544</v>
      </c>
      <c r="C617" s="194">
        <v>42767</v>
      </c>
      <c r="D617" s="194" t="s">
        <v>4558</v>
      </c>
      <c r="E617" s="195" t="s">
        <v>11</v>
      </c>
      <c r="F617" s="195">
        <v>878615</v>
      </c>
      <c r="G617" s="195"/>
      <c r="H617" s="196" t="s">
        <v>4559</v>
      </c>
      <c r="I617" s="197">
        <v>570.95000000000005</v>
      </c>
      <c r="J617" s="197">
        <v>0</v>
      </c>
      <c r="K617" s="198">
        <f t="shared" si="9"/>
        <v>570.95000000000005</v>
      </c>
      <c r="L617" s="199" t="s">
        <v>1580</v>
      </c>
    </row>
    <row r="618" spans="1:12" ht="56.25" customHeight="1">
      <c r="A618" s="200" t="s">
        <v>629</v>
      </c>
      <c r="B618" s="193" t="s">
        <v>630</v>
      </c>
      <c r="C618" s="194">
        <v>42767</v>
      </c>
      <c r="D618" s="194" t="s">
        <v>7414</v>
      </c>
      <c r="E618" s="195" t="s">
        <v>11</v>
      </c>
      <c r="F618" s="195">
        <v>878605</v>
      </c>
      <c r="G618" s="195"/>
      <c r="H618" s="196" t="s">
        <v>7415</v>
      </c>
      <c r="I618" s="197">
        <v>50</v>
      </c>
      <c r="J618" s="197">
        <v>0</v>
      </c>
      <c r="K618" s="198">
        <f t="shared" si="9"/>
        <v>50</v>
      </c>
      <c r="L618" s="199" t="s">
        <v>1580</v>
      </c>
    </row>
    <row r="619" spans="1:12" ht="56.25" customHeight="1">
      <c r="A619" s="200" t="s">
        <v>629</v>
      </c>
      <c r="B619" s="193" t="s">
        <v>630</v>
      </c>
      <c r="C619" s="194">
        <v>42767</v>
      </c>
      <c r="D619" s="194" t="s">
        <v>7416</v>
      </c>
      <c r="E619" s="195" t="s">
        <v>13</v>
      </c>
      <c r="F619" s="195">
        <v>878605</v>
      </c>
      <c r="G619" s="195"/>
      <c r="H619" s="196" t="s">
        <v>7417</v>
      </c>
      <c r="I619" s="197">
        <v>41369</v>
      </c>
      <c r="J619" s="197">
        <v>0</v>
      </c>
      <c r="K619" s="198">
        <f t="shared" si="9"/>
        <v>41369</v>
      </c>
      <c r="L619" s="199" t="s">
        <v>1580</v>
      </c>
    </row>
    <row r="620" spans="1:12" ht="56.25" customHeight="1">
      <c r="A620" s="200">
        <v>117</v>
      </c>
      <c r="B620" s="193" t="s">
        <v>1397</v>
      </c>
      <c r="C620" s="194">
        <v>42767</v>
      </c>
      <c r="D620" s="194" t="s">
        <v>4672</v>
      </c>
      <c r="E620" s="195" t="s">
        <v>11</v>
      </c>
      <c r="F620" s="195">
        <v>878596</v>
      </c>
      <c r="G620" s="195"/>
      <c r="H620" s="196" t="s">
        <v>4673</v>
      </c>
      <c r="I620" s="197">
        <v>50</v>
      </c>
      <c r="J620" s="197">
        <v>0</v>
      </c>
      <c r="K620" s="198">
        <f t="shared" si="9"/>
        <v>50</v>
      </c>
      <c r="L620" s="199" t="s">
        <v>1580</v>
      </c>
    </row>
    <row r="621" spans="1:12" ht="56.25" customHeight="1">
      <c r="A621" s="200">
        <v>25</v>
      </c>
      <c r="B621" s="193" t="s">
        <v>1408</v>
      </c>
      <c r="C621" s="194">
        <v>42767</v>
      </c>
      <c r="D621" s="194" t="s">
        <v>3063</v>
      </c>
      <c r="E621" s="195" t="s">
        <v>15</v>
      </c>
      <c r="F621" s="195">
        <v>1577</v>
      </c>
      <c r="G621" s="195"/>
      <c r="H621" s="196" t="s">
        <v>3064</v>
      </c>
      <c r="I621" s="197">
        <v>321.38</v>
      </c>
      <c r="J621" s="197">
        <v>0</v>
      </c>
      <c r="K621" s="198">
        <f t="shared" si="9"/>
        <v>321.38</v>
      </c>
      <c r="L621" s="199" t="s">
        <v>1580</v>
      </c>
    </row>
    <row r="622" spans="1:12" ht="56.25" customHeight="1">
      <c r="A622" s="200">
        <v>25</v>
      </c>
      <c r="B622" s="193" t="s">
        <v>1408</v>
      </c>
      <c r="C622" s="194">
        <v>42767</v>
      </c>
      <c r="D622" s="194" t="s">
        <v>3065</v>
      </c>
      <c r="E622" s="195" t="s">
        <v>1290</v>
      </c>
      <c r="F622" s="195">
        <v>1577</v>
      </c>
      <c r="G622" s="195"/>
      <c r="H622" s="196" t="s">
        <v>3066</v>
      </c>
      <c r="I622" s="197">
        <v>2285.7000000000003</v>
      </c>
      <c r="J622" s="197">
        <v>0</v>
      </c>
      <c r="K622" s="198">
        <f t="shared" si="9"/>
        <v>2285.7000000000003</v>
      </c>
      <c r="L622" s="199" t="s">
        <v>1580</v>
      </c>
    </row>
    <row r="623" spans="1:12" ht="56.25" customHeight="1">
      <c r="A623" s="200">
        <v>25</v>
      </c>
      <c r="B623" s="193" t="s">
        <v>1408</v>
      </c>
      <c r="C623" s="194">
        <v>42767</v>
      </c>
      <c r="D623" s="194" t="s">
        <v>3067</v>
      </c>
      <c r="E623" s="195" t="s">
        <v>15</v>
      </c>
      <c r="F623" s="195">
        <v>1580</v>
      </c>
      <c r="G623" s="195"/>
      <c r="H623" s="196" t="s">
        <v>3068</v>
      </c>
      <c r="I623" s="197">
        <v>452.82</v>
      </c>
      <c r="J623" s="197">
        <v>0</v>
      </c>
      <c r="K623" s="198">
        <f t="shared" si="9"/>
        <v>452.82</v>
      </c>
      <c r="L623" s="199" t="s">
        <v>1580</v>
      </c>
    </row>
    <row r="624" spans="1:12" ht="56.25" customHeight="1">
      <c r="A624" s="200">
        <v>25</v>
      </c>
      <c r="B624" s="193" t="s">
        <v>1408</v>
      </c>
      <c r="C624" s="194">
        <v>42767</v>
      </c>
      <c r="D624" s="194" t="s">
        <v>3069</v>
      </c>
      <c r="E624" s="195" t="s">
        <v>1290</v>
      </c>
      <c r="F624" s="195">
        <v>1580</v>
      </c>
      <c r="G624" s="195"/>
      <c r="H624" s="196" t="s">
        <v>3070</v>
      </c>
      <c r="I624" s="197">
        <v>8133.22</v>
      </c>
      <c r="J624" s="197">
        <v>0</v>
      </c>
      <c r="K624" s="198">
        <f t="shared" si="9"/>
        <v>8133.22</v>
      </c>
      <c r="L624" s="199" t="s">
        <v>1580</v>
      </c>
    </row>
    <row r="625" spans="1:12" ht="56.25" customHeight="1">
      <c r="A625" s="200">
        <v>25</v>
      </c>
      <c r="B625" s="193" t="s">
        <v>1408</v>
      </c>
      <c r="C625" s="194">
        <v>42767</v>
      </c>
      <c r="D625" s="194" t="s">
        <v>3071</v>
      </c>
      <c r="E625" s="195" t="s">
        <v>1728</v>
      </c>
      <c r="F625" s="195">
        <v>12516391</v>
      </c>
      <c r="G625" s="195"/>
      <c r="H625" s="196" t="s">
        <v>3072</v>
      </c>
      <c r="I625" s="197">
        <v>574272.96</v>
      </c>
      <c r="J625" s="197">
        <v>0</v>
      </c>
      <c r="K625" s="198">
        <f t="shared" si="9"/>
        <v>574272.96</v>
      </c>
      <c r="L625" s="199" t="s">
        <v>1580</v>
      </c>
    </row>
    <row r="626" spans="1:12" ht="56.25" customHeight="1">
      <c r="A626" s="200">
        <v>25</v>
      </c>
      <c r="B626" s="193" t="s">
        <v>1408</v>
      </c>
      <c r="C626" s="194">
        <v>42767</v>
      </c>
      <c r="D626" s="194" t="s">
        <v>3073</v>
      </c>
      <c r="E626" s="195" t="s">
        <v>1728</v>
      </c>
      <c r="F626" s="195">
        <v>12516390</v>
      </c>
      <c r="G626" s="195"/>
      <c r="H626" s="196" t="s">
        <v>3074</v>
      </c>
      <c r="I626" s="197">
        <v>1539483.14</v>
      </c>
      <c r="J626" s="197">
        <v>0</v>
      </c>
      <c r="K626" s="198">
        <f t="shared" si="9"/>
        <v>1539483.14</v>
      </c>
      <c r="L626" s="199" t="s">
        <v>1580</v>
      </c>
    </row>
    <row r="627" spans="1:12" ht="56.25" customHeight="1">
      <c r="A627" s="200">
        <v>25</v>
      </c>
      <c r="B627" s="193" t="s">
        <v>1408</v>
      </c>
      <c r="C627" s="194">
        <v>42767</v>
      </c>
      <c r="D627" s="194" t="s">
        <v>3075</v>
      </c>
      <c r="E627" s="195" t="s">
        <v>1728</v>
      </c>
      <c r="F627" s="195">
        <v>12516389</v>
      </c>
      <c r="G627" s="195"/>
      <c r="H627" s="196" t="s">
        <v>3076</v>
      </c>
      <c r="I627" s="197">
        <v>2850478.48</v>
      </c>
      <c r="J627" s="197">
        <v>0</v>
      </c>
      <c r="K627" s="198">
        <f t="shared" si="9"/>
        <v>2850478.48</v>
      </c>
      <c r="L627" s="199" t="s">
        <v>1580</v>
      </c>
    </row>
    <row r="628" spans="1:12" ht="56.25" customHeight="1">
      <c r="A628" s="200">
        <v>25</v>
      </c>
      <c r="B628" s="193" t="s">
        <v>1408</v>
      </c>
      <c r="C628" s="194">
        <v>42767</v>
      </c>
      <c r="D628" s="194" t="s">
        <v>3077</v>
      </c>
      <c r="E628" s="195" t="s">
        <v>1728</v>
      </c>
      <c r="F628" s="195">
        <v>12516382</v>
      </c>
      <c r="G628" s="195"/>
      <c r="H628" s="196" t="s">
        <v>3078</v>
      </c>
      <c r="I628" s="197">
        <v>753055.92</v>
      </c>
      <c r="J628" s="197">
        <v>0</v>
      </c>
      <c r="K628" s="198">
        <f t="shared" si="9"/>
        <v>753055.92</v>
      </c>
      <c r="L628" s="199" t="s">
        <v>1580</v>
      </c>
    </row>
    <row r="629" spans="1:12" ht="56.25" customHeight="1">
      <c r="A629" s="200">
        <v>25</v>
      </c>
      <c r="B629" s="193" t="s">
        <v>1408</v>
      </c>
      <c r="C629" s="194">
        <v>42767</v>
      </c>
      <c r="D629" s="194" t="s">
        <v>3079</v>
      </c>
      <c r="E629" s="195" t="s">
        <v>1728</v>
      </c>
      <c r="F629" s="195">
        <v>12516380</v>
      </c>
      <c r="G629" s="195"/>
      <c r="H629" s="196" t="s">
        <v>3080</v>
      </c>
      <c r="I629" s="197">
        <v>204896.32</v>
      </c>
      <c r="J629" s="197">
        <v>0</v>
      </c>
      <c r="K629" s="198">
        <f t="shared" si="9"/>
        <v>204896.32</v>
      </c>
      <c r="L629" s="199" t="s">
        <v>1580</v>
      </c>
    </row>
    <row r="630" spans="1:12" ht="56.25" customHeight="1">
      <c r="A630" s="200">
        <v>25</v>
      </c>
      <c r="B630" s="193" t="s">
        <v>1408</v>
      </c>
      <c r="C630" s="194">
        <v>42767</v>
      </c>
      <c r="D630" s="194" t="s">
        <v>3081</v>
      </c>
      <c r="E630" s="195" t="s">
        <v>1728</v>
      </c>
      <c r="F630" s="195">
        <v>12516378</v>
      </c>
      <c r="G630" s="195"/>
      <c r="H630" s="196" t="s">
        <v>3082</v>
      </c>
      <c r="I630" s="197">
        <v>478488.55</v>
      </c>
      <c r="J630" s="197">
        <v>0</v>
      </c>
      <c r="K630" s="198">
        <f t="shared" si="9"/>
        <v>478488.55</v>
      </c>
      <c r="L630" s="199" t="s">
        <v>1580</v>
      </c>
    </row>
    <row r="631" spans="1:12" ht="56.25" customHeight="1">
      <c r="A631" s="200">
        <v>25</v>
      </c>
      <c r="B631" s="193" t="s">
        <v>1408</v>
      </c>
      <c r="C631" s="194">
        <v>42767</v>
      </c>
      <c r="D631" s="194" t="s">
        <v>3083</v>
      </c>
      <c r="E631" s="195" t="s">
        <v>1728</v>
      </c>
      <c r="F631" s="195">
        <v>12516375</v>
      </c>
      <c r="G631" s="195"/>
      <c r="H631" s="196" t="s">
        <v>3084</v>
      </c>
      <c r="I631" s="197">
        <v>1122601.32</v>
      </c>
      <c r="J631" s="197">
        <v>0</v>
      </c>
      <c r="K631" s="198">
        <f t="shared" si="9"/>
        <v>1122601.32</v>
      </c>
      <c r="L631" s="199" t="s">
        <v>1580</v>
      </c>
    </row>
    <row r="632" spans="1:12" ht="56.25" customHeight="1">
      <c r="A632" s="200">
        <v>25</v>
      </c>
      <c r="B632" s="193" t="s">
        <v>1408</v>
      </c>
      <c r="C632" s="194">
        <v>42767</v>
      </c>
      <c r="D632" s="194" t="s">
        <v>3085</v>
      </c>
      <c r="E632" s="195" t="s">
        <v>1728</v>
      </c>
      <c r="F632" s="195">
        <v>12516373</v>
      </c>
      <c r="G632" s="195"/>
      <c r="H632" s="196" t="s">
        <v>3086</v>
      </c>
      <c r="I632" s="197">
        <v>1329998.57</v>
      </c>
      <c r="J632" s="197">
        <v>0</v>
      </c>
      <c r="K632" s="198">
        <f t="shared" si="9"/>
        <v>1329998.57</v>
      </c>
      <c r="L632" s="199" t="s">
        <v>1580</v>
      </c>
    </row>
    <row r="633" spans="1:12" ht="56.25" customHeight="1">
      <c r="A633" s="200" t="s">
        <v>629</v>
      </c>
      <c r="B633" s="193" t="s">
        <v>630</v>
      </c>
      <c r="C633" s="194">
        <v>42767</v>
      </c>
      <c r="D633" s="194" t="s">
        <v>7418</v>
      </c>
      <c r="E633" s="195" t="s">
        <v>6</v>
      </c>
      <c r="F633" s="195">
        <v>369108</v>
      </c>
      <c r="G633" s="195"/>
      <c r="H633" s="196" t="s">
        <v>7419</v>
      </c>
      <c r="I633" s="197">
        <v>0</v>
      </c>
      <c r="J633" s="197">
        <v>666525.52</v>
      </c>
      <c r="K633" s="198">
        <f t="shared" si="9"/>
        <v>666525.52</v>
      </c>
      <c r="L633" s="199" t="s">
        <v>1580</v>
      </c>
    </row>
    <row r="634" spans="1:12" ht="56.25" customHeight="1">
      <c r="A634" s="200">
        <v>594</v>
      </c>
      <c r="B634" s="193" t="s">
        <v>1415</v>
      </c>
      <c r="C634" s="194">
        <v>42767</v>
      </c>
      <c r="D634" s="194" t="s">
        <v>6211</v>
      </c>
      <c r="E634" s="195" t="s">
        <v>15</v>
      </c>
      <c r="F634" s="195">
        <v>1588</v>
      </c>
      <c r="G634" s="195"/>
      <c r="H634" s="196" t="s">
        <v>6212</v>
      </c>
      <c r="I634" s="197">
        <v>273.98</v>
      </c>
      <c r="J634" s="197">
        <v>0</v>
      </c>
      <c r="K634" s="198">
        <f t="shared" si="9"/>
        <v>273.98</v>
      </c>
      <c r="L634" s="199" t="s">
        <v>1580</v>
      </c>
    </row>
    <row r="635" spans="1:12" ht="56.25" customHeight="1">
      <c r="A635" s="200">
        <v>10</v>
      </c>
      <c r="B635" s="193" t="s">
        <v>1384</v>
      </c>
      <c r="C635" s="194">
        <v>42767</v>
      </c>
      <c r="D635" s="194" t="s">
        <v>1942</v>
      </c>
      <c r="E635" s="195" t="s">
        <v>15</v>
      </c>
      <c r="F635" s="195">
        <v>1587</v>
      </c>
      <c r="G635" s="195"/>
      <c r="H635" s="196" t="s">
        <v>1943</v>
      </c>
      <c r="I635" s="197">
        <v>282.83</v>
      </c>
      <c r="J635" s="197">
        <v>0</v>
      </c>
      <c r="K635" s="198">
        <f t="shared" si="9"/>
        <v>282.83</v>
      </c>
      <c r="L635" s="199" t="s">
        <v>1580</v>
      </c>
    </row>
    <row r="636" spans="1:12" ht="56.25" customHeight="1">
      <c r="A636" s="200">
        <v>25</v>
      </c>
      <c r="B636" s="193" t="s">
        <v>1408</v>
      </c>
      <c r="C636" s="194">
        <v>42767</v>
      </c>
      <c r="D636" s="194" t="s">
        <v>3087</v>
      </c>
      <c r="E636" s="195" t="s">
        <v>15</v>
      </c>
      <c r="F636" s="195">
        <v>1578</v>
      </c>
      <c r="G636" s="195"/>
      <c r="H636" s="196" t="s">
        <v>3088</v>
      </c>
      <c r="I636" s="197">
        <v>422.29</v>
      </c>
      <c r="J636" s="197">
        <v>0</v>
      </c>
      <c r="K636" s="198">
        <f t="shared" si="9"/>
        <v>422.29</v>
      </c>
      <c r="L636" s="199" t="s">
        <v>1580</v>
      </c>
    </row>
    <row r="637" spans="1:12" ht="56.25" customHeight="1">
      <c r="A637" s="200">
        <v>25</v>
      </c>
      <c r="B637" s="193" t="s">
        <v>1408</v>
      </c>
      <c r="C637" s="194">
        <v>42767</v>
      </c>
      <c r="D637" s="194" t="s">
        <v>3089</v>
      </c>
      <c r="E637" s="195" t="s">
        <v>1290</v>
      </c>
      <c r="F637" s="195">
        <v>1578</v>
      </c>
      <c r="G637" s="195"/>
      <c r="H637" s="196" t="s">
        <v>3090</v>
      </c>
      <c r="I637" s="197">
        <v>6774.24</v>
      </c>
      <c r="J637" s="197">
        <v>0</v>
      </c>
      <c r="K637" s="198">
        <f t="shared" si="9"/>
        <v>6774.24</v>
      </c>
      <c r="L637" s="199" t="s">
        <v>1580</v>
      </c>
    </row>
    <row r="638" spans="1:12" ht="56.25" customHeight="1">
      <c r="A638" s="200">
        <v>25</v>
      </c>
      <c r="B638" s="193" t="s">
        <v>1408</v>
      </c>
      <c r="C638" s="194">
        <v>42768</v>
      </c>
      <c r="D638" s="194" t="s">
        <v>3091</v>
      </c>
      <c r="E638" s="195" t="s">
        <v>1728</v>
      </c>
      <c r="F638" s="195">
        <v>12530615</v>
      </c>
      <c r="G638" s="195"/>
      <c r="H638" s="196" t="s">
        <v>3092</v>
      </c>
      <c r="I638" s="197">
        <v>1394878.8800000001</v>
      </c>
      <c r="J638" s="197">
        <v>0</v>
      </c>
      <c r="K638" s="198">
        <f t="shared" si="9"/>
        <v>1394878.8800000001</v>
      </c>
      <c r="L638" s="199" t="s">
        <v>1580</v>
      </c>
    </row>
    <row r="639" spans="1:12" ht="56.25" customHeight="1">
      <c r="A639" s="200">
        <v>25</v>
      </c>
      <c r="B639" s="193" t="s">
        <v>1408</v>
      </c>
      <c r="C639" s="194">
        <v>42768</v>
      </c>
      <c r="D639" s="194" t="s">
        <v>3093</v>
      </c>
      <c r="E639" s="195" t="s">
        <v>1728</v>
      </c>
      <c r="F639" s="195">
        <v>12530494</v>
      </c>
      <c r="G639" s="195"/>
      <c r="H639" s="196" t="s">
        <v>3094</v>
      </c>
      <c r="I639" s="197">
        <v>328404.71000000002</v>
      </c>
      <c r="J639" s="197">
        <v>0</v>
      </c>
      <c r="K639" s="198">
        <f t="shared" si="9"/>
        <v>328404.71000000002</v>
      </c>
      <c r="L639" s="199" t="s">
        <v>1580</v>
      </c>
    </row>
    <row r="640" spans="1:12" ht="56.25" customHeight="1">
      <c r="A640" s="200">
        <v>25</v>
      </c>
      <c r="B640" s="193" t="s">
        <v>1408</v>
      </c>
      <c r="C640" s="194">
        <v>42768</v>
      </c>
      <c r="D640" s="194" t="s">
        <v>3095</v>
      </c>
      <c r="E640" s="195" t="s">
        <v>1728</v>
      </c>
      <c r="F640" s="195">
        <v>12530364</v>
      </c>
      <c r="G640" s="195"/>
      <c r="H640" s="196" t="s">
        <v>3096</v>
      </c>
      <c r="I640" s="197">
        <v>785445.47</v>
      </c>
      <c r="J640" s="197">
        <v>0</v>
      </c>
      <c r="K640" s="198">
        <f t="shared" si="9"/>
        <v>785445.47</v>
      </c>
      <c r="L640" s="199" t="s">
        <v>1580</v>
      </c>
    </row>
    <row r="641" spans="1:12" ht="56.25" customHeight="1">
      <c r="A641" s="200">
        <v>25</v>
      </c>
      <c r="B641" s="193" t="s">
        <v>1408</v>
      </c>
      <c r="C641" s="194">
        <v>42768</v>
      </c>
      <c r="D641" s="194" t="s">
        <v>3097</v>
      </c>
      <c r="E641" s="195" t="s">
        <v>1728</v>
      </c>
      <c r="F641" s="195">
        <v>12530335</v>
      </c>
      <c r="G641" s="195"/>
      <c r="H641" s="196" t="s">
        <v>3098</v>
      </c>
      <c r="I641" s="197">
        <v>672915.20000000007</v>
      </c>
      <c r="J641" s="197">
        <v>0</v>
      </c>
      <c r="K641" s="198">
        <f t="shared" si="9"/>
        <v>672915.20000000007</v>
      </c>
      <c r="L641" s="199" t="s">
        <v>1580</v>
      </c>
    </row>
    <row r="642" spans="1:12" ht="56.25" customHeight="1">
      <c r="A642" s="200">
        <v>25</v>
      </c>
      <c r="B642" s="193" t="s">
        <v>1408</v>
      </c>
      <c r="C642" s="194">
        <v>42768</v>
      </c>
      <c r="D642" s="194" t="s">
        <v>3099</v>
      </c>
      <c r="E642" s="195" t="s">
        <v>1728</v>
      </c>
      <c r="F642" s="195">
        <v>12530324</v>
      </c>
      <c r="G642" s="195"/>
      <c r="H642" s="196" t="s">
        <v>3100</v>
      </c>
      <c r="I642" s="197">
        <v>423337.02</v>
      </c>
      <c r="J642" s="197">
        <v>0</v>
      </c>
      <c r="K642" s="198">
        <f t="shared" si="9"/>
        <v>423337.02</v>
      </c>
      <c r="L642" s="199" t="s">
        <v>1580</v>
      </c>
    </row>
    <row r="643" spans="1:12" ht="56.25" customHeight="1">
      <c r="A643" s="200">
        <v>25</v>
      </c>
      <c r="B643" s="193" t="s">
        <v>1408</v>
      </c>
      <c r="C643" s="194">
        <v>42768</v>
      </c>
      <c r="D643" s="194" t="s">
        <v>3101</v>
      </c>
      <c r="E643" s="195" t="s">
        <v>1728</v>
      </c>
      <c r="F643" s="195">
        <v>12530313</v>
      </c>
      <c r="G643" s="195"/>
      <c r="H643" s="196" t="s">
        <v>3102</v>
      </c>
      <c r="I643" s="197">
        <v>411262.43</v>
      </c>
      <c r="J643" s="197">
        <v>0</v>
      </c>
      <c r="K643" s="198">
        <f t="shared" si="9"/>
        <v>411262.43</v>
      </c>
      <c r="L643" s="199" t="s">
        <v>1580</v>
      </c>
    </row>
    <row r="644" spans="1:12" ht="56.25" customHeight="1">
      <c r="A644" s="200">
        <v>25</v>
      </c>
      <c r="B644" s="193" t="s">
        <v>1408</v>
      </c>
      <c r="C644" s="194">
        <v>42768</v>
      </c>
      <c r="D644" s="194" t="s">
        <v>3103</v>
      </c>
      <c r="E644" s="195" t="s">
        <v>1728</v>
      </c>
      <c r="F644" s="195">
        <v>12530349</v>
      </c>
      <c r="G644" s="195"/>
      <c r="H644" s="196" t="s">
        <v>3104</v>
      </c>
      <c r="I644" s="197">
        <v>421883.16000000003</v>
      </c>
      <c r="J644" s="197">
        <v>0</v>
      </c>
      <c r="K644" s="198">
        <f t="shared" si="9"/>
        <v>421883.16000000003</v>
      </c>
      <c r="L644" s="199" t="s">
        <v>1580</v>
      </c>
    </row>
    <row r="645" spans="1:12" ht="56.25" customHeight="1">
      <c r="A645" s="200">
        <v>25</v>
      </c>
      <c r="B645" s="193" t="s">
        <v>1408</v>
      </c>
      <c r="C645" s="194">
        <v>42768</v>
      </c>
      <c r="D645" s="194" t="s">
        <v>3105</v>
      </c>
      <c r="E645" s="195" t="s">
        <v>1728</v>
      </c>
      <c r="F645" s="195">
        <v>12516166</v>
      </c>
      <c r="G645" s="195"/>
      <c r="H645" s="196" t="s">
        <v>3106</v>
      </c>
      <c r="I645" s="197">
        <v>3004245.13</v>
      </c>
      <c r="J645" s="197">
        <v>0</v>
      </c>
      <c r="K645" s="198">
        <f t="shared" si="9"/>
        <v>3004245.13</v>
      </c>
      <c r="L645" s="199" t="s">
        <v>1580</v>
      </c>
    </row>
    <row r="646" spans="1:12" ht="56.25" customHeight="1">
      <c r="A646" s="200" t="s">
        <v>628</v>
      </c>
      <c r="B646" s="193" t="s">
        <v>627</v>
      </c>
      <c r="C646" s="194">
        <v>42768</v>
      </c>
      <c r="D646" s="194" t="s">
        <v>6466</v>
      </c>
      <c r="E646" s="195" t="s">
        <v>6</v>
      </c>
      <c r="F646" s="195">
        <v>878738</v>
      </c>
      <c r="G646" s="195"/>
      <c r="H646" s="196" t="s">
        <v>6467</v>
      </c>
      <c r="I646" s="197">
        <v>0</v>
      </c>
      <c r="J646" s="197">
        <v>1614000</v>
      </c>
      <c r="K646" s="198">
        <f t="shared" si="9"/>
        <v>1614000</v>
      </c>
      <c r="L646" s="199" t="s">
        <v>1580</v>
      </c>
    </row>
    <row r="647" spans="1:12" ht="56.25" customHeight="1">
      <c r="A647" s="200" t="s">
        <v>629</v>
      </c>
      <c r="B647" s="193" t="s">
        <v>630</v>
      </c>
      <c r="C647" s="194">
        <v>42768</v>
      </c>
      <c r="D647" s="194" t="s">
        <v>7420</v>
      </c>
      <c r="E647" s="195" t="s">
        <v>11</v>
      </c>
      <c r="F647" s="195">
        <v>878706</v>
      </c>
      <c r="G647" s="195"/>
      <c r="H647" s="196" t="s">
        <v>7421</v>
      </c>
      <c r="I647" s="197">
        <v>50</v>
      </c>
      <c r="J647" s="197">
        <v>0</v>
      </c>
      <c r="K647" s="198">
        <f t="shared" si="9"/>
        <v>50</v>
      </c>
      <c r="L647" s="199" t="s">
        <v>1580</v>
      </c>
    </row>
    <row r="648" spans="1:12" ht="56.25" customHeight="1">
      <c r="A648" s="200" t="s">
        <v>629</v>
      </c>
      <c r="B648" s="193" t="s">
        <v>630</v>
      </c>
      <c r="C648" s="194">
        <v>42768</v>
      </c>
      <c r="D648" s="194" t="s">
        <v>7422</v>
      </c>
      <c r="E648" s="195" t="s">
        <v>13</v>
      </c>
      <c r="F648" s="195">
        <v>878706</v>
      </c>
      <c r="G648" s="195"/>
      <c r="H648" s="196" t="s">
        <v>7423</v>
      </c>
      <c r="I648" s="197">
        <v>1221</v>
      </c>
      <c r="J648" s="197">
        <v>0</v>
      </c>
      <c r="K648" s="198">
        <f t="shared" si="9"/>
        <v>1221</v>
      </c>
      <c r="L648" s="199" t="s">
        <v>1580</v>
      </c>
    </row>
    <row r="649" spans="1:12" ht="56.25" customHeight="1">
      <c r="A649" s="200">
        <v>117</v>
      </c>
      <c r="B649" s="193" t="s">
        <v>1397</v>
      </c>
      <c r="C649" s="194">
        <v>42768</v>
      </c>
      <c r="D649" s="194" t="s">
        <v>4674</v>
      </c>
      <c r="E649" s="195" t="s">
        <v>11</v>
      </c>
      <c r="F649" s="195">
        <v>878677</v>
      </c>
      <c r="G649" s="195"/>
      <c r="H649" s="196" t="s">
        <v>4675</v>
      </c>
      <c r="I649" s="197">
        <v>50</v>
      </c>
      <c r="J649" s="197">
        <v>0</v>
      </c>
      <c r="K649" s="198">
        <f t="shared" ref="K649:K712" si="10">+I649+J649</f>
        <v>50</v>
      </c>
      <c r="L649" s="199" t="s">
        <v>1580</v>
      </c>
    </row>
    <row r="650" spans="1:12" ht="56.25" customHeight="1">
      <c r="A650" s="200">
        <v>10</v>
      </c>
      <c r="B650" s="193" t="s">
        <v>1384</v>
      </c>
      <c r="C650" s="194">
        <v>42768</v>
      </c>
      <c r="D650" s="194" t="s">
        <v>1944</v>
      </c>
      <c r="E650" s="195" t="s">
        <v>15</v>
      </c>
      <c r="F650" s="195">
        <v>369827</v>
      </c>
      <c r="G650" s="195"/>
      <c r="H650" s="196" t="s">
        <v>1945</v>
      </c>
      <c r="I650" s="197">
        <v>50</v>
      </c>
      <c r="J650" s="197">
        <v>0</v>
      </c>
      <c r="K650" s="198">
        <f t="shared" si="10"/>
        <v>50</v>
      </c>
      <c r="L650" s="199" t="s">
        <v>1580</v>
      </c>
    </row>
    <row r="651" spans="1:12" ht="56.25" customHeight="1">
      <c r="A651" s="200">
        <v>340</v>
      </c>
      <c r="B651" s="193" t="s">
        <v>1401</v>
      </c>
      <c r="C651" s="194">
        <v>42768</v>
      </c>
      <c r="D651" s="194" t="s">
        <v>5279</v>
      </c>
      <c r="E651" s="195" t="s">
        <v>15</v>
      </c>
      <c r="F651" s="195">
        <v>1603</v>
      </c>
      <c r="G651" s="195"/>
      <c r="H651" s="196" t="s">
        <v>5280</v>
      </c>
      <c r="I651" s="197">
        <v>291.47000000000003</v>
      </c>
      <c r="J651" s="197">
        <v>0</v>
      </c>
      <c r="K651" s="198">
        <f t="shared" si="10"/>
        <v>291.47000000000003</v>
      </c>
      <c r="L651" s="199" t="s">
        <v>1580</v>
      </c>
    </row>
    <row r="652" spans="1:12" ht="56.25" customHeight="1">
      <c r="A652" s="200">
        <v>340</v>
      </c>
      <c r="B652" s="193" t="s">
        <v>1401</v>
      </c>
      <c r="C652" s="194">
        <v>42768</v>
      </c>
      <c r="D652" s="194" t="s">
        <v>5281</v>
      </c>
      <c r="E652" s="195" t="s">
        <v>15</v>
      </c>
      <c r="F652" s="195">
        <v>1602</v>
      </c>
      <c r="G652" s="195"/>
      <c r="H652" s="196" t="s">
        <v>5282</v>
      </c>
      <c r="I652" s="197">
        <v>275.83</v>
      </c>
      <c r="J652" s="197">
        <v>0</v>
      </c>
      <c r="K652" s="198">
        <f t="shared" si="10"/>
        <v>275.83</v>
      </c>
      <c r="L652" s="199" t="s">
        <v>1580</v>
      </c>
    </row>
    <row r="653" spans="1:12" ht="56.25" customHeight="1">
      <c r="A653" s="200">
        <v>340</v>
      </c>
      <c r="B653" s="193" t="s">
        <v>1401</v>
      </c>
      <c r="C653" s="194">
        <v>42768</v>
      </c>
      <c r="D653" s="194" t="s">
        <v>5283</v>
      </c>
      <c r="E653" s="195" t="s">
        <v>15</v>
      </c>
      <c r="F653" s="195">
        <v>1601</v>
      </c>
      <c r="G653" s="195"/>
      <c r="H653" s="196" t="s">
        <v>5284</v>
      </c>
      <c r="I653" s="197">
        <v>290.31</v>
      </c>
      <c r="J653" s="197">
        <v>0</v>
      </c>
      <c r="K653" s="198">
        <f t="shared" si="10"/>
        <v>290.31</v>
      </c>
      <c r="L653" s="199" t="s">
        <v>1580</v>
      </c>
    </row>
    <row r="654" spans="1:12" ht="56.25" customHeight="1">
      <c r="A654" s="200">
        <v>513</v>
      </c>
      <c r="B654" s="193" t="s">
        <v>1394</v>
      </c>
      <c r="C654" s="194">
        <v>42768</v>
      </c>
      <c r="D654" s="194" t="s">
        <v>5628</v>
      </c>
      <c r="E654" s="195" t="s">
        <v>15</v>
      </c>
      <c r="F654" s="195">
        <v>1596</v>
      </c>
      <c r="G654" s="195"/>
      <c r="H654" s="196" t="s">
        <v>5629</v>
      </c>
      <c r="I654" s="197">
        <v>40035.360000000001</v>
      </c>
      <c r="J654" s="197">
        <v>0</v>
      </c>
      <c r="K654" s="198">
        <f t="shared" si="10"/>
        <v>40035.360000000001</v>
      </c>
      <c r="L654" s="199" t="s">
        <v>1580</v>
      </c>
    </row>
    <row r="655" spans="1:12" ht="56.25" customHeight="1">
      <c r="A655" s="200">
        <v>132</v>
      </c>
      <c r="B655" s="193" t="s">
        <v>1414</v>
      </c>
      <c r="C655" s="194">
        <v>42768</v>
      </c>
      <c r="D655" s="194" t="s">
        <v>4859</v>
      </c>
      <c r="E655" s="195" t="s">
        <v>15</v>
      </c>
      <c r="F655" s="195">
        <v>1595</v>
      </c>
      <c r="G655" s="195"/>
      <c r="H655" s="196" t="s">
        <v>4860</v>
      </c>
      <c r="I655" s="197">
        <v>1967.8500000000001</v>
      </c>
      <c r="J655" s="197">
        <v>0</v>
      </c>
      <c r="K655" s="198">
        <f t="shared" si="10"/>
        <v>1967.8500000000001</v>
      </c>
      <c r="L655" s="199" t="s">
        <v>1580</v>
      </c>
    </row>
    <row r="656" spans="1:12" ht="56.25" customHeight="1">
      <c r="A656" s="200">
        <v>513</v>
      </c>
      <c r="B656" s="193" t="s">
        <v>1394</v>
      </c>
      <c r="C656" s="194">
        <v>42768</v>
      </c>
      <c r="D656" s="194" t="s">
        <v>5630</v>
      </c>
      <c r="E656" s="195" t="s">
        <v>15</v>
      </c>
      <c r="F656" s="195">
        <v>1592</v>
      </c>
      <c r="G656" s="195"/>
      <c r="H656" s="196" t="s">
        <v>5631</v>
      </c>
      <c r="I656" s="197">
        <v>116470.17</v>
      </c>
      <c r="J656" s="197">
        <v>0</v>
      </c>
      <c r="K656" s="198">
        <f t="shared" si="10"/>
        <v>116470.17</v>
      </c>
      <c r="L656" s="199" t="s">
        <v>1580</v>
      </c>
    </row>
    <row r="657" spans="1:12" ht="56.25" customHeight="1">
      <c r="A657" s="200">
        <v>340</v>
      </c>
      <c r="B657" s="193" t="s">
        <v>1401</v>
      </c>
      <c r="C657" s="194">
        <v>42768</v>
      </c>
      <c r="D657" s="194" t="s">
        <v>5285</v>
      </c>
      <c r="E657" s="195" t="s">
        <v>15</v>
      </c>
      <c r="F657" s="195">
        <v>1591</v>
      </c>
      <c r="G657" s="195"/>
      <c r="H657" s="196" t="s">
        <v>5286</v>
      </c>
      <c r="I657" s="197">
        <v>282.55</v>
      </c>
      <c r="J657" s="197">
        <v>0</v>
      </c>
      <c r="K657" s="198">
        <f t="shared" si="10"/>
        <v>282.55</v>
      </c>
      <c r="L657" s="199" t="s">
        <v>1580</v>
      </c>
    </row>
    <row r="658" spans="1:12" ht="56.25" customHeight="1">
      <c r="A658" s="200">
        <v>25</v>
      </c>
      <c r="B658" s="193" t="s">
        <v>1408</v>
      </c>
      <c r="C658" s="194">
        <v>42768</v>
      </c>
      <c r="D658" s="194" t="s">
        <v>3107</v>
      </c>
      <c r="E658" s="195" t="s">
        <v>15</v>
      </c>
      <c r="F658" s="195">
        <v>1581</v>
      </c>
      <c r="G658" s="195"/>
      <c r="H658" s="196" t="s">
        <v>3108</v>
      </c>
      <c r="I658" s="197">
        <v>879.1</v>
      </c>
      <c r="J658" s="197">
        <v>0</v>
      </c>
      <c r="K658" s="198">
        <f t="shared" si="10"/>
        <v>879.1</v>
      </c>
      <c r="L658" s="199" t="s">
        <v>1580</v>
      </c>
    </row>
    <row r="659" spans="1:12" ht="56.25" customHeight="1">
      <c r="A659" s="200">
        <v>25</v>
      </c>
      <c r="B659" s="193" t="s">
        <v>1408</v>
      </c>
      <c r="C659" s="194">
        <v>42768</v>
      </c>
      <c r="D659" s="194" t="s">
        <v>3109</v>
      </c>
      <c r="E659" s="195" t="s">
        <v>1290</v>
      </c>
      <c r="F659" s="195">
        <v>1581</v>
      </c>
      <c r="G659" s="195"/>
      <c r="H659" s="196" t="s">
        <v>3110</v>
      </c>
      <c r="I659" s="197">
        <v>26160.58</v>
      </c>
      <c r="J659" s="197">
        <v>0</v>
      </c>
      <c r="K659" s="198">
        <f t="shared" si="10"/>
        <v>26160.58</v>
      </c>
      <c r="L659" s="199" t="s">
        <v>1580</v>
      </c>
    </row>
    <row r="660" spans="1:12" ht="56.25" customHeight="1">
      <c r="A660" s="200">
        <v>25</v>
      </c>
      <c r="B660" s="193" t="s">
        <v>1408</v>
      </c>
      <c r="C660" s="194">
        <v>42768</v>
      </c>
      <c r="D660" s="194" t="s">
        <v>3111</v>
      </c>
      <c r="E660" s="195" t="s">
        <v>15</v>
      </c>
      <c r="F660" s="195">
        <v>1579</v>
      </c>
      <c r="G660" s="195"/>
      <c r="H660" s="196" t="s">
        <v>3112</v>
      </c>
      <c r="I660" s="197">
        <v>724.34</v>
      </c>
      <c r="J660" s="197">
        <v>0</v>
      </c>
      <c r="K660" s="198">
        <f t="shared" si="10"/>
        <v>724.34</v>
      </c>
      <c r="L660" s="199" t="s">
        <v>1580</v>
      </c>
    </row>
    <row r="661" spans="1:12" ht="56.25" customHeight="1">
      <c r="A661" s="200">
        <v>25</v>
      </c>
      <c r="B661" s="193" t="s">
        <v>1408</v>
      </c>
      <c r="C661" s="194">
        <v>42768</v>
      </c>
      <c r="D661" s="194" t="s">
        <v>3113</v>
      </c>
      <c r="E661" s="195" t="s">
        <v>1290</v>
      </c>
      <c r="F661" s="195">
        <v>1579</v>
      </c>
      <c r="G661" s="195"/>
      <c r="H661" s="196" t="s">
        <v>3114</v>
      </c>
      <c r="I661" s="197">
        <v>19512.97</v>
      </c>
      <c r="J661" s="197">
        <v>0</v>
      </c>
      <c r="K661" s="198">
        <f t="shared" si="10"/>
        <v>19512.97</v>
      </c>
      <c r="L661" s="199" t="s">
        <v>1580</v>
      </c>
    </row>
    <row r="662" spans="1:12" ht="56.25" customHeight="1">
      <c r="A662" s="200">
        <v>10</v>
      </c>
      <c r="B662" s="193" t="s">
        <v>1384</v>
      </c>
      <c r="C662" s="194">
        <v>42768</v>
      </c>
      <c r="D662" s="194" t="s">
        <v>1946</v>
      </c>
      <c r="E662" s="195" t="s">
        <v>15</v>
      </c>
      <c r="F662" s="195">
        <v>369271</v>
      </c>
      <c r="G662" s="195"/>
      <c r="H662" s="196" t="s">
        <v>1947</v>
      </c>
      <c r="I662" s="197">
        <v>50</v>
      </c>
      <c r="J662" s="197">
        <v>0</v>
      </c>
      <c r="K662" s="198">
        <f t="shared" si="10"/>
        <v>50</v>
      </c>
      <c r="L662" s="199" t="s">
        <v>1580</v>
      </c>
    </row>
    <row r="663" spans="1:12" ht="56.25" customHeight="1">
      <c r="A663" s="200">
        <v>10</v>
      </c>
      <c r="B663" s="193" t="s">
        <v>1384</v>
      </c>
      <c r="C663" s="194">
        <v>42768</v>
      </c>
      <c r="D663" s="194" t="s">
        <v>1948</v>
      </c>
      <c r="E663" s="195" t="s">
        <v>15</v>
      </c>
      <c r="F663" s="195">
        <v>369269</v>
      </c>
      <c r="G663" s="195"/>
      <c r="H663" s="196" t="s">
        <v>1949</v>
      </c>
      <c r="I663" s="197">
        <v>50</v>
      </c>
      <c r="J663" s="197">
        <v>0</v>
      </c>
      <c r="K663" s="198">
        <f t="shared" si="10"/>
        <v>50</v>
      </c>
      <c r="L663" s="199" t="s">
        <v>1580</v>
      </c>
    </row>
    <row r="664" spans="1:12" ht="56.25" customHeight="1">
      <c r="A664" s="200">
        <v>25</v>
      </c>
      <c r="B664" s="193" t="s">
        <v>1408</v>
      </c>
      <c r="C664" s="194">
        <v>42768</v>
      </c>
      <c r="D664" s="194" t="s">
        <v>3115</v>
      </c>
      <c r="E664" s="195" t="s">
        <v>1728</v>
      </c>
      <c r="F664" s="195">
        <v>12527955</v>
      </c>
      <c r="G664" s="195"/>
      <c r="H664" s="196" t="s">
        <v>3116</v>
      </c>
      <c r="I664" s="197">
        <v>929015.56</v>
      </c>
      <c r="J664" s="197">
        <v>0</v>
      </c>
      <c r="K664" s="198">
        <f t="shared" si="10"/>
        <v>929015.56</v>
      </c>
      <c r="L664" s="199" t="s">
        <v>1580</v>
      </c>
    </row>
    <row r="665" spans="1:12" ht="56.25" customHeight="1">
      <c r="A665" s="200">
        <v>25</v>
      </c>
      <c r="B665" s="193" t="s">
        <v>1408</v>
      </c>
      <c r="C665" s="194">
        <v>42768</v>
      </c>
      <c r="D665" s="194" t="s">
        <v>3117</v>
      </c>
      <c r="E665" s="195" t="s">
        <v>1728</v>
      </c>
      <c r="F665" s="195">
        <v>12516388</v>
      </c>
      <c r="G665" s="195"/>
      <c r="H665" s="196" t="s">
        <v>3118</v>
      </c>
      <c r="I665" s="197">
        <v>324517.52</v>
      </c>
      <c r="J665" s="197">
        <v>0</v>
      </c>
      <c r="K665" s="198">
        <f t="shared" si="10"/>
        <v>324517.52</v>
      </c>
      <c r="L665" s="199" t="s">
        <v>1580</v>
      </c>
    </row>
    <row r="666" spans="1:12" ht="56.25" customHeight="1">
      <c r="A666" s="200">
        <v>25</v>
      </c>
      <c r="B666" s="193" t="s">
        <v>1408</v>
      </c>
      <c r="C666" s="194">
        <v>42768</v>
      </c>
      <c r="D666" s="194" t="s">
        <v>3119</v>
      </c>
      <c r="E666" s="195" t="s">
        <v>1728</v>
      </c>
      <c r="F666" s="195">
        <v>12516387</v>
      </c>
      <c r="G666" s="195"/>
      <c r="H666" s="196" t="s">
        <v>3120</v>
      </c>
      <c r="I666" s="197">
        <v>55352.639999999999</v>
      </c>
      <c r="J666" s="197">
        <v>0</v>
      </c>
      <c r="K666" s="198">
        <f t="shared" si="10"/>
        <v>55352.639999999999</v>
      </c>
      <c r="L666" s="199" t="s">
        <v>1580</v>
      </c>
    </row>
    <row r="667" spans="1:12" ht="56.25" customHeight="1">
      <c r="A667" s="200">
        <v>25</v>
      </c>
      <c r="B667" s="193" t="s">
        <v>1408</v>
      </c>
      <c r="C667" s="194">
        <v>42768</v>
      </c>
      <c r="D667" s="194" t="s">
        <v>3121</v>
      </c>
      <c r="E667" s="195" t="s">
        <v>1728</v>
      </c>
      <c r="F667" s="195">
        <v>12516385</v>
      </c>
      <c r="G667" s="195"/>
      <c r="H667" s="196" t="s">
        <v>3122</v>
      </c>
      <c r="I667" s="197">
        <v>949763.42</v>
      </c>
      <c r="J667" s="197">
        <v>0</v>
      </c>
      <c r="K667" s="198">
        <f t="shared" si="10"/>
        <v>949763.42</v>
      </c>
      <c r="L667" s="199" t="s">
        <v>1580</v>
      </c>
    </row>
    <row r="668" spans="1:12" ht="56.25" customHeight="1">
      <c r="A668" s="200">
        <v>25</v>
      </c>
      <c r="B668" s="193" t="s">
        <v>1408</v>
      </c>
      <c r="C668" s="194">
        <v>42768</v>
      </c>
      <c r="D668" s="194" t="s">
        <v>3123</v>
      </c>
      <c r="E668" s="195" t="s">
        <v>1728</v>
      </c>
      <c r="F668" s="195">
        <v>12516383</v>
      </c>
      <c r="G668" s="195"/>
      <c r="H668" s="196" t="s">
        <v>3124</v>
      </c>
      <c r="I668" s="197">
        <v>1125875.3899999999</v>
      </c>
      <c r="J668" s="197">
        <v>0</v>
      </c>
      <c r="K668" s="198">
        <f t="shared" si="10"/>
        <v>1125875.3899999999</v>
      </c>
      <c r="L668" s="199" t="s">
        <v>1580</v>
      </c>
    </row>
    <row r="669" spans="1:12" ht="56.25" customHeight="1">
      <c r="A669" s="200">
        <v>25</v>
      </c>
      <c r="B669" s="193" t="s">
        <v>1408</v>
      </c>
      <c r="C669" s="194">
        <v>42768</v>
      </c>
      <c r="D669" s="194" t="s">
        <v>3125</v>
      </c>
      <c r="E669" s="195" t="s">
        <v>1728</v>
      </c>
      <c r="F669" s="195">
        <v>12516381</v>
      </c>
      <c r="G669" s="195"/>
      <c r="H669" s="196" t="s">
        <v>3126</v>
      </c>
      <c r="I669" s="197">
        <v>34657.67</v>
      </c>
      <c r="J669" s="197">
        <v>0</v>
      </c>
      <c r="K669" s="198">
        <f t="shared" si="10"/>
        <v>34657.67</v>
      </c>
      <c r="L669" s="199" t="s">
        <v>1580</v>
      </c>
    </row>
    <row r="670" spans="1:12" ht="56.25" customHeight="1">
      <c r="A670" s="200">
        <v>25</v>
      </c>
      <c r="B670" s="193" t="s">
        <v>1408</v>
      </c>
      <c r="C670" s="194">
        <v>42768</v>
      </c>
      <c r="D670" s="194" t="s">
        <v>3127</v>
      </c>
      <c r="E670" s="195" t="s">
        <v>1728</v>
      </c>
      <c r="F670" s="195">
        <v>12516376</v>
      </c>
      <c r="G670" s="195"/>
      <c r="H670" s="196" t="s">
        <v>3128</v>
      </c>
      <c r="I670" s="197">
        <v>163861.91</v>
      </c>
      <c r="J670" s="197">
        <v>0</v>
      </c>
      <c r="K670" s="198">
        <f t="shared" si="10"/>
        <v>163861.91</v>
      </c>
      <c r="L670" s="199" t="s">
        <v>1580</v>
      </c>
    </row>
    <row r="671" spans="1:12" ht="56.25" customHeight="1">
      <c r="A671" s="200">
        <v>25</v>
      </c>
      <c r="B671" s="193" t="s">
        <v>1408</v>
      </c>
      <c r="C671" s="194">
        <v>42768</v>
      </c>
      <c r="D671" s="194" t="s">
        <v>3129</v>
      </c>
      <c r="E671" s="195" t="s">
        <v>1728</v>
      </c>
      <c r="F671" s="195">
        <v>12516374</v>
      </c>
      <c r="G671" s="195"/>
      <c r="H671" s="196" t="s">
        <v>3130</v>
      </c>
      <c r="I671" s="197">
        <v>745568.99</v>
      </c>
      <c r="J671" s="197">
        <v>0</v>
      </c>
      <c r="K671" s="198">
        <f t="shared" si="10"/>
        <v>745568.99</v>
      </c>
      <c r="L671" s="199" t="s">
        <v>1580</v>
      </c>
    </row>
    <row r="672" spans="1:12" ht="56.25" customHeight="1">
      <c r="A672" s="200">
        <v>25</v>
      </c>
      <c r="B672" s="193" t="s">
        <v>1408</v>
      </c>
      <c r="C672" s="194">
        <v>42768</v>
      </c>
      <c r="D672" s="194" t="s">
        <v>3131</v>
      </c>
      <c r="E672" s="195" t="s">
        <v>1728</v>
      </c>
      <c r="F672" s="195">
        <v>12516372</v>
      </c>
      <c r="G672" s="195"/>
      <c r="H672" s="196" t="s">
        <v>3132</v>
      </c>
      <c r="I672" s="197">
        <v>986793.07000000007</v>
      </c>
      <c r="J672" s="197">
        <v>0</v>
      </c>
      <c r="K672" s="198">
        <f t="shared" si="10"/>
        <v>986793.07000000007</v>
      </c>
      <c r="L672" s="199" t="s">
        <v>1580</v>
      </c>
    </row>
    <row r="673" spans="1:12" ht="56.25" customHeight="1">
      <c r="A673" s="200">
        <v>25</v>
      </c>
      <c r="B673" s="193" t="s">
        <v>1408</v>
      </c>
      <c r="C673" s="194">
        <v>42768</v>
      </c>
      <c r="D673" s="194" t="s">
        <v>3133</v>
      </c>
      <c r="E673" s="195" t="s">
        <v>1728</v>
      </c>
      <c r="F673" s="195">
        <v>12516371</v>
      </c>
      <c r="G673" s="195"/>
      <c r="H673" s="196" t="s">
        <v>3134</v>
      </c>
      <c r="I673" s="197">
        <v>642851.27</v>
      </c>
      <c r="J673" s="197">
        <v>0</v>
      </c>
      <c r="K673" s="198">
        <f t="shared" si="10"/>
        <v>642851.27</v>
      </c>
      <c r="L673" s="199" t="s">
        <v>1580</v>
      </c>
    </row>
    <row r="674" spans="1:12" ht="56.25" customHeight="1">
      <c r="A674" s="200">
        <v>25</v>
      </c>
      <c r="B674" s="193" t="s">
        <v>1408</v>
      </c>
      <c r="C674" s="194">
        <v>42768</v>
      </c>
      <c r="D674" s="194" t="s">
        <v>3135</v>
      </c>
      <c r="E674" s="195" t="s">
        <v>1728</v>
      </c>
      <c r="F674" s="195">
        <v>12516364</v>
      </c>
      <c r="G674" s="195"/>
      <c r="H674" s="196" t="s">
        <v>3136</v>
      </c>
      <c r="I674" s="197">
        <v>57333.55</v>
      </c>
      <c r="J674" s="197">
        <v>0</v>
      </c>
      <c r="K674" s="198">
        <f t="shared" si="10"/>
        <v>57333.55</v>
      </c>
      <c r="L674" s="199" t="s">
        <v>1580</v>
      </c>
    </row>
    <row r="675" spans="1:12" ht="56.25" customHeight="1">
      <c r="A675" s="200">
        <v>25</v>
      </c>
      <c r="B675" s="193" t="s">
        <v>1408</v>
      </c>
      <c r="C675" s="194">
        <v>42768</v>
      </c>
      <c r="D675" s="194" t="s">
        <v>3137</v>
      </c>
      <c r="E675" s="195" t="s">
        <v>1728</v>
      </c>
      <c r="F675" s="195">
        <v>12516361</v>
      </c>
      <c r="G675" s="195"/>
      <c r="H675" s="196" t="s">
        <v>3138</v>
      </c>
      <c r="I675" s="197">
        <v>1306372.51</v>
      </c>
      <c r="J675" s="197">
        <v>0</v>
      </c>
      <c r="K675" s="198">
        <f t="shared" si="10"/>
        <v>1306372.51</v>
      </c>
      <c r="L675" s="199" t="s">
        <v>1580</v>
      </c>
    </row>
    <row r="676" spans="1:12" ht="56.25" customHeight="1">
      <c r="A676" s="200">
        <v>25</v>
      </c>
      <c r="B676" s="193" t="s">
        <v>1408</v>
      </c>
      <c r="C676" s="194">
        <v>42768</v>
      </c>
      <c r="D676" s="194" t="s">
        <v>3139</v>
      </c>
      <c r="E676" s="195" t="s">
        <v>1728</v>
      </c>
      <c r="F676" s="195">
        <v>12516355</v>
      </c>
      <c r="G676" s="195"/>
      <c r="H676" s="196" t="s">
        <v>3140</v>
      </c>
      <c r="I676" s="197">
        <v>759229.51</v>
      </c>
      <c r="J676" s="197">
        <v>0</v>
      </c>
      <c r="K676" s="198">
        <f t="shared" si="10"/>
        <v>759229.51</v>
      </c>
      <c r="L676" s="199" t="s">
        <v>1580</v>
      </c>
    </row>
    <row r="677" spans="1:12" ht="56.25" customHeight="1">
      <c r="A677" s="200">
        <v>25</v>
      </c>
      <c r="B677" s="193" t="s">
        <v>1408</v>
      </c>
      <c r="C677" s="194">
        <v>42768</v>
      </c>
      <c r="D677" s="194" t="s">
        <v>3141</v>
      </c>
      <c r="E677" s="195" t="s">
        <v>1728</v>
      </c>
      <c r="F677" s="195">
        <v>12516353</v>
      </c>
      <c r="G677" s="195"/>
      <c r="H677" s="196" t="s">
        <v>3142</v>
      </c>
      <c r="I677" s="197">
        <v>1011954.34</v>
      </c>
      <c r="J677" s="197">
        <v>0</v>
      </c>
      <c r="K677" s="198">
        <f t="shared" si="10"/>
        <v>1011954.34</v>
      </c>
      <c r="L677" s="199" t="s">
        <v>1580</v>
      </c>
    </row>
    <row r="678" spans="1:12" ht="56.25" customHeight="1">
      <c r="A678" s="200">
        <v>10</v>
      </c>
      <c r="B678" s="193" t="s">
        <v>1384</v>
      </c>
      <c r="C678" s="194">
        <v>42768</v>
      </c>
      <c r="D678" s="194" t="s">
        <v>1950</v>
      </c>
      <c r="E678" s="195" t="s">
        <v>15</v>
      </c>
      <c r="F678" s="195">
        <v>369942</v>
      </c>
      <c r="G678" s="195"/>
      <c r="H678" s="196" t="s">
        <v>1426</v>
      </c>
      <c r="I678" s="197">
        <v>50</v>
      </c>
      <c r="J678" s="197">
        <v>0</v>
      </c>
      <c r="K678" s="198">
        <f t="shared" si="10"/>
        <v>50</v>
      </c>
      <c r="L678" s="199" t="s">
        <v>1580</v>
      </c>
    </row>
    <row r="679" spans="1:12" ht="56.25" customHeight="1">
      <c r="A679" s="200">
        <v>513</v>
      </c>
      <c r="B679" s="193" t="s">
        <v>1394</v>
      </c>
      <c r="C679" s="194">
        <v>42768</v>
      </c>
      <c r="D679" s="194" t="s">
        <v>5632</v>
      </c>
      <c r="E679" s="195" t="s">
        <v>15</v>
      </c>
      <c r="F679" s="195">
        <v>370218</v>
      </c>
      <c r="G679" s="195"/>
      <c r="H679" s="196" t="s">
        <v>1314</v>
      </c>
      <c r="I679" s="197">
        <v>50</v>
      </c>
      <c r="J679" s="197">
        <v>0</v>
      </c>
      <c r="K679" s="198">
        <f t="shared" si="10"/>
        <v>50</v>
      </c>
      <c r="L679" s="199" t="s">
        <v>1580</v>
      </c>
    </row>
    <row r="680" spans="1:12" ht="56.25" customHeight="1">
      <c r="A680" s="200">
        <v>25</v>
      </c>
      <c r="B680" s="193" t="s">
        <v>1408</v>
      </c>
      <c r="C680" s="194">
        <v>42768</v>
      </c>
      <c r="D680" s="194" t="s">
        <v>3143</v>
      </c>
      <c r="E680" s="195" t="s">
        <v>1728</v>
      </c>
      <c r="F680" s="195">
        <v>12527948</v>
      </c>
      <c r="G680" s="195"/>
      <c r="H680" s="196" t="s">
        <v>3144</v>
      </c>
      <c r="I680" s="197">
        <v>1279339.17</v>
      </c>
      <c r="J680" s="197">
        <v>0</v>
      </c>
      <c r="K680" s="198">
        <f t="shared" si="10"/>
        <v>1279339.17</v>
      </c>
      <c r="L680" s="199" t="s">
        <v>1580</v>
      </c>
    </row>
    <row r="681" spans="1:12" ht="56.25" customHeight="1">
      <c r="A681" s="200">
        <v>25</v>
      </c>
      <c r="B681" s="193" t="s">
        <v>1408</v>
      </c>
      <c r="C681" s="194">
        <v>42768</v>
      </c>
      <c r="D681" s="194" t="s">
        <v>3145</v>
      </c>
      <c r="E681" s="195" t="s">
        <v>1728</v>
      </c>
      <c r="F681" s="195">
        <v>12527962</v>
      </c>
      <c r="G681" s="195"/>
      <c r="H681" s="196" t="s">
        <v>3146</v>
      </c>
      <c r="I681" s="197">
        <v>441600.96</v>
      </c>
      <c r="J681" s="197">
        <v>0</v>
      </c>
      <c r="K681" s="198">
        <f t="shared" si="10"/>
        <v>441600.96</v>
      </c>
      <c r="L681" s="199" t="s">
        <v>1580</v>
      </c>
    </row>
    <row r="682" spans="1:12" ht="56.25" customHeight="1">
      <c r="A682" s="200">
        <v>25</v>
      </c>
      <c r="B682" s="193" t="s">
        <v>1408</v>
      </c>
      <c r="C682" s="194">
        <v>42768</v>
      </c>
      <c r="D682" s="194" t="s">
        <v>3147</v>
      </c>
      <c r="E682" s="195" t="s">
        <v>1728</v>
      </c>
      <c r="F682" s="195">
        <v>12527963</v>
      </c>
      <c r="G682" s="195"/>
      <c r="H682" s="196" t="s">
        <v>3148</v>
      </c>
      <c r="I682" s="197">
        <v>2053497.88</v>
      </c>
      <c r="J682" s="197">
        <v>0</v>
      </c>
      <c r="K682" s="198">
        <f t="shared" si="10"/>
        <v>2053497.88</v>
      </c>
      <c r="L682" s="199" t="s">
        <v>1580</v>
      </c>
    </row>
    <row r="683" spans="1:12" ht="56.25" customHeight="1">
      <c r="A683" s="200">
        <v>25</v>
      </c>
      <c r="B683" s="193" t="s">
        <v>1408</v>
      </c>
      <c r="C683" s="194">
        <v>42768</v>
      </c>
      <c r="D683" s="194" t="s">
        <v>3149</v>
      </c>
      <c r="E683" s="195" t="s">
        <v>1728</v>
      </c>
      <c r="F683" s="195">
        <v>12527964</v>
      </c>
      <c r="G683" s="195"/>
      <c r="H683" s="196" t="s">
        <v>3150</v>
      </c>
      <c r="I683" s="197">
        <v>1397194.25</v>
      </c>
      <c r="J683" s="197">
        <v>0</v>
      </c>
      <c r="K683" s="198">
        <f t="shared" si="10"/>
        <v>1397194.25</v>
      </c>
      <c r="L683" s="199" t="s">
        <v>1580</v>
      </c>
    </row>
    <row r="684" spans="1:12" ht="56.25" customHeight="1">
      <c r="A684" s="200">
        <v>25</v>
      </c>
      <c r="B684" s="193" t="s">
        <v>1408</v>
      </c>
      <c r="C684" s="194">
        <v>42768</v>
      </c>
      <c r="D684" s="194" t="s">
        <v>3151</v>
      </c>
      <c r="E684" s="195" t="s">
        <v>1728</v>
      </c>
      <c r="F684" s="195">
        <v>12527968</v>
      </c>
      <c r="G684" s="195"/>
      <c r="H684" s="196" t="s">
        <v>3152</v>
      </c>
      <c r="I684" s="197">
        <v>736017.53</v>
      </c>
      <c r="J684" s="197">
        <v>0</v>
      </c>
      <c r="K684" s="198">
        <f t="shared" si="10"/>
        <v>736017.53</v>
      </c>
      <c r="L684" s="199" t="s">
        <v>1580</v>
      </c>
    </row>
    <row r="685" spans="1:12" ht="56.25" customHeight="1">
      <c r="A685" s="200">
        <v>25</v>
      </c>
      <c r="B685" s="193" t="s">
        <v>1408</v>
      </c>
      <c r="C685" s="194">
        <v>42768</v>
      </c>
      <c r="D685" s="194" t="s">
        <v>3153</v>
      </c>
      <c r="E685" s="195" t="s">
        <v>1728</v>
      </c>
      <c r="F685" s="195">
        <v>12528079</v>
      </c>
      <c r="G685" s="195"/>
      <c r="H685" s="196" t="s">
        <v>3154</v>
      </c>
      <c r="I685" s="197">
        <v>1893895.42</v>
      </c>
      <c r="J685" s="197">
        <v>0</v>
      </c>
      <c r="K685" s="198">
        <f t="shared" si="10"/>
        <v>1893895.42</v>
      </c>
      <c r="L685" s="199" t="s">
        <v>1580</v>
      </c>
    </row>
    <row r="686" spans="1:12" ht="56.25" customHeight="1">
      <c r="A686" s="200">
        <v>25</v>
      </c>
      <c r="B686" s="193" t="s">
        <v>1408</v>
      </c>
      <c r="C686" s="194">
        <v>42768</v>
      </c>
      <c r="D686" s="194" t="s">
        <v>3155</v>
      </c>
      <c r="E686" s="195" t="s">
        <v>1728</v>
      </c>
      <c r="F686" s="195">
        <v>12528155</v>
      </c>
      <c r="G686" s="195"/>
      <c r="H686" s="196" t="s">
        <v>3156</v>
      </c>
      <c r="I686" s="197">
        <v>502348.63</v>
      </c>
      <c r="J686" s="197">
        <v>0</v>
      </c>
      <c r="K686" s="198">
        <f t="shared" si="10"/>
        <v>502348.63</v>
      </c>
      <c r="L686" s="199" t="s">
        <v>1580</v>
      </c>
    </row>
    <row r="687" spans="1:12" ht="56.25" customHeight="1">
      <c r="A687" s="200">
        <v>25</v>
      </c>
      <c r="B687" s="193" t="s">
        <v>1408</v>
      </c>
      <c r="C687" s="194">
        <v>42768</v>
      </c>
      <c r="D687" s="194" t="s">
        <v>3157</v>
      </c>
      <c r="E687" s="195" t="s">
        <v>1728</v>
      </c>
      <c r="F687" s="195">
        <v>12513422</v>
      </c>
      <c r="G687" s="195"/>
      <c r="H687" s="196" t="s">
        <v>3158</v>
      </c>
      <c r="I687" s="197">
        <v>1027692.76</v>
      </c>
      <c r="J687" s="197">
        <v>0</v>
      </c>
      <c r="K687" s="198">
        <f t="shared" si="10"/>
        <v>1027692.76</v>
      </c>
      <c r="L687" s="199" t="s">
        <v>1580</v>
      </c>
    </row>
    <row r="688" spans="1:12" ht="56.25" customHeight="1">
      <c r="A688" s="200">
        <v>25</v>
      </c>
      <c r="B688" s="193" t="s">
        <v>1408</v>
      </c>
      <c r="C688" s="194">
        <v>42768</v>
      </c>
      <c r="D688" s="194" t="s">
        <v>3159</v>
      </c>
      <c r="E688" s="195" t="s">
        <v>1728</v>
      </c>
      <c r="F688" s="195">
        <v>12513821</v>
      </c>
      <c r="G688" s="195"/>
      <c r="H688" s="196" t="s">
        <v>3160</v>
      </c>
      <c r="I688" s="197">
        <v>285548.69</v>
      </c>
      <c r="J688" s="197">
        <v>0</v>
      </c>
      <c r="K688" s="198">
        <f t="shared" si="10"/>
        <v>285548.69</v>
      </c>
      <c r="L688" s="199" t="s">
        <v>1580</v>
      </c>
    </row>
    <row r="689" spans="1:12" ht="56.25" customHeight="1">
      <c r="A689" s="200">
        <v>25</v>
      </c>
      <c r="B689" s="193" t="s">
        <v>1408</v>
      </c>
      <c r="C689" s="194">
        <v>42768</v>
      </c>
      <c r="D689" s="194" t="s">
        <v>3161</v>
      </c>
      <c r="E689" s="195" t="s">
        <v>1728</v>
      </c>
      <c r="F689" s="195">
        <v>12516164</v>
      </c>
      <c r="G689" s="195"/>
      <c r="H689" s="196" t="s">
        <v>3162</v>
      </c>
      <c r="I689" s="197">
        <v>58792.29</v>
      </c>
      <c r="J689" s="197">
        <v>0</v>
      </c>
      <c r="K689" s="198">
        <f t="shared" si="10"/>
        <v>58792.29</v>
      </c>
      <c r="L689" s="199" t="s">
        <v>1580</v>
      </c>
    </row>
    <row r="690" spans="1:12" ht="56.25" customHeight="1">
      <c r="A690" s="200">
        <v>25</v>
      </c>
      <c r="B690" s="193" t="s">
        <v>1408</v>
      </c>
      <c r="C690" s="194">
        <v>42768</v>
      </c>
      <c r="D690" s="194" t="s">
        <v>3163</v>
      </c>
      <c r="E690" s="195" t="s">
        <v>1728</v>
      </c>
      <c r="F690" s="195">
        <v>12516165</v>
      </c>
      <c r="G690" s="195"/>
      <c r="H690" s="196" t="s">
        <v>3164</v>
      </c>
      <c r="I690" s="197">
        <v>4963612.41</v>
      </c>
      <c r="J690" s="197">
        <v>0</v>
      </c>
      <c r="K690" s="198">
        <f t="shared" si="10"/>
        <v>4963612.41</v>
      </c>
      <c r="L690" s="199" t="s">
        <v>1580</v>
      </c>
    </row>
    <row r="691" spans="1:12" ht="56.25" customHeight="1">
      <c r="A691" s="200">
        <v>25</v>
      </c>
      <c r="B691" s="193" t="s">
        <v>1408</v>
      </c>
      <c r="C691" s="194">
        <v>42768</v>
      </c>
      <c r="D691" s="194" t="s">
        <v>3165</v>
      </c>
      <c r="E691" s="195" t="s">
        <v>1728</v>
      </c>
      <c r="F691" s="195">
        <v>12516352</v>
      </c>
      <c r="G691" s="195"/>
      <c r="H691" s="196" t="s">
        <v>3166</v>
      </c>
      <c r="I691" s="197">
        <v>350192.41000000003</v>
      </c>
      <c r="J691" s="197">
        <v>0</v>
      </c>
      <c r="K691" s="198">
        <f t="shared" si="10"/>
        <v>350192.41000000003</v>
      </c>
      <c r="L691" s="199" t="s">
        <v>1580</v>
      </c>
    </row>
    <row r="692" spans="1:12" ht="56.25" customHeight="1">
      <c r="A692" s="200">
        <v>25</v>
      </c>
      <c r="B692" s="193" t="s">
        <v>1408</v>
      </c>
      <c r="C692" s="194">
        <v>42769</v>
      </c>
      <c r="D692" s="194" t="s">
        <v>3167</v>
      </c>
      <c r="E692" s="195" t="s">
        <v>1728</v>
      </c>
      <c r="F692" s="195">
        <v>12557779</v>
      </c>
      <c r="G692" s="195"/>
      <c r="H692" s="196" t="s">
        <v>3168</v>
      </c>
      <c r="I692" s="197">
        <v>5099056.47</v>
      </c>
      <c r="J692" s="197">
        <v>0</v>
      </c>
      <c r="K692" s="198">
        <f t="shared" si="10"/>
        <v>5099056.47</v>
      </c>
      <c r="L692" s="199" t="s">
        <v>1580</v>
      </c>
    </row>
    <row r="693" spans="1:12" ht="56.25" customHeight="1">
      <c r="A693" s="200">
        <v>25</v>
      </c>
      <c r="B693" s="193" t="s">
        <v>1408</v>
      </c>
      <c r="C693" s="194">
        <v>42769</v>
      </c>
      <c r="D693" s="194" t="s">
        <v>3169</v>
      </c>
      <c r="E693" s="195" t="s">
        <v>1728</v>
      </c>
      <c r="F693" s="195">
        <v>12530718</v>
      </c>
      <c r="G693" s="195"/>
      <c r="H693" s="196" t="s">
        <v>3170</v>
      </c>
      <c r="I693" s="197">
        <v>240335.09</v>
      </c>
      <c r="J693" s="197">
        <v>0</v>
      </c>
      <c r="K693" s="198">
        <f t="shared" si="10"/>
        <v>240335.09</v>
      </c>
      <c r="L693" s="199" t="s">
        <v>1580</v>
      </c>
    </row>
    <row r="694" spans="1:12" ht="56.25" customHeight="1">
      <c r="A694" s="200">
        <v>513</v>
      </c>
      <c r="B694" s="193" t="s">
        <v>1394</v>
      </c>
      <c r="C694" s="194">
        <v>42769</v>
      </c>
      <c r="D694" s="194" t="s">
        <v>5633</v>
      </c>
      <c r="E694" s="195" t="s">
        <v>11</v>
      </c>
      <c r="F694" s="195">
        <v>878815</v>
      </c>
      <c r="G694" s="195"/>
      <c r="H694" s="196" t="s">
        <v>5634</v>
      </c>
      <c r="I694" s="197">
        <v>270</v>
      </c>
      <c r="J694" s="197">
        <v>0</v>
      </c>
      <c r="K694" s="198">
        <f t="shared" si="10"/>
        <v>270</v>
      </c>
      <c r="L694" s="199" t="s">
        <v>1580</v>
      </c>
    </row>
    <row r="695" spans="1:12" ht="56.25" customHeight="1">
      <c r="A695" s="200">
        <v>117</v>
      </c>
      <c r="B695" s="193" t="s">
        <v>1397</v>
      </c>
      <c r="C695" s="194">
        <v>42769</v>
      </c>
      <c r="D695" s="194" t="s">
        <v>4676</v>
      </c>
      <c r="E695" s="195" t="s">
        <v>11</v>
      </c>
      <c r="F695" s="195">
        <v>878804</v>
      </c>
      <c r="G695" s="195"/>
      <c r="H695" s="196" t="s">
        <v>4677</v>
      </c>
      <c r="I695" s="197">
        <v>50</v>
      </c>
      <c r="J695" s="197">
        <v>0</v>
      </c>
      <c r="K695" s="198">
        <f t="shared" si="10"/>
        <v>50</v>
      </c>
      <c r="L695" s="199" t="s">
        <v>1580</v>
      </c>
    </row>
    <row r="696" spans="1:12" ht="56.25" customHeight="1">
      <c r="A696" s="200" t="s">
        <v>631</v>
      </c>
      <c r="B696" s="193" t="s">
        <v>632</v>
      </c>
      <c r="C696" s="194">
        <v>42769</v>
      </c>
      <c r="D696" s="194" t="s">
        <v>7800</v>
      </c>
      <c r="E696" s="195" t="s">
        <v>6</v>
      </c>
      <c r="F696" s="195">
        <v>878794</v>
      </c>
      <c r="G696" s="195"/>
      <c r="H696" s="196" t="s">
        <v>7801</v>
      </c>
      <c r="I696" s="197">
        <v>0</v>
      </c>
      <c r="J696" s="197">
        <v>74953</v>
      </c>
      <c r="K696" s="198">
        <f t="shared" si="10"/>
        <v>74953</v>
      </c>
      <c r="L696" s="199" t="s">
        <v>1580</v>
      </c>
    </row>
    <row r="697" spans="1:12" ht="56.25" customHeight="1">
      <c r="A697" s="200" t="s">
        <v>629</v>
      </c>
      <c r="B697" s="193" t="s">
        <v>630</v>
      </c>
      <c r="C697" s="194">
        <v>42769</v>
      </c>
      <c r="D697" s="194" t="s">
        <v>7424</v>
      </c>
      <c r="E697" s="195" t="s">
        <v>11</v>
      </c>
      <c r="F697" s="195">
        <v>878785</v>
      </c>
      <c r="G697" s="195"/>
      <c r="H697" s="196" t="s">
        <v>7425</v>
      </c>
      <c r="I697" s="197">
        <v>50</v>
      </c>
      <c r="J697" s="197">
        <v>0</v>
      </c>
      <c r="K697" s="198">
        <f t="shared" si="10"/>
        <v>50</v>
      </c>
      <c r="L697" s="199" t="s">
        <v>1580</v>
      </c>
    </row>
    <row r="698" spans="1:12" ht="56.25" customHeight="1">
      <c r="A698" s="200" t="s">
        <v>629</v>
      </c>
      <c r="B698" s="193" t="s">
        <v>630</v>
      </c>
      <c r="C698" s="194">
        <v>42769</v>
      </c>
      <c r="D698" s="194" t="s">
        <v>7426</v>
      </c>
      <c r="E698" s="195" t="s">
        <v>13</v>
      </c>
      <c r="F698" s="195">
        <v>878785</v>
      </c>
      <c r="G698" s="195"/>
      <c r="H698" s="196" t="s">
        <v>7427</v>
      </c>
      <c r="I698" s="197">
        <v>20903</v>
      </c>
      <c r="J698" s="197">
        <v>0</v>
      </c>
      <c r="K698" s="198">
        <f t="shared" si="10"/>
        <v>20903</v>
      </c>
      <c r="L698" s="199" t="s">
        <v>1580</v>
      </c>
    </row>
    <row r="699" spans="1:12" ht="56.25" customHeight="1">
      <c r="A699" s="200">
        <v>513</v>
      </c>
      <c r="B699" s="193" t="s">
        <v>1394</v>
      </c>
      <c r="C699" s="194">
        <v>42769</v>
      </c>
      <c r="D699" s="194" t="s">
        <v>5635</v>
      </c>
      <c r="E699" s="195" t="s">
        <v>11</v>
      </c>
      <c r="F699" s="195">
        <v>878773</v>
      </c>
      <c r="G699" s="195"/>
      <c r="H699" s="196" t="s">
        <v>5636</v>
      </c>
      <c r="I699" s="197">
        <v>0</v>
      </c>
      <c r="J699" s="197">
        <v>270</v>
      </c>
      <c r="K699" s="198">
        <f t="shared" si="10"/>
        <v>270</v>
      </c>
      <c r="L699" s="199" t="s">
        <v>1580</v>
      </c>
    </row>
    <row r="700" spans="1:12" ht="56.25" customHeight="1">
      <c r="A700" s="200" t="s">
        <v>629</v>
      </c>
      <c r="B700" s="193" t="s">
        <v>630</v>
      </c>
      <c r="C700" s="194">
        <v>42769</v>
      </c>
      <c r="D700" s="194" t="s">
        <v>7428</v>
      </c>
      <c r="E700" s="195" t="s">
        <v>21</v>
      </c>
      <c r="F700" s="195">
        <v>878767</v>
      </c>
      <c r="G700" s="195"/>
      <c r="H700" s="196" t="s">
        <v>7429</v>
      </c>
      <c r="I700" s="197">
        <v>4821998.28</v>
      </c>
      <c r="J700" s="197">
        <v>0</v>
      </c>
      <c r="K700" s="198">
        <f t="shared" si="10"/>
        <v>4821998.28</v>
      </c>
      <c r="L700" s="199" t="s">
        <v>1580</v>
      </c>
    </row>
    <row r="701" spans="1:12" ht="56.25" customHeight="1">
      <c r="A701" s="200">
        <v>10</v>
      </c>
      <c r="B701" s="193" t="s">
        <v>1384</v>
      </c>
      <c r="C701" s="194">
        <v>42769</v>
      </c>
      <c r="D701" s="194" t="s">
        <v>1951</v>
      </c>
      <c r="E701" s="195" t="s">
        <v>15</v>
      </c>
      <c r="F701" s="195">
        <v>370427</v>
      </c>
      <c r="G701" s="195"/>
      <c r="H701" s="196" t="s">
        <v>1952</v>
      </c>
      <c r="I701" s="197">
        <v>50</v>
      </c>
      <c r="J701" s="197">
        <v>0</v>
      </c>
      <c r="K701" s="198">
        <f t="shared" si="10"/>
        <v>50</v>
      </c>
      <c r="L701" s="199" t="s">
        <v>1580</v>
      </c>
    </row>
    <row r="702" spans="1:12" ht="56.25" customHeight="1">
      <c r="A702" s="200">
        <v>10</v>
      </c>
      <c r="B702" s="193" t="s">
        <v>1384</v>
      </c>
      <c r="C702" s="194">
        <v>42769</v>
      </c>
      <c r="D702" s="194" t="s">
        <v>1953</v>
      </c>
      <c r="E702" s="195" t="s">
        <v>15</v>
      </c>
      <c r="F702" s="195">
        <v>370425</v>
      </c>
      <c r="G702" s="195"/>
      <c r="H702" s="196" t="s">
        <v>1954</v>
      </c>
      <c r="I702" s="197">
        <v>50</v>
      </c>
      <c r="J702" s="197">
        <v>0</v>
      </c>
      <c r="K702" s="198">
        <f t="shared" si="10"/>
        <v>50</v>
      </c>
      <c r="L702" s="199" t="s">
        <v>1580</v>
      </c>
    </row>
    <row r="703" spans="1:12" ht="56.25" customHeight="1">
      <c r="A703" s="200" t="s">
        <v>629</v>
      </c>
      <c r="B703" s="193" t="s">
        <v>630</v>
      </c>
      <c r="C703" s="194">
        <v>42769</v>
      </c>
      <c r="D703" s="194" t="s">
        <v>7430</v>
      </c>
      <c r="E703" s="195" t="s">
        <v>11</v>
      </c>
      <c r="F703" s="195">
        <v>9004</v>
      </c>
      <c r="G703" s="195"/>
      <c r="H703" s="196" t="s">
        <v>7431</v>
      </c>
      <c r="I703" s="197">
        <v>2899.1</v>
      </c>
      <c r="J703" s="197">
        <v>0</v>
      </c>
      <c r="K703" s="198">
        <f t="shared" si="10"/>
        <v>2899.1</v>
      </c>
      <c r="L703" s="199" t="s">
        <v>1580</v>
      </c>
    </row>
    <row r="704" spans="1:12" ht="56.25" customHeight="1">
      <c r="A704" s="200" t="s">
        <v>629</v>
      </c>
      <c r="B704" s="193" t="s">
        <v>630</v>
      </c>
      <c r="C704" s="194">
        <v>42769</v>
      </c>
      <c r="D704" s="194" t="s">
        <v>7432</v>
      </c>
      <c r="E704" s="195" t="s">
        <v>11</v>
      </c>
      <c r="F704" s="195">
        <v>8911</v>
      </c>
      <c r="G704" s="195"/>
      <c r="H704" s="196" t="s">
        <v>7433</v>
      </c>
      <c r="I704" s="197">
        <v>873.47</v>
      </c>
      <c r="J704" s="197">
        <v>0</v>
      </c>
      <c r="K704" s="198">
        <f t="shared" si="10"/>
        <v>873.47</v>
      </c>
      <c r="L704" s="199" t="s">
        <v>1580</v>
      </c>
    </row>
    <row r="705" spans="1:12" ht="56.25" customHeight="1">
      <c r="A705" s="200" t="s">
        <v>629</v>
      </c>
      <c r="B705" s="193" t="s">
        <v>630</v>
      </c>
      <c r="C705" s="194">
        <v>42769</v>
      </c>
      <c r="D705" s="194" t="s">
        <v>7434</v>
      </c>
      <c r="E705" s="195" t="s">
        <v>11</v>
      </c>
      <c r="F705" s="195">
        <v>8910</v>
      </c>
      <c r="G705" s="195"/>
      <c r="H705" s="196" t="s">
        <v>7435</v>
      </c>
      <c r="I705" s="197">
        <v>1001.34</v>
      </c>
      <c r="J705" s="197">
        <v>0</v>
      </c>
      <c r="K705" s="198">
        <f t="shared" si="10"/>
        <v>1001.34</v>
      </c>
      <c r="L705" s="199" t="s">
        <v>1580</v>
      </c>
    </row>
    <row r="706" spans="1:12" ht="56.25" customHeight="1">
      <c r="A706" s="200">
        <v>25</v>
      </c>
      <c r="B706" s="193" t="s">
        <v>1408</v>
      </c>
      <c r="C706" s="194">
        <v>42769</v>
      </c>
      <c r="D706" s="194" t="s">
        <v>3171</v>
      </c>
      <c r="E706" s="195" t="s">
        <v>1728</v>
      </c>
      <c r="F706" s="195">
        <v>12530729</v>
      </c>
      <c r="G706" s="195"/>
      <c r="H706" s="196" t="s">
        <v>3172</v>
      </c>
      <c r="I706" s="197">
        <v>273870.53000000003</v>
      </c>
      <c r="J706" s="197">
        <v>0</v>
      </c>
      <c r="K706" s="198">
        <f t="shared" si="10"/>
        <v>273870.53000000003</v>
      </c>
      <c r="L706" s="199" t="s">
        <v>1580</v>
      </c>
    </row>
    <row r="707" spans="1:12" ht="56.25" customHeight="1">
      <c r="A707" s="200">
        <v>25</v>
      </c>
      <c r="B707" s="193" t="s">
        <v>1408</v>
      </c>
      <c r="C707" s="194">
        <v>42769</v>
      </c>
      <c r="D707" s="194" t="s">
        <v>3173</v>
      </c>
      <c r="E707" s="195" t="s">
        <v>1728</v>
      </c>
      <c r="F707" s="195">
        <v>12530728</v>
      </c>
      <c r="G707" s="195"/>
      <c r="H707" s="196" t="s">
        <v>3174</v>
      </c>
      <c r="I707" s="197">
        <v>274264.76</v>
      </c>
      <c r="J707" s="197">
        <v>0</v>
      </c>
      <c r="K707" s="198">
        <f t="shared" si="10"/>
        <v>274264.76</v>
      </c>
      <c r="L707" s="199" t="s">
        <v>1580</v>
      </c>
    </row>
    <row r="708" spans="1:12" ht="56.25" customHeight="1">
      <c r="A708" s="200">
        <v>25</v>
      </c>
      <c r="B708" s="193" t="s">
        <v>1408</v>
      </c>
      <c r="C708" s="194">
        <v>42769</v>
      </c>
      <c r="D708" s="194" t="s">
        <v>3175</v>
      </c>
      <c r="E708" s="195" t="s">
        <v>1728</v>
      </c>
      <c r="F708" s="195">
        <v>12530727</v>
      </c>
      <c r="G708" s="195"/>
      <c r="H708" s="196" t="s">
        <v>3176</v>
      </c>
      <c r="I708" s="197">
        <v>1010273.53</v>
      </c>
      <c r="J708" s="197">
        <v>0</v>
      </c>
      <c r="K708" s="198">
        <f t="shared" si="10"/>
        <v>1010273.53</v>
      </c>
      <c r="L708" s="199" t="s">
        <v>1580</v>
      </c>
    </row>
    <row r="709" spans="1:12" ht="56.25" customHeight="1">
      <c r="A709" s="200">
        <v>25</v>
      </c>
      <c r="B709" s="193" t="s">
        <v>1408</v>
      </c>
      <c r="C709" s="194">
        <v>42769</v>
      </c>
      <c r="D709" s="194" t="s">
        <v>3177</v>
      </c>
      <c r="E709" s="195" t="s">
        <v>1728</v>
      </c>
      <c r="F709" s="195">
        <v>12530717</v>
      </c>
      <c r="G709" s="195"/>
      <c r="H709" s="196" t="s">
        <v>3178</v>
      </c>
      <c r="I709" s="197">
        <v>180748.65</v>
      </c>
      <c r="J709" s="197">
        <v>0</v>
      </c>
      <c r="K709" s="198">
        <f t="shared" si="10"/>
        <v>180748.65</v>
      </c>
      <c r="L709" s="199" t="s">
        <v>1580</v>
      </c>
    </row>
    <row r="710" spans="1:12" ht="56.25" customHeight="1">
      <c r="A710" s="200">
        <v>25</v>
      </c>
      <c r="B710" s="193" t="s">
        <v>1408</v>
      </c>
      <c r="C710" s="194">
        <v>42769</v>
      </c>
      <c r="D710" s="194" t="s">
        <v>3179</v>
      </c>
      <c r="E710" s="195" t="s">
        <v>1728</v>
      </c>
      <c r="F710" s="195">
        <v>12530716</v>
      </c>
      <c r="G710" s="195"/>
      <c r="H710" s="196" t="s">
        <v>3180</v>
      </c>
      <c r="I710" s="197">
        <v>180700.81</v>
      </c>
      <c r="J710" s="197">
        <v>0</v>
      </c>
      <c r="K710" s="198">
        <f t="shared" si="10"/>
        <v>180700.81</v>
      </c>
      <c r="L710" s="199" t="s">
        <v>1580</v>
      </c>
    </row>
    <row r="711" spans="1:12" ht="56.25" customHeight="1">
      <c r="A711" s="200">
        <v>25</v>
      </c>
      <c r="B711" s="193" t="s">
        <v>1408</v>
      </c>
      <c r="C711" s="194">
        <v>42769</v>
      </c>
      <c r="D711" s="194" t="s">
        <v>3181</v>
      </c>
      <c r="E711" s="195" t="s">
        <v>1728</v>
      </c>
      <c r="F711" s="195">
        <v>12530715</v>
      </c>
      <c r="G711" s="195"/>
      <c r="H711" s="196" t="s">
        <v>3182</v>
      </c>
      <c r="I711" s="197">
        <v>216591.91</v>
      </c>
      <c r="J711" s="197">
        <v>0</v>
      </c>
      <c r="K711" s="198">
        <f t="shared" si="10"/>
        <v>216591.91</v>
      </c>
      <c r="L711" s="199" t="s">
        <v>1580</v>
      </c>
    </row>
    <row r="712" spans="1:12" ht="56.25" customHeight="1">
      <c r="A712" s="200">
        <v>25</v>
      </c>
      <c r="B712" s="193" t="s">
        <v>1408</v>
      </c>
      <c r="C712" s="194">
        <v>42769</v>
      </c>
      <c r="D712" s="194" t="s">
        <v>3183</v>
      </c>
      <c r="E712" s="195" t="s">
        <v>1728</v>
      </c>
      <c r="F712" s="195">
        <v>12530714</v>
      </c>
      <c r="G712" s="195"/>
      <c r="H712" s="196" t="s">
        <v>3184</v>
      </c>
      <c r="I712" s="197">
        <v>2408038.87</v>
      </c>
      <c r="J712" s="197">
        <v>0</v>
      </c>
      <c r="K712" s="198">
        <f t="shared" si="10"/>
        <v>2408038.87</v>
      </c>
      <c r="L712" s="199" t="s">
        <v>1580</v>
      </c>
    </row>
    <row r="713" spans="1:12" ht="56.25" customHeight="1">
      <c r="A713" s="200">
        <v>25</v>
      </c>
      <c r="B713" s="193" t="s">
        <v>1408</v>
      </c>
      <c r="C713" s="194">
        <v>42769</v>
      </c>
      <c r="D713" s="194" t="s">
        <v>3185</v>
      </c>
      <c r="E713" s="195" t="s">
        <v>1728</v>
      </c>
      <c r="F713" s="195">
        <v>12530703</v>
      </c>
      <c r="G713" s="195"/>
      <c r="H713" s="196" t="s">
        <v>3186</v>
      </c>
      <c r="I713" s="197">
        <v>98248.760000000009</v>
      </c>
      <c r="J713" s="197">
        <v>0</v>
      </c>
      <c r="K713" s="198">
        <f t="shared" ref="K713:K776" si="11">+I713+J713</f>
        <v>98248.760000000009</v>
      </c>
      <c r="L713" s="199" t="s">
        <v>1580</v>
      </c>
    </row>
    <row r="714" spans="1:12" ht="56.25" customHeight="1">
      <c r="A714" s="200">
        <v>25</v>
      </c>
      <c r="B714" s="193" t="s">
        <v>1408</v>
      </c>
      <c r="C714" s="194">
        <v>42769</v>
      </c>
      <c r="D714" s="194" t="s">
        <v>3187</v>
      </c>
      <c r="E714" s="195" t="s">
        <v>1728</v>
      </c>
      <c r="F714" s="195">
        <v>12530686</v>
      </c>
      <c r="G714" s="195"/>
      <c r="H714" s="196" t="s">
        <v>3188</v>
      </c>
      <c r="I714" s="197">
        <v>529525.36</v>
      </c>
      <c r="J714" s="197">
        <v>0</v>
      </c>
      <c r="K714" s="198">
        <f t="shared" si="11"/>
        <v>529525.36</v>
      </c>
      <c r="L714" s="199" t="s">
        <v>1580</v>
      </c>
    </row>
    <row r="715" spans="1:12" ht="56.25" customHeight="1">
      <c r="A715" s="200">
        <v>25</v>
      </c>
      <c r="B715" s="193" t="s">
        <v>1408</v>
      </c>
      <c r="C715" s="194">
        <v>42769</v>
      </c>
      <c r="D715" s="194" t="s">
        <v>3189</v>
      </c>
      <c r="E715" s="195" t="s">
        <v>1728</v>
      </c>
      <c r="F715" s="195">
        <v>12530681</v>
      </c>
      <c r="G715" s="195"/>
      <c r="H715" s="196" t="s">
        <v>3190</v>
      </c>
      <c r="I715" s="197">
        <v>40101.06</v>
      </c>
      <c r="J715" s="197">
        <v>0</v>
      </c>
      <c r="K715" s="198">
        <f t="shared" si="11"/>
        <v>40101.06</v>
      </c>
      <c r="L715" s="199" t="s">
        <v>1580</v>
      </c>
    </row>
    <row r="716" spans="1:12" ht="56.25" customHeight="1">
      <c r="A716" s="200">
        <v>25</v>
      </c>
      <c r="B716" s="193" t="s">
        <v>1408</v>
      </c>
      <c r="C716" s="194">
        <v>42769</v>
      </c>
      <c r="D716" s="194" t="s">
        <v>3191</v>
      </c>
      <c r="E716" s="195" t="s">
        <v>1728</v>
      </c>
      <c r="F716" s="195">
        <v>12530678</v>
      </c>
      <c r="G716" s="195"/>
      <c r="H716" s="196" t="s">
        <v>3192</v>
      </c>
      <c r="I716" s="197">
        <v>470607.3</v>
      </c>
      <c r="J716" s="197">
        <v>0</v>
      </c>
      <c r="K716" s="198">
        <f t="shared" si="11"/>
        <v>470607.3</v>
      </c>
      <c r="L716" s="199" t="s">
        <v>1580</v>
      </c>
    </row>
    <row r="717" spans="1:12" ht="56.25" customHeight="1">
      <c r="A717" s="200">
        <v>25</v>
      </c>
      <c r="B717" s="193" t="s">
        <v>1408</v>
      </c>
      <c r="C717" s="194">
        <v>42769</v>
      </c>
      <c r="D717" s="194" t="s">
        <v>3193</v>
      </c>
      <c r="E717" s="195" t="s">
        <v>1728</v>
      </c>
      <c r="F717" s="195">
        <v>12489199</v>
      </c>
      <c r="G717" s="195"/>
      <c r="H717" s="196" t="s">
        <v>3194</v>
      </c>
      <c r="I717" s="197">
        <v>832363.43</v>
      </c>
      <c r="J717" s="197">
        <v>0</v>
      </c>
      <c r="K717" s="198">
        <f t="shared" si="11"/>
        <v>832363.43</v>
      </c>
      <c r="L717" s="199" t="s">
        <v>1580</v>
      </c>
    </row>
    <row r="718" spans="1:12" ht="56.25" customHeight="1">
      <c r="A718" s="200">
        <v>10</v>
      </c>
      <c r="B718" s="193" t="s">
        <v>1384</v>
      </c>
      <c r="C718" s="194">
        <v>42769</v>
      </c>
      <c r="D718" s="194" t="s">
        <v>1955</v>
      </c>
      <c r="E718" s="195" t="s">
        <v>15</v>
      </c>
      <c r="F718" s="195">
        <v>371327</v>
      </c>
      <c r="G718" s="195"/>
      <c r="H718" s="196" t="s">
        <v>1956</v>
      </c>
      <c r="I718" s="197">
        <v>50</v>
      </c>
      <c r="J718" s="197">
        <v>0</v>
      </c>
      <c r="K718" s="198">
        <f t="shared" si="11"/>
        <v>50</v>
      </c>
      <c r="L718" s="199" t="s">
        <v>1580</v>
      </c>
    </row>
    <row r="719" spans="1:12" ht="56.25" customHeight="1">
      <c r="A719" s="200">
        <v>10</v>
      </c>
      <c r="B719" s="193" t="s">
        <v>1384</v>
      </c>
      <c r="C719" s="194">
        <v>42769</v>
      </c>
      <c r="D719" s="194" t="s">
        <v>1957</v>
      </c>
      <c r="E719" s="195" t="s">
        <v>15</v>
      </c>
      <c r="F719" s="195">
        <v>370429</v>
      </c>
      <c r="G719" s="195"/>
      <c r="H719" s="196" t="s">
        <v>1958</v>
      </c>
      <c r="I719" s="197">
        <v>50</v>
      </c>
      <c r="J719" s="197">
        <v>0</v>
      </c>
      <c r="K719" s="198">
        <f t="shared" si="11"/>
        <v>50</v>
      </c>
      <c r="L719" s="199" t="s">
        <v>1580</v>
      </c>
    </row>
    <row r="720" spans="1:12" ht="56.25" customHeight="1">
      <c r="A720" s="200">
        <v>10</v>
      </c>
      <c r="B720" s="193" t="s">
        <v>1384</v>
      </c>
      <c r="C720" s="194">
        <v>42769</v>
      </c>
      <c r="D720" s="194" t="s">
        <v>1959</v>
      </c>
      <c r="E720" s="195" t="s">
        <v>15</v>
      </c>
      <c r="F720" s="195">
        <v>370431</v>
      </c>
      <c r="G720" s="195"/>
      <c r="H720" s="196" t="s">
        <v>1960</v>
      </c>
      <c r="I720" s="197">
        <v>50</v>
      </c>
      <c r="J720" s="197">
        <v>0</v>
      </c>
      <c r="K720" s="198">
        <f t="shared" si="11"/>
        <v>50</v>
      </c>
      <c r="L720" s="199" t="s">
        <v>1580</v>
      </c>
    </row>
    <row r="721" spans="1:12" ht="56.25" customHeight="1">
      <c r="A721" s="200">
        <v>10</v>
      </c>
      <c r="B721" s="193" t="s">
        <v>1384</v>
      </c>
      <c r="C721" s="194">
        <v>42769</v>
      </c>
      <c r="D721" s="194" t="s">
        <v>1961</v>
      </c>
      <c r="E721" s="195" t="s">
        <v>15</v>
      </c>
      <c r="F721" s="195">
        <v>370433</v>
      </c>
      <c r="G721" s="195"/>
      <c r="H721" s="196" t="s">
        <v>1457</v>
      </c>
      <c r="I721" s="197">
        <v>50</v>
      </c>
      <c r="J721" s="197">
        <v>0</v>
      </c>
      <c r="K721" s="198">
        <f t="shared" si="11"/>
        <v>50</v>
      </c>
      <c r="L721" s="199" t="s">
        <v>1580</v>
      </c>
    </row>
    <row r="722" spans="1:12" ht="56.25" customHeight="1">
      <c r="A722" s="200">
        <v>513</v>
      </c>
      <c r="B722" s="193" t="s">
        <v>1394</v>
      </c>
      <c r="C722" s="194">
        <v>42769</v>
      </c>
      <c r="D722" s="194" t="s">
        <v>5637</v>
      </c>
      <c r="E722" s="195" t="s">
        <v>15</v>
      </c>
      <c r="F722" s="195">
        <v>370702</v>
      </c>
      <c r="G722" s="195"/>
      <c r="H722" s="196" t="s">
        <v>5638</v>
      </c>
      <c r="I722" s="197">
        <v>50</v>
      </c>
      <c r="J722" s="197">
        <v>0</v>
      </c>
      <c r="K722" s="198">
        <f t="shared" si="11"/>
        <v>50</v>
      </c>
      <c r="L722" s="199" t="s">
        <v>1580</v>
      </c>
    </row>
    <row r="723" spans="1:12" ht="56.25" customHeight="1">
      <c r="A723" s="200">
        <v>340</v>
      </c>
      <c r="B723" s="193" t="s">
        <v>1401</v>
      </c>
      <c r="C723" s="194">
        <v>42769</v>
      </c>
      <c r="D723" s="194" t="s">
        <v>5287</v>
      </c>
      <c r="E723" s="195" t="s">
        <v>15</v>
      </c>
      <c r="F723" s="195">
        <v>1608</v>
      </c>
      <c r="G723" s="195"/>
      <c r="H723" s="196" t="s">
        <v>5288</v>
      </c>
      <c r="I723" s="197">
        <v>275.83</v>
      </c>
      <c r="J723" s="197">
        <v>0</v>
      </c>
      <c r="K723" s="198">
        <f t="shared" si="11"/>
        <v>275.83</v>
      </c>
      <c r="L723" s="199" t="s">
        <v>1580</v>
      </c>
    </row>
    <row r="724" spans="1:12" ht="56.25" customHeight="1">
      <c r="A724" s="200">
        <v>340</v>
      </c>
      <c r="B724" s="193" t="s">
        <v>1401</v>
      </c>
      <c r="C724" s="194">
        <v>42769</v>
      </c>
      <c r="D724" s="194" t="s">
        <v>5289</v>
      </c>
      <c r="E724" s="195" t="s">
        <v>15</v>
      </c>
      <c r="F724" s="195">
        <v>1607</v>
      </c>
      <c r="G724" s="195"/>
      <c r="H724" s="196" t="s">
        <v>5290</v>
      </c>
      <c r="I724" s="197">
        <v>280.43</v>
      </c>
      <c r="J724" s="197">
        <v>0</v>
      </c>
      <c r="K724" s="198">
        <f t="shared" si="11"/>
        <v>280.43</v>
      </c>
      <c r="L724" s="199" t="s">
        <v>1580</v>
      </c>
    </row>
    <row r="725" spans="1:12" ht="56.25" customHeight="1">
      <c r="A725" s="200">
        <v>35</v>
      </c>
      <c r="B725" s="193" t="s">
        <v>1403</v>
      </c>
      <c r="C725" s="194">
        <v>42769</v>
      </c>
      <c r="D725" s="194" t="s">
        <v>4276</v>
      </c>
      <c r="E725" s="195" t="s">
        <v>15</v>
      </c>
      <c r="F725" s="195">
        <v>1606</v>
      </c>
      <c r="G725" s="195"/>
      <c r="H725" s="196" t="s">
        <v>4277</v>
      </c>
      <c r="I725" s="197">
        <v>295.11</v>
      </c>
      <c r="J725" s="197">
        <v>0</v>
      </c>
      <c r="K725" s="198">
        <f t="shared" si="11"/>
        <v>295.11</v>
      </c>
      <c r="L725" s="199" t="s">
        <v>1580</v>
      </c>
    </row>
    <row r="726" spans="1:12" ht="56.25" customHeight="1">
      <c r="A726" s="200">
        <v>10</v>
      </c>
      <c r="B726" s="193" t="s">
        <v>1384</v>
      </c>
      <c r="C726" s="194">
        <v>42769</v>
      </c>
      <c r="D726" s="194" t="s">
        <v>1962</v>
      </c>
      <c r="E726" s="195" t="s">
        <v>15</v>
      </c>
      <c r="F726" s="195">
        <v>371125</v>
      </c>
      <c r="G726" s="195"/>
      <c r="H726" s="196" t="s">
        <v>1963</v>
      </c>
      <c r="I726" s="197">
        <v>50</v>
      </c>
      <c r="J726" s="197">
        <v>0</v>
      </c>
      <c r="K726" s="198">
        <f t="shared" si="11"/>
        <v>50</v>
      </c>
      <c r="L726" s="199" t="s">
        <v>1580</v>
      </c>
    </row>
    <row r="727" spans="1:12" ht="56.25" customHeight="1">
      <c r="A727" s="200">
        <v>513</v>
      </c>
      <c r="B727" s="193" t="s">
        <v>1394</v>
      </c>
      <c r="C727" s="194">
        <v>42769</v>
      </c>
      <c r="D727" s="194" t="s">
        <v>5639</v>
      </c>
      <c r="E727" s="195" t="s">
        <v>15</v>
      </c>
      <c r="F727" s="195">
        <v>371127</v>
      </c>
      <c r="G727" s="195"/>
      <c r="H727" s="196" t="s">
        <v>5640</v>
      </c>
      <c r="I727" s="197">
        <v>50</v>
      </c>
      <c r="J727" s="197">
        <v>0</v>
      </c>
      <c r="K727" s="198">
        <f t="shared" si="11"/>
        <v>50</v>
      </c>
      <c r="L727" s="199" t="s">
        <v>1580</v>
      </c>
    </row>
    <row r="728" spans="1:12" ht="56.25" customHeight="1">
      <c r="A728" s="200">
        <v>10</v>
      </c>
      <c r="B728" s="193" t="s">
        <v>1384</v>
      </c>
      <c r="C728" s="194">
        <v>42769</v>
      </c>
      <c r="D728" s="194" t="s">
        <v>1964</v>
      </c>
      <c r="E728" s="195" t="s">
        <v>15</v>
      </c>
      <c r="F728" s="195">
        <v>371129</v>
      </c>
      <c r="G728" s="195"/>
      <c r="H728" s="196" t="s">
        <v>1965</v>
      </c>
      <c r="I728" s="197">
        <v>50</v>
      </c>
      <c r="J728" s="197">
        <v>0</v>
      </c>
      <c r="K728" s="198">
        <f t="shared" si="11"/>
        <v>50</v>
      </c>
      <c r="L728" s="199" t="s">
        <v>1580</v>
      </c>
    </row>
    <row r="729" spans="1:12" ht="56.25" customHeight="1">
      <c r="A729" s="200" t="s">
        <v>629</v>
      </c>
      <c r="B729" s="193" t="s">
        <v>630</v>
      </c>
      <c r="C729" s="194">
        <v>42772</v>
      </c>
      <c r="D729" s="194" t="s">
        <v>7436</v>
      </c>
      <c r="E729" s="195" t="s">
        <v>11</v>
      </c>
      <c r="F729" s="195">
        <v>878899</v>
      </c>
      <c r="G729" s="195"/>
      <c r="H729" s="196" t="s">
        <v>7437</v>
      </c>
      <c r="I729" s="197">
        <v>50</v>
      </c>
      <c r="J729" s="197">
        <v>0</v>
      </c>
      <c r="K729" s="198">
        <f t="shared" si="11"/>
        <v>50</v>
      </c>
      <c r="L729" s="199" t="s">
        <v>1580</v>
      </c>
    </row>
    <row r="730" spans="1:12" ht="56.25" customHeight="1">
      <c r="A730" s="200" t="s">
        <v>629</v>
      </c>
      <c r="B730" s="193" t="s">
        <v>630</v>
      </c>
      <c r="C730" s="194">
        <v>42772</v>
      </c>
      <c r="D730" s="194" t="s">
        <v>7438</v>
      </c>
      <c r="E730" s="195" t="s">
        <v>13</v>
      </c>
      <c r="F730" s="195" t="s">
        <v>7439</v>
      </c>
      <c r="G730" s="195"/>
      <c r="H730" s="196" t="s">
        <v>7440</v>
      </c>
      <c r="I730" s="197">
        <v>5451550</v>
      </c>
      <c r="J730" s="197">
        <v>0</v>
      </c>
      <c r="K730" s="198">
        <f t="shared" si="11"/>
        <v>5451550</v>
      </c>
      <c r="L730" s="199" t="s">
        <v>1580</v>
      </c>
    </row>
    <row r="731" spans="1:12" ht="56.25" customHeight="1">
      <c r="A731" s="200" t="s">
        <v>629</v>
      </c>
      <c r="B731" s="193" t="s">
        <v>630</v>
      </c>
      <c r="C731" s="194">
        <v>42772</v>
      </c>
      <c r="D731" s="194" t="s">
        <v>7441</v>
      </c>
      <c r="E731" s="195" t="s">
        <v>11</v>
      </c>
      <c r="F731" s="195">
        <v>878889</v>
      </c>
      <c r="G731" s="195"/>
      <c r="H731" s="196" t="s">
        <v>7442</v>
      </c>
      <c r="I731" s="197">
        <v>15000</v>
      </c>
      <c r="J731" s="197">
        <v>0</v>
      </c>
      <c r="K731" s="198">
        <f t="shared" si="11"/>
        <v>15000</v>
      </c>
      <c r="L731" s="199" t="s">
        <v>1580</v>
      </c>
    </row>
    <row r="732" spans="1:12" ht="56.25" customHeight="1">
      <c r="A732" s="200">
        <v>513</v>
      </c>
      <c r="B732" s="193" t="s">
        <v>1394</v>
      </c>
      <c r="C732" s="194">
        <v>42772</v>
      </c>
      <c r="D732" s="194" t="s">
        <v>5641</v>
      </c>
      <c r="E732" s="195" t="s">
        <v>11</v>
      </c>
      <c r="F732" s="195">
        <v>878824</v>
      </c>
      <c r="G732" s="195"/>
      <c r="H732" s="196" t="s">
        <v>5642</v>
      </c>
      <c r="I732" s="197">
        <v>50</v>
      </c>
      <c r="J732" s="197">
        <v>0</v>
      </c>
      <c r="K732" s="198">
        <f t="shared" si="11"/>
        <v>50</v>
      </c>
      <c r="L732" s="199" t="s">
        <v>1580</v>
      </c>
    </row>
    <row r="733" spans="1:12" ht="56.25" customHeight="1">
      <c r="A733" s="200" t="s">
        <v>629</v>
      </c>
      <c r="B733" s="193" t="s">
        <v>630</v>
      </c>
      <c r="C733" s="194">
        <v>42772</v>
      </c>
      <c r="D733" s="194" t="s">
        <v>7443</v>
      </c>
      <c r="E733" s="195" t="s">
        <v>11</v>
      </c>
      <c r="F733" s="195">
        <v>8908</v>
      </c>
      <c r="G733" s="195"/>
      <c r="H733" s="196" t="s">
        <v>7444</v>
      </c>
      <c r="I733" s="197">
        <v>601.20000000000005</v>
      </c>
      <c r="J733" s="197">
        <v>0</v>
      </c>
      <c r="K733" s="198">
        <f t="shared" si="11"/>
        <v>601.20000000000005</v>
      </c>
      <c r="L733" s="199" t="s">
        <v>1580</v>
      </c>
    </row>
    <row r="734" spans="1:12" ht="56.25" customHeight="1">
      <c r="A734" s="200">
        <v>10</v>
      </c>
      <c r="B734" s="193" t="s">
        <v>1384</v>
      </c>
      <c r="C734" s="194">
        <v>42772</v>
      </c>
      <c r="D734" s="194" t="s">
        <v>1966</v>
      </c>
      <c r="E734" s="195" t="s">
        <v>15</v>
      </c>
      <c r="F734" s="195">
        <v>371714</v>
      </c>
      <c r="G734" s="195"/>
      <c r="H734" s="196" t="s">
        <v>1967</v>
      </c>
      <c r="I734" s="197">
        <v>50</v>
      </c>
      <c r="J734" s="197">
        <v>0</v>
      </c>
      <c r="K734" s="198">
        <f t="shared" si="11"/>
        <v>50</v>
      </c>
      <c r="L734" s="199" t="s">
        <v>1580</v>
      </c>
    </row>
    <row r="735" spans="1:12" ht="56.25" customHeight="1">
      <c r="A735" s="200">
        <v>25</v>
      </c>
      <c r="B735" s="193" t="s">
        <v>1408</v>
      </c>
      <c r="C735" s="194">
        <v>42772</v>
      </c>
      <c r="D735" s="194" t="s">
        <v>3195</v>
      </c>
      <c r="E735" s="195" t="s">
        <v>1728</v>
      </c>
      <c r="F735" s="195">
        <v>12544306</v>
      </c>
      <c r="G735" s="195"/>
      <c r="H735" s="196" t="s">
        <v>3196</v>
      </c>
      <c r="I735" s="197">
        <v>452021.55</v>
      </c>
      <c r="J735" s="197">
        <v>0</v>
      </c>
      <c r="K735" s="198">
        <f t="shared" si="11"/>
        <v>452021.55</v>
      </c>
      <c r="L735" s="199" t="s">
        <v>1580</v>
      </c>
    </row>
    <row r="736" spans="1:12" ht="56.25" customHeight="1">
      <c r="A736" s="200">
        <v>25</v>
      </c>
      <c r="B736" s="193" t="s">
        <v>1408</v>
      </c>
      <c r="C736" s="194">
        <v>42772</v>
      </c>
      <c r="D736" s="194" t="s">
        <v>3197</v>
      </c>
      <c r="E736" s="195" t="s">
        <v>1728</v>
      </c>
      <c r="F736" s="195">
        <v>12544305</v>
      </c>
      <c r="G736" s="195"/>
      <c r="H736" s="196" t="s">
        <v>3198</v>
      </c>
      <c r="I736" s="197">
        <v>776555.4</v>
      </c>
      <c r="J736" s="197">
        <v>0</v>
      </c>
      <c r="K736" s="198">
        <f t="shared" si="11"/>
        <v>776555.4</v>
      </c>
      <c r="L736" s="199" t="s">
        <v>1580</v>
      </c>
    </row>
    <row r="737" spans="1:12" ht="56.25" customHeight="1">
      <c r="A737" s="200">
        <v>25</v>
      </c>
      <c r="B737" s="193" t="s">
        <v>1408</v>
      </c>
      <c r="C737" s="194">
        <v>42772</v>
      </c>
      <c r="D737" s="194" t="s">
        <v>3199</v>
      </c>
      <c r="E737" s="195" t="s">
        <v>1728</v>
      </c>
      <c r="F737" s="195">
        <v>12544304</v>
      </c>
      <c r="G737" s="195"/>
      <c r="H737" s="196" t="s">
        <v>3200</v>
      </c>
      <c r="I737" s="197">
        <v>5177310.59</v>
      </c>
      <c r="J737" s="197">
        <v>0</v>
      </c>
      <c r="K737" s="198">
        <f t="shared" si="11"/>
        <v>5177310.59</v>
      </c>
      <c r="L737" s="199" t="s">
        <v>1580</v>
      </c>
    </row>
    <row r="738" spans="1:12" ht="56.25" customHeight="1">
      <c r="A738" s="200">
        <v>25</v>
      </c>
      <c r="B738" s="193" t="s">
        <v>1408</v>
      </c>
      <c r="C738" s="194">
        <v>42772</v>
      </c>
      <c r="D738" s="194" t="s">
        <v>3201</v>
      </c>
      <c r="E738" s="195" t="s">
        <v>1728</v>
      </c>
      <c r="F738" s="195">
        <v>12544303</v>
      </c>
      <c r="G738" s="195"/>
      <c r="H738" s="196" t="s">
        <v>3202</v>
      </c>
      <c r="I738" s="197">
        <v>1540973.97</v>
      </c>
      <c r="J738" s="197">
        <v>0</v>
      </c>
      <c r="K738" s="198">
        <f t="shared" si="11"/>
        <v>1540973.97</v>
      </c>
      <c r="L738" s="199" t="s">
        <v>1580</v>
      </c>
    </row>
    <row r="739" spans="1:12" ht="56.25" customHeight="1">
      <c r="A739" s="200">
        <v>25</v>
      </c>
      <c r="B739" s="193" t="s">
        <v>1408</v>
      </c>
      <c r="C739" s="194">
        <v>42772</v>
      </c>
      <c r="D739" s="194" t="s">
        <v>3203</v>
      </c>
      <c r="E739" s="195" t="s">
        <v>1728</v>
      </c>
      <c r="F739" s="195">
        <v>12544289</v>
      </c>
      <c r="G739" s="195"/>
      <c r="H739" s="196" t="s">
        <v>3204</v>
      </c>
      <c r="I739" s="197">
        <v>2168754.5499999998</v>
      </c>
      <c r="J739" s="197">
        <v>0</v>
      </c>
      <c r="K739" s="198">
        <f t="shared" si="11"/>
        <v>2168754.5499999998</v>
      </c>
      <c r="L739" s="199" t="s">
        <v>1580</v>
      </c>
    </row>
    <row r="740" spans="1:12" ht="56.25" customHeight="1">
      <c r="A740" s="200">
        <v>25</v>
      </c>
      <c r="B740" s="193" t="s">
        <v>1408</v>
      </c>
      <c r="C740" s="194">
        <v>42772</v>
      </c>
      <c r="D740" s="194" t="s">
        <v>3205</v>
      </c>
      <c r="E740" s="195" t="s">
        <v>1728</v>
      </c>
      <c r="F740" s="195">
        <v>12544302</v>
      </c>
      <c r="G740" s="195"/>
      <c r="H740" s="196" t="s">
        <v>3206</v>
      </c>
      <c r="I740" s="197">
        <v>51671.75</v>
      </c>
      <c r="J740" s="197">
        <v>0</v>
      </c>
      <c r="K740" s="198">
        <f t="shared" si="11"/>
        <v>51671.75</v>
      </c>
      <c r="L740" s="199" t="s">
        <v>1580</v>
      </c>
    </row>
    <row r="741" spans="1:12" ht="56.25" customHeight="1">
      <c r="A741" s="200">
        <v>25</v>
      </c>
      <c r="B741" s="193" t="s">
        <v>1408</v>
      </c>
      <c r="C741" s="194">
        <v>42772</v>
      </c>
      <c r="D741" s="194" t="s">
        <v>3207</v>
      </c>
      <c r="E741" s="195" t="s">
        <v>1728</v>
      </c>
      <c r="F741" s="195">
        <v>12544299</v>
      </c>
      <c r="G741" s="195"/>
      <c r="H741" s="196" t="s">
        <v>3208</v>
      </c>
      <c r="I741" s="197">
        <v>89023.02</v>
      </c>
      <c r="J741" s="197">
        <v>0</v>
      </c>
      <c r="K741" s="198">
        <f t="shared" si="11"/>
        <v>89023.02</v>
      </c>
      <c r="L741" s="199" t="s">
        <v>1580</v>
      </c>
    </row>
    <row r="742" spans="1:12" ht="56.25" customHeight="1">
      <c r="A742" s="200">
        <v>25</v>
      </c>
      <c r="B742" s="193" t="s">
        <v>1408</v>
      </c>
      <c r="C742" s="194">
        <v>42772</v>
      </c>
      <c r="D742" s="194" t="s">
        <v>3209</v>
      </c>
      <c r="E742" s="195" t="s">
        <v>1728</v>
      </c>
      <c r="F742" s="195">
        <v>12544295</v>
      </c>
      <c r="G742" s="195"/>
      <c r="H742" s="196" t="s">
        <v>3210</v>
      </c>
      <c r="I742" s="197">
        <v>609061.47</v>
      </c>
      <c r="J742" s="197">
        <v>0</v>
      </c>
      <c r="K742" s="198">
        <f t="shared" si="11"/>
        <v>609061.47</v>
      </c>
      <c r="L742" s="199" t="s">
        <v>1580</v>
      </c>
    </row>
    <row r="743" spans="1:12" ht="56.25" customHeight="1">
      <c r="A743" s="200">
        <v>25</v>
      </c>
      <c r="B743" s="193" t="s">
        <v>1408</v>
      </c>
      <c r="C743" s="194">
        <v>42772</v>
      </c>
      <c r="D743" s="194" t="s">
        <v>3211</v>
      </c>
      <c r="E743" s="195" t="s">
        <v>1728</v>
      </c>
      <c r="F743" s="195">
        <v>12544292</v>
      </c>
      <c r="G743" s="195"/>
      <c r="H743" s="196" t="s">
        <v>3212</v>
      </c>
      <c r="I743" s="197">
        <v>49067.380000000005</v>
      </c>
      <c r="J743" s="197">
        <v>0</v>
      </c>
      <c r="K743" s="198">
        <f t="shared" si="11"/>
        <v>49067.380000000005</v>
      </c>
      <c r="L743" s="199" t="s">
        <v>1580</v>
      </c>
    </row>
    <row r="744" spans="1:12" ht="56.25" customHeight="1">
      <c r="A744" s="200">
        <v>25</v>
      </c>
      <c r="B744" s="193" t="s">
        <v>1408</v>
      </c>
      <c r="C744" s="194">
        <v>42772</v>
      </c>
      <c r="D744" s="194" t="s">
        <v>3213</v>
      </c>
      <c r="E744" s="195" t="s">
        <v>1728</v>
      </c>
      <c r="F744" s="195">
        <v>12544291</v>
      </c>
      <c r="G744" s="195"/>
      <c r="H744" s="196" t="s">
        <v>3214</v>
      </c>
      <c r="I744" s="197">
        <v>412544</v>
      </c>
      <c r="J744" s="197">
        <v>0</v>
      </c>
      <c r="K744" s="198">
        <f t="shared" si="11"/>
        <v>412544</v>
      </c>
      <c r="L744" s="199" t="s">
        <v>1580</v>
      </c>
    </row>
    <row r="745" spans="1:12" ht="56.25" customHeight="1">
      <c r="A745" s="200">
        <v>25</v>
      </c>
      <c r="B745" s="193" t="s">
        <v>1408</v>
      </c>
      <c r="C745" s="194">
        <v>42772</v>
      </c>
      <c r="D745" s="194" t="s">
        <v>3215</v>
      </c>
      <c r="E745" s="195" t="s">
        <v>1728</v>
      </c>
      <c r="F745" s="195">
        <v>12544290</v>
      </c>
      <c r="G745" s="195"/>
      <c r="H745" s="196" t="s">
        <v>3216</v>
      </c>
      <c r="I745" s="197">
        <v>310869.44</v>
      </c>
      <c r="J745" s="197">
        <v>0</v>
      </c>
      <c r="K745" s="198">
        <f t="shared" si="11"/>
        <v>310869.44</v>
      </c>
      <c r="L745" s="199" t="s">
        <v>1580</v>
      </c>
    </row>
    <row r="746" spans="1:12" ht="56.25" customHeight="1">
      <c r="A746" s="200" t="s">
        <v>629</v>
      </c>
      <c r="B746" s="193" t="s">
        <v>630</v>
      </c>
      <c r="C746" s="194">
        <v>42772</v>
      </c>
      <c r="D746" s="194" t="s">
        <v>7445</v>
      </c>
      <c r="E746" s="195" t="s">
        <v>11</v>
      </c>
      <c r="F746" s="195">
        <v>8966</v>
      </c>
      <c r="G746" s="195"/>
      <c r="H746" s="196" t="s">
        <v>7446</v>
      </c>
      <c r="I746" s="197">
        <v>634.54</v>
      </c>
      <c r="J746" s="197">
        <v>0</v>
      </c>
      <c r="K746" s="198">
        <f t="shared" si="11"/>
        <v>634.54</v>
      </c>
      <c r="L746" s="199" t="s">
        <v>1580</v>
      </c>
    </row>
    <row r="747" spans="1:12" ht="56.25" customHeight="1">
      <c r="A747" s="200">
        <v>10</v>
      </c>
      <c r="B747" s="193" t="s">
        <v>1384</v>
      </c>
      <c r="C747" s="194">
        <v>42772</v>
      </c>
      <c r="D747" s="194" t="s">
        <v>1968</v>
      </c>
      <c r="E747" s="195" t="s">
        <v>15</v>
      </c>
      <c r="F747" s="195">
        <v>371953</v>
      </c>
      <c r="G747" s="195"/>
      <c r="H747" s="196" t="s">
        <v>1969</v>
      </c>
      <c r="I747" s="197">
        <v>50</v>
      </c>
      <c r="J747" s="197">
        <v>0</v>
      </c>
      <c r="K747" s="198">
        <f t="shared" si="11"/>
        <v>50</v>
      </c>
      <c r="L747" s="199" t="s">
        <v>1580</v>
      </c>
    </row>
    <row r="748" spans="1:12" ht="56.25" customHeight="1">
      <c r="A748" s="200">
        <v>10</v>
      </c>
      <c r="B748" s="193" t="s">
        <v>1384</v>
      </c>
      <c r="C748" s="194">
        <v>42772</v>
      </c>
      <c r="D748" s="194" t="s">
        <v>1970</v>
      </c>
      <c r="E748" s="195" t="s">
        <v>15</v>
      </c>
      <c r="F748" s="195">
        <v>372492</v>
      </c>
      <c r="G748" s="195"/>
      <c r="H748" s="196" t="s">
        <v>1971</v>
      </c>
      <c r="I748" s="197">
        <v>50</v>
      </c>
      <c r="J748" s="197">
        <v>0</v>
      </c>
      <c r="K748" s="198">
        <f t="shared" si="11"/>
        <v>50</v>
      </c>
      <c r="L748" s="199" t="s">
        <v>1580</v>
      </c>
    </row>
    <row r="749" spans="1:12" ht="56.25" customHeight="1">
      <c r="A749" s="200">
        <v>513</v>
      </c>
      <c r="B749" s="193" t="s">
        <v>1394</v>
      </c>
      <c r="C749" s="194">
        <v>42772</v>
      </c>
      <c r="D749" s="194" t="s">
        <v>5643</v>
      </c>
      <c r="E749" s="195" t="s">
        <v>15</v>
      </c>
      <c r="F749" s="195">
        <v>372577</v>
      </c>
      <c r="G749" s="195"/>
      <c r="H749" s="196" t="s">
        <v>5644</v>
      </c>
      <c r="I749" s="197">
        <v>50</v>
      </c>
      <c r="J749" s="197">
        <v>0</v>
      </c>
      <c r="K749" s="198">
        <f t="shared" si="11"/>
        <v>50</v>
      </c>
      <c r="L749" s="199" t="s">
        <v>1580</v>
      </c>
    </row>
    <row r="750" spans="1:12" ht="56.25" customHeight="1">
      <c r="A750" s="200">
        <v>25</v>
      </c>
      <c r="B750" s="193" t="s">
        <v>1408</v>
      </c>
      <c r="C750" s="194">
        <v>42772</v>
      </c>
      <c r="D750" s="194" t="s">
        <v>3217</v>
      </c>
      <c r="E750" s="195" t="s">
        <v>1728</v>
      </c>
      <c r="F750" s="195">
        <v>12530683</v>
      </c>
      <c r="G750" s="195"/>
      <c r="H750" s="196" t="s">
        <v>3218</v>
      </c>
      <c r="I750" s="197">
        <v>17727.45</v>
      </c>
      <c r="J750" s="197">
        <v>0</v>
      </c>
      <c r="K750" s="198">
        <f t="shared" si="11"/>
        <v>17727.45</v>
      </c>
      <c r="L750" s="199" t="s">
        <v>1580</v>
      </c>
    </row>
    <row r="751" spans="1:12" ht="56.25" customHeight="1">
      <c r="A751" s="200">
        <v>25</v>
      </c>
      <c r="B751" s="193" t="s">
        <v>1408</v>
      </c>
      <c r="C751" s="194">
        <v>42772</v>
      </c>
      <c r="D751" s="194" t="s">
        <v>3219</v>
      </c>
      <c r="E751" s="195" t="s">
        <v>1728</v>
      </c>
      <c r="F751" s="195">
        <v>12544282</v>
      </c>
      <c r="G751" s="195"/>
      <c r="H751" s="196" t="s">
        <v>3220</v>
      </c>
      <c r="I751" s="197">
        <v>1122581.31</v>
      </c>
      <c r="J751" s="197">
        <v>0</v>
      </c>
      <c r="K751" s="198">
        <f t="shared" si="11"/>
        <v>1122581.31</v>
      </c>
      <c r="L751" s="199" t="s">
        <v>1580</v>
      </c>
    </row>
    <row r="752" spans="1:12" ht="56.25" customHeight="1">
      <c r="A752" s="200">
        <v>25</v>
      </c>
      <c r="B752" s="193" t="s">
        <v>1408</v>
      </c>
      <c r="C752" s="194">
        <v>42772</v>
      </c>
      <c r="D752" s="194" t="s">
        <v>3221</v>
      </c>
      <c r="E752" s="195" t="s">
        <v>1728</v>
      </c>
      <c r="F752" s="195">
        <v>12544283</v>
      </c>
      <c r="G752" s="195"/>
      <c r="H752" s="196" t="s">
        <v>3222</v>
      </c>
      <c r="I752" s="197">
        <v>30266.06</v>
      </c>
      <c r="J752" s="197">
        <v>0</v>
      </c>
      <c r="K752" s="198">
        <f t="shared" si="11"/>
        <v>30266.06</v>
      </c>
      <c r="L752" s="199" t="s">
        <v>1580</v>
      </c>
    </row>
    <row r="753" spans="1:12" ht="56.25" customHeight="1">
      <c r="A753" s="200">
        <v>25</v>
      </c>
      <c r="B753" s="193" t="s">
        <v>1408</v>
      </c>
      <c r="C753" s="194">
        <v>42772</v>
      </c>
      <c r="D753" s="194" t="s">
        <v>3223</v>
      </c>
      <c r="E753" s="195" t="s">
        <v>1728</v>
      </c>
      <c r="F753" s="195">
        <v>12544284</v>
      </c>
      <c r="G753" s="195"/>
      <c r="H753" s="196" t="s">
        <v>3224</v>
      </c>
      <c r="I753" s="197">
        <v>732533.01</v>
      </c>
      <c r="J753" s="197">
        <v>0</v>
      </c>
      <c r="K753" s="198">
        <f t="shared" si="11"/>
        <v>732533.01</v>
      </c>
      <c r="L753" s="199" t="s">
        <v>1580</v>
      </c>
    </row>
    <row r="754" spans="1:12" ht="56.25" customHeight="1">
      <c r="A754" s="200">
        <v>25</v>
      </c>
      <c r="B754" s="193" t="s">
        <v>1408</v>
      </c>
      <c r="C754" s="194">
        <v>42772</v>
      </c>
      <c r="D754" s="194" t="s">
        <v>3225</v>
      </c>
      <c r="E754" s="195" t="s">
        <v>1728</v>
      </c>
      <c r="F754" s="195">
        <v>12544285</v>
      </c>
      <c r="G754" s="195"/>
      <c r="H754" s="196" t="s">
        <v>3226</v>
      </c>
      <c r="I754" s="197">
        <v>13195.12</v>
      </c>
      <c r="J754" s="197">
        <v>0</v>
      </c>
      <c r="K754" s="198">
        <f t="shared" si="11"/>
        <v>13195.12</v>
      </c>
      <c r="L754" s="199" t="s">
        <v>1580</v>
      </c>
    </row>
    <row r="755" spans="1:12" ht="56.25" customHeight="1">
      <c r="A755" s="200">
        <v>25</v>
      </c>
      <c r="B755" s="193" t="s">
        <v>1408</v>
      </c>
      <c r="C755" s="194">
        <v>42772</v>
      </c>
      <c r="D755" s="194" t="s">
        <v>3227</v>
      </c>
      <c r="E755" s="195" t="s">
        <v>1728</v>
      </c>
      <c r="F755" s="195">
        <v>12544286</v>
      </c>
      <c r="G755" s="195"/>
      <c r="H755" s="196" t="s">
        <v>3228</v>
      </c>
      <c r="I755" s="197">
        <v>1427.8500000000001</v>
      </c>
      <c r="J755" s="197">
        <v>0</v>
      </c>
      <c r="K755" s="198">
        <f t="shared" si="11"/>
        <v>1427.8500000000001</v>
      </c>
      <c r="L755" s="199" t="s">
        <v>1580</v>
      </c>
    </row>
    <row r="756" spans="1:12" ht="56.25" customHeight="1">
      <c r="A756" s="200">
        <v>25</v>
      </c>
      <c r="B756" s="193" t="s">
        <v>1408</v>
      </c>
      <c r="C756" s="194">
        <v>42772</v>
      </c>
      <c r="D756" s="194" t="s">
        <v>3229</v>
      </c>
      <c r="E756" s="195" t="s">
        <v>1728</v>
      </c>
      <c r="F756" s="195">
        <v>12544287</v>
      </c>
      <c r="G756" s="195"/>
      <c r="H756" s="196" t="s">
        <v>3230</v>
      </c>
      <c r="I756" s="197">
        <v>27325.39</v>
      </c>
      <c r="J756" s="197">
        <v>0</v>
      </c>
      <c r="K756" s="198">
        <f t="shared" si="11"/>
        <v>27325.39</v>
      </c>
      <c r="L756" s="199" t="s">
        <v>1580</v>
      </c>
    </row>
    <row r="757" spans="1:12" ht="56.25" customHeight="1">
      <c r="A757" s="200">
        <v>25</v>
      </c>
      <c r="B757" s="193" t="s">
        <v>1408</v>
      </c>
      <c r="C757" s="194">
        <v>42772</v>
      </c>
      <c r="D757" s="194" t="s">
        <v>3231</v>
      </c>
      <c r="E757" s="195" t="s">
        <v>1728</v>
      </c>
      <c r="F757" s="195">
        <v>12544288</v>
      </c>
      <c r="G757" s="195"/>
      <c r="H757" s="196" t="s">
        <v>3232</v>
      </c>
      <c r="I757" s="197">
        <v>313014.8</v>
      </c>
      <c r="J757" s="197">
        <v>0</v>
      </c>
      <c r="K757" s="198">
        <f t="shared" si="11"/>
        <v>313014.8</v>
      </c>
      <c r="L757" s="199" t="s">
        <v>1580</v>
      </c>
    </row>
    <row r="758" spans="1:12" ht="56.25" customHeight="1">
      <c r="A758" s="200">
        <v>25</v>
      </c>
      <c r="B758" s="193" t="s">
        <v>1408</v>
      </c>
      <c r="C758" s="194">
        <v>42773</v>
      </c>
      <c r="D758" s="194" t="s">
        <v>3233</v>
      </c>
      <c r="E758" s="195" t="s">
        <v>1728</v>
      </c>
      <c r="F758" s="195">
        <v>12583086</v>
      </c>
      <c r="G758" s="195"/>
      <c r="H758" s="196" t="s">
        <v>3168</v>
      </c>
      <c r="I758" s="197">
        <v>1012159.39</v>
      </c>
      <c r="J758" s="197">
        <v>0</v>
      </c>
      <c r="K758" s="198">
        <f t="shared" si="11"/>
        <v>1012159.39</v>
      </c>
      <c r="L758" s="199" t="s">
        <v>1580</v>
      </c>
    </row>
    <row r="759" spans="1:12" ht="56.25" customHeight="1">
      <c r="A759" s="200">
        <v>25</v>
      </c>
      <c r="B759" s="193" t="s">
        <v>1408</v>
      </c>
      <c r="C759" s="194">
        <v>42773</v>
      </c>
      <c r="D759" s="194" t="s">
        <v>3234</v>
      </c>
      <c r="E759" s="195" t="s">
        <v>1728</v>
      </c>
      <c r="F759" s="195">
        <v>12571172</v>
      </c>
      <c r="G759" s="195"/>
      <c r="H759" s="196" t="s">
        <v>3235</v>
      </c>
      <c r="I759" s="197">
        <v>187217.28</v>
      </c>
      <c r="J759" s="197">
        <v>0</v>
      </c>
      <c r="K759" s="198">
        <f t="shared" si="11"/>
        <v>187217.28</v>
      </c>
      <c r="L759" s="199" t="s">
        <v>1580</v>
      </c>
    </row>
    <row r="760" spans="1:12" ht="56.25" customHeight="1">
      <c r="A760" s="200">
        <v>25</v>
      </c>
      <c r="B760" s="193" t="s">
        <v>1408</v>
      </c>
      <c r="C760" s="194">
        <v>42773</v>
      </c>
      <c r="D760" s="194" t="s">
        <v>3236</v>
      </c>
      <c r="E760" s="195" t="s">
        <v>1728</v>
      </c>
      <c r="F760" s="195">
        <v>12571173</v>
      </c>
      <c r="G760" s="195"/>
      <c r="H760" s="196" t="s">
        <v>3237</v>
      </c>
      <c r="I760" s="197">
        <v>1843939.11</v>
      </c>
      <c r="J760" s="197">
        <v>0</v>
      </c>
      <c r="K760" s="198">
        <f t="shared" si="11"/>
        <v>1843939.11</v>
      </c>
      <c r="L760" s="199" t="s">
        <v>1580</v>
      </c>
    </row>
    <row r="761" spans="1:12" ht="56.25" customHeight="1">
      <c r="A761" s="200" t="s">
        <v>631</v>
      </c>
      <c r="B761" s="193" t="s">
        <v>632</v>
      </c>
      <c r="C761" s="194">
        <v>42773</v>
      </c>
      <c r="D761" s="194" t="s">
        <v>7802</v>
      </c>
      <c r="E761" s="195" t="s">
        <v>6</v>
      </c>
      <c r="F761" s="195">
        <v>879222</v>
      </c>
      <c r="G761" s="195"/>
      <c r="H761" s="196" t="s">
        <v>7803</v>
      </c>
      <c r="I761" s="197">
        <v>0</v>
      </c>
      <c r="J761" s="197">
        <v>71782</v>
      </c>
      <c r="K761" s="198">
        <f t="shared" si="11"/>
        <v>71782</v>
      </c>
      <c r="L761" s="199" t="s">
        <v>1580</v>
      </c>
    </row>
    <row r="762" spans="1:12" ht="56.25" customHeight="1">
      <c r="A762" s="200">
        <v>66</v>
      </c>
      <c r="B762" s="193" t="s">
        <v>1413</v>
      </c>
      <c r="C762" s="194">
        <v>42773</v>
      </c>
      <c r="D762" s="194" t="s">
        <v>4497</v>
      </c>
      <c r="E762" s="195" t="s">
        <v>6</v>
      </c>
      <c r="F762" s="195">
        <v>879216</v>
      </c>
      <c r="G762" s="195"/>
      <c r="H762" s="196" t="s">
        <v>4498</v>
      </c>
      <c r="I762" s="197">
        <v>0</v>
      </c>
      <c r="J762" s="197">
        <v>9678</v>
      </c>
      <c r="K762" s="198">
        <f t="shared" si="11"/>
        <v>9678</v>
      </c>
      <c r="L762" s="199" t="s">
        <v>1580</v>
      </c>
    </row>
    <row r="763" spans="1:12" ht="56.25" customHeight="1">
      <c r="A763" s="200">
        <v>582</v>
      </c>
      <c r="B763" s="193" t="s">
        <v>6120</v>
      </c>
      <c r="C763" s="194">
        <v>42773</v>
      </c>
      <c r="D763" s="194" t="s">
        <v>6121</v>
      </c>
      <c r="E763" s="195" t="s">
        <v>6</v>
      </c>
      <c r="F763" s="195">
        <v>879215</v>
      </c>
      <c r="G763" s="195"/>
      <c r="H763" s="196" t="s">
        <v>6122</v>
      </c>
      <c r="I763" s="197">
        <v>0</v>
      </c>
      <c r="J763" s="197">
        <v>2374</v>
      </c>
      <c r="K763" s="198">
        <f t="shared" si="11"/>
        <v>2374</v>
      </c>
      <c r="L763" s="199" t="s">
        <v>1580</v>
      </c>
    </row>
    <row r="764" spans="1:12" ht="56.25" customHeight="1">
      <c r="A764" s="200">
        <v>47</v>
      </c>
      <c r="B764" s="193" t="s">
        <v>1390</v>
      </c>
      <c r="C764" s="194">
        <v>42773</v>
      </c>
      <c r="D764" s="194" t="s">
        <v>4417</v>
      </c>
      <c r="E764" s="195" t="s">
        <v>11</v>
      </c>
      <c r="F764" s="195">
        <v>879154</v>
      </c>
      <c r="G764" s="195"/>
      <c r="H764" s="196" t="s">
        <v>4418</v>
      </c>
      <c r="I764" s="197">
        <v>4668.63</v>
      </c>
      <c r="J764" s="197">
        <v>0</v>
      </c>
      <c r="K764" s="198">
        <f t="shared" si="11"/>
        <v>4668.63</v>
      </c>
      <c r="L764" s="199" t="s">
        <v>1580</v>
      </c>
    </row>
    <row r="765" spans="1:12" ht="56.25" customHeight="1">
      <c r="A765" s="200">
        <v>586</v>
      </c>
      <c r="B765" s="193" t="s">
        <v>1399</v>
      </c>
      <c r="C765" s="194">
        <v>42773</v>
      </c>
      <c r="D765" s="194" t="s">
        <v>6132</v>
      </c>
      <c r="E765" s="195" t="s">
        <v>11</v>
      </c>
      <c r="F765" s="195">
        <v>879153</v>
      </c>
      <c r="G765" s="195"/>
      <c r="H765" s="196" t="s">
        <v>6133</v>
      </c>
      <c r="I765" s="197">
        <v>1216.27</v>
      </c>
      <c r="J765" s="197">
        <v>0</v>
      </c>
      <c r="K765" s="198">
        <f t="shared" si="11"/>
        <v>1216.27</v>
      </c>
      <c r="L765" s="199" t="s">
        <v>1580</v>
      </c>
    </row>
    <row r="766" spans="1:12" ht="56.25" customHeight="1">
      <c r="A766" s="200">
        <v>117</v>
      </c>
      <c r="B766" s="193" t="s">
        <v>1397</v>
      </c>
      <c r="C766" s="194">
        <v>42773</v>
      </c>
      <c r="D766" s="194" t="s">
        <v>4678</v>
      </c>
      <c r="E766" s="195" t="s">
        <v>11</v>
      </c>
      <c r="F766" s="195">
        <v>879132</v>
      </c>
      <c r="G766" s="195"/>
      <c r="H766" s="196" t="s">
        <v>4679</v>
      </c>
      <c r="I766" s="197">
        <v>50</v>
      </c>
      <c r="J766" s="197">
        <v>0</v>
      </c>
      <c r="K766" s="198">
        <f t="shared" si="11"/>
        <v>50</v>
      </c>
      <c r="L766" s="199" t="s">
        <v>1580</v>
      </c>
    </row>
    <row r="767" spans="1:12" ht="56.25" customHeight="1">
      <c r="A767" s="200" t="s">
        <v>628</v>
      </c>
      <c r="B767" s="193" t="s">
        <v>627</v>
      </c>
      <c r="C767" s="194">
        <v>42773</v>
      </c>
      <c r="D767" s="194" t="s">
        <v>6468</v>
      </c>
      <c r="E767" s="195" t="s">
        <v>6</v>
      </c>
      <c r="F767" s="195">
        <v>799193</v>
      </c>
      <c r="G767" s="195"/>
      <c r="H767" s="196" t="s">
        <v>6469</v>
      </c>
      <c r="I767" s="197">
        <v>0</v>
      </c>
      <c r="J767" s="197">
        <v>1727.81</v>
      </c>
      <c r="K767" s="198">
        <f t="shared" si="11"/>
        <v>1727.81</v>
      </c>
      <c r="L767" s="199" t="s">
        <v>1580</v>
      </c>
    </row>
    <row r="768" spans="1:12" ht="56.25" customHeight="1">
      <c r="A768" s="200" t="s">
        <v>629</v>
      </c>
      <c r="B768" s="193" t="s">
        <v>630</v>
      </c>
      <c r="C768" s="194">
        <v>42773</v>
      </c>
      <c r="D768" s="194" t="s">
        <v>7447</v>
      </c>
      <c r="E768" s="195" t="s">
        <v>6</v>
      </c>
      <c r="F768" s="195">
        <v>799070</v>
      </c>
      <c r="G768" s="195"/>
      <c r="H768" s="196" t="s">
        <v>7448</v>
      </c>
      <c r="I768" s="197">
        <v>0</v>
      </c>
      <c r="J768" s="197">
        <v>100000</v>
      </c>
      <c r="K768" s="198">
        <f t="shared" si="11"/>
        <v>100000</v>
      </c>
      <c r="L768" s="199" t="s">
        <v>1580</v>
      </c>
    </row>
    <row r="769" spans="1:12" ht="56.25" customHeight="1">
      <c r="A769" s="200">
        <v>650</v>
      </c>
      <c r="B769" s="193" t="s">
        <v>1419</v>
      </c>
      <c r="C769" s="194">
        <v>42773</v>
      </c>
      <c r="D769" s="194" t="s">
        <v>6233</v>
      </c>
      <c r="E769" s="195" t="s">
        <v>1290</v>
      </c>
      <c r="F769" s="195">
        <v>1604</v>
      </c>
      <c r="G769" s="195"/>
      <c r="H769" s="196" t="s">
        <v>6234</v>
      </c>
      <c r="I769" s="197">
        <v>4735.5</v>
      </c>
      <c r="J769" s="197">
        <v>0</v>
      </c>
      <c r="K769" s="198">
        <f t="shared" si="11"/>
        <v>4735.5</v>
      </c>
      <c r="L769" s="199" t="s">
        <v>1580</v>
      </c>
    </row>
    <row r="770" spans="1:12" ht="56.25" customHeight="1">
      <c r="A770" s="200">
        <v>25</v>
      </c>
      <c r="B770" s="193" t="s">
        <v>1408</v>
      </c>
      <c r="C770" s="194">
        <v>42773</v>
      </c>
      <c r="D770" s="194" t="s">
        <v>3238</v>
      </c>
      <c r="E770" s="195" t="s">
        <v>1728</v>
      </c>
      <c r="F770" s="195">
        <v>12571232</v>
      </c>
      <c r="G770" s="195"/>
      <c r="H770" s="196" t="s">
        <v>3239</v>
      </c>
      <c r="I770" s="197">
        <v>473070.25</v>
      </c>
      <c r="J770" s="197">
        <v>0</v>
      </c>
      <c r="K770" s="198">
        <f t="shared" si="11"/>
        <v>473070.25</v>
      </c>
      <c r="L770" s="199" t="s">
        <v>1580</v>
      </c>
    </row>
    <row r="771" spans="1:12" ht="56.25" customHeight="1">
      <c r="A771" s="200">
        <v>25</v>
      </c>
      <c r="B771" s="193" t="s">
        <v>1408</v>
      </c>
      <c r="C771" s="194">
        <v>42773</v>
      </c>
      <c r="D771" s="194" t="s">
        <v>3240</v>
      </c>
      <c r="E771" s="195" t="s">
        <v>1728</v>
      </c>
      <c r="F771" s="195">
        <v>12571234</v>
      </c>
      <c r="G771" s="195"/>
      <c r="H771" s="196" t="s">
        <v>3241</v>
      </c>
      <c r="I771" s="197">
        <v>229188.6</v>
      </c>
      <c r="J771" s="197">
        <v>0</v>
      </c>
      <c r="K771" s="198">
        <f t="shared" si="11"/>
        <v>229188.6</v>
      </c>
      <c r="L771" s="199" t="s">
        <v>1580</v>
      </c>
    </row>
    <row r="772" spans="1:12" ht="56.25" customHeight="1">
      <c r="A772" s="200">
        <v>25</v>
      </c>
      <c r="B772" s="193" t="s">
        <v>1408</v>
      </c>
      <c r="C772" s="194">
        <v>42773</v>
      </c>
      <c r="D772" s="194" t="s">
        <v>3242</v>
      </c>
      <c r="E772" s="195" t="s">
        <v>1728</v>
      </c>
      <c r="F772" s="195">
        <v>12571235</v>
      </c>
      <c r="G772" s="195"/>
      <c r="H772" s="196" t="s">
        <v>3243</v>
      </c>
      <c r="I772" s="197">
        <v>83640.040000000008</v>
      </c>
      <c r="J772" s="197">
        <v>0</v>
      </c>
      <c r="K772" s="198">
        <f t="shared" si="11"/>
        <v>83640.040000000008</v>
      </c>
      <c r="L772" s="199" t="s">
        <v>1580</v>
      </c>
    </row>
    <row r="773" spans="1:12" ht="56.25" customHeight="1">
      <c r="A773" s="200">
        <v>25</v>
      </c>
      <c r="B773" s="193" t="s">
        <v>1408</v>
      </c>
      <c r="C773" s="194">
        <v>42773</v>
      </c>
      <c r="D773" s="194" t="s">
        <v>3244</v>
      </c>
      <c r="E773" s="195" t="s">
        <v>1728</v>
      </c>
      <c r="F773" s="195">
        <v>12571236</v>
      </c>
      <c r="G773" s="195"/>
      <c r="H773" s="196" t="s">
        <v>3245</v>
      </c>
      <c r="I773" s="197">
        <v>313014.8</v>
      </c>
      <c r="J773" s="197">
        <v>0</v>
      </c>
      <c r="K773" s="198">
        <f t="shared" si="11"/>
        <v>313014.8</v>
      </c>
      <c r="L773" s="199" t="s">
        <v>1580</v>
      </c>
    </row>
    <row r="774" spans="1:12" ht="56.25" customHeight="1">
      <c r="A774" s="200">
        <v>25</v>
      </c>
      <c r="B774" s="193" t="s">
        <v>1408</v>
      </c>
      <c r="C774" s="194">
        <v>42773</v>
      </c>
      <c r="D774" s="194" t="s">
        <v>3246</v>
      </c>
      <c r="E774" s="195" t="s">
        <v>1728</v>
      </c>
      <c r="F774" s="195">
        <v>12571237</v>
      </c>
      <c r="G774" s="195"/>
      <c r="H774" s="196" t="s">
        <v>3247</v>
      </c>
      <c r="I774" s="197">
        <v>97027.02</v>
      </c>
      <c r="J774" s="197">
        <v>0</v>
      </c>
      <c r="K774" s="198">
        <f t="shared" si="11"/>
        <v>97027.02</v>
      </c>
      <c r="L774" s="199" t="s">
        <v>1580</v>
      </c>
    </row>
    <row r="775" spans="1:12" ht="56.25" customHeight="1">
      <c r="A775" s="200">
        <v>25</v>
      </c>
      <c r="B775" s="193" t="s">
        <v>1408</v>
      </c>
      <c r="C775" s="194">
        <v>42773</v>
      </c>
      <c r="D775" s="194" t="s">
        <v>3248</v>
      </c>
      <c r="E775" s="195" t="s">
        <v>1728</v>
      </c>
      <c r="F775" s="195">
        <v>12571298</v>
      </c>
      <c r="G775" s="195"/>
      <c r="H775" s="196" t="s">
        <v>3249</v>
      </c>
      <c r="I775" s="197">
        <v>1894605.22</v>
      </c>
      <c r="J775" s="197">
        <v>0</v>
      </c>
      <c r="K775" s="198">
        <f t="shared" si="11"/>
        <v>1894605.22</v>
      </c>
      <c r="L775" s="199" t="s">
        <v>1580</v>
      </c>
    </row>
    <row r="776" spans="1:12" ht="56.25" customHeight="1">
      <c r="A776" s="200">
        <v>25</v>
      </c>
      <c r="B776" s="193" t="s">
        <v>1408</v>
      </c>
      <c r="C776" s="194">
        <v>42773</v>
      </c>
      <c r="D776" s="194" t="s">
        <v>3250</v>
      </c>
      <c r="E776" s="195" t="s">
        <v>1728</v>
      </c>
      <c r="F776" s="195">
        <v>12571304</v>
      </c>
      <c r="G776" s="195"/>
      <c r="H776" s="196" t="s">
        <v>3251</v>
      </c>
      <c r="I776" s="197">
        <v>291992.15000000002</v>
      </c>
      <c r="J776" s="197">
        <v>0</v>
      </c>
      <c r="K776" s="198">
        <f t="shared" si="11"/>
        <v>291992.15000000002</v>
      </c>
      <c r="L776" s="199" t="s">
        <v>1580</v>
      </c>
    </row>
    <row r="777" spans="1:12" ht="56.25" customHeight="1">
      <c r="A777" s="200">
        <v>25</v>
      </c>
      <c r="B777" s="193" t="s">
        <v>1408</v>
      </c>
      <c r="C777" s="194">
        <v>42773</v>
      </c>
      <c r="D777" s="194" t="s">
        <v>3252</v>
      </c>
      <c r="E777" s="195" t="s">
        <v>1728</v>
      </c>
      <c r="F777" s="195">
        <v>12571310</v>
      </c>
      <c r="G777" s="195"/>
      <c r="H777" s="196" t="s">
        <v>3253</v>
      </c>
      <c r="I777" s="197">
        <v>1063956.8700000001</v>
      </c>
      <c r="J777" s="197">
        <v>0</v>
      </c>
      <c r="K777" s="198">
        <f t="shared" ref="K777:K840" si="12">+I777+J777</f>
        <v>1063956.8700000001</v>
      </c>
      <c r="L777" s="199" t="s">
        <v>1580</v>
      </c>
    </row>
    <row r="778" spans="1:12" ht="56.25" customHeight="1">
      <c r="A778" s="200">
        <v>25</v>
      </c>
      <c r="B778" s="193" t="s">
        <v>1408</v>
      </c>
      <c r="C778" s="194">
        <v>42773</v>
      </c>
      <c r="D778" s="194" t="s">
        <v>3254</v>
      </c>
      <c r="E778" s="195" t="s">
        <v>1728</v>
      </c>
      <c r="F778" s="195">
        <v>12571311</v>
      </c>
      <c r="G778" s="195"/>
      <c r="H778" s="196" t="s">
        <v>3255</v>
      </c>
      <c r="I778" s="197">
        <v>493060.08</v>
      </c>
      <c r="J778" s="197">
        <v>0</v>
      </c>
      <c r="K778" s="198">
        <f t="shared" si="12"/>
        <v>493060.08</v>
      </c>
      <c r="L778" s="199" t="s">
        <v>1580</v>
      </c>
    </row>
    <row r="779" spans="1:12" ht="56.25" customHeight="1">
      <c r="A779" s="200">
        <v>25</v>
      </c>
      <c r="B779" s="193" t="s">
        <v>1408</v>
      </c>
      <c r="C779" s="194">
        <v>42773</v>
      </c>
      <c r="D779" s="194" t="s">
        <v>3256</v>
      </c>
      <c r="E779" s="195" t="s">
        <v>1728</v>
      </c>
      <c r="F779" s="195">
        <v>12571312</v>
      </c>
      <c r="G779" s="195"/>
      <c r="H779" s="196" t="s">
        <v>3257</v>
      </c>
      <c r="I779" s="197">
        <v>718223.33</v>
      </c>
      <c r="J779" s="197">
        <v>0</v>
      </c>
      <c r="K779" s="198">
        <f t="shared" si="12"/>
        <v>718223.33</v>
      </c>
      <c r="L779" s="199" t="s">
        <v>1580</v>
      </c>
    </row>
    <row r="780" spans="1:12" ht="56.25" customHeight="1">
      <c r="A780" s="200">
        <v>25</v>
      </c>
      <c r="B780" s="193" t="s">
        <v>1408</v>
      </c>
      <c r="C780" s="194">
        <v>42773</v>
      </c>
      <c r="D780" s="194" t="s">
        <v>3258</v>
      </c>
      <c r="E780" s="195" t="s">
        <v>1728</v>
      </c>
      <c r="F780" s="195">
        <v>12571313</v>
      </c>
      <c r="G780" s="195"/>
      <c r="H780" s="196" t="s">
        <v>3259</v>
      </c>
      <c r="I780" s="197">
        <v>316527.52</v>
      </c>
      <c r="J780" s="197">
        <v>0</v>
      </c>
      <c r="K780" s="198">
        <f t="shared" si="12"/>
        <v>316527.52</v>
      </c>
      <c r="L780" s="199" t="s">
        <v>1580</v>
      </c>
    </row>
    <row r="781" spans="1:12" ht="56.25" customHeight="1">
      <c r="A781" s="200">
        <v>25</v>
      </c>
      <c r="B781" s="193" t="s">
        <v>1408</v>
      </c>
      <c r="C781" s="194">
        <v>42773</v>
      </c>
      <c r="D781" s="194" t="s">
        <v>3260</v>
      </c>
      <c r="E781" s="195" t="s">
        <v>1728</v>
      </c>
      <c r="F781" s="195">
        <v>12571314</v>
      </c>
      <c r="G781" s="195"/>
      <c r="H781" s="196" t="s">
        <v>3261</v>
      </c>
      <c r="I781" s="197">
        <v>353981.13</v>
      </c>
      <c r="J781" s="197">
        <v>0</v>
      </c>
      <c r="K781" s="198">
        <f t="shared" si="12"/>
        <v>353981.13</v>
      </c>
      <c r="L781" s="199" t="s">
        <v>1580</v>
      </c>
    </row>
    <row r="782" spans="1:12" ht="56.25" customHeight="1">
      <c r="A782" s="200">
        <v>650</v>
      </c>
      <c r="B782" s="193" t="s">
        <v>1419</v>
      </c>
      <c r="C782" s="194">
        <v>42773</v>
      </c>
      <c r="D782" s="194" t="s">
        <v>6235</v>
      </c>
      <c r="E782" s="195" t="s">
        <v>15</v>
      </c>
      <c r="F782" s="195">
        <v>1604</v>
      </c>
      <c r="G782" s="195"/>
      <c r="H782" s="196" t="s">
        <v>6236</v>
      </c>
      <c r="I782" s="197">
        <v>347.18</v>
      </c>
      <c r="J782" s="197">
        <v>0</v>
      </c>
      <c r="K782" s="198">
        <f t="shared" si="12"/>
        <v>347.18</v>
      </c>
      <c r="L782" s="199" t="s">
        <v>1580</v>
      </c>
    </row>
    <row r="783" spans="1:12" ht="56.25" customHeight="1">
      <c r="A783" s="200">
        <v>10</v>
      </c>
      <c r="B783" s="193" t="s">
        <v>1384</v>
      </c>
      <c r="C783" s="194">
        <v>42773</v>
      </c>
      <c r="D783" s="194" t="s">
        <v>1972</v>
      </c>
      <c r="E783" s="195" t="s">
        <v>15</v>
      </c>
      <c r="F783" s="195">
        <v>372872</v>
      </c>
      <c r="G783" s="195"/>
      <c r="H783" s="196" t="s">
        <v>1973</v>
      </c>
      <c r="I783" s="197">
        <v>50</v>
      </c>
      <c r="J783" s="197">
        <v>0</v>
      </c>
      <c r="K783" s="198">
        <f t="shared" si="12"/>
        <v>50</v>
      </c>
      <c r="L783" s="199" t="s">
        <v>1580</v>
      </c>
    </row>
    <row r="784" spans="1:12" ht="56.25" customHeight="1">
      <c r="A784" s="200">
        <v>10</v>
      </c>
      <c r="B784" s="193" t="s">
        <v>1384</v>
      </c>
      <c r="C784" s="194">
        <v>42773</v>
      </c>
      <c r="D784" s="194" t="s">
        <v>1974</v>
      </c>
      <c r="E784" s="195" t="s">
        <v>15</v>
      </c>
      <c r="F784" s="195">
        <v>372874</v>
      </c>
      <c r="G784" s="195"/>
      <c r="H784" s="196" t="s">
        <v>1975</v>
      </c>
      <c r="I784" s="197">
        <v>50</v>
      </c>
      <c r="J784" s="197">
        <v>0</v>
      </c>
      <c r="K784" s="198">
        <f t="shared" si="12"/>
        <v>50</v>
      </c>
      <c r="L784" s="199" t="s">
        <v>1580</v>
      </c>
    </row>
    <row r="785" spans="1:12" ht="56.25" customHeight="1">
      <c r="A785" s="200">
        <v>10</v>
      </c>
      <c r="B785" s="193" t="s">
        <v>1384</v>
      </c>
      <c r="C785" s="194">
        <v>42773</v>
      </c>
      <c r="D785" s="194" t="s">
        <v>1976</v>
      </c>
      <c r="E785" s="195" t="s">
        <v>15</v>
      </c>
      <c r="F785" s="195">
        <v>373506</v>
      </c>
      <c r="G785" s="195"/>
      <c r="H785" s="196" t="s">
        <v>1977</v>
      </c>
      <c r="I785" s="197">
        <v>50</v>
      </c>
      <c r="J785" s="197">
        <v>0</v>
      </c>
      <c r="K785" s="198">
        <f t="shared" si="12"/>
        <v>50</v>
      </c>
      <c r="L785" s="199" t="s">
        <v>1580</v>
      </c>
    </row>
    <row r="786" spans="1:12" ht="56.25" customHeight="1">
      <c r="A786" s="200">
        <v>340</v>
      </c>
      <c r="B786" s="193" t="s">
        <v>1401</v>
      </c>
      <c r="C786" s="194">
        <v>42773</v>
      </c>
      <c r="D786" s="194" t="s">
        <v>5291</v>
      </c>
      <c r="E786" s="195" t="s">
        <v>6</v>
      </c>
      <c r="F786" s="195">
        <v>373507</v>
      </c>
      <c r="G786" s="195"/>
      <c r="H786" s="196" t="s">
        <v>5292</v>
      </c>
      <c r="I786" s="197">
        <v>0</v>
      </c>
      <c r="J786" s="197">
        <v>34059.9</v>
      </c>
      <c r="K786" s="198">
        <f t="shared" si="12"/>
        <v>34059.9</v>
      </c>
      <c r="L786" s="199" t="s">
        <v>1580</v>
      </c>
    </row>
    <row r="787" spans="1:12" ht="56.25" customHeight="1">
      <c r="A787" s="200">
        <v>340</v>
      </c>
      <c r="B787" s="193" t="s">
        <v>1401</v>
      </c>
      <c r="C787" s="194">
        <v>42773</v>
      </c>
      <c r="D787" s="194" t="s">
        <v>5293</v>
      </c>
      <c r="E787" s="195" t="s">
        <v>15</v>
      </c>
      <c r="F787" s="195">
        <v>373508</v>
      </c>
      <c r="G787" s="195"/>
      <c r="H787" s="196" t="s">
        <v>5294</v>
      </c>
      <c r="I787" s="197">
        <v>50</v>
      </c>
      <c r="J787" s="197">
        <v>0</v>
      </c>
      <c r="K787" s="198">
        <f t="shared" si="12"/>
        <v>50</v>
      </c>
      <c r="L787" s="199" t="s">
        <v>1580</v>
      </c>
    </row>
    <row r="788" spans="1:12" ht="56.25" customHeight="1">
      <c r="A788" s="200">
        <v>10</v>
      </c>
      <c r="B788" s="193" t="s">
        <v>1384</v>
      </c>
      <c r="C788" s="194">
        <v>42773</v>
      </c>
      <c r="D788" s="194" t="s">
        <v>1978</v>
      </c>
      <c r="E788" s="195" t="s">
        <v>15</v>
      </c>
      <c r="F788" s="195">
        <v>373510</v>
      </c>
      <c r="G788" s="195"/>
      <c r="H788" s="196" t="s">
        <v>1979</v>
      </c>
      <c r="I788" s="197">
        <v>50</v>
      </c>
      <c r="J788" s="197">
        <v>0</v>
      </c>
      <c r="K788" s="198">
        <f t="shared" si="12"/>
        <v>50</v>
      </c>
      <c r="L788" s="199" t="s">
        <v>1580</v>
      </c>
    </row>
    <row r="789" spans="1:12" ht="56.25" customHeight="1">
      <c r="A789" s="200">
        <v>513</v>
      </c>
      <c r="B789" s="193" t="s">
        <v>1394</v>
      </c>
      <c r="C789" s="194">
        <v>42773</v>
      </c>
      <c r="D789" s="194" t="s">
        <v>5645</v>
      </c>
      <c r="E789" s="195" t="s">
        <v>15</v>
      </c>
      <c r="F789" s="195">
        <v>373512</v>
      </c>
      <c r="G789" s="195"/>
      <c r="H789" s="196" t="s">
        <v>5646</v>
      </c>
      <c r="I789" s="197">
        <v>50</v>
      </c>
      <c r="J789" s="197">
        <v>0</v>
      </c>
      <c r="K789" s="198">
        <f t="shared" si="12"/>
        <v>50</v>
      </c>
      <c r="L789" s="199" t="s">
        <v>1580</v>
      </c>
    </row>
    <row r="790" spans="1:12" ht="56.25" customHeight="1">
      <c r="A790" s="200">
        <v>25</v>
      </c>
      <c r="B790" s="193" t="s">
        <v>1408</v>
      </c>
      <c r="C790" s="194">
        <v>42774</v>
      </c>
      <c r="D790" s="194" t="s">
        <v>3262</v>
      </c>
      <c r="E790" s="195" t="s">
        <v>1728</v>
      </c>
      <c r="F790" s="195">
        <v>12583830</v>
      </c>
      <c r="G790" s="195"/>
      <c r="H790" s="196" t="s">
        <v>3263</v>
      </c>
      <c r="I790" s="197">
        <v>354200.89</v>
      </c>
      <c r="J790" s="197">
        <v>0</v>
      </c>
      <c r="K790" s="198">
        <f t="shared" si="12"/>
        <v>354200.89</v>
      </c>
      <c r="L790" s="199" t="s">
        <v>1580</v>
      </c>
    </row>
    <row r="791" spans="1:12" ht="56.25" customHeight="1">
      <c r="A791" s="200">
        <v>25</v>
      </c>
      <c r="B791" s="193" t="s">
        <v>1408</v>
      </c>
      <c r="C791" s="194">
        <v>42774</v>
      </c>
      <c r="D791" s="194" t="s">
        <v>3264</v>
      </c>
      <c r="E791" s="195" t="s">
        <v>1728</v>
      </c>
      <c r="F791" s="195">
        <v>12583831</v>
      </c>
      <c r="G791" s="195"/>
      <c r="H791" s="196" t="s">
        <v>3265</v>
      </c>
      <c r="I791" s="197">
        <v>1178628.43</v>
      </c>
      <c r="J791" s="197">
        <v>0</v>
      </c>
      <c r="K791" s="198">
        <f t="shared" si="12"/>
        <v>1178628.43</v>
      </c>
      <c r="L791" s="199" t="s">
        <v>1580</v>
      </c>
    </row>
    <row r="792" spans="1:12" ht="56.25" customHeight="1">
      <c r="A792" s="200">
        <v>25</v>
      </c>
      <c r="B792" s="193" t="s">
        <v>1408</v>
      </c>
      <c r="C792" s="194">
        <v>42774</v>
      </c>
      <c r="D792" s="194" t="s">
        <v>3266</v>
      </c>
      <c r="E792" s="195" t="s">
        <v>1728</v>
      </c>
      <c r="F792" s="195">
        <v>12583832</v>
      </c>
      <c r="G792" s="195"/>
      <c r="H792" s="196" t="s">
        <v>3267</v>
      </c>
      <c r="I792" s="197">
        <v>625083.71</v>
      </c>
      <c r="J792" s="197">
        <v>0</v>
      </c>
      <c r="K792" s="198">
        <f t="shared" si="12"/>
        <v>625083.71</v>
      </c>
      <c r="L792" s="199" t="s">
        <v>1580</v>
      </c>
    </row>
    <row r="793" spans="1:12" ht="56.25" customHeight="1">
      <c r="A793" s="200">
        <v>25</v>
      </c>
      <c r="B793" s="193" t="s">
        <v>1408</v>
      </c>
      <c r="C793" s="194">
        <v>42774</v>
      </c>
      <c r="D793" s="194" t="s">
        <v>3268</v>
      </c>
      <c r="E793" s="195" t="s">
        <v>1728</v>
      </c>
      <c r="F793" s="195">
        <v>12583870</v>
      </c>
      <c r="G793" s="195"/>
      <c r="H793" s="196" t="s">
        <v>3269</v>
      </c>
      <c r="I793" s="197">
        <v>494480.68</v>
      </c>
      <c r="J793" s="197">
        <v>0</v>
      </c>
      <c r="K793" s="198">
        <f t="shared" si="12"/>
        <v>494480.68</v>
      </c>
      <c r="L793" s="199" t="s">
        <v>1580</v>
      </c>
    </row>
    <row r="794" spans="1:12" ht="56.25" customHeight="1">
      <c r="A794" s="200">
        <v>25</v>
      </c>
      <c r="B794" s="193" t="s">
        <v>1408</v>
      </c>
      <c r="C794" s="194">
        <v>42774</v>
      </c>
      <c r="D794" s="194" t="s">
        <v>3270</v>
      </c>
      <c r="E794" s="195" t="s">
        <v>1728</v>
      </c>
      <c r="F794" s="195">
        <v>12583871</v>
      </c>
      <c r="G794" s="195"/>
      <c r="H794" s="196" t="s">
        <v>3271</v>
      </c>
      <c r="I794" s="197">
        <v>178645.95</v>
      </c>
      <c r="J794" s="197">
        <v>0</v>
      </c>
      <c r="K794" s="198">
        <f t="shared" si="12"/>
        <v>178645.95</v>
      </c>
      <c r="L794" s="199" t="s">
        <v>1580</v>
      </c>
    </row>
    <row r="795" spans="1:12" ht="56.25" customHeight="1">
      <c r="A795" s="200">
        <v>25</v>
      </c>
      <c r="B795" s="193" t="s">
        <v>1408</v>
      </c>
      <c r="C795" s="194">
        <v>42774</v>
      </c>
      <c r="D795" s="194" t="s">
        <v>3272</v>
      </c>
      <c r="E795" s="195" t="s">
        <v>1728</v>
      </c>
      <c r="F795" s="195">
        <v>12583872</v>
      </c>
      <c r="G795" s="195"/>
      <c r="H795" s="196" t="s">
        <v>3273</v>
      </c>
      <c r="I795" s="197">
        <v>898997.38</v>
      </c>
      <c r="J795" s="197">
        <v>0</v>
      </c>
      <c r="K795" s="198">
        <f t="shared" si="12"/>
        <v>898997.38</v>
      </c>
      <c r="L795" s="199" t="s">
        <v>1580</v>
      </c>
    </row>
    <row r="796" spans="1:12" ht="56.25" customHeight="1">
      <c r="A796" s="200">
        <v>25</v>
      </c>
      <c r="B796" s="193" t="s">
        <v>1408</v>
      </c>
      <c r="C796" s="194">
        <v>42774</v>
      </c>
      <c r="D796" s="194" t="s">
        <v>3274</v>
      </c>
      <c r="E796" s="195" t="s">
        <v>1728</v>
      </c>
      <c r="F796" s="195">
        <v>12583873</v>
      </c>
      <c r="G796" s="195"/>
      <c r="H796" s="196" t="s">
        <v>3275</v>
      </c>
      <c r="I796" s="197">
        <v>402394.60000000003</v>
      </c>
      <c r="J796" s="197">
        <v>0</v>
      </c>
      <c r="K796" s="198">
        <f t="shared" si="12"/>
        <v>402394.60000000003</v>
      </c>
      <c r="L796" s="199" t="s">
        <v>1580</v>
      </c>
    </row>
    <row r="797" spans="1:12" ht="56.25" customHeight="1">
      <c r="A797" s="200">
        <v>25</v>
      </c>
      <c r="B797" s="193" t="s">
        <v>1408</v>
      </c>
      <c r="C797" s="194">
        <v>42774</v>
      </c>
      <c r="D797" s="194" t="s">
        <v>3276</v>
      </c>
      <c r="E797" s="195" t="s">
        <v>1728</v>
      </c>
      <c r="F797" s="195">
        <v>12583874</v>
      </c>
      <c r="G797" s="195"/>
      <c r="H797" s="196" t="s">
        <v>3277</v>
      </c>
      <c r="I797" s="197">
        <v>469455.13</v>
      </c>
      <c r="J797" s="197">
        <v>0</v>
      </c>
      <c r="K797" s="198">
        <f t="shared" si="12"/>
        <v>469455.13</v>
      </c>
      <c r="L797" s="199" t="s">
        <v>1580</v>
      </c>
    </row>
    <row r="798" spans="1:12" ht="56.25" customHeight="1">
      <c r="A798" s="200">
        <v>25</v>
      </c>
      <c r="B798" s="193" t="s">
        <v>1408</v>
      </c>
      <c r="C798" s="194">
        <v>42774</v>
      </c>
      <c r="D798" s="194" t="s">
        <v>3278</v>
      </c>
      <c r="E798" s="195" t="s">
        <v>1728</v>
      </c>
      <c r="F798" s="195">
        <v>12583875</v>
      </c>
      <c r="G798" s="195"/>
      <c r="H798" s="196" t="s">
        <v>3279</v>
      </c>
      <c r="I798" s="197">
        <v>435006.29000000004</v>
      </c>
      <c r="J798" s="197">
        <v>0</v>
      </c>
      <c r="K798" s="198">
        <f t="shared" si="12"/>
        <v>435006.29000000004</v>
      </c>
      <c r="L798" s="199" t="s">
        <v>1580</v>
      </c>
    </row>
    <row r="799" spans="1:12" ht="56.25" customHeight="1">
      <c r="A799" s="200">
        <v>25</v>
      </c>
      <c r="B799" s="193" t="s">
        <v>1408</v>
      </c>
      <c r="C799" s="194">
        <v>42774</v>
      </c>
      <c r="D799" s="194" t="s">
        <v>3280</v>
      </c>
      <c r="E799" s="195" t="s">
        <v>1728</v>
      </c>
      <c r="F799" s="195">
        <v>12583876</v>
      </c>
      <c r="G799" s="195"/>
      <c r="H799" s="196" t="s">
        <v>3281</v>
      </c>
      <c r="I799" s="197">
        <v>1173095.6599999999</v>
      </c>
      <c r="J799" s="197">
        <v>0</v>
      </c>
      <c r="K799" s="198">
        <f t="shared" si="12"/>
        <v>1173095.6599999999</v>
      </c>
      <c r="L799" s="199" t="s">
        <v>1580</v>
      </c>
    </row>
    <row r="800" spans="1:12" ht="56.25" customHeight="1">
      <c r="A800" s="200">
        <v>25</v>
      </c>
      <c r="B800" s="193" t="s">
        <v>1408</v>
      </c>
      <c r="C800" s="194">
        <v>42774</v>
      </c>
      <c r="D800" s="194" t="s">
        <v>3282</v>
      </c>
      <c r="E800" s="195" t="s">
        <v>1728</v>
      </c>
      <c r="F800" s="195">
        <v>12571233</v>
      </c>
      <c r="G800" s="195"/>
      <c r="H800" s="196" t="s">
        <v>3283</v>
      </c>
      <c r="I800" s="197">
        <v>1145757.67</v>
      </c>
      <c r="J800" s="197">
        <v>0</v>
      </c>
      <c r="K800" s="198">
        <f t="shared" si="12"/>
        <v>1145757.67</v>
      </c>
      <c r="L800" s="199" t="s">
        <v>1580</v>
      </c>
    </row>
    <row r="801" spans="1:12" ht="56.25" customHeight="1">
      <c r="A801" s="200">
        <v>25</v>
      </c>
      <c r="B801" s="193" t="s">
        <v>1408</v>
      </c>
      <c r="C801" s="194">
        <v>42774</v>
      </c>
      <c r="D801" s="194" t="s">
        <v>3284</v>
      </c>
      <c r="E801" s="195" t="s">
        <v>1728</v>
      </c>
      <c r="F801" s="195">
        <v>12571315</v>
      </c>
      <c r="G801" s="195"/>
      <c r="H801" s="196" t="s">
        <v>3285</v>
      </c>
      <c r="I801" s="197">
        <v>262921.32</v>
      </c>
      <c r="J801" s="197">
        <v>0</v>
      </c>
      <c r="K801" s="198">
        <f t="shared" si="12"/>
        <v>262921.32</v>
      </c>
      <c r="L801" s="199" t="s">
        <v>1580</v>
      </c>
    </row>
    <row r="802" spans="1:12" ht="56.25" customHeight="1">
      <c r="A802" s="200">
        <v>25</v>
      </c>
      <c r="B802" s="193" t="s">
        <v>1408</v>
      </c>
      <c r="C802" s="194">
        <v>42774</v>
      </c>
      <c r="D802" s="194" t="s">
        <v>3286</v>
      </c>
      <c r="E802" s="195" t="s">
        <v>1728</v>
      </c>
      <c r="F802" s="195">
        <v>12571316</v>
      </c>
      <c r="G802" s="195"/>
      <c r="H802" s="196" t="s">
        <v>3287</v>
      </c>
      <c r="I802" s="197">
        <v>131400.78</v>
      </c>
      <c r="J802" s="197">
        <v>0</v>
      </c>
      <c r="K802" s="198">
        <f t="shared" si="12"/>
        <v>131400.78</v>
      </c>
      <c r="L802" s="199" t="s">
        <v>1580</v>
      </c>
    </row>
    <row r="803" spans="1:12" ht="56.25" customHeight="1">
      <c r="A803" s="200">
        <v>25</v>
      </c>
      <c r="B803" s="193" t="s">
        <v>1408</v>
      </c>
      <c r="C803" s="194">
        <v>42774</v>
      </c>
      <c r="D803" s="194" t="s">
        <v>3288</v>
      </c>
      <c r="E803" s="195" t="s">
        <v>1728</v>
      </c>
      <c r="F803" s="195">
        <v>12571317</v>
      </c>
      <c r="G803" s="195"/>
      <c r="H803" s="196" t="s">
        <v>3289</v>
      </c>
      <c r="I803" s="197">
        <v>267759.98</v>
      </c>
      <c r="J803" s="197">
        <v>0</v>
      </c>
      <c r="K803" s="198">
        <f t="shared" si="12"/>
        <v>267759.98</v>
      </c>
      <c r="L803" s="199" t="s">
        <v>1580</v>
      </c>
    </row>
    <row r="804" spans="1:12" ht="56.25" customHeight="1">
      <c r="A804" s="200">
        <v>117</v>
      </c>
      <c r="B804" s="193" t="s">
        <v>1397</v>
      </c>
      <c r="C804" s="194">
        <v>42774</v>
      </c>
      <c r="D804" s="194" t="s">
        <v>4680</v>
      </c>
      <c r="E804" s="195" t="s">
        <v>11</v>
      </c>
      <c r="F804" s="195">
        <v>879270</v>
      </c>
      <c r="G804" s="195"/>
      <c r="H804" s="196" t="s">
        <v>4681</v>
      </c>
      <c r="I804" s="197">
        <v>50</v>
      </c>
      <c r="J804" s="197">
        <v>0</v>
      </c>
      <c r="K804" s="198">
        <f t="shared" si="12"/>
        <v>50</v>
      </c>
      <c r="L804" s="199" t="s">
        <v>1580</v>
      </c>
    </row>
    <row r="805" spans="1:12" ht="56.25" customHeight="1">
      <c r="A805" s="200">
        <v>513</v>
      </c>
      <c r="B805" s="193" t="s">
        <v>1394</v>
      </c>
      <c r="C805" s="194">
        <v>42774</v>
      </c>
      <c r="D805" s="194" t="s">
        <v>5647</v>
      </c>
      <c r="E805" s="195" t="s">
        <v>11</v>
      </c>
      <c r="F805" s="195">
        <v>879293</v>
      </c>
      <c r="G805" s="195"/>
      <c r="H805" s="196" t="s">
        <v>5648</v>
      </c>
      <c r="I805" s="197">
        <v>50</v>
      </c>
      <c r="J805" s="197">
        <v>0</v>
      </c>
      <c r="K805" s="198">
        <f t="shared" si="12"/>
        <v>50</v>
      </c>
      <c r="L805" s="199" t="s">
        <v>1580</v>
      </c>
    </row>
    <row r="806" spans="1:12" ht="56.25" customHeight="1">
      <c r="A806" s="200">
        <v>513</v>
      </c>
      <c r="B806" s="193" t="s">
        <v>1394</v>
      </c>
      <c r="C806" s="194">
        <v>42774</v>
      </c>
      <c r="D806" s="194" t="s">
        <v>5649</v>
      </c>
      <c r="E806" s="195" t="s">
        <v>11</v>
      </c>
      <c r="F806" s="195">
        <v>879301</v>
      </c>
      <c r="G806" s="195"/>
      <c r="H806" s="196" t="s">
        <v>5650</v>
      </c>
      <c r="I806" s="197">
        <v>50</v>
      </c>
      <c r="J806" s="197">
        <v>0</v>
      </c>
      <c r="K806" s="198">
        <f t="shared" si="12"/>
        <v>50</v>
      </c>
      <c r="L806" s="199" t="s">
        <v>1580</v>
      </c>
    </row>
    <row r="807" spans="1:12" ht="56.25" customHeight="1">
      <c r="A807" s="200">
        <v>513</v>
      </c>
      <c r="B807" s="193" t="s">
        <v>1394</v>
      </c>
      <c r="C807" s="194">
        <v>42774</v>
      </c>
      <c r="D807" s="194" t="s">
        <v>5651</v>
      </c>
      <c r="E807" s="195" t="s">
        <v>11</v>
      </c>
      <c r="F807" s="195">
        <v>879306</v>
      </c>
      <c r="G807" s="195"/>
      <c r="H807" s="196" t="s">
        <v>5652</v>
      </c>
      <c r="I807" s="197">
        <v>50</v>
      </c>
      <c r="J807" s="197">
        <v>0</v>
      </c>
      <c r="K807" s="198">
        <f t="shared" si="12"/>
        <v>50</v>
      </c>
      <c r="L807" s="199" t="s">
        <v>1580</v>
      </c>
    </row>
    <row r="808" spans="1:12" ht="56.25" customHeight="1">
      <c r="A808" s="200">
        <v>340</v>
      </c>
      <c r="B808" s="193" t="s">
        <v>1401</v>
      </c>
      <c r="C808" s="194">
        <v>42774</v>
      </c>
      <c r="D808" s="194" t="s">
        <v>5295</v>
      </c>
      <c r="E808" s="195" t="s">
        <v>15</v>
      </c>
      <c r="F808" s="195">
        <v>374137</v>
      </c>
      <c r="G808" s="195"/>
      <c r="H808" s="196" t="s">
        <v>5296</v>
      </c>
      <c r="I808" s="197">
        <v>50</v>
      </c>
      <c r="J808" s="197">
        <v>0</v>
      </c>
      <c r="K808" s="198">
        <f t="shared" si="12"/>
        <v>50</v>
      </c>
      <c r="L808" s="199" t="s">
        <v>1580</v>
      </c>
    </row>
    <row r="809" spans="1:12" ht="56.25" customHeight="1">
      <c r="A809" s="200">
        <v>10</v>
      </c>
      <c r="B809" s="193" t="s">
        <v>1384</v>
      </c>
      <c r="C809" s="194">
        <v>42774</v>
      </c>
      <c r="D809" s="194" t="s">
        <v>1980</v>
      </c>
      <c r="E809" s="195" t="s">
        <v>15</v>
      </c>
      <c r="F809" s="195">
        <v>374139</v>
      </c>
      <c r="G809" s="195"/>
      <c r="H809" s="196" t="s">
        <v>1981</v>
      </c>
      <c r="I809" s="197">
        <v>50</v>
      </c>
      <c r="J809" s="197">
        <v>0</v>
      </c>
      <c r="K809" s="198">
        <f t="shared" si="12"/>
        <v>50</v>
      </c>
      <c r="L809" s="199" t="s">
        <v>1580</v>
      </c>
    </row>
    <row r="810" spans="1:12" ht="56.25" customHeight="1">
      <c r="A810" s="200">
        <v>513</v>
      </c>
      <c r="B810" s="193" t="s">
        <v>1394</v>
      </c>
      <c r="C810" s="194">
        <v>42774</v>
      </c>
      <c r="D810" s="194" t="s">
        <v>5653</v>
      </c>
      <c r="E810" s="195" t="s">
        <v>15</v>
      </c>
      <c r="F810" s="195">
        <v>1615</v>
      </c>
      <c r="G810" s="195"/>
      <c r="H810" s="196" t="s">
        <v>5654</v>
      </c>
      <c r="I810" s="197">
        <v>1158.99</v>
      </c>
      <c r="J810" s="197">
        <v>0</v>
      </c>
      <c r="K810" s="198">
        <f t="shared" si="12"/>
        <v>1158.99</v>
      </c>
      <c r="L810" s="199" t="s">
        <v>1580</v>
      </c>
    </row>
    <row r="811" spans="1:12" ht="56.25" customHeight="1">
      <c r="A811" s="200">
        <v>10</v>
      </c>
      <c r="B811" s="193" t="s">
        <v>1384</v>
      </c>
      <c r="C811" s="194">
        <v>42774</v>
      </c>
      <c r="D811" s="194" t="s">
        <v>1982</v>
      </c>
      <c r="E811" s="195" t="s">
        <v>15</v>
      </c>
      <c r="F811" s="195">
        <v>1614</v>
      </c>
      <c r="G811" s="195"/>
      <c r="H811" s="196" t="s">
        <v>1983</v>
      </c>
      <c r="I811" s="197">
        <v>359.18</v>
      </c>
      <c r="J811" s="197">
        <v>0</v>
      </c>
      <c r="K811" s="198">
        <f t="shared" si="12"/>
        <v>359.18</v>
      </c>
      <c r="L811" s="199" t="s">
        <v>1580</v>
      </c>
    </row>
    <row r="812" spans="1:12" ht="56.25" customHeight="1">
      <c r="A812" s="200">
        <v>513</v>
      </c>
      <c r="B812" s="193" t="s">
        <v>1394</v>
      </c>
      <c r="C812" s="194">
        <v>42774</v>
      </c>
      <c r="D812" s="194" t="s">
        <v>5655</v>
      </c>
      <c r="E812" s="195" t="s">
        <v>15</v>
      </c>
      <c r="F812" s="195">
        <v>1623</v>
      </c>
      <c r="G812" s="195"/>
      <c r="H812" s="196" t="s">
        <v>5656</v>
      </c>
      <c r="I812" s="197">
        <v>8553.93</v>
      </c>
      <c r="J812" s="197">
        <v>0</v>
      </c>
      <c r="K812" s="198">
        <f t="shared" si="12"/>
        <v>8553.93</v>
      </c>
      <c r="L812" s="199" t="s">
        <v>1580</v>
      </c>
    </row>
    <row r="813" spans="1:12" ht="56.25" customHeight="1">
      <c r="A813" s="200">
        <v>10</v>
      </c>
      <c r="B813" s="193" t="s">
        <v>1384</v>
      </c>
      <c r="C813" s="194">
        <v>42774</v>
      </c>
      <c r="D813" s="194" t="s">
        <v>1984</v>
      </c>
      <c r="E813" s="195" t="s">
        <v>6</v>
      </c>
      <c r="F813" s="195">
        <v>374690</v>
      </c>
      <c r="G813" s="195"/>
      <c r="H813" s="196" t="s">
        <v>1985</v>
      </c>
      <c r="I813" s="197">
        <v>0</v>
      </c>
      <c r="J813" s="197">
        <v>12220.95</v>
      </c>
      <c r="K813" s="198">
        <f t="shared" si="12"/>
        <v>12220.95</v>
      </c>
      <c r="L813" s="199" t="s">
        <v>1580</v>
      </c>
    </row>
    <row r="814" spans="1:12" ht="56.25" customHeight="1">
      <c r="A814" s="200">
        <v>10</v>
      </c>
      <c r="B814" s="193" t="s">
        <v>1384</v>
      </c>
      <c r="C814" s="194">
        <v>42774</v>
      </c>
      <c r="D814" s="194" t="s">
        <v>1986</v>
      </c>
      <c r="E814" s="195" t="s">
        <v>15</v>
      </c>
      <c r="F814" s="195">
        <v>374691</v>
      </c>
      <c r="G814" s="195"/>
      <c r="H814" s="196" t="s">
        <v>1987</v>
      </c>
      <c r="I814" s="197">
        <v>50</v>
      </c>
      <c r="J814" s="197">
        <v>0</v>
      </c>
      <c r="K814" s="198">
        <f t="shared" si="12"/>
        <v>50</v>
      </c>
      <c r="L814" s="199" t="s">
        <v>1580</v>
      </c>
    </row>
    <row r="815" spans="1:12" ht="56.25" customHeight="1">
      <c r="A815" s="200">
        <v>10</v>
      </c>
      <c r="B815" s="193" t="s">
        <v>1384</v>
      </c>
      <c r="C815" s="194">
        <v>42774</v>
      </c>
      <c r="D815" s="194" t="s">
        <v>1988</v>
      </c>
      <c r="E815" s="195" t="s">
        <v>6</v>
      </c>
      <c r="F815" s="195">
        <v>374692</v>
      </c>
      <c r="G815" s="195"/>
      <c r="H815" s="196" t="s">
        <v>1989</v>
      </c>
      <c r="I815" s="197">
        <v>0</v>
      </c>
      <c r="J815" s="197">
        <v>4212.66</v>
      </c>
      <c r="K815" s="198">
        <f t="shared" si="12"/>
        <v>4212.66</v>
      </c>
      <c r="L815" s="199" t="s">
        <v>1580</v>
      </c>
    </row>
    <row r="816" spans="1:12" ht="56.25" customHeight="1">
      <c r="A816" s="200">
        <v>10</v>
      </c>
      <c r="B816" s="193" t="s">
        <v>1384</v>
      </c>
      <c r="C816" s="194">
        <v>42774</v>
      </c>
      <c r="D816" s="194" t="s">
        <v>1990</v>
      </c>
      <c r="E816" s="195" t="s">
        <v>15</v>
      </c>
      <c r="F816" s="195">
        <v>374693</v>
      </c>
      <c r="G816" s="195"/>
      <c r="H816" s="196" t="s">
        <v>1991</v>
      </c>
      <c r="I816" s="197">
        <v>50</v>
      </c>
      <c r="J816" s="197">
        <v>0</v>
      </c>
      <c r="K816" s="198">
        <f t="shared" si="12"/>
        <v>50</v>
      </c>
      <c r="L816" s="199" t="s">
        <v>1580</v>
      </c>
    </row>
    <row r="817" spans="1:12" ht="56.25" customHeight="1">
      <c r="A817" s="200">
        <v>513</v>
      </c>
      <c r="B817" s="193" t="s">
        <v>1394</v>
      </c>
      <c r="C817" s="194">
        <v>42774</v>
      </c>
      <c r="D817" s="194" t="s">
        <v>5657</v>
      </c>
      <c r="E817" s="195" t="s">
        <v>15</v>
      </c>
      <c r="F817" s="195">
        <v>374695</v>
      </c>
      <c r="G817" s="195"/>
      <c r="H817" s="196" t="s">
        <v>5658</v>
      </c>
      <c r="I817" s="197">
        <v>50</v>
      </c>
      <c r="J817" s="197">
        <v>0</v>
      </c>
      <c r="K817" s="198">
        <f t="shared" si="12"/>
        <v>50</v>
      </c>
      <c r="L817" s="199" t="s">
        <v>1580</v>
      </c>
    </row>
    <row r="818" spans="1:12" ht="56.25" customHeight="1">
      <c r="A818" s="200">
        <v>513</v>
      </c>
      <c r="B818" s="193" t="s">
        <v>1394</v>
      </c>
      <c r="C818" s="194">
        <v>42774</v>
      </c>
      <c r="D818" s="194" t="s">
        <v>5659</v>
      </c>
      <c r="E818" s="195" t="s">
        <v>15</v>
      </c>
      <c r="F818" s="195">
        <v>1626</v>
      </c>
      <c r="G818" s="195"/>
      <c r="H818" s="196" t="s">
        <v>5660</v>
      </c>
      <c r="I818" s="197">
        <v>50</v>
      </c>
      <c r="J818" s="197">
        <v>0</v>
      </c>
      <c r="K818" s="198">
        <f t="shared" si="12"/>
        <v>50</v>
      </c>
      <c r="L818" s="199" t="s">
        <v>1580</v>
      </c>
    </row>
    <row r="819" spans="1:12" ht="56.25" customHeight="1">
      <c r="A819" s="200" t="s">
        <v>629</v>
      </c>
      <c r="B819" s="193" t="s">
        <v>630</v>
      </c>
      <c r="C819" s="194">
        <v>42774</v>
      </c>
      <c r="D819" s="194" t="s">
        <v>7449</v>
      </c>
      <c r="E819" s="195" t="s">
        <v>6</v>
      </c>
      <c r="F819" s="195">
        <v>374775</v>
      </c>
      <c r="G819" s="195"/>
      <c r="H819" s="196" t="s">
        <v>7450</v>
      </c>
      <c r="I819" s="197">
        <v>0</v>
      </c>
      <c r="J819" s="197">
        <v>171288.94</v>
      </c>
      <c r="K819" s="198">
        <f t="shared" si="12"/>
        <v>171288.94</v>
      </c>
      <c r="L819" s="199" t="s">
        <v>1580</v>
      </c>
    </row>
    <row r="820" spans="1:12" ht="56.25" customHeight="1">
      <c r="A820" s="200">
        <v>513</v>
      </c>
      <c r="B820" s="193" t="s">
        <v>1394</v>
      </c>
      <c r="C820" s="194">
        <v>42774</v>
      </c>
      <c r="D820" s="194" t="s">
        <v>5661</v>
      </c>
      <c r="E820" s="195" t="s">
        <v>15</v>
      </c>
      <c r="F820" s="195">
        <v>1628</v>
      </c>
      <c r="G820" s="195"/>
      <c r="H820" s="196" t="s">
        <v>5662</v>
      </c>
      <c r="I820" s="197">
        <v>50</v>
      </c>
      <c r="J820" s="197">
        <v>0</v>
      </c>
      <c r="K820" s="198">
        <f t="shared" si="12"/>
        <v>50</v>
      </c>
      <c r="L820" s="199" t="s">
        <v>1580</v>
      </c>
    </row>
    <row r="821" spans="1:12" ht="56.25" customHeight="1">
      <c r="A821" s="200">
        <v>513</v>
      </c>
      <c r="B821" s="193" t="s">
        <v>1394</v>
      </c>
      <c r="C821" s="194">
        <v>42774</v>
      </c>
      <c r="D821" s="194" t="s">
        <v>5663</v>
      </c>
      <c r="E821" s="195" t="s">
        <v>15</v>
      </c>
      <c r="F821" s="195">
        <v>1630</v>
      </c>
      <c r="G821" s="195"/>
      <c r="H821" s="196" t="s">
        <v>5664</v>
      </c>
      <c r="I821" s="197">
        <v>50</v>
      </c>
      <c r="J821" s="197">
        <v>0</v>
      </c>
      <c r="K821" s="198">
        <f t="shared" si="12"/>
        <v>50</v>
      </c>
      <c r="L821" s="199" t="s">
        <v>1580</v>
      </c>
    </row>
    <row r="822" spans="1:12" ht="56.25" customHeight="1">
      <c r="A822" s="200">
        <v>513</v>
      </c>
      <c r="B822" s="193" t="s">
        <v>1394</v>
      </c>
      <c r="C822" s="194">
        <v>42774</v>
      </c>
      <c r="D822" s="194" t="s">
        <v>5665</v>
      </c>
      <c r="E822" s="195" t="s">
        <v>15</v>
      </c>
      <c r="F822" s="195">
        <v>1633</v>
      </c>
      <c r="G822" s="195"/>
      <c r="H822" s="196" t="s">
        <v>5666</v>
      </c>
      <c r="I822" s="197">
        <v>50</v>
      </c>
      <c r="J822" s="197">
        <v>0</v>
      </c>
      <c r="K822" s="198">
        <f t="shared" si="12"/>
        <v>50</v>
      </c>
      <c r="L822" s="199" t="s">
        <v>1580</v>
      </c>
    </row>
    <row r="823" spans="1:12" ht="56.25" customHeight="1">
      <c r="A823" s="200" t="s">
        <v>629</v>
      </c>
      <c r="B823" s="193" t="s">
        <v>630</v>
      </c>
      <c r="C823" s="194">
        <v>42774</v>
      </c>
      <c r="D823" s="194" t="s">
        <v>7451</v>
      </c>
      <c r="E823" s="195" t="s">
        <v>11</v>
      </c>
      <c r="F823" s="195">
        <v>8914</v>
      </c>
      <c r="G823" s="195"/>
      <c r="H823" s="196" t="s">
        <v>7452</v>
      </c>
      <c r="I823" s="197">
        <v>2422.6</v>
      </c>
      <c r="J823" s="197">
        <v>0</v>
      </c>
      <c r="K823" s="198">
        <f t="shared" si="12"/>
        <v>2422.6</v>
      </c>
      <c r="L823" s="199" t="s">
        <v>1580</v>
      </c>
    </row>
    <row r="824" spans="1:12" ht="56.25" customHeight="1">
      <c r="A824" s="200" t="s">
        <v>629</v>
      </c>
      <c r="B824" s="193" t="s">
        <v>630</v>
      </c>
      <c r="C824" s="194">
        <v>42774</v>
      </c>
      <c r="D824" s="194" t="s">
        <v>7453</v>
      </c>
      <c r="E824" s="195" t="s">
        <v>6</v>
      </c>
      <c r="F824" s="195">
        <v>374789</v>
      </c>
      <c r="G824" s="195"/>
      <c r="H824" s="196" t="s">
        <v>7454</v>
      </c>
      <c r="I824" s="197">
        <v>0</v>
      </c>
      <c r="J824" s="197">
        <v>4387310.45</v>
      </c>
      <c r="K824" s="198">
        <f t="shared" si="12"/>
        <v>4387310.45</v>
      </c>
      <c r="L824" s="199" t="s">
        <v>1580</v>
      </c>
    </row>
    <row r="825" spans="1:12" ht="56.25" customHeight="1">
      <c r="A825" s="200">
        <v>25</v>
      </c>
      <c r="B825" s="193" t="s">
        <v>1408</v>
      </c>
      <c r="C825" s="194">
        <v>42774</v>
      </c>
      <c r="D825" s="194" t="s">
        <v>3290</v>
      </c>
      <c r="E825" s="195" t="s">
        <v>1728</v>
      </c>
      <c r="F825" s="195">
        <v>12582586</v>
      </c>
      <c r="G825" s="195"/>
      <c r="H825" s="196" t="s">
        <v>3291</v>
      </c>
      <c r="I825" s="197">
        <v>164620.26999999999</v>
      </c>
      <c r="J825" s="197">
        <v>0</v>
      </c>
      <c r="K825" s="198">
        <f t="shared" si="12"/>
        <v>164620.26999999999</v>
      </c>
      <c r="L825" s="199" t="s">
        <v>1580</v>
      </c>
    </row>
    <row r="826" spans="1:12" ht="56.25" customHeight="1">
      <c r="A826" s="200">
        <v>513</v>
      </c>
      <c r="B826" s="193" t="s">
        <v>1394</v>
      </c>
      <c r="C826" s="194">
        <v>42774</v>
      </c>
      <c r="D826" s="194" t="s">
        <v>5667</v>
      </c>
      <c r="E826" s="195" t="s">
        <v>15</v>
      </c>
      <c r="F826" s="195">
        <v>1618</v>
      </c>
      <c r="G826" s="195"/>
      <c r="H826" s="196" t="s">
        <v>5668</v>
      </c>
      <c r="I826" s="197">
        <v>50</v>
      </c>
      <c r="J826" s="197">
        <v>0</v>
      </c>
      <c r="K826" s="198">
        <f t="shared" si="12"/>
        <v>50</v>
      </c>
      <c r="L826" s="199" t="s">
        <v>1580</v>
      </c>
    </row>
    <row r="827" spans="1:12" ht="56.25" customHeight="1">
      <c r="A827" s="200" t="s">
        <v>629</v>
      </c>
      <c r="B827" s="193" t="s">
        <v>630</v>
      </c>
      <c r="C827" s="194">
        <v>42774</v>
      </c>
      <c r="D827" s="194" t="s">
        <v>7455</v>
      </c>
      <c r="E827" s="195" t="s">
        <v>11</v>
      </c>
      <c r="F827" s="195">
        <v>8913</v>
      </c>
      <c r="G827" s="195"/>
      <c r="H827" s="196" t="s">
        <v>7456</v>
      </c>
      <c r="I827" s="197">
        <v>1625.67</v>
      </c>
      <c r="J827" s="197">
        <v>0</v>
      </c>
      <c r="K827" s="198">
        <f t="shared" si="12"/>
        <v>1625.67</v>
      </c>
      <c r="L827" s="199" t="s">
        <v>1580</v>
      </c>
    </row>
    <row r="828" spans="1:12" ht="56.25" customHeight="1">
      <c r="A828" s="200">
        <v>340</v>
      </c>
      <c r="B828" s="193" t="s">
        <v>1401</v>
      </c>
      <c r="C828" s="194">
        <v>42774</v>
      </c>
      <c r="D828" s="194" t="s">
        <v>5297</v>
      </c>
      <c r="E828" s="195" t="s">
        <v>6</v>
      </c>
      <c r="F828" s="195">
        <v>374136</v>
      </c>
      <c r="G828" s="195"/>
      <c r="H828" s="196" t="s">
        <v>5298</v>
      </c>
      <c r="I828" s="197">
        <v>0</v>
      </c>
      <c r="J828" s="197">
        <v>3519.1800000000003</v>
      </c>
      <c r="K828" s="198">
        <f t="shared" si="12"/>
        <v>3519.1800000000003</v>
      </c>
      <c r="L828" s="199" t="s">
        <v>1580</v>
      </c>
    </row>
    <row r="829" spans="1:12" ht="56.25" customHeight="1">
      <c r="A829" s="200">
        <v>25</v>
      </c>
      <c r="B829" s="193" t="s">
        <v>1408</v>
      </c>
      <c r="C829" s="194">
        <v>42774</v>
      </c>
      <c r="D829" s="194" t="s">
        <v>3292</v>
      </c>
      <c r="E829" s="195" t="s">
        <v>1728</v>
      </c>
      <c r="F829" s="195">
        <v>12571331</v>
      </c>
      <c r="G829" s="195"/>
      <c r="H829" s="196" t="s">
        <v>3293</v>
      </c>
      <c r="I829" s="197">
        <v>253764.72</v>
      </c>
      <c r="J829" s="197">
        <v>0</v>
      </c>
      <c r="K829" s="198">
        <f t="shared" si="12"/>
        <v>253764.72</v>
      </c>
      <c r="L829" s="199" t="s">
        <v>1580</v>
      </c>
    </row>
    <row r="830" spans="1:12" ht="56.25" customHeight="1">
      <c r="A830" s="200">
        <v>25</v>
      </c>
      <c r="B830" s="193" t="s">
        <v>1408</v>
      </c>
      <c r="C830" s="194">
        <v>42774</v>
      </c>
      <c r="D830" s="194" t="s">
        <v>3294</v>
      </c>
      <c r="E830" s="195" t="s">
        <v>1728</v>
      </c>
      <c r="F830" s="195">
        <v>12571332</v>
      </c>
      <c r="G830" s="195"/>
      <c r="H830" s="196" t="s">
        <v>3295</v>
      </c>
      <c r="I830" s="197">
        <v>621133</v>
      </c>
      <c r="J830" s="197">
        <v>0</v>
      </c>
      <c r="K830" s="198">
        <f t="shared" si="12"/>
        <v>621133</v>
      </c>
      <c r="L830" s="199" t="s">
        <v>1580</v>
      </c>
    </row>
    <row r="831" spans="1:12" ht="56.25" customHeight="1">
      <c r="A831" s="200">
        <v>25</v>
      </c>
      <c r="B831" s="193" t="s">
        <v>1408</v>
      </c>
      <c r="C831" s="194">
        <v>42774</v>
      </c>
      <c r="D831" s="194" t="s">
        <v>3296</v>
      </c>
      <c r="E831" s="195" t="s">
        <v>1728</v>
      </c>
      <c r="F831" s="195">
        <v>12571333</v>
      </c>
      <c r="G831" s="195"/>
      <c r="H831" s="196" t="s">
        <v>3297</v>
      </c>
      <c r="I831" s="197">
        <v>525752.30000000005</v>
      </c>
      <c r="J831" s="197">
        <v>0</v>
      </c>
      <c r="K831" s="198">
        <f t="shared" si="12"/>
        <v>525752.30000000005</v>
      </c>
      <c r="L831" s="199" t="s">
        <v>1580</v>
      </c>
    </row>
    <row r="832" spans="1:12" ht="56.25" customHeight="1">
      <c r="A832" s="200">
        <v>25</v>
      </c>
      <c r="B832" s="193" t="s">
        <v>1408</v>
      </c>
      <c r="C832" s="194">
        <v>42774</v>
      </c>
      <c r="D832" s="194" t="s">
        <v>3298</v>
      </c>
      <c r="E832" s="195" t="s">
        <v>1728</v>
      </c>
      <c r="F832" s="195">
        <v>12571334</v>
      </c>
      <c r="G832" s="195"/>
      <c r="H832" s="196" t="s">
        <v>3299</v>
      </c>
      <c r="I832" s="197">
        <v>323011.51</v>
      </c>
      <c r="J832" s="197">
        <v>0</v>
      </c>
      <c r="K832" s="198">
        <f t="shared" si="12"/>
        <v>323011.51</v>
      </c>
      <c r="L832" s="199" t="s">
        <v>1580</v>
      </c>
    </row>
    <row r="833" spans="1:12" ht="56.25" customHeight="1">
      <c r="A833" s="200">
        <v>25</v>
      </c>
      <c r="B833" s="193" t="s">
        <v>1408</v>
      </c>
      <c r="C833" s="194">
        <v>42774</v>
      </c>
      <c r="D833" s="194" t="s">
        <v>3300</v>
      </c>
      <c r="E833" s="195" t="s">
        <v>1728</v>
      </c>
      <c r="F833" s="195">
        <v>12571335</v>
      </c>
      <c r="G833" s="195"/>
      <c r="H833" s="196" t="s">
        <v>3301</v>
      </c>
      <c r="I833" s="197">
        <v>645073.30000000005</v>
      </c>
      <c r="J833" s="197">
        <v>0</v>
      </c>
      <c r="K833" s="198">
        <f t="shared" si="12"/>
        <v>645073.30000000005</v>
      </c>
      <c r="L833" s="199" t="s">
        <v>1580</v>
      </c>
    </row>
    <row r="834" spans="1:12" ht="56.25" customHeight="1">
      <c r="A834" s="200">
        <v>25</v>
      </c>
      <c r="B834" s="193" t="s">
        <v>1408</v>
      </c>
      <c r="C834" s="194">
        <v>42774</v>
      </c>
      <c r="D834" s="194" t="s">
        <v>3302</v>
      </c>
      <c r="E834" s="195" t="s">
        <v>1728</v>
      </c>
      <c r="F834" s="195">
        <v>12582536</v>
      </c>
      <c r="G834" s="195"/>
      <c r="H834" s="196" t="s">
        <v>3303</v>
      </c>
      <c r="I834" s="197">
        <v>769444.64</v>
      </c>
      <c r="J834" s="197">
        <v>0</v>
      </c>
      <c r="K834" s="198">
        <f t="shared" si="12"/>
        <v>769444.64</v>
      </c>
      <c r="L834" s="199" t="s">
        <v>1580</v>
      </c>
    </row>
    <row r="835" spans="1:12" ht="56.25" customHeight="1">
      <c r="A835" s="200">
        <v>25</v>
      </c>
      <c r="B835" s="193" t="s">
        <v>1408</v>
      </c>
      <c r="C835" s="194">
        <v>42774</v>
      </c>
      <c r="D835" s="194" t="s">
        <v>3304</v>
      </c>
      <c r="E835" s="195" t="s">
        <v>1728</v>
      </c>
      <c r="F835" s="195">
        <v>12582538</v>
      </c>
      <c r="G835" s="195"/>
      <c r="H835" s="196" t="s">
        <v>3305</v>
      </c>
      <c r="I835" s="197">
        <v>522372.93</v>
      </c>
      <c r="J835" s="197">
        <v>0</v>
      </c>
      <c r="K835" s="198">
        <f t="shared" si="12"/>
        <v>522372.93</v>
      </c>
      <c r="L835" s="199" t="s">
        <v>1580</v>
      </c>
    </row>
    <row r="836" spans="1:12" ht="56.25" customHeight="1">
      <c r="A836" s="200">
        <v>25</v>
      </c>
      <c r="B836" s="193" t="s">
        <v>1408</v>
      </c>
      <c r="C836" s="194">
        <v>42774</v>
      </c>
      <c r="D836" s="194" t="s">
        <v>3306</v>
      </c>
      <c r="E836" s="195" t="s">
        <v>1728</v>
      </c>
      <c r="F836" s="195">
        <v>12582543</v>
      </c>
      <c r="G836" s="195"/>
      <c r="H836" s="196" t="s">
        <v>3307</v>
      </c>
      <c r="I836" s="197">
        <v>277458.63</v>
      </c>
      <c r="J836" s="197">
        <v>0</v>
      </c>
      <c r="K836" s="198">
        <f t="shared" si="12"/>
        <v>277458.63</v>
      </c>
      <c r="L836" s="199" t="s">
        <v>1580</v>
      </c>
    </row>
    <row r="837" spans="1:12" ht="56.25" customHeight="1">
      <c r="A837" s="200">
        <v>25</v>
      </c>
      <c r="B837" s="193" t="s">
        <v>1408</v>
      </c>
      <c r="C837" s="194">
        <v>42774</v>
      </c>
      <c r="D837" s="194" t="s">
        <v>3308</v>
      </c>
      <c r="E837" s="195" t="s">
        <v>1728</v>
      </c>
      <c r="F837" s="195">
        <v>12582564</v>
      </c>
      <c r="G837" s="195"/>
      <c r="H837" s="196" t="s">
        <v>3309</v>
      </c>
      <c r="I837" s="197">
        <v>437861.18</v>
      </c>
      <c r="J837" s="197">
        <v>0</v>
      </c>
      <c r="K837" s="198">
        <f t="shared" si="12"/>
        <v>437861.18</v>
      </c>
      <c r="L837" s="199" t="s">
        <v>1580</v>
      </c>
    </row>
    <row r="838" spans="1:12" ht="56.25" customHeight="1">
      <c r="A838" s="200">
        <v>25</v>
      </c>
      <c r="B838" s="193" t="s">
        <v>1408</v>
      </c>
      <c r="C838" s="194">
        <v>42774</v>
      </c>
      <c r="D838" s="194" t="s">
        <v>3310</v>
      </c>
      <c r="E838" s="195" t="s">
        <v>1728</v>
      </c>
      <c r="F838" s="195">
        <v>12582570</v>
      </c>
      <c r="G838" s="195"/>
      <c r="H838" s="196" t="s">
        <v>3311</v>
      </c>
      <c r="I838" s="197">
        <v>1370855.11</v>
      </c>
      <c r="J838" s="197">
        <v>0</v>
      </c>
      <c r="K838" s="198">
        <f t="shared" si="12"/>
        <v>1370855.11</v>
      </c>
      <c r="L838" s="199" t="s">
        <v>1580</v>
      </c>
    </row>
    <row r="839" spans="1:12" ht="56.25" customHeight="1">
      <c r="A839" s="200">
        <v>25</v>
      </c>
      <c r="B839" s="193" t="s">
        <v>1408</v>
      </c>
      <c r="C839" s="194">
        <v>42774</v>
      </c>
      <c r="D839" s="194" t="s">
        <v>3312</v>
      </c>
      <c r="E839" s="195" t="s">
        <v>1728</v>
      </c>
      <c r="F839" s="195">
        <v>12582578</v>
      </c>
      <c r="G839" s="195"/>
      <c r="H839" s="196" t="s">
        <v>3313</v>
      </c>
      <c r="I839" s="197">
        <v>390908.41000000003</v>
      </c>
      <c r="J839" s="197">
        <v>0</v>
      </c>
      <c r="K839" s="198">
        <f t="shared" si="12"/>
        <v>390908.41000000003</v>
      </c>
      <c r="L839" s="199" t="s">
        <v>1580</v>
      </c>
    </row>
    <row r="840" spans="1:12" ht="56.25" customHeight="1">
      <c r="A840" s="200">
        <v>25</v>
      </c>
      <c r="B840" s="193" t="s">
        <v>1408</v>
      </c>
      <c r="C840" s="194">
        <v>42774</v>
      </c>
      <c r="D840" s="194" t="s">
        <v>3314</v>
      </c>
      <c r="E840" s="195" t="s">
        <v>1728</v>
      </c>
      <c r="F840" s="195">
        <v>12582580</v>
      </c>
      <c r="G840" s="195"/>
      <c r="H840" s="196" t="s">
        <v>3315</v>
      </c>
      <c r="I840" s="197">
        <v>296032.55</v>
      </c>
      <c r="J840" s="197">
        <v>0</v>
      </c>
      <c r="K840" s="198">
        <f t="shared" si="12"/>
        <v>296032.55</v>
      </c>
      <c r="L840" s="199" t="s">
        <v>1580</v>
      </c>
    </row>
    <row r="841" spans="1:12" ht="56.25" customHeight="1">
      <c r="A841" s="200">
        <v>25</v>
      </c>
      <c r="B841" s="193" t="s">
        <v>1408</v>
      </c>
      <c r="C841" s="194">
        <v>42774</v>
      </c>
      <c r="D841" s="194" t="s">
        <v>3316</v>
      </c>
      <c r="E841" s="195" t="s">
        <v>1728</v>
      </c>
      <c r="F841" s="195">
        <v>12571325</v>
      </c>
      <c r="G841" s="195"/>
      <c r="H841" s="196" t="s">
        <v>3317</v>
      </c>
      <c r="I841" s="197">
        <v>37058.5</v>
      </c>
      <c r="J841" s="197">
        <v>0</v>
      </c>
      <c r="K841" s="198">
        <f t="shared" ref="K841:K904" si="13">+I841+J841</f>
        <v>37058.5</v>
      </c>
      <c r="L841" s="199" t="s">
        <v>1580</v>
      </c>
    </row>
    <row r="842" spans="1:12" ht="56.25" customHeight="1">
      <c r="A842" s="200">
        <v>25</v>
      </c>
      <c r="B842" s="193" t="s">
        <v>1408</v>
      </c>
      <c r="C842" s="194">
        <v>42774</v>
      </c>
      <c r="D842" s="194" t="s">
        <v>3318</v>
      </c>
      <c r="E842" s="195" t="s">
        <v>1728</v>
      </c>
      <c r="F842" s="195">
        <v>12571326</v>
      </c>
      <c r="G842" s="195"/>
      <c r="H842" s="196" t="s">
        <v>3319</v>
      </c>
      <c r="I842" s="197">
        <v>4429264.2300000004</v>
      </c>
      <c r="J842" s="197">
        <v>0</v>
      </c>
      <c r="K842" s="198">
        <f t="shared" si="13"/>
        <v>4429264.2300000004</v>
      </c>
      <c r="L842" s="199" t="s">
        <v>1580</v>
      </c>
    </row>
    <row r="843" spans="1:12" ht="56.25" customHeight="1">
      <c r="A843" s="200">
        <v>25</v>
      </c>
      <c r="B843" s="193" t="s">
        <v>1408</v>
      </c>
      <c r="C843" s="194">
        <v>42774</v>
      </c>
      <c r="D843" s="194" t="s">
        <v>3320</v>
      </c>
      <c r="E843" s="195" t="s">
        <v>1728</v>
      </c>
      <c r="F843" s="195">
        <v>12583878</v>
      </c>
      <c r="G843" s="195"/>
      <c r="H843" s="196" t="s">
        <v>3321</v>
      </c>
      <c r="I843" s="197">
        <v>35395.47</v>
      </c>
      <c r="J843" s="197">
        <v>0</v>
      </c>
      <c r="K843" s="198">
        <f t="shared" si="13"/>
        <v>35395.47</v>
      </c>
      <c r="L843" s="199" t="s">
        <v>1580</v>
      </c>
    </row>
    <row r="844" spans="1:12" ht="56.25" customHeight="1">
      <c r="A844" s="200">
        <v>25</v>
      </c>
      <c r="B844" s="193" t="s">
        <v>1408</v>
      </c>
      <c r="C844" s="194">
        <v>42774</v>
      </c>
      <c r="D844" s="194" t="s">
        <v>3322</v>
      </c>
      <c r="E844" s="195" t="s">
        <v>1728</v>
      </c>
      <c r="F844" s="195">
        <v>12583879</v>
      </c>
      <c r="G844" s="195"/>
      <c r="H844" s="196" t="s">
        <v>3323</v>
      </c>
      <c r="I844" s="197">
        <v>374555.55</v>
      </c>
      <c r="J844" s="197">
        <v>0</v>
      </c>
      <c r="K844" s="198">
        <f t="shared" si="13"/>
        <v>374555.55</v>
      </c>
      <c r="L844" s="199" t="s">
        <v>1580</v>
      </c>
    </row>
    <row r="845" spans="1:12" ht="56.25" customHeight="1">
      <c r="A845" s="200">
        <v>25</v>
      </c>
      <c r="B845" s="193" t="s">
        <v>1408</v>
      </c>
      <c r="C845" s="194">
        <v>42774</v>
      </c>
      <c r="D845" s="194" t="s">
        <v>3324</v>
      </c>
      <c r="E845" s="195" t="s">
        <v>1728</v>
      </c>
      <c r="F845" s="195">
        <v>12583880</v>
      </c>
      <c r="G845" s="195"/>
      <c r="H845" s="196" t="s">
        <v>3325</v>
      </c>
      <c r="I845" s="197">
        <v>2264580.21</v>
      </c>
      <c r="J845" s="197">
        <v>0</v>
      </c>
      <c r="K845" s="198">
        <f t="shared" si="13"/>
        <v>2264580.21</v>
      </c>
      <c r="L845" s="199" t="s">
        <v>1580</v>
      </c>
    </row>
    <row r="846" spans="1:12" ht="56.25" customHeight="1">
      <c r="A846" s="200">
        <v>25</v>
      </c>
      <c r="B846" s="193" t="s">
        <v>1408</v>
      </c>
      <c r="C846" s="194">
        <v>42774</v>
      </c>
      <c r="D846" s="194" t="s">
        <v>3326</v>
      </c>
      <c r="E846" s="195" t="s">
        <v>1728</v>
      </c>
      <c r="F846" s="195">
        <v>12583823</v>
      </c>
      <c r="G846" s="195"/>
      <c r="H846" s="196" t="s">
        <v>3327</v>
      </c>
      <c r="I846" s="197">
        <v>540516.5</v>
      </c>
      <c r="J846" s="197">
        <v>0</v>
      </c>
      <c r="K846" s="198">
        <f t="shared" si="13"/>
        <v>540516.5</v>
      </c>
      <c r="L846" s="199" t="s">
        <v>1580</v>
      </c>
    </row>
    <row r="847" spans="1:12" ht="56.25" customHeight="1">
      <c r="A847" s="200">
        <v>25</v>
      </c>
      <c r="B847" s="193" t="s">
        <v>1408</v>
      </c>
      <c r="C847" s="194">
        <v>42774</v>
      </c>
      <c r="D847" s="194" t="s">
        <v>3328</v>
      </c>
      <c r="E847" s="195" t="s">
        <v>1728</v>
      </c>
      <c r="F847" s="195">
        <v>12583824</v>
      </c>
      <c r="G847" s="195"/>
      <c r="H847" s="196" t="s">
        <v>3329</v>
      </c>
      <c r="I847" s="197">
        <v>116719.21</v>
      </c>
      <c r="J847" s="197">
        <v>0</v>
      </c>
      <c r="K847" s="198">
        <f t="shared" si="13"/>
        <v>116719.21</v>
      </c>
      <c r="L847" s="199" t="s">
        <v>1580</v>
      </c>
    </row>
    <row r="848" spans="1:12" ht="56.25" customHeight="1">
      <c r="A848" s="200">
        <v>25</v>
      </c>
      <c r="B848" s="193" t="s">
        <v>1408</v>
      </c>
      <c r="C848" s="194">
        <v>42774</v>
      </c>
      <c r="D848" s="194" t="s">
        <v>3330</v>
      </c>
      <c r="E848" s="195" t="s">
        <v>1728</v>
      </c>
      <c r="F848" s="195">
        <v>12583825</v>
      </c>
      <c r="G848" s="195"/>
      <c r="H848" s="196" t="s">
        <v>3331</v>
      </c>
      <c r="I848" s="197">
        <v>1313871.06</v>
      </c>
      <c r="J848" s="197">
        <v>0</v>
      </c>
      <c r="K848" s="198">
        <f t="shared" si="13"/>
        <v>1313871.06</v>
      </c>
      <c r="L848" s="199" t="s">
        <v>1580</v>
      </c>
    </row>
    <row r="849" spans="1:12" ht="56.25" customHeight="1">
      <c r="A849" s="200">
        <v>25</v>
      </c>
      <c r="B849" s="193" t="s">
        <v>1408</v>
      </c>
      <c r="C849" s="194">
        <v>42774</v>
      </c>
      <c r="D849" s="194" t="s">
        <v>3332</v>
      </c>
      <c r="E849" s="195" t="s">
        <v>1728</v>
      </c>
      <c r="F849" s="195">
        <v>12583826</v>
      </c>
      <c r="G849" s="195"/>
      <c r="H849" s="196" t="s">
        <v>3333</v>
      </c>
      <c r="I849" s="197">
        <v>739524.91</v>
      </c>
      <c r="J849" s="197">
        <v>0</v>
      </c>
      <c r="K849" s="198">
        <f t="shared" si="13"/>
        <v>739524.91</v>
      </c>
      <c r="L849" s="199" t="s">
        <v>1580</v>
      </c>
    </row>
    <row r="850" spans="1:12" ht="56.25" customHeight="1">
      <c r="A850" s="200">
        <v>25</v>
      </c>
      <c r="B850" s="193" t="s">
        <v>1408</v>
      </c>
      <c r="C850" s="194">
        <v>42774</v>
      </c>
      <c r="D850" s="194" t="s">
        <v>3334</v>
      </c>
      <c r="E850" s="195" t="s">
        <v>1728</v>
      </c>
      <c r="F850" s="195">
        <v>12583828</v>
      </c>
      <c r="G850" s="195"/>
      <c r="H850" s="196" t="s">
        <v>3335</v>
      </c>
      <c r="I850" s="197">
        <v>253846.67</v>
      </c>
      <c r="J850" s="197">
        <v>0</v>
      </c>
      <c r="K850" s="198">
        <f t="shared" si="13"/>
        <v>253846.67</v>
      </c>
      <c r="L850" s="199" t="s">
        <v>1580</v>
      </c>
    </row>
    <row r="851" spans="1:12" ht="56.25" customHeight="1">
      <c r="A851" s="200">
        <v>25</v>
      </c>
      <c r="B851" s="193" t="s">
        <v>1408</v>
      </c>
      <c r="C851" s="194">
        <v>42774</v>
      </c>
      <c r="D851" s="194" t="s">
        <v>3336</v>
      </c>
      <c r="E851" s="195" t="s">
        <v>1728</v>
      </c>
      <c r="F851" s="195">
        <v>12583829</v>
      </c>
      <c r="G851" s="195"/>
      <c r="H851" s="196" t="s">
        <v>3337</v>
      </c>
      <c r="I851" s="197">
        <v>320000</v>
      </c>
      <c r="J851" s="197">
        <v>0</v>
      </c>
      <c r="K851" s="198">
        <f t="shared" si="13"/>
        <v>320000</v>
      </c>
      <c r="L851" s="199" t="s">
        <v>1580</v>
      </c>
    </row>
    <row r="852" spans="1:12" ht="56.25" customHeight="1">
      <c r="A852" s="200">
        <v>25</v>
      </c>
      <c r="B852" s="193" t="s">
        <v>1408</v>
      </c>
      <c r="C852" s="194">
        <v>42774</v>
      </c>
      <c r="D852" s="194" t="s">
        <v>3338</v>
      </c>
      <c r="E852" s="195" t="s">
        <v>1728</v>
      </c>
      <c r="F852" s="195">
        <v>12582587</v>
      </c>
      <c r="G852" s="195"/>
      <c r="H852" s="196" t="s">
        <v>3339</v>
      </c>
      <c r="I852" s="197">
        <v>807911.12</v>
      </c>
      <c r="J852" s="197">
        <v>0</v>
      </c>
      <c r="K852" s="198">
        <f t="shared" si="13"/>
        <v>807911.12</v>
      </c>
      <c r="L852" s="199" t="s">
        <v>1580</v>
      </c>
    </row>
    <row r="853" spans="1:12" ht="56.25" customHeight="1">
      <c r="A853" s="200">
        <v>25</v>
      </c>
      <c r="B853" s="193" t="s">
        <v>1408</v>
      </c>
      <c r="C853" s="194">
        <v>42774</v>
      </c>
      <c r="D853" s="194" t="s">
        <v>3340</v>
      </c>
      <c r="E853" s="195" t="s">
        <v>1728</v>
      </c>
      <c r="F853" s="195">
        <v>12582590</v>
      </c>
      <c r="G853" s="195"/>
      <c r="H853" s="196" t="s">
        <v>3341</v>
      </c>
      <c r="I853" s="197">
        <v>406754.47000000003</v>
      </c>
      <c r="J853" s="197">
        <v>0</v>
      </c>
      <c r="K853" s="198">
        <f t="shared" si="13"/>
        <v>406754.47000000003</v>
      </c>
      <c r="L853" s="199" t="s">
        <v>1580</v>
      </c>
    </row>
    <row r="854" spans="1:12" ht="56.25" customHeight="1">
      <c r="A854" s="200">
        <v>25</v>
      </c>
      <c r="B854" s="193" t="s">
        <v>1408</v>
      </c>
      <c r="C854" s="194">
        <v>42774</v>
      </c>
      <c r="D854" s="194" t="s">
        <v>3342</v>
      </c>
      <c r="E854" s="195" t="s">
        <v>1728</v>
      </c>
      <c r="F854" s="195">
        <v>12582605</v>
      </c>
      <c r="G854" s="195"/>
      <c r="H854" s="196" t="s">
        <v>3343</v>
      </c>
      <c r="I854" s="197">
        <v>704467.11</v>
      </c>
      <c r="J854" s="197">
        <v>0</v>
      </c>
      <c r="K854" s="198">
        <f t="shared" si="13"/>
        <v>704467.11</v>
      </c>
      <c r="L854" s="199" t="s">
        <v>1580</v>
      </c>
    </row>
    <row r="855" spans="1:12" ht="56.25" customHeight="1">
      <c r="A855" s="200">
        <v>25</v>
      </c>
      <c r="B855" s="193" t="s">
        <v>1408</v>
      </c>
      <c r="C855" s="194">
        <v>42774</v>
      </c>
      <c r="D855" s="194" t="s">
        <v>3344</v>
      </c>
      <c r="E855" s="195" t="s">
        <v>1728</v>
      </c>
      <c r="F855" s="195">
        <v>12582620</v>
      </c>
      <c r="G855" s="195"/>
      <c r="H855" s="196" t="s">
        <v>3345</v>
      </c>
      <c r="I855" s="197">
        <v>390601.18</v>
      </c>
      <c r="J855" s="197">
        <v>0</v>
      </c>
      <c r="K855" s="198">
        <f t="shared" si="13"/>
        <v>390601.18</v>
      </c>
      <c r="L855" s="199" t="s">
        <v>1580</v>
      </c>
    </row>
    <row r="856" spans="1:12" ht="56.25" customHeight="1">
      <c r="A856" s="200">
        <v>25</v>
      </c>
      <c r="B856" s="193" t="s">
        <v>1408</v>
      </c>
      <c r="C856" s="194">
        <v>42774</v>
      </c>
      <c r="D856" s="194" t="s">
        <v>3346</v>
      </c>
      <c r="E856" s="195" t="s">
        <v>1728</v>
      </c>
      <c r="F856" s="195">
        <v>12582623</v>
      </c>
      <c r="G856" s="195"/>
      <c r="H856" s="196" t="s">
        <v>3347</v>
      </c>
      <c r="I856" s="197">
        <v>514834.78</v>
      </c>
      <c r="J856" s="197">
        <v>0</v>
      </c>
      <c r="K856" s="198">
        <f t="shared" si="13"/>
        <v>514834.78</v>
      </c>
      <c r="L856" s="199" t="s">
        <v>1580</v>
      </c>
    </row>
    <row r="857" spans="1:12" ht="56.25" customHeight="1">
      <c r="A857" s="200">
        <v>25</v>
      </c>
      <c r="B857" s="193" t="s">
        <v>1408</v>
      </c>
      <c r="C857" s="194">
        <v>42774</v>
      </c>
      <c r="D857" s="194" t="s">
        <v>3348</v>
      </c>
      <c r="E857" s="195" t="s">
        <v>1728</v>
      </c>
      <c r="F857" s="195">
        <v>12582665</v>
      </c>
      <c r="G857" s="195"/>
      <c r="H857" s="196" t="s">
        <v>1428</v>
      </c>
      <c r="I857" s="197">
        <v>299696.47000000003</v>
      </c>
      <c r="J857" s="197">
        <v>0</v>
      </c>
      <c r="K857" s="198">
        <f t="shared" si="13"/>
        <v>299696.47000000003</v>
      </c>
      <c r="L857" s="199" t="s">
        <v>1580</v>
      </c>
    </row>
    <row r="858" spans="1:12" ht="56.25" customHeight="1">
      <c r="A858" s="200">
        <v>25</v>
      </c>
      <c r="B858" s="193" t="s">
        <v>1408</v>
      </c>
      <c r="C858" s="194">
        <v>42774</v>
      </c>
      <c r="D858" s="194" t="s">
        <v>3349</v>
      </c>
      <c r="E858" s="195" t="s">
        <v>1728</v>
      </c>
      <c r="F858" s="195">
        <v>12582685</v>
      </c>
      <c r="G858" s="195"/>
      <c r="H858" s="196" t="s">
        <v>3350</v>
      </c>
      <c r="I858" s="197">
        <v>1244864.06</v>
      </c>
      <c r="J858" s="197">
        <v>0</v>
      </c>
      <c r="K858" s="198">
        <f t="shared" si="13"/>
        <v>1244864.06</v>
      </c>
      <c r="L858" s="199" t="s">
        <v>1580</v>
      </c>
    </row>
    <row r="859" spans="1:12" ht="56.25" customHeight="1">
      <c r="A859" s="200">
        <v>25</v>
      </c>
      <c r="B859" s="193" t="s">
        <v>1408</v>
      </c>
      <c r="C859" s="194">
        <v>42774</v>
      </c>
      <c r="D859" s="194" t="s">
        <v>3351</v>
      </c>
      <c r="E859" s="195" t="s">
        <v>1728</v>
      </c>
      <c r="F859" s="195">
        <v>12582686</v>
      </c>
      <c r="G859" s="195"/>
      <c r="H859" s="196" t="s">
        <v>3352</v>
      </c>
      <c r="I859" s="197">
        <v>358362.44</v>
      </c>
      <c r="J859" s="197">
        <v>0</v>
      </c>
      <c r="K859" s="198">
        <f t="shared" si="13"/>
        <v>358362.44</v>
      </c>
      <c r="L859" s="199" t="s">
        <v>1580</v>
      </c>
    </row>
    <row r="860" spans="1:12" ht="56.25" customHeight="1">
      <c r="A860" s="200">
        <v>25</v>
      </c>
      <c r="B860" s="193" t="s">
        <v>1408</v>
      </c>
      <c r="C860" s="194">
        <v>42774</v>
      </c>
      <c r="D860" s="194" t="s">
        <v>3353</v>
      </c>
      <c r="E860" s="195" t="s">
        <v>1728</v>
      </c>
      <c r="F860" s="195">
        <v>12582844</v>
      </c>
      <c r="G860" s="195"/>
      <c r="H860" s="196" t="s">
        <v>1318</v>
      </c>
      <c r="I860" s="197">
        <v>872869.39</v>
      </c>
      <c r="J860" s="197">
        <v>0</v>
      </c>
      <c r="K860" s="198">
        <f t="shared" si="13"/>
        <v>872869.39</v>
      </c>
      <c r="L860" s="199" t="s">
        <v>1580</v>
      </c>
    </row>
    <row r="861" spans="1:12" ht="56.25" customHeight="1">
      <c r="A861" s="200">
        <v>25</v>
      </c>
      <c r="B861" s="193" t="s">
        <v>1408</v>
      </c>
      <c r="C861" s="194">
        <v>42774</v>
      </c>
      <c r="D861" s="194" t="s">
        <v>3354</v>
      </c>
      <c r="E861" s="195" t="s">
        <v>1728</v>
      </c>
      <c r="F861" s="195">
        <v>12582845</v>
      </c>
      <c r="G861" s="195"/>
      <c r="H861" s="196" t="s">
        <v>3355</v>
      </c>
      <c r="I861" s="197">
        <v>496168.97000000003</v>
      </c>
      <c r="J861" s="197">
        <v>0</v>
      </c>
      <c r="K861" s="198">
        <f t="shared" si="13"/>
        <v>496168.97000000003</v>
      </c>
      <c r="L861" s="199" t="s">
        <v>1580</v>
      </c>
    </row>
    <row r="862" spans="1:12" ht="56.25" customHeight="1">
      <c r="A862" s="200">
        <v>25</v>
      </c>
      <c r="B862" s="193" t="s">
        <v>1408</v>
      </c>
      <c r="C862" s="194">
        <v>42774</v>
      </c>
      <c r="D862" s="194" t="s">
        <v>3356</v>
      </c>
      <c r="E862" s="195" t="s">
        <v>1728</v>
      </c>
      <c r="F862" s="195">
        <v>12583032</v>
      </c>
      <c r="G862" s="195"/>
      <c r="H862" s="196" t="s">
        <v>3357</v>
      </c>
      <c r="I862" s="197">
        <v>1359050.83</v>
      </c>
      <c r="J862" s="197">
        <v>0</v>
      </c>
      <c r="K862" s="198">
        <f t="shared" si="13"/>
        <v>1359050.83</v>
      </c>
      <c r="L862" s="199" t="s">
        <v>1580</v>
      </c>
    </row>
    <row r="863" spans="1:12" ht="56.25" customHeight="1">
      <c r="A863" s="200">
        <v>25</v>
      </c>
      <c r="B863" s="193" t="s">
        <v>1408</v>
      </c>
      <c r="C863" s="194">
        <v>42774</v>
      </c>
      <c r="D863" s="194" t="s">
        <v>3358</v>
      </c>
      <c r="E863" s="195" t="s">
        <v>1728</v>
      </c>
      <c r="F863" s="195">
        <v>12583085</v>
      </c>
      <c r="G863" s="195"/>
      <c r="H863" s="196" t="s">
        <v>3359</v>
      </c>
      <c r="I863" s="197">
        <v>340091.54</v>
      </c>
      <c r="J863" s="197">
        <v>0</v>
      </c>
      <c r="K863" s="198">
        <f t="shared" si="13"/>
        <v>340091.54</v>
      </c>
      <c r="L863" s="199" t="s">
        <v>1580</v>
      </c>
    </row>
    <row r="864" spans="1:12" ht="56.25" customHeight="1">
      <c r="A864" s="200">
        <v>25</v>
      </c>
      <c r="B864" s="193" t="s">
        <v>1408</v>
      </c>
      <c r="C864" s="194">
        <v>42774</v>
      </c>
      <c r="D864" s="194" t="s">
        <v>3360</v>
      </c>
      <c r="E864" s="195" t="s">
        <v>1728</v>
      </c>
      <c r="F864" s="195">
        <v>12571330</v>
      </c>
      <c r="G864" s="195"/>
      <c r="H864" s="196" t="s">
        <v>3361</v>
      </c>
      <c r="I864" s="197">
        <v>898949.25</v>
      </c>
      <c r="J864" s="197">
        <v>0</v>
      </c>
      <c r="K864" s="198">
        <f t="shared" si="13"/>
        <v>898949.25</v>
      </c>
      <c r="L864" s="199" t="s">
        <v>1580</v>
      </c>
    </row>
    <row r="865" spans="1:12" ht="56.25" customHeight="1">
      <c r="A865" s="200">
        <v>25</v>
      </c>
      <c r="B865" s="193" t="s">
        <v>1408</v>
      </c>
      <c r="C865" s="194">
        <v>42774</v>
      </c>
      <c r="D865" s="194" t="s">
        <v>3362</v>
      </c>
      <c r="E865" s="195" t="s">
        <v>1728</v>
      </c>
      <c r="F865" s="195">
        <v>12571329</v>
      </c>
      <c r="G865" s="195"/>
      <c r="H865" s="196" t="s">
        <v>3363</v>
      </c>
      <c r="I865" s="197">
        <v>404244.15</v>
      </c>
      <c r="J865" s="197">
        <v>0</v>
      </c>
      <c r="K865" s="198">
        <f t="shared" si="13"/>
        <v>404244.15</v>
      </c>
      <c r="L865" s="199" t="s">
        <v>1580</v>
      </c>
    </row>
    <row r="866" spans="1:12" ht="56.25" customHeight="1">
      <c r="A866" s="200">
        <v>25</v>
      </c>
      <c r="B866" s="193" t="s">
        <v>1408</v>
      </c>
      <c r="C866" s="194">
        <v>42774</v>
      </c>
      <c r="D866" s="194" t="s">
        <v>3364</v>
      </c>
      <c r="E866" s="195" t="s">
        <v>1728</v>
      </c>
      <c r="F866" s="195">
        <v>12571328</v>
      </c>
      <c r="G866" s="195"/>
      <c r="H866" s="196" t="s">
        <v>3365</v>
      </c>
      <c r="I866" s="197">
        <v>182124</v>
      </c>
      <c r="J866" s="197">
        <v>0</v>
      </c>
      <c r="K866" s="198">
        <f t="shared" si="13"/>
        <v>182124</v>
      </c>
      <c r="L866" s="199" t="s">
        <v>1580</v>
      </c>
    </row>
    <row r="867" spans="1:12" ht="56.25" customHeight="1">
      <c r="A867" s="200">
        <v>25</v>
      </c>
      <c r="B867" s="193" t="s">
        <v>1408</v>
      </c>
      <c r="C867" s="194">
        <v>42774</v>
      </c>
      <c r="D867" s="194" t="s">
        <v>3366</v>
      </c>
      <c r="E867" s="195" t="s">
        <v>1728</v>
      </c>
      <c r="F867" s="195">
        <v>12571327</v>
      </c>
      <c r="G867" s="195"/>
      <c r="H867" s="196" t="s">
        <v>3367</v>
      </c>
      <c r="I867" s="197">
        <v>329807.68</v>
      </c>
      <c r="J867" s="197">
        <v>0</v>
      </c>
      <c r="K867" s="198">
        <f t="shared" si="13"/>
        <v>329807.68</v>
      </c>
      <c r="L867" s="199" t="s">
        <v>1580</v>
      </c>
    </row>
    <row r="868" spans="1:12" ht="56.25" customHeight="1">
      <c r="A868" s="200">
        <v>25</v>
      </c>
      <c r="B868" s="193" t="s">
        <v>1408</v>
      </c>
      <c r="C868" s="194">
        <v>42774</v>
      </c>
      <c r="D868" s="194" t="s">
        <v>3368</v>
      </c>
      <c r="E868" s="195" t="s">
        <v>1728</v>
      </c>
      <c r="F868" s="195">
        <v>12571324</v>
      </c>
      <c r="G868" s="195"/>
      <c r="H868" s="196" t="s">
        <v>3369</v>
      </c>
      <c r="I868" s="197">
        <v>656460</v>
      </c>
      <c r="J868" s="197">
        <v>0</v>
      </c>
      <c r="K868" s="198">
        <f t="shared" si="13"/>
        <v>656460</v>
      </c>
      <c r="L868" s="199" t="s">
        <v>1580</v>
      </c>
    </row>
    <row r="869" spans="1:12" ht="56.25" customHeight="1">
      <c r="A869" s="200">
        <v>25</v>
      </c>
      <c r="B869" s="193" t="s">
        <v>1408</v>
      </c>
      <c r="C869" s="194">
        <v>42774</v>
      </c>
      <c r="D869" s="194" t="s">
        <v>3370</v>
      </c>
      <c r="E869" s="195" t="s">
        <v>1728</v>
      </c>
      <c r="F869" s="195">
        <v>12571323</v>
      </c>
      <c r="G869" s="195"/>
      <c r="H869" s="196" t="s">
        <v>3371</v>
      </c>
      <c r="I869" s="197">
        <v>339360.21</v>
      </c>
      <c r="J869" s="197">
        <v>0</v>
      </c>
      <c r="K869" s="198">
        <f t="shared" si="13"/>
        <v>339360.21</v>
      </c>
      <c r="L869" s="199" t="s">
        <v>1580</v>
      </c>
    </row>
    <row r="870" spans="1:12" ht="56.25" customHeight="1">
      <c r="A870" s="200">
        <v>25</v>
      </c>
      <c r="B870" s="193" t="s">
        <v>1408</v>
      </c>
      <c r="C870" s="194">
        <v>42774</v>
      </c>
      <c r="D870" s="194" t="s">
        <v>3372</v>
      </c>
      <c r="E870" s="195" t="s">
        <v>1728</v>
      </c>
      <c r="F870" s="195">
        <v>12571322</v>
      </c>
      <c r="G870" s="195"/>
      <c r="H870" s="196" t="s">
        <v>3373</v>
      </c>
      <c r="I870" s="197">
        <v>1021277.84</v>
      </c>
      <c r="J870" s="197">
        <v>0</v>
      </c>
      <c r="K870" s="198">
        <f t="shared" si="13"/>
        <v>1021277.84</v>
      </c>
      <c r="L870" s="199" t="s">
        <v>1580</v>
      </c>
    </row>
    <row r="871" spans="1:12" ht="56.25" customHeight="1">
      <c r="A871" s="200">
        <v>25</v>
      </c>
      <c r="B871" s="193" t="s">
        <v>1408</v>
      </c>
      <c r="C871" s="194">
        <v>42774</v>
      </c>
      <c r="D871" s="194" t="s">
        <v>3374</v>
      </c>
      <c r="E871" s="195" t="s">
        <v>1728</v>
      </c>
      <c r="F871" s="195">
        <v>12571321</v>
      </c>
      <c r="G871" s="195"/>
      <c r="H871" s="196" t="s">
        <v>3375</v>
      </c>
      <c r="I871" s="197">
        <v>325029.26</v>
      </c>
      <c r="J871" s="197">
        <v>0</v>
      </c>
      <c r="K871" s="198">
        <f t="shared" si="13"/>
        <v>325029.26</v>
      </c>
      <c r="L871" s="199" t="s">
        <v>1580</v>
      </c>
    </row>
    <row r="872" spans="1:12" ht="56.25" customHeight="1">
      <c r="A872" s="200">
        <v>25</v>
      </c>
      <c r="B872" s="193" t="s">
        <v>1408</v>
      </c>
      <c r="C872" s="194">
        <v>42774</v>
      </c>
      <c r="D872" s="194" t="s">
        <v>3376</v>
      </c>
      <c r="E872" s="195" t="s">
        <v>1728</v>
      </c>
      <c r="F872" s="195">
        <v>12571320</v>
      </c>
      <c r="G872" s="195"/>
      <c r="H872" s="196" t="s">
        <v>3377</v>
      </c>
      <c r="I872" s="197">
        <v>42227.200000000004</v>
      </c>
      <c r="J872" s="197">
        <v>0</v>
      </c>
      <c r="K872" s="198">
        <f t="shared" si="13"/>
        <v>42227.200000000004</v>
      </c>
      <c r="L872" s="199" t="s">
        <v>1580</v>
      </c>
    </row>
    <row r="873" spans="1:12" ht="56.25" customHeight="1">
      <c r="A873" s="200">
        <v>25</v>
      </c>
      <c r="B873" s="193" t="s">
        <v>1408</v>
      </c>
      <c r="C873" s="194">
        <v>42774</v>
      </c>
      <c r="D873" s="194" t="s">
        <v>3378</v>
      </c>
      <c r="E873" s="195" t="s">
        <v>1728</v>
      </c>
      <c r="F873" s="195">
        <v>12571319</v>
      </c>
      <c r="G873" s="195"/>
      <c r="H873" s="196" t="s">
        <v>3379</v>
      </c>
      <c r="I873" s="197">
        <v>665721.4</v>
      </c>
      <c r="J873" s="197">
        <v>0</v>
      </c>
      <c r="K873" s="198">
        <f t="shared" si="13"/>
        <v>665721.4</v>
      </c>
      <c r="L873" s="199" t="s">
        <v>1580</v>
      </c>
    </row>
    <row r="874" spans="1:12" ht="56.25" customHeight="1">
      <c r="A874" s="200">
        <v>25</v>
      </c>
      <c r="B874" s="193" t="s">
        <v>1408</v>
      </c>
      <c r="C874" s="194">
        <v>42774</v>
      </c>
      <c r="D874" s="194" t="s">
        <v>3380</v>
      </c>
      <c r="E874" s="195" t="s">
        <v>1728</v>
      </c>
      <c r="F874" s="195">
        <v>12571318</v>
      </c>
      <c r="G874" s="195"/>
      <c r="H874" s="196" t="s">
        <v>3381</v>
      </c>
      <c r="I874" s="197">
        <v>2689839.17</v>
      </c>
      <c r="J874" s="197">
        <v>0</v>
      </c>
      <c r="K874" s="198">
        <f t="shared" si="13"/>
        <v>2689839.17</v>
      </c>
      <c r="L874" s="199" t="s">
        <v>1580</v>
      </c>
    </row>
    <row r="875" spans="1:12" ht="56.25" customHeight="1">
      <c r="A875" s="200">
        <v>25</v>
      </c>
      <c r="B875" s="193" t="s">
        <v>1408</v>
      </c>
      <c r="C875" s="194">
        <v>42774</v>
      </c>
      <c r="D875" s="194" t="s">
        <v>3382</v>
      </c>
      <c r="E875" s="195" t="s">
        <v>1728</v>
      </c>
      <c r="F875" s="195">
        <v>12583877</v>
      </c>
      <c r="G875" s="195"/>
      <c r="H875" s="196" t="s">
        <v>3383</v>
      </c>
      <c r="I875" s="197">
        <v>704443.33</v>
      </c>
      <c r="J875" s="197">
        <v>0</v>
      </c>
      <c r="K875" s="198">
        <f t="shared" si="13"/>
        <v>704443.33</v>
      </c>
      <c r="L875" s="199" t="s">
        <v>1580</v>
      </c>
    </row>
    <row r="876" spans="1:12" ht="56.25" customHeight="1">
      <c r="A876" s="200">
        <v>25</v>
      </c>
      <c r="B876" s="193" t="s">
        <v>1408</v>
      </c>
      <c r="C876" s="194">
        <v>42775</v>
      </c>
      <c r="D876" s="194" t="s">
        <v>3384</v>
      </c>
      <c r="E876" s="195" t="s">
        <v>1728</v>
      </c>
      <c r="F876" s="195">
        <v>12596512</v>
      </c>
      <c r="G876" s="195"/>
      <c r="H876" s="196" t="s">
        <v>3385</v>
      </c>
      <c r="I876" s="197">
        <v>556227.35</v>
      </c>
      <c r="J876" s="197">
        <v>0</v>
      </c>
      <c r="K876" s="198">
        <f t="shared" si="13"/>
        <v>556227.35</v>
      </c>
      <c r="L876" s="199" t="s">
        <v>1580</v>
      </c>
    </row>
    <row r="877" spans="1:12" ht="56.25" customHeight="1">
      <c r="A877" s="200" t="s">
        <v>629</v>
      </c>
      <c r="B877" s="193" t="s">
        <v>630</v>
      </c>
      <c r="C877" s="194">
        <v>42775</v>
      </c>
      <c r="D877" s="194" t="s">
        <v>7457</v>
      </c>
      <c r="E877" s="195" t="s">
        <v>1289</v>
      </c>
      <c r="F877" s="195">
        <v>12607940</v>
      </c>
      <c r="G877" s="195"/>
      <c r="H877" s="196" t="s">
        <v>7458</v>
      </c>
      <c r="I877" s="197">
        <v>0</v>
      </c>
      <c r="J877" s="197">
        <v>876794.63</v>
      </c>
      <c r="K877" s="198">
        <f t="shared" si="13"/>
        <v>876794.63</v>
      </c>
      <c r="L877" s="199" t="s">
        <v>1580</v>
      </c>
    </row>
    <row r="878" spans="1:12" ht="56.25" customHeight="1">
      <c r="A878" s="200" t="s">
        <v>628</v>
      </c>
      <c r="B878" s="193" t="s">
        <v>627</v>
      </c>
      <c r="C878" s="194">
        <v>42775</v>
      </c>
      <c r="D878" s="194" t="s">
        <v>6470</v>
      </c>
      <c r="E878" s="195" t="s">
        <v>6</v>
      </c>
      <c r="F878" s="195">
        <v>800215</v>
      </c>
      <c r="G878" s="195"/>
      <c r="H878" s="196" t="s">
        <v>6471</v>
      </c>
      <c r="I878" s="197">
        <v>0</v>
      </c>
      <c r="J878" s="197">
        <v>14.36</v>
      </c>
      <c r="K878" s="198">
        <f t="shared" si="13"/>
        <v>14.36</v>
      </c>
      <c r="L878" s="199" t="s">
        <v>1580</v>
      </c>
    </row>
    <row r="879" spans="1:12" ht="56.25" customHeight="1">
      <c r="A879" s="200" t="s">
        <v>628</v>
      </c>
      <c r="B879" s="193" t="s">
        <v>627</v>
      </c>
      <c r="C879" s="194">
        <v>42775</v>
      </c>
      <c r="D879" s="194" t="s">
        <v>6472</v>
      </c>
      <c r="E879" s="195" t="s">
        <v>6</v>
      </c>
      <c r="F879" s="195">
        <v>800217</v>
      </c>
      <c r="G879" s="195"/>
      <c r="H879" s="196" t="s">
        <v>6473</v>
      </c>
      <c r="I879" s="197">
        <v>0</v>
      </c>
      <c r="J879" s="197">
        <v>799</v>
      </c>
      <c r="K879" s="198">
        <f t="shared" si="13"/>
        <v>799</v>
      </c>
      <c r="L879" s="199" t="s">
        <v>1580</v>
      </c>
    </row>
    <row r="880" spans="1:12" ht="56.25" customHeight="1">
      <c r="A880" s="200" t="s">
        <v>628</v>
      </c>
      <c r="B880" s="193" t="s">
        <v>627</v>
      </c>
      <c r="C880" s="194">
        <v>42775</v>
      </c>
      <c r="D880" s="194" t="s">
        <v>6474</v>
      </c>
      <c r="E880" s="195" t="s">
        <v>6</v>
      </c>
      <c r="F880" s="195">
        <v>800227</v>
      </c>
      <c r="G880" s="195"/>
      <c r="H880" s="196" t="s">
        <v>6475</v>
      </c>
      <c r="I880" s="197">
        <v>0</v>
      </c>
      <c r="J880" s="197">
        <v>732.6</v>
      </c>
      <c r="K880" s="198">
        <f t="shared" si="13"/>
        <v>732.6</v>
      </c>
      <c r="L880" s="199" t="s">
        <v>1580</v>
      </c>
    </row>
    <row r="881" spans="1:12" ht="56.25" customHeight="1">
      <c r="A881" s="200" t="s">
        <v>628</v>
      </c>
      <c r="B881" s="193" t="s">
        <v>627</v>
      </c>
      <c r="C881" s="194">
        <v>42775</v>
      </c>
      <c r="D881" s="194" t="s">
        <v>6476</v>
      </c>
      <c r="E881" s="195" t="s">
        <v>6</v>
      </c>
      <c r="F881" s="195">
        <v>800228</v>
      </c>
      <c r="G881" s="195"/>
      <c r="H881" s="196" t="s">
        <v>6477</v>
      </c>
      <c r="I881" s="197">
        <v>0</v>
      </c>
      <c r="J881" s="197">
        <v>11557.54</v>
      </c>
      <c r="K881" s="198">
        <f t="shared" si="13"/>
        <v>11557.54</v>
      </c>
      <c r="L881" s="199" t="s">
        <v>1580</v>
      </c>
    </row>
    <row r="882" spans="1:12" ht="56.25" customHeight="1">
      <c r="A882" s="200">
        <v>117</v>
      </c>
      <c r="B882" s="193" t="s">
        <v>1397</v>
      </c>
      <c r="C882" s="194">
        <v>42775</v>
      </c>
      <c r="D882" s="194" t="s">
        <v>4682</v>
      </c>
      <c r="E882" s="195" t="s">
        <v>11</v>
      </c>
      <c r="F882" s="195">
        <v>879344</v>
      </c>
      <c r="G882" s="195"/>
      <c r="H882" s="196" t="s">
        <v>4683</v>
      </c>
      <c r="I882" s="197">
        <v>50</v>
      </c>
      <c r="J882" s="197">
        <v>0</v>
      </c>
      <c r="K882" s="198">
        <f t="shared" si="13"/>
        <v>50</v>
      </c>
      <c r="L882" s="199" t="s">
        <v>1580</v>
      </c>
    </row>
    <row r="883" spans="1:12" ht="56.25" customHeight="1">
      <c r="A883" s="200">
        <v>86</v>
      </c>
      <c r="B883" s="193" t="s">
        <v>1409</v>
      </c>
      <c r="C883" s="194">
        <v>42775</v>
      </c>
      <c r="D883" s="194" t="s">
        <v>4584</v>
      </c>
      <c r="E883" s="195" t="s">
        <v>6</v>
      </c>
      <c r="F883" s="195">
        <v>879352</v>
      </c>
      <c r="G883" s="195"/>
      <c r="H883" s="196" t="s">
        <v>4585</v>
      </c>
      <c r="I883" s="197">
        <v>0</v>
      </c>
      <c r="J883" s="197">
        <v>216405.56</v>
      </c>
      <c r="K883" s="198">
        <f t="shared" si="13"/>
        <v>216405.56</v>
      </c>
      <c r="L883" s="199" t="s">
        <v>1580</v>
      </c>
    </row>
    <row r="884" spans="1:12" ht="56.25" customHeight="1">
      <c r="A884" s="200">
        <v>16</v>
      </c>
      <c r="B884" s="193" t="s">
        <v>1405</v>
      </c>
      <c r="C884" s="194">
        <v>42775</v>
      </c>
      <c r="D884" s="194" t="s">
        <v>2643</v>
      </c>
      <c r="E884" s="195" t="s">
        <v>6</v>
      </c>
      <c r="F884" s="195">
        <v>879376</v>
      </c>
      <c r="G884" s="195"/>
      <c r="H884" s="196" t="s">
        <v>2644</v>
      </c>
      <c r="I884" s="197">
        <v>0</v>
      </c>
      <c r="J884" s="197">
        <v>6708205.4000000004</v>
      </c>
      <c r="K884" s="198">
        <f t="shared" si="13"/>
        <v>6708205.4000000004</v>
      </c>
      <c r="L884" s="199" t="s">
        <v>1580</v>
      </c>
    </row>
    <row r="885" spans="1:12" ht="56.25" customHeight="1">
      <c r="A885" s="200" t="s">
        <v>628</v>
      </c>
      <c r="B885" s="193" t="s">
        <v>627</v>
      </c>
      <c r="C885" s="194">
        <v>42775</v>
      </c>
      <c r="D885" s="194" t="s">
        <v>6478</v>
      </c>
      <c r="E885" s="195" t="s">
        <v>11</v>
      </c>
      <c r="F885" s="195">
        <v>879386</v>
      </c>
      <c r="G885" s="195"/>
      <c r="H885" s="196" t="s">
        <v>6479</v>
      </c>
      <c r="I885" s="197">
        <v>54000</v>
      </c>
      <c r="J885" s="197">
        <v>0</v>
      </c>
      <c r="K885" s="198">
        <f t="shared" si="13"/>
        <v>54000</v>
      </c>
      <c r="L885" s="199" t="s">
        <v>1580</v>
      </c>
    </row>
    <row r="886" spans="1:12" ht="56.25" customHeight="1">
      <c r="A886" s="200">
        <v>25</v>
      </c>
      <c r="B886" s="193" t="s">
        <v>1408</v>
      </c>
      <c r="C886" s="194">
        <v>42775</v>
      </c>
      <c r="D886" s="194" t="s">
        <v>3386</v>
      </c>
      <c r="E886" s="195" t="s">
        <v>1728</v>
      </c>
      <c r="F886" s="195">
        <v>12596491</v>
      </c>
      <c r="G886" s="195"/>
      <c r="H886" s="196" t="s">
        <v>3387</v>
      </c>
      <c r="I886" s="197">
        <v>3384675.29</v>
      </c>
      <c r="J886" s="197">
        <v>0</v>
      </c>
      <c r="K886" s="198">
        <f t="shared" si="13"/>
        <v>3384675.29</v>
      </c>
      <c r="L886" s="199" t="s">
        <v>1580</v>
      </c>
    </row>
    <row r="887" spans="1:12" ht="56.25" customHeight="1">
      <c r="A887" s="200">
        <v>25</v>
      </c>
      <c r="B887" s="193" t="s">
        <v>1408</v>
      </c>
      <c r="C887" s="194">
        <v>42775</v>
      </c>
      <c r="D887" s="194" t="s">
        <v>3388</v>
      </c>
      <c r="E887" s="195" t="s">
        <v>1728</v>
      </c>
      <c r="F887" s="195">
        <v>12596492</v>
      </c>
      <c r="G887" s="195"/>
      <c r="H887" s="196" t="s">
        <v>3389</v>
      </c>
      <c r="I887" s="197">
        <v>278696.94</v>
      </c>
      <c r="J887" s="197">
        <v>0</v>
      </c>
      <c r="K887" s="198">
        <f t="shared" si="13"/>
        <v>278696.94</v>
      </c>
      <c r="L887" s="199" t="s">
        <v>1580</v>
      </c>
    </row>
    <row r="888" spans="1:12" ht="56.25" customHeight="1">
      <c r="A888" s="200">
        <v>25</v>
      </c>
      <c r="B888" s="193" t="s">
        <v>1408</v>
      </c>
      <c r="C888" s="194">
        <v>42775</v>
      </c>
      <c r="D888" s="194" t="s">
        <v>3390</v>
      </c>
      <c r="E888" s="195" t="s">
        <v>1728</v>
      </c>
      <c r="F888" s="195">
        <v>12596494</v>
      </c>
      <c r="G888" s="195"/>
      <c r="H888" s="196" t="s">
        <v>3391</v>
      </c>
      <c r="I888" s="197">
        <v>282314.08</v>
      </c>
      <c r="J888" s="197">
        <v>0</v>
      </c>
      <c r="K888" s="198">
        <f t="shared" si="13"/>
        <v>282314.08</v>
      </c>
      <c r="L888" s="199" t="s">
        <v>1580</v>
      </c>
    </row>
    <row r="889" spans="1:12" ht="56.25" customHeight="1">
      <c r="A889" s="200">
        <v>25</v>
      </c>
      <c r="B889" s="193" t="s">
        <v>1408</v>
      </c>
      <c r="C889" s="194">
        <v>42775</v>
      </c>
      <c r="D889" s="194" t="s">
        <v>3392</v>
      </c>
      <c r="E889" s="195" t="s">
        <v>1728</v>
      </c>
      <c r="F889" s="195">
        <v>12596495</v>
      </c>
      <c r="G889" s="195"/>
      <c r="H889" s="196" t="s">
        <v>3393</v>
      </c>
      <c r="I889" s="197">
        <v>342658.88</v>
      </c>
      <c r="J889" s="197">
        <v>0</v>
      </c>
      <c r="K889" s="198">
        <f t="shared" si="13"/>
        <v>342658.88</v>
      </c>
      <c r="L889" s="199" t="s">
        <v>1580</v>
      </c>
    </row>
    <row r="890" spans="1:12" ht="56.25" customHeight="1">
      <c r="A890" s="200">
        <v>25</v>
      </c>
      <c r="B890" s="193" t="s">
        <v>1408</v>
      </c>
      <c r="C890" s="194">
        <v>42775</v>
      </c>
      <c r="D890" s="194" t="s">
        <v>3394</v>
      </c>
      <c r="E890" s="195" t="s">
        <v>1728</v>
      </c>
      <c r="F890" s="195">
        <v>12596496</v>
      </c>
      <c r="G890" s="195"/>
      <c r="H890" s="196" t="s">
        <v>3395</v>
      </c>
      <c r="I890" s="197">
        <v>660859.44000000006</v>
      </c>
      <c r="J890" s="197">
        <v>0</v>
      </c>
      <c r="K890" s="198">
        <f t="shared" si="13"/>
        <v>660859.44000000006</v>
      </c>
      <c r="L890" s="199" t="s">
        <v>1580</v>
      </c>
    </row>
    <row r="891" spans="1:12" ht="56.25" customHeight="1">
      <c r="A891" s="200">
        <v>25</v>
      </c>
      <c r="B891" s="193" t="s">
        <v>1408</v>
      </c>
      <c r="C891" s="194">
        <v>42775</v>
      </c>
      <c r="D891" s="194" t="s">
        <v>3396</v>
      </c>
      <c r="E891" s="195" t="s">
        <v>1728</v>
      </c>
      <c r="F891" s="195">
        <v>12596497</v>
      </c>
      <c r="G891" s="195"/>
      <c r="H891" s="196" t="s">
        <v>3397</v>
      </c>
      <c r="I891" s="197">
        <v>954176.71</v>
      </c>
      <c r="J891" s="197">
        <v>0</v>
      </c>
      <c r="K891" s="198">
        <f t="shared" si="13"/>
        <v>954176.71</v>
      </c>
      <c r="L891" s="199" t="s">
        <v>1580</v>
      </c>
    </row>
    <row r="892" spans="1:12" ht="56.25" customHeight="1">
      <c r="A892" s="200">
        <v>25</v>
      </c>
      <c r="B892" s="193" t="s">
        <v>1408</v>
      </c>
      <c r="C892" s="194">
        <v>42775</v>
      </c>
      <c r="D892" s="194" t="s">
        <v>3398</v>
      </c>
      <c r="E892" s="195" t="s">
        <v>1728</v>
      </c>
      <c r="F892" s="195">
        <v>12596498</v>
      </c>
      <c r="G892" s="195"/>
      <c r="H892" s="196" t="s">
        <v>3399</v>
      </c>
      <c r="I892" s="197">
        <v>441707.45</v>
      </c>
      <c r="J892" s="197">
        <v>0</v>
      </c>
      <c r="K892" s="198">
        <f t="shared" si="13"/>
        <v>441707.45</v>
      </c>
      <c r="L892" s="199" t="s">
        <v>1580</v>
      </c>
    </row>
    <row r="893" spans="1:12" ht="56.25" customHeight="1">
      <c r="A893" s="200">
        <v>25</v>
      </c>
      <c r="B893" s="193" t="s">
        <v>1408</v>
      </c>
      <c r="C893" s="194">
        <v>42775</v>
      </c>
      <c r="D893" s="194" t="s">
        <v>3400</v>
      </c>
      <c r="E893" s="195" t="s">
        <v>1728</v>
      </c>
      <c r="F893" s="195">
        <v>12596499</v>
      </c>
      <c r="G893" s="195"/>
      <c r="H893" s="196" t="s">
        <v>3401</v>
      </c>
      <c r="I893" s="197">
        <v>427479.92</v>
      </c>
      <c r="J893" s="197">
        <v>0</v>
      </c>
      <c r="K893" s="198">
        <f t="shared" si="13"/>
        <v>427479.92</v>
      </c>
      <c r="L893" s="199" t="s">
        <v>1580</v>
      </c>
    </row>
    <row r="894" spans="1:12" ht="56.25" customHeight="1">
      <c r="A894" s="200">
        <v>25</v>
      </c>
      <c r="B894" s="193" t="s">
        <v>1408</v>
      </c>
      <c r="C894" s="194">
        <v>42775</v>
      </c>
      <c r="D894" s="194" t="s">
        <v>3402</v>
      </c>
      <c r="E894" s="195" t="s">
        <v>1728</v>
      </c>
      <c r="F894" s="195">
        <v>12596500</v>
      </c>
      <c r="G894" s="195"/>
      <c r="H894" s="196" t="s">
        <v>2908</v>
      </c>
      <c r="I894" s="197">
        <v>478785.05</v>
      </c>
      <c r="J894" s="197">
        <v>0</v>
      </c>
      <c r="K894" s="198">
        <f t="shared" si="13"/>
        <v>478785.05</v>
      </c>
      <c r="L894" s="199" t="s">
        <v>1580</v>
      </c>
    </row>
    <row r="895" spans="1:12" ht="56.25" customHeight="1">
      <c r="A895" s="200">
        <v>25</v>
      </c>
      <c r="B895" s="193" t="s">
        <v>1408</v>
      </c>
      <c r="C895" s="194">
        <v>42775</v>
      </c>
      <c r="D895" s="194" t="s">
        <v>3403</v>
      </c>
      <c r="E895" s="195" t="s">
        <v>1728</v>
      </c>
      <c r="F895" s="195">
        <v>12596501</v>
      </c>
      <c r="G895" s="195"/>
      <c r="H895" s="196" t="s">
        <v>2906</v>
      </c>
      <c r="I895" s="197">
        <v>544316.52</v>
      </c>
      <c r="J895" s="197">
        <v>0</v>
      </c>
      <c r="K895" s="198">
        <f t="shared" si="13"/>
        <v>544316.52</v>
      </c>
      <c r="L895" s="199" t="s">
        <v>1580</v>
      </c>
    </row>
    <row r="896" spans="1:12" ht="56.25" customHeight="1">
      <c r="A896" s="200">
        <v>25</v>
      </c>
      <c r="B896" s="193" t="s">
        <v>1408</v>
      </c>
      <c r="C896" s="194">
        <v>42775</v>
      </c>
      <c r="D896" s="194" t="s">
        <v>3404</v>
      </c>
      <c r="E896" s="195" t="s">
        <v>1728</v>
      </c>
      <c r="F896" s="195">
        <v>12596502</v>
      </c>
      <c r="G896" s="195"/>
      <c r="H896" s="196" t="s">
        <v>2904</v>
      </c>
      <c r="I896" s="197">
        <v>788711.27</v>
      </c>
      <c r="J896" s="197">
        <v>0</v>
      </c>
      <c r="K896" s="198">
        <f t="shared" si="13"/>
        <v>788711.27</v>
      </c>
      <c r="L896" s="199" t="s">
        <v>1580</v>
      </c>
    </row>
    <row r="897" spans="1:12" ht="56.25" customHeight="1">
      <c r="A897" s="200">
        <v>25</v>
      </c>
      <c r="B897" s="193" t="s">
        <v>1408</v>
      </c>
      <c r="C897" s="194">
        <v>42775</v>
      </c>
      <c r="D897" s="194" t="s">
        <v>3405</v>
      </c>
      <c r="E897" s="195" t="s">
        <v>1728</v>
      </c>
      <c r="F897" s="195">
        <v>12596503</v>
      </c>
      <c r="G897" s="195"/>
      <c r="H897" s="196" t="s">
        <v>2898</v>
      </c>
      <c r="I897" s="197">
        <v>687599.32000000007</v>
      </c>
      <c r="J897" s="197">
        <v>0</v>
      </c>
      <c r="K897" s="198">
        <f t="shared" si="13"/>
        <v>687599.32000000007</v>
      </c>
      <c r="L897" s="199" t="s">
        <v>1580</v>
      </c>
    </row>
    <row r="898" spans="1:12" ht="56.25" customHeight="1">
      <c r="A898" s="200">
        <v>25</v>
      </c>
      <c r="B898" s="193" t="s">
        <v>1408</v>
      </c>
      <c r="C898" s="194">
        <v>42775</v>
      </c>
      <c r="D898" s="194" t="s">
        <v>3406</v>
      </c>
      <c r="E898" s="195" t="s">
        <v>1728</v>
      </c>
      <c r="F898" s="195">
        <v>12596504</v>
      </c>
      <c r="G898" s="195"/>
      <c r="H898" s="196" t="s">
        <v>3407</v>
      </c>
      <c r="I898" s="197">
        <v>649827.18000000005</v>
      </c>
      <c r="J898" s="197">
        <v>0</v>
      </c>
      <c r="K898" s="198">
        <f t="shared" si="13"/>
        <v>649827.18000000005</v>
      </c>
      <c r="L898" s="199" t="s">
        <v>1580</v>
      </c>
    </row>
    <row r="899" spans="1:12" ht="56.25" customHeight="1">
      <c r="A899" s="200">
        <v>25</v>
      </c>
      <c r="B899" s="193" t="s">
        <v>1408</v>
      </c>
      <c r="C899" s="194">
        <v>42775</v>
      </c>
      <c r="D899" s="194" t="s">
        <v>3408</v>
      </c>
      <c r="E899" s="195" t="s">
        <v>1728</v>
      </c>
      <c r="F899" s="195">
        <v>12596505</v>
      </c>
      <c r="G899" s="195"/>
      <c r="H899" s="196" t="s">
        <v>3409</v>
      </c>
      <c r="I899" s="197">
        <v>646299.12</v>
      </c>
      <c r="J899" s="197">
        <v>0</v>
      </c>
      <c r="K899" s="198">
        <f t="shared" si="13"/>
        <v>646299.12</v>
      </c>
      <c r="L899" s="199" t="s">
        <v>1580</v>
      </c>
    </row>
    <row r="900" spans="1:12" ht="56.25" customHeight="1">
      <c r="A900" s="200">
        <v>25</v>
      </c>
      <c r="B900" s="193" t="s">
        <v>1408</v>
      </c>
      <c r="C900" s="194">
        <v>42775</v>
      </c>
      <c r="D900" s="194" t="s">
        <v>3410</v>
      </c>
      <c r="E900" s="195" t="s">
        <v>1728</v>
      </c>
      <c r="F900" s="195">
        <v>12596506</v>
      </c>
      <c r="G900" s="195"/>
      <c r="H900" s="196" t="s">
        <v>2900</v>
      </c>
      <c r="I900" s="197">
        <v>1175507.48</v>
      </c>
      <c r="J900" s="197">
        <v>0</v>
      </c>
      <c r="K900" s="198">
        <f t="shared" si="13"/>
        <v>1175507.48</v>
      </c>
      <c r="L900" s="199" t="s">
        <v>1580</v>
      </c>
    </row>
    <row r="901" spans="1:12" ht="56.25" customHeight="1">
      <c r="A901" s="200">
        <v>25</v>
      </c>
      <c r="B901" s="193" t="s">
        <v>1408</v>
      </c>
      <c r="C901" s="194">
        <v>42775</v>
      </c>
      <c r="D901" s="194" t="s">
        <v>3411</v>
      </c>
      <c r="E901" s="195" t="s">
        <v>1728</v>
      </c>
      <c r="F901" s="195">
        <v>12596507</v>
      </c>
      <c r="G901" s="195"/>
      <c r="H901" s="196" t="s">
        <v>3412</v>
      </c>
      <c r="I901" s="197">
        <v>588659.05000000005</v>
      </c>
      <c r="J901" s="197">
        <v>0</v>
      </c>
      <c r="K901" s="198">
        <f t="shared" si="13"/>
        <v>588659.05000000005</v>
      </c>
      <c r="L901" s="199" t="s">
        <v>1580</v>
      </c>
    </row>
    <row r="902" spans="1:12" ht="56.25" customHeight="1">
      <c r="A902" s="200">
        <v>25</v>
      </c>
      <c r="B902" s="193" t="s">
        <v>1408</v>
      </c>
      <c r="C902" s="194">
        <v>42775</v>
      </c>
      <c r="D902" s="194" t="s">
        <v>3413</v>
      </c>
      <c r="E902" s="195" t="s">
        <v>1728</v>
      </c>
      <c r="F902" s="195">
        <v>12596508</v>
      </c>
      <c r="G902" s="195"/>
      <c r="H902" s="196" t="s">
        <v>3414</v>
      </c>
      <c r="I902" s="197">
        <v>97384.3</v>
      </c>
      <c r="J902" s="197">
        <v>0</v>
      </c>
      <c r="K902" s="198">
        <f t="shared" si="13"/>
        <v>97384.3</v>
      </c>
      <c r="L902" s="199" t="s">
        <v>1580</v>
      </c>
    </row>
    <row r="903" spans="1:12" ht="56.25" customHeight="1">
      <c r="A903" s="200">
        <v>25</v>
      </c>
      <c r="B903" s="193" t="s">
        <v>1408</v>
      </c>
      <c r="C903" s="194">
        <v>42775</v>
      </c>
      <c r="D903" s="194" t="s">
        <v>3415</v>
      </c>
      <c r="E903" s="195" t="s">
        <v>1728</v>
      </c>
      <c r="F903" s="195">
        <v>12596509</v>
      </c>
      <c r="G903" s="195"/>
      <c r="H903" s="196" t="s">
        <v>3416</v>
      </c>
      <c r="I903" s="197">
        <v>1852970.98</v>
      </c>
      <c r="J903" s="197">
        <v>0</v>
      </c>
      <c r="K903" s="198">
        <f t="shared" si="13"/>
        <v>1852970.98</v>
      </c>
      <c r="L903" s="199" t="s">
        <v>1580</v>
      </c>
    </row>
    <row r="904" spans="1:12" ht="56.25" customHeight="1">
      <c r="A904" s="200">
        <v>25</v>
      </c>
      <c r="B904" s="193" t="s">
        <v>1408</v>
      </c>
      <c r="C904" s="194">
        <v>42775</v>
      </c>
      <c r="D904" s="194" t="s">
        <v>3417</v>
      </c>
      <c r="E904" s="195" t="s">
        <v>1728</v>
      </c>
      <c r="F904" s="195">
        <v>12596510</v>
      </c>
      <c r="G904" s="195"/>
      <c r="H904" s="196" t="s">
        <v>3418</v>
      </c>
      <c r="I904" s="197">
        <v>1226663.17</v>
      </c>
      <c r="J904" s="197">
        <v>0</v>
      </c>
      <c r="K904" s="198">
        <f t="shared" si="13"/>
        <v>1226663.17</v>
      </c>
      <c r="L904" s="199" t="s">
        <v>1580</v>
      </c>
    </row>
    <row r="905" spans="1:12" ht="56.25" customHeight="1">
      <c r="A905" s="200">
        <v>25</v>
      </c>
      <c r="B905" s="193" t="s">
        <v>1408</v>
      </c>
      <c r="C905" s="194">
        <v>42775</v>
      </c>
      <c r="D905" s="194" t="s">
        <v>3419</v>
      </c>
      <c r="E905" s="195" t="s">
        <v>1728</v>
      </c>
      <c r="F905" s="195">
        <v>12596511</v>
      </c>
      <c r="G905" s="195"/>
      <c r="H905" s="196" t="s">
        <v>3420</v>
      </c>
      <c r="I905" s="197">
        <v>447499.27</v>
      </c>
      <c r="J905" s="197">
        <v>0</v>
      </c>
      <c r="K905" s="198">
        <f t="shared" ref="K905:K968" si="14">+I905+J905</f>
        <v>447499.27</v>
      </c>
      <c r="L905" s="199" t="s">
        <v>1580</v>
      </c>
    </row>
    <row r="906" spans="1:12" ht="56.25" customHeight="1">
      <c r="A906" s="200" t="s">
        <v>629</v>
      </c>
      <c r="B906" s="193" t="s">
        <v>630</v>
      </c>
      <c r="C906" s="194">
        <v>42775</v>
      </c>
      <c r="D906" s="194" t="s">
        <v>7459</v>
      </c>
      <c r="E906" s="195" t="s">
        <v>11</v>
      </c>
      <c r="F906" s="195">
        <v>8889</v>
      </c>
      <c r="G906" s="195"/>
      <c r="H906" s="196" t="s">
        <v>7460</v>
      </c>
      <c r="I906" s="197">
        <v>13745.720000000001</v>
      </c>
      <c r="J906" s="197">
        <v>0</v>
      </c>
      <c r="K906" s="198">
        <f t="shared" si="14"/>
        <v>13745.720000000001</v>
      </c>
      <c r="L906" s="199" t="s">
        <v>1580</v>
      </c>
    </row>
    <row r="907" spans="1:12" ht="56.25" customHeight="1">
      <c r="A907" s="200">
        <v>10</v>
      </c>
      <c r="B907" s="193" t="s">
        <v>1384</v>
      </c>
      <c r="C907" s="194">
        <v>42775</v>
      </c>
      <c r="D907" s="194" t="s">
        <v>1992</v>
      </c>
      <c r="E907" s="195" t="s">
        <v>15</v>
      </c>
      <c r="F907" s="195">
        <v>375120</v>
      </c>
      <c r="G907" s="195"/>
      <c r="H907" s="196" t="s">
        <v>1993</v>
      </c>
      <c r="I907" s="197">
        <v>50</v>
      </c>
      <c r="J907" s="197">
        <v>0</v>
      </c>
      <c r="K907" s="198">
        <f t="shared" si="14"/>
        <v>50</v>
      </c>
      <c r="L907" s="199" t="s">
        <v>1580</v>
      </c>
    </row>
    <row r="908" spans="1:12" ht="56.25" customHeight="1">
      <c r="A908" s="200">
        <v>10</v>
      </c>
      <c r="B908" s="193" t="s">
        <v>1384</v>
      </c>
      <c r="C908" s="194">
        <v>42775</v>
      </c>
      <c r="D908" s="194" t="s">
        <v>1994</v>
      </c>
      <c r="E908" s="195" t="s">
        <v>6</v>
      </c>
      <c r="F908" s="195">
        <v>375121</v>
      </c>
      <c r="G908" s="195"/>
      <c r="H908" s="196" t="s">
        <v>1995</v>
      </c>
      <c r="I908" s="197">
        <v>0</v>
      </c>
      <c r="J908" s="197">
        <v>7554.92</v>
      </c>
      <c r="K908" s="198">
        <f t="shared" si="14"/>
        <v>7554.92</v>
      </c>
      <c r="L908" s="199" t="s">
        <v>1580</v>
      </c>
    </row>
    <row r="909" spans="1:12" ht="56.25" customHeight="1">
      <c r="A909" s="200">
        <v>10</v>
      </c>
      <c r="B909" s="193" t="s">
        <v>1384</v>
      </c>
      <c r="C909" s="194">
        <v>42775</v>
      </c>
      <c r="D909" s="194" t="s">
        <v>1996</v>
      </c>
      <c r="E909" s="195" t="s">
        <v>15</v>
      </c>
      <c r="F909" s="195">
        <v>375122</v>
      </c>
      <c r="G909" s="195"/>
      <c r="H909" s="196" t="s">
        <v>1997</v>
      </c>
      <c r="I909" s="197">
        <v>50</v>
      </c>
      <c r="J909" s="197">
        <v>0</v>
      </c>
      <c r="K909" s="198">
        <f t="shared" si="14"/>
        <v>50</v>
      </c>
      <c r="L909" s="199" t="s">
        <v>1580</v>
      </c>
    </row>
    <row r="910" spans="1:12" ht="56.25" customHeight="1">
      <c r="A910" s="200">
        <v>526</v>
      </c>
      <c r="B910" s="193" t="s">
        <v>1411</v>
      </c>
      <c r="C910" s="194">
        <v>42775</v>
      </c>
      <c r="D910" s="194" t="s">
        <v>6005</v>
      </c>
      <c r="E910" s="195" t="s">
        <v>1728</v>
      </c>
      <c r="F910" s="195">
        <v>12583287</v>
      </c>
      <c r="G910" s="195"/>
      <c r="H910" s="196" t="s">
        <v>6006</v>
      </c>
      <c r="I910" s="197">
        <v>0</v>
      </c>
      <c r="J910" s="197">
        <v>3933</v>
      </c>
      <c r="K910" s="198">
        <f t="shared" si="14"/>
        <v>3933</v>
      </c>
      <c r="L910" s="199" t="s">
        <v>1580</v>
      </c>
    </row>
    <row r="911" spans="1:12" ht="56.25" customHeight="1">
      <c r="A911" s="200" t="s">
        <v>628</v>
      </c>
      <c r="B911" s="193" t="s">
        <v>627</v>
      </c>
      <c r="C911" s="194">
        <v>42775</v>
      </c>
      <c r="D911" s="194" t="s">
        <v>6480</v>
      </c>
      <c r="E911" s="195" t="s">
        <v>1728</v>
      </c>
      <c r="F911" s="195">
        <v>12583822</v>
      </c>
      <c r="G911" s="195"/>
      <c r="H911" s="196" t="s">
        <v>6481</v>
      </c>
      <c r="I911" s="197">
        <v>0</v>
      </c>
      <c r="J911" s="197">
        <v>400</v>
      </c>
      <c r="K911" s="198">
        <f t="shared" si="14"/>
        <v>400</v>
      </c>
      <c r="L911" s="199" t="s">
        <v>1580</v>
      </c>
    </row>
    <row r="912" spans="1:12" ht="56.25" customHeight="1">
      <c r="A912" s="200">
        <v>340</v>
      </c>
      <c r="B912" s="193" t="s">
        <v>1401</v>
      </c>
      <c r="C912" s="194">
        <v>42775</v>
      </c>
      <c r="D912" s="194" t="s">
        <v>5299</v>
      </c>
      <c r="E912" s="195" t="s">
        <v>1728</v>
      </c>
      <c r="F912" s="195">
        <v>12583292</v>
      </c>
      <c r="G912" s="195"/>
      <c r="H912" s="196" t="s">
        <v>5300</v>
      </c>
      <c r="I912" s="197">
        <v>0</v>
      </c>
      <c r="J912" s="197">
        <v>4731</v>
      </c>
      <c r="K912" s="198">
        <f t="shared" si="14"/>
        <v>4731</v>
      </c>
      <c r="L912" s="199" t="s">
        <v>1580</v>
      </c>
    </row>
    <row r="913" spans="1:12" ht="56.25" customHeight="1">
      <c r="A913" s="200">
        <v>513</v>
      </c>
      <c r="B913" s="193" t="s">
        <v>1394</v>
      </c>
      <c r="C913" s="194">
        <v>42775</v>
      </c>
      <c r="D913" s="194" t="s">
        <v>5669</v>
      </c>
      <c r="E913" s="195" t="s">
        <v>15</v>
      </c>
      <c r="F913" s="195">
        <v>375653</v>
      </c>
      <c r="G913" s="195"/>
      <c r="H913" s="196" t="s">
        <v>5670</v>
      </c>
      <c r="I913" s="197">
        <v>50</v>
      </c>
      <c r="J913" s="197">
        <v>0</v>
      </c>
      <c r="K913" s="198">
        <f t="shared" si="14"/>
        <v>50</v>
      </c>
      <c r="L913" s="199" t="s">
        <v>1580</v>
      </c>
    </row>
    <row r="914" spans="1:12" ht="56.25" customHeight="1">
      <c r="A914" s="200">
        <v>10</v>
      </c>
      <c r="B914" s="193" t="s">
        <v>1384</v>
      </c>
      <c r="C914" s="194">
        <v>42775</v>
      </c>
      <c r="D914" s="194" t="s">
        <v>1998</v>
      </c>
      <c r="E914" s="195" t="s">
        <v>15</v>
      </c>
      <c r="F914" s="195">
        <v>375647</v>
      </c>
      <c r="G914" s="195"/>
      <c r="H914" s="196" t="s">
        <v>1999</v>
      </c>
      <c r="I914" s="197">
        <v>50</v>
      </c>
      <c r="J914" s="197">
        <v>0</v>
      </c>
      <c r="K914" s="198">
        <f t="shared" si="14"/>
        <v>50</v>
      </c>
      <c r="L914" s="199" t="s">
        <v>1580</v>
      </c>
    </row>
    <row r="915" spans="1:12" ht="56.25" customHeight="1">
      <c r="A915" s="200">
        <v>20</v>
      </c>
      <c r="B915" s="193" t="s">
        <v>1412</v>
      </c>
      <c r="C915" s="194">
        <v>42775</v>
      </c>
      <c r="D915" s="194" t="s">
        <v>2801</v>
      </c>
      <c r="E915" s="195" t="s">
        <v>15</v>
      </c>
      <c r="F915" s="195">
        <v>1638</v>
      </c>
      <c r="G915" s="195"/>
      <c r="H915" s="196" t="s">
        <v>2802</v>
      </c>
      <c r="I915" s="197">
        <v>270</v>
      </c>
      <c r="J915" s="197">
        <v>0</v>
      </c>
      <c r="K915" s="198">
        <f t="shared" si="14"/>
        <v>270</v>
      </c>
      <c r="L915" s="199" t="s">
        <v>1580</v>
      </c>
    </row>
    <row r="916" spans="1:12" ht="56.25" customHeight="1">
      <c r="A916" s="200">
        <v>513</v>
      </c>
      <c r="B916" s="193" t="s">
        <v>1394</v>
      </c>
      <c r="C916" s="194">
        <v>42775</v>
      </c>
      <c r="D916" s="194" t="s">
        <v>5671</v>
      </c>
      <c r="E916" s="195" t="s">
        <v>15</v>
      </c>
      <c r="F916" s="195">
        <v>1639</v>
      </c>
      <c r="G916" s="195"/>
      <c r="H916" s="196" t="s">
        <v>5672</v>
      </c>
      <c r="I916" s="197">
        <v>102274.63</v>
      </c>
      <c r="J916" s="197">
        <v>0</v>
      </c>
      <c r="K916" s="198">
        <f t="shared" si="14"/>
        <v>102274.63</v>
      </c>
      <c r="L916" s="199" t="s">
        <v>1580</v>
      </c>
    </row>
    <row r="917" spans="1:12" ht="56.25" customHeight="1">
      <c r="A917" s="200">
        <v>590</v>
      </c>
      <c r="B917" s="193" t="s">
        <v>1420</v>
      </c>
      <c r="C917" s="194">
        <v>42775</v>
      </c>
      <c r="D917" s="194" t="s">
        <v>6155</v>
      </c>
      <c r="E917" s="195" t="s">
        <v>15</v>
      </c>
      <c r="F917" s="195">
        <v>1637</v>
      </c>
      <c r="G917" s="195"/>
      <c r="H917" s="196" t="s">
        <v>6156</v>
      </c>
      <c r="I917" s="197">
        <v>2972.15</v>
      </c>
      <c r="J917" s="197">
        <v>0</v>
      </c>
      <c r="K917" s="198">
        <f t="shared" si="14"/>
        <v>2972.15</v>
      </c>
      <c r="L917" s="199" t="s">
        <v>1580</v>
      </c>
    </row>
    <row r="918" spans="1:12" ht="56.25" customHeight="1">
      <c r="A918" s="200">
        <v>25</v>
      </c>
      <c r="B918" s="193" t="s">
        <v>1408</v>
      </c>
      <c r="C918" s="194">
        <v>42776</v>
      </c>
      <c r="D918" s="194" t="s">
        <v>3421</v>
      </c>
      <c r="E918" s="195" t="s">
        <v>1728</v>
      </c>
      <c r="F918" s="195">
        <v>12607927</v>
      </c>
      <c r="G918" s="195"/>
      <c r="H918" s="196" t="s">
        <v>3422</v>
      </c>
      <c r="I918" s="197">
        <v>381023.09</v>
      </c>
      <c r="J918" s="197">
        <v>0</v>
      </c>
      <c r="K918" s="198">
        <f t="shared" si="14"/>
        <v>381023.09</v>
      </c>
      <c r="L918" s="199" t="s">
        <v>1580</v>
      </c>
    </row>
    <row r="919" spans="1:12" ht="56.25" customHeight="1">
      <c r="A919" s="200">
        <v>25</v>
      </c>
      <c r="B919" s="193" t="s">
        <v>1408</v>
      </c>
      <c r="C919" s="194">
        <v>42776</v>
      </c>
      <c r="D919" s="194" t="s">
        <v>3423</v>
      </c>
      <c r="E919" s="195" t="s">
        <v>1728</v>
      </c>
      <c r="F919" s="195">
        <v>12607926</v>
      </c>
      <c r="G919" s="195"/>
      <c r="H919" s="196" t="s">
        <v>3424</v>
      </c>
      <c r="I919" s="197">
        <v>658314.36</v>
      </c>
      <c r="J919" s="197">
        <v>0</v>
      </c>
      <c r="K919" s="198">
        <f t="shared" si="14"/>
        <v>658314.36</v>
      </c>
      <c r="L919" s="199" t="s">
        <v>1580</v>
      </c>
    </row>
    <row r="920" spans="1:12" ht="56.25" customHeight="1">
      <c r="A920" s="200">
        <v>25</v>
      </c>
      <c r="B920" s="193" t="s">
        <v>1408</v>
      </c>
      <c r="C920" s="194">
        <v>42776</v>
      </c>
      <c r="D920" s="194" t="s">
        <v>3425</v>
      </c>
      <c r="E920" s="195" t="s">
        <v>1728</v>
      </c>
      <c r="F920" s="195">
        <v>12607922</v>
      </c>
      <c r="G920" s="195"/>
      <c r="H920" s="196" t="s">
        <v>3426</v>
      </c>
      <c r="I920" s="197">
        <v>654425.82999999996</v>
      </c>
      <c r="J920" s="197">
        <v>0</v>
      </c>
      <c r="K920" s="198">
        <f t="shared" si="14"/>
        <v>654425.82999999996</v>
      </c>
      <c r="L920" s="199" t="s">
        <v>1580</v>
      </c>
    </row>
    <row r="921" spans="1:12" ht="56.25" customHeight="1">
      <c r="A921" s="200">
        <v>25</v>
      </c>
      <c r="B921" s="193" t="s">
        <v>1408</v>
      </c>
      <c r="C921" s="194">
        <v>42776</v>
      </c>
      <c r="D921" s="194" t="s">
        <v>3427</v>
      </c>
      <c r="E921" s="195" t="s">
        <v>1728</v>
      </c>
      <c r="F921" s="195">
        <v>12607880</v>
      </c>
      <c r="G921" s="195"/>
      <c r="H921" s="196" t="s">
        <v>3428</v>
      </c>
      <c r="I921" s="197">
        <v>310165.33</v>
      </c>
      <c r="J921" s="197">
        <v>0</v>
      </c>
      <c r="K921" s="198">
        <f t="shared" si="14"/>
        <v>310165.33</v>
      </c>
      <c r="L921" s="199" t="s">
        <v>1580</v>
      </c>
    </row>
    <row r="922" spans="1:12" ht="56.25" customHeight="1">
      <c r="A922" s="200" t="s">
        <v>628</v>
      </c>
      <c r="B922" s="193" t="s">
        <v>627</v>
      </c>
      <c r="C922" s="194">
        <v>42776</v>
      </c>
      <c r="D922" s="194" t="s">
        <v>6482</v>
      </c>
      <c r="E922" s="195" t="s">
        <v>6</v>
      </c>
      <c r="F922" s="195">
        <v>879494</v>
      </c>
      <c r="G922" s="195"/>
      <c r="H922" s="196" t="s">
        <v>6483</v>
      </c>
      <c r="I922" s="197">
        <v>0</v>
      </c>
      <c r="J922" s="197">
        <v>29254.47</v>
      </c>
      <c r="K922" s="198">
        <f t="shared" si="14"/>
        <v>29254.47</v>
      </c>
      <c r="L922" s="199" t="s">
        <v>1580</v>
      </c>
    </row>
    <row r="923" spans="1:12" ht="56.25" customHeight="1">
      <c r="A923" s="200">
        <v>576</v>
      </c>
      <c r="B923" s="193" t="s">
        <v>9862</v>
      </c>
      <c r="C923" s="194">
        <v>42776</v>
      </c>
      <c r="D923" s="194" t="s">
        <v>6090</v>
      </c>
      <c r="E923" s="195" t="s">
        <v>11</v>
      </c>
      <c r="F923" s="195">
        <v>879492</v>
      </c>
      <c r="G923" s="195"/>
      <c r="H923" s="196" t="s">
        <v>6091</v>
      </c>
      <c r="I923" s="197">
        <v>660.06000000000006</v>
      </c>
      <c r="J923" s="197">
        <v>0</v>
      </c>
      <c r="K923" s="198">
        <f t="shared" si="14"/>
        <v>660.06000000000006</v>
      </c>
      <c r="L923" s="199" t="s">
        <v>1580</v>
      </c>
    </row>
    <row r="924" spans="1:12" ht="56.25" customHeight="1">
      <c r="A924" s="200">
        <v>222</v>
      </c>
      <c r="B924" s="193" t="s">
        <v>1398</v>
      </c>
      <c r="C924" s="194">
        <v>42776</v>
      </c>
      <c r="D924" s="194" t="s">
        <v>4989</v>
      </c>
      <c r="E924" s="195" t="s">
        <v>6</v>
      </c>
      <c r="F924" s="195">
        <v>879474</v>
      </c>
      <c r="G924" s="195"/>
      <c r="H924" s="196" t="s">
        <v>4990</v>
      </c>
      <c r="I924" s="197">
        <v>0</v>
      </c>
      <c r="J924" s="197">
        <v>324187.99</v>
      </c>
      <c r="K924" s="198">
        <f t="shared" si="14"/>
        <v>324187.99</v>
      </c>
      <c r="L924" s="199" t="s">
        <v>1580</v>
      </c>
    </row>
    <row r="925" spans="1:12" ht="56.25" customHeight="1">
      <c r="A925" s="200" t="s">
        <v>629</v>
      </c>
      <c r="B925" s="193" t="s">
        <v>630</v>
      </c>
      <c r="C925" s="194">
        <v>42776</v>
      </c>
      <c r="D925" s="194" t="s">
        <v>7461</v>
      </c>
      <c r="E925" s="195" t="s">
        <v>6</v>
      </c>
      <c r="F925" s="195">
        <v>879471</v>
      </c>
      <c r="G925" s="195"/>
      <c r="H925" s="196" t="s">
        <v>7462</v>
      </c>
      <c r="I925" s="197">
        <v>0</v>
      </c>
      <c r="J925" s="197">
        <v>15317.11</v>
      </c>
      <c r="K925" s="198">
        <f t="shared" si="14"/>
        <v>15317.11</v>
      </c>
      <c r="L925" s="199" t="s">
        <v>1580</v>
      </c>
    </row>
    <row r="926" spans="1:12" ht="56.25" customHeight="1">
      <c r="A926" s="200">
        <v>117</v>
      </c>
      <c r="B926" s="193" t="s">
        <v>1397</v>
      </c>
      <c r="C926" s="194">
        <v>42776</v>
      </c>
      <c r="D926" s="194" t="s">
        <v>4684</v>
      </c>
      <c r="E926" s="195" t="s">
        <v>11</v>
      </c>
      <c r="F926" s="195">
        <v>879464</v>
      </c>
      <c r="G926" s="195"/>
      <c r="H926" s="196" t="s">
        <v>4685</v>
      </c>
      <c r="I926" s="197">
        <v>50</v>
      </c>
      <c r="J926" s="197">
        <v>0</v>
      </c>
      <c r="K926" s="198">
        <f t="shared" si="14"/>
        <v>50</v>
      </c>
      <c r="L926" s="199" t="s">
        <v>1580</v>
      </c>
    </row>
    <row r="927" spans="1:12" ht="56.25" customHeight="1">
      <c r="A927" s="200" t="s">
        <v>628</v>
      </c>
      <c r="B927" s="193" t="s">
        <v>627</v>
      </c>
      <c r="C927" s="194">
        <v>42776</v>
      </c>
      <c r="D927" s="194" t="s">
        <v>6484</v>
      </c>
      <c r="E927" s="195" t="s">
        <v>6</v>
      </c>
      <c r="F927" s="195">
        <v>879426</v>
      </c>
      <c r="G927" s="195"/>
      <c r="H927" s="196" t="s">
        <v>6485</v>
      </c>
      <c r="I927" s="197">
        <v>0</v>
      </c>
      <c r="J927" s="197">
        <v>11723.16</v>
      </c>
      <c r="K927" s="198">
        <f t="shared" si="14"/>
        <v>11723.16</v>
      </c>
      <c r="L927" s="199" t="s">
        <v>1580</v>
      </c>
    </row>
    <row r="928" spans="1:12" ht="56.25" customHeight="1">
      <c r="A928" s="200" t="s">
        <v>628</v>
      </c>
      <c r="B928" s="193" t="s">
        <v>627</v>
      </c>
      <c r="C928" s="194">
        <v>42776</v>
      </c>
      <c r="D928" s="194" t="s">
        <v>6486</v>
      </c>
      <c r="E928" s="195" t="s">
        <v>6</v>
      </c>
      <c r="F928" s="195">
        <v>800781</v>
      </c>
      <c r="G928" s="195"/>
      <c r="H928" s="196" t="s">
        <v>6487</v>
      </c>
      <c r="I928" s="197">
        <v>0</v>
      </c>
      <c r="J928" s="197">
        <v>13685.19</v>
      </c>
      <c r="K928" s="198">
        <f t="shared" si="14"/>
        <v>13685.19</v>
      </c>
      <c r="L928" s="199" t="s">
        <v>1580</v>
      </c>
    </row>
    <row r="929" spans="1:12" ht="56.25" customHeight="1">
      <c r="A929" s="200">
        <v>594</v>
      </c>
      <c r="B929" s="193" t="s">
        <v>1415</v>
      </c>
      <c r="C929" s="194">
        <v>42776</v>
      </c>
      <c r="D929" s="194" t="s">
        <v>6213</v>
      </c>
      <c r="E929" s="195" t="s">
        <v>15</v>
      </c>
      <c r="F929" s="195">
        <v>1658</v>
      </c>
      <c r="G929" s="195"/>
      <c r="H929" s="196" t="s">
        <v>6214</v>
      </c>
      <c r="I929" s="197">
        <v>603.94000000000005</v>
      </c>
      <c r="J929" s="197">
        <v>0</v>
      </c>
      <c r="K929" s="198">
        <f t="shared" si="14"/>
        <v>603.94000000000005</v>
      </c>
      <c r="L929" s="199" t="s">
        <v>1580</v>
      </c>
    </row>
    <row r="930" spans="1:12" ht="56.25" customHeight="1">
      <c r="A930" s="200">
        <v>10</v>
      </c>
      <c r="B930" s="193" t="s">
        <v>1384</v>
      </c>
      <c r="C930" s="194">
        <v>42776</v>
      </c>
      <c r="D930" s="194" t="s">
        <v>2000</v>
      </c>
      <c r="E930" s="195" t="s">
        <v>15</v>
      </c>
      <c r="F930" s="195">
        <v>1651</v>
      </c>
      <c r="G930" s="195"/>
      <c r="H930" s="196" t="s">
        <v>2001</v>
      </c>
      <c r="I930" s="197">
        <v>373.59000000000003</v>
      </c>
      <c r="J930" s="197">
        <v>0</v>
      </c>
      <c r="K930" s="198">
        <f t="shared" si="14"/>
        <v>373.59000000000003</v>
      </c>
      <c r="L930" s="199" t="s">
        <v>1580</v>
      </c>
    </row>
    <row r="931" spans="1:12" ht="56.25" customHeight="1">
      <c r="A931" s="200">
        <v>10</v>
      </c>
      <c r="B931" s="193" t="s">
        <v>1384</v>
      </c>
      <c r="C931" s="194">
        <v>42776</v>
      </c>
      <c r="D931" s="194" t="s">
        <v>2002</v>
      </c>
      <c r="E931" s="195" t="s">
        <v>15</v>
      </c>
      <c r="F931" s="195">
        <v>1649</v>
      </c>
      <c r="G931" s="195"/>
      <c r="H931" s="196" t="s">
        <v>2003</v>
      </c>
      <c r="I931" s="197">
        <v>326.32</v>
      </c>
      <c r="J931" s="197">
        <v>0</v>
      </c>
      <c r="K931" s="198">
        <f t="shared" si="14"/>
        <v>326.32</v>
      </c>
      <c r="L931" s="199" t="s">
        <v>1580</v>
      </c>
    </row>
    <row r="932" spans="1:12" ht="56.25" customHeight="1">
      <c r="A932" s="200">
        <v>10</v>
      </c>
      <c r="B932" s="193" t="s">
        <v>1384</v>
      </c>
      <c r="C932" s="194">
        <v>42776</v>
      </c>
      <c r="D932" s="194" t="s">
        <v>2004</v>
      </c>
      <c r="E932" s="195" t="s">
        <v>15</v>
      </c>
      <c r="F932" s="195">
        <v>1648</v>
      </c>
      <c r="G932" s="195"/>
      <c r="H932" s="196" t="s">
        <v>2005</v>
      </c>
      <c r="I932" s="197">
        <v>358.36</v>
      </c>
      <c r="J932" s="197">
        <v>0</v>
      </c>
      <c r="K932" s="198">
        <f t="shared" si="14"/>
        <v>358.36</v>
      </c>
      <c r="L932" s="199" t="s">
        <v>1580</v>
      </c>
    </row>
    <row r="933" spans="1:12" ht="56.25" customHeight="1">
      <c r="A933" s="200">
        <v>10</v>
      </c>
      <c r="B933" s="193" t="s">
        <v>1384</v>
      </c>
      <c r="C933" s="194">
        <v>42776</v>
      </c>
      <c r="D933" s="194" t="s">
        <v>2006</v>
      </c>
      <c r="E933" s="195" t="s">
        <v>15</v>
      </c>
      <c r="F933" s="195">
        <v>1647</v>
      </c>
      <c r="G933" s="195"/>
      <c r="H933" s="196" t="s">
        <v>2007</v>
      </c>
      <c r="I933" s="197">
        <v>308.76</v>
      </c>
      <c r="J933" s="197">
        <v>0</v>
      </c>
      <c r="K933" s="198">
        <f t="shared" si="14"/>
        <v>308.76</v>
      </c>
      <c r="L933" s="199" t="s">
        <v>1580</v>
      </c>
    </row>
    <row r="934" spans="1:12" ht="56.25" customHeight="1">
      <c r="A934" s="200">
        <v>513</v>
      </c>
      <c r="B934" s="193" t="s">
        <v>1394</v>
      </c>
      <c r="C934" s="194">
        <v>42776</v>
      </c>
      <c r="D934" s="194" t="s">
        <v>5673</v>
      </c>
      <c r="E934" s="195" t="s">
        <v>15</v>
      </c>
      <c r="F934" s="195">
        <v>376246</v>
      </c>
      <c r="G934" s="195"/>
      <c r="H934" s="196" t="s">
        <v>5674</v>
      </c>
      <c r="I934" s="197">
        <v>50</v>
      </c>
      <c r="J934" s="197">
        <v>0</v>
      </c>
      <c r="K934" s="198">
        <f t="shared" si="14"/>
        <v>50</v>
      </c>
      <c r="L934" s="199" t="s">
        <v>1580</v>
      </c>
    </row>
    <row r="935" spans="1:12" ht="56.25" customHeight="1">
      <c r="A935" s="200" t="s">
        <v>629</v>
      </c>
      <c r="B935" s="193" t="s">
        <v>630</v>
      </c>
      <c r="C935" s="194">
        <v>42776</v>
      </c>
      <c r="D935" s="194" t="s">
        <v>7463</v>
      </c>
      <c r="E935" s="195" t="s">
        <v>11</v>
      </c>
      <c r="F935" s="195">
        <v>8876</v>
      </c>
      <c r="G935" s="195"/>
      <c r="H935" s="196" t="s">
        <v>7464</v>
      </c>
      <c r="I935" s="197">
        <v>5165.91</v>
      </c>
      <c r="J935" s="197">
        <v>0</v>
      </c>
      <c r="K935" s="198">
        <f t="shared" si="14"/>
        <v>5165.91</v>
      </c>
      <c r="L935" s="199" t="s">
        <v>1580</v>
      </c>
    </row>
    <row r="936" spans="1:12" ht="56.25" customHeight="1">
      <c r="A936" s="200">
        <v>513</v>
      </c>
      <c r="B936" s="193" t="s">
        <v>1394</v>
      </c>
      <c r="C936" s="194">
        <v>42776</v>
      </c>
      <c r="D936" s="194" t="s">
        <v>5675</v>
      </c>
      <c r="E936" s="195" t="s">
        <v>15</v>
      </c>
      <c r="F936" s="195">
        <v>376243</v>
      </c>
      <c r="G936" s="195"/>
      <c r="H936" s="196" t="s">
        <v>5676</v>
      </c>
      <c r="I936" s="197">
        <v>50</v>
      </c>
      <c r="J936" s="197">
        <v>0</v>
      </c>
      <c r="K936" s="198">
        <f t="shared" si="14"/>
        <v>50</v>
      </c>
      <c r="L936" s="199" t="s">
        <v>1580</v>
      </c>
    </row>
    <row r="937" spans="1:12" ht="56.25" customHeight="1">
      <c r="A937" s="200" t="s">
        <v>629</v>
      </c>
      <c r="B937" s="193" t="s">
        <v>630</v>
      </c>
      <c r="C937" s="194">
        <v>42776</v>
      </c>
      <c r="D937" s="194" t="s">
        <v>7465</v>
      </c>
      <c r="E937" s="195" t="s">
        <v>11</v>
      </c>
      <c r="F937" s="195">
        <v>8877</v>
      </c>
      <c r="G937" s="195"/>
      <c r="H937" s="196" t="s">
        <v>7466</v>
      </c>
      <c r="I937" s="197">
        <v>324.33</v>
      </c>
      <c r="J937" s="197">
        <v>0</v>
      </c>
      <c r="K937" s="198">
        <f t="shared" si="14"/>
        <v>324.33</v>
      </c>
      <c r="L937" s="199" t="s">
        <v>1580</v>
      </c>
    </row>
    <row r="938" spans="1:12" ht="56.25" customHeight="1">
      <c r="A938" s="200" t="s">
        <v>629</v>
      </c>
      <c r="B938" s="193" t="s">
        <v>630</v>
      </c>
      <c r="C938" s="194">
        <v>42776</v>
      </c>
      <c r="D938" s="194" t="s">
        <v>7467</v>
      </c>
      <c r="E938" s="195" t="s">
        <v>11</v>
      </c>
      <c r="F938" s="195">
        <v>8960</v>
      </c>
      <c r="G938" s="195"/>
      <c r="H938" s="196" t="s">
        <v>7468</v>
      </c>
      <c r="I938" s="197">
        <v>1054.78</v>
      </c>
      <c r="J938" s="197">
        <v>0</v>
      </c>
      <c r="K938" s="198">
        <f t="shared" si="14"/>
        <v>1054.78</v>
      </c>
      <c r="L938" s="199" t="s">
        <v>1580</v>
      </c>
    </row>
    <row r="939" spans="1:12" ht="56.25" customHeight="1">
      <c r="A939" s="200" t="s">
        <v>629</v>
      </c>
      <c r="B939" s="193" t="s">
        <v>630</v>
      </c>
      <c r="C939" s="194">
        <v>42776</v>
      </c>
      <c r="D939" s="194" t="s">
        <v>7469</v>
      </c>
      <c r="E939" s="195" t="s">
        <v>6</v>
      </c>
      <c r="F939" s="195">
        <v>376127</v>
      </c>
      <c r="G939" s="195"/>
      <c r="H939" s="196" t="s">
        <v>7470</v>
      </c>
      <c r="I939" s="197">
        <v>0</v>
      </c>
      <c r="J939" s="197">
        <v>7667.49</v>
      </c>
      <c r="K939" s="198">
        <f t="shared" si="14"/>
        <v>7667.49</v>
      </c>
      <c r="L939" s="199" t="s">
        <v>1580</v>
      </c>
    </row>
    <row r="940" spans="1:12" ht="56.25" customHeight="1">
      <c r="A940" s="200" t="s">
        <v>629</v>
      </c>
      <c r="B940" s="193" t="s">
        <v>630</v>
      </c>
      <c r="C940" s="194">
        <v>42776</v>
      </c>
      <c r="D940" s="194" t="s">
        <v>7471</v>
      </c>
      <c r="E940" s="195" t="s">
        <v>11</v>
      </c>
      <c r="F940" s="195">
        <v>8841</v>
      </c>
      <c r="G940" s="195"/>
      <c r="H940" s="196" t="s">
        <v>7472</v>
      </c>
      <c r="I940" s="197">
        <v>411.04</v>
      </c>
      <c r="J940" s="197">
        <v>0</v>
      </c>
      <c r="K940" s="198">
        <f t="shared" si="14"/>
        <v>411.04</v>
      </c>
      <c r="L940" s="199" t="s">
        <v>1580</v>
      </c>
    </row>
    <row r="941" spans="1:12" ht="56.25" customHeight="1">
      <c r="A941" s="200">
        <v>25</v>
      </c>
      <c r="B941" s="193" t="s">
        <v>1408</v>
      </c>
      <c r="C941" s="194">
        <v>42776</v>
      </c>
      <c r="D941" s="194" t="s">
        <v>3429</v>
      </c>
      <c r="E941" s="195" t="s">
        <v>1728</v>
      </c>
      <c r="F941" s="195">
        <v>12607866</v>
      </c>
      <c r="G941" s="195"/>
      <c r="H941" s="196" t="s">
        <v>3430</v>
      </c>
      <c r="I941" s="197">
        <v>399772.76</v>
      </c>
      <c r="J941" s="197">
        <v>0</v>
      </c>
      <c r="K941" s="198">
        <f t="shared" si="14"/>
        <v>399772.76</v>
      </c>
      <c r="L941" s="199" t="s">
        <v>1580</v>
      </c>
    </row>
    <row r="942" spans="1:12" ht="56.25" customHeight="1">
      <c r="A942" s="200">
        <v>25</v>
      </c>
      <c r="B942" s="193" t="s">
        <v>1408</v>
      </c>
      <c r="C942" s="194">
        <v>42776</v>
      </c>
      <c r="D942" s="194" t="s">
        <v>3431</v>
      </c>
      <c r="E942" s="195" t="s">
        <v>1728</v>
      </c>
      <c r="F942" s="195">
        <v>12607856</v>
      </c>
      <c r="G942" s="195"/>
      <c r="H942" s="196" t="s">
        <v>3432</v>
      </c>
      <c r="I942" s="197">
        <v>809597.69000000006</v>
      </c>
      <c r="J942" s="197">
        <v>0</v>
      </c>
      <c r="K942" s="198">
        <f t="shared" si="14"/>
        <v>809597.69000000006</v>
      </c>
      <c r="L942" s="199" t="s">
        <v>1580</v>
      </c>
    </row>
    <row r="943" spans="1:12" ht="56.25" customHeight="1">
      <c r="A943" s="200">
        <v>25</v>
      </c>
      <c r="B943" s="193" t="s">
        <v>1408</v>
      </c>
      <c r="C943" s="194">
        <v>42776</v>
      </c>
      <c r="D943" s="194" t="s">
        <v>3433</v>
      </c>
      <c r="E943" s="195" t="s">
        <v>1728</v>
      </c>
      <c r="F943" s="195">
        <v>12607852</v>
      </c>
      <c r="G943" s="195"/>
      <c r="H943" s="196" t="s">
        <v>3434</v>
      </c>
      <c r="I943" s="197">
        <v>133650.31</v>
      </c>
      <c r="J943" s="197">
        <v>0</v>
      </c>
      <c r="K943" s="198">
        <f t="shared" si="14"/>
        <v>133650.31</v>
      </c>
      <c r="L943" s="199" t="s">
        <v>1580</v>
      </c>
    </row>
    <row r="944" spans="1:12" ht="56.25" customHeight="1">
      <c r="A944" s="200">
        <v>25</v>
      </c>
      <c r="B944" s="193" t="s">
        <v>1408</v>
      </c>
      <c r="C944" s="194">
        <v>42776</v>
      </c>
      <c r="D944" s="194" t="s">
        <v>3435</v>
      </c>
      <c r="E944" s="195" t="s">
        <v>1728</v>
      </c>
      <c r="F944" s="195">
        <v>12607849</v>
      </c>
      <c r="G944" s="195"/>
      <c r="H944" s="196" t="s">
        <v>3436</v>
      </c>
      <c r="I944" s="197">
        <v>1377383.31</v>
      </c>
      <c r="J944" s="197">
        <v>0</v>
      </c>
      <c r="K944" s="198">
        <f t="shared" si="14"/>
        <v>1377383.31</v>
      </c>
      <c r="L944" s="199" t="s">
        <v>1580</v>
      </c>
    </row>
    <row r="945" spans="1:12" ht="56.25" customHeight="1">
      <c r="A945" s="200">
        <v>25</v>
      </c>
      <c r="B945" s="193" t="s">
        <v>1408</v>
      </c>
      <c r="C945" s="194">
        <v>42776</v>
      </c>
      <c r="D945" s="194" t="s">
        <v>3437</v>
      </c>
      <c r="E945" s="195" t="s">
        <v>1728</v>
      </c>
      <c r="F945" s="195">
        <v>12607846</v>
      </c>
      <c r="G945" s="195"/>
      <c r="H945" s="196" t="s">
        <v>3438</v>
      </c>
      <c r="I945" s="197">
        <v>721847.39</v>
      </c>
      <c r="J945" s="197">
        <v>0</v>
      </c>
      <c r="K945" s="198">
        <f t="shared" si="14"/>
        <v>721847.39</v>
      </c>
      <c r="L945" s="199" t="s">
        <v>1580</v>
      </c>
    </row>
    <row r="946" spans="1:12" ht="56.25" customHeight="1">
      <c r="A946" s="200">
        <v>25</v>
      </c>
      <c r="B946" s="193" t="s">
        <v>1408</v>
      </c>
      <c r="C946" s="194">
        <v>42776</v>
      </c>
      <c r="D946" s="194" t="s">
        <v>3439</v>
      </c>
      <c r="E946" s="195" t="s">
        <v>1728</v>
      </c>
      <c r="F946" s="195">
        <v>12607826</v>
      </c>
      <c r="G946" s="195"/>
      <c r="H946" s="196" t="s">
        <v>3440</v>
      </c>
      <c r="I946" s="197">
        <v>156109.45000000001</v>
      </c>
      <c r="J946" s="197">
        <v>0</v>
      </c>
      <c r="K946" s="198">
        <f t="shared" si="14"/>
        <v>156109.45000000001</v>
      </c>
      <c r="L946" s="199" t="s">
        <v>1580</v>
      </c>
    </row>
    <row r="947" spans="1:12" ht="56.25" customHeight="1">
      <c r="A947" s="200">
        <v>25</v>
      </c>
      <c r="B947" s="193" t="s">
        <v>1408</v>
      </c>
      <c r="C947" s="194">
        <v>42776</v>
      </c>
      <c r="D947" s="194" t="s">
        <v>3441</v>
      </c>
      <c r="E947" s="195" t="s">
        <v>1728</v>
      </c>
      <c r="F947" s="195">
        <v>12607801</v>
      </c>
      <c r="G947" s="195"/>
      <c r="H947" s="196" t="s">
        <v>3442</v>
      </c>
      <c r="I947" s="197">
        <v>623283.12</v>
      </c>
      <c r="J947" s="197">
        <v>0</v>
      </c>
      <c r="K947" s="198">
        <f t="shared" si="14"/>
        <v>623283.12</v>
      </c>
      <c r="L947" s="199" t="s">
        <v>1580</v>
      </c>
    </row>
    <row r="948" spans="1:12" ht="56.25" customHeight="1">
      <c r="A948" s="200">
        <v>25</v>
      </c>
      <c r="B948" s="193" t="s">
        <v>1408</v>
      </c>
      <c r="C948" s="194">
        <v>42776</v>
      </c>
      <c r="D948" s="194" t="s">
        <v>3443</v>
      </c>
      <c r="E948" s="195" t="s">
        <v>1728</v>
      </c>
      <c r="F948" s="195">
        <v>12607772</v>
      </c>
      <c r="G948" s="195"/>
      <c r="H948" s="196" t="s">
        <v>3444</v>
      </c>
      <c r="I948" s="197">
        <v>278804.90000000002</v>
      </c>
      <c r="J948" s="197">
        <v>0</v>
      </c>
      <c r="K948" s="198">
        <f t="shared" si="14"/>
        <v>278804.90000000002</v>
      </c>
      <c r="L948" s="199" t="s">
        <v>1580</v>
      </c>
    </row>
    <row r="949" spans="1:12" ht="56.25" customHeight="1">
      <c r="A949" s="200">
        <v>25</v>
      </c>
      <c r="B949" s="193" t="s">
        <v>1408</v>
      </c>
      <c r="C949" s="194">
        <v>42776</v>
      </c>
      <c r="D949" s="194" t="s">
        <v>3445</v>
      </c>
      <c r="E949" s="195" t="s">
        <v>1728</v>
      </c>
      <c r="F949" s="195">
        <v>12607760</v>
      </c>
      <c r="G949" s="195"/>
      <c r="H949" s="196" t="s">
        <v>3446</v>
      </c>
      <c r="I949" s="197">
        <v>734723.22</v>
      </c>
      <c r="J949" s="197">
        <v>0</v>
      </c>
      <c r="K949" s="198">
        <f t="shared" si="14"/>
        <v>734723.22</v>
      </c>
      <c r="L949" s="199" t="s">
        <v>1580</v>
      </c>
    </row>
    <row r="950" spans="1:12" ht="56.25" customHeight="1">
      <c r="A950" s="200">
        <v>25</v>
      </c>
      <c r="B950" s="193" t="s">
        <v>1408</v>
      </c>
      <c r="C950" s="194">
        <v>42776</v>
      </c>
      <c r="D950" s="194" t="s">
        <v>3447</v>
      </c>
      <c r="E950" s="195" t="s">
        <v>1728</v>
      </c>
      <c r="F950" s="195">
        <v>12607749</v>
      </c>
      <c r="G950" s="195"/>
      <c r="H950" s="196" t="s">
        <v>3448</v>
      </c>
      <c r="I950" s="197">
        <v>383488.36</v>
      </c>
      <c r="J950" s="197">
        <v>0</v>
      </c>
      <c r="K950" s="198">
        <f t="shared" si="14"/>
        <v>383488.36</v>
      </c>
      <c r="L950" s="199" t="s">
        <v>1580</v>
      </c>
    </row>
    <row r="951" spans="1:12" ht="56.25" customHeight="1">
      <c r="A951" s="200">
        <v>25</v>
      </c>
      <c r="B951" s="193" t="s">
        <v>1408</v>
      </c>
      <c r="C951" s="194">
        <v>42776</v>
      </c>
      <c r="D951" s="194" t="s">
        <v>3449</v>
      </c>
      <c r="E951" s="195" t="s">
        <v>1728</v>
      </c>
      <c r="F951" s="195">
        <v>12607743</v>
      </c>
      <c r="G951" s="195"/>
      <c r="H951" s="196" t="s">
        <v>3450</v>
      </c>
      <c r="I951" s="197">
        <v>427503.22000000003</v>
      </c>
      <c r="J951" s="197">
        <v>0</v>
      </c>
      <c r="K951" s="198">
        <f t="shared" si="14"/>
        <v>427503.22000000003</v>
      </c>
      <c r="L951" s="199" t="s">
        <v>1580</v>
      </c>
    </row>
    <row r="952" spans="1:12" ht="56.25" customHeight="1">
      <c r="A952" s="200">
        <v>25</v>
      </c>
      <c r="B952" s="193" t="s">
        <v>1408</v>
      </c>
      <c r="C952" s="194">
        <v>42776</v>
      </c>
      <c r="D952" s="194" t="s">
        <v>3451</v>
      </c>
      <c r="E952" s="195" t="s">
        <v>1728</v>
      </c>
      <c r="F952" s="195">
        <v>12607715</v>
      </c>
      <c r="G952" s="195"/>
      <c r="H952" s="196" t="s">
        <v>3452</v>
      </c>
      <c r="I952" s="197">
        <v>106515.81</v>
      </c>
      <c r="J952" s="197">
        <v>0</v>
      </c>
      <c r="K952" s="198">
        <f t="shared" si="14"/>
        <v>106515.81</v>
      </c>
      <c r="L952" s="199" t="s">
        <v>1580</v>
      </c>
    </row>
    <row r="953" spans="1:12" ht="56.25" customHeight="1">
      <c r="A953" s="200">
        <v>373</v>
      </c>
      <c r="B953" s="193" t="s">
        <v>1444</v>
      </c>
      <c r="C953" s="194">
        <v>42776</v>
      </c>
      <c r="D953" s="194" t="s">
        <v>5421</v>
      </c>
      <c r="E953" s="195" t="s">
        <v>1728</v>
      </c>
      <c r="F953" s="195">
        <v>12621064</v>
      </c>
      <c r="G953" s="195"/>
      <c r="H953" s="196" t="s">
        <v>5422</v>
      </c>
      <c r="I953" s="197">
        <v>0</v>
      </c>
      <c r="J953" s="197">
        <v>1001414.04</v>
      </c>
      <c r="K953" s="198">
        <f t="shared" si="14"/>
        <v>1001414.04</v>
      </c>
      <c r="L953" s="199" t="s">
        <v>1580</v>
      </c>
    </row>
    <row r="954" spans="1:12" ht="56.25" customHeight="1">
      <c r="A954" s="200">
        <v>513</v>
      </c>
      <c r="B954" s="193" t="s">
        <v>1394</v>
      </c>
      <c r="C954" s="194">
        <v>42776</v>
      </c>
      <c r="D954" s="194" t="s">
        <v>5677</v>
      </c>
      <c r="E954" s="195" t="s">
        <v>15</v>
      </c>
      <c r="F954" s="195">
        <v>376550</v>
      </c>
      <c r="G954" s="195"/>
      <c r="H954" s="196" t="s">
        <v>5678</v>
      </c>
      <c r="I954" s="197">
        <v>50</v>
      </c>
      <c r="J954" s="197">
        <v>0</v>
      </c>
      <c r="K954" s="198">
        <f t="shared" si="14"/>
        <v>50</v>
      </c>
      <c r="L954" s="199" t="s">
        <v>1580</v>
      </c>
    </row>
    <row r="955" spans="1:12" ht="56.25" customHeight="1">
      <c r="A955" s="200">
        <v>10</v>
      </c>
      <c r="B955" s="193" t="s">
        <v>1384</v>
      </c>
      <c r="C955" s="194">
        <v>42776</v>
      </c>
      <c r="D955" s="194" t="s">
        <v>2008</v>
      </c>
      <c r="E955" s="195" t="s">
        <v>15</v>
      </c>
      <c r="F955" s="195">
        <v>376720</v>
      </c>
      <c r="G955" s="195"/>
      <c r="H955" s="196" t="s">
        <v>2009</v>
      </c>
      <c r="I955" s="197">
        <v>50</v>
      </c>
      <c r="J955" s="197">
        <v>0</v>
      </c>
      <c r="K955" s="198">
        <f t="shared" si="14"/>
        <v>50</v>
      </c>
      <c r="L955" s="199" t="s">
        <v>1580</v>
      </c>
    </row>
    <row r="956" spans="1:12" ht="56.25" customHeight="1">
      <c r="A956" s="200">
        <v>10</v>
      </c>
      <c r="B956" s="193" t="s">
        <v>1384</v>
      </c>
      <c r="C956" s="194">
        <v>42776</v>
      </c>
      <c r="D956" s="194" t="s">
        <v>2010</v>
      </c>
      <c r="E956" s="195" t="s">
        <v>6</v>
      </c>
      <c r="F956" s="195">
        <v>376721</v>
      </c>
      <c r="G956" s="195"/>
      <c r="H956" s="196" t="s">
        <v>2011</v>
      </c>
      <c r="I956" s="197">
        <v>0</v>
      </c>
      <c r="J956" s="197">
        <v>22656.11</v>
      </c>
      <c r="K956" s="198">
        <f t="shared" si="14"/>
        <v>22656.11</v>
      </c>
      <c r="L956" s="199" t="s">
        <v>1580</v>
      </c>
    </row>
    <row r="957" spans="1:12" ht="56.25" customHeight="1">
      <c r="A957" s="200">
        <v>10</v>
      </c>
      <c r="B957" s="193" t="s">
        <v>1384</v>
      </c>
      <c r="C957" s="194">
        <v>42776</v>
      </c>
      <c r="D957" s="194" t="s">
        <v>2012</v>
      </c>
      <c r="E957" s="195" t="s">
        <v>15</v>
      </c>
      <c r="F957" s="195">
        <v>376722</v>
      </c>
      <c r="G957" s="195"/>
      <c r="H957" s="196" t="s">
        <v>2013</v>
      </c>
      <c r="I957" s="197">
        <v>50</v>
      </c>
      <c r="J957" s="197">
        <v>0</v>
      </c>
      <c r="K957" s="198">
        <f t="shared" si="14"/>
        <v>50</v>
      </c>
      <c r="L957" s="199" t="s">
        <v>1580</v>
      </c>
    </row>
    <row r="958" spans="1:12" ht="56.25" customHeight="1">
      <c r="A958" s="200">
        <v>340</v>
      </c>
      <c r="B958" s="193" t="s">
        <v>1401</v>
      </c>
      <c r="C958" s="194">
        <v>42776</v>
      </c>
      <c r="D958" s="194" t="s">
        <v>5301</v>
      </c>
      <c r="E958" s="195" t="s">
        <v>6</v>
      </c>
      <c r="F958" s="195">
        <v>376723</v>
      </c>
      <c r="G958" s="195"/>
      <c r="H958" s="196" t="s">
        <v>5302</v>
      </c>
      <c r="I958" s="197">
        <v>0</v>
      </c>
      <c r="J958" s="197">
        <v>19233.04</v>
      </c>
      <c r="K958" s="198">
        <f t="shared" si="14"/>
        <v>19233.04</v>
      </c>
      <c r="L958" s="199" t="s">
        <v>1580</v>
      </c>
    </row>
    <row r="959" spans="1:12" ht="56.25" customHeight="1">
      <c r="A959" s="200">
        <v>340</v>
      </c>
      <c r="B959" s="193" t="s">
        <v>1401</v>
      </c>
      <c r="C959" s="194">
        <v>42776</v>
      </c>
      <c r="D959" s="194" t="s">
        <v>5303</v>
      </c>
      <c r="E959" s="195" t="s">
        <v>15</v>
      </c>
      <c r="F959" s="195">
        <v>376724</v>
      </c>
      <c r="G959" s="195"/>
      <c r="H959" s="196" t="s">
        <v>5304</v>
      </c>
      <c r="I959" s="197">
        <v>50</v>
      </c>
      <c r="J959" s="197">
        <v>0</v>
      </c>
      <c r="K959" s="198">
        <f t="shared" si="14"/>
        <v>50</v>
      </c>
      <c r="L959" s="199" t="s">
        <v>1580</v>
      </c>
    </row>
    <row r="960" spans="1:12" ht="56.25" customHeight="1">
      <c r="A960" s="200">
        <v>513</v>
      </c>
      <c r="B960" s="193" t="s">
        <v>1394</v>
      </c>
      <c r="C960" s="194">
        <v>42776</v>
      </c>
      <c r="D960" s="194" t="s">
        <v>5679</v>
      </c>
      <c r="E960" s="195" t="s">
        <v>15</v>
      </c>
      <c r="F960" s="195">
        <v>376726</v>
      </c>
      <c r="G960" s="195"/>
      <c r="H960" s="196" t="s">
        <v>5680</v>
      </c>
      <c r="I960" s="197">
        <v>50</v>
      </c>
      <c r="J960" s="197">
        <v>0</v>
      </c>
      <c r="K960" s="198">
        <f t="shared" si="14"/>
        <v>50</v>
      </c>
      <c r="L960" s="199" t="s">
        <v>1580</v>
      </c>
    </row>
    <row r="961" spans="1:12" ht="56.25" customHeight="1">
      <c r="A961" s="200">
        <v>10</v>
      </c>
      <c r="B961" s="193" t="s">
        <v>1384</v>
      </c>
      <c r="C961" s="194">
        <v>42776</v>
      </c>
      <c r="D961" s="194" t="s">
        <v>2014</v>
      </c>
      <c r="E961" s="195" t="s">
        <v>15</v>
      </c>
      <c r="F961" s="195">
        <v>376728</v>
      </c>
      <c r="G961" s="195"/>
      <c r="H961" s="196" t="s">
        <v>2015</v>
      </c>
      <c r="I961" s="197">
        <v>50</v>
      </c>
      <c r="J961" s="197">
        <v>0</v>
      </c>
      <c r="K961" s="198">
        <f t="shared" si="14"/>
        <v>50</v>
      </c>
      <c r="L961" s="199" t="s">
        <v>1580</v>
      </c>
    </row>
    <row r="962" spans="1:12" ht="56.25" customHeight="1">
      <c r="A962" s="200">
        <v>10</v>
      </c>
      <c r="B962" s="193" t="s">
        <v>1384</v>
      </c>
      <c r="C962" s="194">
        <v>42776</v>
      </c>
      <c r="D962" s="194" t="s">
        <v>2016</v>
      </c>
      <c r="E962" s="195" t="s">
        <v>15</v>
      </c>
      <c r="F962" s="195">
        <v>376730</v>
      </c>
      <c r="G962" s="195"/>
      <c r="H962" s="196" t="s">
        <v>2017</v>
      </c>
      <c r="I962" s="197">
        <v>50</v>
      </c>
      <c r="J962" s="197">
        <v>0</v>
      </c>
      <c r="K962" s="198">
        <f t="shared" si="14"/>
        <v>50</v>
      </c>
      <c r="L962" s="199" t="s">
        <v>1580</v>
      </c>
    </row>
    <row r="963" spans="1:12" ht="56.25" customHeight="1">
      <c r="A963" s="200">
        <v>25</v>
      </c>
      <c r="B963" s="193" t="s">
        <v>1408</v>
      </c>
      <c r="C963" s="194">
        <v>42779</v>
      </c>
      <c r="D963" s="194" t="s">
        <v>3453</v>
      </c>
      <c r="E963" s="195" t="s">
        <v>1728</v>
      </c>
      <c r="F963" s="195">
        <v>12634234</v>
      </c>
      <c r="G963" s="195"/>
      <c r="H963" s="196" t="s">
        <v>3454</v>
      </c>
      <c r="I963" s="197">
        <v>56312.520000000004</v>
      </c>
      <c r="J963" s="197">
        <v>0</v>
      </c>
      <c r="K963" s="198">
        <f t="shared" si="14"/>
        <v>56312.520000000004</v>
      </c>
      <c r="L963" s="199" t="s">
        <v>1580</v>
      </c>
    </row>
    <row r="964" spans="1:12" ht="56.25" customHeight="1">
      <c r="A964" s="200">
        <v>25</v>
      </c>
      <c r="B964" s="193" t="s">
        <v>1408</v>
      </c>
      <c r="C964" s="194">
        <v>42779</v>
      </c>
      <c r="D964" s="194" t="s">
        <v>3455</v>
      </c>
      <c r="E964" s="195" t="s">
        <v>1728</v>
      </c>
      <c r="F964" s="195">
        <v>12634233</v>
      </c>
      <c r="G964" s="195"/>
      <c r="H964" s="196" t="s">
        <v>3456</v>
      </c>
      <c r="I964" s="197">
        <v>214963.05000000002</v>
      </c>
      <c r="J964" s="197">
        <v>0</v>
      </c>
      <c r="K964" s="198">
        <f t="shared" si="14"/>
        <v>214963.05000000002</v>
      </c>
      <c r="L964" s="199" t="s">
        <v>1580</v>
      </c>
    </row>
    <row r="965" spans="1:12" ht="56.25" customHeight="1">
      <c r="A965" s="200">
        <v>25</v>
      </c>
      <c r="B965" s="193" t="s">
        <v>1408</v>
      </c>
      <c r="C965" s="194">
        <v>42779</v>
      </c>
      <c r="D965" s="194" t="s">
        <v>3457</v>
      </c>
      <c r="E965" s="195" t="s">
        <v>1728</v>
      </c>
      <c r="F965" s="195">
        <v>12634231</v>
      </c>
      <c r="G965" s="195"/>
      <c r="H965" s="196" t="s">
        <v>3210</v>
      </c>
      <c r="I965" s="197">
        <v>182516.96</v>
      </c>
      <c r="J965" s="197">
        <v>0</v>
      </c>
      <c r="K965" s="198">
        <f t="shared" si="14"/>
        <v>182516.96</v>
      </c>
      <c r="L965" s="199" t="s">
        <v>1580</v>
      </c>
    </row>
    <row r="966" spans="1:12" ht="56.25" customHeight="1">
      <c r="A966" s="200">
        <v>25</v>
      </c>
      <c r="B966" s="193" t="s">
        <v>1408</v>
      </c>
      <c r="C966" s="194">
        <v>42779</v>
      </c>
      <c r="D966" s="194" t="s">
        <v>3458</v>
      </c>
      <c r="E966" s="195" t="s">
        <v>1728</v>
      </c>
      <c r="F966" s="195">
        <v>12634280</v>
      </c>
      <c r="G966" s="195"/>
      <c r="H966" s="196" t="s">
        <v>3459</v>
      </c>
      <c r="I966" s="197">
        <v>755385.99</v>
      </c>
      <c r="J966" s="197">
        <v>0</v>
      </c>
      <c r="K966" s="198">
        <f t="shared" si="14"/>
        <v>755385.99</v>
      </c>
      <c r="L966" s="199" t="s">
        <v>1580</v>
      </c>
    </row>
    <row r="967" spans="1:12" ht="56.25" customHeight="1">
      <c r="A967" s="200">
        <v>25</v>
      </c>
      <c r="B967" s="193" t="s">
        <v>1408</v>
      </c>
      <c r="C967" s="194">
        <v>42779</v>
      </c>
      <c r="D967" s="194" t="s">
        <v>3460</v>
      </c>
      <c r="E967" s="195" t="s">
        <v>1728</v>
      </c>
      <c r="F967" s="195">
        <v>12634289</v>
      </c>
      <c r="G967" s="195"/>
      <c r="H967" s="196" t="s">
        <v>3461</v>
      </c>
      <c r="I967" s="197">
        <v>800292.22</v>
      </c>
      <c r="J967" s="197">
        <v>0</v>
      </c>
      <c r="K967" s="198">
        <f t="shared" si="14"/>
        <v>800292.22</v>
      </c>
      <c r="L967" s="199" t="s">
        <v>1580</v>
      </c>
    </row>
    <row r="968" spans="1:12" ht="56.25" customHeight="1">
      <c r="A968" s="200">
        <v>25</v>
      </c>
      <c r="B968" s="193" t="s">
        <v>1408</v>
      </c>
      <c r="C968" s="194">
        <v>42779</v>
      </c>
      <c r="D968" s="194" t="s">
        <v>3462</v>
      </c>
      <c r="E968" s="195" t="s">
        <v>1728</v>
      </c>
      <c r="F968" s="195">
        <v>12634350</v>
      </c>
      <c r="G968" s="195"/>
      <c r="H968" s="196" t="s">
        <v>3463</v>
      </c>
      <c r="I968" s="197">
        <v>247709.46</v>
      </c>
      <c r="J968" s="197">
        <v>0</v>
      </c>
      <c r="K968" s="198">
        <f t="shared" si="14"/>
        <v>247709.46</v>
      </c>
      <c r="L968" s="199" t="s">
        <v>1580</v>
      </c>
    </row>
    <row r="969" spans="1:12" ht="56.25" customHeight="1">
      <c r="A969" s="200">
        <v>25</v>
      </c>
      <c r="B969" s="193" t="s">
        <v>1408</v>
      </c>
      <c r="C969" s="194">
        <v>42779</v>
      </c>
      <c r="D969" s="194" t="s">
        <v>3464</v>
      </c>
      <c r="E969" s="195" t="s">
        <v>1728</v>
      </c>
      <c r="F969" s="195">
        <v>12634359</v>
      </c>
      <c r="G969" s="195"/>
      <c r="H969" s="196" t="s">
        <v>3465</v>
      </c>
      <c r="I969" s="197">
        <v>385649.51</v>
      </c>
      <c r="J969" s="197">
        <v>0</v>
      </c>
      <c r="K969" s="198">
        <f t="shared" ref="K969:K1032" si="15">+I969+J969</f>
        <v>385649.51</v>
      </c>
      <c r="L969" s="199" t="s">
        <v>1580</v>
      </c>
    </row>
    <row r="970" spans="1:12" ht="56.25" customHeight="1">
      <c r="A970" s="200">
        <v>25</v>
      </c>
      <c r="B970" s="193" t="s">
        <v>1408</v>
      </c>
      <c r="C970" s="194">
        <v>42779</v>
      </c>
      <c r="D970" s="194" t="s">
        <v>3466</v>
      </c>
      <c r="E970" s="195" t="s">
        <v>1728</v>
      </c>
      <c r="F970" s="195">
        <v>12634584</v>
      </c>
      <c r="G970" s="195"/>
      <c r="H970" s="196" t="s">
        <v>3467</v>
      </c>
      <c r="I970" s="197">
        <v>1375221.93</v>
      </c>
      <c r="J970" s="197">
        <v>0</v>
      </c>
      <c r="K970" s="198">
        <f t="shared" si="15"/>
        <v>1375221.93</v>
      </c>
      <c r="L970" s="199" t="s">
        <v>1580</v>
      </c>
    </row>
    <row r="971" spans="1:12" ht="56.25" customHeight="1">
      <c r="A971" s="200">
        <v>25</v>
      </c>
      <c r="B971" s="193" t="s">
        <v>1408</v>
      </c>
      <c r="C971" s="194">
        <v>42779</v>
      </c>
      <c r="D971" s="194" t="s">
        <v>3468</v>
      </c>
      <c r="E971" s="195" t="s">
        <v>1728</v>
      </c>
      <c r="F971" s="195">
        <v>12634594</v>
      </c>
      <c r="G971" s="195"/>
      <c r="H971" s="196" t="s">
        <v>3469</v>
      </c>
      <c r="I971" s="197">
        <v>1015593.37</v>
      </c>
      <c r="J971" s="197">
        <v>0</v>
      </c>
      <c r="K971" s="198">
        <f t="shared" si="15"/>
        <v>1015593.37</v>
      </c>
      <c r="L971" s="199" t="s">
        <v>1580</v>
      </c>
    </row>
    <row r="972" spans="1:12" ht="56.25" customHeight="1">
      <c r="A972" s="200">
        <v>25</v>
      </c>
      <c r="B972" s="193" t="s">
        <v>1408</v>
      </c>
      <c r="C972" s="194">
        <v>42779</v>
      </c>
      <c r="D972" s="194" t="s">
        <v>3470</v>
      </c>
      <c r="E972" s="195" t="s">
        <v>1728</v>
      </c>
      <c r="F972" s="195">
        <v>12634600</v>
      </c>
      <c r="G972" s="195"/>
      <c r="H972" s="196" t="s">
        <v>3471</v>
      </c>
      <c r="I972" s="197">
        <v>764730.16</v>
      </c>
      <c r="J972" s="197">
        <v>0</v>
      </c>
      <c r="K972" s="198">
        <f t="shared" si="15"/>
        <v>764730.16</v>
      </c>
      <c r="L972" s="199" t="s">
        <v>1580</v>
      </c>
    </row>
    <row r="973" spans="1:12" ht="56.25" customHeight="1">
      <c r="A973" s="200">
        <v>25</v>
      </c>
      <c r="B973" s="193" t="s">
        <v>1408</v>
      </c>
      <c r="C973" s="194">
        <v>42779</v>
      </c>
      <c r="D973" s="194" t="s">
        <v>3472</v>
      </c>
      <c r="E973" s="195" t="s">
        <v>1728</v>
      </c>
      <c r="F973" s="195">
        <v>12634357</v>
      </c>
      <c r="G973" s="195"/>
      <c r="H973" s="196" t="s">
        <v>3473</v>
      </c>
      <c r="I973" s="197">
        <v>527570.38</v>
      </c>
      <c r="J973" s="197">
        <v>0</v>
      </c>
      <c r="K973" s="198">
        <f t="shared" si="15"/>
        <v>527570.38</v>
      </c>
      <c r="L973" s="199" t="s">
        <v>1580</v>
      </c>
    </row>
    <row r="974" spans="1:12" ht="56.25" customHeight="1">
      <c r="A974" s="200">
        <v>25</v>
      </c>
      <c r="B974" s="193" t="s">
        <v>1408</v>
      </c>
      <c r="C974" s="194">
        <v>42779</v>
      </c>
      <c r="D974" s="194" t="s">
        <v>3474</v>
      </c>
      <c r="E974" s="195" t="s">
        <v>1728</v>
      </c>
      <c r="F974" s="195">
        <v>12634601</v>
      </c>
      <c r="G974" s="195"/>
      <c r="H974" s="196" t="s">
        <v>3475</v>
      </c>
      <c r="I974" s="197">
        <v>272436.34000000003</v>
      </c>
      <c r="J974" s="197">
        <v>0</v>
      </c>
      <c r="K974" s="198">
        <f t="shared" si="15"/>
        <v>272436.34000000003</v>
      </c>
      <c r="L974" s="199" t="s">
        <v>1580</v>
      </c>
    </row>
    <row r="975" spans="1:12" ht="56.25" customHeight="1">
      <c r="A975" s="200">
        <v>25</v>
      </c>
      <c r="B975" s="193" t="s">
        <v>1408</v>
      </c>
      <c r="C975" s="194">
        <v>42779</v>
      </c>
      <c r="D975" s="194" t="s">
        <v>3476</v>
      </c>
      <c r="E975" s="195" t="s">
        <v>1728</v>
      </c>
      <c r="F975" s="195">
        <v>12634675</v>
      </c>
      <c r="G975" s="195"/>
      <c r="H975" s="196" t="s">
        <v>1434</v>
      </c>
      <c r="I975" s="197">
        <v>398887.09</v>
      </c>
      <c r="J975" s="197">
        <v>0</v>
      </c>
      <c r="K975" s="198">
        <f t="shared" si="15"/>
        <v>398887.09</v>
      </c>
      <c r="L975" s="199" t="s">
        <v>1580</v>
      </c>
    </row>
    <row r="976" spans="1:12" ht="56.25" customHeight="1">
      <c r="A976" s="200">
        <v>25</v>
      </c>
      <c r="B976" s="193" t="s">
        <v>1408</v>
      </c>
      <c r="C976" s="194">
        <v>42779</v>
      </c>
      <c r="D976" s="194" t="s">
        <v>3477</v>
      </c>
      <c r="E976" s="195" t="s">
        <v>1728</v>
      </c>
      <c r="F976" s="195">
        <v>12634991</v>
      </c>
      <c r="G976" s="195"/>
      <c r="H976" s="196" t="s">
        <v>3478</v>
      </c>
      <c r="I976" s="197">
        <v>1118929.4099999999</v>
      </c>
      <c r="J976" s="197">
        <v>0</v>
      </c>
      <c r="K976" s="198">
        <f t="shared" si="15"/>
        <v>1118929.4099999999</v>
      </c>
      <c r="L976" s="199" t="s">
        <v>1580</v>
      </c>
    </row>
    <row r="977" spans="1:12" ht="56.25" customHeight="1">
      <c r="A977" s="200">
        <v>117</v>
      </c>
      <c r="B977" s="193" t="s">
        <v>1397</v>
      </c>
      <c r="C977" s="194">
        <v>42779</v>
      </c>
      <c r="D977" s="194" t="s">
        <v>4686</v>
      </c>
      <c r="E977" s="195" t="s">
        <v>11</v>
      </c>
      <c r="F977" s="195">
        <v>879579</v>
      </c>
      <c r="G977" s="195"/>
      <c r="H977" s="196" t="s">
        <v>4687</v>
      </c>
      <c r="I977" s="197">
        <v>50</v>
      </c>
      <c r="J977" s="197">
        <v>0</v>
      </c>
      <c r="K977" s="198">
        <f t="shared" si="15"/>
        <v>50</v>
      </c>
      <c r="L977" s="199" t="s">
        <v>1580</v>
      </c>
    </row>
    <row r="978" spans="1:12" ht="56.25" customHeight="1">
      <c r="A978" s="200" t="s">
        <v>631</v>
      </c>
      <c r="B978" s="193" t="s">
        <v>632</v>
      </c>
      <c r="C978" s="194">
        <v>42779</v>
      </c>
      <c r="D978" s="194" t="s">
        <v>7804</v>
      </c>
      <c r="E978" s="195" t="s">
        <v>6</v>
      </c>
      <c r="F978" s="195">
        <v>879551</v>
      </c>
      <c r="G978" s="195"/>
      <c r="H978" s="196" t="s">
        <v>7805</v>
      </c>
      <c r="I978" s="197">
        <v>0</v>
      </c>
      <c r="J978" s="197">
        <v>1557.31</v>
      </c>
      <c r="K978" s="198">
        <f t="shared" si="15"/>
        <v>1557.31</v>
      </c>
      <c r="L978" s="199" t="s">
        <v>1580</v>
      </c>
    </row>
    <row r="979" spans="1:12" ht="56.25" customHeight="1">
      <c r="A979" s="200" t="s">
        <v>628</v>
      </c>
      <c r="B979" s="193" t="s">
        <v>627</v>
      </c>
      <c r="C979" s="194">
        <v>42779</v>
      </c>
      <c r="D979" s="194" t="s">
        <v>6488</v>
      </c>
      <c r="E979" s="195" t="s">
        <v>6</v>
      </c>
      <c r="F979" s="195">
        <v>801396</v>
      </c>
      <c r="G979" s="195"/>
      <c r="H979" s="196" t="s">
        <v>6489</v>
      </c>
      <c r="I979" s="197">
        <v>0</v>
      </c>
      <c r="J979" s="197">
        <v>2043.81</v>
      </c>
      <c r="K979" s="198">
        <f t="shared" si="15"/>
        <v>2043.81</v>
      </c>
      <c r="L979" s="199" t="s">
        <v>1580</v>
      </c>
    </row>
    <row r="980" spans="1:12" ht="56.25" customHeight="1">
      <c r="A980" s="200" t="s">
        <v>628</v>
      </c>
      <c r="B980" s="193" t="s">
        <v>627</v>
      </c>
      <c r="C980" s="194">
        <v>42779</v>
      </c>
      <c r="D980" s="194" t="s">
        <v>6490</v>
      </c>
      <c r="E980" s="195" t="s">
        <v>6</v>
      </c>
      <c r="F980" s="195">
        <v>800869</v>
      </c>
      <c r="G980" s="195"/>
      <c r="H980" s="196" t="s">
        <v>6491</v>
      </c>
      <c r="I980" s="197">
        <v>0</v>
      </c>
      <c r="J980" s="197">
        <v>162039.37</v>
      </c>
      <c r="K980" s="198">
        <f t="shared" si="15"/>
        <v>162039.37</v>
      </c>
      <c r="L980" s="199" t="s">
        <v>1580</v>
      </c>
    </row>
    <row r="981" spans="1:12" ht="56.25" customHeight="1">
      <c r="A981" s="200">
        <v>10</v>
      </c>
      <c r="B981" s="193" t="s">
        <v>1384</v>
      </c>
      <c r="C981" s="194">
        <v>42779</v>
      </c>
      <c r="D981" s="194" t="s">
        <v>2018</v>
      </c>
      <c r="E981" s="195" t="s">
        <v>15</v>
      </c>
      <c r="F981" s="195">
        <v>377121</v>
      </c>
      <c r="G981" s="195"/>
      <c r="H981" s="196" t="s">
        <v>2019</v>
      </c>
      <c r="I981" s="197">
        <v>50</v>
      </c>
      <c r="J981" s="197">
        <v>0</v>
      </c>
      <c r="K981" s="198">
        <f t="shared" si="15"/>
        <v>50</v>
      </c>
      <c r="L981" s="199" t="s">
        <v>1580</v>
      </c>
    </row>
    <row r="982" spans="1:12" ht="56.25" customHeight="1">
      <c r="A982" s="200">
        <v>10</v>
      </c>
      <c r="B982" s="193" t="s">
        <v>1384</v>
      </c>
      <c r="C982" s="194">
        <v>42779</v>
      </c>
      <c r="D982" s="194" t="s">
        <v>2020</v>
      </c>
      <c r="E982" s="195" t="s">
        <v>15</v>
      </c>
      <c r="F982" s="195">
        <v>1655</v>
      </c>
      <c r="G982" s="195"/>
      <c r="H982" s="196" t="s">
        <v>2021</v>
      </c>
      <c r="I982" s="197">
        <v>21524.94</v>
      </c>
      <c r="J982" s="197">
        <v>0</v>
      </c>
      <c r="K982" s="198">
        <f t="shared" si="15"/>
        <v>21524.94</v>
      </c>
      <c r="L982" s="199" t="s">
        <v>1580</v>
      </c>
    </row>
    <row r="983" spans="1:12" ht="56.25" customHeight="1">
      <c r="A983" s="200" t="s">
        <v>629</v>
      </c>
      <c r="B983" s="193" t="s">
        <v>630</v>
      </c>
      <c r="C983" s="194">
        <v>42779</v>
      </c>
      <c r="D983" s="194" t="s">
        <v>7473</v>
      </c>
      <c r="E983" s="195" t="s">
        <v>11</v>
      </c>
      <c r="F983" s="195">
        <v>8971</v>
      </c>
      <c r="G983" s="195"/>
      <c r="H983" s="196" t="s">
        <v>7474</v>
      </c>
      <c r="I983" s="197">
        <v>6759.22</v>
      </c>
      <c r="J983" s="197">
        <v>0</v>
      </c>
      <c r="K983" s="198">
        <f t="shared" si="15"/>
        <v>6759.22</v>
      </c>
      <c r="L983" s="199" t="s">
        <v>1580</v>
      </c>
    </row>
    <row r="984" spans="1:12" ht="56.25" customHeight="1">
      <c r="A984" s="200" t="s">
        <v>629</v>
      </c>
      <c r="B984" s="193" t="s">
        <v>630</v>
      </c>
      <c r="C984" s="194">
        <v>42779</v>
      </c>
      <c r="D984" s="194" t="s">
        <v>7475</v>
      </c>
      <c r="E984" s="195" t="s">
        <v>11</v>
      </c>
      <c r="F984" s="195">
        <v>9014</v>
      </c>
      <c r="G984" s="195"/>
      <c r="H984" s="196" t="s">
        <v>7476</v>
      </c>
      <c r="I984" s="197">
        <v>31740.32</v>
      </c>
      <c r="J984" s="197">
        <v>0</v>
      </c>
      <c r="K984" s="198">
        <f t="shared" si="15"/>
        <v>31740.32</v>
      </c>
      <c r="L984" s="199" t="s">
        <v>1580</v>
      </c>
    </row>
    <row r="985" spans="1:12" ht="56.25" customHeight="1">
      <c r="A985" s="200">
        <v>25</v>
      </c>
      <c r="B985" s="193" t="s">
        <v>1408</v>
      </c>
      <c r="C985" s="194">
        <v>42779</v>
      </c>
      <c r="D985" s="194" t="s">
        <v>3479</v>
      </c>
      <c r="E985" s="195" t="s">
        <v>1728</v>
      </c>
      <c r="F985" s="195">
        <v>12635584</v>
      </c>
      <c r="G985" s="195"/>
      <c r="H985" s="196" t="s">
        <v>3480</v>
      </c>
      <c r="I985" s="197">
        <v>602647.30000000005</v>
      </c>
      <c r="J985" s="197">
        <v>0</v>
      </c>
      <c r="K985" s="198">
        <f t="shared" si="15"/>
        <v>602647.30000000005</v>
      </c>
      <c r="L985" s="199" t="s">
        <v>1580</v>
      </c>
    </row>
    <row r="986" spans="1:12" ht="56.25" customHeight="1">
      <c r="A986" s="200">
        <v>25</v>
      </c>
      <c r="B986" s="193" t="s">
        <v>1408</v>
      </c>
      <c r="C986" s="194">
        <v>42779</v>
      </c>
      <c r="D986" s="194" t="s">
        <v>3481</v>
      </c>
      <c r="E986" s="195" t="s">
        <v>1728</v>
      </c>
      <c r="F986" s="195">
        <v>12635850</v>
      </c>
      <c r="G986" s="195"/>
      <c r="H986" s="196" t="s">
        <v>3482</v>
      </c>
      <c r="I986" s="197">
        <v>362484.97000000003</v>
      </c>
      <c r="J986" s="197">
        <v>0</v>
      </c>
      <c r="K986" s="198">
        <f t="shared" si="15"/>
        <v>362484.97000000003</v>
      </c>
      <c r="L986" s="199" t="s">
        <v>1580</v>
      </c>
    </row>
    <row r="987" spans="1:12" ht="56.25" customHeight="1">
      <c r="A987" s="200">
        <v>25</v>
      </c>
      <c r="B987" s="193" t="s">
        <v>1408</v>
      </c>
      <c r="C987" s="194">
        <v>42779</v>
      </c>
      <c r="D987" s="194" t="s">
        <v>3483</v>
      </c>
      <c r="E987" s="195" t="s">
        <v>1728</v>
      </c>
      <c r="F987" s="195">
        <v>12635851</v>
      </c>
      <c r="G987" s="195"/>
      <c r="H987" s="196" t="s">
        <v>3484</v>
      </c>
      <c r="I987" s="197">
        <v>67076.69</v>
      </c>
      <c r="J987" s="197">
        <v>0</v>
      </c>
      <c r="K987" s="198">
        <f t="shared" si="15"/>
        <v>67076.69</v>
      </c>
      <c r="L987" s="199" t="s">
        <v>1580</v>
      </c>
    </row>
    <row r="988" spans="1:12" ht="56.25" customHeight="1">
      <c r="A988" s="200">
        <v>25</v>
      </c>
      <c r="B988" s="193" t="s">
        <v>1408</v>
      </c>
      <c r="C988" s="194">
        <v>42779</v>
      </c>
      <c r="D988" s="194" t="s">
        <v>3485</v>
      </c>
      <c r="E988" s="195" t="s">
        <v>1728</v>
      </c>
      <c r="F988" s="195">
        <v>12636201</v>
      </c>
      <c r="G988" s="195"/>
      <c r="H988" s="196" t="s">
        <v>3486</v>
      </c>
      <c r="I988" s="197">
        <v>544859.24</v>
      </c>
      <c r="J988" s="197">
        <v>0</v>
      </c>
      <c r="K988" s="198">
        <f t="shared" si="15"/>
        <v>544859.24</v>
      </c>
      <c r="L988" s="199" t="s">
        <v>1580</v>
      </c>
    </row>
    <row r="989" spans="1:12" ht="56.25" customHeight="1">
      <c r="A989" s="200">
        <v>291</v>
      </c>
      <c r="B989" s="193" t="s">
        <v>1395</v>
      </c>
      <c r="C989" s="194">
        <v>42779</v>
      </c>
      <c r="D989" s="194" t="s">
        <v>5129</v>
      </c>
      <c r="E989" s="195" t="s">
        <v>11</v>
      </c>
      <c r="F989" s="195">
        <v>378150</v>
      </c>
      <c r="G989" s="195"/>
      <c r="H989" s="196" t="s">
        <v>5130</v>
      </c>
      <c r="I989" s="197">
        <v>50</v>
      </c>
      <c r="J989" s="197">
        <v>0</v>
      </c>
      <c r="K989" s="198">
        <f t="shared" si="15"/>
        <v>50</v>
      </c>
      <c r="L989" s="199" t="s">
        <v>1580</v>
      </c>
    </row>
    <row r="990" spans="1:12" ht="56.25" customHeight="1">
      <c r="A990" s="200">
        <v>291</v>
      </c>
      <c r="B990" s="193" t="s">
        <v>1395</v>
      </c>
      <c r="C990" s="194">
        <v>42779</v>
      </c>
      <c r="D990" s="194" t="s">
        <v>5131</v>
      </c>
      <c r="E990" s="195" t="s">
        <v>11</v>
      </c>
      <c r="F990" s="195">
        <v>378149</v>
      </c>
      <c r="G990" s="195"/>
      <c r="H990" s="196" t="s">
        <v>5132</v>
      </c>
      <c r="I990" s="197">
        <v>50</v>
      </c>
      <c r="J990" s="197">
        <v>0</v>
      </c>
      <c r="K990" s="198">
        <f t="shared" si="15"/>
        <v>50</v>
      </c>
      <c r="L990" s="199" t="s">
        <v>1580</v>
      </c>
    </row>
    <row r="991" spans="1:12" ht="56.25" customHeight="1">
      <c r="A991" s="200">
        <v>513</v>
      </c>
      <c r="B991" s="193" t="s">
        <v>1394</v>
      </c>
      <c r="C991" s="194">
        <v>42779</v>
      </c>
      <c r="D991" s="194" t="s">
        <v>5681</v>
      </c>
      <c r="E991" s="195" t="s">
        <v>15</v>
      </c>
      <c r="F991" s="195">
        <v>378065</v>
      </c>
      <c r="G991" s="195"/>
      <c r="H991" s="196" t="s">
        <v>5682</v>
      </c>
      <c r="I991" s="197">
        <v>50</v>
      </c>
      <c r="J991" s="197">
        <v>0</v>
      </c>
      <c r="K991" s="198">
        <f t="shared" si="15"/>
        <v>50</v>
      </c>
      <c r="L991" s="199" t="s">
        <v>1580</v>
      </c>
    </row>
    <row r="992" spans="1:12" ht="56.25" customHeight="1">
      <c r="A992" s="200">
        <v>513</v>
      </c>
      <c r="B992" s="193" t="s">
        <v>1394</v>
      </c>
      <c r="C992" s="194">
        <v>42779</v>
      </c>
      <c r="D992" s="194" t="s">
        <v>5683</v>
      </c>
      <c r="E992" s="195" t="s">
        <v>15</v>
      </c>
      <c r="F992" s="195">
        <v>378061</v>
      </c>
      <c r="G992" s="195"/>
      <c r="H992" s="196" t="s">
        <v>5684</v>
      </c>
      <c r="I992" s="197">
        <v>50</v>
      </c>
      <c r="J992" s="197">
        <v>0</v>
      </c>
      <c r="K992" s="198">
        <f t="shared" si="15"/>
        <v>50</v>
      </c>
      <c r="L992" s="199" t="s">
        <v>1580</v>
      </c>
    </row>
    <row r="993" spans="1:12" ht="56.25" customHeight="1">
      <c r="A993" s="200">
        <v>10</v>
      </c>
      <c r="B993" s="193" t="s">
        <v>1384</v>
      </c>
      <c r="C993" s="194">
        <v>42779</v>
      </c>
      <c r="D993" s="194" t="s">
        <v>2022</v>
      </c>
      <c r="E993" s="195" t="s">
        <v>15</v>
      </c>
      <c r="F993" s="195">
        <v>377931</v>
      </c>
      <c r="G993" s="195"/>
      <c r="H993" s="196" t="s">
        <v>2023</v>
      </c>
      <c r="I993" s="197">
        <v>50</v>
      </c>
      <c r="J993" s="197">
        <v>0</v>
      </c>
      <c r="K993" s="198">
        <f t="shared" si="15"/>
        <v>50</v>
      </c>
      <c r="L993" s="199" t="s">
        <v>1580</v>
      </c>
    </row>
    <row r="994" spans="1:12" ht="56.25" customHeight="1">
      <c r="A994" s="200">
        <v>10</v>
      </c>
      <c r="B994" s="193" t="s">
        <v>1384</v>
      </c>
      <c r="C994" s="194">
        <v>42779</v>
      </c>
      <c r="D994" s="194" t="s">
        <v>2024</v>
      </c>
      <c r="E994" s="195" t="s">
        <v>6</v>
      </c>
      <c r="F994" s="195">
        <v>377930</v>
      </c>
      <c r="G994" s="195"/>
      <c r="H994" s="196" t="s">
        <v>2025</v>
      </c>
      <c r="I994" s="197">
        <v>0</v>
      </c>
      <c r="J994" s="197">
        <v>3224.2000000000003</v>
      </c>
      <c r="K994" s="198">
        <f t="shared" si="15"/>
        <v>3224.2000000000003</v>
      </c>
      <c r="L994" s="199" t="s">
        <v>1580</v>
      </c>
    </row>
    <row r="995" spans="1:12" ht="56.25" customHeight="1">
      <c r="A995" s="200">
        <v>10</v>
      </c>
      <c r="B995" s="193" t="s">
        <v>1384</v>
      </c>
      <c r="C995" s="194">
        <v>42779</v>
      </c>
      <c r="D995" s="194" t="s">
        <v>2026</v>
      </c>
      <c r="E995" s="195" t="s">
        <v>15</v>
      </c>
      <c r="F995" s="195">
        <v>377123</v>
      </c>
      <c r="G995" s="195"/>
      <c r="H995" s="196" t="s">
        <v>2027</v>
      </c>
      <c r="I995" s="197">
        <v>50</v>
      </c>
      <c r="J995" s="197">
        <v>0</v>
      </c>
      <c r="K995" s="198">
        <f t="shared" si="15"/>
        <v>50</v>
      </c>
      <c r="L995" s="199" t="s">
        <v>1580</v>
      </c>
    </row>
    <row r="996" spans="1:12" ht="56.25" customHeight="1">
      <c r="A996" s="200">
        <v>513</v>
      </c>
      <c r="B996" s="193" t="s">
        <v>1394</v>
      </c>
      <c r="C996" s="194">
        <v>42779</v>
      </c>
      <c r="D996" s="194" t="s">
        <v>5685</v>
      </c>
      <c r="E996" s="195" t="s">
        <v>15</v>
      </c>
      <c r="F996" s="195">
        <v>377329</v>
      </c>
      <c r="G996" s="195"/>
      <c r="H996" s="196" t="s">
        <v>1427</v>
      </c>
      <c r="I996" s="197">
        <v>50</v>
      </c>
      <c r="J996" s="197">
        <v>0</v>
      </c>
      <c r="K996" s="198">
        <f t="shared" si="15"/>
        <v>50</v>
      </c>
      <c r="L996" s="199" t="s">
        <v>1580</v>
      </c>
    </row>
    <row r="997" spans="1:12" ht="56.25" customHeight="1">
      <c r="A997" s="200">
        <v>513</v>
      </c>
      <c r="B997" s="193" t="s">
        <v>1394</v>
      </c>
      <c r="C997" s="194">
        <v>42779</v>
      </c>
      <c r="D997" s="194" t="s">
        <v>5686</v>
      </c>
      <c r="E997" s="195" t="s">
        <v>15</v>
      </c>
      <c r="F997" s="195">
        <v>377331</v>
      </c>
      <c r="G997" s="195"/>
      <c r="H997" s="196" t="s">
        <v>5687</v>
      </c>
      <c r="I997" s="197">
        <v>50</v>
      </c>
      <c r="J997" s="197">
        <v>0</v>
      </c>
      <c r="K997" s="198">
        <f t="shared" si="15"/>
        <v>50</v>
      </c>
      <c r="L997" s="199" t="s">
        <v>1580</v>
      </c>
    </row>
    <row r="998" spans="1:12" ht="56.25" customHeight="1">
      <c r="A998" s="200">
        <v>513</v>
      </c>
      <c r="B998" s="193" t="s">
        <v>1394</v>
      </c>
      <c r="C998" s="194">
        <v>42779</v>
      </c>
      <c r="D998" s="194" t="s">
        <v>5688</v>
      </c>
      <c r="E998" s="195" t="s">
        <v>15</v>
      </c>
      <c r="F998" s="195">
        <v>1659</v>
      </c>
      <c r="G998" s="195"/>
      <c r="H998" s="196" t="s">
        <v>5689</v>
      </c>
      <c r="I998" s="197">
        <v>1053.4100000000001</v>
      </c>
      <c r="J998" s="197">
        <v>0</v>
      </c>
      <c r="K998" s="198">
        <f t="shared" si="15"/>
        <v>1053.4100000000001</v>
      </c>
      <c r="L998" s="199" t="s">
        <v>1580</v>
      </c>
    </row>
    <row r="999" spans="1:12" ht="56.25" customHeight="1">
      <c r="A999" s="200">
        <v>52</v>
      </c>
      <c r="B999" s="193" t="s">
        <v>1407</v>
      </c>
      <c r="C999" s="194">
        <v>42779</v>
      </c>
      <c r="D999" s="194" t="s">
        <v>4483</v>
      </c>
      <c r="E999" s="195" t="s">
        <v>15</v>
      </c>
      <c r="F999" s="195">
        <v>1660</v>
      </c>
      <c r="G999" s="195"/>
      <c r="H999" s="196" t="s">
        <v>4484</v>
      </c>
      <c r="I999" s="197">
        <v>876.42000000000007</v>
      </c>
      <c r="J999" s="197">
        <v>0</v>
      </c>
      <c r="K999" s="198">
        <f t="shared" si="15"/>
        <v>876.42000000000007</v>
      </c>
      <c r="L999" s="199" t="s">
        <v>1580</v>
      </c>
    </row>
    <row r="1000" spans="1:12" ht="56.25" customHeight="1">
      <c r="A1000" s="200">
        <v>513</v>
      </c>
      <c r="B1000" s="193" t="s">
        <v>1394</v>
      </c>
      <c r="C1000" s="194">
        <v>42779</v>
      </c>
      <c r="D1000" s="194" t="s">
        <v>5690</v>
      </c>
      <c r="E1000" s="195" t="s">
        <v>15</v>
      </c>
      <c r="F1000" s="195">
        <v>1663</v>
      </c>
      <c r="G1000" s="195"/>
      <c r="H1000" s="196" t="s">
        <v>5691</v>
      </c>
      <c r="I1000" s="197">
        <v>850.84</v>
      </c>
      <c r="J1000" s="197">
        <v>0</v>
      </c>
      <c r="K1000" s="198">
        <f t="shared" si="15"/>
        <v>850.84</v>
      </c>
      <c r="L1000" s="199" t="s">
        <v>1580</v>
      </c>
    </row>
    <row r="1001" spans="1:12" ht="56.25" customHeight="1">
      <c r="A1001" s="200">
        <v>52</v>
      </c>
      <c r="B1001" s="193" t="s">
        <v>1407</v>
      </c>
      <c r="C1001" s="194">
        <v>42779</v>
      </c>
      <c r="D1001" s="194" t="s">
        <v>4485</v>
      </c>
      <c r="E1001" s="195" t="s">
        <v>6</v>
      </c>
      <c r="F1001" s="195">
        <v>1661</v>
      </c>
      <c r="G1001" s="195"/>
      <c r="H1001" s="196" t="s">
        <v>4486</v>
      </c>
      <c r="I1001" s="197">
        <v>0</v>
      </c>
      <c r="J1001" s="197">
        <v>112056</v>
      </c>
      <c r="K1001" s="198">
        <f t="shared" si="15"/>
        <v>112056</v>
      </c>
      <c r="L1001" s="199" t="s">
        <v>1580</v>
      </c>
    </row>
    <row r="1002" spans="1:12" ht="56.25" customHeight="1">
      <c r="A1002" s="200">
        <v>52</v>
      </c>
      <c r="B1002" s="193" t="s">
        <v>1407</v>
      </c>
      <c r="C1002" s="194">
        <v>42779</v>
      </c>
      <c r="D1002" s="194" t="s">
        <v>4487</v>
      </c>
      <c r="E1002" s="195" t="s">
        <v>15</v>
      </c>
      <c r="F1002" s="195">
        <v>1661</v>
      </c>
      <c r="G1002" s="195"/>
      <c r="H1002" s="196" t="s">
        <v>4488</v>
      </c>
      <c r="I1002" s="197">
        <v>847.47</v>
      </c>
      <c r="J1002" s="197">
        <v>0</v>
      </c>
      <c r="K1002" s="198">
        <f t="shared" si="15"/>
        <v>847.47</v>
      </c>
      <c r="L1002" s="199" t="s">
        <v>1580</v>
      </c>
    </row>
    <row r="1003" spans="1:12" ht="56.25" customHeight="1">
      <c r="A1003" s="200">
        <v>52</v>
      </c>
      <c r="B1003" s="193" t="s">
        <v>1407</v>
      </c>
      <c r="C1003" s="194">
        <v>42779</v>
      </c>
      <c r="D1003" s="194" t="s">
        <v>4489</v>
      </c>
      <c r="E1003" s="195" t="s">
        <v>6</v>
      </c>
      <c r="F1003" s="195">
        <v>1662</v>
      </c>
      <c r="G1003" s="195"/>
      <c r="H1003" s="196" t="s">
        <v>4490</v>
      </c>
      <c r="I1003" s="197">
        <v>0</v>
      </c>
      <c r="J1003" s="197">
        <v>585892.80000000005</v>
      </c>
      <c r="K1003" s="198">
        <f t="shared" si="15"/>
        <v>585892.80000000005</v>
      </c>
      <c r="L1003" s="199" t="s">
        <v>1580</v>
      </c>
    </row>
    <row r="1004" spans="1:12" ht="56.25" customHeight="1">
      <c r="A1004" s="200">
        <v>52</v>
      </c>
      <c r="B1004" s="193" t="s">
        <v>1407</v>
      </c>
      <c r="C1004" s="194">
        <v>42779</v>
      </c>
      <c r="D1004" s="194" t="s">
        <v>4491</v>
      </c>
      <c r="E1004" s="195" t="s">
        <v>15</v>
      </c>
      <c r="F1004" s="195">
        <v>1662</v>
      </c>
      <c r="G1004" s="195"/>
      <c r="H1004" s="196" t="s">
        <v>4492</v>
      </c>
      <c r="I1004" s="197">
        <v>380.45</v>
      </c>
      <c r="J1004" s="197">
        <v>0</v>
      </c>
      <c r="K1004" s="198">
        <f t="shared" si="15"/>
        <v>380.45</v>
      </c>
      <c r="L1004" s="199" t="s">
        <v>1580</v>
      </c>
    </row>
    <row r="1005" spans="1:12" ht="56.25" customHeight="1">
      <c r="A1005" s="200">
        <v>25</v>
      </c>
      <c r="B1005" s="193" t="s">
        <v>1408</v>
      </c>
      <c r="C1005" s="194">
        <v>42780</v>
      </c>
      <c r="D1005" s="194" t="s">
        <v>3487</v>
      </c>
      <c r="E1005" s="195" t="s">
        <v>1728</v>
      </c>
      <c r="F1005" s="195">
        <v>12649296</v>
      </c>
      <c r="G1005" s="195"/>
      <c r="H1005" s="196" t="s">
        <v>3488</v>
      </c>
      <c r="I1005" s="197">
        <v>1301760.5</v>
      </c>
      <c r="J1005" s="197">
        <v>0</v>
      </c>
      <c r="K1005" s="198">
        <f t="shared" si="15"/>
        <v>1301760.5</v>
      </c>
      <c r="L1005" s="199" t="s">
        <v>1580</v>
      </c>
    </row>
    <row r="1006" spans="1:12" ht="56.25" customHeight="1">
      <c r="A1006" s="200">
        <v>25</v>
      </c>
      <c r="B1006" s="193" t="s">
        <v>1408</v>
      </c>
      <c r="C1006" s="194">
        <v>42780</v>
      </c>
      <c r="D1006" s="194" t="s">
        <v>3489</v>
      </c>
      <c r="E1006" s="195" t="s">
        <v>1728</v>
      </c>
      <c r="F1006" s="195">
        <v>12649297</v>
      </c>
      <c r="G1006" s="195"/>
      <c r="H1006" s="196" t="s">
        <v>3490</v>
      </c>
      <c r="I1006" s="197">
        <v>1004556.08</v>
      </c>
      <c r="J1006" s="197">
        <v>0</v>
      </c>
      <c r="K1006" s="198">
        <f t="shared" si="15"/>
        <v>1004556.08</v>
      </c>
      <c r="L1006" s="199" t="s">
        <v>1580</v>
      </c>
    </row>
    <row r="1007" spans="1:12" ht="56.25" customHeight="1">
      <c r="A1007" s="200">
        <v>25</v>
      </c>
      <c r="B1007" s="193" t="s">
        <v>1408</v>
      </c>
      <c r="C1007" s="194">
        <v>42780</v>
      </c>
      <c r="D1007" s="194" t="s">
        <v>3491</v>
      </c>
      <c r="E1007" s="195" t="s">
        <v>1728</v>
      </c>
      <c r="F1007" s="195">
        <v>12649295</v>
      </c>
      <c r="G1007" s="195"/>
      <c r="H1007" s="196" t="s">
        <v>3492</v>
      </c>
      <c r="I1007" s="197">
        <v>361722.4</v>
      </c>
      <c r="J1007" s="197">
        <v>0</v>
      </c>
      <c r="K1007" s="198">
        <f t="shared" si="15"/>
        <v>361722.4</v>
      </c>
      <c r="L1007" s="199" t="s">
        <v>1580</v>
      </c>
    </row>
    <row r="1008" spans="1:12" ht="56.25" customHeight="1">
      <c r="A1008" s="200">
        <v>25</v>
      </c>
      <c r="B1008" s="193" t="s">
        <v>1408</v>
      </c>
      <c r="C1008" s="194">
        <v>42780</v>
      </c>
      <c r="D1008" s="194" t="s">
        <v>3493</v>
      </c>
      <c r="E1008" s="195" t="s">
        <v>1728</v>
      </c>
      <c r="F1008" s="195">
        <v>12649292</v>
      </c>
      <c r="G1008" s="195"/>
      <c r="H1008" s="196" t="s">
        <v>3494</v>
      </c>
      <c r="I1008" s="197">
        <v>1207251.8400000001</v>
      </c>
      <c r="J1008" s="197">
        <v>0</v>
      </c>
      <c r="K1008" s="198">
        <f t="shared" si="15"/>
        <v>1207251.8400000001</v>
      </c>
      <c r="L1008" s="199" t="s">
        <v>1580</v>
      </c>
    </row>
    <row r="1009" spans="1:12" ht="56.25" customHeight="1">
      <c r="A1009" s="200">
        <v>25</v>
      </c>
      <c r="B1009" s="193" t="s">
        <v>1408</v>
      </c>
      <c r="C1009" s="194">
        <v>42780</v>
      </c>
      <c r="D1009" s="194" t="s">
        <v>3495</v>
      </c>
      <c r="E1009" s="195" t="s">
        <v>1728</v>
      </c>
      <c r="F1009" s="195">
        <v>12649291</v>
      </c>
      <c r="G1009" s="195"/>
      <c r="H1009" s="196" t="s">
        <v>3496</v>
      </c>
      <c r="I1009" s="197">
        <v>1194831.99</v>
      </c>
      <c r="J1009" s="197">
        <v>0</v>
      </c>
      <c r="K1009" s="198">
        <f t="shared" si="15"/>
        <v>1194831.99</v>
      </c>
      <c r="L1009" s="199" t="s">
        <v>1580</v>
      </c>
    </row>
    <row r="1010" spans="1:12" ht="56.25" customHeight="1">
      <c r="A1010" s="200">
        <v>25</v>
      </c>
      <c r="B1010" s="193" t="s">
        <v>1408</v>
      </c>
      <c r="C1010" s="194">
        <v>42780</v>
      </c>
      <c r="D1010" s="194" t="s">
        <v>3497</v>
      </c>
      <c r="E1010" s="195" t="s">
        <v>1728</v>
      </c>
      <c r="F1010" s="195">
        <v>12649290</v>
      </c>
      <c r="G1010" s="195"/>
      <c r="H1010" s="196" t="s">
        <v>3498</v>
      </c>
      <c r="I1010" s="197">
        <v>811138.56000000006</v>
      </c>
      <c r="J1010" s="197">
        <v>0</v>
      </c>
      <c r="K1010" s="198">
        <f t="shared" si="15"/>
        <v>811138.56000000006</v>
      </c>
      <c r="L1010" s="199" t="s">
        <v>1580</v>
      </c>
    </row>
    <row r="1011" spans="1:12" ht="56.25" customHeight="1">
      <c r="A1011" s="200">
        <v>25</v>
      </c>
      <c r="B1011" s="193" t="s">
        <v>1408</v>
      </c>
      <c r="C1011" s="194">
        <v>42780</v>
      </c>
      <c r="D1011" s="194" t="s">
        <v>3499</v>
      </c>
      <c r="E1011" s="195" t="s">
        <v>1728</v>
      </c>
      <c r="F1011" s="195">
        <v>12649289</v>
      </c>
      <c r="G1011" s="195"/>
      <c r="H1011" s="196" t="s">
        <v>3500</v>
      </c>
      <c r="I1011" s="197">
        <v>1005781.66</v>
      </c>
      <c r="J1011" s="197">
        <v>0</v>
      </c>
      <c r="K1011" s="198">
        <f t="shared" si="15"/>
        <v>1005781.66</v>
      </c>
      <c r="L1011" s="199" t="s">
        <v>1580</v>
      </c>
    </row>
    <row r="1012" spans="1:12" ht="56.25" customHeight="1">
      <c r="A1012" s="200">
        <v>25</v>
      </c>
      <c r="B1012" s="193" t="s">
        <v>1408</v>
      </c>
      <c r="C1012" s="194">
        <v>42780</v>
      </c>
      <c r="D1012" s="194" t="s">
        <v>3501</v>
      </c>
      <c r="E1012" s="195" t="s">
        <v>1728</v>
      </c>
      <c r="F1012" s="195">
        <v>12649288</v>
      </c>
      <c r="G1012" s="195"/>
      <c r="H1012" s="196" t="s">
        <v>3502</v>
      </c>
      <c r="I1012" s="197">
        <v>1152532.7</v>
      </c>
      <c r="J1012" s="197">
        <v>0</v>
      </c>
      <c r="K1012" s="198">
        <f t="shared" si="15"/>
        <v>1152532.7</v>
      </c>
      <c r="L1012" s="199" t="s">
        <v>1580</v>
      </c>
    </row>
    <row r="1013" spans="1:12" ht="56.25" customHeight="1">
      <c r="A1013" s="200">
        <v>25</v>
      </c>
      <c r="B1013" s="193" t="s">
        <v>1408</v>
      </c>
      <c r="C1013" s="194">
        <v>42780</v>
      </c>
      <c r="D1013" s="194" t="s">
        <v>3503</v>
      </c>
      <c r="E1013" s="195" t="s">
        <v>1728</v>
      </c>
      <c r="F1013" s="195">
        <v>12649131</v>
      </c>
      <c r="G1013" s="195"/>
      <c r="H1013" s="196" t="s">
        <v>3504</v>
      </c>
      <c r="I1013" s="197">
        <v>1186260.3700000001</v>
      </c>
      <c r="J1013" s="197">
        <v>0</v>
      </c>
      <c r="K1013" s="198">
        <f t="shared" si="15"/>
        <v>1186260.3700000001</v>
      </c>
      <c r="L1013" s="199" t="s">
        <v>1580</v>
      </c>
    </row>
    <row r="1014" spans="1:12" ht="56.25" customHeight="1">
      <c r="A1014" s="200">
        <v>25</v>
      </c>
      <c r="B1014" s="193" t="s">
        <v>1408</v>
      </c>
      <c r="C1014" s="194">
        <v>42780</v>
      </c>
      <c r="D1014" s="194" t="s">
        <v>3505</v>
      </c>
      <c r="E1014" s="195" t="s">
        <v>1728</v>
      </c>
      <c r="F1014" s="195">
        <v>12649018</v>
      </c>
      <c r="G1014" s="195"/>
      <c r="H1014" s="196" t="s">
        <v>3506</v>
      </c>
      <c r="I1014" s="197">
        <v>1207251.8400000001</v>
      </c>
      <c r="J1014" s="197">
        <v>0</v>
      </c>
      <c r="K1014" s="198">
        <f t="shared" si="15"/>
        <v>1207251.8400000001</v>
      </c>
      <c r="L1014" s="199" t="s">
        <v>1580</v>
      </c>
    </row>
    <row r="1015" spans="1:12" ht="56.25" customHeight="1">
      <c r="A1015" s="200">
        <v>25</v>
      </c>
      <c r="B1015" s="193" t="s">
        <v>1408</v>
      </c>
      <c r="C1015" s="194">
        <v>42780</v>
      </c>
      <c r="D1015" s="194" t="s">
        <v>3507</v>
      </c>
      <c r="E1015" s="195" t="s">
        <v>1728</v>
      </c>
      <c r="F1015" s="195">
        <v>12648620</v>
      </c>
      <c r="G1015" s="195"/>
      <c r="H1015" s="196" t="s">
        <v>3508</v>
      </c>
      <c r="I1015" s="197">
        <v>1266291.1100000001</v>
      </c>
      <c r="J1015" s="197">
        <v>0</v>
      </c>
      <c r="K1015" s="198">
        <f t="shared" si="15"/>
        <v>1266291.1100000001</v>
      </c>
      <c r="L1015" s="199" t="s">
        <v>1580</v>
      </c>
    </row>
    <row r="1016" spans="1:12" ht="56.25" customHeight="1">
      <c r="A1016" s="200">
        <v>25</v>
      </c>
      <c r="B1016" s="193" t="s">
        <v>1408</v>
      </c>
      <c r="C1016" s="194">
        <v>42780</v>
      </c>
      <c r="D1016" s="194" t="s">
        <v>3509</v>
      </c>
      <c r="E1016" s="195" t="s">
        <v>1728</v>
      </c>
      <c r="F1016" s="195">
        <v>12648577</v>
      </c>
      <c r="G1016" s="195"/>
      <c r="H1016" s="196" t="s">
        <v>3510</v>
      </c>
      <c r="I1016" s="197">
        <v>1191241.01</v>
      </c>
      <c r="J1016" s="197">
        <v>0</v>
      </c>
      <c r="K1016" s="198">
        <f t="shared" si="15"/>
        <v>1191241.01</v>
      </c>
      <c r="L1016" s="199" t="s">
        <v>1580</v>
      </c>
    </row>
    <row r="1017" spans="1:12" ht="56.25" customHeight="1">
      <c r="A1017" s="200">
        <v>25</v>
      </c>
      <c r="B1017" s="193" t="s">
        <v>1408</v>
      </c>
      <c r="C1017" s="194">
        <v>42780</v>
      </c>
      <c r="D1017" s="194" t="s">
        <v>3511</v>
      </c>
      <c r="E1017" s="195" t="s">
        <v>1728</v>
      </c>
      <c r="F1017" s="195">
        <v>12648542</v>
      </c>
      <c r="G1017" s="195"/>
      <c r="H1017" s="196" t="s">
        <v>3512</v>
      </c>
      <c r="I1017" s="197">
        <v>1365074.36</v>
      </c>
      <c r="J1017" s="197">
        <v>0</v>
      </c>
      <c r="K1017" s="198">
        <f t="shared" si="15"/>
        <v>1365074.36</v>
      </c>
      <c r="L1017" s="199" t="s">
        <v>1580</v>
      </c>
    </row>
    <row r="1018" spans="1:12" ht="56.25" customHeight="1">
      <c r="A1018" s="200">
        <v>25</v>
      </c>
      <c r="B1018" s="193" t="s">
        <v>1408</v>
      </c>
      <c r="C1018" s="194">
        <v>42780</v>
      </c>
      <c r="D1018" s="194" t="s">
        <v>3513</v>
      </c>
      <c r="E1018" s="195" t="s">
        <v>1728</v>
      </c>
      <c r="F1018" s="195">
        <v>12634596</v>
      </c>
      <c r="G1018" s="195"/>
      <c r="H1018" s="196" t="s">
        <v>3514</v>
      </c>
      <c r="I1018" s="197">
        <v>104914.64</v>
      </c>
      <c r="J1018" s="197">
        <v>0</v>
      </c>
      <c r="K1018" s="198">
        <f t="shared" si="15"/>
        <v>104914.64</v>
      </c>
      <c r="L1018" s="199" t="s">
        <v>1580</v>
      </c>
    </row>
    <row r="1019" spans="1:12" ht="56.25" customHeight="1">
      <c r="A1019" s="200">
        <v>46</v>
      </c>
      <c r="B1019" s="193" t="s">
        <v>1402</v>
      </c>
      <c r="C1019" s="194">
        <v>42780</v>
      </c>
      <c r="D1019" s="194" t="s">
        <v>4382</v>
      </c>
      <c r="E1019" s="195" t="s">
        <v>13</v>
      </c>
      <c r="F1019" s="195">
        <v>859</v>
      </c>
      <c r="G1019" s="195"/>
      <c r="H1019" s="196" t="s">
        <v>4383</v>
      </c>
      <c r="I1019" s="197">
        <v>0</v>
      </c>
      <c r="J1019" s="197">
        <v>386688</v>
      </c>
      <c r="K1019" s="198">
        <f t="shared" si="15"/>
        <v>386688</v>
      </c>
      <c r="L1019" s="199" t="s">
        <v>1580</v>
      </c>
    </row>
    <row r="1020" spans="1:12" ht="56.25" customHeight="1">
      <c r="A1020" s="200">
        <v>342</v>
      </c>
      <c r="B1020" s="193" t="s">
        <v>1425</v>
      </c>
      <c r="C1020" s="194">
        <v>42780</v>
      </c>
      <c r="D1020" s="194" t="s">
        <v>5375</v>
      </c>
      <c r="E1020" s="195" t="s">
        <v>6</v>
      </c>
      <c r="F1020" s="195">
        <v>879633</v>
      </c>
      <c r="G1020" s="195"/>
      <c r="H1020" s="196" t="s">
        <v>5376</v>
      </c>
      <c r="I1020" s="197">
        <v>0</v>
      </c>
      <c r="J1020" s="197">
        <v>3282124.02</v>
      </c>
      <c r="K1020" s="198">
        <f t="shared" si="15"/>
        <v>3282124.02</v>
      </c>
      <c r="L1020" s="199" t="s">
        <v>1580</v>
      </c>
    </row>
    <row r="1021" spans="1:12" ht="56.25" customHeight="1">
      <c r="A1021" s="200">
        <v>76</v>
      </c>
      <c r="B1021" s="193" t="s">
        <v>1422</v>
      </c>
      <c r="C1021" s="194">
        <v>42780</v>
      </c>
      <c r="D1021" s="194" t="s">
        <v>4538</v>
      </c>
      <c r="E1021" s="195" t="s">
        <v>6</v>
      </c>
      <c r="F1021" s="195">
        <v>879630</v>
      </c>
      <c r="G1021" s="195"/>
      <c r="H1021" s="196" t="s">
        <v>4539</v>
      </c>
      <c r="I1021" s="197">
        <v>0</v>
      </c>
      <c r="J1021" s="197">
        <v>2516681.87</v>
      </c>
      <c r="K1021" s="198">
        <f t="shared" si="15"/>
        <v>2516681.87</v>
      </c>
      <c r="L1021" s="199" t="s">
        <v>1580</v>
      </c>
    </row>
    <row r="1022" spans="1:12" ht="56.25" customHeight="1">
      <c r="A1022" s="200">
        <v>117</v>
      </c>
      <c r="B1022" s="193" t="s">
        <v>1397</v>
      </c>
      <c r="C1022" s="194">
        <v>42780</v>
      </c>
      <c r="D1022" s="194" t="s">
        <v>4688</v>
      </c>
      <c r="E1022" s="195" t="s">
        <v>11</v>
      </c>
      <c r="F1022" s="195">
        <v>879613</v>
      </c>
      <c r="G1022" s="195"/>
      <c r="H1022" s="196" t="s">
        <v>4689</v>
      </c>
      <c r="I1022" s="197">
        <v>50</v>
      </c>
      <c r="J1022" s="197">
        <v>0</v>
      </c>
      <c r="K1022" s="198">
        <f t="shared" si="15"/>
        <v>50</v>
      </c>
      <c r="L1022" s="199" t="s">
        <v>1580</v>
      </c>
    </row>
    <row r="1023" spans="1:12" ht="56.25" customHeight="1">
      <c r="A1023" s="200">
        <v>513</v>
      </c>
      <c r="B1023" s="193" t="s">
        <v>1394</v>
      </c>
      <c r="C1023" s="194">
        <v>42780</v>
      </c>
      <c r="D1023" s="194" t="s">
        <v>5692</v>
      </c>
      <c r="E1023" s="195" t="s">
        <v>15</v>
      </c>
      <c r="F1023" s="195">
        <v>379269</v>
      </c>
      <c r="G1023" s="195"/>
      <c r="H1023" s="196" t="s">
        <v>5693</v>
      </c>
      <c r="I1023" s="197">
        <v>50</v>
      </c>
      <c r="J1023" s="197">
        <v>0</v>
      </c>
      <c r="K1023" s="198">
        <f t="shared" si="15"/>
        <v>50</v>
      </c>
      <c r="L1023" s="199" t="s">
        <v>1580</v>
      </c>
    </row>
    <row r="1024" spans="1:12" ht="56.25" customHeight="1">
      <c r="A1024" s="200">
        <v>513</v>
      </c>
      <c r="B1024" s="193" t="s">
        <v>1394</v>
      </c>
      <c r="C1024" s="194">
        <v>42780</v>
      </c>
      <c r="D1024" s="194" t="s">
        <v>5694</v>
      </c>
      <c r="E1024" s="195" t="s">
        <v>15</v>
      </c>
      <c r="F1024" s="195">
        <v>379266</v>
      </c>
      <c r="G1024" s="195"/>
      <c r="H1024" s="196" t="s">
        <v>5695</v>
      </c>
      <c r="I1024" s="197">
        <v>50</v>
      </c>
      <c r="J1024" s="197">
        <v>0</v>
      </c>
      <c r="K1024" s="198">
        <f t="shared" si="15"/>
        <v>50</v>
      </c>
      <c r="L1024" s="199" t="s">
        <v>1580</v>
      </c>
    </row>
    <row r="1025" spans="1:12" ht="56.25" customHeight="1">
      <c r="A1025" s="200">
        <v>513</v>
      </c>
      <c r="B1025" s="193" t="s">
        <v>1394</v>
      </c>
      <c r="C1025" s="194">
        <v>42780</v>
      </c>
      <c r="D1025" s="194" t="s">
        <v>5696</v>
      </c>
      <c r="E1025" s="195" t="s">
        <v>15</v>
      </c>
      <c r="F1025" s="195">
        <v>379183</v>
      </c>
      <c r="G1025" s="195"/>
      <c r="H1025" s="196" t="s">
        <v>5697</v>
      </c>
      <c r="I1025" s="197">
        <v>50</v>
      </c>
      <c r="J1025" s="197">
        <v>0</v>
      </c>
      <c r="K1025" s="198">
        <f t="shared" si="15"/>
        <v>50</v>
      </c>
      <c r="L1025" s="199" t="s">
        <v>1580</v>
      </c>
    </row>
    <row r="1026" spans="1:12" ht="56.25" customHeight="1">
      <c r="A1026" s="200">
        <v>10</v>
      </c>
      <c r="B1026" s="193" t="s">
        <v>1384</v>
      </c>
      <c r="C1026" s="194">
        <v>42780</v>
      </c>
      <c r="D1026" s="194" t="s">
        <v>2028</v>
      </c>
      <c r="E1026" s="195" t="s">
        <v>15</v>
      </c>
      <c r="F1026" s="195">
        <v>379181</v>
      </c>
      <c r="G1026" s="195"/>
      <c r="H1026" s="196" t="s">
        <v>2029</v>
      </c>
      <c r="I1026" s="197">
        <v>50</v>
      </c>
      <c r="J1026" s="197">
        <v>0</v>
      </c>
      <c r="K1026" s="198">
        <f t="shared" si="15"/>
        <v>50</v>
      </c>
      <c r="L1026" s="199" t="s">
        <v>1580</v>
      </c>
    </row>
    <row r="1027" spans="1:12" ht="56.25" customHeight="1">
      <c r="A1027" s="200">
        <v>10</v>
      </c>
      <c r="B1027" s="193" t="s">
        <v>1384</v>
      </c>
      <c r="C1027" s="194">
        <v>42780</v>
      </c>
      <c r="D1027" s="194" t="s">
        <v>2030</v>
      </c>
      <c r="E1027" s="195" t="s">
        <v>6</v>
      </c>
      <c r="F1027" s="195">
        <v>379180</v>
      </c>
      <c r="G1027" s="195"/>
      <c r="H1027" s="196" t="s">
        <v>2031</v>
      </c>
      <c r="I1027" s="197">
        <v>0</v>
      </c>
      <c r="J1027" s="197">
        <v>136479.43</v>
      </c>
      <c r="K1027" s="198">
        <f t="shared" si="15"/>
        <v>136479.43</v>
      </c>
      <c r="L1027" s="199" t="s">
        <v>1580</v>
      </c>
    </row>
    <row r="1028" spans="1:12" ht="56.25" customHeight="1">
      <c r="A1028" s="200">
        <v>513</v>
      </c>
      <c r="B1028" s="193" t="s">
        <v>1394</v>
      </c>
      <c r="C1028" s="194">
        <v>42780</v>
      </c>
      <c r="D1028" s="194" t="s">
        <v>5698</v>
      </c>
      <c r="E1028" s="195" t="s">
        <v>15</v>
      </c>
      <c r="F1028" s="195">
        <v>1664</v>
      </c>
      <c r="G1028" s="195"/>
      <c r="H1028" s="196" t="s">
        <v>5699</v>
      </c>
      <c r="I1028" s="197">
        <v>28876.95</v>
      </c>
      <c r="J1028" s="197">
        <v>0</v>
      </c>
      <c r="K1028" s="198">
        <f t="shared" si="15"/>
        <v>28876.95</v>
      </c>
      <c r="L1028" s="199" t="s">
        <v>1580</v>
      </c>
    </row>
    <row r="1029" spans="1:12" ht="56.25" customHeight="1">
      <c r="A1029" s="200">
        <v>291</v>
      </c>
      <c r="B1029" s="193" t="s">
        <v>1395</v>
      </c>
      <c r="C1029" s="194">
        <v>42780</v>
      </c>
      <c r="D1029" s="194" t="s">
        <v>5133</v>
      </c>
      <c r="E1029" s="195" t="s">
        <v>15</v>
      </c>
      <c r="F1029" s="195">
        <v>1665</v>
      </c>
      <c r="G1029" s="195"/>
      <c r="H1029" s="196" t="s">
        <v>5134</v>
      </c>
      <c r="I1029" s="197">
        <v>613</v>
      </c>
      <c r="J1029" s="197">
        <v>0</v>
      </c>
      <c r="K1029" s="198">
        <f t="shared" si="15"/>
        <v>613</v>
      </c>
      <c r="L1029" s="199" t="s">
        <v>1580</v>
      </c>
    </row>
    <row r="1030" spans="1:12" ht="56.25" customHeight="1">
      <c r="A1030" s="200">
        <v>10</v>
      </c>
      <c r="B1030" s="193" t="s">
        <v>1384</v>
      </c>
      <c r="C1030" s="194">
        <v>42780</v>
      </c>
      <c r="D1030" s="194" t="s">
        <v>2032</v>
      </c>
      <c r="E1030" s="195" t="s">
        <v>15</v>
      </c>
      <c r="F1030" s="195">
        <v>1670</v>
      </c>
      <c r="G1030" s="195"/>
      <c r="H1030" s="196" t="s">
        <v>2033</v>
      </c>
      <c r="I1030" s="197">
        <v>438.55</v>
      </c>
      <c r="J1030" s="197">
        <v>0</v>
      </c>
      <c r="K1030" s="198">
        <f t="shared" si="15"/>
        <v>438.55</v>
      </c>
      <c r="L1030" s="199" t="s">
        <v>1580</v>
      </c>
    </row>
    <row r="1031" spans="1:12" ht="56.25" customHeight="1">
      <c r="A1031" s="200">
        <v>10</v>
      </c>
      <c r="B1031" s="193" t="s">
        <v>1384</v>
      </c>
      <c r="C1031" s="194">
        <v>42780</v>
      </c>
      <c r="D1031" s="194" t="s">
        <v>2034</v>
      </c>
      <c r="E1031" s="195" t="s">
        <v>15</v>
      </c>
      <c r="F1031" s="195">
        <v>1669</v>
      </c>
      <c r="G1031" s="195"/>
      <c r="H1031" s="196" t="s">
        <v>2035</v>
      </c>
      <c r="I1031" s="197">
        <v>2426.7800000000002</v>
      </c>
      <c r="J1031" s="197">
        <v>0</v>
      </c>
      <c r="K1031" s="198">
        <f t="shared" si="15"/>
        <v>2426.7800000000002</v>
      </c>
      <c r="L1031" s="199" t="s">
        <v>1580</v>
      </c>
    </row>
    <row r="1032" spans="1:12" ht="56.25" customHeight="1">
      <c r="A1032" s="200">
        <v>10</v>
      </c>
      <c r="B1032" s="193" t="s">
        <v>1384</v>
      </c>
      <c r="C1032" s="194">
        <v>42780</v>
      </c>
      <c r="D1032" s="194" t="s">
        <v>2036</v>
      </c>
      <c r="E1032" s="195" t="s">
        <v>15</v>
      </c>
      <c r="F1032" s="195">
        <v>1668</v>
      </c>
      <c r="G1032" s="195"/>
      <c r="H1032" s="196" t="s">
        <v>2037</v>
      </c>
      <c r="I1032" s="197">
        <v>24971.34</v>
      </c>
      <c r="J1032" s="197">
        <v>0</v>
      </c>
      <c r="K1032" s="198">
        <f t="shared" si="15"/>
        <v>24971.34</v>
      </c>
      <c r="L1032" s="199" t="s">
        <v>1580</v>
      </c>
    </row>
    <row r="1033" spans="1:12" ht="56.25" customHeight="1">
      <c r="A1033" s="200">
        <v>10</v>
      </c>
      <c r="B1033" s="193" t="s">
        <v>1384</v>
      </c>
      <c r="C1033" s="194">
        <v>42780</v>
      </c>
      <c r="D1033" s="194" t="s">
        <v>2038</v>
      </c>
      <c r="E1033" s="195" t="s">
        <v>15</v>
      </c>
      <c r="F1033" s="195">
        <v>378457</v>
      </c>
      <c r="G1033" s="195"/>
      <c r="H1033" s="196" t="s">
        <v>2039</v>
      </c>
      <c r="I1033" s="197">
        <v>50</v>
      </c>
      <c r="J1033" s="197">
        <v>0</v>
      </c>
      <c r="K1033" s="198">
        <f t="shared" ref="K1033:K1096" si="16">+I1033+J1033</f>
        <v>50</v>
      </c>
      <c r="L1033" s="199" t="s">
        <v>1580</v>
      </c>
    </row>
    <row r="1034" spans="1:12" ht="56.25" customHeight="1">
      <c r="A1034" s="200" t="s">
        <v>628</v>
      </c>
      <c r="B1034" s="193" t="s">
        <v>627</v>
      </c>
      <c r="C1034" s="194">
        <v>42780</v>
      </c>
      <c r="D1034" s="194" t="s">
        <v>6492</v>
      </c>
      <c r="E1034" s="195" t="s">
        <v>15</v>
      </c>
      <c r="F1034" s="195">
        <v>378453</v>
      </c>
      <c r="G1034" s="195"/>
      <c r="H1034" s="196" t="s">
        <v>6493</v>
      </c>
      <c r="I1034" s="197">
        <v>50</v>
      </c>
      <c r="J1034" s="197">
        <v>0</v>
      </c>
      <c r="K1034" s="198">
        <f t="shared" si="16"/>
        <v>50</v>
      </c>
      <c r="L1034" s="199" t="s">
        <v>1580</v>
      </c>
    </row>
    <row r="1035" spans="1:12" ht="56.25" customHeight="1">
      <c r="A1035" s="200" t="s">
        <v>628</v>
      </c>
      <c r="B1035" s="193" t="s">
        <v>627</v>
      </c>
      <c r="C1035" s="194">
        <v>42780</v>
      </c>
      <c r="D1035" s="194" t="s">
        <v>6494</v>
      </c>
      <c r="E1035" s="195" t="s">
        <v>6</v>
      </c>
      <c r="F1035" s="195">
        <v>378452</v>
      </c>
      <c r="G1035" s="195"/>
      <c r="H1035" s="196" t="s">
        <v>6495</v>
      </c>
      <c r="I1035" s="197">
        <v>0</v>
      </c>
      <c r="J1035" s="197">
        <v>177675.30000000002</v>
      </c>
      <c r="K1035" s="198">
        <f t="shared" si="16"/>
        <v>177675.30000000002</v>
      </c>
      <c r="L1035" s="199" t="s">
        <v>1580</v>
      </c>
    </row>
    <row r="1036" spans="1:12" ht="56.25" customHeight="1">
      <c r="A1036" s="200">
        <v>25</v>
      </c>
      <c r="B1036" s="193" t="s">
        <v>1408</v>
      </c>
      <c r="C1036" s="194">
        <v>42781</v>
      </c>
      <c r="D1036" s="194" t="s">
        <v>3515</v>
      </c>
      <c r="E1036" s="195" t="s">
        <v>1728</v>
      </c>
      <c r="F1036" s="195">
        <v>12649395</v>
      </c>
      <c r="G1036" s="195"/>
      <c r="H1036" s="196" t="s">
        <v>3516</v>
      </c>
      <c r="I1036" s="197">
        <v>491898.75</v>
      </c>
      <c r="J1036" s="197">
        <v>0</v>
      </c>
      <c r="K1036" s="198">
        <f t="shared" si="16"/>
        <v>491898.75</v>
      </c>
      <c r="L1036" s="199" t="s">
        <v>1580</v>
      </c>
    </row>
    <row r="1037" spans="1:12" ht="56.25" customHeight="1">
      <c r="A1037" s="200">
        <v>25</v>
      </c>
      <c r="B1037" s="193" t="s">
        <v>1408</v>
      </c>
      <c r="C1037" s="194">
        <v>42781</v>
      </c>
      <c r="D1037" s="194" t="s">
        <v>3517</v>
      </c>
      <c r="E1037" s="195" t="s">
        <v>1728</v>
      </c>
      <c r="F1037" s="195">
        <v>12649394</v>
      </c>
      <c r="G1037" s="195"/>
      <c r="H1037" s="196" t="s">
        <v>3518</v>
      </c>
      <c r="I1037" s="197">
        <v>1120820.0900000001</v>
      </c>
      <c r="J1037" s="197">
        <v>0</v>
      </c>
      <c r="K1037" s="198">
        <f t="shared" si="16"/>
        <v>1120820.0900000001</v>
      </c>
      <c r="L1037" s="199" t="s">
        <v>1580</v>
      </c>
    </row>
    <row r="1038" spans="1:12" ht="56.25" customHeight="1">
      <c r="A1038" s="200">
        <v>25</v>
      </c>
      <c r="B1038" s="193" t="s">
        <v>1408</v>
      </c>
      <c r="C1038" s="194">
        <v>42781</v>
      </c>
      <c r="D1038" s="194" t="s">
        <v>3519</v>
      </c>
      <c r="E1038" s="195" t="s">
        <v>1728</v>
      </c>
      <c r="F1038" s="195">
        <v>12649393</v>
      </c>
      <c r="G1038" s="195"/>
      <c r="H1038" s="196" t="s">
        <v>3520</v>
      </c>
      <c r="I1038" s="197">
        <v>266064.25</v>
      </c>
      <c r="J1038" s="197">
        <v>0</v>
      </c>
      <c r="K1038" s="198">
        <f t="shared" si="16"/>
        <v>266064.25</v>
      </c>
      <c r="L1038" s="199" t="s">
        <v>1580</v>
      </c>
    </row>
    <row r="1039" spans="1:12" ht="56.25" customHeight="1">
      <c r="A1039" s="200">
        <v>25</v>
      </c>
      <c r="B1039" s="193" t="s">
        <v>1408</v>
      </c>
      <c r="C1039" s="194">
        <v>42781</v>
      </c>
      <c r="D1039" s="194" t="s">
        <v>3521</v>
      </c>
      <c r="E1039" s="195" t="s">
        <v>1728</v>
      </c>
      <c r="F1039" s="195">
        <v>12649392</v>
      </c>
      <c r="G1039" s="195"/>
      <c r="H1039" s="196" t="s">
        <v>3522</v>
      </c>
      <c r="I1039" s="197">
        <v>255440.96</v>
      </c>
      <c r="J1039" s="197">
        <v>0</v>
      </c>
      <c r="K1039" s="198">
        <f t="shared" si="16"/>
        <v>255440.96</v>
      </c>
      <c r="L1039" s="199" t="s">
        <v>1580</v>
      </c>
    </row>
    <row r="1040" spans="1:12" ht="56.25" customHeight="1">
      <c r="A1040" s="200">
        <v>25</v>
      </c>
      <c r="B1040" s="193" t="s">
        <v>1408</v>
      </c>
      <c r="C1040" s="194">
        <v>42781</v>
      </c>
      <c r="D1040" s="194" t="s">
        <v>3523</v>
      </c>
      <c r="E1040" s="195" t="s">
        <v>1728</v>
      </c>
      <c r="F1040" s="195">
        <v>12649391</v>
      </c>
      <c r="G1040" s="195"/>
      <c r="H1040" s="196" t="s">
        <v>3524</v>
      </c>
      <c r="I1040" s="197">
        <v>115387.90000000001</v>
      </c>
      <c r="J1040" s="197">
        <v>0</v>
      </c>
      <c r="K1040" s="198">
        <f t="shared" si="16"/>
        <v>115387.90000000001</v>
      </c>
      <c r="L1040" s="199" t="s">
        <v>1580</v>
      </c>
    </row>
    <row r="1041" spans="1:12" ht="56.25" customHeight="1">
      <c r="A1041" s="200">
        <v>25</v>
      </c>
      <c r="B1041" s="193" t="s">
        <v>1408</v>
      </c>
      <c r="C1041" s="194">
        <v>42781</v>
      </c>
      <c r="D1041" s="194" t="s">
        <v>3525</v>
      </c>
      <c r="E1041" s="195" t="s">
        <v>1728</v>
      </c>
      <c r="F1041" s="195">
        <v>12649396</v>
      </c>
      <c r="G1041" s="195"/>
      <c r="H1041" s="196" t="s">
        <v>3526</v>
      </c>
      <c r="I1041" s="197">
        <v>123750.16</v>
      </c>
      <c r="J1041" s="197">
        <v>0</v>
      </c>
      <c r="K1041" s="198">
        <f t="shared" si="16"/>
        <v>123750.16</v>
      </c>
      <c r="L1041" s="199" t="s">
        <v>1580</v>
      </c>
    </row>
    <row r="1042" spans="1:12" ht="56.25" customHeight="1">
      <c r="A1042" s="200">
        <v>25</v>
      </c>
      <c r="B1042" s="193" t="s">
        <v>1408</v>
      </c>
      <c r="C1042" s="194">
        <v>42781</v>
      </c>
      <c r="D1042" s="194" t="s">
        <v>3527</v>
      </c>
      <c r="E1042" s="195" t="s">
        <v>1728</v>
      </c>
      <c r="F1042" s="195">
        <v>12649451</v>
      </c>
      <c r="G1042" s="195"/>
      <c r="H1042" s="196" t="s">
        <v>3528</v>
      </c>
      <c r="I1042" s="197">
        <v>436281.69</v>
      </c>
      <c r="J1042" s="197">
        <v>0</v>
      </c>
      <c r="K1042" s="198">
        <f t="shared" si="16"/>
        <v>436281.69</v>
      </c>
      <c r="L1042" s="199" t="s">
        <v>1580</v>
      </c>
    </row>
    <row r="1043" spans="1:12" ht="56.25" customHeight="1">
      <c r="A1043" s="200">
        <v>25</v>
      </c>
      <c r="B1043" s="193" t="s">
        <v>1408</v>
      </c>
      <c r="C1043" s="194">
        <v>42781</v>
      </c>
      <c r="D1043" s="194" t="s">
        <v>3529</v>
      </c>
      <c r="E1043" s="195" t="s">
        <v>1728</v>
      </c>
      <c r="F1043" s="195">
        <v>12649452</v>
      </c>
      <c r="G1043" s="195"/>
      <c r="H1043" s="196" t="s">
        <v>3530</v>
      </c>
      <c r="I1043" s="197">
        <v>493408.8</v>
      </c>
      <c r="J1043" s="197">
        <v>0</v>
      </c>
      <c r="K1043" s="198">
        <f t="shared" si="16"/>
        <v>493408.8</v>
      </c>
      <c r="L1043" s="199" t="s">
        <v>1580</v>
      </c>
    </row>
    <row r="1044" spans="1:12" ht="56.25" customHeight="1">
      <c r="A1044" s="200">
        <v>10</v>
      </c>
      <c r="B1044" s="193" t="s">
        <v>1384</v>
      </c>
      <c r="C1044" s="194">
        <v>42781</v>
      </c>
      <c r="D1044" s="194" t="s">
        <v>2040</v>
      </c>
      <c r="E1044" s="195" t="s">
        <v>15</v>
      </c>
      <c r="F1044" s="195">
        <v>380399</v>
      </c>
      <c r="G1044" s="195"/>
      <c r="H1044" s="196" t="s">
        <v>2041</v>
      </c>
      <c r="I1044" s="197">
        <v>50</v>
      </c>
      <c r="J1044" s="197">
        <v>0</v>
      </c>
      <c r="K1044" s="198">
        <f t="shared" si="16"/>
        <v>50</v>
      </c>
      <c r="L1044" s="199" t="s">
        <v>1580</v>
      </c>
    </row>
    <row r="1045" spans="1:12" ht="56.25" customHeight="1">
      <c r="A1045" s="200">
        <v>10</v>
      </c>
      <c r="B1045" s="193" t="s">
        <v>1384</v>
      </c>
      <c r="C1045" s="194">
        <v>42781</v>
      </c>
      <c r="D1045" s="194" t="s">
        <v>2042</v>
      </c>
      <c r="E1045" s="195" t="s">
        <v>6</v>
      </c>
      <c r="F1045" s="195">
        <v>380398</v>
      </c>
      <c r="G1045" s="195"/>
      <c r="H1045" s="196" t="s">
        <v>2043</v>
      </c>
      <c r="I1045" s="197">
        <v>0</v>
      </c>
      <c r="J1045" s="197">
        <v>21251.59</v>
      </c>
      <c r="K1045" s="198">
        <f t="shared" si="16"/>
        <v>21251.59</v>
      </c>
      <c r="L1045" s="199" t="s">
        <v>1580</v>
      </c>
    </row>
    <row r="1046" spans="1:12" ht="56.25" customHeight="1">
      <c r="A1046" s="200">
        <v>10</v>
      </c>
      <c r="B1046" s="193" t="s">
        <v>1384</v>
      </c>
      <c r="C1046" s="194">
        <v>42781</v>
      </c>
      <c r="D1046" s="194" t="s">
        <v>2044</v>
      </c>
      <c r="E1046" s="195" t="s">
        <v>15</v>
      </c>
      <c r="F1046" s="195">
        <v>380313</v>
      </c>
      <c r="G1046" s="195"/>
      <c r="H1046" s="196" t="s">
        <v>2045</v>
      </c>
      <c r="I1046" s="197">
        <v>50</v>
      </c>
      <c r="J1046" s="197">
        <v>0</v>
      </c>
      <c r="K1046" s="198">
        <f t="shared" si="16"/>
        <v>50</v>
      </c>
      <c r="L1046" s="199" t="s">
        <v>1580</v>
      </c>
    </row>
    <row r="1047" spans="1:12" ht="56.25" customHeight="1">
      <c r="A1047" s="200">
        <v>10</v>
      </c>
      <c r="B1047" s="193" t="s">
        <v>1384</v>
      </c>
      <c r="C1047" s="194">
        <v>42781</v>
      </c>
      <c r="D1047" s="194" t="s">
        <v>2046</v>
      </c>
      <c r="E1047" s="195" t="s">
        <v>6</v>
      </c>
      <c r="F1047" s="195">
        <v>380312</v>
      </c>
      <c r="G1047" s="195"/>
      <c r="H1047" s="196" t="s">
        <v>2047</v>
      </c>
      <c r="I1047" s="197">
        <v>0</v>
      </c>
      <c r="J1047" s="197">
        <v>30551.420000000002</v>
      </c>
      <c r="K1047" s="198">
        <f t="shared" si="16"/>
        <v>30551.420000000002</v>
      </c>
      <c r="L1047" s="199" t="s">
        <v>1580</v>
      </c>
    </row>
    <row r="1048" spans="1:12" ht="56.25" customHeight="1">
      <c r="A1048" s="200">
        <v>10</v>
      </c>
      <c r="B1048" s="193" t="s">
        <v>1384</v>
      </c>
      <c r="C1048" s="194">
        <v>42781</v>
      </c>
      <c r="D1048" s="194" t="s">
        <v>2048</v>
      </c>
      <c r="E1048" s="195" t="s">
        <v>15</v>
      </c>
      <c r="F1048" s="195">
        <v>380184</v>
      </c>
      <c r="G1048" s="195"/>
      <c r="H1048" s="196" t="s">
        <v>2049</v>
      </c>
      <c r="I1048" s="197">
        <v>50</v>
      </c>
      <c r="J1048" s="197">
        <v>0</v>
      </c>
      <c r="K1048" s="198">
        <f t="shared" si="16"/>
        <v>50</v>
      </c>
      <c r="L1048" s="199" t="s">
        <v>1580</v>
      </c>
    </row>
    <row r="1049" spans="1:12" ht="56.25" customHeight="1">
      <c r="A1049" s="200">
        <v>10</v>
      </c>
      <c r="B1049" s="193" t="s">
        <v>1384</v>
      </c>
      <c r="C1049" s="194">
        <v>42781</v>
      </c>
      <c r="D1049" s="194" t="s">
        <v>2050</v>
      </c>
      <c r="E1049" s="195" t="s">
        <v>15</v>
      </c>
      <c r="F1049" s="195">
        <v>380182</v>
      </c>
      <c r="G1049" s="195"/>
      <c r="H1049" s="196" t="s">
        <v>2051</v>
      </c>
      <c r="I1049" s="197">
        <v>50</v>
      </c>
      <c r="J1049" s="197">
        <v>0</v>
      </c>
      <c r="K1049" s="198">
        <f t="shared" si="16"/>
        <v>50</v>
      </c>
      <c r="L1049" s="199" t="s">
        <v>1580</v>
      </c>
    </row>
    <row r="1050" spans="1:12" ht="56.25" customHeight="1">
      <c r="A1050" s="200">
        <v>10</v>
      </c>
      <c r="B1050" s="193" t="s">
        <v>1384</v>
      </c>
      <c r="C1050" s="194">
        <v>42781</v>
      </c>
      <c r="D1050" s="194" t="s">
        <v>2052</v>
      </c>
      <c r="E1050" s="195" t="s">
        <v>6</v>
      </c>
      <c r="F1050" s="195">
        <v>380181</v>
      </c>
      <c r="G1050" s="195"/>
      <c r="H1050" s="196" t="s">
        <v>2053</v>
      </c>
      <c r="I1050" s="197">
        <v>0</v>
      </c>
      <c r="J1050" s="197">
        <v>43381.340000000004</v>
      </c>
      <c r="K1050" s="198">
        <f t="shared" si="16"/>
        <v>43381.340000000004</v>
      </c>
      <c r="L1050" s="199" t="s">
        <v>1580</v>
      </c>
    </row>
    <row r="1051" spans="1:12" ht="56.25" customHeight="1">
      <c r="A1051" s="200">
        <v>291</v>
      </c>
      <c r="B1051" s="193" t="s">
        <v>1395</v>
      </c>
      <c r="C1051" s="194">
        <v>42781</v>
      </c>
      <c r="D1051" s="194" t="s">
        <v>5135</v>
      </c>
      <c r="E1051" s="195" t="s">
        <v>11</v>
      </c>
      <c r="F1051" s="195">
        <v>380178</v>
      </c>
      <c r="G1051" s="195"/>
      <c r="H1051" s="196" t="s">
        <v>5136</v>
      </c>
      <c r="I1051" s="197">
        <v>50</v>
      </c>
      <c r="J1051" s="197">
        <v>0</v>
      </c>
      <c r="K1051" s="198">
        <f t="shared" si="16"/>
        <v>50</v>
      </c>
      <c r="L1051" s="199" t="s">
        <v>1580</v>
      </c>
    </row>
    <row r="1052" spans="1:12" ht="56.25" customHeight="1">
      <c r="A1052" s="200" t="s">
        <v>629</v>
      </c>
      <c r="B1052" s="193" t="s">
        <v>630</v>
      </c>
      <c r="C1052" s="194">
        <v>42781</v>
      </c>
      <c r="D1052" s="194" t="s">
        <v>7477</v>
      </c>
      <c r="E1052" s="195" t="s">
        <v>11</v>
      </c>
      <c r="F1052" s="195">
        <v>879763</v>
      </c>
      <c r="G1052" s="195"/>
      <c r="H1052" s="196" t="s">
        <v>7478</v>
      </c>
      <c r="I1052" s="197">
        <v>270.62</v>
      </c>
      <c r="J1052" s="197">
        <v>0</v>
      </c>
      <c r="K1052" s="198">
        <f t="shared" si="16"/>
        <v>270.62</v>
      </c>
      <c r="L1052" s="199" t="s">
        <v>1580</v>
      </c>
    </row>
    <row r="1053" spans="1:12" ht="56.25" customHeight="1">
      <c r="A1053" s="200" t="s">
        <v>629</v>
      </c>
      <c r="B1053" s="193" t="s">
        <v>630</v>
      </c>
      <c r="C1053" s="194">
        <v>42781</v>
      </c>
      <c r="D1053" s="194" t="s">
        <v>7479</v>
      </c>
      <c r="E1053" s="195" t="s">
        <v>13</v>
      </c>
      <c r="F1053" s="195">
        <v>879763</v>
      </c>
      <c r="G1053" s="195"/>
      <c r="H1053" s="196" t="s">
        <v>7480</v>
      </c>
      <c r="I1053" s="197">
        <v>692.45</v>
      </c>
      <c r="J1053" s="197">
        <v>0</v>
      </c>
      <c r="K1053" s="198">
        <f t="shared" si="16"/>
        <v>692.45</v>
      </c>
      <c r="L1053" s="199" t="s">
        <v>1580</v>
      </c>
    </row>
    <row r="1054" spans="1:12" ht="56.25" customHeight="1">
      <c r="A1054" s="200">
        <v>117</v>
      </c>
      <c r="B1054" s="193" t="s">
        <v>1397</v>
      </c>
      <c r="C1054" s="194">
        <v>42781</v>
      </c>
      <c r="D1054" s="194" t="s">
        <v>4690</v>
      </c>
      <c r="E1054" s="195" t="s">
        <v>11</v>
      </c>
      <c r="F1054" s="195">
        <v>879762</v>
      </c>
      <c r="G1054" s="195"/>
      <c r="H1054" s="196" t="s">
        <v>4691</v>
      </c>
      <c r="I1054" s="197">
        <v>50</v>
      </c>
      <c r="J1054" s="197">
        <v>0</v>
      </c>
      <c r="K1054" s="198">
        <f t="shared" si="16"/>
        <v>50</v>
      </c>
      <c r="L1054" s="199" t="s">
        <v>1580</v>
      </c>
    </row>
    <row r="1055" spans="1:12" ht="56.25" customHeight="1">
      <c r="A1055" s="200">
        <v>47</v>
      </c>
      <c r="B1055" s="193" t="s">
        <v>1390</v>
      </c>
      <c r="C1055" s="194">
        <v>42781</v>
      </c>
      <c r="D1055" s="194" t="s">
        <v>4419</v>
      </c>
      <c r="E1055" s="195" t="s">
        <v>11</v>
      </c>
      <c r="F1055" s="195">
        <v>879729</v>
      </c>
      <c r="G1055" s="195"/>
      <c r="H1055" s="196" t="s">
        <v>4420</v>
      </c>
      <c r="I1055" s="197">
        <v>490</v>
      </c>
      <c r="J1055" s="197">
        <v>0</v>
      </c>
      <c r="K1055" s="198">
        <f t="shared" si="16"/>
        <v>490</v>
      </c>
      <c r="L1055" s="199" t="s">
        <v>1580</v>
      </c>
    </row>
    <row r="1056" spans="1:12" ht="56.25" customHeight="1">
      <c r="A1056" s="200">
        <v>10</v>
      </c>
      <c r="B1056" s="193" t="s">
        <v>1384</v>
      </c>
      <c r="C1056" s="194">
        <v>42781</v>
      </c>
      <c r="D1056" s="194" t="s">
        <v>2054</v>
      </c>
      <c r="E1056" s="195" t="s">
        <v>11</v>
      </c>
      <c r="F1056" s="195">
        <v>879698</v>
      </c>
      <c r="G1056" s="195"/>
      <c r="H1056" s="196" t="s">
        <v>2055</v>
      </c>
      <c r="I1056" s="197">
        <v>50</v>
      </c>
      <c r="J1056" s="197">
        <v>0</v>
      </c>
      <c r="K1056" s="198">
        <f t="shared" si="16"/>
        <v>50</v>
      </c>
      <c r="L1056" s="199" t="s">
        <v>1580</v>
      </c>
    </row>
    <row r="1057" spans="1:12" ht="56.25" customHeight="1">
      <c r="A1057" s="200">
        <v>10</v>
      </c>
      <c r="B1057" s="193" t="s">
        <v>1384</v>
      </c>
      <c r="C1057" s="194">
        <v>42781</v>
      </c>
      <c r="D1057" s="194" t="s">
        <v>2056</v>
      </c>
      <c r="E1057" s="195" t="s">
        <v>6</v>
      </c>
      <c r="F1057" s="195">
        <v>879698</v>
      </c>
      <c r="G1057" s="195"/>
      <c r="H1057" s="196" t="s">
        <v>2057</v>
      </c>
      <c r="I1057" s="197">
        <v>0</v>
      </c>
      <c r="J1057" s="197">
        <v>33329.58</v>
      </c>
      <c r="K1057" s="198">
        <f t="shared" si="16"/>
        <v>33329.58</v>
      </c>
      <c r="L1057" s="199" t="s">
        <v>1580</v>
      </c>
    </row>
    <row r="1058" spans="1:12" ht="56.25" customHeight="1">
      <c r="A1058" s="200" t="s">
        <v>629</v>
      </c>
      <c r="B1058" s="193" t="s">
        <v>630</v>
      </c>
      <c r="C1058" s="194">
        <v>42781</v>
      </c>
      <c r="D1058" s="194" t="s">
        <v>7481</v>
      </c>
      <c r="E1058" s="195" t="s">
        <v>11</v>
      </c>
      <c r="F1058" s="195">
        <v>8815</v>
      </c>
      <c r="G1058" s="195"/>
      <c r="H1058" s="196" t="s">
        <v>7482</v>
      </c>
      <c r="I1058" s="197">
        <v>1217.02</v>
      </c>
      <c r="J1058" s="197">
        <v>0</v>
      </c>
      <c r="K1058" s="198">
        <f t="shared" si="16"/>
        <v>1217.02</v>
      </c>
      <c r="L1058" s="199" t="s">
        <v>1580</v>
      </c>
    </row>
    <row r="1059" spans="1:12" ht="56.25" customHeight="1">
      <c r="A1059" s="200" t="s">
        <v>629</v>
      </c>
      <c r="B1059" s="193" t="s">
        <v>630</v>
      </c>
      <c r="C1059" s="194">
        <v>42781</v>
      </c>
      <c r="D1059" s="194" t="s">
        <v>7483</v>
      </c>
      <c r="E1059" s="195" t="s">
        <v>11</v>
      </c>
      <c r="F1059" s="195">
        <v>8814</v>
      </c>
      <c r="G1059" s="195"/>
      <c r="H1059" s="196" t="s">
        <v>7484</v>
      </c>
      <c r="I1059" s="197">
        <v>2324.7800000000002</v>
      </c>
      <c r="J1059" s="197">
        <v>0</v>
      </c>
      <c r="K1059" s="198">
        <f t="shared" si="16"/>
        <v>2324.7800000000002</v>
      </c>
      <c r="L1059" s="199" t="s">
        <v>1580</v>
      </c>
    </row>
    <row r="1060" spans="1:12" ht="56.25" customHeight="1">
      <c r="A1060" s="200" t="s">
        <v>629</v>
      </c>
      <c r="B1060" s="193" t="s">
        <v>630</v>
      </c>
      <c r="C1060" s="194">
        <v>42781</v>
      </c>
      <c r="D1060" s="194" t="s">
        <v>7485</v>
      </c>
      <c r="E1060" s="195" t="s">
        <v>11</v>
      </c>
      <c r="F1060" s="195">
        <v>8813</v>
      </c>
      <c r="G1060" s="195"/>
      <c r="H1060" s="196" t="s">
        <v>7486</v>
      </c>
      <c r="I1060" s="197">
        <v>467.23</v>
      </c>
      <c r="J1060" s="197">
        <v>0</v>
      </c>
      <c r="K1060" s="198">
        <f t="shared" si="16"/>
        <v>467.23</v>
      </c>
      <c r="L1060" s="199" t="s">
        <v>1580</v>
      </c>
    </row>
    <row r="1061" spans="1:12" ht="56.25" customHeight="1">
      <c r="A1061" s="200" t="s">
        <v>629</v>
      </c>
      <c r="B1061" s="193" t="s">
        <v>630</v>
      </c>
      <c r="C1061" s="194">
        <v>42781</v>
      </c>
      <c r="D1061" s="194" t="s">
        <v>7487</v>
      </c>
      <c r="E1061" s="195" t="s">
        <v>11</v>
      </c>
      <c r="F1061" s="195">
        <v>8812</v>
      </c>
      <c r="G1061" s="195"/>
      <c r="H1061" s="196" t="s">
        <v>7488</v>
      </c>
      <c r="I1061" s="197">
        <v>674.26</v>
      </c>
      <c r="J1061" s="197">
        <v>0</v>
      </c>
      <c r="K1061" s="198">
        <f t="shared" si="16"/>
        <v>674.26</v>
      </c>
      <c r="L1061" s="199" t="s">
        <v>1580</v>
      </c>
    </row>
    <row r="1062" spans="1:12" ht="56.25" customHeight="1">
      <c r="A1062" s="200" t="s">
        <v>629</v>
      </c>
      <c r="B1062" s="193" t="s">
        <v>630</v>
      </c>
      <c r="C1062" s="194">
        <v>42781</v>
      </c>
      <c r="D1062" s="194" t="s">
        <v>7489</v>
      </c>
      <c r="E1062" s="195" t="s">
        <v>11</v>
      </c>
      <c r="F1062" s="195">
        <v>8811</v>
      </c>
      <c r="G1062" s="195"/>
      <c r="H1062" s="196" t="s">
        <v>7490</v>
      </c>
      <c r="I1062" s="197">
        <v>2225.85</v>
      </c>
      <c r="J1062" s="197">
        <v>0</v>
      </c>
      <c r="K1062" s="198">
        <f t="shared" si="16"/>
        <v>2225.85</v>
      </c>
      <c r="L1062" s="199" t="s">
        <v>1580</v>
      </c>
    </row>
    <row r="1063" spans="1:12" ht="56.25" customHeight="1">
      <c r="A1063" s="200" t="s">
        <v>628</v>
      </c>
      <c r="B1063" s="193" t="s">
        <v>627</v>
      </c>
      <c r="C1063" s="194">
        <v>42781</v>
      </c>
      <c r="D1063" s="194" t="s">
        <v>6496</v>
      </c>
      <c r="E1063" s="195" t="s">
        <v>15</v>
      </c>
      <c r="F1063" s="195">
        <v>379447</v>
      </c>
      <c r="G1063" s="195"/>
      <c r="H1063" s="196" t="s">
        <v>6497</v>
      </c>
      <c r="I1063" s="197">
        <v>50</v>
      </c>
      <c r="J1063" s="197">
        <v>0</v>
      </c>
      <c r="K1063" s="198">
        <f t="shared" si="16"/>
        <v>50</v>
      </c>
      <c r="L1063" s="199" t="s">
        <v>1580</v>
      </c>
    </row>
    <row r="1064" spans="1:12" ht="56.25" customHeight="1">
      <c r="A1064" s="200" t="s">
        <v>628</v>
      </c>
      <c r="B1064" s="193" t="s">
        <v>627</v>
      </c>
      <c r="C1064" s="194">
        <v>42781</v>
      </c>
      <c r="D1064" s="194" t="s">
        <v>6498</v>
      </c>
      <c r="E1064" s="195" t="s">
        <v>6</v>
      </c>
      <c r="F1064" s="195">
        <v>379446</v>
      </c>
      <c r="G1064" s="195"/>
      <c r="H1064" s="196" t="s">
        <v>6499</v>
      </c>
      <c r="I1064" s="197">
        <v>0</v>
      </c>
      <c r="J1064" s="197">
        <v>47537.4</v>
      </c>
      <c r="K1064" s="198">
        <f t="shared" si="16"/>
        <v>47537.4</v>
      </c>
      <c r="L1064" s="199" t="s">
        <v>1580</v>
      </c>
    </row>
    <row r="1065" spans="1:12" ht="56.25" customHeight="1">
      <c r="A1065" s="200" t="s">
        <v>629</v>
      </c>
      <c r="B1065" s="193" t="s">
        <v>630</v>
      </c>
      <c r="C1065" s="194">
        <v>42781</v>
      </c>
      <c r="D1065" s="194" t="s">
        <v>7491</v>
      </c>
      <c r="E1065" s="195" t="s">
        <v>11</v>
      </c>
      <c r="F1065" s="195">
        <v>8885</v>
      </c>
      <c r="G1065" s="195"/>
      <c r="H1065" s="196" t="s">
        <v>7492</v>
      </c>
      <c r="I1065" s="197">
        <v>879.44</v>
      </c>
      <c r="J1065" s="197">
        <v>0</v>
      </c>
      <c r="K1065" s="198">
        <f t="shared" si="16"/>
        <v>879.44</v>
      </c>
      <c r="L1065" s="199" t="s">
        <v>1580</v>
      </c>
    </row>
    <row r="1066" spans="1:12" ht="56.25" customHeight="1">
      <c r="A1066" s="200" t="s">
        <v>629</v>
      </c>
      <c r="B1066" s="193" t="s">
        <v>630</v>
      </c>
      <c r="C1066" s="194">
        <v>42781</v>
      </c>
      <c r="D1066" s="194" t="s">
        <v>7493</v>
      </c>
      <c r="E1066" s="195" t="s">
        <v>11</v>
      </c>
      <c r="F1066" s="195">
        <v>8888</v>
      </c>
      <c r="G1066" s="195"/>
      <c r="H1066" s="196" t="s">
        <v>7494</v>
      </c>
      <c r="I1066" s="197">
        <v>270.41000000000003</v>
      </c>
      <c r="J1066" s="197">
        <v>0</v>
      </c>
      <c r="K1066" s="198">
        <f t="shared" si="16"/>
        <v>270.41000000000003</v>
      </c>
      <c r="L1066" s="199" t="s">
        <v>1580</v>
      </c>
    </row>
    <row r="1067" spans="1:12" ht="56.25" customHeight="1">
      <c r="A1067" s="200">
        <v>10</v>
      </c>
      <c r="B1067" s="193" t="s">
        <v>1384</v>
      </c>
      <c r="C1067" s="194">
        <v>42781</v>
      </c>
      <c r="D1067" s="194" t="s">
        <v>2058</v>
      </c>
      <c r="E1067" s="195" t="s">
        <v>15</v>
      </c>
      <c r="F1067" s="195">
        <v>1671</v>
      </c>
      <c r="G1067" s="195"/>
      <c r="H1067" s="196" t="s">
        <v>2059</v>
      </c>
      <c r="I1067" s="197">
        <v>395.40000000000003</v>
      </c>
      <c r="J1067" s="197">
        <v>0</v>
      </c>
      <c r="K1067" s="198">
        <f t="shared" si="16"/>
        <v>395.40000000000003</v>
      </c>
      <c r="L1067" s="199" t="s">
        <v>1580</v>
      </c>
    </row>
    <row r="1068" spans="1:12" ht="56.25" customHeight="1">
      <c r="A1068" s="200" t="s">
        <v>629</v>
      </c>
      <c r="B1068" s="193" t="s">
        <v>630</v>
      </c>
      <c r="C1068" s="194">
        <v>42781</v>
      </c>
      <c r="D1068" s="194" t="s">
        <v>7495</v>
      </c>
      <c r="E1068" s="195" t="s">
        <v>11</v>
      </c>
      <c r="F1068" s="195">
        <v>8865</v>
      </c>
      <c r="G1068" s="195"/>
      <c r="H1068" s="196" t="s">
        <v>7496</v>
      </c>
      <c r="I1068" s="197">
        <v>292.98</v>
      </c>
      <c r="J1068" s="197">
        <v>0</v>
      </c>
      <c r="K1068" s="198">
        <f t="shared" si="16"/>
        <v>292.98</v>
      </c>
      <c r="L1068" s="199" t="s">
        <v>1580</v>
      </c>
    </row>
    <row r="1069" spans="1:12" ht="56.25" customHeight="1">
      <c r="A1069" s="200">
        <v>10</v>
      </c>
      <c r="B1069" s="193" t="s">
        <v>1384</v>
      </c>
      <c r="C1069" s="194">
        <v>42781</v>
      </c>
      <c r="D1069" s="194" t="s">
        <v>2060</v>
      </c>
      <c r="E1069" s="195" t="s">
        <v>15</v>
      </c>
      <c r="F1069" s="195">
        <v>380074</v>
      </c>
      <c r="G1069" s="195"/>
      <c r="H1069" s="196" t="s">
        <v>2061</v>
      </c>
      <c r="I1069" s="197">
        <v>50</v>
      </c>
      <c r="J1069" s="197">
        <v>0</v>
      </c>
      <c r="K1069" s="198">
        <f t="shared" si="16"/>
        <v>50</v>
      </c>
      <c r="L1069" s="199" t="s">
        <v>1580</v>
      </c>
    </row>
    <row r="1070" spans="1:12" ht="56.25" customHeight="1">
      <c r="A1070" s="200">
        <v>10</v>
      </c>
      <c r="B1070" s="193" t="s">
        <v>1384</v>
      </c>
      <c r="C1070" s="194">
        <v>42781</v>
      </c>
      <c r="D1070" s="194" t="s">
        <v>2062</v>
      </c>
      <c r="E1070" s="195" t="s">
        <v>6</v>
      </c>
      <c r="F1070" s="195">
        <v>380073</v>
      </c>
      <c r="G1070" s="195"/>
      <c r="H1070" s="196" t="s">
        <v>2063</v>
      </c>
      <c r="I1070" s="197">
        <v>0</v>
      </c>
      <c r="J1070" s="197">
        <v>173447.01</v>
      </c>
      <c r="K1070" s="198">
        <f t="shared" si="16"/>
        <v>173447.01</v>
      </c>
      <c r="L1070" s="199" t="s">
        <v>1580</v>
      </c>
    </row>
    <row r="1071" spans="1:12" ht="56.25" customHeight="1">
      <c r="A1071" s="200" t="s">
        <v>629</v>
      </c>
      <c r="B1071" s="193" t="s">
        <v>630</v>
      </c>
      <c r="C1071" s="194">
        <v>42781</v>
      </c>
      <c r="D1071" s="194" t="s">
        <v>7497</v>
      </c>
      <c r="E1071" s="195" t="s">
        <v>11</v>
      </c>
      <c r="F1071" s="195">
        <v>8840</v>
      </c>
      <c r="G1071" s="195"/>
      <c r="H1071" s="196" t="s">
        <v>7498</v>
      </c>
      <c r="I1071" s="197">
        <v>1824.2</v>
      </c>
      <c r="J1071" s="197">
        <v>0</v>
      </c>
      <c r="K1071" s="198">
        <f t="shared" si="16"/>
        <v>1824.2</v>
      </c>
      <c r="L1071" s="199" t="s">
        <v>1580</v>
      </c>
    </row>
    <row r="1072" spans="1:12" ht="56.25" customHeight="1">
      <c r="A1072" s="200" t="s">
        <v>629</v>
      </c>
      <c r="B1072" s="193" t="s">
        <v>630</v>
      </c>
      <c r="C1072" s="194">
        <v>42781</v>
      </c>
      <c r="D1072" s="194" t="s">
        <v>7499</v>
      </c>
      <c r="E1072" s="195" t="s">
        <v>11</v>
      </c>
      <c r="F1072" s="195">
        <v>8826</v>
      </c>
      <c r="G1072" s="195"/>
      <c r="H1072" s="196" t="s">
        <v>7500</v>
      </c>
      <c r="I1072" s="197">
        <v>745.74</v>
      </c>
      <c r="J1072" s="197">
        <v>0</v>
      </c>
      <c r="K1072" s="198">
        <f t="shared" si="16"/>
        <v>745.74</v>
      </c>
      <c r="L1072" s="199" t="s">
        <v>1580</v>
      </c>
    </row>
    <row r="1073" spans="1:12" ht="56.25" customHeight="1">
      <c r="A1073" s="200" t="s">
        <v>629</v>
      </c>
      <c r="B1073" s="193" t="s">
        <v>630</v>
      </c>
      <c r="C1073" s="194">
        <v>42781</v>
      </c>
      <c r="D1073" s="194" t="s">
        <v>7501</v>
      </c>
      <c r="E1073" s="195" t="s">
        <v>11</v>
      </c>
      <c r="F1073" s="195">
        <v>8829</v>
      </c>
      <c r="G1073" s="195"/>
      <c r="H1073" s="196" t="s">
        <v>7502</v>
      </c>
      <c r="I1073" s="197">
        <v>326.94</v>
      </c>
      <c r="J1073" s="197">
        <v>0</v>
      </c>
      <c r="K1073" s="198">
        <f t="shared" si="16"/>
        <v>326.94</v>
      </c>
      <c r="L1073" s="199" t="s">
        <v>1580</v>
      </c>
    </row>
    <row r="1074" spans="1:12" ht="56.25" customHeight="1">
      <c r="A1074" s="200" t="s">
        <v>629</v>
      </c>
      <c r="B1074" s="193" t="s">
        <v>630</v>
      </c>
      <c r="C1074" s="194">
        <v>42781</v>
      </c>
      <c r="D1074" s="194" t="s">
        <v>7503</v>
      </c>
      <c r="E1074" s="195" t="s">
        <v>11</v>
      </c>
      <c r="F1074" s="195">
        <v>8902</v>
      </c>
      <c r="G1074" s="195"/>
      <c r="H1074" s="196" t="s">
        <v>7504</v>
      </c>
      <c r="I1074" s="197">
        <v>433.47</v>
      </c>
      <c r="J1074" s="197">
        <v>0</v>
      </c>
      <c r="K1074" s="198">
        <f t="shared" si="16"/>
        <v>433.47</v>
      </c>
      <c r="L1074" s="199" t="s">
        <v>1580</v>
      </c>
    </row>
    <row r="1075" spans="1:12" ht="56.25" customHeight="1">
      <c r="A1075" s="200" t="s">
        <v>629</v>
      </c>
      <c r="B1075" s="193" t="s">
        <v>630</v>
      </c>
      <c r="C1075" s="194">
        <v>42781</v>
      </c>
      <c r="D1075" s="194" t="s">
        <v>7505</v>
      </c>
      <c r="E1075" s="195" t="s">
        <v>11</v>
      </c>
      <c r="F1075" s="195">
        <v>8825</v>
      </c>
      <c r="G1075" s="195"/>
      <c r="H1075" s="196" t="s">
        <v>7506</v>
      </c>
      <c r="I1075" s="197">
        <v>459.13</v>
      </c>
      <c r="J1075" s="197">
        <v>0</v>
      </c>
      <c r="K1075" s="198">
        <f t="shared" si="16"/>
        <v>459.13</v>
      </c>
      <c r="L1075" s="199" t="s">
        <v>1580</v>
      </c>
    </row>
    <row r="1076" spans="1:12" ht="56.25" customHeight="1">
      <c r="A1076" s="200" t="s">
        <v>629</v>
      </c>
      <c r="B1076" s="193" t="s">
        <v>630</v>
      </c>
      <c r="C1076" s="194">
        <v>42781</v>
      </c>
      <c r="D1076" s="194" t="s">
        <v>7507</v>
      </c>
      <c r="E1076" s="195" t="s">
        <v>11</v>
      </c>
      <c r="F1076" s="195">
        <v>8828</v>
      </c>
      <c r="G1076" s="195"/>
      <c r="H1076" s="196" t="s">
        <v>7508</v>
      </c>
      <c r="I1076" s="197">
        <v>421.40000000000003</v>
      </c>
      <c r="J1076" s="197">
        <v>0</v>
      </c>
      <c r="K1076" s="198">
        <f t="shared" si="16"/>
        <v>421.40000000000003</v>
      </c>
      <c r="L1076" s="199" t="s">
        <v>1580</v>
      </c>
    </row>
    <row r="1077" spans="1:12" ht="56.25" customHeight="1">
      <c r="A1077" s="200" t="s">
        <v>629</v>
      </c>
      <c r="B1077" s="193" t="s">
        <v>630</v>
      </c>
      <c r="C1077" s="194">
        <v>42781</v>
      </c>
      <c r="D1077" s="194" t="s">
        <v>7509</v>
      </c>
      <c r="E1077" s="195" t="s">
        <v>11</v>
      </c>
      <c r="F1077" s="195">
        <v>8824</v>
      </c>
      <c r="G1077" s="195"/>
      <c r="H1077" s="196" t="s">
        <v>7510</v>
      </c>
      <c r="I1077" s="197">
        <v>561.96</v>
      </c>
      <c r="J1077" s="197">
        <v>0</v>
      </c>
      <c r="K1077" s="198">
        <f t="shared" si="16"/>
        <v>561.96</v>
      </c>
      <c r="L1077" s="199" t="s">
        <v>1580</v>
      </c>
    </row>
    <row r="1078" spans="1:12" ht="56.25" customHeight="1">
      <c r="A1078" s="200" t="s">
        <v>629</v>
      </c>
      <c r="B1078" s="193" t="s">
        <v>630</v>
      </c>
      <c r="C1078" s="194">
        <v>42781</v>
      </c>
      <c r="D1078" s="194" t="s">
        <v>7511</v>
      </c>
      <c r="E1078" s="195" t="s">
        <v>11</v>
      </c>
      <c r="F1078" s="195">
        <v>8827</v>
      </c>
      <c r="G1078" s="195"/>
      <c r="H1078" s="196" t="s">
        <v>7512</v>
      </c>
      <c r="I1078" s="197">
        <v>350.12</v>
      </c>
      <c r="J1078" s="197">
        <v>0</v>
      </c>
      <c r="K1078" s="198">
        <f t="shared" si="16"/>
        <v>350.12</v>
      </c>
      <c r="L1078" s="199" t="s">
        <v>1580</v>
      </c>
    </row>
    <row r="1079" spans="1:12" ht="56.25" customHeight="1">
      <c r="A1079" s="200" t="s">
        <v>629</v>
      </c>
      <c r="B1079" s="193" t="s">
        <v>630</v>
      </c>
      <c r="C1079" s="194">
        <v>42781</v>
      </c>
      <c r="D1079" s="194" t="s">
        <v>7513</v>
      </c>
      <c r="E1079" s="195" t="s">
        <v>11</v>
      </c>
      <c r="F1079" s="195">
        <v>8901</v>
      </c>
      <c r="G1079" s="195"/>
      <c r="H1079" s="196" t="s">
        <v>7514</v>
      </c>
      <c r="I1079" s="197">
        <v>493.64</v>
      </c>
      <c r="J1079" s="197">
        <v>0</v>
      </c>
      <c r="K1079" s="198">
        <f t="shared" si="16"/>
        <v>493.64</v>
      </c>
      <c r="L1079" s="199" t="s">
        <v>1580</v>
      </c>
    </row>
    <row r="1080" spans="1:12" ht="56.25" customHeight="1">
      <c r="A1080" s="200" t="s">
        <v>629</v>
      </c>
      <c r="B1080" s="193" t="s">
        <v>630</v>
      </c>
      <c r="C1080" s="194">
        <v>42781</v>
      </c>
      <c r="D1080" s="194" t="s">
        <v>7515</v>
      </c>
      <c r="E1080" s="195" t="s">
        <v>11</v>
      </c>
      <c r="F1080" s="195">
        <v>8816</v>
      </c>
      <c r="G1080" s="195"/>
      <c r="H1080" s="196" t="s">
        <v>7516</v>
      </c>
      <c r="I1080" s="197">
        <v>4818.04</v>
      </c>
      <c r="J1080" s="197">
        <v>0</v>
      </c>
      <c r="K1080" s="198">
        <f t="shared" si="16"/>
        <v>4818.04</v>
      </c>
      <c r="L1080" s="199" t="s">
        <v>1580</v>
      </c>
    </row>
    <row r="1081" spans="1:12" ht="56.25" customHeight="1">
      <c r="A1081" s="200" t="s">
        <v>629</v>
      </c>
      <c r="B1081" s="193" t="s">
        <v>630</v>
      </c>
      <c r="C1081" s="194">
        <v>42781</v>
      </c>
      <c r="D1081" s="194" t="s">
        <v>7517</v>
      </c>
      <c r="E1081" s="195" t="s">
        <v>11</v>
      </c>
      <c r="F1081" s="195">
        <v>8817</v>
      </c>
      <c r="G1081" s="195"/>
      <c r="H1081" s="196" t="s">
        <v>7518</v>
      </c>
      <c r="I1081" s="197">
        <v>4791.43</v>
      </c>
      <c r="J1081" s="197">
        <v>0</v>
      </c>
      <c r="K1081" s="198">
        <f t="shared" si="16"/>
        <v>4791.43</v>
      </c>
      <c r="L1081" s="199" t="s">
        <v>1580</v>
      </c>
    </row>
    <row r="1082" spans="1:12" ht="56.25" customHeight="1">
      <c r="A1082" s="200" t="s">
        <v>629</v>
      </c>
      <c r="B1082" s="193" t="s">
        <v>630</v>
      </c>
      <c r="C1082" s="194">
        <v>42781</v>
      </c>
      <c r="D1082" s="194" t="s">
        <v>7519</v>
      </c>
      <c r="E1082" s="195" t="s">
        <v>11</v>
      </c>
      <c r="F1082" s="195">
        <v>8820</v>
      </c>
      <c r="G1082" s="195"/>
      <c r="H1082" s="196" t="s">
        <v>7520</v>
      </c>
      <c r="I1082" s="197">
        <v>6067.18</v>
      </c>
      <c r="J1082" s="197">
        <v>0</v>
      </c>
      <c r="K1082" s="198">
        <f t="shared" si="16"/>
        <v>6067.18</v>
      </c>
      <c r="L1082" s="199" t="s">
        <v>1580</v>
      </c>
    </row>
    <row r="1083" spans="1:12" ht="56.25" customHeight="1">
      <c r="A1083" s="200" t="s">
        <v>629</v>
      </c>
      <c r="B1083" s="193" t="s">
        <v>630</v>
      </c>
      <c r="C1083" s="194">
        <v>42781</v>
      </c>
      <c r="D1083" s="194" t="s">
        <v>7521</v>
      </c>
      <c r="E1083" s="195" t="s">
        <v>11</v>
      </c>
      <c r="F1083" s="195">
        <v>8819</v>
      </c>
      <c r="G1083" s="195"/>
      <c r="H1083" s="196" t="s">
        <v>7522</v>
      </c>
      <c r="I1083" s="197">
        <v>2453.61</v>
      </c>
      <c r="J1083" s="197">
        <v>0</v>
      </c>
      <c r="K1083" s="198">
        <f t="shared" si="16"/>
        <v>2453.61</v>
      </c>
      <c r="L1083" s="199" t="s">
        <v>1580</v>
      </c>
    </row>
    <row r="1084" spans="1:12" ht="56.25" customHeight="1">
      <c r="A1084" s="200" t="s">
        <v>629</v>
      </c>
      <c r="B1084" s="193" t="s">
        <v>630</v>
      </c>
      <c r="C1084" s="194">
        <v>42781</v>
      </c>
      <c r="D1084" s="194" t="s">
        <v>7523</v>
      </c>
      <c r="E1084" s="195" t="s">
        <v>11</v>
      </c>
      <c r="F1084" s="195">
        <v>8818</v>
      </c>
      <c r="G1084" s="195"/>
      <c r="H1084" s="196" t="s">
        <v>7524</v>
      </c>
      <c r="I1084" s="197">
        <v>647.16</v>
      </c>
      <c r="J1084" s="197">
        <v>0</v>
      </c>
      <c r="K1084" s="198">
        <f t="shared" si="16"/>
        <v>647.16</v>
      </c>
      <c r="L1084" s="199" t="s">
        <v>1580</v>
      </c>
    </row>
    <row r="1085" spans="1:12" ht="56.25" customHeight="1">
      <c r="A1085" s="200" t="s">
        <v>629</v>
      </c>
      <c r="B1085" s="193" t="s">
        <v>630</v>
      </c>
      <c r="C1085" s="194">
        <v>42781</v>
      </c>
      <c r="D1085" s="194" t="s">
        <v>7525</v>
      </c>
      <c r="E1085" s="195" t="s">
        <v>11</v>
      </c>
      <c r="F1085" s="195">
        <v>8821</v>
      </c>
      <c r="G1085" s="195"/>
      <c r="H1085" s="196" t="s">
        <v>7526</v>
      </c>
      <c r="I1085" s="197">
        <v>1298.1100000000001</v>
      </c>
      <c r="J1085" s="197">
        <v>0</v>
      </c>
      <c r="K1085" s="198">
        <f t="shared" si="16"/>
        <v>1298.1100000000001</v>
      </c>
      <c r="L1085" s="199" t="s">
        <v>1580</v>
      </c>
    </row>
    <row r="1086" spans="1:12" ht="56.25" customHeight="1">
      <c r="A1086" s="200" t="s">
        <v>629</v>
      </c>
      <c r="B1086" s="193" t="s">
        <v>630</v>
      </c>
      <c r="C1086" s="194">
        <v>42781</v>
      </c>
      <c r="D1086" s="194" t="s">
        <v>7527</v>
      </c>
      <c r="E1086" s="195" t="s">
        <v>11</v>
      </c>
      <c r="F1086" s="195">
        <v>8822</v>
      </c>
      <c r="G1086" s="195"/>
      <c r="H1086" s="196" t="s">
        <v>7528</v>
      </c>
      <c r="I1086" s="197">
        <v>2213.0300000000002</v>
      </c>
      <c r="J1086" s="197">
        <v>0</v>
      </c>
      <c r="K1086" s="198">
        <f t="shared" si="16"/>
        <v>2213.0300000000002</v>
      </c>
      <c r="L1086" s="199" t="s">
        <v>1580</v>
      </c>
    </row>
    <row r="1087" spans="1:12" ht="56.25" customHeight="1">
      <c r="A1087" s="200">
        <v>76</v>
      </c>
      <c r="B1087" s="193" t="s">
        <v>1422</v>
      </c>
      <c r="C1087" s="194">
        <v>42781</v>
      </c>
      <c r="D1087" s="194" t="s">
        <v>4540</v>
      </c>
      <c r="E1087" s="195" t="s">
        <v>15</v>
      </c>
      <c r="F1087" s="195">
        <v>1680</v>
      </c>
      <c r="G1087" s="195"/>
      <c r="H1087" s="196" t="s">
        <v>4541</v>
      </c>
      <c r="I1087" s="197">
        <v>294.08</v>
      </c>
      <c r="J1087" s="197">
        <v>0</v>
      </c>
      <c r="K1087" s="198">
        <f t="shared" si="16"/>
        <v>294.08</v>
      </c>
      <c r="L1087" s="199" t="s">
        <v>1580</v>
      </c>
    </row>
    <row r="1088" spans="1:12" ht="56.25" customHeight="1">
      <c r="A1088" s="200">
        <v>10</v>
      </c>
      <c r="B1088" s="193" t="s">
        <v>1384</v>
      </c>
      <c r="C1088" s="194">
        <v>42781</v>
      </c>
      <c r="D1088" s="194" t="s">
        <v>2064</v>
      </c>
      <c r="E1088" s="195" t="s">
        <v>15</v>
      </c>
      <c r="F1088" s="195">
        <v>1674</v>
      </c>
      <c r="G1088" s="195"/>
      <c r="H1088" s="196" t="s">
        <v>2065</v>
      </c>
      <c r="I1088" s="197">
        <v>668.91</v>
      </c>
      <c r="J1088" s="197">
        <v>0</v>
      </c>
      <c r="K1088" s="198">
        <f t="shared" si="16"/>
        <v>668.91</v>
      </c>
      <c r="L1088" s="199" t="s">
        <v>1580</v>
      </c>
    </row>
    <row r="1089" spans="1:12" ht="56.25" customHeight="1">
      <c r="A1089" s="200">
        <v>513</v>
      </c>
      <c r="B1089" s="193" t="s">
        <v>1394</v>
      </c>
      <c r="C1089" s="194">
        <v>42781</v>
      </c>
      <c r="D1089" s="194" t="s">
        <v>5700</v>
      </c>
      <c r="E1089" s="195" t="s">
        <v>15</v>
      </c>
      <c r="F1089" s="195">
        <v>1681</v>
      </c>
      <c r="G1089" s="195"/>
      <c r="H1089" s="196" t="s">
        <v>5701</v>
      </c>
      <c r="I1089" s="197">
        <v>404.04</v>
      </c>
      <c r="J1089" s="197">
        <v>0</v>
      </c>
      <c r="K1089" s="198">
        <f t="shared" si="16"/>
        <v>404.04</v>
      </c>
      <c r="L1089" s="199" t="s">
        <v>1580</v>
      </c>
    </row>
    <row r="1090" spans="1:12" ht="56.25" customHeight="1">
      <c r="A1090" s="200">
        <v>10</v>
      </c>
      <c r="B1090" s="193" t="s">
        <v>1384</v>
      </c>
      <c r="C1090" s="194">
        <v>42781</v>
      </c>
      <c r="D1090" s="194" t="s">
        <v>2066</v>
      </c>
      <c r="E1090" s="195" t="s">
        <v>15</v>
      </c>
      <c r="F1090" s="195">
        <v>1673</v>
      </c>
      <c r="G1090" s="195"/>
      <c r="H1090" s="196" t="s">
        <v>2067</v>
      </c>
      <c r="I1090" s="197">
        <v>591.53</v>
      </c>
      <c r="J1090" s="197">
        <v>0</v>
      </c>
      <c r="K1090" s="198">
        <f t="shared" si="16"/>
        <v>591.53</v>
      </c>
      <c r="L1090" s="199" t="s">
        <v>1580</v>
      </c>
    </row>
    <row r="1091" spans="1:12" ht="56.25" customHeight="1">
      <c r="A1091" s="200">
        <v>10</v>
      </c>
      <c r="B1091" s="193" t="s">
        <v>1384</v>
      </c>
      <c r="C1091" s="194">
        <v>42781</v>
      </c>
      <c r="D1091" s="194" t="s">
        <v>2068</v>
      </c>
      <c r="E1091" s="195" t="s">
        <v>15</v>
      </c>
      <c r="F1091" s="195">
        <v>1672</v>
      </c>
      <c r="G1091" s="195"/>
      <c r="H1091" s="196" t="s">
        <v>2069</v>
      </c>
      <c r="I1091" s="197">
        <v>711.72</v>
      </c>
      <c r="J1091" s="197">
        <v>0</v>
      </c>
      <c r="K1091" s="198">
        <f t="shared" si="16"/>
        <v>711.72</v>
      </c>
      <c r="L1091" s="199" t="s">
        <v>1580</v>
      </c>
    </row>
    <row r="1092" spans="1:12" ht="56.25" customHeight="1">
      <c r="A1092" s="200">
        <v>25</v>
      </c>
      <c r="B1092" s="193" t="s">
        <v>1408</v>
      </c>
      <c r="C1092" s="194">
        <v>42782</v>
      </c>
      <c r="D1092" s="194" t="s">
        <v>3531</v>
      </c>
      <c r="E1092" s="195" t="s">
        <v>1728</v>
      </c>
      <c r="F1092" s="195">
        <v>12677045</v>
      </c>
      <c r="G1092" s="195"/>
      <c r="H1092" s="196" t="s">
        <v>3532</v>
      </c>
      <c r="I1092" s="197">
        <v>1526115.95</v>
      </c>
      <c r="J1092" s="197">
        <v>0</v>
      </c>
      <c r="K1092" s="198">
        <f t="shared" si="16"/>
        <v>1526115.95</v>
      </c>
      <c r="L1092" s="199" t="s">
        <v>1580</v>
      </c>
    </row>
    <row r="1093" spans="1:12" ht="56.25" customHeight="1">
      <c r="A1093" s="200">
        <v>25</v>
      </c>
      <c r="B1093" s="193" t="s">
        <v>1408</v>
      </c>
      <c r="C1093" s="194">
        <v>42782</v>
      </c>
      <c r="D1093" s="194" t="s">
        <v>3533</v>
      </c>
      <c r="E1093" s="195" t="s">
        <v>1728</v>
      </c>
      <c r="F1093" s="195">
        <v>12677044</v>
      </c>
      <c r="G1093" s="195"/>
      <c r="H1093" s="196" t="s">
        <v>3534</v>
      </c>
      <c r="I1093" s="197">
        <v>447957.93</v>
      </c>
      <c r="J1093" s="197">
        <v>0</v>
      </c>
      <c r="K1093" s="198">
        <f t="shared" si="16"/>
        <v>447957.93</v>
      </c>
      <c r="L1093" s="199" t="s">
        <v>1580</v>
      </c>
    </row>
    <row r="1094" spans="1:12" ht="56.25" customHeight="1">
      <c r="A1094" s="200">
        <v>25</v>
      </c>
      <c r="B1094" s="193" t="s">
        <v>1408</v>
      </c>
      <c r="C1094" s="194">
        <v>42782</v>
      </c>
      <c r="D1094" s="194" t="s">
        <v>3535</v>
      </c>
      <c r="E1094" s="195" t="s">
        <v>1728</v>
      </c>
      <c r="F1094" s="195">
        <v>12676272</v>
      </c>
      <c r="G1094" s="195"/>
      <c r="H1094" s="196" t="s">
        <v>3536</v>
      </c>
      <c r="I1094" s="197">
        <v>782374.8</v>
      </c>
      <c r="J1094" s="197">
        <v>0</v>
      </c>
      <c r="K1094" s="198">
        <f t="shared" si="16"/>
        <v>782374.8</v>
      </c>
      <c r="L1094" s="199" t="s">
        <v>1580</v>
      </c>
    </row>
    <row r="1095" spans="1:12" ht="56.25" customHeight="1">
      <c r="A1095" s="200">
        <v>25</v>
      </c>
      <c r="B1095" s="193" t="s">
        <v>1408</v>
      </c>
      <c r="C1095" s="194">
        <v>42782</v>
      </c>
      <c r="D1095" s="194" t="s">
        <v>3537</v>
      </c>
      <c r="E1095" s="195" t="s">
        <v>1728</v>
      </c>
      <c r="F1095" s="195">
        <v>12677047</v>
      </c>
      <c r="G1095" s="195"/>
      <c r="H1095" s="196" t="s">
        <v>3538</v>
      </c>
      <c r="I1095" s="197">
        <v>1964910.6300000001</v>
      </c>
      <c r="J1095" s="197">
        <v>0</v>
      </c>
      <c r="K1095" s="198">
        <f t="shared" si="16"/>
        <v>1964910.6300000001</v>
      </c>
      <c r="L1095" s="199" t="s">
        <v>1580</v>
      </c>
    </row>
    <row r="1096" spans="1:12" ht="56.25" customHeight="1">
      <c r="A1096" s="200">
        <v>25</v>
      </c>
      <c r="B1096" s="193" t="s">
        <v>1408</v>
      </c>
      <c r="C1096" s="194">
        <v>42782</v>
      </c>
      <c r="D1096" s="194" t="s">
        <v>3539</v>
      </c>
      <c r="E1096" s="195" t="s">
        <v>1728</v>
      </c>
      <c r="F1096" s="195">
        <v>12677046</v>
      </c>
      <c r="G1096" s="195"/>
      <c r="H1096" s="196" t="s">
        <v>3540</v>
      </c>
      <c r="I1096" s="197">
        <v>1538552.58</v>
      </c>
      <c r="J1096" s="197">
        <v>0</v>
      </c>
      <c r="K1096" s="198">
        <f t="shared" si="16"/>
        <v>1538552.58</v>
      </c>
      <c r="L1096" s="199" t="s">
        <v>1580</v>
      </c>
    </row>
    <row r="1097" spans="1:12" ht="56.25" customHeight="1">
      <c r="A1097" s="200">
        <v>25</v>
      </c>
      <c r="B1097" s="193" t="s">
        <v>1408</v>
      </c>
      <c r="C1097" s="194">
        <v>42782</v>
      </c>
      <c r="D1097" s="194" t="s">
        <v>3541</v>
      </c>
      <c r="E1097" s="195" t="s">
        <v>1728</v>
      </c>
      <c r="F1097" s="195">
        <v>12664202</v>
      </c>
      <c r="G1097" s="195"/>
      <c r="H1097" s="196" t="s">
        <v>3542</v>
      </c>
      <c r="I1097" s="197">
        <v>665501.63</v>
      </c>
      <c r="J1097" s="197">
        <v>0</v>
      </c>
      <c r="K1097" s="198">
        <f t="shared" ref="K1097:K1160" si="17">+I1097+J1097</f>
        <v>665501.63</v>
      </c>
      <c r="L1097" s="199" t="s">
        <v>1580</v>
      </c>
    </row>
    <row r="1098" spans="1:12" ht="56.25" customHeight="1">
      <c r="A1098" s="200">
        <v>25</v>
      </c>
      <c r="B1098" s="193" t="s">
        <v>1408</v>
      </c>
      <c r="C1098" s="194">
        <v>42782</v>
      </c>
      <c r="D1098" s="194" t="s">
        <v>3543</v>
      </c>
      <c r="E1098" s="195" t="s">
        <v>1728</v>
      </c>
      <c r="F1098" s="195">
        <v>12664201</v>
      </c>
      <c r="G1098" s="195"/>
      <c r="H1098" s="196" t="s">
        <v>3544</v>
      </c>
      <c r="I1098" s="197">
        <v>215795.26</v>
      </c>
      <c r="J1098" s="197">
        <v>0</v>
      </c>
      <c r="K1098" s="198">
        <f t="shared" si="17"/>
        <v>215795.26</v>
      </c>
      <c r="L1098" s="199" t="s">
        <v>1580</v>
      </c>
    </row>
    <row r="1099" spans="1:12" ht="56.25" customHeight="1">
      <c r="A1099" s="200">
        <v>25</v>
      </c>
      <c r="B1099" s="193" t="s">
        <v>1408</v>
      </c>
      <c r="C1099" s="194">
        <v>42782</v>
      </c>
      <c r="D1099" s="194" t="s">
        <v>3545</v>
      </c>
      <c r="E1099" s="195" t="s">
        <v>1728</v>
      </c>
      <c r="F1099" s="195">
        <v>12664204</v>
      </c>
      <c r="G1099" s="195"/>
      <c r="H1099" s="196" t="s">
        <v>3546</v>
      </c>
      <c r="I1099" s="197">
        <v>775357.07000000007</v>
      </c>
      <c r="J1099" s="197">
        <v>0</v>
      </c>
      <c r="K1099" s="198">
        <f t="shared" si="17"/>
        <v>775357.07000000007</v>
      </c>
      <c r="L1099" s="199" t="s">
        <v>1580</v>
      </c>
    </row>
    <row r="1100" spans="1:12" ht="56.25" customHeight="1">
      <c r="A1100" s="200">
        <v>25</v>
      </c>
      <c r="B1100" s="193" t="s">
        <v>1408</v>
      </c>
      <c r="C1100" s="194">
        <v>42782</v>
      </c>
      <c r="D1100" s="194" t="s">
        <v>3547</v>
      </c>
      <c r="E1100" s="195" t="s">
        <v>1728</v>
      </c>
      <c r="F1100" s="195">
        <v>12664203</v>
      </c>
      <c r="G1100" s="195"/>
      <c r="H1100" s="196" t="s">
        <v>3548</v>
      </c>
      <c r="I1100" s="197">
        <v>106891.94</v>
      </c>
      <c r="J1100" s="197">
        <v>0</v>
      </c>
      <c r="K1100" s="198">
        <f t="shared" si="17"/>
        <v>106891.94</v>
      </c>
      <c r="L1100" s="199" t="s">
        <v>1580</v>
      </c>
    </row>
    <row r="1101" spans="1:12" ht="56.25" customHeight="1">
      <c r="A1101" s="200">
        <v>25</v>
      </c>
      <c r="B1101" s="193" t="s">
        <v>1408</v>
      </c>
      <c r="C1101" s="194">
        <v>42782</v>
      </c>
      <c r="D1101" s="194" t="s">
        <v>3549</v>
      </c>
      <c r="E1101" s="195" t="s">
        <v>1728</v>
      </c>
      <c r="F1101" s="195">
        <v>12664199</v>
      </c>
      <c r="G1101" s="195"/>
      <c r="H1101" s="196" t="s">
        <v>3550</v>
      </c>
      <c r="I1101" s="197">
        <v>1472449.22</v>
      </c>
      <c r="J1101" s="197">
        <v>0</v>
      </c>
      <c r="K1101" s="198">
        <f t="shared" si="17"/>
        <v>1472449.22</v>
      </c>
      <c r="L1101" s="199" t="s">
        <v>1580</v>
      </c>
    </row>
    <row r="1102" spans="1:12" ht="56.25" customHeight="1">
      <c r="A1102" s="200">
        <v>25</v>
      </c>
      <c r="B1102" s="193" t="s">
        <v>1408</v>
      </c>
      <c r="C1102" s="194">
        <v>42782</v>
      </c>
      <c r="D1102" s="194" t="s">
        <v>3551</v>
      </c>
      <c r="E1102" s="195" t="s">
        <v>1728</v>
      </c>
      <c r="F1102" s="195">
        <v>12664198</v>
      </c>
      <c r="G1102" s="195"/>
      <c r="H1102" s="196" t="s">
        <v>3552</v>
      </c>
      <c r="I1102" s="197">
        <v>1456889.89</v>
      </c>
      <c r="J1102" s="197">
        <v>0</v>
      </c>
      <c r="K1102" s="198">
        <f t="shared" si="17"/>
        <v>1456889.89</v>
      </c>
      <c r="L1102" s="199" t="s">
        <v>1580</v>
      </c>
    </row>
    <row r="1103" spans="1:12" ht="56.25" customHeight="1">
      <c r="A1103" s="200">
        <v>513</v>
      </c>
      <c r="B1103" s="193" t="s">
        <v>1394</v>
      </c>
      <c r="C1103" s="194">
        <v>42782</v>
      </c>
      <c r="D1103" s="194" t="s">
        <v>5702</v>
      </c>
      <c r="E1103" s="195" t="s">
        <v>15</v>
      </c>
      <c r="F1103" s="195">
        <v>381426</v>
      </c>
      <c r="G1103" s="195"/>
      <c r="H1103" s="196" t="s">
        <v>5703</v>
      </c>
      <c r="I1103" s="197">
        <v>50</v>
      </c>
      <c r="J1103" s="197">
        <v>0</v>
      </c>
      <c r="K1103" s="198">
        <f t="shared" si="17"/>
        <v>50</v>
      </c>
      <c r="L1103" s="199" t="s">
        <v>1580</v>
      </c>
    </row>
    <row r="1104" spans="1:12" ht="56.25" customHeight="1">
      <c r="A1104" s="200">
        <v>10</v>
      </c>
      <c r="B1104" s="193" t="s">
        <v>1384</v>
      </c>
      <c r="C1104" s="194">
        <v>42782</v>
      </c>
      <c r="D1104" s="194" t="s">
        <v>2070</v>
      </c>
      <c r="E1104" s="195" t="s">
        <v>11</v>
      </c>
      <c r="F1104" s="195">
        <v>879826</v>
      </c>
      <c r="G1104" s="195"/>
      <c r="H1104" s="196" t="s">
        <v>2071</v>
      </c>
      <c r="I1104" s="197">
        <v>50</v>
      </c>
      <c r="J1104" s="197">
        <v>0</v>
      </c>
      <c r="K1104" s="198">
        <f t="shared" si="17"/>
        <v>50</v>
      </c>
      <c r="L1104" s="199" t="s">
        <v>1580</v>
      </c>
    </row>
    <row r="1105" spans="1:12" ht="56.25" customHeight="1">
      <c r="A1105" s="200">
        <v>10</v>
      </c>
      <c r="B1105" s="193" t="s">
        <v>1384</v>
      </c>
      <c r="C1105" s="194">
        <v>42782</v>
      </c>
      <c r="D1105" s="194" t="s">
        <v>2072</v>
      </c>
      <c r="E1105" s="195" t="s">
        <v>6</v>
      </c>
      <c r="F1105" s="195">
        <v>879826</v>
      </c>
      <c r="G1105" s="195"/>
      <c r="H1105" s="196" t="s">
        <v>2073</v>
      </c>
      <c r="I1105" s="197">
        <v>0</v>
      </c>
      <c r="J1105" s="197">
        <v>25898.63</v>
      </c>
      <c r="K1105" s="198">
        <f t="shared" si="17"/>
        <v>25898.63</v>
      </c>
      <c r="L1105" s="199" t="s">
        <v>1580</v>
      </c>
    </row>
    <row r="1106" spans="1:12" ht="56.25" customHeight="1">
      <c r="A1106" s="200">
        <v>10</v>
      </c>
      <c r="B1106" s="193" t="s">
        <v>1384</v>
      </c>
      <c r="C1106" s="194">
        <v>42782</v>
      </c>
      <c r="D1106" s="194" t="s">
        <v>2074</v>
      </c>
      <c r="E1106" s="195" t="s">
        <v>6</v>
      </c>
      <c r="F1106" s="195">
        <v>879816</v>
      </c>
      <c r="G1106" s="195"/>
      <c r="H1106" s="196" t="s">
        <v>2075</v>
      </c>
      <c r="I1106" s="197">
        <v>0</v>
      </c>
      <c r="J1106" s="197">
        <v>0.01</v>
      </c>
      <c r="K1106" s="198">
        <f t="shared" si="17"/>
        <v>0.01</v>
      </c>
      <c r="L1106" s="199" t="s">
        <v>1580</v>
      </c>
    </row>
    <row r="1107" spans="1:12" ht="56.25" customHeight="1">
      <c r="A1107" s="200" t="s">
        <v>628</v>
      </c>
      <c r="B1107" s="193" t="s">
        <v>627</v>
      </c>
      <c r="C1107" s="194">
        <v>42782</v>
      </c>
      <c r="D1107" s="194" t="s">
        <v>6500</v>
      </c>
      <c r="E1107" s="195" t="s">
        <v>6</v>
      </c>
      <c r="F1107" s="195">
        <v>879814</v>
      </c>
      <c r="G1107" s="195"/>
      <c r="H1107" s="196" t="s">
        <v>6501</v>
      </c>
      <c r="I1107" s="197">
        <v>0</v>
      </c>
      <c r="J1107" s="197">
        <v>0.01</v>
      </c>
      <c r="K1107" s="198">
        <f t="shared" si="17"/>
        <v>0.01</v>
      </c>
      <c r="L1107" s="199" t="s">
        <v>1580</v>
      </c>
    </row>
    <row r="1108" spans="1:12" ht="56.25" customHeight="1">
      <c r="A1108" s="200">
        <v>513</v>
      </c>
      <c r="B1108" s="193" t="s">
        <v>1394</v>
      </c>
      <c r="C1108" s="194">
        <v>42782</v>
      </c>
      <c r="D1108" s="194" t="s">
        <v>5704</v>
      </c>
      <c r="E1108" s="195" t="s">
        <v>11</v>
      </c>
      <c r="F1108" s="195">
        <v>879786</v>
      </c>
      <c r="G1108" s="195"/>
      <c r="H1108" s="196" t="s">
        <v>5705</v>
      </c>
      <c r="I1108" s="197">
        <v>270</v>
      </c>
      <c r="J1108" s="197">
        <v>0</v>
      </c>
      <c r="K1108" s="198">
        <f t="shared" si="17"/>
        <v>270</v>
      </c>
      <c r="L1108" s="199" t="s">
        <v>1580</v>
      </c>
    </row>
    <row r="1109" spans="1:12" ht="56.25" customHeight="1">
      <c r="A1109" s="200">
        <v>10</v>
      </c>
      <c r="B1109" s="193" t="s">
        <v>1384</v>
      </c>
      <c r="C1109" s="194">
        <v>42782</v>
      </c>
      <c r="D1109" s="194" t="s">
        <v>2076</v>
      </c>
      <c r="E1109" s="195" t="s">
        <v>11</v>
      </c>
      <c r="F1109" s="195">
        <v>879775</v>
      </c>
      <c r="G1109" s="195"/>
      <c r="H1109" s="196" t="s">
        <v>2077</v>
      </c>
      <c r="I1109" s="197">
        <v>50</v>
      </c>
      <c r="J1109" s="197">
        <v>0</v>
      </c>
      <c r="K1109" s="198">
        <f t="shared" si="17"/>
        <v>50</v>
      </c>
      <c r="L1109" s="199" t="s">
        <v>1580</v>
      </c>
    </row>
    <row r="1110" spans="1:12" ht="56.25" customHeight="1">
      <c r="A1110" s="200">
        <v>10</v>
      </c>
      <c r="B1110" s="193" t="s">
        <v>1384</v>
      </c>
      <c r="C1110" s="194">
        <v>42782</v>
      </c>
      <c r="D1110" s="194" t="s">
        <v>2078</v>
      </c>
      <c r="E1110" s="195" t="s">
        <v>6</v>
      </c>
      <c r="F1110" s="195">
        <v>879775</v>
      </c>
      <c r="G1110" s="195"/>
      <c r="H1110" s="196" t="s">
        <v>2079</v>
      </c>
      <c r="I1110" s="197">
        <v>0</v>
      </c>
      <c r="J1110" s="197">
        <v>4905.6500000000005</v>
      </c>
      <c r="K1110" s="198">
        <f t="shared" si="17"/>
        <v>4905.6500000000005</v>
      </c>
      <c r="L1110" s="199" t="s">
        <v>1580</v>
      </c>
    </row>
    <row r="1111" spans="1:12" ht="56.25" customHeight="1">
      <c r="A1111" s="200">
        <v>10</v>
      </c>
      <c r="B1111" s="193" t="s">
        <v>1384</v>
      </c>
      <c r="C1111" s="194">
        <v>42782</v>
      </c>
      <c r="D1111" s="194" t="s">
        <v>2080</v>
      </c>
      <c r="E1111" s="195" t="s">
        <v>11</v>
      </c>
      <c r="F1111" s="195">
        <v>879769</v>
      </c>
      <c r="G1111" s="195"/>
      <c r="H1111" s="196" t="s">
        <v>2081</v>
      </c>
      <c r="I1111" s="197">
        <v>50</v>
      </c>
      <c r="J1111" s="197">
        <v>0</v>
      </c>
      <c r="K1111" s="198">
        <f t="shared" si="17"/>
        <v>50</v>
      </c>
      <c r="L1111" s="199" t="s">
        <v>1580</v>
      </c>
    </row>
    <row r="1112" spans="1:12" ht="56.25" customHeight="1">
      <c r="A1112" s="200">
        <v>10</v>
      </c>
      <c r="B1112" s="193" t="s">
        <v>1384</v>
      </c>
      <c r="C1112" s="194">
        <v>42782</v>
      </c>
      <c r="D1112" s="194" t="s">
        <v>2082</v>
      </c>
      <c r="E1112" s="195" t="s">
        <v>6</v>
      </c>
      <c r="F1112" s="195">
        <v>879769</v>
      </c>
      <c r="G1112" s="195"/>
      <c r="H1112" s="196" t="s">
        <v>2083</v>
      </c>
      <c r="I1112" s="197">
        <v>0</v>
      </c>
      <c r="J1112" s="197">
        <v>41667.57</v>
      </c>
      <c r="K1112" s="198">
        <f t="shared" si="17"/>
        <v>41667.57</v>
      </c>
      <c r="L1112" s="199" t="s">
        <v>1580</v>
      </c>
    </row>
    <row r="1113" spans="1:12" ht="56.25" customHeight="1">
      <c r="A1113" s="200">
        <v>513</v>
      </c>
      <c r="B1113" s="193" t="s">
        <v>1394</v>
      </c>
      <c r="C1113" s="194">
        <v>42782</v>
      </c>
      <c r="D1113" s="194" t="s">
        <v>5706</v>
      </c>
      <c r="E1113" s="195" t="s">
        <v>15</v>
      </c>
      <c r="F1113" s="195">
        <v>381423</v>
      </c>
      <c r="G1113" s="195"/>
      <c r="H1113" s="196" t="s">
        <v>5707</v>
      </c>
      <c r="I1113" s="197">
        <v>50</v>
      </c>
      <c r="J1113" s="197">
        <v>0</v>
      </c>
      <c r="K1113" s="198">
        <f t="shared" si="17"/>
        <v>50</v>
      </c>
      <c r="L1113" s="199" t="s">
        <v>1580</v>
      </c>
    </row>
    <row r="1114" spans="1:12" ht="56.25" customHeight="1">
      <c r="A1114" s="200">
        <v>10</v>
      </c>
      <c r="B1114" s="193" t="s">
        <v>1384</v>
      </c>
      <c r="C1114" s="194">
        <v>42782</v>
      </c>
      <c r="D1114" s="194" t="s">
        <v>2084</v>
      </c>
      <c r="E1114" s="195" t="s">
        <v>15</v>
      </c>
      <c r="F1114" s="195">
        <v>381413</v>
      </c>
      <c r="G1114" s="195"/>
      <c r="H1114" s="196" t="s">
        <v>2085</v>
      </c>
      <c r="I1114" s="197">
        <v>50</v>
      </c>
      <c r="J1114" s="197">
        <v>0</v>
      </c>
      <c r="K1114" s="198">
        <f t="shared" si="17"/>
        <v>50</v>
      </c>
      <c r="L1114" s="199" t="s">
        <v>1580</v>
      </c>
    </row>
    <row r="1115" spans="1:12" ht="56.25" customHeight="1">
      <c r="A1115" s="200">
        <v>10</v>
      </c>
      <c r="B1115" s="193" t="s">
        <v>1384</v>
      </c>
      <c r="C1115" s="194">
        <v>42782</v>
      </c>
      <c r="D1115" s="194" t="s">
        <v>2086</v>
      </c>
      <c r="E1115" s="195" t="s">
        <v>6</v>
      </c>
      <c r="F1115" s="195">
        <v>381412</v>
      </c>
      <c r="G1115" s="195"/>
      <c r="H1115" s="196" t="s">
        <v>2087</v>
      </c>
      <c r="I1115" s="197">
        <v>0</v>
      </c>
      <c r="J1115" s="197">
        <v>28744.7</v>
      </c>
      <c r="K1115" s="198">
        <f t="shared" si="17"/>
        <v>28744.7</v>
      </c>
      <c r="L1115" s="199" t="s">
        <v>1580</v>
      </c>
    </row>
    <row r="1116" spans="1:12" ht="56.25" customHeight="1">
      <c r="A1116" s="200">
        <v>10</v>
      </c>
      <c r="B1116" s="193" t="s">
        <v>1384</v>
      </c>
      <c r="C1116" s="194">
        <v>42782</v>
      </c>
      <c r="D1116" s="194" t="s">
        <v>2088</v>
      </c>
      <c r="E1116" s="195" t="s">
        <v>15</v>
      </c>
      <c r="F1116" s="195">
        <v>381287</v>
      </c>
      <c r="G1116" s="195"/>
      <c r="H1116" s="196" t="s">
        <v>2089</v>
      </c>
      <c r="I1116" s="197">
        <v>50</v>
      </c>
      <c r="J1116" s="197">
        <v>0</v>
      </c>
      <c r="K1116" s="198">
        <f t="shared" si="17"/>
        <v>50</v>
      </c>
      <c r="L1116" s="199" t="s">
        <v>1580</v>
      </c>
    </row>
    <row r="1117" spans="1:12" ht="56.25" customHeight="1">
      <c r="A1117" s="200">
        <v>10</v>
      </c>
      <c r="B1117" s="193" t="s">
        <v>1384</v>
      </c>
      <c r="C1117" s="194">
        <v>42782</v>
      </c>
      <c r="D1117" s="194" t="s">
        <v>2090</v>
      </c>
      <c r="E1117" s="195" t="s">
        <v>6</v>
      </c>
      <c r="F1117" s="195">
        <v>381286</v>
      </c>
      <c r="G1117" s="195"/>
      <c r="H1117" s="196" t="s">
        <v>2091</v>
      </c>
      <c r="I1117" s="197">
        <v>0</v>
      </c>
      <c r="J1117" s="197">
        <v>97166.21</v>
      </c>
      <c r="K1117" s="198">
        <f t="shared" si="17"/>
        <v>97166.21</v>
      </c>
      <c r="L1117" s="199" t="s">
        <v>1580</v>
      </c>
    </row>
    <row r="1118" spans="1:12" ht="56.25" customHeight="1">
      <c r="A1118" s="200" t="s">
        <v>629</v>
      </c>
      <c r="B1118" s="193" t="s">
        <v>630</v>
      </c>
      <c r="C1118" s="194">
        <v>42782</v>
      </c>
      <c r="D1118" s="194" t="s">
        <v>7529</v>
      </c>
      <c r="E1118" s="195" t="s">
        <v>11</v>
      </c>
      <c r="F1118" s="195">
        <v>8844</v>
      </c>
      <c r="G1118" s="195"/>
      <c r="H1118" s="196" t="s">
        <v>7530</v>
      </c>
      <c r="I1118" s="197">
        <v>826</v>
      </c>
      <c r="J1118" s="197">
        <v>0</v>
      </c>
      <c r="K1118" s="198">
        <f t="shared" si="17"/>
        <v>826</v>
      </c>
      <c r="L1118" s="199" t="s">
        <v>1580</v>
      </c>
    </row>
    <row r="1119" spans="1:12" ht="56.25" customHeight="1">
      <c r="A1119" s="200">
        <v>10</v>
      </c>
      <c r="B1119" s="193" t="s">
        <v>1384</v>
      </c>
      <c r="C1119" s="194">
        <v>42782</v>
      </c>
      <c r="D1119" s="194" t="s">
        <v>2092</v>
      </c>
      <c r="E1119" s="195" t="s">
        <v>15</v>
      </c>
      <c r="F1119" s="195">
        <v>1675</v>
      </c>
      <c r="G1119" s="195"/>
      <c r="H1119" s="196" t="s">
        <v>2093</v>
      </c>
      <c r="I1119" s="197">
        <v>273.36</v>
      </c>
      <c r="J1119" s="197">
        <v>0</v>
      </c>
      <c r="K1119" s="198">
        <f t="shared" si="17"/>
        <v>273.36</v>
      </c>
      <c r="L1119" s="199" t="s">
        <v>1580</v>
      </c>
    </row>
    <row r="1120" spans="1:12" ht="56.25" customHeight="1">
      <c r="A1120" s="200">
        <v>10</v>
      </c>
      <c r="B1120" s="193" t="s">
        <v>1384</v>
      </c>
      <c r="C1120" s="194">
        <v>42782</v>
      </c>
      <c r="D1120" s="194" t="s">
        <v>2094</v>
      </c>
      <c r="E1120" s="195" t="s">
        <v>15</v>
      </c>
      <c r="F1120" s="195">
        <v>1677</v>
      </c>
      <c r="G1120" s="195"/>
      <c r="H1120" s="196" t="s">
        <v>2095</v>
      </c>
      <c r="I1120" s="197">
        <v>289</v>
      </c>
      <c r="J1120" s="197">
        <v>0</v>
      </c>
      <c r="K1120" s="198">
        <f t="shared" si="17"/>
        <v>289</v>
      </c>
      <c r="L1120" s="199" t="s">
        <v>1580</v>
      </c>
    </row>
    <row r="1121" spans="1:12" ht="56.25" customHeight="1">
      <c r="A1121" s="200">
        <v>10</v>
      </c>
      <c r="B1121" s="193" t="s">
        <v>1384</v>
      </c>
      <c r="C1121" s="194">
        <v>42782</v>
      </c>
      <c r="D1121" s="194" t="s">
        <v>2096</v>
      </c>
      <c r="E1121" s="195" t="s">
        <v>15</v>
      </c>
      <c r="F1121" s="195">
        <v>1678</v>
      </c>
      <c r="G1121" s="195"/>
      <c r="H1121" s="196" t="s">
        <v>2097</v>
      </c>
      <c r="I1121" s="197">
        <v>419.21000000000004</v>
      </c>
      <c r="J1121" s="197">
        <v>0</v>
      </c>
      <c r="K1121" s="198">
        <f t="shared" si="17"/>
        <v>419.21000000000004</v>
      </c>
      <c r="L1121" s="199" t="s">
        <v>1580</v>
      </c>
    </row>
    <row r="1122" spans="1:12" ht="56.25" customHeight="1">
      <c r="A1122" s="200">
        <v>293</v>
      </c>
      <c r="B1122" s="193" t="s">
        <v>5210</v>
      </c>
      <c r="C1122" s="194">
        <v>42783</v>
      </c>
      <c r="D1122" s="194" t="s">
        <v>5211</v>
      </c>
      <c r="E1122" s="195" t="s">
        <v>6</v>
      </c>
      <c r="F1122" s="195">
        <v>880003</v>
      </c>
      <c r="G1122" s="195"/>
      <c r="H1122" s="196" t="s">
        <v>5212</v>
      </c>
      <c r="I1122" s="197">
        <v>0</v>
      </c>
      <c r="J1122" s="197">
        <v>6817601</v>
      </c>
      <c r="K1122" s="198">
        <f t="shared" si="17"/>
        <v>6817601</v>
      </c>
      <c r="L1122" s="199" t="s">
        <v>1580</v>
      </c>
    </row>
    <row r="1123" spans="1:12" ht="56.25" customHeight="1">
      <c r="A1123" s="200">
        <v>513</v>
      </c>
      <c r="B1123" s="193" t="s">
        <v>1394</v>
      </c>
      <c r="C1123" s="194">
        <v>42783</v>
      </c>
      <c r="D1123" s="194" t="s">
        <v>5708</v>
      </c>
      <c r="E1123" s="195" t="s">
        <v>11</v>
      </c>
      <c r="F1123" s="195">
        <v>880001</v>
      </c>
      <c r="G1123" s="195"/>
      <c r="H1123" s="196" t="s">
        <v>5709</v>
      </c>
      <c r="I1123" s="197">
        <v>0</v>
      </c>
      <c r="J1123" s="197">
        <v>760.02</v>
      </c>
      <c r="K1123" s="198">
        <f t="shared" si="17"/>
        <v>760.02</v>
      </c>
      <c r="L1123" s="199" t="s">
        <v>1580</v>
      </c>
    </row>
    <row r="1124" spans="1:12" ht="56.25" customHeight="1">
      <c r="A1124" s="200">
        <v>10</v>
      </c>
      <c r="B1124" s="193" t="s">
        <v>1384</v>
      </c>
      <c r="C1124" s="194">
        <v>42783</v>
      </c>
      <c r="D1124" s="194" t="s">
        <v>2098</v>
      </c>
      <c r="E1124" s="195" t="s">
        <v>11</v>
      </c>
      <c r="F1124" s="195">
        <v>879993</v>
      </c>
      <c r="G1124" s="195"/>
      <c r="H1124" s="196" t="s">
        <v>2099</v>
      </c>
      <c r="I1124" s="197">
        <v>50</v>
      </c>
      <c r="J1124" s="197">
        <v>0</v>
      </c>
      <c r="K1124" s="198">
        <f t="shared" si="17"/>
        <v>50</v>
      </c>
      <c r="L1124" s="199" t="s">
        <v>1580</v>
      </c>
    </row>
    <row r="1125" spans="1:12" ht="56.25" customHeight="1">
      <c r="A1125" s="200">
        <v>117</v>
      </c>
      <c r="B1125" s="193" t="s">
        <v>1397</v>
      </c>
      <c r="C1125" s="194">
        <v>42783</v>
      </c>
      <c r="D1125" s="194" t="s">
        <v>4692</v>
      </c>
      <c r="E1125" s="195" t="s">
        <v>11</v>
      </c>
      <c r="F1125" s="195">
        <v>879984</v>
      </c>
      <c r="G1125" s="195"/>
      <c r="H1125" s="196" t="s">
        <v>4693</v>
      </c>
      <c r="I1125" s="197">
        <v>50</v>
      </c>
      <c r="J1125" s="197">
        <v>0</v>
      </c>
      <c r="K1125" s="198">
        <f t="shared" si="17"/>
        <v>50</v>
      </c>
      <c r="L1125" s="199" t="s">
        <v>1580</v>
      </c>
    </row>
    <row r="1126" spans="1:12" ht="56.25" customHeight="1">
      <c r="A1126" s="200">
        <v>342</v>
      </c>
      <c r="B1126" s="193" t="s">
        <v>1425</v>
      </c>
      <c r="C1126" s="194">
        <v>42783</v>
      </c>
      <c r="D1126" s="194" t="s">
        <v>5377</v>
      </c>
      <c r="E1126" s="195" t="s">
        <v>6</v>
      </c>
      <c r="F1126" s="195">
        <v>879974</v>
      </c>
      <c r="G1126" s="195"/>
      <c r="H1126" s="196" t="s">
        <v>5378</v>
      </c>
      <c r="I1126" s="197">
        <v>0</v>
      </c>
      <c r="J1126" s="197">
        <v>210215.41</v>
      </c>
      <c r="K1126" s="198">
        <f t="shared" si="17"/>
        <v>210215.41</v>
      </c>
      <c r="L1126" s="199" t="s">
        <v>1580</v>
      </c>
    </row>
    <row r="1127" spans="1:12" ht="56.25" customHeight="1">
      <c r="A1127" s="200" t="s">
        <v>628</v>
      </c>
      <c r="B1127" s="193" t="s">
        <v>627</v>
      </c>
      <c r="C1127" s="194">
        <v>42783</v>
      </c>
      <c r="D1127" s="194" t="s">
        <v>6502</v>
      </c>
      <c r="E1127" s="195" t="s">
        <v>6</v>
      </c>
      <c r="F1127" s="195">
        <v>879954</v>
      </c>
      <c r="G1127" s="195"/>
      <c r="H1127" s="196" t="s">
        <v>6503</v>
      </c>
      <c r="I1127" s="197">
        <v>0</v>
      </c>
      <c r="J1127" s="197">
        <v>516.07000000000005</v>
      </c>
      <c r="K1127" s="198">
        <f t="shared" si="17"/>
        <v>516.07000000000005</v>
      </c>
      <c r="L1127" s="199" t="s">
        <v>1580</v>
      </c>
    </row>
    <row r="1128" spans="1:12" ht="56.25" customHeight="1">
      <c r="A1128" s="200">
        <v>10</v>
      </c>
      <c r="B1128" s="193" t="s">
        <v>1384</v>
      </c>
      <c r="C1128" s="194">
        <v>42783</v>
      </c>
      <c r="D1128" s="194" t="s">
        <v>2100</v>
      </c>
      <c r="E1128" s="195" t="s">
        <v>11</v>
      </c>
      <c r="F1128" s="195">
        <v>879903</v>
      </c>
      <c r="G1128" s="195"/>
      <c r="H1128" s="196" t="s">
        <v>2101</v>
      </c>
      <c r="I1128" s="197">
        <v>50</v>
      </c>
      <c r="J1128" s="197">
        <v>0</v>
      </c>
      <c r="K1128" s="198">
        <f t="shared" si="17"/>
        <v>50</v>
      </c>
      <c r="L1128" s="199" t="s">
        <v>1580</v>
      </c>
    </row>
    <row r="1129" spans="1:12" ht="56.25" customHeight="1">
      <c r="A1129" s="200">
        <v>10</v>
      </c>
      <c r="B1129" s="193" t="s">
        <v>1384</v>
      </c>
      <c r="C1129" s="194">
        <v>42783</v>
      </c>
      <c r="D1129" s="194" t="s">
        <v>2102</v>
      </c>
      <c r="E1129" s="195" t="s">
        <v>11</v>
      </c>
      <c r="F1129" s="195">
        <v>879893</v>
      </c>
      <c r="G1129" s="195"/>
      <c r="H1129" s="196" t="s">
        <v>2103</v>
      </c>
      <c r="I1129" s="197">
        <v>50</v>
      </c>
      <c r="J1129" s="197">
        <v>0</v>
      </c>
      <c r="K1129" s="198">
        <f t="shared" si="17"/>
        <v>50</v>
      </c>
      <c r="L1129" s="199" t="s">
        <v>1580</v>
      </c>
    </row>
    <row r="1130" spans="1:12" ht="56.25" customHeight="1">
      <c r="A1130" s="200">
        <v>10</v>
      </c>
      <c r="B1130" s="193" t="s">
        <v>1384</v>
      </c>
      <c r="C1130" s="194">
        <v>42783</v>
      </c>
      <c r="D1130" s="194" t="s">
        <v>2104</v>
      </c>
      <c r="E1130" s="195" t="s">
        <v>6</v>
      </c>
      <c r="F1130" s="195">
        <v>879893</v>
      </c>
      <c r="G1130" s="195"/>
      <c r="H1130" s="196" t="s">
        <v>2105</v>
      </c>
      <c r="I1130" s="197">
        <v>0</v>
      </c>
      <c r="J1130" s="197">
        <v>68094.490000000005</v>
      </c>
      <c r="K1130" s="198">
        <f t="shared" si="17"/>
        <v>68094.490000000005</v>
      </c>
      <c r="L1130" s="199" t="s">
        <v>1580</v>
      </c>
    </row>
    <row r="1131" spans="1:12" ht="56.25" customHeight="1">
      <c r="A1131" s="200" t="s">
        <v>628</v>
      </c>
      <c r="B1131" s="193" t="s">
        <v>627</v>
      </c>
      <c r="C1131" s="194">
        <v>42783</v>
      </c>
      <c r="D1131" s="194" t="s">
        <v>6504</v>
      </c>
      <c r="E1131" s="195" t="s">
        <v>6</v>
      </c>
      <c r="F1131" s="195">
        <v>803500</v>
      </c>
      <c r="G1131" s="195"/>
      <c r="H1131" s="196" t="s">
        <v>6505</v>
      </c>
      <c r="I1131" s="197">
        <v>0</v>
      </c>
      <c r="J1131" s="197">
        <v>1358.26</v>
      </c>
      <c r="K1131" s="198">
        <f t="shared" si="17"/>
        <v>1358.26</v>
      </c>
      <c r="L1131" s="199" t="s">
        <v>1580</v>
      </c>
    </row>
    <row r="1132" spans="1:12" ht="56.25" customHeight="1">
      <c r="A1132" s="200" t="s">
        <v>629</v>
      </c>
      <c r="B1132" s="193" t="s">
        <v>630</v>
      </c>
      <c r="C1132" s="194">
        <v>42783</v>
      </c>
      <c r="D1132" s="194" t="s">
        <v>7531</v>
      </c>
      <c r="E1132" s="195" t="s">
        <v>6</v>
      </c>
      <c r="F1132" s="195">
        <v>803452</v>
      </c>
      <c r="G1132" s="195"/>
      <c r="H1132" s="196" t="s">
        <v>7532</v>
      </c>
      <c r="I1132" s="197">
        <v>0</v>
      </c>
      <c r="J1132" s="197">
        <v>37000</v>
      </c>
      <c r="K1132" s="198">
        <f t="shared" si="17"/>
        <v>37000</v>
      </c>
      <c r="L1132" s="199" t="s">
        <v>1580</v>
      </c>
    </row>
    <row r="1133" spans="1:12" ht="56.25" customHeight="1">
      <c r="A1133" s="200">
        <v>670</v>
      </c>
      <c r="B1133" s="193" t="s">
        <v>1404</v>
      </c>
      <c r="C1133" s="194">
        <v>42783</v>
      </c>
      <c r="D1133" s="194" t="s">
        <v>6295</v>
      </c>
      <c r="E1133" s="195" t="s">
        <v>6</v>
      </c>
      <c r="F1133" s="195">
        <v>803426</v>
      </c>
      <c r="G1133" s="195"/>
      <c r="H1133" s="196" t="s">
        <v>6296</v>
      </c>
      <c r="I1133" s="197">
        <v>0</v>
      </c>
      <c r="J1133" s="197">
        <v>1981964.1300000001</v>
      </c>
      <c r="K1133" s="198">
        <f t="shared" si="17"/>
        <v>1981964.1300000001</v>
      </c>
      <c r="L1133" s="199" t="s">
        <v>1580</v>
      </c>
    </row>
    <row r="1134" spans="1:12" ht="56.25" customHeight="1">
      <c r="A1134" s="200">
        <v>10</v>
      </c>
      <c r="B1134" s="193" t="s">
        <v>1384</v>
      </c>
      <c r="C1134" s="194">
        <v>42783</v>
      </c>
      <c r="D1134" s="194" t="s">
        <v>2106</v>
      </c>
      <c r="E1134" s="195" t="s">
        <v>15</v>
      </c>
      <c r="F1134" s="195">
        <v>381889</v>
      </c>
      <c r="G1134" s="195"/>
      <c r="H1134" s="196" t="s">
        <v>2107</v>
      </c>
      <c r="I1134" s="197">
        <v>50</v>
      </c>
      <c r="J1134" s="197">
        <v>0</v>
      </c>
      <c r="K1134" s="198">
        <f t="shared" si="17"/>
        <v>50</v>
      </c>
      <c r="L1134" s="199" t="s">
        <v>1580</v>
      </c>
    </row>
    <row r="1135" spans="1:12" ht="56.25" customHeight="1">
      <c r="A1135" s="200">
        <v>10</v>
      </c>
      <c r="B1135" s="193" t="s">
        <v>1384</v>
      </c>
      <c r="C1135" s="194">
        <v>42783</v>
      </c>
      <c r="D1135" s="194" t="s">
        <v>2108</v>
      </c>
      <c r="E1135" s="195" t="s">
        <v>6</v>
      </c>
      <c r="F1135" s="195">
        <v>381888</v>
      </c>
      <c r="G1135" s="195"/>
      <c r="H1135" s="196" t="s">
        <v>2109</v>
      </c>
      <c r="I1135" s="197">
        <v>0</v>
      </c>
      <c r="J1135" s="197">
        <v>2307.7000000000003</v>
      </c>
      <c r="K1135" s="198">
        <f t="shared" si="17"/>
        <v>2307.7000000000003</v>
      </c>
      <c r="L1135" s="199" t="s">
        <v>1580</v>
      </c>
    </row>
    <row r="1136" spans="1:12" ht="56.25" customHeight="1">
      <c r="A1136" s="200" t="s">
        <v>629</v>
      </c>
      <c r="B1136" s="193" t="s">
        <v>630</v>
      </c>
      <c r="C1136" s="194">
        <v>42783</v>
      </c>
      <c r="D1136" s="194" t="s">
        <v>7533</v>
      </c>
      <c r="E1136" s="195" t="s">
        <v>11</v>
      </c>
      <c r="F1136" s="195">
        <v>9012</v>
      </c>
      <c r="G1136" s="195"/>
      <c r="H1136" s="196" t="s">
        <v>7534</v>
      </c>
      <c r="I1136" s="197">
        <v>1747.51</v>
      </c>
      <c r="J1136" s="197">
        <v>0</v>
      </c>
      <c r="K1136" s="198">
        <f t="shared" si="17"/>
        <v>1747.51</v>
      </c>
      <c r="L1136" s="199" t="s">
        <v>1580</v>
      </c>
    </row>
    <row r="1137" spans="1:12" ht="56.25" customHeight="1">
      <c r="A1137" s="200">
        <v>513</v>
      </c>
      <c r="B1137" s="193" t="s">
        <v>1394</v>
      </c>
      <c r="C1137" s="194">
        <v>42783</v>
      </c>
      <c r="D1137" s="194" t="s">
        <v>5710</v>
      </c>
      <c r="E1137" s="195" t="s">
        <v>15</v>
      </c>
      <c r="F1137" s="195">
        <v>1698</v>
      </c>
      <c r="G1137" s="195"/>
      <c r="H1137" s="196" t="s">
        <v>5711</v>
      </c>
      <c r="I1137" s="197">
        <v>20325</v>
      </c>
      <c r="J1137" s="197">
        <v>0</v>
      </c>
      <c r="K1137" s="198">
        <f t="shared" si="17"/>
        <v>20325</v>
      </c>
      <c r="L1137" s="199" t="s">
        <v>1580</v>
      </c>
    </row>
    <row r="1138" spans="1:12" ht="56.25" customHeight="1">
      <c r="A1138" s="200">
        <v>513</v>
      </c>
      <c r="B1138" s="193" t="s">
        <v>1394</v>
      </c>
      <c r="C1138" s="194">
        <v>42783</v>
      </c>
      <c r="D1138" s="194" t="s">
        <v>5712</v>
      </c>
      <c r="E1138" s="195" t="s">
        <v>15</v>
      </c>
      <c r="F1138" s="195">
        <v>381576</v>
      </c>
      <c r="G1138" s="195"/>
      <c r="H1138" s="196" t="s">
        <v>5713</v>
      </c>
      <c r="I1138" s="197">
        <v>50</v>
      </c>
      <c r="J1138" s="197">
        <v>0</v>
      </c>
      <c r="K1138" s="198">
        <f t="shared" si="17"/>
        <v>50</v>
      </c>
      <c r="L1138" s="199" t="s">
        <v>1580</v>
      </c>
    </row>
    <row r="1139" spans="1:12" ht="56.25" customHeight="1">
      <c r="A1139" s="200">
        <v>513</v>
      </c>
      <c r="B1139" s="193" t="s">
        <v>1394</v>
      </c>
      <c r="C1139" s="194">
        <v>42783</v>
      </c>
      <c r="D1139" s="194" t="s">
        <v>5714</v>
      </c>
      <c r="E1139" s="195" t="s">
        <v>15</v>
      </c>
      <c r="F1139" s="195">
        <v>1696</v>
      </c>
      <c r="G1139" s="195"/>
      <c r="H1139" s="196" t="s">
        <v>5715</v>
      </c>
      <c r="I1139" s="197">
        <v>873.2</v>
      </c>
      <c r="J1139" s="197">
        <v>0</v>
      </c>
      <c r="K1139" s="198">
        <f t="shared" si="17"/>
        <v>873.2</v>
      </c>
      <c r="L1139" s="199" t="s">
        <v>1580</v>
      </c>
    </row>
    <row r="1140" spans="1:12" ht="56.25" customHeight="1">
      <c r="A1140" s="200">
        <v>513</v>
      </c>
      <c r="B1140" s="193" t="s">
        <v>1394</v>
      </c>
      <c r="C1140" s="194">
        <v>42783</v>
      </c>
      <c r="D1140" s="194" t="s">
        <v>5716</v>
      </c>
      <c r="E1140" s="195" t="s">
        <v>15</v>
      </c>
      <c r="F1140" s="195">
        <v>381572</v>
      </c>
      <c r="G1140" s="195"/>
      <c r="H1140" s="196" t="s">
        <v>5717</v>
      </c>
      <c r="I1140" s="197">
        <v>50</v>
      </c>
      <c r="J1140" s="197">
        <v>0</v>
      </c>
      <c r="K1140" s="198">
        <f t="shared" si="17"/>
        <v>50</v>
      </c>
      <c r="L1140" s="199" t="s">
        <v>1580</v>
      </c>
    </row>
    <row r="1141" spans="1:12" ht="56.25" customHeight="1">
      <c r="A1141" s="200">
        <v>513</v>
      </c>
      <c r="B1141" s="193" t="s">
        <v>1394</v>
      </c>
      <c r="C1141" s="194">
        <v>42783</v>
      </c>
      <c r="D1141" s="194" t="s">
        <v>5718</v>
      </c>
      <c r="E1141" s="195" t="s">
        <v>15</v>
      </c>
      <c r="F1141" s="195">
        <v>1697</v>
      </c>
      <c r="G1141" s="195"/>
      <c r="H1141" s="196" t="s">
        <v>5719</v>
      </c>
      <c r="I1141" s="197">
        <v>1707.31</v>
      </c>
      <c r="J1141" s="197">
        <v>0</v>
      </c>
      <c r="K1141" s="198">
        <f t="shared" si="17"/>
        <v>1707.31</v>
      </c>
      <c r="L1141" s="199" t="s">
        <v>1580</v>
      </c>
    </row>
    <row r="1142" spans="1:12" ht="56.25" customHeight="1">
      <c r="A1142" s="200">
        <v>513</v>
      </c>
      <c r="B1142" s="193" t="s">
        <v>1394</v>
      </c>
      <c r="C1142" s="194">
        <v>42783</v>
      </c>
      <c r="D1142" s="194" t="s">
        <v>5720</v>
      </c>
      <c r="E1142" s="195" t="s">
        <v>6</v>
      </c>
      <c r="F1142" s="195">
        <v>1697</v>
      </c>
      <c r="G1142" s="195"/>
      <c r="H1142" s="196" t="s">
        <v>5721</v>
      </c>
      <c r="I1142" s="197">
        <v>0</v>
      </c>
      <c r="J1142" s="197">
        <v>1458269.78</v>
      </c>
      <c r="K1142" s="198">
        <f t="shared" si="17"/>
        <v>1458269.78</v>
      </c>
      <c r="L1142" s="199" t="s">
        <v>1580</v>
      </c>
    </row>
    <row r="1143" spans="1:12" ht="56.25" customHeight="1">
      <c r="A1143" s="200">
        <v>865</v>
      </c>
      <c r="B1143" s="193" t="s">
        <v>1433</v>
      </c>
      <c r="C1143" s="194">
        <v>42783</v>
      </c>
      <c r="D1143" s="194" t="s">
        <v>6371</v>
      </c>
      <c r="E1143" s="195" t="s">
        <v>1728</v>
      </c>
      <c r="F1143" s="195">
        <v>12622679</v>
      </c>
      <c r="G1143" s="195"/>
      <c r="H1143" s="196" t="s">
        <v>6372</v>
      </c>
      <c r="I1143" s="197">
        <v>0</v>
      </c>
      <c r="J1143" s="197">
        <v>877.22</v>
      </c>
      <c r="K1143" s="198">
        <f t="shared" si="17"/>
        <v>877.22</v>
      </c>
      <c r="L1143" s="199" t="s">
        <v>1580</v>
      </c>
    </row>
    <row r="1144" spans="1:12" ht="56.25" customHeight="1">
      <c r="A1144" s="200">
        <v>513</v>
      </c>
      <c r="B1144" s="193" t="s">
        <v>1394</v>
      </c>
      <c r="C1144" s="194">
        <v>42783</v>
      </c>
      <c r="D1144" s="194" t="s">
        <v>5722</v>
      </c>
      <c r="E1144" s="195" t="s">
        <v>15</v>
      </c>
      <c r="F1144" s="195">
        <v>382649</v>
      </c>
      <c r="G1144" s="195"/>
      <c r="H1144" s="196" t="s">
        <v>5561</v>
      </c>
      <c r="I1144" s="197">
        <v>50</v>
      </c>
      <c r="J1144" s="197">
        <v>0</v>
      </c>
      <c r="K1144" s="198">
        <f t="shared" si="17"/>
        <v>50</v>
      </c>
      <c r="L1144" s="199" t="s">
        <v>1580</v>
      </c>
    </row>
    <row r="1145" spans="1:12" ht="56.25" customHeight="1">
      <c r="A1145" s="200">
        <v>513</v>
      </c>
      <c r="B1145" s="193" t="s">
        <v>1394</v>
      </c>
      <c r="C1145" s="194">
        <v>42783</v>
      </c>
      <c r="D1145" s="194" t="s">
        <v>5723</v>
      </c>
      <c r="E1145" s="195" t="s">
        <v>15</v>
      </c>
      <c r="F1145" s="195">
        <v>382647</v>
      </c>
      <c r="G1145" s="195"/>
      <c r="H1145" s="196" t="s">
        <v>5724</v>
      </c>
      <c r="I1145" s="197">
        <v>50</v>
      </c>
      <c r="J1145" s="197">
        <v>0</v>
      </c>
      <c r="K1145" s="198">
        <f t="shared" si="17"/>
        <v>50</v>
      </c>
      <c r="L1145" s="199" t="s">
        <v>1580</v>
      </c>
    </row>
    <row r="1146" spans="1:12" ht="56.25" customHeight="1">
      <c r="A1146" s="200">
        <v>10</v>
      </c>
      <c r="B1146" s="193" t="s">
        <v>1384</v>
      </c>
      <c r="C1146" s="194">
        <v>42783</v>
      </c>
      <c r="D1146" s="194" t="s">
        <v>2110</v>
      </c>
      <c r="E1146" s="195" t="s">
        <v>15</v>
      </c>
      <c r="F1146" s="195">
        <v>382565</v>
      </c>
      <c r="G1146" s="195"/>
      <c r="H1146" s="196" t="s">
        <v>2111</v>
      </c>
      <c r="I1146" s="197">
        <v>50</v>
      </c>
      <c r="J1146" s="197">
        <v>0</v>
      </c>
      <c r="K1146" s="198">
        <f t="shared" si="17"/>
        <v>50</v>
      </c>
      <c r="L1146" s="199" t="s">
        <v>1580</v>
      </c>
    </row>
    <row r="1147" spans="1:12" ht="56.25" customHeight="1">
      <c r="A1147" s="200">
        <v>10</v>
      </c>
      <c r="B1147" s="193" t="s">
        <v>1384</v>
      </c>
      <c r="C1147" s="194">
        <v>42783</v>
      </c>
      <c r="D1147" s="194" t="s">
        <v>2112</v>
      </c>
      <c r="E1147" s="195" t="s">
        <v>6</v>
      </c>
      <c r="F1147" s="195">
        <v>382564</v>
      </c>
      <c r="G1147" s="195"/>
      <c r="H1147" s="196" t="s">
        <v>2113</v>
      </c>
      <c r="I1147" s="197">
        <v>0</v>
      </c>
      <c r="J1147" s="197">
        <v>29386.73</v>
      </c>
      <c r="K1147" s="198">
        <f t="shared" si="17"/>
        <v>29386.73</v>
      </c>
      <c r="L1147" s="199" t="s">
        <v>1580</v>
      </c>
    </row>
    <row r="1148" spans="1:12" ht="56.25" customHeight="1">
      <c r="A1148" s="200">
        <v>10</v>
      </c>
      <c r="B1148" s="193" t="s">
        <v>1384</v>
      </c>
      <c r="C1148" s="194">
        <v>42783</v>
      </c>
      <c r="D1148" s="194" t="s">
        <v>2114</v>
      </c>
      <c r="E1148" s="195" t="s">
        <v>15</v>
      </c>
      <c r="F1148" s="195">
        <v>382563</v>
      </c>
      <c r="G1148" s="195"/>
      <c r="H1148" s="196" t="s">
        <v>2115</v>
      </c>
      <c r="I1148" s="197">
        <v>50</v>
      </c>
      <c r="J1148" s="197">
        <v>0</v>
      </c>
      <c r="K1148" s="198">
        <f t="shared" si="17"/>
        <v>50</v>
      </c>
      <c r="L1148" s="199" t="s">
        <v>1580</v>
      </c>
    </row>
    <row r="1149" spans="1:12" ht="56.25" customHeight="1">
      <c r="A1149" s="200">
        <v>513</v>
      </c>
      <c r="B1149" s="193" t="s">
        <v>1394</v>
      </c>
      <c r="C1149" s="194">
        <v>42783</v>
      </c>
      <c r="D1149" s="194" t="s">
        <v>5725</v>
      </c>
      <c r="E1149" s="195" t="s">
        <v>15</v>
      </c>
      <c r="F1149" s="195">
        <v>1707</v>
      </c>
      <c r="G1149" s="195"/>
      <c r="H1149" s="196" t="s">
        <v>5726</v>
      </c>
      <c r="I1149" s="197">
        <v>6101</v>
      </c>
      <c r="J1149" s="197">
        <v>0</v>
      </c>
      <c r="K1149" s="198">
        <f t="shared" si="17"/>
        <v>6101</v>
      </c>
      <c r="L1149" s="199" t="s">
        <v>1580</v>
      </c>
    </row>
    <row r="1150" spans="1:12" ht="56.25" customHeight="1">
      <c r="A1150" s="200">
        <v>10</v>
      </c>
      <c r="B1150" s="193" t="s">
        <v>1384</v>
      </c>
      <c r="C1150" s="194">
        <v>42783</v>
      </c>
      <c r="D1150" s="194" t="s">
        <v>2116</v>
      </c>
      <c r="E1150" s="195" t="s">
        <v>6</v>
      </c>
      <c r="F1150" s="195">
        <v>382242</v>
      </c>
      <c r="G1150" s="195"/>
      <c r="H1150" s="196" t="s">
        <v>2117</v>
      </c>
      <c r="I1150" s="197">
        <v>0</v>
      </c>
      <c r="J1150" s="197">
        <v>13469.34</v>
      </c>
      <c r="K1150" s="198">
        <f t="shared" si="17"/>
        <v>13469.34</v>
      </c>
      <c r="L1150" s="199" t="s">
        <v>1580</v>
      </c>
    </row>
    <row r="1151" spans="1:12" ht="56.25" customHeight="1">
      <c r="A1151" s="200">
        <v>10</v>
      </c>
      <c r="B1151" s="193" t="s">
        <v>1384</v>
      </c>
      <c r="C1151" s="194">
        <v>42783</v>
      </c>
      <c r="D1151" s="194" t="s">
        <v>2118</v>
      </c>
      <c r="E1151" s="195" t="s">
        <v>15</v>
      </c>
      <c r="F1151" s="195">
        <v>382243</v>
      </c>
      <c r="G1151" s="195"/>
      <c r="H1151" s="196" t="s">
        <v>2119</v>
      </c>
      <c r="I1151" s="197">
        <v>50</v>
      </c>
      <c r="J1151" s="197">
        <v>0</v>
      </c>
      <c r="K1151" s="198">
        <f t="shared" si="17"/>
        <v>50</v>
      </c>
      <c r="L1151" s="199" t="s">
        <v>1580</v>
      </c>
    </row>
    <row r="1152" spans="1:12" ht="56.25" customHeight="1">
      <c r="A1152" s="200" t="s">
        <v>628</v>
      </c>
      <c r="B1152" s="193" t="s">
        <v>627</v>
      </c>
      <c r="C1152" s="194">
        <v>42783</v>
      </c>
      <c r="D1152" s="194" t="s">
        <v>6506</v>
      </c>
      <c r="E1152" s="195" t="s">
        <v>6</v>
      </c>
      <c r="F1152" s="195">
        <v>382244</v>
      </c>
      <c r="G1152" s="195"/>
      <c r="H1152" s="196" t="s">
        <v>6507</v>
      </c>
      <c r="I1152" s="197">
        <v>0</v>
      </c>
      <c r="J1152" s="197">
        <v>20768.310000000001</v>
      </c>
      <c r="K1152" s="198">
        <f t="shared" si="17"/>
        <v>20768.310000000001</v>
      </c>
      <c r="L1152" s="199" t="s">
        <v>1580</v>
      </c>
    </row>
    <row r="1153" spans="1:12" ht="56.25" customHeight="1">
      <c r="A1153" s="200" t="s">
        <v>628</v>
      </c>
      <c r="B1153" s="193" t="s">
        <v>627</v>
      </c>
      <c r="C1153" s="194">
        <v>42783</v>
      </c>
      <c r="D1153" s="194" t="s">
        <v>6508</v>
      </c>
      <c r="E1153" s="195" t="s">
        <v>15</v>
      </c>
      <c r="F1153" s="195">
        <v>382245</v>
      </c>
      <c r="G1153" s="195"/>
      <c r="H1153" s="196" t="s">
        <v>6509</v>
      </c>
      <c r="I1153" s="197">
        <v>50</v>
      </c>
      <c r="J1153" s="197">
        <v>0</v>
      </c>
      <c r="K1153" s="198">
        <f t="shared" si="17"/>
        <v>50</v>
      </c>
      <c r="L1153" s="199" t="s">
        <v>1580</v>
      </c>
    </row>
    <row r="1154" spans="1:12" ht="56.25" customHeight="1">
      <c r="A1154" s="200">
        <v>10</v>
      </c>
      <c r="B1154" s="193" t="s">
        <v>1384</v>
      </c>
      <c r="C1154" s="194">
        <v>42783</v>
      </c>
      <c r="D1154" s="194" t="s">
        <v>2120</v>
      </c>
      <c r="E1154" s="195" t="s">
        <v>6</v>
      </c>
      <c r="F1154" s="195">
        <v>382246</v>
      </c>
      <c r="G1154" s="195"/>
      <c r="H1154" s="196" t="s">
        <v>2121</v>
      </c>
      <c r="I1154" s="197">
        <v>0</v>
      </c>
      <c r="J1154" s="197">
        <v>5618.4800000000005</v>
      </c>
      <c r="K1154" s="198">
        <f t="shared" si="17"/>
        <v>5618.4800000000005</v>
      </c>
      <c r="L1154" s="199" t="s">
        <v>1580</v>
      </c>
    </row>
    <row r="1155" spans="1:12" ht="56.25" customHeight="1">
      <c r="A1155" s="200">
        <v>10</v>
      </c>
      <c r="B1155" s="193" t="s">
        <v>1384</v>
      </c>
      <c r="C1155" s="194">
        <v>42783</v>
      </c>
      <c r="D1155" s="194" t="s">
        <v>2122</v>
      </c>
      <c r="E1155" s="195" t="s">
        <v>15</v>
      </c>
      <c r="F1155" s="195">
        <v>382247</v>
      </c>
      <c r="G1155" s="195"/>
      <c r="H1155" s="196" t="s">
        <v>2123</v>
      </c>
      <c r="I1155" s="197">
        <v>50</v>
      </c>
      <c r="J1155" s="197">
        <v>0</v>
      </c>
      <c r="K1155" s="198">
        <f t="shared" si="17"/>
        <v>50</v>
      </c>
      <c r="L1155" s="199" t="s">
        <v>1580</v>
      </c>
    </row>
    <row r="1156" spans="1:12" ht="56.25" customHeight="1">
      <c r="A1156" s="200">
        <v>10</v>
      </c>
      <c r="B1156" s="193" t="s">
        <v>1384</v>
      </c>
      <c r="C1156" s="194">
        <v>42783</v>
      </c>
      <c r="D1156" s="194" t="s">
        <v>2124</v>
      </c>
      <c r="E1156" s="195" t="s">
        <v>15</v>
      </c>
      <c r="F1156" s="195">
        <v>382428</v>
      </c>
      <c r="G1156" s="195"/>
      <c r="H1156" s="196" t="s">
        <v>2125</v>
      </c>
      <c r="I1156" s="197">
        <v>50</v>
      </c>
      <c r="J1156" s="197">
        <v>0</v>
      </c>
      <c r="K1156" s="198">
        <f t="shared" si="17"/>
        <v>50</v>
      </c>
      <c r="L1156" s="199" t="s">
        <v>1580</v>
      </c>
    </row>
    <row r="1157" spans="1:12" ht="56.25" customHeight="1">
      <c r="A1157" s="200" t="s">
        <v>628</v>
      </c>
      <c r="B1157" s="193" t="s">
        <v>627</v>
      </c>
      <c r="C1157" s="194">
        <v>42783</v>
      </c>
      <c r="D1157" s="194" t="s">
        <v>6510</v>
      </c>
      <c r="E1157" s="195" t="s">
        <v>6</v>
      </c>
      <c r="F1157" s="195">
        <v>382442</v>
      </c>
      <c r="G1157" s="195"/>
      <c r="H1157" s="196" t="s">
        <v>6511</v>
      </c>
      <c r="I1157" s="197">
        <v>0</v>
      </c>
      <c r="J1157" s="197">
        <v>27716.73</v>
      </c>
      <c r="K1157" s="198">
        <f t="shared" si="17"/>
        <v>27716.73</v>
      </c>
      <c r="L1157" s="199" t="s">
        <v>1580</v>
      </c>
    </row>
    <row r="1158" spans="1:12" ht="56.25" customHeight="1">
      <c r="A1158" s="200" t="s">
        <v>628</v>
      </c>
      <c r="B1158" s="193" t="s">
        <v>627</v>
      </c>
      <c r="C1158" s="194">
        <v>42783</v>
      </c>
      <c r="D1158" s="194" t="s">
        <v>6512</v>
      </c>
      <c r="E1158" s="195" t="s">
        <v>15</v>
      </c>
      <c r="F1158" s="195">
        <v>382443</v>
      </c>
      <c r="G1158" s="195"/>
      <c r="H1158" s="196" t="s">
        <v>6513</v>
      </c>
      <c r="I1158" s="197">
        <v>50</v>
      </c>
      <c r="J1158" s="197">
        <v>0</v>
      </c>
      <c r="K1158" s="198">
        <f t="shared" si="17"/>
        <v>50</v>
      </c>
      <c r="L1158" s="199" t="s">
        <v>1580</v>
      </c>
    </row>
    <row r="1159" spans="1:12" ht="56.25" customHeight="1">
      <c r="A1159" s="200">
        <v>10</v>
      </c>
      <c r="B1159" s="193" t="s">
        <v>1384</v>
      </c>
      <c r="C1159" s="194">
        <v>42783</v>
      </c>
      <c r="D1159" s="194" t="s">
        <v>2126</v>
      </c>
      <c r="E1159" s="195" t="s">
        <v>6</v>
      </c>
      <c r="F1159" s="195">
        <v>382562</v>
      </c>
      <c r="G1159" s="195"/>
      <c r="H1159" s="196" t="s">
        <v>2127</v>
      </c>
      <c r="I1159" s="197">
        <v>0</v>
      </c>
      <c r="J1159" s="197">
        <v>152316.63</v>
      </c>
      <c r="K1159" s="198">
        <f t="shared" si="17"/>
        <v>152316.63</v>
      </c>
      <c r="L1159" s="199" t="s">
        <v>1580</v>
      </c>
    </row>
    <row r="1160" spans="1:12" ht="56.25" customHeight="1">
      <c r="A1160" s="200">
        <v>512</v>
      </c>
      <c r="B1160" s="193" t="s">
        <v>1396</v>
      </c>
      <c r="C1160" s="194">
        <v>42786</v>
      </c>
      <c r="D1160" s="194" t="s">
        <v>5465</v>
      </c>
      <c r="E1160" s="195" t="s">
        <v>6</v>
      </c>
      <c r="F1160" s="195">
        <v>880125</v>
      </c>
      <c r="G1160" s="195"/>
      <c r="H1160" s="196" t="s">
        <v>5466</v>
      </c>
      <c r="I1160" s="197">
        <v>0</v>
      </c>
      <c r="J1160" s="197">
        <v>58769.17</v>
      </c>
      <c r="K1160" s="198">
        <f t="shared" si="17"/>
        <v>58769.17</v>
      </c>
      <c r="L1160" s="199" t="s">
        <v>1580</v>
      </c>
    </row>
    <row r="1161" spans="1:12" ht="56.25" customHeight="1">
      <c r="A1161" s="200">
        <v>10</v>
      </c>
      <c r="B1161" s="193" t="s">
        <v>1384</v>
      </c>
      <c r="C1161" s="194">
        <v>42786</v>
      </c>
      <c r="D1161" s="194" t="s">
        <v>2128</v>
      </c>
      <c r="E1161" s="195" t="s">
        <v>11</v>
      </c>
      <c r="F1161" s="195">
        <v>880121</v>
      </c>
      <c r="G1161" s="195"/>
      <c r="H1161" s="196" t="s">
        <v>2129</v>
      </c>
      <c r="I1161" s="197">
        <v>50</v>
      </c>
      <c r="J1161" s="197">
        <v>0</v>
      </c>
      <c r="K1161" s="198">
        <f t="shared" ref="K1161:K1224" si="18">+I1161+J1161</f>
        <v>50</v>
      </c>
      <c r="L1161" s="199" t="s">
        <v>1580</v>
      </c>
    </row>
    <row r="1162" spans="1:12" ht="56.25" customHeight="1">
      <c r="A1162" s="200">
        <v>10</v>
      </c>
      <c r="B1162" s="193" t="s">
        <v>1384</v>
      </c>
      <c r="C1162" s="194">
        <v>42786</v>
      </c>
      <c r="D1162" s="194" t="s">
        <v>2130</v>
      </c>
      <c r="E1162" s="195" t="s">
        <v>6</v>
      </c>
      <c r="F1162" s="195">
        <v>880119</v>
      </c>
      <c r="G1162" s="195"/>
      <c r="H1162" s="196" t="s">
        <v>2131</v>
      </c>
      <c r="I1162" s="197">
        <v>0</v>
      </c>
      <c r="J1162" s="197">
        <v>15289.29</v>
      </c>
      <c r="K1162" s="198">
        <f t="shared" si="18"/>
        <v>15289.29</v>
      </c>
      <c r="L1162" s="199" t="s">
        <v>1580</v>
      </c>
    </row>
    <row r="1163" spans="1:12" ht="56.25" customHeight="1">
      <c r="A1163" s="200">
        <v>10</v>
      </c>
      <c r="B1163" s="193" t="s">
        <v>1384</v>
      </c>
      <c r="C1163" s="194">
        <v>42786</v>
      </c>
      <c r="D1163" s="194" t="s">
        <v>2132</v>
      </c>
      <c r="E1163" s="195" t="s">
        <v>6</v>
      </c>
      <c r="F1163" s="195">
        <v>880119</v>
      </c>
      <c r="G1163" s="195"/>
      <c r="H1163" s="196" t="s">
        <v>2133</v>
      </c>
      <c r="I1163" s="197">
        <v>0</v>
      </c>
      <c r="J1163" s="197">
        <v>17716.02</v>
      </c>
      <c r="K1163" s="198">
        <f t="shared" si="18"/>
        <v>17716.02</v>
      </c>
      <c r="L1163" s="199" t="s">
        <v>1580</v>
      </c>
    </row>
    <row r="1164" spans="1:12" ht="56.25" customHeight="1">
      <c r="A1164" s="200">
        <v>10</v>
      </c>
      <c r="B1164" s="193" t="s">
        <v>1384</v>
      </c>
      <c r="C1164" s="194">
        <v>42786</v>
      </c>
      <c r="D1164" s="194" t="s">
        <v>2134</v>
      </c>
      <c r="E1164" s="195" t="s">
        <v>11</v>
      </c>
      <c r="F1164" s="195">
        <v>880117</v>
      </c>
      <c r="G1164" s="195"/>
      <c r="H1164" s="196" t="s">
        <v>2135</v>
      </c>
      <c r="I1164" s="197">
        <v>50</v>
      </c>
      <c r="J1164" s="197">
        <v>0</v>
      </c>
      <c r="K1164" s="198">
        <f t="shared" si="18"/>
        <v>50</v>
      </c>
      <c r="L1164" s="199" t="s">
        <v>1580</v>
      </c>
    </row>
    <row r="1165" spans="1:12" ht="56.25" customHeight="1">
      <c r="A1165" s="200">
        <v>10</v>
      </c>
      <c r="B1165" s="193" t="s">
        <v>1384</v>
      </c>
      <c r="C1165" s="194">
        <v>42786</v>
      </c>
      <c r="D1165" s="194" t="s">
        <v>2136</v>
      </c>
      <c r="E1165" s="195" t="s">
        <v>6</v>
      </c>
      <c r="F1165" s="195">
        <v>880117</v>
      </c>
      <c r="G1165" s="195"/>
      <c r="H1165" s="196" t="s">
        <v>2137</v>
      </c>
      <c r="I1165" s="197">
        <v>0</v>
      </c>
      <c r="J1165" s="197">
        <v>11463.06</v>
      </c>
      <c r="K1165" s="198">
        <f t="shared" si="18"/>
        <v>11463.06</v>
      </c>
      <c r="L1165" s="199" t="s">
        <v>1580</v>
      </c>
    </row>
    <row r="1166" spans="1:12" ht="56.25" customHeight="1">
      <c r="A1166" s="200" t="s">
        <v>629</v>
      </c>
      <c r="B1166" s="193" t="s">
        <v>630</v>
      </c>
      <c r="C1166" s="194">
        <v>42786</v>
      </c>
      <c r="D1166" s="194" t="s">
        <v>7535</v>
      </c>
      <c r="E1166" s="195" t="s">
        <v>11</v>
      </c>
      <c r="F1166" s="195">
        <v>880115</v>
      </c>
      <c r="G1166" s="195"/>
      <c r="H1166" s="196" t="s">
        <v>7536</v>
      </c>
      <c r="I1166" s="197">
        <v>50</v>
      </c>
      <c r="J1166" s="197">
        <v>0</v>
      </c>
      <c r="K1166" s="198">
        <f t="shared" si="18"/>
        <v>50</v>
      </c>
      <c r="L1166" s="199" t="s">
        <v>1580</v>
      </c>
    </row>
    <row r="1167" spans="1:12" ht="56.25" customHeight="1">
      <c r="A1167" s="200" t="s">
        <v>629</v>
      </c>
      <c r="B1167" s="193" t="s">
        <v>630</v>
      </c>
      <c r="C1167" s="194">
        <v>42786</v>
      </c>
      <c r="D1167" s="194" t="s">
        <v>7537</v>
      </c>
      <c r="E1167" s="195" t="s">
        <v>11</v>
      </c>
      <c r="F1167" s="195">
        <v>880113</v>
      </c>
      <c r="G1167" s="195"/>
      <c r="H1167" s="196" t="s">
        <v>7538</v>
      </c>
      <c r="I1167" s="197">
        <v>50</v>
      </c>
      <c r="J1167" s="197">
        <v>0</v>
      </c>
      <c r="K1167" s="198">
        <f t="shared" si="18"/>
        <v>50</v>
      </c>
      <c r="L1167" s="199" t="s">
        <v>1580</v>
      </c>
    </row>
    <row r="1168" spans="1:12" ht="56.25" customHeight="1">
      <c r="A1168" s="200" t="s">
        <v>629</v>
      </c>
      <c r="B1168" s="193" t="s">
        <v>630</v>
      </c>
      <c r="C1168" s="194">
        <v>42786</v>
      </c>
      <c r="D1168" s="194" t="s">
        <v>7539</v>
      </c>
      <c r="E1168" s="195" t="s">
        <v>11</v>
      </c>
      <c r="F1168" s="195">
        <v>880111</v>
      </c>
      <c r="G1168" s="195"/>
      <c r="H1168" s="196" t="s">
        <v>7540</v>
      </c>
      <c r="I1168" s="197">
        <v>50</v>
      </c>
      <c r="J1168" s="197">
        <v>0</v>
      </c>
      <c r="K1168" s="198">
        <f t="shared" si="18"/>
        <v>50</v>
      </c>
      <c r="L1168" s="199" t="s">
        <v>1580</v>
      </c>
    </row>
    <row r="1169" spans="1:12" ht="56.25" customHeight="1">
      <c r="A1169" s="200" t="s">
        <v>629</v>
      </c>
      <c r="B1169" s="193" t="s">
        <v>630</v>
      </c>
      <c r="C1169" s="194">
        <v>42786</v>
      </c>
      <c r="D1169" s="194" t="s">
        <v>7541</v>
      </c>
      <c r="E1169" s="195" t="s">
        <v>11</v>
      </c>
      <c r="F1169" s="195">
        <v>880109</v>
      </c>
      <c r="G1169" s="195"/>
      <c r="H1169" s="196" t="s">
        <v>7542</v>
      </c>
      <c r="I1169" s="197">
        <v>50</v>
      </c>
      <c r="J1169" s="197">
        <v>0</v>
      </c>
      <c r="K1169" s="198">
        <f t="shared" si="18"/>
        <v>50</v>
      </c>
      <c r="L1169" s="199" t="s">
        <v>1580</v>
      </c>
    </row>
    <row r="1170" spans="1:12" ht="56.25" customHeight="1">
      <c r="A1170" s="200" t="s">
        <v>629</v>
      </c>
      <c r="B1170" s="193" t="s">
        <v>630</v>
      </c>
      <c r="C1170" s="194">
        <v>42786</v>
      </c>
      <c r="D1170" s="194" t="s">
        <v>7543</v>
      </c>
      <c r="E1170" s="195" t="s">
        <v>11</v>
      </c>
      <c r="F1170" s="195">
        <v>880105</v>
      </c>
      <c r="G1170" s="195"/>
      <c r="H1170" s="196" t="s">
        <v>7544</v>
      </c>
      <c r="I1170" s="197">
        <v>50</v>
      </c>
      <c r="J1170" s="197">
        <v>0</v>
      </c>
      <c r="K1170" s="198">
        <f t="shared" si="18"/>
        <v>50</v>
      </c>
      <c r="L1170" s="199" t="s">
        <v>1580</v>
      </c>
    </row>
    <row r="1171" spans="1:12" ht="56.25" customHeight="1">
      <c r="A1171" s="200" t="s">
        <v>629</v>
      </c>
      <c r="B1171" s="193" t="s">
        <v>630</v>
      </c>
      <c r="C1171" s="194">
        <v>42786</v>
      </c>
      <c r="D1171" s="194" t="s">
        <v>7545</v>
      </c>
      <c r="E1171" s="195" t="s">
        <v>11</v>
      </c>
      <c r="F1171" s="195">
        <v>880103</v>
      </c>
      <c r="G1171" s="195"/>
      <c r="H1171" s="196" t="s">
        <v>7546</v>
      </c>
      <c r="I1171" s="197">
        <v>50</v>
      </c>
      <c r="J1171" s="197">
        <v>0</v>
      </c>
      <c r="K1171" s="198">
        <f t="shared" si="18"/>
        <v>50</v>
      </c>
      <c r="L1171" s="199" t="s">
        <v>1580</v>
      </c>
    </row>
    <row r="1172" spans="1:12" ht="56.25" customHeight="1">
      <c r="A1172" s="200">
        <v>86</v>
      </c>
      <c r="B1172" s="193" t="s">
        <v>1409</v>
      </c>
      <c r="C1172" s="194">
        <v>42786</v>
      </c>
      <c r="D1172" s="194" t="s">
        <v>4586</v>
      </c>
      <c r="E1172" s="195" t="s">
        <v>6</v>
      </c>
      <c r="F1172" s="195">
        <v>880085</v>
      </c>
      <c r="G1172" s="195"/>
      <c r="H1172" s="196" t="s">
        <v>4587</v>
      </c>
      <c r="I1172" s="197">
        <v>0</v>
      </c>
      <c r="J1172" s="197">
        <v>228034.4</v>
      </c>
      <c r="K1172" s="198">
        <f t="shared" si="18"/>
        <v>228034.4</v>
      </c>
      <c r="L1172" s="199" t="s">
        <v>1580</v>
      </c>
    </row>
    <row r="1173" spans="1:12" ht="56.25" customHeight="1">
      <c r="A1173" s="200">
        <v>10</v>
      </c>
      <c r="B1173" s="193" t="s">
        <v>1384</v>
      </c>
      <c r="C1173" s="194">
        <v>42786</v>
      </c>
      <c r="D1173" s="194" t="s">
        <v>2138</v>
      </c>
      <c r="E1173" s="195" t="s">
        <v>11</v>
      </c>
      <c r="F1173" s="195">
        <v>880057</v>
      </c>
      <c r="G1173" s="195"/>
      <c r="H1173" s="196" t="s">
        <v>2139</v>
      </c>
      <c r="I1173" s="197">
        <v>50</v>
      </c>
      <c r="J1173" s="197">
        <v>0</v>
      </c>
      <c r="K1173" s="198">
        <f t="shared" si="18"/>
        <v>50</v>
      </c>
      <c r="L1173" s="199" t="s">
        <v>1580</v>
      </c>
    </row>
    <row r="1174" spans="1:12" ht="56.25" customHeight="1">
      <c r="A1174" s="200">
        <v>10</v>
      </c>
      <c r="B1174" s="193" t="s">
        <v>1384</v>
      </c>
      <c r="C1174" s="194">
        <v>42786</v>
      </c>
      <c r="D1174" s="194" t="s">
        <v>2140</v>
      </c>
      <c r="E1174" s="195" t="s">
        <v>6</v>
      </c>
      <c r="F1174" s="195">
        <v>880057</v>
      </c>
      <c r="G1174" s="195"/>
      <c r="H1174" s="196" t="s">
        <v>2141</v>
      </c>
      <c r="I1174" s="197">
        <v>0</v>
      </c>
      <c r="J1174" s="197">
        <v>49148.47</v>
      </c>
      <c r="K1174" s="198">
        <f t="shared" si="18"/>
        <v>49148.47</v>
      </c>
      <c r="L1174" s="199" t="s">
        <v>1580</v>
      </c>
    </row>
    <row r="1175" spans="1:12" ht="56.25" customHeight="1">
      <c r="A1175" s="200" t="s">
        <v>629</v>
      </c>
      <c r="B1175" s="193" t="s">
        <v>630</v>
      </c>
      <c r="C1175" s="194">
        <v>42786</v>
      </c>
      <c r="D1175" s="194" t="s">
        <v>7547</v>
      </c>
      <c r="E1175" s="195" t="s">
        <v>11</v>
      </c>
      <c r="F1175" s="195">
        <v>880055</v>
      </c>
      <c r="G1175" s="195"/>
      <c r="H1175" s="196" t="s">
        <v>7548</v>
      </c>
      <c r="I1175" s="197">
        <v>50</v>
      </c>
      <c r="J1175" s="197">
        <v>0</v>
      </c>
      <c r="K1175" s="198">
        <f t="shared" si="18"/>
        <v>50</v>
      </c>
      <c r="L1175" s="199" t="s">
        <v>1580</v>
      </c>
    </row>
    <row r="1176" spans="1:12" ht="56.25" customHeight="1">
      <c r="A1176" s="200" t="s">
        <v>629</v>
      </c>
      <c r="B1176" s="193" t="s">
        <v>630</v>
      </c>
      <c r="C1176" s="194">
        <v>42786</v>
      </c>
      <c r="D1176" s="194" t="s">
        <v>7549</v>
      </c>
      <c r="E1176" s="195" t="s">
        <v>11</v>
      </c>
      <c r="F1176" s="195">
        <v>880051</v>
      </c>
      <c r="G1176" s="195"/>
      <c r="H1176" s="196" t="s">
        <v>7550</v>
      </c>
      <c r="I1176" s="197">
        <v>50</v>
      </c>
      <c r="J1176" s="197">
        <v>0</v>
      </c>
      <c r="K1176" s="198">
        <f t="shared" si="18"/>
        <v>50</v>
      </c>
      <c r="L1176" s="199" t="s">
        <v>1580</v>
      </c>
    </row>
    <row r="1177" spans="1:12" ht="56.25" customHeight="1">
      <c r="A1177" s="200" t="s">
        <v>629</v>
      </c>
      <c r="B1177" s="193" t="s">
        <v>630</v>
      </c>
      <c r="C1177" s="194">
        <v>42786</v>
      </c>
      <c r="D1177" s="194" t="s">
        <v>7551</v>
      </c>
      <c r="E1177" s="195" t="s">
        <v>11</v>
      </c>
      <c r="F1177" s="195">
        <v>880047</v>
      </c>
      <c r="G1177" s="195"/>
      <c r="H1177" s="196" t="s">
        <v>7552</v>
      </c>
      <c r="I1177" s="197">
        <v>50</v>
      </c>
      <c r="J1177" s="197">
        <v>0</v>
      </c>
      <c r="K1177" s="198">
        <f t="shared" si="18"/>
        <v>50</v>
      </c>
      <c r="L1177" s="199" t="s">
        <v>1580</v>
      </c>
    </row>
    <row r="1178" spans="1:12" ht="56.25" customHeight="1">
      <c r="A1178" s="200" t="s">
        <v>629</v>
      </c>
      <c r="B1178" s="193" t="s">
        <v>630</v>
      </c>
      <c r="C1178" s="194">
        <v>42786</v>
      </c>
      <c r="D1178" s="194" t="s">
        <v>7553</v>
      </c>
      <c r="E1178" s="195" t="s">
        <v>11</v>
      </c>
      <c r="F1178" s="195">
        <v>880045</v>
      </c>
      <c r="G1178" s="195"/>
      <c r="H1178" s="196" t="s">
        <v>7554</v>
      </c>
      <c r="I1178" s="197">
        <v>50</v>
      </c>
      <c r="J1178" s="197">
        <v>0</v>
      </c>
      <c r="K1178" s="198">
        <f t="shared" si="18"/>
        <v>50</v>
      </c>
      <c r="L1178" s="199" t="s">
        <v>1580</v>
      </c>
    </row>
    <row r="1179" spans="1:12" ht="56.25" customHeight="1">
      <c r="A1179" s="200" t="s">
        <v>629</v>
      </c>
      <c r="B1179" s="193" t="s">
        <v>630</v>
      </c>
      <c r="C1179" s="194">
        <v>42786</v>
      </c>
      <c r="D1179" s="194" t="s">
        <v>7555</v>
      </c>
      <c r="E1179" s="195" t="s">
        <v>11</v>
      </c>
      <c r="F1179" s="195">
        <v>880043</v>
      </c>
      <c r="G1179" s="195"/>
      <c r="H1179" s="196" t="s">
        <v>7556</v>
      </c>
      <c r="I1179" s="197">
        <v>50</v>
      </c>
      <c r="J1179" s="197">
        <v>0</v>
      </c>
      <c r="K1179" s="198">
        <f t="shared" si="18"/>
        <v>50</v>
      </c>
      <c r="L1179" s="199" t="s">
        <v>1580</v>
      </c>
    </row>
    <row r="1180" spans="1:12" ht="56.25" customHeight="1">
      <c r="A1180" s="200" t="s">
        <v>629</v>
      </c>
      <c r="B1180" s="193" t="s">
        <v>630</v>
      </c>
      <c r="C1180" s="194">
        <v>42786</v>
      </c>
      <c r="D1180" s="194" t="s">
        <v>7557</v>
      </c>
      <c r="E1180" s="195" t="s">
        <v>11</v>
      </c>
      <c r="F1180" s="195">
        <v>880038</v>
      </c>
      <c r="G1180" s="195"/>
      <c r="H1180" s="196" t="s">
        <v>7558</v>
      </c>
      <c r="I1180" s="197">
        <v>50</v>
      </c>
      <c r="J1180" s="197">
        <v>0</v>
      </c>
      <c r="K1180" s="198">
        <f t="shared" si="18"/>
        <v>50</v>
      </c>
      <c r="L1180" s="199" t="s">
        <v>1580</v>
      </c>
    </row>
    <row r="1181" spans="1:12" ht="56.25" customHeight="1">
      <c r="A1181" s="200">
        <v>25</v>
      </c>
      <c r="B1181" s="193" t="s">
        <v>1408</v>
      </c>
      <c r="C1181" s="194">
        <v>42786</v>
      </c>
      <c r="D1181" s="194" t="s">
        <v>3553</v>
      </c>
      <c r="E1181" s="195" t="s">
        <v>1728</v>
      </c>
      <c r="F1181" s="195">
        <v>12649390</v>
      </c>
      <c r="G1181" s="195"/>
      <c r="H1181" s="196" t="s">
        <v>3554</v>
      </c>
      <c r="I1181" s="197">
        <v>958859.76</v>
      </c>
      <c r="J1181" s="197">
        <v>0</v>
      </c>
      <c r="K1181" s="198">
        <f t="shared" si="18"/>
        <v>958859.76</v>
      </c>
      <c r="L1181" s="199" t="s">
        <v>1580</v>
      </c>
    </row>
    <row r="1182" spans="1:12" ht="56.25" customHeight="1">
      <c r="A1182" s="200">
        <v>10</v>
      </c>
      <c r="B1182" s="193" t="s">
        <v>1384</v>
      </c>
      <c r="C1182" s="194">
        <v>42786</v>
      </c>
      <c r="D1182" s="194" t="s">
        <v>2142</v>
      </c>
      <c r="E1182" s="195" t="s">
        <v>15</v>
      </c>
      <c r="F1182" s="195">
        <v>383773</v>
      </c>
      <c r="G1182" s="195"/>
      <c r="H1182" s="196" t="s">
        <v>2143</v>
      </c>
      <c r="I1182" s="197">
        <v>50</v>
      </c>
      <c r="J1182" s="197">
        <v>0</v>
      </c>
      <c r="K1182" s="198">
        <f t="shared" si="18"/>
        <v>50</v>
      </c>
      <c r="L1182" s="199" t="s">
        <v>1580</v>
      </c>
    </row>
    <row r="1183" spans="1:12" ht="56.25" customHeight="1">
      <c r="A1183" s="200">
        <v>10</v>
      </c>
      <c r="B1183" s="193" t="s">
        <v>1384</v>
      </c>
      <c r="C1183" s="194">
        <v>42786</v>
      </c>
      <c r="D1183" s="194" t="s">
        <v>2144</v>
      </c>
      <c r="E1183" s="195" t="s">
        <v>6</v>
      </c>
      <c r="F1183" s="195">
        <v>383772</v>
      </c>
      <c r="G1183" s="195"/>
      <c r="H1183" s="196" t="s">
        <v>2145</v>
      </c>
      <c r="I1183" s="197">
        <v>0</v>
      </c>
      <c r="J1183" s="197">
        <v>30486.39</v>
      </c>
      <c r="K1183" s="198">
        <f t="shared" si="18"/>
        <v>30486.39</v>
      </c>
      <c r="L1183" s="199" t="s">
        <v>1580</v>
      </c>
    </row>
    <row r="1184" spans="1:12" ht="56.25" customHeight="1">
      <c r="A1184" s="200" t="s">
        <v>628</v>
      </c>
      <c r="B1184" s="193" t="s">
        <v>627</v>
      </c>
      <c r="C1184" s="194">
        <v>42786</v>
      </c>
      <c r="D1184" s="194" t="s">
        <v>6514</v>
      </c>
      <c r="E1184" s="195" t="s">
        <v>15</v>
      </c>
      <c r="F1184" s="195">
        <v>383693</v>
      </c>
      <c r="G1184" s="195"/>
      <c r="H1184" s="196" t="s">
        <v>6515</v>
      </c>
      <c r="I1184" s="197">
        <v>50</v>
      </c>
      <c r="J1184" s="197">
        <v>0</v>
      </c>
      <c r="K1184" s="198">
        <f t="shared" si="18"/>
        <v>50</v>
      </c>
      <c r="L1184" s="199" t="s">
        <v>1580</v>
      </c>
    </row>
    <row r="1185" spans="1:12" ht="56.25" customHeight="1">
      <c r="A1185" s="200" t="s">
        <v>628</v>
      </c>
      <c r="B1185" s="193" t="s">
        <v>627</v>
      </c>
      <c r="C1185" s="194">
        <v>42786</v>
      </c>
      <c r="D1185" s="194" t="s">
        <v>6516</v>
      </c>
      <c r="E1185" s="195" t="s">
        <v>6</v>
      </c>
      <c r="F1185" s="195">
        <v>383692</v>
      </c>
      <c r="G1185" s="195"/>
      <c r="H1185" s="196" t="s">
        <v>6517</v>
      </c>
      <c r="I1185" s="197">
        <v>0</v>
      </c>
      <c r="J1185" s="197">
        <v>42953.75</v>
      </c>
      <c r="K1185" s="198">
        <f t="shared" si="18"/>
        <v>42953.75</v>
      </c>
      <c r="L1185" s="199" t="s">
        <v>1580</v>
      </c>
    </row>
    <row r="1186" spans="1:12" ht="56.25" customHeight="1">
      <c r="A1186" s="200">
        <v>10</v>
      </c>
      <c r="B1186" s="193" t="s">
        <v>1384</v>
      </c>
      <c r="C1186" s="194">
        <v>42786</v>
      </c>
      <c r="D1186" s="194" t="s">
        <v>2146</v>
      </c>
      <c r="E1186" s="195" t="s">
        <v>15</v>
      </c>
      <c r="F1186" s="195">
        <v>383155</v>
      </c>
      <c r="G1186" s="195"/>
      <c r="H1186" s="196" t="s">
        <v>2147</v>
      </c>
      <c r="I1186" s="197">
        <v>50</v>
      </c>
      <c r="J1186" s="197">
        <v>0</v>
      </c>
      <c r="K1186" s="198">
        <f t="shared" si="18"/>
        <v>50</v>
      </c>
      <c r="L1186" s="199" t="s">
        <v>1580</v>
      </c>
    </row>
    <row r="1187" spans="1:12" ht="56.25" customHeight="1">
      <c r="A1187" s="200" t="s">
        <v>628</v>
      </c>
      <c r="B1187" s="193" t="s">
        <v>627</v>
      </c>
      <c r="C1187" s="194">
        <v>42786</v>
      </c>
      <c r="D1187" s="194" t="s">
        <v>6518</v>
      </c>
      <c r="E1187" s="195" t="s">
        <v>15</v>
      </c>
      <c r="F1187" s="195">
        <v>383152</v>
      </c>
      <c r="G1187" s="195"/>
      <c r="H1187" s="196" t="s">
        <v>6519</v>
      </c>
      <c r="I1187" s="197">
        <v>50</v>
      </c>
      <c r="J1187" s="197">
        <v>0</v>
      </c>
      <c r="K1187" s="198">
        <f t="shared" si="18"/>
        <v>50</v>
      </c>
      <c r="L1187" s="199" t="s">
        <v>1580</v>
      </c>
    </row>
    <row r="1188" spans="1:12" ht="56.25" customHeight="1">
      <c r="A1188" s="200" t="s">
        <v>628</v>
      </c>
      <c r="B1188" s="193" t="s">
        <v>627</v>
      </c>
      <c r="C1188" s="194">
        <v>42786</v>
      </c>
      <c r="D1188" s="194" t="s">
        <v>6520</v>
      </c>
      <c r="E1188" s="195" t="s">
        <v>6</v>
      </c>
      <c r="F1188" s="195">
        <v>383151</v>
      </c>
      <c r="G1188" s="195"/>
      <c r="H1188" s="196" t="s">
        <v>6521</v>
      </c>
      <c r="I1188" s="197">
        <v>0</v>
      </c>
      <c r="J1188" s="197">
        <v>45567.69</v>
      </c>
      <c r="K1188" s="198">
        <f t="shared" si="18"/>
        <v>45567.69</v>
      </c>
      <c r="L1188" s="199" t="s">
        <v>1580</v>
      </c>
    </row>
    <row r="1189" spans="1:12" ht="56.25" customHeight="1">
      <c r="A1189" s="200">
        <v>10</v>
      </c>
      <c r="B1189" s="193" t="s">
        <v>1384</v>
      </c>
      <c r="C1189" s="194">
        <v>42786</v>
      </c>
      <c r="D1189" s="194" t="s">
        <v>2148</v>
      </c>
      <c r="E1189" s="195" t="s">
        <v>15</v>
      </c>
      <c r="F1189" s="195">
        <v>1703</v>
      </c>
      <c r="G1189" s="195"/>
      <c r="H1189" s="196" t="s">
        <v>2149</v>
      </c>
      <c r="I1189" s="197">
        <v>282.35000000000002</v>
      </c>
      <c r="J1189" s="197">
        <v>0</v>
      </c>
      <c r="K1189" s="198">
        <f t="shared" si="18"/>
        <v>282.35000000000002</v>
      </c>
      <c r="L1189" s="199" t="s">
        <v>1580</v>
      </c>
    </row>
    <row r="1190" spans="1:12" ht="56.25" customHeight="1">
      <c r="A1190" s="200" t="s">
        <v>629</v>
      </c>
      <c r="B1190" s="193" t="s">
        <v>630</v>
      </c>
      <c r="C1190" s="194">
        <v>42786</v>
      </c>
      <c r="D1190" s="194" t="s">
        <v>7559</v>
      </c>
      <c r="E1190" s="195" t="s">
        <v>11</v>
      </c>
      <c r="F1190" s="195">
        <v>8847</v>
      </c>
      <c r="G1190" s="195"/>
      <c r="H1190" s="196" t="s">
        <v>7560</v>
      </c>
      <c r="I1190" s="197">
        <v>511.47</v>
      </c>
      <c r="J1190" s="197">
        <v>0</v>
      </c>
      <c r="K1190" s="198">
        <f t="shared" si="18"/>
        <v>511.47</v>
      </c>
      <c r="L1190" s="199" t="s">
        <v>1580</v>
      </c>
    </row>
    <row r="1191" spans="1:12" ht="56.25" customHeight="1">
      <c r="A1191" s="200">
        <v>25</v>
      </c>
      <c r="B1191" s="193" t="s">
        <v>1408</v>
      </c>
      <c r="C1191" s="194">
        <v>42786</v>
      </c>
      <c r="D1191" s="194" t="s">
        <v>3555</v>
      </c>
      <c r="E1191" s="195" t="s">
        <v>1728</v>
      </c>
      <c r="F1191" s="195">
        <v>12705198</v>
      </c>
      <c r="G1191" s="195"/>
      <c r="H1191" s="196" t="s">
        <v>3556</v>
      </c>
      <c r="I1191" s="197">
        <v>1211625.6399999999</v>
      </c>
      <c r="J1191" s="197">
        <v>0</v>
      </c>
      <c r="K1191" s="198">
        <f t="shared" si="18"/>
        <v>1211625.6399999999</v>
      </c>
      <c r="L1191" s="199" t="s">
        <v>1580</v>
      </c>
    </row>
    <row r="1192" spans="1:12" ht="56.25" customHeight="1">
      <c r="A1192" s="200">
        <v>25</v>
      </c>
      <c r="B1192" s="193" t="s">
        <v>1408</v>
      </c>
      <c r="C1192" s="194">
        <v>42786</v>
      </c>
      <c r="D1192" s="194" t="s">
        <v>3557</v>
      </c>
      <c r="E1192" s="195" t="s">
        <v>1728</v>
      </c>
      <c r="F1192" s="195">
        <v>12704817</v>
      </c>
      <c r="G1192" s="195"/>
      <c r="H1192" s="196" t="s">
        <v>3558</v>
      </c>
      <c r="I1192" s="197">
        <v>536044.82999999996</v>
      </c>
      <c r="J1192" s="197">
        <v>0</v>
      </c>
      <c r="K1192" s="198">
        <f t="shared" si="18"/>
        <v>536044.82999999996</v>
      </c>
      <c r="L1192" s="199" t="s">
        <v>1580</v>
      </c>
    </row>
    <row r="1193" spans="1:12" ht="56.25" customHeight="1">
      <c r="A1193" s="200">
        <v>25</v>
      </c>
      <c r="B1193" s="193" t="s">
        <v>1408</v>
      </c>
      <c r="C1193" s="194">
        <v>42786</v>
      </c>
      <c r="D1193" s="194" t="s">
        <v>3559</v>
      </c>
      <c r="E1193" s="195" t="s">
        <v>1728</v>
      </c>
      <c r="F1193" s="195">
        <v>12704818</v>
      </c>
      <c r="G1193" s="195"/>
      <c r="H1193" s="196" t="s">
        <v>3560</v>
      </c>
      <c r="I1193" s="197">
        <v>825935.58000000007</v>
      </c>
      <c r="J1193" s="197">
        <v>0</v>
      </c>
      <c r="K1193" s="198">
        <f t="shared" si="18"/>
        <v>825935.58000000007</v>
      </c>
      <c r="L1193" s="199" t="s">
        <v>1580</v>
      </c>
    </row>
    <row r="1194" spans="1:12" ht="56.25" customHeight="1">
      <c r="A1194" s="200">
        <v>25</v>
      </c>
      <c r="B1194" s="193" t="s">
        <v>1408</v>
      </c>
      <c r="C1194" s="194">
        <v>42786</v>
      </c>
      <c r="D1194" s="194" t="s">
        <v>3561</v>
      </c>
      <c r="E1194" s="195" t="s">
        <v>1728</v>
      </c>
      <c r="F1194" s="195">
        <v>12704819</v>
      </c>
      <c r="G1194" s="195"/>
      <c r="H1194" s="196" t="s">
        <v>3562</v>
      </c>
      <c r="I1194" s="197">
        <v>163445.94</v>
      </c>
      <c r="J1194" s="197">
        <v>0</v>
      </c>
      <c r="K1194" s="198">
        <f t="shared" si="18"/>
        <v>163445.94</v>
      </c>
      <c r="L1194" s="199" t="s">
        <v>1580</v>
      </c>
    </row>
    <row r="1195" spans="1:12" ht="56.25" customHeight="1">
      <c r="A1195" s="200">
        <v>25</v>
      </c>
      <c r="B1195" s="193" t="s">
        <v>1408</v>
      </c>
      <c r="C1195" s="194">
        <v>42786</v>
      </c>
      <c r="D1195" s="194" t="s">
        <v>3563</v>
      </c>
      <c r="E1195" s="195" t="s">
        <v>1728</v>
      </c>
      <c r="F1195" s="195">
        <v>12704929</v>
      </c>
      <c r="G1195" s="195"/>
      <c r="H1195" s="196" t="s">
        <v>3564</v>
      </c>
      <c r="I1195" s="197">
        <v>2635426.88</v>
      </c>
      <c r="J1195" s="197">
        <v>0</v>
      </c>
      <c r="K1195" s="198">
        <f t="shared" si="18"/>
        <v>2635426.88</v>
      </c>
      <c r="L1195" s="199" t="s">
        <v>1580</v>
      </c>
    </row>
    <row r="1196" spans="1:12" ht="56.25" customHeight="1">
      <c r="A1196" s="200">
        <v>25</v>
      </c>
      <c r="B1196" s="193" t="s">
        <v>1408</v>
      </c>
      <c r="C1196" s="194">
        <v>42786</v>
      </c>
      <c r="D1196" s="194" t="s">
        <v>3565</v>
      </c>
      <c r="E1196" s="195" t="s">
        <v>1728</v>
      </c>
      <c r="F1196" s="195">
        <v>12704938</v>
      </c>
      <c r="G1196" s="195"/>
      <c r="H1196" s="196" t="s">
        <v>3566</v>
      </c>
      <c r="I1196" s="197">
        <v>262356.27</v>
      </c>
      <c r="J1196" s="197">
        <v>0</v>
      </c>
      <c r="K1196" s="198">
        <f t="shared" si="18"/>
        <v>262356.27</v>
      </c>
      <c r="L1196" s="199" t="s">
        <v>1580</v>
      </c>
    </row>
    <row r="1197" spans="1:12" ht="56.25" customHeight="1">
      <c r="A1197" s="200">
        <v>25</v>
      </c>
      <c r="B1197" s="193" t="s">
        <v>1408</v>
      </c>
      <c r="C1197" s="194">
        <v>42786</v>
      </c>
      <c r="D1197" s="194" t="s">
        <v>3567</v>
      </c>
      <c r="E1197" s="195" t="s">
        <v>1728</v>
      </c>
      <c r="F1197" s="195">
        <v>12704939</v>
      </c>
      <c r="G1197" s="195"/>
      <c r="H1197" s="196" t="s">
        <v>3568</v>
      </c>
      <c r="I1197" s="197">
        <v>740651.94000000006</v>
      </c>
      <c r="J1197" s="197">
        <v>0</v>
      </c>
      <c r="K1197" s="198">
        <f t="shared" si="18"/>
        <v>740651.94000000006</v>
      </c>
      <c r="L1197" s="199" t="s">
        <v>1580</v>
      </c>
    </row>
    <row r="1198" spans="1:12" ht="56.25" customHeight="1">
      <c r="A1198" s="200">
        <v>25</v>
      </c>
      <c r="B1198" s="193" t="s">
        <v>1408</v>
      </c>
      <c r="C1198" s="194">
        <v>42786</v>
      </c>
      <c r="D1198" s="194" t="s">
        <v>3569</v>
      </c>
      <c r="E1198" s="195" t="s">
        <v>1728</v>
      </c>
      <c r="F1198" s="195">
        <v>12704940</v>
      </c>
      <c r="G1198" s="195"/>
      <c r="H1198" s="196" t="s">
        <v>3570</v>
      </c>
      <c r="I1198" s="197">
        <v>1251360.5</v>
      </c>
      <c r="J1198" s="197">
        <v>0</v>
      </c>
      <c r="K1198" s="198">
        <f t="shared" si="18"/>
        <v>1251360.5</v>
      </c>
      <c r="L1198" s="199" t="s">
        <v>1580</v>
      </c>
    </row>
    <row r="1199" spans="1:12" ht="56.25" customHeight="1">
      <c r="A1199" s="200">
        <v>25</v>
      </c>
      <c r="B1199" s="193" t="s">
        <v>1408</v>
      </c>
      <c r="C1199" s="194">
        <v>42786</v>
      </c>
      <c r="D1199" s="194" t="s">
        <v>3571</v>
      </c>
      <c r="E1199" s="195" t="s">
        <v>1728</v>
      </c>
      <c r="F1199" s="195">
        <v>12705136</v>
      </c>
      <c r="G1199" s="195"/>
      <c r="H1199" s="196" t="s">
        <v>3572</v>
      </c>
      <c r="I1199" s="197">
        <v>93285.28</v>
      </c>
      <c r="J1199" s="197">
        <v>0</v>
      </c>
      <c r="K1199" s="198">
        <f t="shared" si="18"/>
        <v>93285.28</v>
      </c>
      <c r="L1199" s="199" t="s">
        <v>1580</v>
      </c>
    </row>
    <row r="1200" spans="1:12" ht="56.25" customHeight="1">
      <c r="A1200" s="200">
        <v>25</v>
      </c>
      <c r="B1200" s="193" t="s">
        <v>1408</v>
      </c>
      <c r="C1200" s="194">
        <v>42786</v>
      </c>
      <c r="D1200" s="194" t="s">
        <v>3573</v>
      </c>
      <c r="E1200" s="195" t="s">
        <v>1728</v>
      </c>
      <c r="F1200" s="195">
        <v>12705138</v>
      </c>
      <c r="G1200" s="195"/>
      <c r="H1200" s="196" t="s">
        <v>3574</v>
      </c>
      <c r="I1200" s="197">
        <v>470601.64</v>
      </c>
      <c r="J1200" s="197">
        <v>0</v>
      </c>
      <c r="K1200" s="198">
        <f t="shared" si="18"/>
        <v>470601.64</v>
      </c>
      <c r="L1200" s="199" t="s">
        <v>1580</v>
      </c>
    </row>
    <row r="1201" spans="1:12" ht="56.25" customHeight="1">
      <c r="A1201" s="200">
        <v>25</v>
      </c>
      <c r="B1201" s="193" t="s">
        <v>1408</v>
      </c>
      <c r="C1201" s="194">
        <v>42786</v>
      </c>
      <c r="D1201" s="194" t="s">
        <v>3575</v>
      </c>
      <c r="E1201" s="195" t="s">
        <v>1728</v>
      </c>
      <c r="F1201" s="195">
        <v>12705139</v>
      </c>
      <c r="G1201" s="195"/>
      <c r="H1201" s="196" t="s">
        <v>3576</v>
      </c>
      <c r="I1201" s="197">
        <v>333995.03000000003</v>
      </c>
      <c r="J1201" s="197">
        <v>0</v>
      </c>
      <c r="K1201" s="198">
        <f t="shared" si="18"/>
        <v>333995.03000000003</v>
      </c>
      <c r="L1201" s="199" t="s">
        <v>1580</v>
      </c>
    </row>
    <row r="1202" spans="1:12" ht="56.25" customHeight="1">
      <c r="A1202" s="200">
        <v>25</v>
      </c>
      <c r="B1202" s="193" t="s">
        <v>1408</v>
      </c>
      <c r="C1202" s="194">
        <v>42786</v>
      </c>
      <c r="D1202" s="194" t="s">
        <v>3577</v>
      </c>
      <c r="E1202" s="195" t="s">
        <v>1728</v>
      </c>
      <c r="F1202" s="195">
        <v>12705140</v>
      </c>
      <c r="G1202" s="195"/>
      <c r="H1202" s="196" t="s">
        <v>3578</v>
      </c>
      <c r="I1202" s="197">
        <v>309427.25</v>
      </c>
      <c r="J1202" s="197">
        <v>0</v>
      </c>
      <c r="K1202" s="198">
        <f t="shared" si="18"/>
        <v>309427.25</v>
      </c>
      <c r="L1202" s="199" t="s">
        <v>1580</v>
      </c>
    </row>
    <row r="1203" spans="1:12" ht="56.25" customHeight="1">
      <c r="A1203" s="200">
        <v>25</v>
      </c>
      <c r="B1203" s="193" t="s">
        <v>1408</v>
      </c>
      <c r="C1203" s="194">
        <v>42786</v>
      </c>
      <c r="D1203" s="194" t="s">
        <v>3579</v>
      </c>
      <c r="E1203" s="195" t="s">
        <v>1728</v>
      </c>
      <c r="F1203" s="195">
        <v>12707289</v>
      </c>
      <c r="G1203" s="195"/>
      <c r="H1203" s="196" t="s">
        <v>3580</v>
      </c>
      <c r="I1203" s="197">
        <v>2905868.02</v>
      </c>
      <c r="J1203" s="197">
        <v>0</v>
      </c>
      <c r="K1203" s="198">
        <f t="shared" si="18"/>
        <v>2905868.02</v>
      </c>
      <c r="L1203" s="199" t="s">
        <v>1580</v>
      </c>
    </row>
    <row r="1204" spans="1:12" ht="56.25" customHeight="1">
      <c r="A1204" s="200" t="s">
        <v>628</v>
      </c>
      <c r="B1204" s="193" t="s">
        <v>627</v>
      </c>
      <c r="C1204" s="194">
        <v>42787</v>
      </c>
      <c r="D1204" s="194" t="s">
        <v>6522</v>
      </c>
      <c r="E1204" s="195" t="s">
        <v>15</v>
      </c>
      <c r="F1204" s="195">
        <v>384894</v>
      </c>
      <c r="G1204" s="195"/>
      <c r="H1204" s="196" t="s">
        <v>6523</v>
      </c>
      <c r="I1204" s="197">
        <v>50</v>
      </c>
      <c r="J1204" s="197">
        <v>0</v>
      </c>
      <c r="K1204" s="198">
        <f t="shared" si="18"/>
        <v>50</v>
      </c>
      <c r="L1204" s="199" t="s">
        <v>1580</v>
      </c>
    </row>
    <row r="1205" spans="1:12" ht="56.25" customHeight="1">
      <c r="A1205" s="200" t="s">
        <v>628</v>
      </c>
      <c r="B1205" s="193" t="s">
        <v>627</v>
      </c>
      <c r="C1205" s="194">
        <v>42787</v>
      </c>
      <c r="D1205" s="194" t="s">
        <v>6524</v>
      </c>
      <c r="E1205" s="195" t="s">
        <v>6</v>
      </c>
      <c r="F1205" s="195">
        <v>384893</v>
      </c>
      <c r="G1205" s="195"/>
      <c r="H1205" s="196" t="s">
        <v>6525</v>
      </c>
      <c r="I1205" s="197">
        <v>0</v>
      </c>
      <c r="J1205" s="197">
        <v>71320.47</v>
      </c>
      <c r="K1205" s="198">
        <f t="shared" si="18"/>
        <v>71320.47</v>
      </c>
      <c r="L1205" s="199" t="s">
        <v>1580</v>
      </c>
    </row>
    <row r="1206" spans="1:12" ht="56.25" customHeight="1">
      <c r="A1206" s="200">
        <v>513</v>
      </c>
      <c r="B1206" s="193" t="s">
        <v>1394</v>
      </c>
      <c r="C1206" s="194">
        <v>42787</v>
      </c>
      <c r="D1206" s="194" t="s">
        <v>5727</v>
      </c>
      <c r="E1206" s="195" t="s">
        <v>15</v>
      </c>
      <c r="F1206" s="195">
        <v>384891</v>
      </c>
      <c r="G1206" s="195"/>
      <c r="H1206" s="196" t="s">
        <v>5728</v>
      </c>
      <c r="I1206" s="197">
        <v>50</v>
      </c>
      <c r="J1206" s="197">
        <v>0</v>
      </c>
      <c r="K1206" s="198">
        <f t="shared" si="18"/>
        <v>50</v>
      </c>
      <c r="L1206" s="199" t="s">
        <v>1580</v>
      </c>
    </row>
    <row r="1207" spans="1:12" ht="56.25" customHeight="1">
      <c r="A1207" s="200">
        <v>513</v>
      </c>
      <c r="B1207" s="193" t="s">
        <v>1394</v>
      </c>
      <c r="C1207" s="194">
        <v>42787</v>
      </c>
      <c r="D1207" s="194" t="s">
        <v>5729</v>
      </c>
      <c r="E1207" s="195" t="s">
        <v>15</v>
      </c>
      <c r="F1207" s="195">
        <v>384812</v>
      </c>
      <c r="G1207" s="195"/>
      <c r="H1207" s="196" t="s">
        <v>5730</v>
      </c>
      <c r="I1207" s="197">
        <v>50</v>
      </c>
      <c r="J1207" s="197">
        <v>0</v>
      </c>
      <c r="K1207" s="198">
        <f t="shared" si="18"/>
        <v>50</v>
      </c>
      <c r="L1207" s="199" t="s">
        <v>1580</v>
      </c>
    </row>
    <row r="1208" spans="1:12" ht="56.25" customHeight="1">
      <c r="A1208" s="200">
        <v>513</v>
      </c>
      <c r="B1208" s="193" t="s">
        <v>1394</v>
      </c>
      <c r="C1208" s="194">
        <v>42787</v>
      </c>
      <c r="D1208" s="194" t="s">
        <v>5731</v>
      </c>
      <c r="E1208" s="195" t="s">
        <v>15</v>
      </c>
      <c r="F1208" s="195">
        <v>384810</v>
      </c>
      <c r="G1208" s="195"/>
      <c r="H1208" s="196" t="s">
        <v>1317</v>
      </c>
      <c r="I1208" s="197">
        <v>50</v>
      </c>
      <c r="J1208" s="197">
        <v>0</v>
      </c>
      <c r="K1208" s="198">
        <f t="shared" si="18"/>
        <v>50</v>
      </c>
      <c r="L1208" s="199" t="s">
        <v>1580</v>
      </c>
    </row>
    <row r="1209" spans="1:12" ht="56.25" customHeight="1">
      <c r="A1209" s="200">
        <v>513</v>
      </c>
      <c r="B1209" s="193" t="s">
        <v>1394</v>
      </c>
      <c r="C1209" s="194">
        <v>42787</v>
      </c>
      <c r="D1209" s="194" t="s">
        <v>5732</v>
      </c>
      <c r="E1209" s="195" t="s">
        <v>15</v>
      </c>
      <c r="F1209" s="195">
        <v>384808</v>
      </c>
      <c r="G1209" s="195"/>
      <c r="H1209" s="196" t="s">
        <v>1498</v>
      </c>
      <c r="I1209" s="197">
        <v>50</v>
      </c>
      <c r="J1209" s="197">
        <v>0</v>
      </c>
      <c r="K1209" s="198">
        <f t="shared" si="18"/>
        <v>50</v>
      </c>
      <c r="L1209" s="199" t="s">
        <v>1580</v>
      </c>
    </row>
    <row r="1210" spans="1:12" ht="56.25" customHeight="1">
      <c r="A1210" s="200">
        <v>513</v>
      </c>
      <c r="B1210" s="193" t="s">
        <v>1394</v>
      </c>
      <c r="C1210" s="194">
        <v>42787</v>
      </c>
      <c r="D1210" s="194" t="s">
        <v>5733</v>
      </c>
      <c r="E1210" s="195" t="s">
        <v>11</v>
      </c>
      <c r="F1210" s="195">
        <v>880292</v>
      </c>
      <c r="G1210" s="195"/>
      <c r="H1210" s="196" t="s">
        <v>5734</v>
      </c>
      <c r="I1210" s="197">
        <v>270</v>
      </c>
      <c r="J1210" s="197">
        <v>0</v>
      </c>
      <c r="K1210" s="198">
        <f t="shared" si="18"/>
        <v>270</v>
      </c>
      <c r="L1210" s="199" t="s">
        <v>1580</v>
      </c>
    </row>
    <row r="1211" spans="1:12" ht="56.25" customHeight="1">
      <c r="A1211" s="200">
        <v>78</v>
      </c>
      <c r="B1211" s="193" t="s">
        <v>4544</v>
      </c>
      <c r="C1211" s="194">
        <v>42787</v>
      </c>
      <c r="D1211" s="194" t="s">
        <v>4560</v>
      </c>
      <c r="E1211" s="195" t="s">
        <v>11</v>
      </c>
      <c r="F1211" s="195">
        <v>880290</v>
      </c>
      <c r="G1211" s="195"/>
      <c r="H1211" s="196" t="s">
        <v>4561</v>
      </c>
      <c r="I1211" s="197">
        <v>50.07</v>
      </c>
      <c r="J1211" s="197">
        <v>0</v>
      </c>
      <c r="K1211" s="198">
        <f t="shared" si="18"/>
        <v>50.07</v>
      </c>
      <c r="L1211" s="199" t="s">
        <v>1580</v>
      </c>
    </row>
    <row r="1212" spans="1:12" ht="56.25" customHeight="1">
      <c r="A1212" s="200">
        <v>78</v>
      </c>
      <c r="B1212" s="193" t="s">
        <v>4544</v>
      </c>
      <c r="C1212" s="194">
        <v>42787</v>
      </c>
      <c r="D1212" s="194" t="s">
        <v>4562</v>
      </c>
      <c r="E1212" s="195" t="s">
        <v>11</v>
      </c>
      <c r="F1212" s="195">
        <v>880290</v>
      </c>
      <c r="G1212" s="195"/>
      <c r="H1212" s="196" t="s">
        <v>4563</v>
      </c>
      <c r="I1212" s="197">
        <v>506.69</v>
      </c>
      <c r="J1212" s="197">
        <v>0</v>
      </c>
      <c r="K1212" s="198">
        <f t="shared" si="18"/>
        <v>506.69</v>
      </c>
      <c r="L1212" s="199" t="s">
        <v>1580</v>
      </c>
    </row>
    <row r="1213" spans="1:12" ht="56.25" customHeight="1">
      <c r="A1213" s="200">
        <v>117</v>
      </c>
      <c r="B1213" s="193" t="s">
        <v>1397</v>
      </c>
      <c r="C1213" s="194">
        <v>42787</v>
      </c>
      <c r="D1213" s="194" t="s">
        <v>4694</v>
      </c>
      <c r="E1213" s="195" t="s">
        <v>11</v>
      </c>
      <c r="F1213" s="195">
        <v>880287</v>
      </c>
      <c r="G1213" s="195"/>
      <c r="H1213" s="196" t="s">
        <v>4695</v>
      </c>
      <c r="I1213" s="197">
        <v>50</v>
      </c>
      <c r="J1213" s="197">
        <v>0</v>
      </c>
      <c r="K1213" s="198">
        <f t="shared" si="18"/>
        <v>50</v>
      </c>
      <c r="L1213" s="199" t="s">
        <v>1580</v>
      </c>
    </row>
    <row r="1214" spans="1:12" ht="56.25" customHeight="1">
      <c r="A1214" s="200">
        <v>78</v>
      </c>
      <c r="B1214" s="193" t="s">
        <v>4544</v>
      </c>
      <c r="C1214" s="194">
        <v>42787</v>
      </c>
      <c r="D1214" s="194" t="s">
        <v>4564</v>
      </c>
      <c r="E1214" s="195" t="s">
        <v>11</v>
      </c>
      <c r="F1214" s="195">
        <v>880276</v>
      </c>
      <c r="G1214" s="195"/>
      <c r="H1214" s="196" t="s">
        <v>4565</v>
      </c>
      <c r="I1214" s="197">
        <v>4010.69</v>
      </c>
      <c r="J1214" s="197">
        <v>0</v>
      </c>
      <c r="K1214" s="198">
        <f t="shared" si="18"/>
        <v>4010.69</v>
      </c>
      <c r="L1214" s="199" t="s">
        <v>1580</v>
      </c>
    </row>
    <row r="1215" spans="1:12" ht="56.25" customHeight="1">
      <c r="A1215" s="200">
        <v>10</v>
      </c>
      <c r="B1215" s="193" t="s">
        <v>1384</v>
      </c>
      <c r="C1215" s="194">
        <v>42787</v>
      </c>
      <c r="D1215" s="194" t="s">
        <v>2150</v>
      </c>
      <c r="E1215" s="195" t="s">
        <v>11</v>
      </c>
      <c r="F1215" s="195">
        <v>880250</v>
      </c>
      <c r="G1215" s="195"/>
      <c r="H1215" s="196" t="s">
        <v>2151</v>
      </c>
      <c r="I1215" s="197">
        <v>50</v>
      </c>
      <c r="J1215" s="197">
        <v>0</v>
      </c>
      <c r="K1215" s="198">
        <f t="shared" si="18"/>
        <v>50</v>
      </c>
      <c r="L1215" s="199" t="s">
        <v>1580</v>
      </c>
    </row>
    <row r="1216" spans="1:12" ht="56.25" customHeight="1">
      <c r="A1216" s="200">
        <v>10</v>
      </c>
      <c r="B1216" s="193" t="s">
        <v>1384</v>
      </c>
      <c r="C1216" s="194">
        <v>42787</v>
      </c>
      <c r="D1216" s="194" t="s">
        <v>2152</v>
      </c>
      <c r="E1216" s="195" t="s">
        <v>6</v>
      </c>
      <c r="F1216" s="195">
        <v>880250</v>
      </c>
      <c r="G1216" s="195"/>
      <c r="H1216" s="196" t="s">
        <v>2153</v>
      </c>
      <c r="I1216" s="197">
        <v>0</v>
      </c>
      <c r="J1216" s="197">
        <v>18189.84</v>
      </c>
      <c r="K1216" s="198">
        <f t="shared" si="18"/>
        <v>18189.84</v>
      </c>
      <c r="L1216" s="199" t="s">
        <v>1580</v>
      </c>
    </row>
    <row r="1217" spans="1:12" ht="56.25" customHeight="1">
      <c r="A1217" s="200">
        <v>25</v>
      </c>
      <c r="B1217" s="193" t="s">
        <v>1408</v>
      </c>
      <c r="C1217" s="194">
        <v>42787</v>
      </c>
      <c r="D1217" s="194" t="s">
        <v>3581</v>
      </c>
      <c r="E1217" s="195" t="s">
        <v>6</v>
      </c>
      <c r="F1217" s="195">
        <v>880247</v>
      </c>
      <c r="G1217" s="195"/>
      <c r="H1217" s="196" t="s">
        <v>3582</v>
      </c>
      <c r="I1217" s="197">
        <v>0</v>
      </c>
      <c r="J1217" s="197">
        <v>1292762.22</v>
      </c>
      <c r="K1217" s="198">
        <f t="shared" si="18"/>
        <v>1292762.22</v>
      </c>
      <c r="L1217" s="199" t="s">
        <v>1580</v>
      </c>
    </row>
    <row r="1218" spans="1:12" ht="56.25" customHeight="1">
      <c r="A1218" s="200">
        <v>10</v>
      </c>
      <c r="B1218" s="193" t="s">
        <v>1384</v>
      </c>
      <c r="C1218" s="194">
        <v>42787</v>
      </c>
      <c r="D1218" s="194" t="s">
        <v>2154</v>
      </c>
      <c r="E1218" s="195" t="s">
        <v>11</v>
      </c>
      <c r="F1218" s="195">
        <v>880246</v>
      </c>
      <c r="G1218" s="195"/>
      <c r="H1218" s="196" t="s">
        <v>2155</v>
      </c>
      <c r="I1218" s="197">
        <v>50</v>
      </c>
      <c r="J1218" s="197">
        <v>0</v>
      </c>
      <c r="K1218" s="198">
        <f t="shared" si="18"/>
        <v>50</v>
      </c>
      <c r="L1218" s="199" t="s">
        <v>1580</v>
      </c>
    </row>
    <row r="1219" spans="1:12" ht="56.25" customHeight="1">
      <c r="A1219" s="200">
        <v>10</v>
      </c>
      <c r="B1219" s="193" t="s">
        <v>1384</v>
      </c>
      <c r="C1219" s="194">
        <v>42787</v>
      </c>
      <c r="D1219" s="194" t="s">
        <v>2156</v>
      </c>
      <c r="E1219" s="195" t="s">
        <v>6</v>
      </c>
      <c r="F1219" s="195">
        <v>880246</v>
      </c>
      <c r="G1219" s="195"/>
      <c r="H1219" s="196" t="s">
        <v>2157</v>
      </c>
      <c r="I1219" s="197">
        <v>0</v>
      </c>
      <c r="J1219" s="197">
        <v>8639.2100000000009</v>
      </c>
      <c r="K1219" s="198">
        <f t="shared" si="18"/>
        <v>8639.2100000000009</v>
      </c>
      <c r="L1219" s="199" t="s">
        <v>1580</v>
      </c>
    </row>
    <row r="1220" spans="1:12" ht="56.25" customHeight="1">
      <c r="A1220" s="200">
        <v>10</v>
      </c>
      <c r="B1220" s="193" t="s">
        <v>1384</v>
      </c>
      <c r="C1220" s="194">
        <v>42787</v>
      </c>
      <c r="D1220" s="194" t="s">
        <v>2158</v>
      </c>
      <c r="E1220" s="195" t="s">
        <v>11</v>
      </c>
      <c r="F1220" s="195">
        <v>880215</v>
      </c>
      <c r="G1220" s="195"/>
      <c r="H1220" s="196" t="s">
        <v>2159</v>
      </c>
      <c r="I1220" s="197">
        <v>50</v>
      </c>
      <c r="J1220" s="197">
        <v>0</v>
      </c>
      <c r="K1220" s="198">
        <f t="shared" si="18"/>
        <v>50</v>
      </c>
      <c r="L1220" s="199" t="s">
        <v>1580</v>
      </c>
    </row>
    <row r="1221" spans="1:12" ht="56.25" customHeight="1">
      <c r="A1221" s="200">
        <v>10</v>
      </c>
      <c r="B1221" s="193" t="s">
        <v>1384</v>
      </c>
      <c r="C1221" s="194">
        <v>42787</v>
      </c>
      <c r="D1221" s="194" t="s">
        <v>2160</v>
      </c>
      <c r="E1221" s="195" t="s">
        <v>6</v>
      </c>
      <c r="F1221" s="195">
        <v>880215</v>
      </c>
      <c r="G1221" s="195"/>
      <c r="H1221" s="196" t="s">
        <v>2161</v>
      </c>
      <c r="I1221" s="197">
        <v>0</v>
      </c>
      <c r="J1221" s="197">
        <v>7990.9400000000005</v>
      </c>
      <c r="K1221" s="198">
        <f t="shared" si="18"/>
        <v>7990.9400000000005</v>
      </c>
      <c r="L1221" s="199" t="s">
        <v>1580</v>
      </c>
    </row>
    <row r="1222" spans="1:12" ht="56.25" customHeight="1">
      <c r="A1222" s="200">
        <v>10</v>
      </c>
      <c r="B1222" s="193" t="s">
        <v>1384</v>
      </c>
      <c r="C1222" s="194">
        <v>42787</v>
      </c>
      <c r="D1222" s="194" t="s">
        <v>2162</v>
      </c>
      <c r="E1222" s="195" t="s">
        <v>11</v>
      </c>
      <c r="F1222" s="195">
        <v>880148</v>
      </c>
      <c r="G1222" s="195"/>
      <c r="H1222" s="196" t="s">
        <v>2163</v>
      </c>
      <c r="I1222" s="197">
        <v>50</v>
      </c>
      <c r="J1222" s="197">
        <v>0</v>
      </c>
      <c r="K1222" s="198">
        <f t="shared" si="18"/>
        <v>50</v>
      </c>
      <c r="L1222" s="199" t="s">
        <v>1580</v>
      </c>
    </row>
    <row r="1223" spans="1:12" ht="56.25" customHeight="1">
      <c r="A1223" s="200">
        <v>10</v>
      </c>
      <c r="B1223" s="193" t="s">
        <v>1384</v>
      </c>
      <c r="C1223" s="194">
        <v>42787</v>
      </c>
      <c r="D1223" s="194" t="s">
        <v>2164</v>
      </c>
      <c r="E1223" s="195" t="s">
        <v>6</v>
      </c>
      <c r="F1223" s="195">
        <v>880148</v>
      </c>
      <c r="G1223" s="195"/>
      <c r="H1223" s="196" t="s">
        <v>2165</v>
      </c>
      <c r="I1223" s="197">
        <v>0</v>
      </c>
      <c r="J1223" s="197">
        <v>55909</v>
      </c>
      <c r="K1223" s="198">
        <f t="shared" si="18"/>
        <v>55909</v>
      </c>
      <c r="L1223" s="199" t="s">
        <v>1580</v>
      </c>
    </row>
    <row r="1224" spans="1:12" ht="56.25" customHeight="1">
      <c r="A1224" s="200">
        <v>10</v>
      </c>
      <c r="B1224" s="193" t="s">
        <v>1384</v>
      </c>
      <c r="C1224" s="194">
        <v>42787</v>
      </c>
      <c r="D1224" s="194" t="s">
        <v>2166</v>
      </c>
      <c r="E1224" s="195" t="s">
        <v>11</v>
      </c>
      <c r="F1224" s="195">
        <v>880144</v>
      </c>
      <c r="G1224" s="195"/>
      <c r="H1224" s="196" t="s">
        <v>2167</v>
      </c>
      <c r="I1224" s="197">
        <v>50</v>
      </c>
      <c r="J1224" s="197">
        <v>0</v>
      </c>
      <c r="K1224" s="198">
        <f t="shared" si="18"/>
        <v>50</v>
      </c>
      <c r="L1224" s="199" t="s">
        <v>1580</v>
      </c>
    </row>
    <row r="1225" spans="1:12" ht="56.25" customHeight="1">
      <c r="A1225" s="200">
        <v>10</v>
      </c>
      <c r="B1225" s="193" t="s">
        <v>1384</v>
      </c>
      <c r="C1225" s="194">
        <v>42787</v>
      </c>
      <c r="D1225" s="194" t="s">
        <v>2168</v>
      </c>
      <c r="E1225" s="195" t="s">
        <v>6</v>
      </c>
      <c r="F1225" s="195">
        <v>880144</v>
      </c>
      <c r="G1225" s="195"/>
      <c r="H1225" s="196" t="s">
        <v>2169</v>
      </c>
      <c r="I1225" s="197">
        <v>0</v>
      </c>
      <c r="J1225" s="197">
        <v>16758.98</v>
      </c>
      <c r="K1225" s="198">
        <f t="shared" ref="K1225:K1288" si="19">+I1225+J1225</f>
        <v>16758.98</v>
      </c>
      <c r="L1225" s="199" t="s">
        <v>1580</v>
      </c>
    </row>
    <row r="1226" spans="1:12" ht="56.25" customHeight="1">
      <c r="A1226" s="200">
        <v>10</v>
      </c>
      <c r="B1226" s="193" t="s">
        <v>1384</v>
      </c>
      <c r="C1226" s="194">
        <v>42787</v>
      </c>
      <c r="D1226" s="194" t="s">
        <v>2170</v>
      </c>
      <c r="E1226" s="195" t="s">
        <v>11</v>
      </c>
      <c r="F1226" s="195">
        <v>880137</v>
      </c>
      <c r="G1226" s="195"/>
      <c r="H1226" s="196" t="s">
        <v>2171</v>
      </c>
      <c r="I1226" s="197">
        <v>50</v>
      </c>
      <c r="J1226" s="197">
        <v>0</v>
      </c>
      <c r="K1226" s="198">
        <f t="shared" si="19"/>
        <v>50</v>
      </c>
      <c r="L1226" s="199" t="s">
        <v>1580</v>
      </c>
    </row>
    <row r="1227" spans="1:12" ht="56.25" customHeight="1">
      <c r="A1227" s="200">
        <v>10</v>
      </c>
      <c r="B1227" s="193" t="s">
        <v>1384</v>
      </c>
      <c r="C1227" s="194">
        <v>42787</v>
      </c>
      <c r="D1227" s="194" t="s">
        <v>2172</v>
      </c>
      <c r="E1227" s="195" t="s">
        <v>6</v>
      </c>
      <c r="F1227" s="195">
        <v>880137</v>
      </c>
      <c r="G1227" s="195"/>
      <c r="H1227" s="196" t="s">
        <v>2173</v>
      </c>
      <c r="I1227" s="197">
        <v>0</v>
      </c>
      <c r="J1227" s="197">
        <v>7203.4800000000005</v>
      </c>
      <c r="K1227" s="198">
        <f t="shared" si="19"/>
        <v>7203.4800000000005</v>
      </c>
      <c r="L1227" s="199" t="s">
        <v>1580</v>
      </c>
    </row>
    <row r="1228" spans="1:12" ht="56.25" customHeight="1">
      <c r="A1228" s="200" t="s">
        <v>629</v>
      </c>
      <c r="B1228" s="193" t="s">
        <v>630</v>
      </c>
      <c r="C1228" s="194">
        <v>42787</v>
      </c>
      <c r="D1228" s="194" t="s">
        <v>7561</v>
      </c>
      <c r="E1228" s="195" t="s">
        <v>6</v>
      </c>
      <c r="F1228" s="195">
        <v>804691</v>
      </c>
      <c r="G1228" s="195"/>
      <c r="H1228" s="196" t="s">
        <v>7562</v>
      </c>
      <c r="I1228" s="197">
        <v>0</v>
      </c>
      <c r="J1228" s="197">
        <v>7000</v>
      </c>
      <c r="K1228" s="198">
        <f t="shared" si="19"/>
        <v>7000</v>
      </c>
      <c r="L1228" s="199" t="s">
        <v>1580</v>
      </c>
    </row>
    <row r="1229" spans="1:12" ht="56.25" customHeight="1">
      <c r="A1229" s="200" t="s">
        <v>628</v>
      </c>
      <c r="B1229" s="193" t="s">
        <v>627</v>
      </c>
      <c r="C1229" s="194">
        <v>42787</v>
      </c>
      <c r="D1229" s="194" t="s">
        <v>6526</v>
      </c>
      <c r="E1229" s="195" t="s">
        <v>6</v>
      </c>
      <c r="F1229" s="195">
        <v>384105</v>
      </c>
      <c r="G1229" s="195"/>
      <c r="H1229" s="196" t="s">
        <v>6527</v>
      </c>
      <c r="I1229" s="197">
        <v>0</v>
      </c>
      <c r="J1229" s="197">
        <v>38227.08</v>
      </c>
      <c r="K1229" s="198">
        <f t="shared" si="19"/>
        <v>38227.08</v>
      </c>
      <c r="L1229" s="199" t="s">
        <v>1580</v>
      </c>
    </row>
    <row r="1230" spans="1:12" ht="56.25" customHeight="1">
      <c r="A1230" s="200">
        <v>10</v>
      </c>
      <c r="B1230" s="193" t="s">
        <v>1384</v>
      </c>
      <c r="C1230" s="194">
        <v>42787</v>
      </c>
      <c r="D1230" s="194" t="s">
        <v>2174</v>
      </c>
      <c r="E1230" s="195" t="s">
        <v>15</v>
      </c>
      <c r="F1230" s="195">
        <v>384104</v>
      </c>
      <c r="G1230" s="195"/>
      <c r="H1230" s="196" t="s">
        <v>2175</v>
      </c>
      <c r="I1230" s="197">
        <v>50</v>
      </c>
      <c r="J1230" s="197">
        <v>0</v>
      </c>
      <c r="K1230" s="198">
        <f t="shared" si="19"/>
        <v>50</v>
      </c>
      <c r="L1230" s="199" t="s">
        <v>1580</v>
      </c>
    </row>
    <row r="1231" spans="1:12" ht="56.25" customHeight="1">
      <c r="A1231" s="200">
        <v>10</v>
      </c>
      <c r="B1231" s="193" t="s">
        <v>1384</v>
      </c>
      <c r="C1231" s="194">
        <v>42787</v>
      </c>
      <c r="D1231" s="194" t="s">
        <v>2176</v>
      </c>
      <c r="E1231" s="195" t="s">
        <v>6</v>
      </c>
      <c r="F1231" s="195">
        <v>384103</v>
      </c>
      <c r="G1231" s="195"/>
      <c r="H1231" s="196" t="s">
        <v>2177</v>
      </c>
      <c r="I1231" s="197">
        <v>0</v>
      </c>
      <c r="J1231" s="197">
        <v>194930.47</v>
      </c>
      <c r="K1231" s="198">
        <f t="shared" si="19"/>
        <v>194930.47</v>
      </c>
      <c r="L1231" s="199" t="s">
        <v>1580</v>
      </c>
    </row>
    <row r="1232" spans="1:12" ht="56.25" customHeight="1">
      <c r="A1232" s="200">
        <v>10</v>
      </c>
      <c r="B1232" s="193" t="s">
        <v>1384</v>
      </c>
      <c r="C1232" s="194">
        <v>42787</v>
      </c>
      <c r="D1232" s="194" t="s">
        <v>2178</v>
      </c>
      <c r="E1232" s="195" t="s">
        <v>15</v>
      </c>
      <c r="F1232" s="195">
        <v>384102</v>
      </c>
      <c r="G1232" s="195"/>
      <c r="H1232" s="196" t="s">
        <v>2179</v>
      </c>
      <c r="I1232" s="197">
        <v>50</v>
      </c>
      <c r="J1232" s="197">
        <v>0</v>
      </c>
      <c r="K1232" s="198">
        <f t="shared" si="19"/>
        <v>50</v>
      </c>
      <c r="L1232" s="199" t="s">
        <v>1580</v>
      </c>
    </row>
    <row r="1233" spans="1:12" ht="56.25" customHeight="1">
      <c r="A1233" s="200">
        <v>10</v>
      </c>
      <c r="B1233" s="193" t="s">
        <v>1384</v>
      </c>
      <c r="C1233" s="194">
        <v>42787</v>
      </c>
      <c r="D1233" s="194" t="s">
        <v>2180</v>
      </c>
      <c r="E1233" s="195" t="s">
        <v>6</v>
      </c>
      <c r="F1233" s="195">
        <v>384101</v>
      </c>
      <c r="G1233" s="195"/>
      <c r="H1233" s="196" t="s">
        <v>2181</v>
      </c>
      <c r="I1233" s="197">
        <v>0</v>
      </c>
      <c r="J1233" s="197">
        <v>34040.28</v>
      </c>
      <c r="K1233" s="198">
        <f t="shared" si="19"/>
        <v>34040.28</v>
      </c>
      <c r="L1233" s="199" t="s">
        <v>1580</v>
      </c>
    </row>
    <row r="1234" spans="1:12" ht="56.25" customHeight="1">
      <c r="A1234" s="200">
        <v>513</v>
      </c>
      <c r="B1234" s="193" t="s">
        <v>1394</v>
      </c>
      <c r="C1234" s="194">
        <v>42787</v>
      </c>
      <c r="D1234" s="194" t="s">
        <v>5735</v>
      </c>
      <c r="E1234" s="195" t="s">
        <v>15</v>
      </c>
      <c r="F1234" s="195">
        <v>1720</v>
      </c>
      <c r="G1234" s="195"/>
      <c r="H1234" s="196" t="s">
        <v>5736</v>
      </c>
      <c r="I1234" s="197">
        <v>6684.1</v>
      </c>
      <c r="J1234" s="197">
        <v>0</v>
      </c>
      <c r="K1234" s="198">
        <f t="shared" si="19"/>
        <v>6684.1</v>
      </c>
      <c r="L1234" s="199" t="s">
        <v>1580</v>
      </c>
    </row>
    <row r="1235" spans="1:12" ht="56.25" customHeight="1">
      <c r="A1235" s="200">
        <v>513</v>
      </c>
      <c r="B1235" s="193" t="s">
        <v>1394</v>
      </c>
      <c r="C1235" s="194">
        <v>42787</v>
      </c>
      <c r="D1235" s="194" t="s">
        <v>5737</v>
      </c>
      <c r="E1235" s="195" t="s">
        <v>15</v>
      </c>
      <c r="F1235" s="195">
        <v>1719</v>
      </c>
      <c r="G1235" s="195"/>
      <c r="H1235" s="196" t="s">
        <v>5738</v>
      </c>
      <c r="I1235" s="197">
        <v>3508.61</v>
      </c>
      <c r="J1235" s="197">
        <v>0</v>
      </c>
      <c r="K1235" s="198">
        <f t="shared" si="19"/>
        <v>3508.61</v>
      </c>
      <c r="L1235" s="199" t="s">
        <v>1580</v>
      </c>
    </row>
    <row r="1236" spans="1:12" ht="56.25" customHeight="1">
      <c r="A1236" s="200">
        <v>513</v>
      </c>
      <c r="B1236" s="193" t="s">
        <v>1394</v>
      </c>
      <c r="C1236" s="194">
        <v>42787</v>
      </c>
      <c r="D1236" s="194" t="s">
        <v>5739</v>
      </c>
      <c r="E1236" s="195" t="s">
        <v>15</v>
      </c>
      <c r="F1236" s="195">
        <v>1718</v>
      </c>
      <c r="G1236" s="195"/>
      <c r="H1236" s="196" t="s">
        <v>5740</v>
      </c>
      <c r="I1236" s="197">
        <v>1552.82</v>
      </c>
      <c r="J1236" s="197">
        <v>0</v>
      </c>
      <c r="K1236" s="198">
        <f t="shared" si="19"/>
        <v>1552.82</v>
      </c>
      <c r="L1236" s="199" t="s">
        <v>1580</v>
      </c>
    </row>
    <row r="1237" spans="1:12" ht="56.25" customHeight="1">
      <c r="A1237" s="200">
        <v>10</v>
      </c>
      <c r="B1237" s="193" t="s">
        <v>1384</v>
      </c>
      <c r="C1237" s="194">
        <v>42787</v>
      </c>
      <c r="D1237" s="194" t="s">
        <v>2182</v>
      </c>
      <c r="E1237" s="195" t="s">
        <v>15</v>
      </c>
      <c r="F1237" s="195">
        <v>1721</v>
      </c>
      <c r="G1237" s="195"/>
      <c r="H1237" s="196" t="s">
        <v>2183</v>
      </c>
      <c r="I1237" s="197">
        <v>423.05</v>
      </c>
      <c r="J1237" s="197">
        <v>0</v>
      </c>
      <c r="K1237" s="198">
        <f t="shared" si="19"/>
        <v>423.05</v>
      </c>
      <c r="L1237" s="199" t="s">
        <v>1580</v>
      </c>
    </row>
    <row r="1238" spans="1:12" ht="56.25" customHeight="1">
      <c r="A1238" s="200" t="s">
        <v>628</v>
      </c>
      <c r="B1238" s="193" t="s">
        <v>627</v>
      </c>
      <c r="C1238" s="194">
        <v>42787</v>
      </c>
      <c r="D1238" s="194" t="s">
        <v>6528</v>
      </c>
      <c r="E1238" s="195" t="s">
        <v>15</v>
      </c>
      <c r="F1238" s="195">
        <v>384806</v>
      </c>
      <c r="G1238" s="195"/>
      <c r="H1238" s="196" t="s">
        <v>6529</v>
      </c>
      <c r="I1238" s="197">
        <v>50</v>
      </c>
      <c r="J1238" s="197">
        <v>0</v>
      </c>
      <c r="K1238" s="198">
        <f t="shared" si="19"/>
        <v>50</v>
      </c>
      <c r="L1238" s="199" t="s">
        <v>1580</v>
      </c>
    </row>
    <row r="1239" spans="1:12" ht="56.25" customHeight="1">
      <c r="A1239" s="200" t="s">
        <v>628</v>
      </c>
      <c r="B1239" s="193" t="s">
        <v>627</v>
      </c>
      <c r="C1239" s="194">
        <v>42787</v>
      </c>
      <c r="D1239" s="194" t="s">
        <v>6530</v>
      </c>
      <c r="E1239" s="195" t="s">
        <v>6</v>
      </c>
      <c r="F1239" s="195">
        <v>384805</v>
      </c>
      <c r="G1239" s="195"/>
      <c r="H1239" s="196" t="s">
        <v>6531</v>
      </c>
      <c r="I1239" s="197">
        <v>0</v>
      </c>
      <c r="J1239" s="197">
        <v>5545.83</v>
      </c>
      <c r="K1239" s="198">
        <f t="shared" si="19"/>
        <v>5545.83</v>
      </c>
      <c r="L1239" s="199" t="s">
        <v>1580</v>
      </c>
    </row>
    <row r="1240" spans="1:12" ht="56.25" customHeight="1">
      <c r="A1240" s="200">
        <v>10</v>
      </c>
      <c r="B1240" s="193" t="s">
        <v>1384</v>
      </c>
      <c r="C1240" s="194">
        <v>42787</v>
      </c>
      <c r="D1240" s="194" t="s">
        <v>2184</v>
      </c>
      <c r="E1240" s="195" t="s">
        <v>15</v>
      </c>
      <c r="F1240" s="195">
        <v>384804</v>
      </c>
      <c r="G1240" s="195"/>
      <c r="H1240" s="196" t="s">
        <v>2185</v>
      </c>
      <c r="I1240" s="197">
        <v>50</v>
      </c>
      <c r="J1240" s="197">
        <v>0</v>
      </c>
      <c r="K1240" s="198">
        <f t="shared" si="19"/>
        <v>50</v>
      </c>
      <c r="L1240" s="199" t="s">
        <v>1580</v>
      </c>
    </row>
    <row r="1241" spans="1:12" ht="56.25" customHeight="1">
      <c r="A1241" s="200">
        <v>10</v>
      </c>
      <c r="B1241" s="193" t="s">
        <v>1384</v>
      </c>
      <c r="C1241" s="194">
        <v>42787</v>
      </c>
      <c r="D1241" s="194" t="s">
        <v>2186</v>
      </c>
      <c r="E1241" s="195" t="s">
        <v>6</v>
      </c>
      <c r="F1241" s="195">
        <v>384803</v>
      </c>
      <c r="G1241" s="195"/>
      <c r="H1241" s="196" t="s">
        <v>2187</v>
      </c>
      <c r="I1241" s="197">
        <v>0</v>
      </c>
      <c r="J1241" s="197">
        <v>145410.67000000001</v>
      </c>
      <c r="K1241" s="198">
        <f t="shared" si="19"/>
        <v>145410.67000000001</v>
      </c>
      <c r="L1241" s="199" t="s">
        <v>1580</v>
      </c>
    </row>
    <row r="1242" spans="1:12" ht="56.25" customHeight="1">
      <c r="A1242" s="200">
        <v>10</v>
      </c>
      <c r="B1242" s="193" t="s">
        <v>1384</v>
      </c>
      <c r="C1242" s="194">
        <v>42787</v>
      </c>
      <c r="D1242" s="194" t="s">
        <v>2188</v>
      </c>
      <c r="E1242" s="195" t="s">
        <v>15</v>
      </c>
      <c r="F1242" s="195">
        <v>384802</v>
      </c>
      <c r="G1242" s="195"/>
      <c r="H1242" s="196" t="s">
        <v>2189</v>
      </c>
      <c r="I1242" s="197">
        <v>50</v>
      </c>
      <c r="J1242" s="197">
        <v>0</v>
      </c>
      <c r="K1242" s="198">
        <f t="shared" si="19"/>
        <v>50</v>
      </c>
      <c r="L1242" s="199" t="s">
        <v>1580</v>
      </c>
    </row>
    <row r="1243" spans="1:12" ht="56.25" customHeight="1">
      <c r="A1243" s="200">
        <v>10</v>
      </c>
      <c r="B1243" s="193" t="s">
        <v>1384</v>
      </c>
      <c r="C1243" s="194">
        <v>42787</v>
      </c>
      <c r="D1243" s="194" t="s">
        <v>2190</v>
      </c>
      <c r="E1243" s="195" t="s">
        <v>6</v>
      </c>
      <c r="F1243" s="195">
        <v>384801</v>
      </c>
      <c r="G1243" s="195"/>
      <c r="H1243" s="196" t="s">
        <v>2191</v>
      </c>
      <c r="I1243" s="197">
        <v>0</v>
      </c>
      <c r="J1243" s="197">
        <v>1070229.77</v>
      </c>
      <c r="K1243" s="198">
        <f t="shared" si="19"/>
        <v>1070229.77</v>
      </c>
      <c r="L1243" s="199" t="s">
        <v>1580</v>
      </c>
    </row>
    <row r="1244" spans="1:12" ht="56.25" customHeight="1">
      <c r="A1244" s="200" t="s">
        <v>628</v>
      </c>
      <c r="B1244" s="193" t="s">
        <v>627</v>
      </c>
      <c r="C1244" s="194">
        <v>42787</v>
      </c>
      <c r="D1244" s="194" t="s">
        <v>6532</v>
      </c>
      <c r="E1244" s="195" t="s">
        <v>15</v>
      </c>
      <c r="F1244" s="195">
        <v>384800</v>
      </c>
      <c r="G1244" s="195"/>
      <c r="H1244" s="196" t="s">
        <v>6533</v>
      </c>
      <c r="I1244" s="197">
        <v>50</v>
      </c>
      <c r="J1244" s="197">
        <v>0</v>
      </c>
      <c r="K1244" s="198">
        <f t="shared" si="19"/>
        <v>50</v>
      </c>
      <c r="L1244" s="199" t="s">
        <v>1580</v>
      </c>
    </row>
    <row r="1245" spans="1:12" ht="56.25" customHeight="1">
      <c r="A1245" s="200" t="s">
        <v>628</v>
      </c>
      <c r="B1245" s="193" t="s">
        <v>627</v>
      </c>
      <c r="C1245" s="194">
        <v>42787</v>
      </c>
      <c r="D1245" s="194" t="s">
        <v>6534</v>
      </c>
      <c r="E1245" s="195" t="s">
        <v>6</v>
      </c>
      <c r="F1245" s="195">
        <v>384799</v>
      </c>
      <c r="G1245" s="195"/>
      <c r="H1245" s="196" t="s">
        <v>6535</v>
      </c>
      <c r="I1245" s="197">
        <v>0</v>
      </c>
      <c r="J1245" s="197">
        <v>21125.99</v>
      </c>
      <c r="K1245" s="198">
        <f t="shared" si="19"/>
        <v>21125.99</v>
      </c>
      <c r="L1245" s="199" t="s">
        <v>1580</v>
      </c>
    </row>
    <row r="1246" spans="1:12" ht="56.25" customHeight="1">
      <c r="A1246" s="200">
        <v>10</v>
      </c>
      <c r="B1246" s="193" t="s">
        <v>1384</v>
      </c>
      <c r="C1246" s="194">
        <v>42787</v>
      </c>
      <c r="D1246" s="194" t="s">
        <v>2192</v>
      </c>
      <c r="E1246" s="195" t="s">
        <v>15</v>
      </c>
      <c r="F1246" s="195">
        <v>384798</v>
      </c>
      <c r="G1246" s="195"/>
      <c r="H1246" s="196" t="s">
        <v>2193</v>
      </c>
      <c r="I1246" s="197">
        <v>50</v>
      </c>
      <c r="J1246" s="197">
        <v>0</v>
      </c>
      <c r="K1246" s="198">
        <f t="shared" si="19"/>
        <v>50</v>
      </c>
      <c r="L1246" s="199" t="s">
        <v>1580</v>
      </c>
    </row>
    <row r="1247" spans="1:12" ht="56.25" customHeight="1">
      <c r="A1247" s="200">
        <v>10</v>
      </c>
      <c r="B1247" s="193" t="s">
        <v>1384</v>
      </c>
      <c r="C1247" s="194">
        <v>42787</v>
      </c>
      <c r="D1247" s="194" t="s">
        <v>2194</v>
      </c>
      <c r="E1247" s="195" t="s">
        <v>6</v>
      </c>
      <c r="F1247" s="195">
        <v>384797</v>
      </c>
      <c r="G1247" s="195"/>
      <c r="H1247" s="196" t="s">
        <v>2195</v>
      </c>
      <c r="I1247" s="197">
        <v>0</v>
      </c>
      <c r="J1247" s="197">
        <v>12574.380000000001</v>
      </c>
      <c r="K1247" s="198">
        <f t="shared" si="19"/>
        <v>12574.380000000001</v>
      </c>
      <c r="L1247" s="199" t="s">
        <v>1580</v>
      </c>
    </row>
    <row r="1248" spans="1:12" ht="56.25" customHeight="1">
      <c r="A1248" s="200">
        <v>10</v>
      </c>
      <c r="B1248" s="193" t="s">
        <v>1384</v>
      </c>
      <c r="C1248" s="194">
        <v>42787</v>
      </c>
      <c r="D1248" s="194" t="s">
        <v>2196</v>
      </c>
      <c r="E1248" s="195" t="s">
        <v>15</v>
      </c>
      <c r="F1248" s="195">
        <v>384796</v>
      </c>
      <c r="G1248" s="195"/>
      <c r="H1248" s="196" t="s">
        <v>2197</v>
      </c>
      <c r="I1248" s="197">
        <v>50</v>
      </c>
      <c r="J1248" s="197">
        <v>0</v>
      </c>
      <c r="K1248" s="198">
        <f t="shared" si="19"/>
        <v>50</v>
      </c>
      <c r="L1248" s="199" t="s">
        <v>1580</v>
      </c>
    </row>
    <row r="1249" spans="1:12" ht="56.25" customHeight="1">
      <c r="A1249" s="200">
        <v>10</v>
      </c>
      <c r="B1249" s="193" t="s">
        <v>1384</v>
      </c>
      <c r="C1249" s="194">
        <v>42787</v>
      </c>
      <c r="D1249" s="194" t="s">
        <v>2198</v>
      </c>
      <c r="E1249" s="195" t="s">
        <v>6</v>
      </c>
      <c r="F1249" s="195">
        <v>384795</v>
      </c>
      <c r="G1249" s="195"/>
      <c r="H1249" s="196" t="s">
        <v>2199</v>
      </c>
      <c r="I1249" s="197">
        <v>0</v>
      </c>
      <c r="J1249" s="197">
        <v>1245.0899999999999</v>
      </c>
      <c r="K1249" s="198">
        <f t="shared" si="19"/>
        <v>1245.0899999999999</v>
      </c>
      <c r="L1249" s="199" t="s">
        <v>1580</v>
      </c>
    </row>
    <row r="1250" spans="1:12" ht="56.25" customHeight="1">
      <c r="A1250" s="200" t="s">
        <v>629</v>
      </c>
      <c r="B1250" s="193" t="s">
        <v>630</v>
      </c>
      <c r="C1250" s="194">
        <v>42787</v>
      </c>
      <c r="D1250" s="194" t="s">
        <v>7563</v>
      </c>
      <c r="E1250" s="195" t="s">
        <v>11</v>
      </c>
      <c r="F1250" s="195">
        <v>9139</v>
      </c>
      <c r="G1250" s="195"/>
      <c r="H1250" s="196" t="s">
        <v>7564</v>
      </c>
      <c r="I1250" s="197">
        <v>329.27</v>
      </c>
      <c r="J1250" s="197">
        <v>0</v>
      </c>
      <c r="K1250" s="198">
        <f t="shared" si="19"/>
        <v>329.27</v>
      </c>
      <c r="L1250" s="199" t="s">
        <v>1580</v>
      </c>
    </row>
    <row r="1251" spans="1:12" ht="56.25" customHeight="1">
      <c r="A1251" s="200" t="s">
        <v>628</v>
      </c>
      <c r="B1251" s="193" t="s">
        <v>627</v>
      </c>
      <c r="C1251" s="194">
        <v>42787</v>
      </c>
      <c r="D1251" s="194" t="s">
        <v>6536</v>
      </c>
      <c r="E1251" s="195" t="s">
        <v>15</v>
      </c>
      <c r="F1251" s="195">
        <v>384106</v>
      </c>
      <c r="G1251" s="195"/>
      <c r="H1251" s="196" t="s">
        <v>6537</v>
      </c>
      <c r="I1251" s="197">
        <v>50</v>
      </c>
      <c r="J1251" s="197">
        <v>0</v>
      </c>
      <c r="K1251" s="198">
        <f t="shared" si="19"/>
        <v>50</v>
      </c>
      <c r="L1251" s="199" t="s">
        <v>1580</v>
      </c>
    </row>
    <row r="1252" spans="1:12" ht="56.25" customHeight="1">
      <c r="A1252" s="200">
        <v>10</v>
      </c>
      <c r="B1252" s="193" t="s">
        <v>1384</v>
      </c>
      <c r="C1252" s="194">
        <v>42787</v>
      </c>
      <c r="D1252" s="194" t="s">
        <v>2200</v>
      </c>
      <c r="E1252" s="195" t="s">
        <v>15</v>
      </c>
      <c r="F1252" s="195">
        <v>384108</v>
      </c>
      <c r="G1252" s="195"/>
      <c r="H1252" s="196" t="s">
        <v>2201</v>
      </c>
      <c r="I1252" s="197">
        <v>50</v>
      </c>
      <c r="J1252" s="197">
        <v>0</v>
      </c>
      <c r="K1252" s="198">
        <f t="shared" si="19"/>
        <v>50</v>
      </c>
      <c r="L1252" s="199" t="s">
        <v>1580</v>
      </c>
    </row>
    <row r="1253" spans="1:12" ht="56.25" customHeight="1">
      <c r="A1253" s="200">
        <v>10</v>
      </c>
      <c r="B1253" s="193" t="s">
        <v>1384</v>
      </c>
      <c r="C1253" s="194">
        <v>42787</v>
      </c>
      <c r="D1253" s="194" t="s">
        <v>2202</v>
      </c>
      <c r="E1253" s="195" t="s">
        <v>15</v>
      </c>
      <c r="F1253" s="195">
        <v>1676</v>
      </c>
      <c r="G1253" s="195"/>
      <c r="H1253" s="196" t="s">
        <v>2203</v>
      </c>
      <c r="I1253" s="197">
        <v>638.38</v>
      </c>
      <c r="J1253" s="197">
        <v>0</v>
      </c>
      <c r="K1253" s="198">
        <f t="shared" si="19"/>
        <v>638.38</v>
      </c>
      <c r="L1253" s="199" t="s">
        <v>1580</v>
      </c>
    </row>
    <row r="1254" spans="1:12" ht="56.25" customHeight="1">
      <c r="A1254" s="200">
        <v>10</v>
      </c>
      <c r="B1254" s="193" t="s">
        <v>1384</v>
      </c>
      <c r="C1254" s="194">
        <v>42787</v>
      </c>
      <c r="D1254" s="194" t="s">
        <v>2204</v>
      </c>
      <c r="E1254" s="195" t="s">
        <v>15</v>
      </c>
      <c r="F1254" s="195">
        <v>1728</v>
      </c>
      <c r="G1254" s="195"/>
      <c r="H1254" s="196" t="s">
        <v>2205</v>
      </c>
      <c r="I1254" s="197">
        <v>407.2</v>
      </c>
      <c r="J1254" s="197">
        <v>0</v>
      </c>
      <c r="K1254" s="198">
        <f t="shared" si="19"/>
        <v>407.2</v>
      </c>
      <c r="L1254" s="199" t="s">
        <v>1580</v>
      </c>
    </row>
    <row r="1255" spans="1:12" ht="56.25" customHeight="1">
      <c r="A1255" s="200">
        <v>513</v>
      </c>
      <c r="B1255" s="193" t="s">
        <v>1394</v>
      </c>
      <c r="C1255" s="194">
        <v>42787</v>
      </c>
      <c r="D1255" s="194" t="s">
        <v>5741</v>
      </c>
      <c r="E1255" s="195" t="s">
        <v>15</v>
      </c>
      <c r="F1255" s="195">
        <v>1725</v>
      </c>
      <c r="G1255" s="195"/>
      <c r="H1255" s="196" t="s">
        <v>5742</v>
      </c>
      <c r="I1255" s="197">
        <v>4672.82</v>
      </c>
      <c r="J1255" s="197">
        <v>0</v>
      </c>
      <c r="K1255" s="198">
        <f t="shared" si="19"/>
        <v>4672.82</v>
      </c>
      <c r="L1255" s="199" t="s">
        <v>1580</v>
      </c>
    </row>
    <row r="1256" spans="1:12" ht="56.25" customHeight="1">
      <c r="A1256" s="200">
        <v>10</v>
      </c>
      <c r="B1256" s="193" t="s">
        <v>1384</v>
      </c>
      <c r="C1256" s="194">
        <v>42787</v>
      </c>
      <c r="D1256" s="194" t="s">
        <v>2206</v>
      </c>
      <c r="E1256" s="195" t="s">
        <v>15</v>
      </c>
      <c r="F1256" s="195">
        <v>1727</v>
      </c>
      <c r="G1256" s="195"/>
      <c r="H1256" s="196" t="s">
        <v>2207</v>
      </c>
      <c r="I1256" s="197">
        <v>1985</v>
      </c>
      <c r="J1256" s="197">
        <v>0</v>
      </c>
      <c r="K1256" s="198">
        <f t="shared" si="19"/>
        <v>1985</v>
      </c>
      <c r="L1256" s="199" t="s">
        <v>1580</v>
      </c>
    </row>
    <row r="1257" spans="1:12" ht="56.25" customHeight="1">
      <c r="A1257" s="200" t="s">
        <v>629</v>
      </c>
      <c r="B1257" s="193" t="s">
        <v>630</v>
      </c>
      <c r="C1257" s="194">
        <v>42787</v>
      </c>
      <c r="D1257" s="194" t="s">
        <v>7565</v>
      </c>
      <c r="E1257" s="195" t="s">
        <v>11</v>
      </c>
      <c r="F1257" s="195">
        <v>8967</v>
      </c>
      <c r="G1257" s="195"/>
      <c r="H1257" s="196" t="s">
        <v>7566</v>
      </c>
      <c r="I1257" s="197">
        <v>10785.83</v>
      </c>
      <c r="J1257" s="197">
        <v>0</v>
      </c>
      <c r="K1257" s="198">
        <f t="shared" si="19"/>
        <v>10785.83</v>
      </c>
      <c r="L1257" s="199" t="s">
        <v>1580</v>
      </c>
    </row>
    <row r="1258" spans="1:12" ht="56.25" customHeight="1">
      <c r="A1258" s="200" t="s">
        <v>629</v>
      </c>
      <c r="B1258" s="193" t="s">
        <v>630</v>
      </c>
      <c r="C1258" s="194">
        <v>42787</v>
      </c>
      <c r="D1258" s="194" t="s">
        <v>7567</v>
      </c>
      <c r="E1258" s="195" t="s">
        <v>11</v>
      </c>
      <c r="F1258" s="195">
        <v>8968</v>
      </c>
      <c r="G1258" s="195"/>
      <c r="H1258" s="196" t="s">
        <v>7568</v>
      </c>
      <c r="I1258" s="197">
        <v>36277.25</v>
      </c>
      <c r="J1258" s="197">
        <v>0</v>
      </c>
      <c r="K1258" s="198">
        <f t="shared" si="19"/>
        <v>36277.25</v>
      </c>
      <c r="L1258" s="199" t="s">
        <v>1580</v>
      </c>
    </row>
    <row r="1259" spans="1:12" ht="56.25" customHeight="1">
      <c r="A1259" s="200" t="s">
        <v>629</v>
      </c>
      <c r="B1259" s="193" t="s">
        <v>630</v>
      </c>
      <c r="C1259" s="194">
        <v>42787</v>
      </c>
      <c r="D1259" s="194" t="s">
        <v>7569</v>
      </c>
      <c r="E1259" s="195" t="s">
        <v>11</v>
      </c>
      <c r="F1259" s="195">
        <v>8969</v>
      </c>
      <c r="G1259" s="195"/>
      <c r="H1259" s="196" t="s">
        <v>7570</v>
      </c>
      <c r="I1259" s="197">
        <v>10198.200000000001</v>
      </c>
      <c r="J1259" s="197">
        <v>0</v>
      </c>
      <c r="K1259" s="198">
        <f t="shared" si="19"/>
        <v>10198.200000000001</v>
      </c>
      <c r="L1259" s="199" t="s">
        <v>1580</v>
      </c>
    </row>
    <row r="1260" spans="1:12" ht="56.25" customHeight="1">
      <c r="A1260" s="200" t="s">
        <v>629</v>
      </c>
      <c r="B1260" s="193" t="s">
        <v>630</v>
      </c>
      <c r="C1260" s="194">
        <v>42787</v>
      </c>
      <c r="D1260" s="194" t="s">
        <v>7571</v>
      </c>
      <c r="E1260" s="195" t="s">
        <v>11</v>
      </c>
      <c r="F1260" s="195">
        <v>8970</v>
      </c>
      <c r="G1260" s="195"/>
      <c r="H1260" s="196" t="s">
        <v>7572</v>
      </c>
      <c r="I1260" s="197">
        <v>8586.86</v>
      </c>
      <c r="J1260" s="197">
        <v>0</v>
      </c>
      <c r="K1260" s="198">
        <f t="shared" si="19"/>
        <v>8586.86</v>
      </c>
      <c r="L1260" s="199" t="s">
        <v>1580</v>
      </c>
    </row>
    <row r="1261" spans="1:12" ht="56.25" customHeight="1">
      <c r="A1261" s="200" t="s">
        <v>629</v>
      </c>
      <c r="B1261" s="193" t="s">
        <v>630</v>
      </c>
      <c r="C1261" s="194">
        <v>42787</v>
      </c>
      <c r="D1261" s="194" t="s">
        <v>7573</v>
      </c>
      <c r="E1261" s="195" t="s">
        <v>11</v>
      </c>
      <c r="F1261" s="195">
        <v>9009</v>
      </c>
      <c r="G1261" s="195"/>
      <c r="H1261" s="196" t="s">
        <v>7574</v>
      </c>
      <c r="I1261" s="197">
        <v>2286.77</v>
      </c>
      <c r="J1261" s="197">
        <v>0</v>
      </c>
      <c r="K1261" s="198">
        <f t="shared" si="19"/>
        <v>2286.77</v>
      </c>
      <c r="L1261" s="199" t="s">
        <v>1580</v>
      </c>
    </row>
    <row r="1262" spans="1:12" ht="56.25" customHeight="1">
      <c r="A1262" s="200" t="s">
        <v>629</v>
      </c>
      <c r="B1262" s="193" t="s">
        <v>630</v>
      </c>
      <c r="C1262" s="194">
        <v>42787</v>
      </c>
      <c r="D1262" s="194" t="s">
        <v>7575</v>
      </c>
      <c r="E1262" s="195" t="s">
        <v>11</v>
      </c>
      <c r="F1262" s="195">
        <v>8938</v>
      </c>
      <c r="G1262" s="195"/>
      <c r="H1262" s="196" t="s">
        <v>7576</v>
      </c>
      <c r="I1262" s="197">
        <v>71699.75</v>
      </c>
      <c r="J1262" s="197">
        <v>0</v>
      </c>
      <c r="K1262" s="198">
        <f t="shared" si="19"/>
        <v>71699.75</v>
      </c>
      <c r="L1262" s="199" t="s">
        <v>1580</v>
      </c>
    </row>
    <row r="1263" spans="1:12" ht="56.25" customHeight="1">
      <c r="A1263" s="200" t="s">
        <v>629</v>
      </c>
      <c r="B1263" s="193" t="s">
        <v>630</v>
      </c>
      <c r="C1263" s="194">
        <v>42787</v>
      </c>
      <c r="D1263" s="194" t="s">
        <v>7577</v>
      </c>
      <c r="E1263" s="195" t="s">
        <v>11</v>
      </c>
      <c r="F1263" s="195">
        <v>8983</v>
      </c>
      <c r="G1263" s="195"/>
      <c r="H1263" s="196" t="s">
        <v>7578</v>
      </c>
      <c r="I1263" s="197">
        <v>322.75</v>
      </c>
      <c r="J1263" s="197">
        <v>0</v>
      </c>
      <c r="K1263" s="198">
        <f t="shared" si="19"/>
        <v>322.75</v>
      </c>
      <c r="L1263" s="199" t="s">
        <v>1580</v>
      </c>
    </row>
    <row r="1264" spans="1:12" ht="56.25" customHeight="1">
      <c r="A1264" s="200">
        <v>291</v>
      </c>
      <c r="B1264" s="193" t="s">
        <v>1395</v>
      </c>
      <c r="C1264" s="194">
        <v>42788</v>
      </c>
      <c r="D1264" s="194" t="s">
        <v>5137</v>
      </c>
      <c r="E1264" s="195" t="s">
        <v>6</v>
      </c>
      <c r="F1264" s="195">
        <v>805409</v>
      </c>
      <c r="G1264" s="195"/>
      <c r="H1264" s="196" t="s">
        <v>5138</v>
      </c>
      <c r="I1264" s="197">
        <v>0</v>
      </c>
      <c r="J1264" s="197">
        <v>4050000</v>
      </c>
      <c r="K1264" s="198">
        <f t="shared" si="19"/>
        <v>4050000</v>
      </c>
      <c r="L1264" s="199" t="s">
        <v>1580</v>
      </c>
    </row>
    <row r="1265" spans="1:12" ht="56.25" customHeight="1">
      <c r="A1265" s="200">
        <v>291</v>
      </c>
      <c r="B1265" s="193" t="s">
        <v>1395</v>
      </c>
      <c r="C1265" s="194">
        <v>42788</v>
      </c>
      <c r="D1265" s="194" t="s">
        <v>5139</v>
      </c>
      <c r="E1265" s="195" t="s">
        <v>6</v>
      </c>
      <c r="F1265" s="195">
        <v>805410</v>
      </c>
      <c r="G1265" s="195"/>
      <c r="H1265" s="196" t="s">
        <v>5138</v>
      </c>
      <c r="I1265" s="197">
        <v>0</v>
      </c>
      <c r="J1265" s="197">
        <v>5961910</v>
      </c>
      <c r="K1265" s="198">
        <f t="shared" si="19"/>
        <v>5961910</v>
      </c>
      <c r="L1265" s="199" t="s">
        <v>1580</v>
      </c>
    </row>
    <row r="1266" spans="1:12" ht="56.25" customHeight="1">
      <c r="A1266" s="200">
        <v>10</v>
      </c>
      <c r="B1266" s="193" t="s">
        <v>1384</v>
      </c>
      <c r="C1266" s="194">
        <v>42788</v>
      </c>
      <c r="D1266" s="194" t="s">
        <v>2208</v>
      </c>
      <c r="E1266" s="195" t="s">
        <v>6</v>
      </c>
      <c r="F1266" s="195">
        <v>880301</v>
      </c>
      <c r="G1266" s="195"/>
      <c r="H1266" s="196" t="s">
        <v>2209</v>
      </c>
      <c r="I1266" s="197">
        <v>0</v>
      </c>
      <c r="J1266" s="197">
        <v>20198.38</v>
      </c>
      <c r="K1266" s="198">
        <f t="shared" si="19"/>
        <v>20198.38</v>
      </c>
      <c r="L1266" s="199" t="s">
        <v>1580</v>
      </c>
    </row>
    <row r="1267" spans="1:12" ht="56.25" customHeight="1">
      <c r="A1267" s="200">
        <v>10</v>
      </c>
      <c r="B1267" s="193" t="s">
        <v>1384</v>
      </c>
      <c r="C1267" s="194">
        <v>42788</v>
      </c>
      <c r="D1267" s="194" t="s">
        <v>2210</v>
      </c>
      <c r="E1267" s="195" t="s">
        <v>11</v>
      </c>
      <c r="F1267" s="195">
        <v>880301</v>
      </c>
      <c r="G1267" s="195"/>
      <c r="H1267" s="196" t="s">
        <v>2211</v>
      </c>
      <c r="I1267" s="197">
        <v>50</v>
      </c>
      <c r="J1267" s="197">
        <v>0</v>
      </c>
      <c r="K1267" s="198">
        <f t="shared" si="19"/>
        <v>50</v>
      </c>
      <c r="L1267" s="199" t="s">
        <v>1580</v>
      </c>
    </row>
    <row r="1268" spans="1:12" ht="56.25" customHeight="1">
      <c r="A1268" s="200">
        <v>10</v>
      </c>
      <c r="B1268" s="193" t="s">
        <v>1384</v>
      </c>
      <c r="C1268" s="194">
        <v>42788</v>
      </c>
      <c r="D1268" s="194" t="s">
        <v>2212</v>
      </c>
      <c r="E1268" s="195" t="s">
        <v>6</v>
      </c>
      <c r="F1268" s="195">
        <v>880304</v>
      </c>
      <c r="G1268" s="195"/>
      <c r="H1268" s="196" t="s">
        <v>2213</v>
      </c>
      <c r="I1268" s="197">
        <v>0</v>
      </c>
      <c r="J1268" s="197">
        <v>162744.1</v>
      </c>
      <c r="K1268" s="198">
        <f t="shared" si="19"/>
        <v>162744.1</v>
      </c>
      <c r="L1268" s="199" t="s">
        <v>1580</v>
      </c>
    </row>
    <row r="1269" spans="1:12" ht="56.25" customHeight="1">
      <c r="A1269" s="200">
        <v>10</v>
      </c>
      <c r="B1269" s="193" t="s">
        <v>1384</v>
      </c>
      <c r="C1269" s="194">
        <v>42788</v>
      </c>
      <c r="D1269" s="194" t="s">
        <v>2214</v>
      </c>
      <c r="E1269" s="195" t="s">
        <v>11</v>
      </c>
      <c r="F1269" s="195">
        <v>880304</v>
      </c>
      <c r="G1269" s="195"/>
      <c r="H1269" s="196" t="s">
        <v>2215</v>
      </c>
      <c r="I1269" s="197">
        <v>50</v>
      </c>
      <c r="J1269" s="197">
        <v>0</v>
      </c>
      <c r="K1269" s="198">
        <f t="shared" si="19"/>
        <v>50</v>
      </c>
      <c r="L1269" s="199" t="s">
        <v>1580</v>
      </c>
    </row>
    <row r="1270" spans="1:12" ht="56.25" customHeight="1">
      <c r="A1270" s="200">
        <v>132</v>
      </c>
      <c r="B1270" s="193" t="s">
        <v>1414</v>
      </c>
      <c r="C1270" s="194">
        <v>42788</v>
      </c>
      <c r="D1270" s="194" t="s">
        <v>4861</v>
      </c>
      <c r="E1270" s="195" t="s">
        <v>11</v>
      </c>
      <c r="F1270" s="195">
        <v>880354</v>
      </c>
      <c r="G1270" s="195"/>
      <c r="H1270" s="196" t="s">
        <v>4862</v>
      </c>
      <c r="I1270" s="197">
        <v>490</v>
      </c>
      <c r="J1270" s="197">
        <v>0</v>
      </c>
      <c r="K1270" s="198">
        <f t="shared" si="19"/>
        <v>490</v>
      </c>
      <c r="L1270" s="199" t="s">
        <v>1580</v>
      </c>
    </row>
    <row r="1271" spans="1:12" ht="56.25" customHeight="1">
      <c r="A1271" s="200">
        <v>212</v>
      </c>
      <c r="B1271" s="193" t="s">
        <v>4956</v>
      </c>
      <c r="C1271" s="194">
        <v>42788</v>
      </c>
      <c r="D1271" s="194" t="s">
        <v>4959</v>
      </c>
      <c r="E1271" s="195" t="s">
        <v>11</v>
      </c>
      <c r="F1271" s="195">
        <v>880356</v>
      </c>
      <c r="G1271" s="195"/>
      <c r="H1271" s="196" t="s">
        <v>4960</v>
      </c>
      <c r="I1271" s="197">
        <v>50</v>
      </c>
      <c r="J1271" s="197">
        <v>0</v>
      </c>
      <c r="K1271" s="198">
        <f t="shared" si="19"/>
        <v>50</v>
      </c>
      <c r="L1271" s="199" t="s">
        <v>1580</v>
      </c>
    </row>
    <row r="1272" spans="1:12" ht="56.25" customHeight="1">
      <c r="A1272" s="200">
        <v>10</v>
      </c>
      <c r="B1272" s="193" t="s">
        <v>1384</v>
      </c>
      <c r="C1272" s="194">
        <v>42788</v>
      </c>
      <c r="D1272" s="194" t="s">
        <v>2216</v>
      </c>
      <c r="E1272" s="195" t="s">
        <v>6</v>
      </c>
      <c r="F1272" s="195">
        <v>880376</v>
      </c>
      <c r="G1272" s="195"/>
      <c r="H1272" s="196" t="s">
        <v>2217</v>
      </c>
      <c r="I1272" s="197">
        <v>0</v>
      </c>
      <c r="J1272" s="197">
        <v>22364.77</v>
      </c>
      <c r="K1272" s="198">
        <f t="shared" si="19"/>
        <v>22364.77</v>
      </c>
      <c r="L1272" s="199" t="s">
        <v>1580</v>
      </c>
    </row>
    <row r="1273" spans="1:12" ht="56.25" customHeight="1">
      <c r="A1273" s="200">
        <v>10</v>
      </c>
      <c r="B1273" s="193" t="s">
        <v>1384</v>
      </c>
      <c r="C1273" s="194">
        <v>42788</v>
      </c>
      <c r="D1273" s="194" t="s">
        <v>2218</v>
      </c>
      <c r="E1273" s="195" t="s">
        <v>11</v>
      </c>
      <c r="F1273" s="195">
        <v>880376</v>
      </c>
      <c r="G1273" s="195"/>
      <c r="H1273" s="196" t="s">
        <v>2219</v>
      </c>
      <c r="I1273" s="197">
        <v>50</v>
      </c>
      <c r="J1273" s="197">
        <v>0</v>
      </c>
      <c r="K1273" s="198">
        <f t="shared" si="19"/>
        <v>50</v>
      </c>
      <c r="L1273" s="199" t="s">
        <v>1580</v>
      </c>
    </row>
    <row r="1274" spans="1:12" ht="56.25" customHeight="1">
      <c r="A1274" s="200">
        <v>513</v>
      </c>
      <c r="B1274" s="193" t="s">
        <v>1394</v>
      </c>
      <c r="C1274" s="194">
        <v>42788</v>
      </c>
      <c r="D1274" s="194" t="s">
        <v>5743</v>
      </c>
      <c r="E1274" s="195" t="s">
        <v>11</v>
      </c>
      <c r="F1274" s="195">
        <v>880431</v>
      </c>
      <c r="G1274" s="195"/>
      <c r="H1274" s="196" t="s">
        <v>5744</v>
      </c>
      <c r="I1274" s="197">
        <v>270</v>
      </c>
      <c r="J1274" s="197">
        <v>0</v>
      </c>
      <c r="K1274" s="198">
        <f t="shared" si="19"/>
        <v>270</v>
      </c>
      <c r="L1274" s="199" t="s">
        <v>1580</v>
      </c>
    </row>
    <row r="1275" spans="1:12" ht="56.25" customHeight="1">
      <c r="A1275" s="200">
        <v>117</v>
      </c>
      <c r="B1275" s="193" t="s">
        <v>1397</v>
      </c>
      <c r="C1275" s="194">
        <v>42788</v>
      </c>
      <c r="D1275" s="194" t="s">
        <v>4696</v>
      </c>
      <c r="E1275" s="195" t="s">
        <v>11</v>
      </c>
      <c r="F1275" s="195">
        <v>880441</v>
      </c>
      <c r="G1275" s="195"/>
      <c r="H1275" s="196" t="s">
        <v>4697</v>
      </c>
      <c r="I1275" s="197">
        <v>50</v>
      </c>
      <c r="J1275" s="197">
        <v>0</v>
      </c>
      <c r="K1275" s="198">
        <f t="shared" si="19"/>
        <v>50</v>
      </c>
      <c r="L1275" s="199" t="s">
        <v>1580</v>
      </c>
    </row>
    <row r="1276" spans="1:12" ht="56.25" customHeight="1">
      <c r="A1276" s="200">
        <v>117</v>
      </c>
      <c r="B1276" s="193" t="s">
        <v>1397</v>
      </c>
      <c r="C1276" s="194">
        <v>42788</v>
      </c>
      <c r="D1276" s="194" t="s">
        <v>4698</v>
      </c>
      <c r="E1276" s="195" t="s">
        <v>11</v>
      </c>
      <c r="F1276" s="195">
        <v>880442</v>
      </c>
      <c r="G1276" s="195"/>
      <c r="H1276" s="196" t="s">
        <v>4699</v>
      </c>
      <c r="I1276" s="197">
        <v>50</v>
      </c>
      <c r="J1276" s="197">
        <v>0</v>
      </c>
      <c r="K1276" s="198">
        <f t="shared" si="19"/>
        <v>50</v>
      </c>
      <c r="L1276" s="199" t="s">
        <v>1580</v>
      </c>
    </row>
    <row r="1277" spans="1:12" ht="56.25" customHeight="1">
      <c r="A1277" s="200">
        <v>10</v>
      </c>
      <c r="B1277" s="193" t="s">
        <v>1384</v>
      </c>
      <c r="C1277" s="194">
        <v>42788</v>
      </c>
      <c r="D1277" s="194" t="s">
        <v>2220</v>
      </c>
      <c r="E1277" s="195" t="s">
        <v>6</v>
      </c>
      <c r="F1277" s="195">
        <v>880449</v>
      </c>
      <c r="G1277" s="195"/>
      <c r="H1277" s="196" t="s">
        <v>2221</v>
      </c>
      <c r="I1277" s="197">
        <v>0</v>
      </c>
      <c r="J1277" s="197">
        <v>30049.54</v>
      </c>
      <c r="K1277" s="198">
        <f t="shared" si="19"/>
        <v>30049.54</v>
      </c>
      <c r="L1277" s="199" t="s">
        <v>1580</v>
      </c>
    </row>
    <row r="1278" spans="1:12" ht="56.25" customHeight="1">
      <c r="A1278" s="200">
        <v>10</v>
      </c>
      <c r="B1278" s="193" t="s">
        <v>1384</v>
      </c>
      <c r="C1278" s="194">
        <v>42788</v>
      </c>
      <c r="D1278" s="194" t="s">
        <v>2222</v>
      </c>
      <c r="E1278" s="195" t="s">
        <v>11</v>
      </c>
      <c r="F1278" s="195">
        <v>880449</v>
      </c>
      <c r="G1278" s="195"/>
      <c r="H1278" s="196" t="s">
        <v>2223</v>
      </c>
      <c r="I1278" s="197">
        <v>50</v>
      </c>
      <c r="J1278" s="197">
        <v>0</v>
      </c>
      <c r="K1278" s="198">
        <f t="shared" si="19"/>
        <v>50</v>
      </c>
      <c r="L1278" s="199" t="s">
        <v>1580</v>
      </c>
    </row>
    <row r="1279" spans="1:12" ht="56.25" customHeight="1">
      <c r="A1279" s="200">
        <v>10</v>
      </c>
      <c r="B1279" s="193" t="s">
        <v>1384</v>
      </c>
      <c r="C1279" s="194">
        <v>42788</v>
      </c>
      <c r="D1279" s="194" t="s">
        <v>2224</v>
      </c>
      <c r="E1279" s="195" t="s">
        <v>6</v>
      </c>
      <c r="F1279" s="195">
        <v>880450</v>
      </c>
      <c r="G1279" s="195"/>
      <c r="H1279" s="196" t="s">
        <v>2225</v>
      </c>
      <c r="I1279" s="197">
        <v>0</v>
      </c>
      <c r="J1279" s="197">
        <v>12628.99</v>
      </c>
      <c r="K1279" s="198">
        <f t="shared" si="19"/>
        <v>12628.99</v>
      </c>
      <c r="L1279" s="199" t="s">
        <v>1580</v>
      </c>
    </row>
    <row r="1280" spans="1:12" ht="56.25" customHeight="1">
      <c r="A1280" s="200">
        <v>10</v>
      </c>
      <c r="B1280" s="193" t="s">
        <v>1384</v>
      </c>
      <c r="C1280" s="194">
        <v>42788</v>
      </c>
      <c r="D1280" s="194" t="s">
        <v>2226</v>
      </c>
      <c r="E1280" s="195" t="s">
        <v>11</v>
      </c>
      <c r="F1280" s="195">
        <v>880450</v>
      </c>
      <c r="G1280" s="195"/>
      <c r="H1280" s="196" t="s">
        <v>2227</v>
      </c>
      <c r="I1280" s="197">
        <v>50</v>
      </c>
      <c r="J1280" s="197">
        <v>0</v>
      </c>
      <c r="K1280" s="198">
        <f t="shared" si="19"/>
        <v>50</v>
      </c>
      <c r="L1280" s="199" t="s">
        <v>1580</v>
      </c>
    </row>
    <row r="1281" spans="1:12" ht="56.25" customHeight="1">
      <c r="A1281" s="200">
        <v>10</v>
      </c>
      <c r="B1281" s="193" t="s">
        <v>1384</v>
      </c>
      <c r="C1281" s="194">
        <v>42788</v>
      </c>
      <c r="D1281" s="194" t="s">
        <v>2228</v>
      </c>
      <c r="E1281" s="195" t="s">
        <v>6</v>
      </c>
      <c r="F1281" s="195">
        <v>880454</v>
      </c>
      <c r="G1281" s="195"/>
      <c r="H1281" s="196" t="s">
        <v>2229</v>
      </c>
      <c r="I1281" s="197">
        <v>0</v>
      </c>
      <c r="J1281" s="197">
        <v>14682.460000000001</v>
      </c>
      <c r="K1281" s="198">
        <f t="shared" si="19"/>
        <v>14682.460000000001</v>
      </c>
      <c r="L1281" s="199" t="s">
        <v>1580</v>
      </c>
    </row>
    <row r="1282" spans="1:12" ht="56.25" customHeight="1">
      <c r="A1282" s="200">
        <v>10</v>
      </c>
      <c r="B1282" s="193" t="s">
        <v>1384</v>
      </c>
      <c r="C1282" s="194">
        <v>42788</v>
      </c>
      <c r="D1282" s="194" t="s">
        <v>2230</v>
      </c>
      <c r="E1282" s="195" t="s">
        <v>11</v>
      </c>
      <c r="F1282" s="195">
        <v>880454</v>
      </c>
      <c r="G1282" s="195"/>
      <c r="H1282" s="196" t="s">
        <v>2231</v>
      </c>
      <c r="I1282" s="197">
        <v>50</v>
      </c>
      <c r="J1282" s="197">
        <v>0</v>
      </c>
      <c r="K1282" s="198">
        <f t="shared" si="19"/>
        <v>50</v>
      </c>
      <c r="L1282" s="199" t="s">
        <v>1580</v>
      </c>
    </row>
    <row r="1283" spans="1:12" ht="56.25" customHeight="1">
      <c r="A1283" s="200">
        <v>10</v>
      </c>
      <c r="B1283" s="193" t="s">
        <v>1384</v>
      </c>
      <c r="C1283" s="194">
        <v>42788</v>
      </c>
      <c r="D1283" s="194" t="s">
        <v>2232</v>
      </c>
      <c r="E1283" s="195" t="s">
        <v>6</v>
      </c>
      <c r="F1283" s="195">
        <v>880455</v>
      </c>
      <c r="G1283" s="195"/>
      <c r="H1283" s="196" t="s">
        <v>2233</v>
      </c>
      <c r="I1283" s="197">
        <v>0</v>
      </c>
      <c r="J1283" s="197">
        <v>100419.49</v>
      </c>
      <c r="K1283" s="198">
        <f t="shared" si="19"/>
        <v>100419.49</v>
      </c>
      <c r="L1283" s="199" t="s">
        <v>1580</v>
      </c>
    </row>
    <row r="1284" spans="1:12" ht="56.25" customHeight="1">
      <c r="A1284" s="200">
        <v>10</v>
      </c>
      <c r="B1284" s="193" t="s">
        <v>1384</v>
      </c>
      <c r="C1284" s="194">
        <v>42788</v>
      </c>
      <c r="D1284" s="194" t="s">
        <v>2234</v>
      </c>
      <c r="E1284" s="195" t="s">
        <v>11</v>
      </c>
      <c r="F1284" s="195">
        <v>880455</v>
      </c>
      <c r="G1284" s="195"/>
      <c r="H1284" s="196" t="s">
        <v>2235</v>
      </c>
      <c r="I1284" s="197">
        <v>50</v>
      </c>
      <c r="J1284" s="197">
        <v>0</v>
      </c>
      <c r="K1284" s="198">
        <f t="shared" si="19"/>
        <v>50</v>
      </c>
      <c r="L1284" s="199" t="s">
        <v>1580</v>
      </c>
    </row>
    <row r="1285" spans="1:12" ht="56.25" customHeight="1">
      <c r="A1285" s="200" t="s">
        <v>629</v>
      </c>
      <c r="B1285" s="193" t="s">
        <v>630</v>
      </c>
      <c r="C1285" s="194">
        <v>42788</v>
      </c>
      <c r="D1285" s="194" t="s">
        <v>7579</v>
      </c>
      <c r="E1285" s="195" t="s">
        <v>6</v>
      </c>
      <c r="F1285" s="195">
        <v>805351</v>
      </c>
      <c r="G1285" s="195"/>
      <c r="H1285" s="196" t="s">
        <v>7580</v>
      </c>
      <c r="I1285" s="197">
        <v>0</v>
      </c>
      <c r="J1285" s="197">
        <v>27000</v>
      </c>
      <c r="K1285" s="198">
        <f t="shared" si="19"/>
        <v>27000</v>
      </c>
      <c r="L1285" s="199" t="s">
        <v>1580</v>
      </c>
    </row>
    <row r="1286" spans="1:12" ht="56.25" customHeight="1">
      <c r="A1286" s="200">
        <v>10</v>
      </c>
      <c r="B1286" s="193" t="s">
        <v>1384</v>
      </c>
      <c r="C1286" s="194">
        <v>42788</v>
      </c>
      <c r="D1286" s="194" t="s">
        <v>2236</v>
      </c>
      <c r="E1286" s="195" t="s">
        <v>15</v>
      </c>
      <c r="F1286" s="195">
        <v>1723</v>
      </c>
      <c r="G1286" s="195"/>
      <c r="H1286" s="196" t="s">
        <v>2237</v>
      </c>
      <c r="I1286" s="197">
        <v>312.45999999999998</v>
      </c>
      <c r="J1286" s="197">
        <v>0</v>
      </c>
      <c r="K1286" s="198">
        <f t="shared" si="19"/>
        <v>312.45999999999998</v>
      </c>
      <c r="L1286" s="199" t="s">
        <v>1580</v>
      </c>
    </row>
    <row r="1287" spans="1:12" ht="56.25" customHeight="1">
      <c r="A1287" s="200">
        <v>10</v>
      </c>
      <c r="B1287" s="193" t="s">
        <v>1384</v>
      </c>
      <c r="C1287" s="194">
        <v>42788</v>
      </c>
      <c r="D1287" s="194" t="s">
        <v>2238</v>
      </c>
      <c r="E1287" s="195" t="s">
        <v>6</v>
      </c>
      <c r="F1287" s="195">
        <v>385248</v>
      </c>
      <c r="G1287" s="195"/>
      <c r="H1287" s="196" t="s">
        <v>2239</v>
      </c>
      <c r="I1287" s="197">
        <v>0</v>
      </c>
      <c r="J1287" s="197">
        <v>57438.37</v>
      </c>
      <c r="K1287" s="198">
        <f t="shared" si="19"/>
        <v>57438.37</v>
      </c>
      <c r="L1287" s="199" t="s">
        <v>1580</v>
      </c>
    </row>
    <row r="1288" spans="1:12" ht="56.25" customHeight="1">
      <c r="A1288" s="200">
        <v>10</v>
      </c>
      <c r="B1288" s="193" t="s">
        <v>1384</v>
      </c>
      <c r="C1288" s="194">
        <v>42788</v>
      </c>
      <c r="D1288" s="194" t="s">
        <v>2240</v>
      </c>
      <c r="E1288" s="195" t="s">
        <v>15</v>
      </c>
      <c r="F1288" s="195">
        <v>385249</v>
      </c>
      <c r="G1288" s="195"/>
      <c r="H1288" s="196" t="s">
        <v>2241</v>
      </c>
      <c r="I1288" s="197">
        <v>50</v>
      </c>
      <c r="J1288" s="197">
        <v>0</v>
      </c>
      <c r="K1288" s="198">
        <f t="shared" si="19"/>
        <v>50</v>
      </c>
      <c r="L1288" s="199" t="s">
        <v>1580</v>
      </c>
    </row>
    <row r="1289" spans="1:12" ht="56.25" customHeight="1">
      <c r="A1289" s="200">
        <v>25</v>
      </c>
      <c r="B1289" s="193" t="s">
        <v>1408</v>
      </c>
      <c r="C1289" s="194">
        <v>42788</v>
      </c>
      <c r="D1289" s="194" t="s">
        <v>3583</v>
      </c>
      <c r="E1289" s="195" t="s">
        <v>1728</v>
      </c>
      <c r="F1289" s="195">
        <v>12720608</v>
      </c>
      <c r="G1289" s="195"/>
      <c r="H1289" s="196" t="s">
        <v>3584</v>
      </c>
      <c r="I1289" s="197">
        <v>637935.4</v>
      </c>
      <c r="J1289" s="197">
        <v>0</v>
      </c>
      <c r="K1289" s="198">
        <f t="shared" ref="K1289:K1352" si="20">+I1289+J1289</f>
        <v>637935.4</v>
      </c>
      <c r="L1289" s="199" t="s">
        <v>1580</v>
      </c>
    </row>
    <row r="1290" spans="1:12" ht="56.25" customHeight="1">
      <c r="A1290" s="200">
        <v>25</v>
      </c>
      <c r="B1290" s="193" t="s">
        <v>1408</v>
      </c>
      <c r="C1290" s="194">
        <v>42788</v>
      </c>
      <c r="D1290" s="194" t="s">
        <v>3585</v>
      </c>
      <c r="E1290" s="195" t="s">
        <v>1728</v>
      </c>
      <c r="F1290" s="195">
        <v>12720607</v>
      </c>
      <c r="G1290" s="195"/>
      <c r="H1290" s="196" t="s">
        <v>3586</v>
      </c>
      <c r="I1290" s="197">
        <v>1147888.05</v>
      </c>
      <c r="J1290" s="197">
        <v>0</v>
      </c>
      <c r="K1290" s="198">
        <f t="shared" si="20"/>
        <v>1147888.05</v>
      </c>
      <c r="L1290" s="199" t="s">
        <v>1580</v>
      </c>
    </row>
    <row r="1291" spans="1:12" ht="56.25" customHeight="1">
      <c r="A1291" s="200">
        <v>25</v>
      </c>
      <c r="B1291" s="193" t="s">
        <v>1408</v>
      </c>
      <c r="C1291" s="194">
        <v>42788</v>
      </c>
      <c r="D1291" s="194" t="s">
        <v>3587</v>
      </c>
      <c r="E1291" s="195" t="s">
        <v>1728</v>
      </c>
      <c r="F1291" s="195">
        <v>12719264</v>
      </c>
      <c r="G1291" s="195"/>
      <c r="H1291" s="196" t="s">
        <v>3588</v>
      </c>
      <c r="I1291" s="197">
        <v>313724.65000000002</v>
      </c>
      <c r="J1291" s="197">
        <v>0</v>
      </c>
      <c r="K1291" s="198">
        <f t="shared" si="20"/>
        <v>313724.65000000002</v>
      </c>
      <c r="L1291" s="199" t="s">
        <v>1580</v>
      </c>
    </row>
    <row r="1292" spans="1:12" ht="56.25" customHeight="1">
      <c r="A1292" s="200">
        <v>10</v>
      </c>
      <c r="B1292" s="193" t="s">
        <v>1384</v>
      </c>
      <c r="C1292" s="194">
        <v>42788</v>
      </c>
      <c r="D1292" s="194" t="s">
        <v>2242</v>
      </c>
      <c r="E1292" s="195" t="s">
        <v>6</v>
      </c>
      <c r="F1292" s="195">
        <v>385250</v>
      </c>
      <c r="G1292" s="195"/>
      <c r="H1292" s="196" t="s">
        <v>2243</v>
      </c>
      <c r="I1292" s="197">
        <v>0</v>
      </c>
      <c r="J1292" s="197">
        <v>16122.65</v>
      </c>
      <c r="K1292" s="198">
        <f t="shared" si="20"/>
        <v>16122.65</v>
      </c>
      <c r="L1292" s="199" t="s">
        <v>1580</v>
      </c>
    </row>
    <row r="1293" spans="1:12" ht="56.25" customHeight="1">
      <c r="A1293" s="200">
        <v>10</v>
      </c>
      <c r="B1293" s="193" t="s">
        <v>1384</v>
      </c>
      <c r="C1293" s="194">
        <v>42788</v>
      </c>
      <c r="D1293" s="194" t="s">
        <v>2244</v>
      </c>
      <c r="E1293" s="195" t="s">
        <v>15</v>
      </c>
      <c r="F1293" s="195">
        <v>385251</v>
      </c>
      <c r="G1293" s="195"/>
      <c r="H1293" s="196" t="s">
        <v>2245</v>
      </c>
      <c r="I1293" s="197">
        <v>50</v>
      </c>
      <c r="J1293" s="197">
        <v>0</v>
      </c>
      <c r="K1293" s="198">
        <f t="shared" si="20"/>
        <v>50</v>
      </c>
      <c r="L1293" s="199" t="s">
        <v>1580</v>
      </c>
    </row>
    <row r="1294" spans="1:12" ht="56.25" customHeight="1">
      <c r="A1294" s="200">
        <v>10</v>
      </c>
      <c r="B1294" s="193" t="s">
        <v>1384</v>
      </c>
      <c r="C1294" s="194">
        <v>42788</v>
      </c>
      <c r="D1294" s="194" t="s">
        <v>2246</v>
      </c>
      <c r="E1294" s="195" t="s">
        <v>6</v>
      </c>
      <c r="F1294" s="195">
        <v>385252</v>
      </c>
      <c r="G1294" s="195"/>
      <c r="H1294" s="196" t="s">
        <v>2247</v>
      </c>
      <c r="I1294" s="197">
        <v>0</v>
      </c>
      <c r="J1294" s="197">
        <v>26057.5</v>
      </c>
      <c r="K1294" s="198">
        <f t="shared" si="20"/>
        <v>26057.5</v>
      </c>
      <c r="L1294" s="199" t="s">
        <v>1580</v>
      </c>
    </row>
    <row r="1295" spans="1:12" ht="56.25" customHeight="1">
      <c r="A1295" s="200">
        <v>10</v>
      </c>
      <c r="B1295" s="193" t="s">
        <v>1384</v>
      </c>
      <c r="C1295" s="194">
        <v>42788</v>
      </c>
      <c r="D1295" s="194" t="s">
        <v>2248</v>
      </c>
      <c r="E1295" s="195" t="s">
        <v>15</v>
      </c>
      <c r="F1295" s="195">
        <v>385253</v>
      </c>
      <c r="G1295" s="195"/>
      <c r="H1295" s="196" t="s">
        <v>2249</v>
      </c>
      <c r="I1295" s="197">
        <v>50</v>
      </c>
      <c r="J1295" s="197">
        <v>0</v>
      </c>
      <c r="K1295" s="198">
        <f t="shared" si="20"/>
        <v>50</v>
      </c>
      <c r="L1295" s="199" t="s">
        <v>1580</v>
      </c>
    </row>
    <row r="1296" spans="1:12" ht="56.25" customHeight="1">
      <c r="A1296" s="200">
        <v>197</v>
      </c>
      <c r="B1296" s="193" t="s">
        <v>1423</v>
      </c>
      <c r="C1296" s="194">
        <v>42788</v>
      </c>
      <c r="D1296" s="194" t="s">
        <v>4919</v>
      </c>
      <c r="E1296" s="195" t="s">
        <v>15</v>
      </c>
      <c r="F1296" s="195">
        <v>1733</v>
      </c>
      <c r="G1296" s="195"/>
      <c r="H1296" s="196" t="s">
        <v>4920</v>
      </c>
      <c r="I1296" s="197">
        <v>475.8</v>
      </c>
      <c r="J1296" s="197">
        <v>0</v>
      </c>
      <c r="K1296" s="198">
        <f t="shared" si="20"/>
        <v>475.8</v>
      </c>
      <c r="L1296" s="199" t="s">
        <v>1580</v>
      </c>
    </row>
    <row r="1297" spans="1:12" ht="56.25" customHeight="1">
      <c r="A1297" s="200">
        <v>513</v>
      </c>
      <c r="B1297" s="193" t="s">
        <v>1394</v>
      </c>
      <c r="C1297" s="194">
        <v>42788</v>
      </c>
      <c r="D1297" s="194" t="s">
        <v>5745</v>
      </c>
      <c r="E1297" s="195" t="s">
        <v>15</v>
      </c>
      <c r="F1297" s="195">
        <v>1732</v>
      </c>
      <c r="G1297" s="195"/>
      <c r="H1297" s="196" t="s">
        <v>5746</v>
      </c>
      <c r="I1297" s="197">
        <v>462.15000000000003</v>
      </c>
      <c r="J1297" s="197">
        <v>0</v>
      </c>
      <c r="K1297" s="198">
        <f t="shared" si="20"/>
        <v>462.15000000000003</v>
      </c>
      <c r="L1297" s="199" t="s">
        <v>1580</v>
      </c>
    </row>
    <row r="1298" spans="1:12" ht="56.25" customHeight="1">
      <c r="A1298" s="200">
        <v>10</v>
      </c>
      <c r="B1298" s="193" t="s">
        <v>1384</v>
      </c>
      <c r="C1298" s="194">
        <v>42788</v>
      </c>
      <c r="D1298" s="194" t="s">
        <v>2250</v>
      </c>
      <c r="E1298" s="195" t="s">
        <v>6</v>
      </c>
      <c r="F1298" s="195">
        <v>385938</v>
      </c>
      <c r="G1298" s="195"/>
      <c r="H1298" s="196" t="s">
        <v>2251</v>
      </c>
      <c r="I1298" s="197">
        <v>0</v>
      </c>
      <c r="J1298" s="197">
        <v>25785.510000000002</v>
      </c>
      <c r="K1298" s="198">
        <f t="shared" si="20"/>
        <v>25785.510000000002</v>
      </c>
      <c r="L1298" s="199" t="s">
        <v>1580</v>
      </c>
    </row>
    <row r="1299" spans="1:12" ht="56.25" customHeight="1">
      <c r="A1299" s="200">
        <v>10</v>
      </c>
      <c r="B1299" s="193" t="s">
        <v>1384</v>
      </c>
      <c r="C1299" s="194">
        <v>42788</v>
      </c>
      <c r="D1299" s="194" t="s">
        <v>2252</v>
      </c>
      <c r="E1299" s="195" t="s">
        <v>15</v>
      </c>
      <c r="F1299" s="195">
        <v>385939</v>
      </c>
      <c r="G1299" s="195"/>
      <c r="H1299" s="196" t="s">
        <v>2253</v>
      </c>
      <c r="I1299" s="197">
        <v>50</v>
      </c>
      <c r="J1299" s="197">
        <v>0</v>
      </c>
      <c r="K1299" s="198">
        <f t="shared" si="20"/>
        <v>50</v>
      </c>
      <c r="L1299" s="199" t="s">
        <v>1580</v>
      </c>
    </row>
    <row r="1300" spans="1:12" ht="56.25" customHeight="1">
      <c r="A1300" s="200">
        <v>10</v>
      </c>
      <c r="B1300" s="193" t="s">
        <v>1384</v>
      </c>
      <c r="C1300" s="194">
        <v>42788</v>
      </c>
      <c r="D1300" s="194" t="s">
        <v>2254</v>
      </c>
      <c r="E1300" s="195" t="s">
        <v>6</v>
      </c>
      <c r="F1300" s="195">
        <v>385940</v>
      </c>
      <c r="G1300" s="195"/>
      <c r="H1300" s="196" t="s">
        <v>2255</v>
      </c>
      <c r="I1300" s="197">
        <v>0</v>
      </c>
      <c r="J1300" s="197">
        <v>5314.17</v>
      </c>
      <c r="K1300" s="198">
        <f t="shared" si="20"/>
        <v>5314.17</v>
      </c>
      <c r="L1300" s="199" t="s">
        <v>1580</v>
      </c>
    </row>
    <row r="1301" spans="1:12" ht="56.25" customHeight="1">
      <c r="A1301" s="200">
        <v>10</v>
      </c>
      <c r="B1301" s="193" t="s">
        <v>1384</v>
      </c>
      <c r="C1301" s="194">
        <v>42788</v>
      </c>
      <c r="D1301" s="194" t="s">
        <v>2256</v>
      </c>
      <c r="E1301" s="195" t="s">
        <v>15</v>
      </c>
      <c r="F1301" s="195">
        <v>385941</v>
      </c>
      <c r="G1301" s="195"/>
      <c r="H1301" s="196" t="s">
        <v>2257</v>
      </c>
      <c r="I1301" s="197">
        <v>50</v>
      </c>
      <c r="J1301" s="197">
        <v>0</v>
      </c>
      <c r="K1301" s="198">
        <f t="shared" si="20"/>
        <v>50</v>
      </c>
      <c r="L1301" s="199" t="s">
        <v>1580</v>
      </c>
    </row>
    <row r="1302" spans="1:12" ht="56.25" customHeight="1">
      <c r="A1302" s="200">
        <v>10</v>
      </c>
      <c r="B1302" s="193" t="s">
        <v>1384</v>
      </c>
      <c r="C1302" s="194">
        <v>42788</v>
      </c>
      <c r="D1302" s="194" t="s">
        <v>2258</v>
      </c>
      <c r="E1302" s="195" t="s">
        <v>6</v>
      </c>
      <c r="F1302" s="195">
        <v>385942</v>
      </c>
      <c r="G1302" s="195"/>
      <c r="H1302" s="196" t="s">
        <v>2259</v>
      </c>
      <c r="I1302" s="197">
        <v>0</v>
      </c>
      <c r="J1302" s="197">
        <v>11650.54</v>
      </c>
      <c r="K1302" s="198">
        <f t="shared" si="20"/>
        <v>11650.54</v>
      </c>
      <c r="L1302" s="199" t="s">
        <v>1580</v>
      </c>
    </row>
    <row r="1303" spans="1:12" ht="56.25" customHeight="1">
      <c r="A1303" s="200">
        <v>10</v>
      </c>
      <c r="B1303" s="193" t="s">
        <v>1384</v>
      </c>
      <c r="C1303" s="194">
        <v>42788</v>
      </c>
      <c r="D1303" s="194" t="s">
        <v>2260</v>
      </c>
      <c r="E1303" s="195" t="s">
        <v>15</v>
      </c>
      <c r="F1303" s="195">
        <v>385951</v>
      </c>
      <c r="G1303" s="195"/>
      <c r="H1303" s="196" t="s">
        <v>2261</v>
      </c>
      <c r="I1303" s="197">
        <v>50</v>
      </c>
      <c r="J1303" s="197">
        <v>0</v>
      </c>
      <c r="K1303" s="198">
        <f t="shared" si="20"/>
        <v>50</v>
      </c>
      <c r="L1303" s="199" t="s">
        <v>1580</v>
      </c>
    </row>
    <row r="1304" spans="1:12" ht="56.25" customHeight="1">
      <c r="A1304" s="200">
        <v>10</v>
      </c>
      <c r="B1304" s="193" t="s">
        <v>1384</v>
      </c>
      <c r="C1304" s="194">
        <v>42788</v>
      </c>
      <c r="D1304" s="194" t="s">
        <v>2262</v>
      </c>
      <c r="E1304" s="195" t="s">
        <v>6</v>
      </c>
      <c r="F1304" s="195">
        <v>385950</v>
      </c>
      <c r="G1304" s="195"/>
      <c r="H1304" s="196" t="s">
        <v>2263</v>
      </c>
      <c r="I1304" s="197">
        <v>0</v>
      </c>
      <c r="J1304" s="197">
        <v>35363.03</v>
      </c>
      <c r="K1304" s="198">
        <f t="shared" si="20"/>
        <v>35363.03</v>
      </c>
      <c r="L1304" s="199" t="s">
        <v>1580</v>
      </c>
    </row>
    <row r="1305" spans="1:12" ht="56.25" customHeight="1">
      <c r="A1305" s="200">
        <v>513</v>
      </c>
      <c r="B1305" s="193" t="s">
        <v>1394</v>
      </c>
      <c r="C1305" s="194">
        <v>42788</v>
      </c>
      <c r="D1305" s="194" t="s">
        <v>5747</v>
      </c>
      <c r="E1305" s="195" t="s">
        <v>15</v>
      </c>
      <c r="F1305" s="195">
        <v>385949</v>
      </c>
      <c r="G1305" s="195"/>
      <c r="H1305" s="196" t="s">
        <v>5748</v>
      </c>
      <c r="I1305" s="197">
        <v>50</v>
      </c>
      <c r="J1305" s="197">
        <v>0</v>
      </c>
      <c r="K1305" s="198">
        <f t="shared" si="20"/>
        <v>50</v>
      </c>
      <c r="L1305" s="199" t="s">
        <v>1580</v>
      </c>
    </row>
    <row r="1306" spans="1:12" ht="56.25" customHeight="1">
      <c r="A1306" s="200">
        <v>10</v>
      </c>
      <c r="B1306" s="193" t="s">
        <v>1384</v>
      </c>
      <c r="C1306" s="194">
        <v>42788</v>
      </c>
      <c r="D1306" s="194" t="s">
        <v>2264</v>
      </c>
      <c r="E1306" s="195" t="s">
        <v>15</v>
      </c>
      <c r="F1306" s="195">
        <v>385945</v>
      </c>
      <c r="G1306" s="195"/>
      <c r="H1306" s="196" t="s">
        <v>2265</v>
      </c>
      <c r="I1306" s="197">
        <v>50</v>
      </c>
      <c r="J1306" s="197">
        <v>0</v>
      </c>
      <c r="K1306" s="198">
        <f t="shared" si="20"/>
        <v>50</v>
      </c>
      <c r="L1306" s="199" t="s">
        <v>1580</v>
      </c>
    </row>
    <row r="1307" spans="1:12" ht="56.25" customHeight="1">
      <c r="A1307" s="200">
        <v>10</v>
      </c>
      <c r="B1307" s="193" t="s">
        <v>1384</v>
      </c>
      <c r="C1307" s="194">
        <v>42788</v>
      </c>
      <c r="D1307" s="194" t="s">
        <v>2266</v>
      </c>
      <c r="E1307" s="195" t="s">
        <v>6</v>
      </c>
      <c r="F1307" s="195">
        <v>385944</v>
      </c>
      <c r="G1307" s="195"/>
      <c r="H1307" s="196" t="s">
        <v>2267</v>
      </c>
      <c r="I1307" s="197">
        <v>0</v>
      </c>
      <c r="J1307" s="197">
        <v>140280.83000000002</v>
      </c>
      <c r="K1307" s="198">
        <f t="shared" si="20"/>
        <v>140280.83000000002</v>
      </c>
      <c r="L1307" s="199" t="s">
        <v>1580</v>
      </c>
    </row>
    <row r="1308" spans="1:12" ht="56.25" customHeight="1">
      <c r="A1308" s="200">
        <v>10</v>
      </c>
      <c r="B1308" s="193" t="s">
        <v>1384</v>
      </c>
      <c r="C1308" s="194">
        <v>42788</v>
      </c>
      <c r="D1308" s="194" t="s">
        <v>2268</v>
      </c>
      <c r="E1308" s="195" t="s">
        <v>15</v>
      </c>
      <c r="F1308" s="195">
        <v>385943</v>
      </c>
      <c r="G1308" s="195"/>
      <c r="H1308" s="196" t="s">
        <v>2269</v>
      </c>
      <c r="I1308" s="197">
        <v>50</v>
      </c>
      <c r="J1308" s="197">
        <v>0</v>
      </c>
      <c r="K1308" s="198">
        <f t="shared" si="20"/>
        <v>50</v>
      </c>
      <c r="L1308" s="199" t="s">
        <v>1580</v>
      </c>
    </row>
    <row r="1309" spans="1:12" ht="56.25" customHeight="1">
      <c r="A1309" s="200">
        <v>10</v>
      </c>
      <c r="B1309" s="193" t="s">
        <v>1384</v>
      </c>
      <c r="C1309" s="194">
        <v>42789</v>
      </c>
      <c r="D1309" s="194" t="s">
        <v>2270</v>
      </c>
      <c r="E1309" s="195" t="s">
        <v>11</v>
      </c>
      <c r="F1309" s="195">
        <v>880543</v>
      </c>
      <c r="G1309" s="195"/>
      <c r="H1309" s="196" t="s">
        <v>2271</v>
      </c>
      <c r="I1309" s="197">
        <v>50</v>
      </c>
      <c r="J1309" s="197">
        <v>0</v>
      </c>
      <c r="K1309" s="198">
        <f t="shared" si="20"/>
        <v>50</v>
      </c>
      <c r="L1309" s="199" t="s">
        <v>1580</v>
      </c>
    </row>
    <row r="1310" spans="1:12" ht="56.25" customHeight="1">
      <c r="A1310" s="200">
        <v>132</v>
      </c>
      <c r="B1310" s="193" t="s">
        <v>1414</v>
      </c>
      <c r="C1310" s="194">
        <v>42789</v>
      </c>
      <c r="D1310" s="194" t="s">
        <v>4863</v>
      </c>
      <c r="E1310" s="195" t="s">
        <v>11</v>
      </c>
      <c r="F1310" s="195">
        <v>880588</v>
      </c>
      <c r="G1310" s="195"/>
      <c r="H1310" s="196" t="s">
        <v>4864</v>
      </c>
      <c r="I1310" s="197">
        <v>2283.0700000000002</v>
      </c>
      <c r="J1310" s="197">
        <v>0</v>
      </c>
      <c r="K1310" s="198">
        <f t="shared" si="20"/>
        <v>2283.0700000000002</v>
      </c>
      <c r="L1310" s="199" t="s">
        <v>1580</v>
      </c>
    </row>
    <row r="1311" spans="1:12" ht="56.25" customHeight="1">
      <c r="A1311" s="200">
        <v>342</v>
      </c>
      <c r="B1311" s="193" t="s">
        <v>1425</v>
      </c>
      <c r="C1311" s="194">
        <v>42789</v>
      </c>
      <c r="D1311" s="194" t="s">
        <v>5379</v>
      </c>
      <c r="E1311" s="195" t="s">
        <v>6</v>
      </c>
      <c r="F1311" s="195">
        <v>880591</v>
      </c>
      <c r="G1311" s="195"/>
      <c r="H1311" s="196" t="s">
        <v>5380</v>
      </c>
      <c r="I1311" s="197">
        <v>0</v>
      </c>
      <c r="J1311" s="197">
        <v>517528.02</v>
      </c>
      <c r="K1311" s="198">
        <f t="shared" si="20"/>
        <v>517528.02</v>
      </c>
      <c r="L1311" s="199" t="s">
        <v>1580</v>
      </c>
    </row>
    <row r="1312" spans="1:12" ht="56.25" customHeight="1">
      <c r="A1312" s="200">
        <v>132</v>
      </c>
      <c r="B1312" s="193" t="s">
        <v>1414</v>
      </c>
      <c r="C1312" s="194">
        <v>42789</v>
      </c>
      <c r="D1312" s="194" t="s">
        <v>4865</v>
      </c>
      <c r="E1312" s="195" t="s">
        <v>11</v>
      </c>
      <c r="F1312" s="195">
        <v>880620</v>
      </c>
      <c r="G1312" s="195"/>
      <c r="H1312" s="196" t="s">
        <v>4866</v>
      </c>
      <c r="I1312" s="197">
        <v>490</v>
      </c>
      <c r="J1312" s="197">
        <v>0</v>
      </c>
      <c r="K1312" s="198">
        <f t="shared" si="20"/>
        <v>490</v>
      </c>
      <c r="L1312" s="199" t="s">
        <v>1580</v>
      </c>
    </row>
    <row r="1313" spans="1:12" ht="56.25" customHeight="1">
      <c r="A1313" s="200">
        <v>513</v>
      </c>
      <c r="B1313" s="193" t="s">
        <v>1394</v>
      </c>
      <c r="C1313" s="194">
        <v>42789</v>
      </c>
      <c r="D1313" s="194" t="s">
        <v>5749</v>
      </c>
      <c r="E1313" s="195" t="s">
        <v>11</v>
      </c>
      <c r="F1313" s="195">
        <v>880634</v>
      </c>
      <c r="G1313" s="195"/>
      <c r="H1313" s="196" t="s">
        <v>5750</v>
      </c>
      <c r="I1313" s="197">
        <v>270</v>
      </c>
      <c r="J1313" s="197">
        <v>0</v>
      </c>
      <c r="K1313" s="198">
        <f t="shared" si="20"/>
        <v>270</v>
      </c>
      <c r="L1313" s="199" t="s">
        <v>1580</v>
      </c>
    </row>
    <row r="1314" spans="1:12" ht="56.25" customHeight="1">
      <c r="A1314" s="200">
        <v>117</v>
      </c>
      <c r="B1314" s="193" t="s">
        <v>1397</v>
      </c>
      <c r="C1314" s="194">
        <v>42789</v>
      </c>
      <c r="D1314" s="194" t="s">
        <v>4700</v>
      </c>
      <c r="E1314" s="195" t="s">
        <v>11</v>
      </c>
      <c r="F1314" s="195">
        <v>880638</v>
      </c>
      <c r="G1314" s="195"/>
      <c r="H1314" s="196" t="s">
        <v>4701</v>
      </c>
      <c r="I1314" s="197">
        <v>50</v>
      </c>
      <c r="J1314" s="197">
        <v>0</v>
      </c>
      <c r="K1314" s="198">
        <f t="shared" si="20"/>
        <v>50</v>
      </c>
      <c r="L1314" s="199" t="s">
        <v>1580</v>
      </c>
    </row>
    <row r="1315" spans="1:12" ht="56.25" customHeight="1">
      <c r="A1315" s="200" t="s">
        <v>629</v>
      </c>
      <c r="B1315" s="193" t="s">
        <v>630</v>
      </c>
      <c r="C1315" s="194">
        <v>42789</v>
      </c>
      <c r="D1315" s="194" t="s">
        <v>7581</v>
      </c>
      <c r="E1315" s="195" t="s">
        <v>6</v>
      </c>
      <c r="F1315" s="195">
        <v>805939</v>
      </c>
      <c r="G1315" s="195"/>
      <c r="H1315" s="196" t="s">
        <v>7582</v>
      </c>
      <c r="I1315" s="197">
        <v>0</v>
      </c>
      <c r="J1315" s="197">
        <v>100000</v>
      </c>
      <c r="K1315" s="198">
        <f t="shared" si="20"/>
        <v>100000</v>
      </c>
      <c r="L1315" s="199" t="s">
        <v>1580</v>
      </c>
    </row>
    <row r="1316" spans="1:12" ht="56.25" customHeight="1">
      <c r="A1316" s="200">
        <v>10</v>
      </c>
      <c r="B1316" s="193" t="s">
        <v>1384</v>
      </c>
      <c r="C1316" s="194">
        <v>42789</v>
      </c>
      <c r="D1316" s="194" t="s">
        <v>2272</v>
      </c>
      <c r="E1316" s="195" t="s">
        <v>6</v>
      </c>
      <c r="F1316" s="195">
        <v>880511</v>
      </c>
      <c r="G1316" s="195"/>
      <c r="H1316" s="196" t="s">
        <v>2273</v>
      </c>
      <c r="I1316" s="197">
        <v>0</v>
      </c>
      <c r="J1316" s="197">
        <v>126842.29000000001</v>
      </c>
      <c r="K1316" s="198">
        <f t="shared" si="20"/>
        <v>126842.29000000001</v>
      </c>
      <c r="L1316" s="199" t="s">
        <v>1580</v>
      </c>
    </row>
    <row r="1317" spans="1:12" ht="56.25" customHeight="1">
      <c r="A1317" s="200">
        <v>10</v>
      </c>
      <c r="B1317" s="193" t="s">
        <v>1384</v>
      </c>
      <c r="C1317" s="194">
        <v>42789</v>
      </c>
      <c r="D1317" s="194" t="s">
        <v>2274</v>
      </c>
      <c r="E1317" s="195" t="s">
        <v>11</v>
      </c>
      <c r="F1317" s="195">
        <v>880511</v>
      </c>
      <c r="G1317" s="195"/>
      <c r="H1317" s="196" t="s">
        <v>2275</v>
      </c>
      <c r="I1317" s="197">
        <v>50</v>
      </c>
      <c r="J1317" s="197">
        <v>0</v>
      </c>
      <c r="K1317" s="198">
        <f t="shared" si="20"/>
        <v>50</v>
      </c>
      <c r="L1317" s="199" t="s">
        <v>1580</v>
      </c>
    </row>
    <row r="1318" spans="1:12" ht="56.25" customHeight="1">
      <c r="A1318" s="200">
        <v>10</v>
      </c>
      <c r="B1318" s="193" t="s">
        <v>1384</v>
      </c>
      <c r="C1318" s="194">
        <v>42789</v>
      </c>
      <c r="D1318" s="194" t="s">
        <v>2276</v>
      </c>
      <c r="E1318" s="195" t="s">
        <v>6</v>
      </c>
      <c r="F1318" s="195">
        <v>880534</v>
      </c>
      <c r="G1318" s="195"/>
      <c r="H1318" s="196" t="s">
        <v>2277</v>
      </c>
      <c r="I1318" s="197">
        <v>0</v>
      </c>
      <c r="J1318" s="197">
        <v>91808</v>
      </c>
      <c r="K1318" s="198">
        <f t="shared" si="20"/>
        <v>91808</v>
      </c>
      <c r="L1318" s="199" t="s">
        <v>1580</v>
      </c>
    </row>
    <row r="1319" spans="1:12" ht="56.25" customHeight="1">
      <c r="A1319" s="200">
        <v>10</v>
      </c>
      <c r="B1319" s="193" t="s">
        <v>1384</v>
      </c>
      <c r="C1319" s="194">
        <v>42789</v>
      </c>
      <c r="D1319" s="194" t="s">
        <v>2278</v>
      </c>
      <c r="E1319" s="195" t="s">
        <v>11</v>
      </c>
      <c r="F1319" s="195">
        <v>880534</v>
      </c>
      <c r="G1319" s="195"/>
      <c r="H1319" s="196" t="s">
        <v>2279</v>
      </c>
      <c r="I1319" s="197">
        <v>50</v>
      </c>
      <c r="J1319" s="197">
        <v>0</v>
      </c>
      <c r="K1319" s="198">
        <f t="shared" si="20"/>
        <v>50</v>
      </c>
      <c r="L1319" s="199" t="s">
        <v>1580</v>
      </c>
    </row>
    <row r="1320" spans="1:12" ht="56.25" customHeight="1">
      <c r="A1320" s="200">
        <v>10</v>
      </c>
      <c r="B1320" s="193" t="s">
        <v>1384</v>
      </c>
      <c r="C1320" s="194">
        <v>42789</v>
      </c>
      <c r="D1320" s="194" t="s">
        <v>2280</v>
      </c>
      <c r="E1320" s="195" t="s">
        <v>6</v>
      </c>
      <c r="F1320" s="195">
        <v>880543</v>
      </c>
      <c r="G1320" s="195"/>
      <c r="H1320" s="196" t="s">
        <v>2281</v>
      </c>
      <c r="I1320" s="197">
        <v>0</v>
      </c>
      <c r="J1320" s="197">
        <v>109368.91</v>
      </c>
      <c r="K1320" s="198">
        <f t="shared" si="20"/>
        <v>109368.91</v>
      </c>
      <c r="L1320" s="199" t="s">
        <v>1580</v>
      </c>
    </row>
    <row r="1321" spans="1:12" ht="56.25" customHeight="1">
      <c r="A1321" s="200">
        <v>513</v>
      </c>
      <c r="B1321" s="193" t="s">
        <v>1394</v>
      </c>
      <c r="C1321" s="194">
        <v>42789</v>
      </c>
      <c r="D1321" s="194" t="s">
        <v>5751</v>
      </c>
      <c r="E1321" s="195" t="s">
        <v>15</v>
      </c>
      <c r="F1321" s="195">
        <v>386208</v>
      </c>
      <c r="G1321" s="195"/>
      <c r="H1321" s="196" t="s">
        <v>5752</v>
      </c>
      <c r="I1321" s="197">
        <v>50</v>
      </c>
      <c r="J1321" s="197">
        <v>0</v>
      </c>
      <c r="K1321" s="198">
        <f t="shared" si="20"/>
        <v>50</v>
      </c>
      <c r="L1321" s="199" t="s">
        <v>1580</v>
      </c>
    </row>
    <row r="1322" spans="1:12" ht="56.25" customHeight="1">
      <c r="A1322" s="200">
        <v>513</v>
      </c>
      <c r="B1322" s="193" t="s">
        <v>1394</v>
      </c>
      <c r="C1322" s="194">
        <v>42789</v>
      </c>
      <c r="D1322" s="194" t="s">
        <v>5753</v>
      </c>
      <c r="E1322" s="195" t="s">
        <v>15</v>
      </c>
      <c r="F1322" s="195">
        <v>386205</v>
      </c>
      <c r="G1322" s="195"/>
      <c r="H1322" s="196" t="s">
        <v>5754</v>
      </c>
      <c r="I1322" s="197">
        <v>50</v>
      </c>
      <c r="J1322" s="197">
        <v>0</v>
      </c>
      <c r="K1322" s="198">
        <f t="shared" si="20"/>
        <v>50</v>
      </c>
      <c r="L1322" s="199" t="s">
        <v>1580</v>
      </c>
    </row>
    <row r="1323" spans="1:12" ht="56.25" customHeight="1">
      <c r="A1323" s="200">
        <v>513</v>
      </c>
      <c r="B1323" s="193" t="s">
        <v>1394</v>
      </c>
      <c r="C1323" s="194">
        <v>42789</v>
      </c>
      <c r="D1323" s="194" t="s">
        <v>5755</v>
      </c>
      <c r="E1323" s="195" t="s">
        <v>15</v>
      </c>
      <c r="F1323" s="195">
        <v>386199</v>
      </c>
      <c r="G1323" s="195"/>
      <c r="H1323" s="196" t="s">
        <v>5756</v>
      </c>
      <c r="I1323" s="197">
        <v>50</v>
      </c>
      <c r="J1323" s="197">
        <v>0</v>
      </c>
      <c r="K1323" s="198">
        <f t="shared" si="20"/>
        <v>50</v>
      </c>
      <c r="L1323" s="199" t="s">
        <v>1580</v>
      </c>
    </row>
    <row r="1324" spans="1:12" ht="56.25" customHeight="1">
      <c r="A1324" s="200">
        <v>513</v>
      </c>
      <c r="B1324" s="193" t="s">
        <v>1394</v>
      </c>
      <c r="C1324" s="194">
        <v>42789</v>
      </c>
      <c r="D1324" s="194" t="s">
        <v>5757</v>
      </c>
      <c r="E1324" s="195" t="s">
        <v>15</v>
      </c>
      <c r="F1324" s="195">
        <v>386182</v>
      </c>
      <c r="G1324" s="195"/>
      <c r="H1324" s="196" t="s">
        <v>5758</v>
      </c>
      <c r="I1324" s="197">
        <v>50</v>
      </c>
      <c r="J1324" s="197">
        <v>0</v>
      </c>
      <c r="K1324" s="198">
        <f t="shared" si="20"/>
        <v>50</v>
      </c>
      <c r="L1324" s="199" t="s">
        <v>1580</v>
      </c>
    </row>
    <row r="1325" spans="1:12" ht="56.25" customHeight="1">
      <c r="A1325" s="200">
        <v>10</v>
      </c>
      <c r="B1325" s="193" t="s">
        <v>1384</v>
      </c>
      <c r="C1325" s="194">
        <v>42789</v>
      </c>
      <c r="D1325" s="194" t="s">
        <v>2282</v>
      </c>
      <c r="E1325" s="195" t="s">
        <v>6</v>
      </c>
      <c r="F1325" s="195">
        <v>386894</v>
      </c>
      <c r="G1325" s="195"/>
      <c r="H1325" s="196" t="s">
        <v>2283</v>
      </c>
      <c r="I1325" s="197">
        <v>0</v>
      </c>
      <c r="J1325" s="197">
        <v>27283.39</v>
      </c>
      <c r="K1325" s="198">
        <f t="shared" si="20"/>
        <v>27283.39</v>
      </c>
      <c r="L1325" s="199" t="s">
        <v>1580</v>
      </c>
    </row>
    <row r="1326" spans="1:12" ht="56.25" customHeight="1">
      <c r="A1326" s="200">
        <v>10</v>
      </c>
      <c r="B1326" s="193" t="s">
        <v>1384</v>
      </c>
      <c r="C1326" s="194">
        <v>42789</v>
      </c>
      <c r="D1326" s="194" t="s">
        <v>2284</v>
      </c>
      <c r="E1326" s="195" t="s">
        <v>15</v>
      </c>
      <c r="F1326" s="195">
        <v>386895</v>
      </c>
      <c r="G1326" s="195"/>
      <c r="H1326" s="196" t="s">
        <v>2285</v>
      </c>
      <c r="I1326" s="197">
        <v>50</v>
      </c>
      <c r="J1326" s="197">
        <v>0</v>
      </c>
      <c r="K1326" s="198">
        <f t="shared" si="20"/>
        <v>50</v>
      </c>
      <c r="L1326" s="199" t="s">
        <v>1580</v>
      </c>
    </row>
    <row r="1327" spans="1:12" ht="56.25" customHeight="1">
      <c r="A1327" s="200">
        <v>10</v>
      </c>
      <c r="B1327" s="193" t="s">
        <v>1384</v>
      </c>
      <c r="C1327" s="194">
        <v>42789</v>
      </c>
      <c r="D1327" s="194" t="s">
        <v>2286</v>
      </c>
      <c r="E1327" s="195" t="s">
        <v>6</v>
      </c>
      <c r="F1327" s="195">
        <v>386896</v>
      </c>
      <c r="G1327" s="195"/>
      <c r="H1327" s="196" t="s">
        <v>2287</v>
      </c>
      <c r="I1327" s="197">
        <v>0</v>
      </c>
      <c r="J1327" s="197">
        <v>49261.39</v>
      </c>
      <c r="K1327" s="198">
        <f t="shared" si="20"/>
        <v>49261.39</v>
      </c>
      <c r="L1327" s="199" t="s">
        <v>1580</v>
      </c>
    </row>
    <row r="1328" spans="1:12" ht="56.25" customHeight="1">
      <c r="A1328" s="200">
        <v>10</v>
      </c>
      <c r="B1328" s="193" t="s">
        <v>1384</v>
      </c>
      <c r="C1328" s="194">
        <v>42789</v>
      </c>
      <c r="D1328" s="194" t="s">
        <v>2288</v>
      </c>
      <c r="E1328" s="195" t="s">
        <v>15</v>
      </c>
      <c r="F1328" s="195">
        <v>386897</v>
      </c>
      <c r="G1328" s="195"/>
      <c r="H1328" s="196" t="s">
        <v>2289</v>
      </c>
      <c r="I1328" s="197">
        <v>50</v>
      </c>
      <c r="J1328" s="197">
        <v>0</v>
      </c>
      <c r="K1328" s="198">
        <f t="shared" si="20"/>
        <v>50</v>
      </c>
      <c r="L1328" s="199" t="s">
        <v>1580</v>
      </c>
    </row>
    <row r="1329" spans="1:12" ht="56.25" customHeight="1">
      <c r="A1329" s="200">
        <v>10</v>
      </c>
      <c r="B1329" s="193" t="s">
        <v>1384</v>
      </c>
      <c r="C1329" s="194">
        <v>42789</v>
      </c>
      <c r="D1329" s="194" t="s">
        <v>2290</v>
      </c>
      <c r="E1329" s="195" t="s">
        <v>6</v>
      </c>
      <c r="F1329" s="195">
        <v>386898</v>
      </c>
      <c r="G1329" s="195"/>
      <c r="H1329" s="196" t="s">
        <v>2291</v>
      </c>
      <c r="I1329" s="197">
        <v>0</v>
      </c>
      <c r="J1329" s="197">
        <v>40810.21</v>
      </c>
      <c r="K1329" s="198">
        <f t="shared" si="20"/>
        <v>40810.21</v>
      </c>
      <c r="L1329" s="199" t="s">
        <v>1580</v>
      </c>
    </row>
    <row r="1330" spans="1:12" ht="56.25" customHeight="1">
      <c r="A1330" s="200">
        <v>10</v>
      </c>
      <c r="B1330" s="193" t="s">
        <v>1384</v>
      </c>
      <c r="C1330" s="194">
        <v>42789</v>
      </c>
      <c r="D1330" s="194" t="s">
        <v>2292</v>
      </c>
      <c r="E1330" s="195" t="s">
        <v>15</v>
      </c>
      <c r="F1330" s="195">
        <v>386899</v>
      </c>
      <c r="G1330" s="195"/>
      <c r="H1330" s="196" t="s">
        <v>2293</v>
      </c>
      <c r="I1330" s="197">
        <v>50</v>
      </c>
      <c r="J1330" s="197">
        <v>0</v>
      </c>
      <c r="K1330" s="198">
        <f t="shared" si="20"/>
        <v>50</v>
      </c>
      <c r="L1330" s="199" t="s">
        <v>1580</v>
      </c>
    </row>
    <row r="1331" spans="1:12" ht="56.25" customHeight="1">
      <c r="A1331" s="200" t="s">
        <v>628</v>
      </c>
      <c r="B1331" s="193" t="s">
        <v>627</v>
      </c>
      <c r="C1331" s="194">
        <v>42789</v>
      </c>
      <c r="D1331" s="194" t="s">
        <v>6538</v>
      </c>
      <c r="E1331" s="195" t="s">
        <v>6</v>
      </c>
      <c r="F1331" s="195">
        <v>387175</v>
      </c>
      <c r="G1331" s="195"/>
      <c r="H1331" s="196" t="s">
        <v>6539</v>
      </c>
      <c r="I1331" s="197">
        <v>0</v>
      </c>
      <c r="J1331" s="197">
        <v>54009.81</v>
      </c>
      <c r="K1331" s="198">
        <f t="shared" si="20"/>
        <v>54009.81</v>
      </c>
      <c r="L1331" s="199" t="s">
        <v>1580</v>
      </c>
    </row>
    <row r="1332" spans="1:12" ht="56.25" customHeight="1">
      <c r="A1332" s="200" t="s">
        <v>628</v>
      </c>
      <c r="B1332" s="193" t="s">
        <v>627</v>
      </c>
      <c r="C1332" s="194">
        <v>42789</v>
      </c>
      <c r="D1332" s="194" t="s">
        <v>6540</v>
      </c>
      <c r="E1332" s="195" t="s">
        <v>15</v>
      </c>
      <c r="F1332" s="195">
        <v>387176</v>
      </c>
      <c r="G1332" s="195"/>
      <c r="H1332" s="196" t="s">
        <v>6541</v>
      </c>
      <c r="I1332" s="197">
        <v>50</v>
      </c>
      <c r="J1332" s="197">
        <v>0</v>
      </c>
      <c r="K1332" s="198">
        <f t="shared" si="20"/>
        <v>50</v>
      </c>
      <c r="L1332" s="199" t="s">
        <v>1580</v>
      </c>
    </row>
    <row r="1333" spans="1:12" ht="56.25" customHeight="1">
      <c r="A1333" s="200">
        <v>25</v>
      </c>
      <c r="B1333" s="193" t="s">
        <v>1408</v>
      </c>
      <c r="C1333" s="194">
        <v>42789</v>
      </c>
      <c r="D1333" s="194" t="s">
        <v>3589</v>
      </c>
      <c r="E1333" s="195" t="s">
        <v>1728</v>
      </c>
      <c r="F1333" s="195">
        <v>12747112</v>
      </c>
      <c r="G1333" s="195"/>
      <c r="H1333" s="196" t="s">
        <v>3590</v>
      </c>
      <c r="I1333" s="197">
        <v>136214.79999999999</v>
      </c>
      <c r="J1333" s="197">
        <v>0</v>
      </c>
      <c r="K1333" s="198">
        <f t="shared" si="20"/>
        <v>136214.79999999999</v>
      </c>
      <c r="L1333" s="199" t="s">
        <v>1580</v>
      </c>
    </row>
    <row r="1334" spans="1:12" ht="56.25" customHeight="1">
      <c r="A1334" s="200">
        <v>25</v>
      </c>
      <c r="B1334" s="193" t="s">
        <v>1408</v>
      </c>
      <c r="C1334" s="194">
        <v>42789</v>
      </c>
      <c r="D1334" s="194" t="s">
        <v>3591</v>
      </c>
      <c r="E1334" s="195" t="s">
        <v>1728</v>
      </c>
      <c r="F1334" s="195">
        <v>12747119</v>
      </c>
      <c r="G1334" s="195"/>
      <c r="H1334" s="196" t="s">
        <v>3592</v>
      </c>
      <c r="I1334" s="197">
        <v>665128.91</v>
      </c>
      <c r="J1334" s="197">
        <v>0</v>
      </c>
      <c r="K1334" s="198">
        <f t="shared" si="20"/>
        <v>665128.91</v>
      </c>
      <c r="L1334" s="199" t="s">
        <v>1580</v>
      </c>
    </row>
    <row r="1335" spans="1:12" ht="56.25" customHeight="1">
      <c r="A1335" s="200">
        <v>25</v>
      </c>
      <c r="B1335" s="193" t="s">
        <v>1408</v>
      </c>
      <c r="C1335" s="194">
        <v>42789</v>
      </c>
      <c r="D1335" s="194" t="s">
        <v>3593</v>
      </c>
      <c r="E1335" s="195" t="s">
        <v>1728</v>
      </c>
      <c r="F1335" s="195">
        <v>12747120</v>
      </c>
      <c r="G1335" s="195"/>
      <c r="H1335" s="196" t="s">
        <v>3594</v>
      </c>
      <c r="I1335" s="197">
        <v>2088097.4</v>
      </c>
      <c r="J1335" s="197">
        <v>0</v>
      </c>
      <c r="K1335" s="198">
        <f t="shared" si="20"/>
        <v>2088097.4</v>
      </c>
      <c r="L1335" s="199" t="s">
        <v>1580</v>
      </c>
    </row>
    <row r="1336" spans="1:12" ht="56.25" customHeight="1">
      <c r="A1336" s="200">
        <v>25</v>
      </c>
      <c r="B1336" s="193" t="s">
        <v>1408</v>
      </c>
      <c r="C1336" s="194">
        <v>42789</v>
      </c>
      <c r="D1336" s="194" t="s">
        <v>3595</v>
      </c>
      <c r="E1336" s="195" t="s">
        <v>1728</v>
      </c>
      <c r="F1336" s="195">
        <v>12747121</v>
      </c>
      <c r="G1336" s="195"/>
      <c r="H1336" s="196" t="s">
        <v>3596</v>
      </c>
      <c r="I1336" s="197">
        <v>872005.1</v>
      </c>
      <c r="J1336" s="197">
        <v>0</v>
      </c>
      <c r="K1336" s="198">
        <f t="shared" si="20"/>
        <v>872005.1</v>
      </c>
      <c r="L1336" s="199" t="s">
        <v>1580</v>
      </c>
    </row>
    <row r="1337" spans="1:12" ht="56.25" customHeight="1">
      <c r="A1337" s="200">
        <v>25</v>
      </c>
      <c r="B1337" s="193" t="s">
        <v>1408</v>
      </c>
      <c r="C1337" s="194">
        <v>42789</v>
      </c>
      <c r="D1337" s="194" t="s">
        <v>3597</v>
      </c>
      <c r="E1337" s="195" t="s">
        <v>1728</v>
      </c>
      <c r="F1337" s="195">
        <v>12747123</v>
      </c>
      <c r="G1337" s="195"/>
      <c r="H1337" s="196" t="s">
        <v>3598</v>
      </c>
      <c r="I1337" s="197">
        <v>319999.77</v>
      </c>
      <c r="J1337" s="197">
        <v>0</v>
      </c>
      <c r="K1337" s="198">
        <f t="shared" si="20"/>
        <v>319999.77</v>
      </c>
      <c r="L1337" s="199" t="s">
        <v>1580</v>
      </c>
    </row>
    <row r="1338" spans="1:12" ht="56.25" customHeight="1">
      <c r="A1338" s="200">
        <v>513</v>
      </c>
      <c r="B1338" s="193" t="s">
        <v>1394</v>
      </c>
      <c r="C1338" s="194">
        <v>42789</v>
      </c>
      <c r="D1338" s="194" t="s">
        <v>5759</v>
      </c>
      <c r="E1338" s="195" t="s">
        <v>15</v>
      </c>
      <c r="F1338" s="195">
        <v>386223</v>
      </c>
      <c r="G1338" s="195"/>
      <c r="H1338" s="196" t="s">
        <v>5760</v>
      </c>
      <c r="I1338" s="197">
        <v>50</v>
      </c>
      <c r="J1338" s="197">
        <v>0</v>
      </c>
      <c r="K1338" s="198">
        <f t="shared" si="20"/>
        <v>50</v>
      </c>
      <c r="L1338" s="199" t="s">
        <v>1580</v>
      </c>
    </row>
    <row r="1339" spans="1:12" ht="56.25" customHeight="1">
      <c r="A1339" s="200" t="s">
        <v>628</v>
      </c>
      <c r="B1339" s="193" t="s">
        <v>627</v>
      </c>
      <c r="C1339" s="194">
        <v>42789</v>
      </c>
      <c r="D1339" s="194" t="s">
        <v>6542</v>
      </c>
      <c r="E1339" s="195" t="s">
        <v>6</v>
      </c>
      <c r="F1339" s="195">
        <v>386224</v>
      </c>
      <c r="G1339" s="195"/>
      <c r="H1339" s="196" t="s">
        <v>6543</v>
      </c>
      <c r="I1339" s="197">
        <v>0</v>
      </c>
      <c r="J1339" s="197">
        <v>87993.97</v>
      </c>
      <c r="K1339" s="198">
        <f t="shared" si="20"/>
        <v>87993.97</v>
      </c>
      <c r="L1339" s="199" t="s">
        <v>1580</v>
      </c>
    </row>
    <row r="1340" spans="1:12" ht="56.25" customHeight="1">
      <c r="A1340" s="200" t="s">
        <v>628</v>
      </c>
      <c r="B1340" s="193" t="s">
        <v>627</v>
      </c>
      <c r="C1340" s="194">
        <v>42789</v>
      </c>
      <c r="D1340" s="194" t="s">
        <v>6544</v>
      </c>
      <c r="E1340" s="195" t="s">
        <v>15</v>
      </c>
      <c r="F1340" s="195">
        <v>386225</v>
      </c>
      <c r="G1340" s="195"/>
      <c r="H1340" s="196" t="s">
        <v>6545</v>
      </c>
      <c r="I1340" s="197">
        <v>50</v>
      </c>
      <c r="J1340" s="197">
        <v>0</v>
      </c>
      <c r="K1340" s="198">
        <f t="shared" si="20"/>
        <v>50</v>
      </c>
      <c r="L1340" s="199" t="s">
        <v>1580</v>
      </c>
    </row>
    <row r="1341" spans="1:12" ht="56.25" customHeight="1">
      <c r="A1341" s="200">
        <v>340</v>
      </c>
      <c r="B1341" s="193" t="s">
        <v>1401</v>
      </c>
      <c r="C1341" s="194">
        <v>42789</v>
      </c>
      <c r="D1341" s="194" t="s">
        <v>5305</v>
      </c>
      <c r="E1341" s="195" t="s">
        <v>6</v>
      </c>
      <c r="F1341" s="195">
        <v>386228</v>
      </c>
      <c r="G1341" s="195"/>
      <c r="H1341" s="196" t="s">
        <v>5306</v>
      </c>
      <c r="I1341" s="197">
        <v>0</v>
      </c>
      <c r="J1341" s="197">
        <v>20261.900000000001</v>
      </c>
      <c r="K1341" s="198">
        <f t="shared" si="20"/>
        <v>20261.900000000001</v>
      </c>
      <c r="L1341" s="199" t="s">
        <v>1580</v>
      </c>
    </row>
    <row r="1342" spans="1:12" ht="56.25" customHeight="1">
      <c r="A1342" s="200">
        <v>340</v>
      </c>
      <c r="B1342" s="193" t="s">
        <v>1401</v>
      </c>
      <c r="C1342" s="194">
        <v>42789</v>
      </c>
      <c r="D1342" s="194" t="s">
        <v>5307</v>
      </c>
      <c r="E1342" s="195" t="s">
        <v>15</v>
      </c>
      <c r="F1342" s="195">
        <v>386229</v>
      </c>
      <c r="G1342" s="195"/>
      <c r="H1342" s="196" t="s">
        <v>5308</v>
      </c>
      <c r="I1342" s="197">
        <v>50</v>
      </c>
      <c r="J1342" s="197">
        <v>0</v>
      </c>
      <c r="K1342" s="198">
        <f t="shared" si="20"/>
        <v>50</v>
      </c>
      <c r="L1342" s="199" t="s">
        <v>1580</v>
      </c>
    </row>
    <row r="1343" spans="1:12" ht="56.25" customHeight="1">
      <c r="A1343" s="200" t="s">
        <v>628</v>
      </c>
      <c r="B1343" s="193" t="s">
        <v>627</v>
      </c>
      <c r="C1343" s="194">
        <v>42789</v>
      </c>
      <c r="D1343" s="194" t="s">
        <v>6546</v>
      </c>
      <c r="E1343" s="195" t="s">
        <v>6</v>
      </c>
      <c r="F1343" s="195">
        <v>386482</v>
      </c>
      <c r="G1343" s="195"/>
      <c r="H1343" s="196" t="s">
        <v>6547</v>
      </c>
      <c r="I1343" s="197">
        <v>0</v>
      </c>
      <c r="J1343" s="197">
        <v>12002.53</v>
      </c>
      <c r="K1343" s="198">
        <f t="shared" si="20"/>
        <v>12002.53</v>
      </c>
      <c r="L1343" s="199" t="s">
        <v>1580</v>
      </c>
    </row>
    <row r="1344" spans="1:12" ht="56.25" customHeight="1">
      <c r="A1344" s="200" t="s">
        <v>628</v>
      </c>
      <c r="B1344" s="193" t="s">
        <v>627</v>
      </c>
      <c r="C1344" s="194">
        <v>42789</v>
      </c>
      <c r="D1344" s="194" t="s">
        <v>6548</v>
      </c>
      <c r="E1344" s="195" t="s">
        <v>15</v>
      </c>
      <c r="F1344" s="195">
        <v>386483</v>
      </c>
      <c r="G1344" s="195"/>
      <c r="H1344" s="196" t="s">
        <v>6549</v>
      </c>
      <c r="I1344" s="197">
        <v>50</v>
      </c>
      <c r="J1344" s="197">
        <v>0</v>
      </c>
      <c r="K1344" s="198">
        <f t="shared" si="20"/>
        <v>50</v>
      </c>
      <c r="L1344" s="199" t="s">
        <v>1580</v>
      </c>
    </row>
    <row r="1345" spans="1:12" ht="56.25" customHeight="1">
      <c r="A1345" s="200">
        <v>513</v>
      </c>
      <c r="B1345" s="193" t="s">
        <v>1394</v>
      </c>
      <c r="C1345" s="194">
        <v>42789</v>
      </c>
      <c r="D1345" s="194" t="s">
        <v>5761</v>
      </c>
      <c r="E1345" s="195" t="s">
        <v>15</v>
      </c>
      <c r="F1345" s="195">
        <v>386485</v>
      </c>
      <c r="G1345" s="195"/>
      <c r="H1345" s="196" t="s">
        <v>5762</v>
      </c>
      <c r="I1345" s="197">
        <v>50</v>
      </c>
      <c r="J1345" s="197">
        <v>0</v>
      </c>
      <c r="K1345" s="198">
        <f t="shared" si="20"/>
        <v>50</v>
      </c>
      <c r="L1345" s="199" t="s">
        <v>1580</v>
      </c>
    </row>
    <row r="1346" spans="1:12" ht="56.25" customHeight="1">
      <c r="A1346" s="200">
        <v>340</v>
      </c>
      <c r="B1346" s="193" t="s">
        <v>1401</v>
      </c>
      <c r="C1346" s="194">
        <v>42789</v>
      </c>
      <c r="D1346" s="194" t="s">
        <v>5309</v>
      </c>
      <c r="E1346" s="195" t="s">
        <v>15</v>
      </c>
      <c r="F1346" s="195">
        <v>1746</v>
      </c>
      <c r="G1346" s="195"/>
      <c r="H1346" s="196" t="s">
        <v>5310</v>
      </c>
      <c r="I1346" s="197">
        <v>291.40000000000003</v>
      </c>
      <c r="J1346" s="197">
        <v>0</v>
      </c>
      <c r="K1346" s="198">
        <f t="shared" si="20"/>
        <v>291.40000000000003</v>
      </c>
      <c r="L1346" s="199" t="s">
        <v>1580</v>
      </c>
    </row>
    <row r="1347" spans="1:12" ht="56.25" customHeight="1">
      <c r="A1347" s="200">
        <v>340</v>
      </c>
      <c r="B1347" s="193" t="s">
        <v>1401</v>
      </c>
      <c r="C1347" s="194">
        <v>42789</v>
      </c>
      <c r="D1347" s="194" t="s">
        <v>5311</v>
      </c>
      <c r="E1347" s="195" t="s">
        <v>15</v>
      </c>
      <c r="F1347" s="195">
        <v>1745</v>
      </c>
      <c r="G1347" s="195"/>
      <c r="H1347" s="196" t="s">
        <v>5312</v>
      </c>
      <c r="I1347" s="197">
        <v>281.66000000000003</v>
      </c>
      <c r="J1347" s="197">
        <v>0</v>
      </c>
      <c r="K1347" s="198">
        <f t="shared" si="20"/>
        <v>281.66000000000003</v>
      </c>
      <c r="L1347" s="199" t="s">
        <v>1580</v>
      </c>
    </row>
    <row r="1348" spans="1:12" ht="56.25" customHeight="1">
      <c r="A1348" s="200">
        <v>340</v>
      </c>
      <c r="B1348" s="193" t="s">
        <v>1401</v>
      </c>
      <c r="C1348" s="194">
        <v>42789</v>
      </c>
      <c r="D1348" s="194" t="s">
        <v>5313</v>
      </c>
      <c r="E1348" s="195" t="s">
        <v>15</v>
      </c>
      <c r="F1348" s="195">
        <v>1744</v>
      </c>
      <c r="G1348" s="195"/>
      <c r="H1348" s="196" t="s">
        <v>5314</v>
      </c>
      <c r="I1348" s="197">
        <v>280.5</v>
      </c>
      <c r="J1348" s="197">
        <v>0</v>
      </c>
      <c r="K1348" s="198">
        <f t="shared" si="20"/>
        <v>280.5</v>
      </c>
      <c r="L1348" s="199" t="s">
        <v>1580</v>
      </c>
    </row>
    <row r="1349" spans="1:12" ht="56.25" customHeight="1">
      <c r="A1349" s="200">
        <v>340</v>
      </c>
      <c r="B1349" s="193" t="s">
        <v>1401</v>
      </c>
      <c r="C1349" s="194">
        <v>42789</v>
      </c>
      <c r="D1349" s="194" t="s">
        <v>5315</v>
      </c>
      <c r="E1349" s="195" t="s">
        <v>15</v>
      </c>
      <c r="F1349" s="195">
        <v>1743</v>
      </c>
      <c r="G1349" s="195"/>
      <c r="H1349" s="196" t="s">
        <v>5316</v>
      </c>
      <c r="I1349" s="197">
        <v>297.10000000000002</v>
      </c>
      <c r="J1349" s="197">
        <v>0</v>
      </c>
      <c r="K1349" s="198">
        <f t="shared" si="20"/>
        <v>297.10000000000002</v>
      </c>
      <c r="L1349" s="199" t="s">
        <v>1580</v>
      </c>
    </row>
    <row r="1350" spans="1:12" ht="56.25" customHeight="1">
      <c r="A1350" s="200">
        <v>340</v>
      </c>
      <c r="B1350" s="193" t="s">
        <v>1401</v>
      </c>
      <c r="C1350" s="194">
        <v>42789</v>
      </c>
      <c r="D1350" s="194" t="s">
        <v>5317</v>
      </c>
      <c r="E1350" s="195" t="s">
        <v>15</v>
      </c>
      <c r="F1350" s="195">
        <v>1742</v>
      </c>
      <c r="G1350" s="195"/>
      <c r="H1350" s="196" t="s">
        <v>5318</v>
      </c>
      <c r="I1350" s="197">
        <v>289.20999999999998</v>
      </c>
      <c r="J1350" s="197">
        <v>0</v>
      </c>
      <c r="K1350" s="198">
        <f t="shared" si="20"/>
        <v>289.20999999999998</v>
      </c>
      <c r="L1350" s="199" t="s">
        <v>1580</v>
      </c>
    </row>
    <row r="1351" spans="1:12" ht="56.25" customHeight="1">
      <c r="A1351" s="200">
        <v>513</v>
      </c>
      <c r="B1351" s="193" t="s">
        <v>1394</v>
      </c>
      <c r="C1351" s="194">
        <v>42789</v>
      </c>
      <c r="D1351" s="194" t="s">
        <v>5763</v>
      </c>
      <c r="E1351" s="195" t="s">
        <v>15</v>
      </c>
      <c r="F1351" s="195">
        <v>1741</v>
      </c>
      <c r="G1351" s="195"/>
      <c r="H1351" s="196" t="s">
        <v>5764</v>
      </c>
      <c r="I1351" s="197">
        <v>803.37</v>
      </c>
      <c r="J1351" s="197">
        <v>0</v>
      </c>
      <c r="K1351" s="198">
        <f t="shared" si="20"/>
        <v>803.37</v>
      </c>
      <c r="L1351" s="199" t="s">
        <v>1580</v>
      </c>
    </row>
    <row r="1352" spans="1:12" ht="56.25" customHeight="1">
      <c r="A1352" s="200">
        <v>513</v>
      </c>
      <c r="B1352" s="193" t="s">
        <v>1394</v>
      </c>
      <c r="C1352" s="194">
        <v>42789</v>
      </c>
      <c r="D1352" s="194" t="s">
        <v>5765</v>
      </c>
      <c r="E1352" s="195" t="s">
        <v>15</v>
      </c>
      <c r="F1352" s="195">
        <v>1740</v>
      </c>
      <c r="G1352" s="195"/>
      <c r="H1352" s="196" t="s">
        <v>5766</v>
      </c>
      <c r="I1352" s="197">
        <v>393.62</v>
      </c>
      <c r="J1352" s="197">
        <v>0</v>
      </c>
      <c r="K1352" s="198">
        <f t="shared" si="20"/>
        <v>393.62</v>
      </c>
      <c r="L1352" s="199" t="s">
        <v>1580</v>
      </c>
    </row>
    <row r="1353" spans="1:12" ht="56.25" customHeight="1">
      <c r="A1353" s="200" t="s">
        <v>628</v>
      </c>
      <c r="B1353" s="193" t="s">
        <v>627</v>
      </c>
      <c r="C1353" s="194">
        <v>42789</v>
      </c>
      <c r="D1353" s="194" t="s">
        <v>6550</v>
      </c>
      <c r="E1353" s="195" t="s">
        <v>6</v>
      </c>
      <c r="F1353" s="195">
        <v>386890</v>
      </c>
      <c r="G1353" s="195"/>
      <c r="H1353" s="196" t="s">
        <v>6551</v>
      </c>
      <c r="I1353" s="197">
        <v>0</v>
      </c>
      <c r="J1353" s="197">
        <v>4772.3</v>
      </c>
      <c r="K1353" s="198">
        <f t="shared" ref="K1353:K1416" si="21">+I1353+J1353</f>
        <v>4772.3</v>
      </c>
      <c r="L1353" s="199" t="s">
        <v>1580</v>
      </c>
    </row>
    <row r="1354" spans="1:12" ht="56.25" customHeight="1">
      <c r="A1354" s="200" t="s">
        <v>628</v>
      </c>
      <c r="B1354" s="193" t="s">
        <v>627</v>
      </c>
      <c r="C1354" s="194">
        <v>42789</v>
      </c>
      <c r="D1354" s="194" t="s">
        <v>6552</v>
      </c>
      <c r="E1354" s="195" t="s">
        <v>15</v>
      </c>
      <c r="F1354" s="195">
        <v>386891</v>
      </c>
      <c r="G1354" s="195"/>
      <c r="H1354" s="196" t="s">
        <v>6553</v>
      </c>
      <c r="I1354" s="197">
        <v>50</v>
      </c>
      <c r="J1354" s="197">
        <v>0</v>
      </c>
      <c r="K1354" s="198">
        <f t="shared" si="21"/>
        <v>50</v>
      </c>
      <c r="L1354" s="199" t="s">
        <v>1580</v>
      </c>
    </row>
    <row r="1355" spans="1:12" ht="56.25" customHeight="1">
      <c r="A1355" s="200" t="s">
        <v>1311</v>
      </c>
      <c r="B1355" s="193" t="s">
        <v>1311</v>
      </c>
      <c r="C1355" s="194">
        <v>42790</v>
      </c>
      <c r="D1355" s="194" t="s">
        <v>7953</v>
      </c>
      <c r="E1355" s="195" t="s">
        <v>13</v>
      </c>
      <c r="F1355" s="195">
        <v>366299</v>
      </c>
      <c r="G1355" s="195"/>
      <c r="H1355" s="196" t="s">
        <v>1312</v>
      </c>
      <c r="I1355" s="197">
        <v>4445128.3899999997</v>
      </c>
      <c r="J1355" s="197">
        <v>0</v>
      </c>
      <c r="K1355" s="198">
        <f t="shared" si="21"/>
        <v>4445128.3899999997</v>
      </c>
      <c r="L1355" s="199" t="s">
        <v>1580</v>
      </c>
    </row>
    <row r="1356" spans="1:12" ht="56.25" customHeight="1">
      <c r="A1356" s="200" t="s">
        <v>1311</v>
      </c>
      <c r="B1356" s="193" t="s">
        <v>1311</v>
      </c>
      <c r="C1356" s="194">
        <v>42790</v>
      </c>
      <c r="D1356" s="194" t="s">
        <v>7954</v>
      </c>
      <c r="E1356" s="195" t="s">
        <v>13</v>
      </c>
      <c r="F1356" s="195">
        <v>366297</v>
      </c>
      <c r="G1356" s="195"/>
      <c r="H1356" s="196" t="s">
        <v>1312</v>
      </c>
      <c r="I1356" s="197">
        <v>5247450.12</v>
      </c>
      <c r="J1356" s="197">
        <v>0</v>
      </c>
      <c r="K1356" s="198">
        <f t="shared" si="21"/>
        <v>5247450.12</v>
      </c>
      <c r="L1356" s="199" t="s">
        <v>1580</v>
      </c>
    </row>
    <row r="1357" spans="1:12" ht="56.25" customHeight="1">
      <c r="A1357" s="200" t="s">
        <v>1311</v>
      </c>
      <c r="B1357" s="193" t="s">
        <v>1311</v>
      </c>
      <c r="C1357" s="194">
        <v>42790</v>
      </c>
      <c r="D1357" s="194" t="s">
        <v>7955</v>
      </c>
      <c r="E1357" s="195" t="s">
        <v>13</v>
      </c>
      <c r="F1357" s="195">
        <v>366295</v>
      </c>
      <c r="G1357" s="195"/>
      <c r="H1357" s="196" t="s">
        <v>1312</v>
      </c>
      <c r="I1357" s="197">
        <v>5247450.12</v>
      </c>
      <c r="J1357" s="197">
        <v>0</v>
      </c>
      <c r="K1357" s="198">
        <f t="shared" si="21"/>
        <v>5247450.12</v>
      </c>
      <c r="L1357" s="199" t="s">
        <v>1580</v>
      </c>
    </row>
    <row r="1358" spans="1:12" ht="56.25" customHeight="1">
      <c r="A1358" s="200" t="s">
        <v>1311</v>
      </c>
      <c r="B1358" s="193" t="s">
        <v>1311</v>
      </c>
      <c r="C1358" s="194">
        <v>42790</v>
      </c>
      <c r="D1358" s="194" t="s">
        <v>7956</v>
      </c>
      <c r="E1358" s="195" t="s">
        <v>13</v>
      </c>
      <c r="F1358" s="195">
        <v>366293</v>
      </c>
      <c r="G1358" s="195"/>
      <c r="H1358" s="196" t="s">
        <v>1312</v>
      </c>
      <c r="I1358" s="197">
        <v>5247450.12</v>
      </c>
      <c r="J1358" s="197">
        <v>0</v>
      </c>
      <c r="K1358" s="198">
        <f t="shared" si="21"/>
        <v>5247450.12</v>
      </c>
      <c r="L1358" s="199" t="s">
        <v>1580</v>
      </c>
    </row>
    <row r="1359" spans="1:12" ht="56.25" customHeight="1">
      <c r="A1359" s="200" t="s">
        <v>1311</v>
      </c>
      <c r="B1359" s="193" t="s">
        <v>1311</v>
      </c>
      <c r="C1359" s="194">
        <v>42790</v>
      </c>
      <c r="D1359" s="194" t="s">
        <v>7957</v>
      </c>
      <c r="E1359" s="195" t="s">
        <v>13</v>
      </c>
      <c r="F1359" s="195">
        <v>366291</v>
      </c>
      <c r="G1359" s="195"/>
      <c r="H1359" s="196" t="s">
        <v>1312</v>
      </c>
      <c r="I1359" s="197">
        <v>5247450.12</v>
      </c>
      <c r="J1359" s="197">
        <v>0</v>
      </c>
      <c r="K1359" s="198">
        <f t="shared" si="21"/>
        <v>5247450.12</v>
      </c>
      <c r="L1359" s="199" t="s">
        <v>1580</v>
      </c>
    </row>
    <row r="1360" spans="1:12" ht="56.25" customHeight="1">
      <c r="A1360" s="200" t="s">
        <v>1311</v>
      </c>
      <c r="B1360" s="193" t="s">
        <v>1311</v>
      </c>
      <c r="C1360" s="194">
        <v>42790</v>
      </c>
      <c r="D1360" s="194" t="s">
        <v>7958</v>
      </c>
      <c r="E1360" s="195" t="s">
        <v>13</v>
      </c>
      <c r="F1360" s="195">
        <v>366289</v>
      </c>
      <c r="G1360" s="195"/>
      <c r="H1360" s="196" t="s">
        <v>1312</v>
      </c>
      <c r="I1360" s="197">
        <v>5247450.12</v>
      </c>
      <c r="J1360" s="197">
        <v>0</v>
      </c>
      <c r="K1360" s="198">
        <f t="shared" si="21"/>
        <v>5247450.12</v>
      </c>
      <c r="L1360" s="199" t="s">
        <v>1580</v>
      </c>
    </row>
    <row r="1361" spans="1:12" ht="56.25" customHeight="1">
      <c r="A1361" s="200" t="s">
        <v>1311</v>
      </c>
      <c r="B1361" s="193" t="s">
        <v>1311</v>
      </c>
      <c r="C1361" s="194">
        <v>42790</v>
      </c>
      <c r="D1361" s="194" t="s">
        <v>7959</v>
      </c>
      <c r="E1361" s="195" t="s">
        <v>13</v>
      </c>
      <c r="F1361" s="195">
        <v>366287</v>
      </c>
      <c r="G1361" s="195"/>
      <c r="H1361" s="196" t="s">
        <v>1312</v>
      </c>
      <c r="I1361" s="197">
        <v>1910513.6400000001</v>
      </c>
      <c r="J1361" s="197">
        <v>0</v>
      </c>
      <c r="K1361" s="198">
        <f t="shared" si="21"/>
        <v>1910513.6400000001</v>
      </c>
      <c r="L1361" s="199" t="s">
        <v>1580</v>
      </c>
    </row>
    <row r="1362" spans="1:12" ht="56.25" customHeight="1">
      <c r="A1362" s="200" t="s">
        <v>1311</v>
      </c>
      <c r="B1362" s="193" t="s">
        <v>1311</v>
      </c>
      <c r="C1362" s="194">
        <v>42790</v>
      </c>
      <c r="D1362" s="194" t="s">
        <v>7960</v>
      </c>
      <c r="E1362" s="195" t="s">
        <v>13</v>
      </c>
      <c r="F1362" s="195">
        <v>366285</v>
      </c>
      <c r="G1362" s="195"/>
      <c r="H1362" s="196" t="s">
        <v>1312</v>
      </c>
      <c r="I1362" s="197">
        <v>1910513.6400000001</v>
      </c>
      <c r="J1362" s="197">
        <v>0</v>
      </c>
      <c r="K1362" s="198">
        <f t="shared" si="21"/>
        <v>1910513.6400000001</v>
      </c>
      <c r="L1362" s="199" t="s">
        <v>1580</v>
      </c>
    </row>
    <row r="1363" spans="1:12" ht="56.25" customHeight="1">
      <c r="A1363" s="200" t="s">
        <v>1311</v>
      </c>
      <c r="B1363" s="193" t="s">
        <v>1311</v>
      </c>
      <c r="C1363" s="194">
        <v>42790</v>
      </c>
      <c r="D1363" s="194" t="s">
        <v>7961</v>
      </c>
      <c r="E1363" s="195" t="s">
        <v>13</v>
      </c>
      <c r="F1363" s="195">
        <v>366283</v>
      </c>
      <c r="G1363" s="195"/>
      <c r="H1363" s="196" t="s">
        <v>1312</v>
      </c>
      <c r="I1363" s="197">
        <v>1910513.6400000001</v>
      </c>
      <c r="J1363" s="197">
        <v>0</v>
      </c>
      <c r="K1363" s="198">
        <f t="shared" si="21"/>
        <v>1910513.6400000001</v>
      </c>
      <c r="L1363" s="199" t="s">
        <v>1580</v>
      </c>
    </row>
    <row r="1364" spans="1:12" ht="56.25" customHeight="1">
      <c r="A1364" s="200" t="s">
        <v>1311</v>
      </c>
      <c r="B1364" s="193" t="s">
        <v>1311</v>
      </c>
      <c r="C1364" s="194">
        <v>42790</v>
      </c>
      <c r="D1364" s="194" t="s">
        <v>7962</v>
      </c>
      <c r="E1364" s="195" t="s">
        <v>13</v>
      </c>
      <c r="F1364" s="195">
        <v>366281</v>
      </c>
      <c r="G1364" s="195"/>
      <c r="H1364" s="196" t="s">
        <v>1312</v>
      </c>
      <c r="I1364" s="197">
        <v>1910513.6400000001</v>
      </c>
      <c r="J1364" s="197">
        <v>0</v>
      </c>
      <c r="K1364" s="198">
        <f t="shared" si="21"/>
        <v>1910513.6400000001</v>
      </c>
      <c r="L1364" s="199" t="s">
        <v>1580</v>
      </c>
    </row>
    <row r="1365" spans="1:12" ht="56.25" customHeight="1">
      <c r="A1365" s="200" t="s">
        <v>1311</v>
      </c>
      <c r="B1365" s="193" t="s">
        <v>1311</v>
      </c>
      <c r="C1365" s="194">
        <v>42790</v>
      </c>
      <c r="D1365" s="194" t="s">
        <v>7963</v>
      </c>
      <c r="E1365" s="195" t="s">
        <v>13</v>
      </c>
      <c r="F1365" s="195">
        <v>366278</v>
      </c>
      <c r="G1365" s="195"/>
      <c r="H1365" s="196" t="s">
        <v>1312</v>
      </c>
      <c r="I1365" s="197">
        <v>26859.16</v>
      </c>
      <c r="J1365" s="197">
        <v>0</v>
      </c>
      <c r="K1365" s="198">
        <f t="shared" si="21"/>
        <v>26859.16</v>
      </c>
      <c r="L1365" s="199" t="s">
        <v>1580</v>
      </c>
    </row>
    <row r="1366" spans="1:12" ht="56.25" customHeight="1">
      <c r="A1366" s="200" t="s">
        <v>1311</v>
      </c>
      <c r="B1366" s="193" t="s">
        <v>1311</v>
      </c>
      <c r="C1366" s="194">
        <v>42790</v>
      </c>
      <c r="D1366" s="194" t="s">
        <v>7964</v>
      </c>
      <c r="E1366" s="195" t="s">
        <v>13</v>
      </c>
      <c r="F1366" s="195">
        <v>366276</v>
      </c>
      <c r="G1366" s="195"/>
      <c r="H1366" s="196" t="s">
        <v>1312</v>
      </c>
      <c r="I1366" s="197">
        <v>15219.18</v>
      </c>
      <c r="J1366" s="197">
        <v>0</v>
      </c>
      <c r="K1366" s="198">
        <f t="shared" si="21"/>
        <v>15219.18</v>
      </c>
      <c r="L1366" s="199" t="s">
        <v>1580</v>
      </c>
    </row>
    <row r="1367" spans="1:12" ht="56.25" customHeight="1">
      <c r="A1367" s="200" t="s">
        <v>1311</v>
      </c>
      <c r="B1367" s="193" t="s">
        <v>1311</v>
      </c>
      <c r="C1367" s="194">
        <v>42790</v>
      </c>
      <c r="D1367" s="194" t="s">
        <v>7965</v>
      </c>
      <c r="E1367" s="195" t="s">
        <v>13</v>
      </c>
      <c r="F1367" s="195">
        <v>366274</v>
      </c>
      <c r="G1367" s="195"/>
      <c r="H1367" s="196" t="s">
        <v>1312</v>
      </c>
      <c r="I1367" s="197">
        <v>9779</v>
      </c>
      <c r="J1367" s="197">
        <v>0</v>
      </c>
      <c r="K1367" s="198">
        <f t="shared" si="21"/>
        <v>9779</v>
      </c>
      <c r="L1367" s="199" t="s">
        <v>1580</v>
      </c>
    </row>
    <row r="1368" spans="1:12" ht="56.25" customHeight="1">
      <c r="A1368" s="200" t="s">
        <v>1311</v>
      </c>
      <c r="B1368" s="193" t="s">
        <v>1311</v>
      </c>
      <c r="C1368" s="194">
        <v>42790</v>
      </c>
      <c r="D1368" s="194" t="s">
        <v>7966</v>
      </c>
      <c r="E1368" s="195" t="s">
        <v>13</v>
      </c>
      <c r="F1368" s="195">
        <v>366301</v>
      </c>
      <c r="G1368" s="195"/>
      <c r="H1368" s="196" t="s">
        <v>1312</v>
      </c>
      <c r="I1368" s="197">
        <v>4445128.3899999997</v>
      </c>
      <c r="J1368" s="197">
        <v>0</v>
      </c>
      <c r="K1368" s="198">
        <f t="shared" si="21"/>
        <v>4445128.3899999997</v>
      </c>
      <c r="L1368" s="199" t="s">
        <v>1580</v>
      </c>
    </row>
    <row r="1369" spans="1:12" ht="56.25" customHeight="1">
      <c r="A1369" s="200" t="s">
        <v>1311</v>
      </c>
      <c r="B1369" s="193" t="s">
        <v>1311</v>
      </c>
      <c r="C1369" s="194">
        <v>42790</v>
      </c>
      <c r="D1369" s="194" t="s">
        <v>7967</v>
      </c>
      <c r="E1369" s="195" t="s">
        <v>13</v>
      </c>
      <c r="F1369" s="195">
        <v>366303</v>
      </c>
      <c r="G1369" s="195"/>
      <c r="H1369" s="196" t="s">
        <v>1312</v>
      </c>
      <c r="I1369" s="197">
        <v>4445128.3899999997</v>
      </c>
      <c r="J1369" s="197">
        <v>0</v>
      </c>
      <c r="K1369" s="198">
        <f t="shared" si="21"/>
        <v>4445128.3899999997</v>
      </c>
      <c r="L1369" s="199" t="s">
        <v>1580</v>
      </c>
    </row>
    <row r="1370" spans="1:12" ht="56.25" customHeight="1">
      <c r="A1370" s="200" t="s">
        <v>1311</v>
      </c>
      <c r="B1370" s="193" t="s">
        <v>1311</v>
      </c>
      <c r="C1370" s="194">
        <v>42790</v>
      </c>
      <c r="D1370" s="194" t="s">
        <v>7968</v>
      </c>
      <c r="E1370" s="195" t="s">
        <v>13</v>
      </c>
      <c r="F1370" s="195">
        <v>366305</v>
      </c>
      <c r="G1370" s="195"/>
      <c r="H1370" s="196" t="s">
        <v>1312</v>
      </c>
      <c r="I1370" s="197">
        <v>4445128.3899999997</v>
      </c>
      <c r="J1370" s="197">
        <v>0</v>
      </c>
      <c r="K1370" s="198">
        <f t="shared" si="21"/>
        <v>4445128.3899999997</v>
      </c>
      <c r="L1370" s="199" t="s">
        <v>1580</v>
      </c>
    </row>
    <row r="1371" spans="1:12" ht="56.25" customHeight="1">
      <c r="A1371" s="200" t="s">
        <v>1311</v>
      </c>
      <c r="B1371" s="193" t="s">
        <v>1311</v>
      </c>
      <c r="C1371" s="194">
        <v>42790</v>
      </c>
      <c r="D1371" s="194" t="s">
        <v>7969</v>
      </c>
      <c r="E1371" s="195" t="s">
        <v>13</v>
      </c>
      <c r="F1371" s="195">
        <v>366307</v>
      </c>
      <c r="G1371" s="195"/>
      <c r="H1371" s="196" t="s">
        <v>1312</v>
      </c>
      <c r="I1371" s="197">
        <v>4445128.3899999997</v>
      </c>
      <c r="J1371" s="197">
        <v>0</v>
      </c>
      <c r="K1371" s="198">
        <f t="shared" si="21"/>
        <v>4445128.3899999997</v>
      </c>
      <c r="L1371" s="199" t="s">
        <v>1580</v>
      </c>
    </row>
    <row r="1372" spans="1:12" ht="56.25" customHeight="1">
      <c r="A1372" s="200" t="s">
        <v>1311</v>
      </c>
      <c r="B1372" s="193" t="s">
        <v>1311</v>
      </c>
      <c r="C1372" s="194">
        <v>42790</v>
      </c>
      <c r="D1372" s="194" t="s">
        <v>7970</v>
      </c>
      <c r="E1372" s="195" t="s">
        <v>13</v>
      </c>
      <c r="F1372" s="195">
        <v>366309</v>
      </c>
      <c r="G1372" s="195"/>
      <c r="H1372" s="196" t="s">
        <v>1312</v>
      </c>
      <c r="I1372" s="197">
        <v>12209067.300000001</v>
      </c>
      <c r="J1372" s="197">
        <v>0</v>
      </c>
      <c r="K1372" s="198">
        <f t="shared" si="21"/>
        <v>12209067.300000001</v>
      </c>
      <c r="L1372" s="199" t="s">
        <v>1580</v>
      </c>
    </row>
    <row r="1373" spans="1:12" ht="56.25" customHeight="1">
      <c r="A1373" s="200" t="s">
        <v>1311</v>
      </c>
      <c r="B1373" s="193" t="s">
        <v>1311</v>
      </c>
      <c r="C1373" s="194">
        <v>42790</v>
      </c>
      <c r="D1373" s="194" t="s">
        <v>7971</v>
      </c>
      <c r="E1373" s="195" t="s">
        <v>13</v>
      </c>
      <c r="F1373" s="195">
        <v>366311</v>
      </c>
      <c r="G1373" s="195"/>
      <c r="H1373" s="196" t="s">
        <v>1312</v>
      </c>
      <c r="I1373" s="197">
        <v>12209067.300000001</v>
      </c>
      <c r="J1373" s="197">
        <v>0</v>
      </c>
      <c r="K1373" s="198">
        <f t="shared" si="21"/>
        <v>12209067.300000001</v>
      </c>
      <c r="L1373" s="199" t="s">
        <v>1580</v>
      </c>
    </row>
    <row r="1374" spans="1:12" ht="56.25" customHeight="1">
      <c r="A1374" s="200" t="s">
        <v>1311</v>
      </c>
      <c r="B1374" s="193" t="s">
        <v>1311</v>
      </c>
      <c r="C1374" s="194">
        <v>42790</v>
      </c>
      <c r="D1374" s="194" t="s">
        <v>7972</v>
      </c>
      <c r="E1374" s="195" t="s">
        <v>13</v>
      </c>
      <c r="F1374" s="195">
        <v>366313</v>
      </c>
      <c r="G1374" s="195"/>
      <c r="H1374" s="196" t="s">
        <v>1312</v>
      </c>
      <c r="I1374" s="197">
        <v>12209067.300000001</v>
      </c>
      <c r="J1374" s="197">
        <v>0</v>
      </c>
      <c r="K1374" s="198">
        <f t="shared" si="21"/>
        <v>12209067.300000001</v>
      </c>
      <c r="L1374" s="199" t="s">
        <v>1580</v>
      </c>
    </row>
    <row r="1375" spans="1:12" ht="56.25" customHeight="1">
      <c r="A1375" s="200" t="s">
        <v>1311</v>
      </c>
      <c r="B1375" s="193" t="s">
        <v>1311</v>
      </c>
      <c r="C1375" s="194">
        <v>42790</v>
      </c>
      <c r="D1375" s="194" t="s">
        <v>7973</v>
      </c>
      <c r="E1375" s="195" t="s">
        <v>13</v>
      </c>
      <c r="F1375" s="195">
        <v>366315</v>
      </c>
      <c r="G1375" s="195"/>
      <c r="H1375" s="196" t="s">
        <v>1312</v>
      </c>
      <c r="I1375" s="197">
        <v>12209067.300000001</v>
      </c>
      <c r="J1375" s="197">
        <v>0</v>
      </c>
      <c r="K1375" s="198">
        <f t="shared" si="21"/>
        <v>12209067.300000001</v>
      </c>
      <c r="L1375" s="199" t="s">
        <v>1580</v>
      </c>
    </row>
    <row r="1376" spans="1:12" ht="56.25" customHeight="1">
      <c r="A1376" s="200" t="s">
        <v>1311</v>
      </c>
      <c r="B1376" s="193" t="s">
        <v>1311</v>
      </c>
      <c r="C1376" s="194">
        <v>42790</v>
      </c>
      <c r="D1376" s="194" t="s">
        <v>7974</v>
      </c>
      <c r="E1376" s="195" t="s">
        <v>13</v>
      </c>
      <c r="F1376" s="195">
        <v>366317</v>
      </c>
      <c r="G1376" s="195"/>
      <c r="H1376" s="196" t="s">
        <v>1312</v>
      </c>
      <c r="I1376" s="197">
        <v>2246233.46</v>
      </c>
      <c r="J1376" s="197">
        <v>0</v>
      </c>
      <c r="K1376" s="198">
        <f t="shared" si="21"/>
        <v>2246233.46</v>
      </c>
      <c r="L1376" s="199" t="s">
        <v>1580</v>
      </c>
    </row>
    <row r="1377" spans="1:12" ht="56.25" customHeight="1">
      <c r="A1377" s="200" t="s">
        <v>1311</v>
      </c>
      <c r="B1377" s="193" t="s">
        <v>1311</v>
      </c>
      <c r="C1377" s="194">
        <v>42790</v>
      </c>
      <c r="D1377" s="194" t="s">
        <v>7975</v>
      </c>
      <c r="E1377" s="195" t="s">
        <v>13</v>
      </c>
      <c r="F1377" s="195">
        <v>366319</v>
      </c>
      <c r="G1377" s="195"/>
      <c r="H1377" s="196" t="s">
        <v>1312</v>
      </c>
      <c r="I1377" s="197">
        <v>2246233.46</v>
      </c>
      <c r="J1377" s="197">
        <v>0</v>
      </c>
      <c r="K1377" s="198">
        <f t="shared" si="21"/>
        <v>2246233.46</v>
      </c>
      <c r="L1377" s="199" t="s">
        <v>1580</v>
      </c>
    </row>
    <row r="1378" spans="1:12" ht="56.25" customHeight="1">
      <c r="A1378" s="200" t="s">
        <v>1311</v>
      </c>
      <c r="B1378" s="193" t="s">
        <v>1311</v>
      </c>
      <c r="C1378" s="194">
        <v>42790</v>
      </c>
      <c r="D1378" s="194" t="s">
        <v>7976</v>
      </c>
      <c r="E1378" s="195" t="s">
        <v>13</v>
      </c>
      <c r="F1378" s="195">
        <v>366321</v>
      </c>
      <c r="G1378" s="195"/>
      <c r="H1378" s="196" t="s">
        <v>1312</v>
      </c>
      <c r="I1378" s="197">
        <v>2246233.46</v>
      </c>
      <c r="J1378" s="197">
        <v>0</v>
      </c>
      <c r="K1378" s="198">
        <f t="shared" si="21"/>
        <v>2246233.46</v>
      </c>
      <c r="L1378" s="199" t="s">
        <v>1580</v>
      </c>
    </row>
    <row r="1379" spans="1:12" ht="56.25" customHeight="1">
      <c r="A1379" s="200" t="s">
        <v>1311</v>
      </c>
      <c r="B1379" s="193" t="s">
        <v>1311</v>
      </c>
      <c r="C1379" s="194">
        <v>42790</v>
      </c>
      <c r="D1379" s="194" t="s">
        <v>7977</v>
      </c>
      <c r="E1379" s="195" t="s">
        <v>13</v>
      </c>
      <c r="F1379" s="195">
        <v>366323</v>
      </c>
      <c r="G1379" s="195"/>
      <c r="H1379" s="196" t="s">
        <v>1312</v>
      </c>
      <c r="I1379" s="197">
        <v>2246233.46</v>
      </c>
      <c r="J1379" s="197">
        <v>0</v>
      </c>
      <c r="K1379" s="198">
        <f t="shared" si="21"/>
        <v>2246233.46</v>
      </c>
      <c r="L1379" s="199" t="s">
        <v>1580</v>
      </c>
    </row>
    <row r="1380" spans="1:12" ht="56.25" customHeight="1">
      <c r="A1380" s="200" t="s">
        <v>1311</v>
      </c>
      <c r="B1380" s="193" t="s">
        <v>1311</v>
      </c>
      <c r="C1380" s="194">
        <v>42790</v>
      </c>
      <c r="D1380" s="194" t="s">
        <v>7978</v>
      </c>
      <c r="E1380" s="195" t="s">
        <v>13</v>
      </c>
      <c r="F1380" s="195">
        <v>366325</v>
      </c>
      <c r="G1380" s="195"/>
      <c r="H1380" s="196" t="s">
        <v>1312</v>
      </c>
      <c r="I1380" s="197">
        <v>2246233.46</v>
      </c>
      <c r="J1380" s="197">
        <v>0</v>
      </c>
      <c r="K1380" s="198">
        <f t="shared" si="21"/>
        <v>2246233.46</v>
      </c>
      <c r="L1380" s="199" t="s">
        <v>1580</v>
      </c>
    </row>
    <row r="1381" spans="1:12" ht="56.25" customHeight="1">
      <c r="A1381" s="200" t="s">
        <v>1311</v>
      </c>
      <c r="B1381" s="193" t="s">
        <v>1311</v>
      </c>
      <c r="C1381" s="194">
        <v>42790</v>
      </c>
      <c r="D1381" s="194" t="s">
        <v>7979</v>
      </c>
      <c r="E1381" s="195" t="s">
        <v>13</v>
      </c>
      <c r="F1381" s="195">
        <v>366222</v>
      </c>
      <c r="G1381" s="195"/>
      <c r="H1381" s="196" t="s">
        <v>1312</v>
      </c>
      <c r="I1381" s="197">
        <v>1910513.6400000001</v>
      </c>
      <c r="J1381" s="197">
        <v>0</v>
      </c>
      <c r="K1381" s="198">
        <f t="shared" si="21"/>
        <v>1910513.6400000001</v>
      </c>
      <c r="L1381" s="199" t="s">
        <v>1580</v>
      </c>
    </row>
    <row r="1382" spans="1:12" ht="56.25" customHeight="1">
      <c r="A1382" s="200" t="s">
        <v>1311</v>
      </c>
      <c r="B1382" s="193" t="s">
        <v>1311</v>
      </c>
      <c r="C1382" s="194">
        <v>42790</v>
      </c>
      <c r="D1382" s="194" t="s">
        <v>7980</v>
      </c>
      <c r="E1382" s="195" t="s">
        <v>13</v>
      </c>
      <c r="F1382" s="195">
        <v>366224</v>
      </c>
      <c r="G1382" s="195"/>
      <c r="H1382" s="196" t="s">
        <v>1312</v>
      </c>
      <c r="I1382" s="197">
        <v>12209067.300000001</v>
      </c>
      <c r="J1382" s="197">
        <v>0</v>
      </c>
      <c r="K1382" s="198">
        <f t="shared" si="21"/>
        <v>12209067.300000001</v>
      </c>
      <c r="L1382" s="199" t="s">
        <v>1580</v>
      </c>
    </row>
    <row r="1383" spans="1:12" ht="56.25" customHeight="1">
      <c r="A1383" s="200" t="s">
        <v>1311</v>
      </c>
      <c r="B1383" s="193" t="s">
        <v>1311</v>
      </c>
      <c r="C1383" s="194">
        <v>42790</v>
      </c>
      <c r="D1383" s="194" t="s">
        <v>7981</v>
      </c>
      <c r="E1383" s="195" t="s">
        <v>13</v>
      </c>
      <c r="F1383" s="195">
        <v>366226</v>
      </c>
      <c r="G1383" s="195"/>
      <c r="H1383" s="196" t="s">
        <v>1312</v>
      </c>
      <c r="I1383" s="197">
        <v>1000.6700000000001</v>
      </c>
      <c r="J1383" s="197">
        <v>0</v>
      </c>
      <c r="K1383" s="198">
        <f t="shared" si="21"/>
        <v>1000.6700000000001</v>
      </c>
      <c r="L1383" s="199" t="s">
        <v>1580</v>
      </c>
    </row>
    <row r="1384" spans="1:12" ht="56.25" customHeight="1">
      <c r="A1384" s="200" t="s">
        <v>1311</v>
      </c>
      <c r="B1384" s="193" t="s">
        <v>1311</v>
      </c>
      <c r="C1384" s="194">
        <v>42790</v>
      </c>
      <c r="D1384" s="194" t="s">
        <v>7982</v>
      </c>
      <c r="E1384" s="195" t="s">
        <v>13</v>
      </c>
      <c r="F1384" s="195">
        <v>366228</v>
      </c>
      <c r="G1384" s="195"/>
      <c r="H1384" s="196" t="s">
        <v>1312</v>
      </c>
      <c r="I1384" s="197">
        <v>12736.76</v>
      </c>
      <c r="J1384" s="197">
        <v>0</v>
      </c>
      <c r="K1384" s="198">
        <f t="shared" si="21"/>
        <v>12736.76</v>
      </c>
      <c r="L1384" s="199" t="s">
        <v>1580</v>
      </c>
    </row>
    <row r="1385" spans="1:12" ht="56.25" customHeight="1">
      <c r="A1385" s="200" t="s">
        <v>1311</v>
      </c>
      <c r="B1385" s="193" t="s">
        <v>1311</v>
      </c>
      <c r="C1385" s="194">
        <v>42790</v>
      </c>
      <c r="D1385" s="194" t="s">
        <v>7983</v>
      </c>
      <c r="E1385" s="195" t="s">
        <v>13</v>
      </c>
      <c r="F1385" s="195">
        <v>366230</v>
      </c>
      <c r="G1385" s="195"/>
      <c r="H1385" s="196" t="s">
        <v>1312</v>
      </c>
      <c r="I1385" s="197">
        <v>12736.76</v>
      </c>
      <c r="J1385" s="197">
        <v>0</v>
      </c>
      <c r="K1385" s="198">
        <f t="shared" si="21"/>
        <v>12736.76</v>
      </c>
      <c r="L1385" s="199" t="s">
        <v>1580</v>
      </c>
    </row>
    <row r="1386" spans="1:12" ht="56.25" customHeight="1">
      <c r="A1386" s="200" t="s">
        <v>1311</v>
      </c>
      <c r="B1386" s="193" t="s">
        <v>1311</v>
      </c>
      <c r="C1386" s="194">
        <v>42790</v>
      </c>
      <c r="D1386" s="194" t="s">
        <v>7984</v>
      </c>
      <c r="E1386" s="195" t="s">
        <v>13</v>
      </c>
      <c r="F1386" s="195">
        <v>366232</v>
      </c>
      <c r="G1386" s="195"/>
      <c r="H1386" s="196" t="s">
        <v>1312</v>
      </c>
      <c r="I1386" s="197">
        <v>12736.76</v>
      </c>
      <c r="J1386" s="197">
        <v>0</v>
      </c>
      <c r="K1386" s="198">
        <f t="shared" si="21"/>
        <v>12736.76</v>
      </c>
      <c r="L1386" s="199" t="s">
        <v>1580</v>
      </c>
    </row>
    <row r="1387" spans="1:12" ht="56.25" customHeight="1">
      <c r="A1387" s="200" t="s">
        <v>1311</v>
      </c>
      <c r="B1387" s="193" t="s">
        <v>1311</v>
      </c>
      <c r="C1387" s="194">
        <v>42790</v>
      </c>
      <c r="D1387" s="194" t="s">
        <v>7985</v>
      </c>
      <c r="E1387" s="195" t="s">
        <v>13</v>
      </c>
      <c r="F1387" s="195">
        <v>366234</v>
      </c>
      <c r="G1387" s="195"/>
      <c r="H1387" s="196" t="s">
        <v>1312</v>
      </c>
      <c r="I1387" s="197">
        <v>12736.76</v>
      </c>
      <c r="J1387" s="197">
        <v>0</v>
      </c>
      <c r="K1387" s="198">
        <f t="shared" si="21"/>
        <v>12736.76</v>
      </c>
      <c r="L1387" s="199" t="s">
        <v>1580</v>
      </c>
    </row>
    <row r="1388" spans="1:12" ht="56.25" customHeight="1">
      <c r="A1388" s="200" t="s">
        <v>1311</v>
      </c>
      <c r="B1388" s="193" t="s">
        <v>1311</v>
      </c>
      <c r="C1388" s="194">
        <v>42790</v>
      </c>
      <c r="D1388" s="194" t="s">
        <v>7986</v>
      </c>
      <c r="E1388" s="195" t="s">
        <v>13</v>
      </c>
      <c r="F1388" s="195">
        <v>366236</v>
      </c>
      <c r="G1388" s="195"/>
      <c r="H1388" s="196" t="s">
        <v>1312</v>
      </c>
      <c r="I1388" s="197">
        <v>237906.58000000002</v>
      </c>
      <c r="J1388" s="197">
        <v>0</v>
      </c>
      <c r="K1388" s="198">
        <f t="shared" si="21"/>
        <v>237906.58000000002</v>
      </c>
      <c r="L1388" s="199" t="s">
        <v>1580</v>
      </c>
    </row>
    <row r="1389" spans="1:12" ht="56.25" customHeight="1">
      <c r="A1389" s="200" t="s">
        <v>1311</v>
      </c>
      <c r="B1389" s="193" t="s">
        <v>1311</v>
      </c>
      <c r="C1389" s="194">
        <v>42790</v>
      </c>
      <c r="D1389" s="194" t="s">
        <v>7987</v>
      </c>
      <c r="E1389" s="195" t="s">
        <v>13</v>
      </c>
      <c r="F1389" s="195">
        <v>366238</v>
      </c>
      <c r="G1389" s="195"/>
      <c r="H1389" s="196" t="s">
        <v>1312</v>
      </c>
      <c r="I1389" s="197">
        <v>5060.83</v>
      </c>
      <c r="J1389" s="197">
        <v>0</v>
      </c>
      <c r="K1389" s="198">
        <f t="shared" si="21"/>
        <v>5060.83</v>
      </c>
      <c r="L1389" s="199" t="s">
        <v>1580</v>
      </c>
    </row>
    <row r="1390" spans="1:12" ht="56.25" customHeight="1">
      <c r="A1390" s="200" t="s">
        <v>1311</v>
      </c>
      <c r="B1390" s="193" t="s">
        <v>1311</v>
      </c>
      <c r="C1390" s="194">
        <v>42790</v>
      </c>
      <c r="D1390" s="194" t="s">
        <v>7988</v>
      </c>
      <c r="E1390" s="195" t="s">
        <v>13</v>
      </c>
      <c r="F1390" s="195">
        <v>366240</v>
      </c>
      <c r="G1390" s="195"/>
      <c r="H1390" s="196" t="s">
        <v>1312</v>
      </c>
      <c r="I1390" s="197">
        <v>353.63</v>
      </c>
      <c r="J1390" s="197">
        <v>0</v>
      </c>
      <c r="K1390" s="198">
        <f t="shared" si="21"/>
        <v>353.63</v>
      </c>
      <c r="L1390" s="199" t="s">
        <v>1580</v>
      </c>
    </row>
    <row r="1391" spans="1:12" ht="56.25" customHeight="1">
      <c r="A1391" s="200" t="s">
        <v>1311</v>
      </c>
      <c r="B1391" s="193" t="s">
        <v>1311</v>
      </c>
      <c r="C1391" s="194">
        <v>42790</v>
      </c>
      <c r="D1391" s="194" t="s">
        <v>7989</v>
      </c>
      <c r="E1391" s="195" t="s">
        <v>13</v>
      </c>
      <c r="F1391" s="195">
        <v>366242</v>
      </c>
      <c r="G1391" s="195"/>
      <c r="H1391" s="196" t="s">
        <v>1312</v>
      </c>
      <c r="I1391" s="197">
        <v>1045.33</v>
      </c>
      <c r="J1391" s="197">
        <v>0</v>
      </c>
      <c r="K1391" s="198">
        <f t="shared" si="21"/>
        <v>1045.33</v>
      </c>
      <c r="L1391" s="199" t="s">
        <v>1580</v>
      </c>
    </row>
    <row r="1392" spans="1:12" ht="56.25" customHeight="1">
      <c r="A1392" s="200" t="s">
        <v>1311</v>
      </c>
      <c r="B1392" s="193" t="s">
        <v>1311</v>
      </c>
      <c r="C1392" s="194">
        <v>42790</v>
      </c>
      <c r="D1392" s="194" t="s">
        <v>7990</v>
      </c>
      <c r="E1392" s="195" t="s">
        <v>13</v>
      </c>
      <c r="F1392" s="195">
        <v>366244</v>
      </c>
      <c r="G1392" s="195"/>
      <c r="H1392" s="196" t="s">
        <v>1312</v>
      </c>
      <c r="I1392" s="197">
        <v>4501.46</v>
      </c>
      <c r="J1392" s="197">
        <v>0</v>
      </c>
      <c r="K1392" s="198">
        <f t="shared" si="21"/>
        <v>4501.46</v>
      </c>
      <c r="L1392" s="199" t="s">
        <v>1580</v>
      </c>
    </row>
    <row r="1393" spans="1:12" ht="56.25" customHeight="1">
      <c r="A1393" s="200" t="s">
        <v>1311</v>
      </c>
      <c r="B1393" s="193" t="s">
        <v>1311</v>
      </c>
      <c r="C1393" s="194">
        <v>42790</v>
      </c>
      <c r="D1393" s="194" t="s">
        <v>7991</v>
      </c>
      <c r="E1393" s="195" t="s">
        <v>13</v>
      </c>
      <c r="F1393" s="195">
        <v>366246</v>
      </c>
      <c r="G1393" s="195"/>
      <c r="H1393" s="196" t="s">
        <v>1312</v>
      </c>
      <c r="I1393" s="197">
        <v>4501.46</v>
      </c>
      <c r="J1393" s="197">
        <v>0</v>
      </c>
      <c r="K1393" s="198">
        <f t="shared" si="21"/>
        <v>4501.46</v>
      </c>
      <c r="L1393" s="199" t="s">
        <v>1580</v>
      </c>
    </row>
    <row r="1394" spans="1:12" ht="56.25" customHeight="1">
      <c r="A1394" s="200" t="s">
        <v>1311</v>
      </c>
      <c r="B1394" s="193" t="s">
        <v>1311</v>
      </c>
      <c r="C1394" s="194">
        <v>42790</v>
      </c>
      <c r="D1394" s="194" t="s">
        <v>7992</v>
      </c>
      <c r="E1394" s="195" t="s">
        <v>13</v>
      </c>
      <c r="F1394" s="195">
        <v>366248</v>
      </c>
      <c r="G1394" s="195"/>
      <c r="H1394" s="196" t="s">
        <v>1312</v>
      </c>
      <c r="I1394" s="197">
        <v>4501.46</v>
      </c>
      <c r="J1394" s="197">
        <v>0</v>
      </c>
      <c r="K1394" s="198">
        <f t="shared" si="21"/>
        <v>4501.46</v>
      </c>
      <c r="L1394" s="199" t="s">
        <v>1580</v>
      </c>
    </row>
    <row r="1395" spans="1:12" ht="56.25" customHeight="1">
      <c r="A1395" s="200" t="s">
        <v>1311</v>
      </c>
      <c r="B1395" s="193" t="s">
        <v>1311</v>
      </c>
      <c r="C1395" s="194">
        <v>42790</v>
      </c>
      <c r="D1395" s="194" t="s">
        <v>7993</v>
      </c>
      <c r="E1395" s="195" t="s">
        <v>13</v>
      </c>
      <c r="F1395" s="195">
        <v>366250</v>
      </c>
      <c r="G1395" s="195"/>
      <c r="H1395" s="196" t="s">
        <v>1312</v>
      </c>
      <c r="I1395" s="197">
        <v>4501.46</v>
      </c>
      <c r="J1395" s="197">
        <v>0</v>
      </c>
      <c r="K1395" s="198">
        <f t="shared" si="21"/>
        <v>4501.46</v>
      </c>
      <c r="L1395" s="199" t="s">
        <v>1580</v>
      </c>
    </row>
    <row r="1396" spans="1:12" ht="56.25" customHeight="1">
      <c r="A1396" s="200" t="s">
        <v>1311</v>
      </c>
      <c r="B1396" s="193" t="s">
        <v>1311</v>
      </c>
      <c r="C1396" s="194">
        <v>42790</v>
      </c>
      <c r="D1396" s="194" t="s">
        <v>7994</v>
      </c>
      <c r="E1396" s="195" t="s">
        <v>13</v>
      </c>
      <c r="F1396" s="195">
        <v>366252</v>
      </c>
      <c r="G1396" s="195"/>
      <c r="H1396" s="196" t="s">
        <v>1312</v>
      </c>
      <c r="I1396" s="197">
        <v>19763.87</v>
      </c>
      <c r="J1396" s="197">
        <v>0</v>
      </c>
      <c r="K1396" s="198">
        <f t="shared" si="21"/>
        <v>19763.87</v>
      </c>
      <c r="L1396" s="199" t="s">
        <v>1580</v>
      </c>
    </row>
    <row r="1397" spans="1:12" ht="56.25" customHeight="1">
      <c r="A1397" s="200" t="s">
        <v>1311</v>
      </c>
      <c r="B1397" s="193" t="s">
        <v>1311</v>
      </c>
      <c r="C1397" s="194">
        <v>42790</v>
      </c>
      <c r="D1397" s="194" t="s">
        <v>7995</v>
      </c>
      <c r="E1397" s="195" t="s">
        <v>13</v>
      </c>
      <c r="F1397" s="195">
        <v>366254</v>
      </c>
      <c r="G1397" s="195"/>
      <c r="H1397" s="196" t="s">
        <v>1312</v>
      </c>
      <c r="I1397" s="197">
        <v>2748.46</v>
      </c>
      <c r="J1397" s="197">
        <v>0</v>
      </c>
      <c r="K1397" s="198">
        <f t="shared" si="21"/>
        <v>2748.46</v>
      </c>
      <c r="L1397" s="199" t="s">
        <v>1580</v>
      </c>
    </row>
    <row r="1398" spans="1:12" ht="56.25" customHeight="1">
      <c r="A1398" s="200" t="s">
        <v>1311</v>
      </c>
      <c r="B1398" s="193" t="s">
        <v>1311</v>
      </c>
      <c r="C1398" s="194">
        <v>42790</v>
      </c>
      <c r="D1398" s="194" t="s">
        <v>7996</v>
      </c>
      <c r="E1398" s="195" t="s">
        <v>13</v>
      </c>
      <c r="F1398" s="195">
        <v>366256</v>
      </c>
      <c r="G1398" s="195"/>
      <c r="H1398" s="196" t="s">
        <v>1312</v>
      </c>
      <c r="I1398" s="197">
        <v>8123.89</v>
      </c>
      <c r="J1398" s="197">
        <v>0</v>
      </c>
      <c r="K1398" s="198">
        <f t="shared" si="21"/>
        <v>8123.89</v>
      </c>
      <c r="L1398" s="199" t="s">
        <v>1580</v>
      </c>
    </row>
    <row r="1399" spans="1:12" ht="56.25" customHeight="1">
      <c r="A1399" s="200" t="s">
        <v>1311</v>
      </c>
      <c r="B1399" s="193" t="s">
        <v>1311</v>
      </c>
      <c r="C1399" s="194">
        <v>42790</v>
      </c>
      <c r="D1399" s="194" t="s">
        <v>7997</v>
      </c>
      <c r="E1399" s="195" t="s">
        <v>13</v>
      </c>
      <c r="F1399" s="195">
        <v>366258</v>
      </c>
      <c r="G1399" s="195"/>
      <c r="H1399" s="196" t="s">
        <v>1312</v>
      </c>
      <c r="I1399" s="197">
        <v>34982.980000000003</v>
      </c>
      <c r="J1399" s="197">
        <v>0</v>
      </c>
      <c r="K1399" s="198">
        <f t="shared" si="21"/>
        <v>34982.980000000003</v>
      </c>
      <c r="L1399" s="199" t="s">
        <v>1580</v>
      </c>
    </row>
    <row r="1400" spans="1:12" ht="56.25" customHeight="1">
      <c r="A1400" s="200" t="s">
        <v>1311</v>
      </c>
      <c r="B1400" s="193" t="s">
        <v>1311</v>
      </c>
      <c r="C1400" s="194">
        <v>42790</v>
      </c>
      <c r="D1400" s="194" t="s">
        <v>7998</v>
      </c>
      <c r="E1400" s="195" t="s">
        <v>13</v>
      </c>
      <c r="F1400" s="195">
        <v>366260</v>
      </c>
      <c r="G1400" s="195"/>
      <c r="H1400" s="196" t="s">
        <v>1312</v>
      </c>
      <c r="I1400" s="197">
        <v>34982.980000000003</v>
      </c>
      <c r="J1400" s="197">
        <v>0</v>
      </c>
      <c r="K1400" s="198">
        <f t="shared" si="21"/>
        <v>34982.980000000003</v>
      </c>
      <c r="L1400" s="199" t="s">
        <v>1580</v>
      </c>
    </row>
    <row r="1401" spans="1:12" ht="56.25" customHeight="1">
      <c r="A1401" s="200" t="s">
        <v>1311</v>
      </c>
      <c r="B1401" s="193" t="s">
        <v>1311</v>
      </c>
      <c r="C1401" s="194">
        <v>42790</v>
      </c>
      <c r="D1401" s="194" t="s">
        <v>7999</v>
      </c>
      <c r="E1401" s="195" t="s">
        <v>13</v>
      </c>
      <c r="F1401" s="195">
        <v>366262</v>
      </c>
      <c r="G1401" s="195"/>
      <c r="H1401" s="196" t="s">
        <v>1312</v>
      </c>
      <c r="I1401" s="197">
        <v>34982.980000000003</v>
      </c>
      <c r="J1401" s="197">
        <v>0</v>
      </c>
      <c r="K1401" s="198">
        <f t="shared" si="21"/>
        <v>34982.980000000003</v>
      </c>
      <c r="L1401" s="199" t="s">
        <v>1580</v>
      </c>
    </row>
    <row r="1402" spans="1:12" ht="56.25" customHeight="1">
      <c r="A1402" s="200" t="s">
        <v>1311</v>
      </c>
      <c r="B1402" s="193" t="s">
        <v>1311</v>
      </c>
      <c r="C1402" s="194">
        <v>42790</v>
      </c>
      <c r="D1402" s="194" t="s">
        <v>8000</v>
      </c>
      <c r="E1402" s="195" t="s">
        <v>13</v>
      </c>
      <c r="F1402" s="195">
        <v>366264</v>
      </c>
      <c r="G1402" s="195"/>
      <c r="H1402" s="196" t="s">
        <v>1312</v>
      </c>
      <c r="I1402" s="197">
        <v>34982.980000000003</v>
      </c>
      <c r="J1402" s="197">
        <v>0</v>
      </c>
      <c r="K1402" s="198">
        <f t="shared" si="21"/>
        <v>34982.980000000003</v>
      </c>
      <c r="L1402" s="199" t="s">
        <v>1580</v>
      </c>
    </row>
    <row r="1403" spans="1:12" ht="56.25" customHeight="1">
      <c r="A1403" s="200" t="s">
        <v>1311</v>
      </c>
      <c r="B1403" s="193" t="s">
        <v>1311</v>
      </c>
      <c r="C1403" s="194">
        <v>42790</v>
      </c>
      <c r="D1403" s="194" t="s">
        <v>8001</v>
      </c>
      <c r="E1403" s="195" t="s">
        <v>13</v>
      </c>
      <c r="F1403" s="195">
        <v>366266</v>
      </c>
      <c r="G1403" s="195"/>
      <c r="H1403" s="196" t="s">
        <v>1312</v>
      </c>
      <c r="I1403" s="197">
        <v>3456.14</v>
      </c>
      <c r="J1403" s="197">
        <v>0</v>
      </c>
      <c r="K1403" s="198">
        <f t="shared" si="21"/>
        <v>3456.14</v>
      </c>
      <c r="L1403" s="199" t="s">
        <v>1580</v>
      </c>
    </row>
    <row r="1404" spans="1:12" ht="56.25" customHeight="1">
      <c r="A1404" s="200" t="s">
        <v>1311</v>
      </c>
      <c r="B1404" s="193" t="s">
        <v>1311</v>
      </c>
      <c r="C1404" s="194">
        <v>42790</v>
      </c>
      <c r="D1404" s="194" t="s">
        <v>8002</v>
      </c>
      <c r="E1404" s="195" t="s">
        <v>13</v>
      </c>
      <c r="F1404" s="195">
        <v>366268</v>
      </c>
      <c r="G1404" s="195"/>
      <c r="H1404" s="196" t="s">
        <v>1312</v>
      </c>
      <c r="I1404" s="197">
        <v>4147.83</v>
      </c>
      <c r="J1404" s="197">
        <v>0</v>
      </c>
      <c r="K1404" s="198">
        <f t="shared" si="21"/>
        <v>4147.83</v>
      </c>
      <c r="L1404" s="199" t="s">
        <v>1580</v>
      </c>
    </row>
    <row r="1405" spans="1:12" ht="56.25" customHeight="1">
      <c r="A1405" s="200" t="s">
        <v>1311</v>
      </c>
      <c r="B1405" s="193" t="s">
        <v>1311</v>
      </c>
      <c r="C1405" s="194">
        <v>42790</v>
      </c>
      <c r="D1405" s="194" t="s">
        <v>8003</v>
      </c>
      <c r="E1405" s="195" t="s">
        <v>13</v>
      </c>
      <c r="F1405" s="195">
        <v>366270</v>
      </c>
      <c r="G1405" s="195"/>
      <c r="H1405" s="196" t="s">
        <v>1312</v>
      </c>
      <c r="I1405" s="197">
        <v>1958.32</v>
      </c>
      <c r="J1405" s="197">
        <v>0</v>
      </c>
      <c r="K1405" s="198">
        <f t="shared" si="21"/>
        <v>1958.32</v>
      </c>
      <c r="L1405" s="199" t="s">
        <v>1580</v>
      </c>
    </row>
    <row r="1406" spans="1:12" ht="56.25" customHeight="1">
      <c r="A1406" s="200" t="s">
        <v>1311</v>
      </c>
      <c r="B1406" s="193" t="s">
        <v>1311</v>
      </c>
      <c r="C1406" s="194">
        <v>42790</v>
      </c>
      <c r="D1406" s="194" t="s">
        <v>8004</v>
      </c>
      <c r="E1406" s="195" t="s">
        <v>13</v>
      </c>
      <c r="F1406" s="195">
        <v>366272</v>
      </c>
      <c r="G1406" s="195"/>
      <c r="H1406" s="196" t="s">
        <v>1312</v>
      </c>
      <c r="I1406" s="197">
        <v>5541.03</v>
      </c>
      <c r="J1406" s="197">
        <v>0</v>
      </c>
      <c r="K1406" s="198">
        <f t="shared" si="21"/>
        <v>5541.03</v>
      </c>
      <c r="L1406" s="199" t="s">
        <v>1580</v>
      </c>
    </row>
    <row r="1407" spans="1:12" ht="56.25" customHeight="1">
      <c r="A1407" s="200" t="s">
        <v>1311</v>
      </c>
      <c r="B1407" s="193" t="s">
        <v>1311</v>
      </c>
      <c r="C1407" s="194">
        <v>42790</v>
      </c>
      <c r="D1407" s="194" t="s">
        <v>8005</v>
      </c>
      <c r="E1407" s="195" t="s">
        <v>13</v>
      </c>
      <c r="F1407" s="195">
        <v>366381</v>
      </c>
      <c r="G1407" s="195"/>
      <c r="H1407" s="196" t="s">
        <v>1312</v>
      </c>
      <c r="I1407" s="197">
        <v>4095893.75</v>
      </c>
      <c r="J1407" s="197">
        <v>0</v>
      </c>
      <c r="K1407" s="198">
        <f t="shared" si="21"/>
        <v>4095893.75</v>
      </c>
      <c r="L1407" s="199" t="s">
        <v>1580</v>
      </c>
    </row>
    <row r="1408" spans="1:12" ht="56.25" customHeight="1">
      <c r="A1408" s="200" t="s">
        <v>1311</v>
      </c>
      <c r="B1408" s="193" t="s">
        <v>1311</v>
      </c>
      <c r="C1408" s="194">
        <v>42790</v>
      </c>
      <c r="D1408" s="194" t="s">
        <v>8006</v>
      </c>
      <c r="E1408" s="195" t="s">
        <v>13</v>
      </c>
      <c r="F1408" s="195">
        <v>366383</v>
      </c>
      <c r="G1408" s="195"/>
      <c r="H1408" s="196" t="s">
        <v>1312</v>
      </c>
      <c r="I1408" s="197">
        <v>1933827.21</v>
      </c>
      <c r="J1408" s="197">
        <v>0</v>
      </c>
      <c r="K1408" s="198">
        <f t="shared" si="21"/>
        <v>1933827.21</v>
      </c>
      <c r="L1408" s="199" t="s">
        <v>1580</v>
      </c>
    </row>
    <row r="1409" spans="1:12" ht="56.25" customHeight="1">
      <c r="A1409" s="200" t="s">
        <v>1311</v>
      </c>
      <c r="B1409" s="193" t="s">
        <v>1311</v>
      </c>
      <c r="C1409" s="194">
        <v>42790</v>
      </c>
      <c r="D1409" s="194" t="s">
        <v>8007</v>
      </c>
      <c r="E1409" s="195" t="s">
        <v>13</v>
      </c>
      <c r="F1409" s="195">
        <v>366385</v>
      </c>
      <c r="G1409" s="195"/>
      <c r="H1409" s="196" t="s">
        <v>1312</v>
      </c>
      <c r="I1409" s="197">
        <v>11249853.26</v>
      </c>
      <c r="J1409" s="197">
        <v>0</v>
      </c>
      <c r="K1409" s="198">
        <f t="shared" si="21"/>
        <v>11249853.26</v>
      </c>
      <c r="L1409" s="199" t="s">
        <v>1580</v>
      </c>
    </row>
    <row r="1410" spans="1:12" ht="56.25" customHeight="1">
      <c r="A1410" s="200" t="s">
        <v>1311</v>
      </c>
      <c r="B1410" s="193" t="s">
        <v>1311</v>
      </c>
      <c r="C1410" s="194">
        <v>42790</v>
      </c>
      <c r="D1410" s="194" t="s">
        <v>8008</v>
      </c>
      <c r="E1410" s="195" t="s">
        <v>13</v>
      </c>
      <c r="F1410" s="195">
        <v>366387</v>
      </c>
      <c r="G1410" s="195"/>
      <c r="H1410" s="196" t="s">
        <v>1312</v>
      </c>
      <c r="I1410" s="197">
        <v>5311483.5599999996</v>
      </c>
      <c r="J1410" s="197">
        <v>0</v>
      </c>
      <c r="K1410" s="198">
        <f t="shared" si="21"/>
        <v>5311483.5599999996</v>
      </c>
      <c r="L1410" s="199" t="s">
        <v>1580</v>
      </c>
    </row>
    <row r="1411" spans="1:12" ht="56.25" customHeight="1">
      <c r="A1411" s="200" t="s">
        <v>1311</v>
      </c>
      <c r="B1411" s="193" t="s">
        <v>1311</v>
      </c>
      <c r="C1411" s="194">
        <v>42790</v>
      </c>
      <c r="D1411" s="194" t="s">
        <v>8009</v>
      </c>
      <c r="E1411" s="195" t="s">
        <v>13</v>
      </c>
      <c r="F1411" s="195">
        <v>366389</v>
      </c>
      <c r="G1411" s="195"/>
      <c r="H1411" s="196" t="s">
        <v>1312</v>
      </c>
      <c r="I1411" s="197">
        <v>9373840.2799999993</v>
      </c>
      <c r="J1411" s="197">
        <v>0</v>
      </c>
      <c r="K1411" s="198">
        <f t="shared" si="21"/>
        <v>9373840.2799999993</v>
      </c>
      <c r="L1411" s="199" t="s">
        <v>1580</v>
      </c>
    </row>
    <row r="1412" spans="1:12" ht="56.25" customHeight="1">
      <c r="A1412" s="200" t="s">
        <v>1311</v>
      </c>
      <c r="B1412" s="193" t="s">
        <v>1311</v>
      </c>
      <c r="C1412" s="194">
        <v>42790</v>
      </c>
      <c r="D1412" s="194" t="s">
        <v>8010</v>
      </c>
      <c r="E1412" s="195" t="s">
        <v>13</v>
      </c>
      <c r="F1412" s="195">
        <v>366391</v>
      </c>
      <c r="G1412" s="195"/>
      <c r="H1412" s="196" t="s">
        <v>1312</v>
      </c>
      <c r="I1412" s="197">
        <v>2069756.53</v>
      </c>
      <c r="J1412" s="197">
        <v>0</v>
      </c>
      <c r="K1412" s="198">
        <f t="shared" si="21"/>
        <v>2069756.53</v>
      </c>
      <c r="L1412" s="199" t="s">
        <v>1580</v>
      </c>
    </row>
    <row r="1413" spans="1:12" ht="56.25" customHeight="1">
      <c r="A1413" s="200" t="s">
        <v>1311</v>
      </c>
      <c r="B1413" s="193" t="s">
        <v>1311</v>
      </c>
      <c r="C1413" s="194">
        <v>42790</v>
      </c>
      <c r="D1413" s="194" t="s">
        <v>8011</v>
      </c>
      <c r="E1413" s="195" t="s">
        <v>13</v>
      </c>
      <c r="F1413" s="195">
        <v>366393</v>
      </c>
      <c r="G1413" s="195"/>
      <c r="H1413" s="196" t="s">
        <v>1312</v>
      </c>
      <c r="I1413" s="197">
        <v>977210.77</v>
      </c>
      <c r="J1413" s="197">
        <v>0</v>
      </c>
      <c r="K1413" s="198">
        <f t="shared" si="21"/>
        <v>977210.77</v>
      </c>
      <c r="L1413" s="199" t="s">
        <v>1580</v>
      </c>
    </row>
    <row r="1414" spans="1:12" ht="56.25" customHeight="1">
      <c r="A1414" s="200" t="s">
        <v>1311</v>
      </c>
      <c r="B1414" s="193" t="s">
        <v>1311</v>
      </c>
      <c r="C1414" s="194">
        <v>42790</v>
      </c>
      <c r="D1414" s="194" t="s">
        <v>8012</v>
      </c>
      <c r="E1414" s="195" t="s">
        <v>13</v>
      </c>
      <c r="F1414" s="195">
        <v>366395</v>
      </c>
      <c r="G1414" s="195"/>
      <c r="H1414" s="196" t="s">
        <v>1312</v>
      </c>
      <c r="I1414" s="197">
        <v>1724606.26</v>
      </c>
      <c r="J1414" s="197">
        <v>0</v>
      </c>
      <c r="K1414" s="198">
        <f t="shared" si="21"/>
        <v>1724606.26</v>
      </c>
      <c r="L1414" s="199" t="s">
        <v>1580</v>
      </c>
    </row>
    <row r="1415" spans="1:12" ht="56.25" customHeight="1">
      <c r="A1415" s="200" t="s">
        <v>1311</v>
      </c>
      <c r="B1415" s="193" t="s">
        <v>1311</v>
      </c>
      <c r="C1415" s="194">
        <v>42790</v>
      </c>
      <c r="D1415" s="194" t="s">
        <v>8013</v>
      </c>
      <c r="E1415" s="195" t="s">
        <v>13</v>
      </c>
      <c r="F1415" s="195">
        <v>366397</v>
      </c>
      <c r="G1415" s="195"/>
      <c r="H1415" s="196" t="s">
        <v>1312</v>
      </c>
      <c r="I1415" s="197">
        <v>14580166.890000001</v>
      </c>
      <c r="J1415" s="197">
        <v>0</v>
      </c>
      <c r="K1415" s="198">
        <f t="shared" si="21"/>
        <v>14580166.890000001</v>
      </c>
      <c r="L1415" s="199" t="s">
        <v>1580</v>
      </c>
    </row>
    <row r="1416" spans="1:12" ht="56.25" customHeight="1">
      <c r="A1416" s="200" t="s">
        <v>1311</v>
      </c>
      <c r="B1416" s="193" t="s">
        <v>1311</v>
      </c>
      <c r="C1416" s="194">
        <v>42790</v>
      </c>
      <c r="D1416" s="194" t="s">
        <v>8014</v>
      </c>
      <c r="E1416" s="195" t="s">
        <v>13</v>
      </c>
      <c r="F1416" s="195">
        <v>366399</v>
      </c>
      <c r="G1416" s="195"/>
      <c r="H1416" s="196" t="s">
        <v>1312</v>
      </c>
      <c r="I1416" s="197">
        <v>14295665.68</v>
      </c>
      <c r="J1416" s="197">
        <v>0</v>
      </c>
      <c r="K1416" s="198">
        <f t="shared" si="21"/>
        <v>14295665.68</v>
      </c>
      <c r="L1416" s="199" t="s">
        <v>1580</v>
      </c>
    </row>
    <row r="1417" spans="1:12" ht="56.25" customHeight="1">
      <c r="A1417" s="200" t="s">
        <v>1311</v>
      </c>
      <c r="B1417" s="193" t="s">
        <v>1311</v>
      </c>
      <c r="C1417" s="194">
        <v>42790</v>
      </c>
      <c r="D1417" s="194" t="s">
        <v>8015</v>
      </c>
      <c r="E1417" s="195" t="s">
        <v>13</v>
      </c>
      <c r="F1417" s="195">
        <v>366401</v>
      </c>
      <c r="G1417" s="195"/>
      <c r="H1417" s="196" t="s">
        <v>1312</v>
      </c>
      <c r="I1417" s="197">
        <v>18331948.850000001</v>
      </c>
      <c r="J1417" s="197">
        <v>0</v>
      </c>
      <c r="K1417" s="198">
        <f t="shared" ref="K1417:K1480" si="22">+I1417+J1417</f>
        <v>18331948.850000001</v>
      </c>
      <c r="L1417" s="199" t="s">
        <v>1580</v>
      </c>
    </row>
    <row r="1418" spans="1:12" ht="56.25" customHeight="1">
      <c r="A1418" s="200" t="s">
        <v>1311</v>
      </c>
      <c r="B1418" s="193" t="s">
        <v>1311</v>
      </c>
      <c r="C1418" s="194">
        <v>42790</v>
      </c>
      <c r="D1418" s="194" t="s">
        <v>8016</v>
      </c>
      <c r="E1418" s="195" t="s">
        <v>13</v>
      </c>
      <c r="F1418" s="195">
        <v>366403</v>
      </c>
      <c r="G1418" s="195"/>
      <c r="H1418" s="196" t="s">
        <v>1312</v>
      </c>
      <c r="I1418" s="197">
        <v>7060518.9699999997</v>
      </c>
      <c r="J1418" s="197">
        <v>0</v>
      </c>
      <c r="K1418" s="198">
        <f t="shared" si="22"/>
        <v>7060518.9699999997</v>
      </c>
      <c r="L1418" s="199" t="s">
        <v>1580</v>
      </c>
    </row>
    <row r="1419" spans="1:12" ht="56.25" customHeight="1">
      <c r="A1419" s="200" t="s">
        <v>1311</v>
      </c>
      <c r="B1419" s="193" t="s">
        <v>1311</v>
      </c>
      <c r="C1419" s="194">
        <v>42790</v>
      </c>
      <c r="D1419" s="194" t="s">
        <v>8017</v>
      </c>
      <c r="E1419" s="195" t="s">
        <v>13</v>
      </c>
      <c r="F1419" s="195">
        <v>366405</v>
      </c>
      <c r="G1419" s="195"/>
      <c r="H1419" s="196" t="s">
        <v>1312</v>
      </c>
      <c r="I1419" s="197">
        <v>83029395.890000001</v>
      </c>
      <c r="J1419" s="197">
        <v>0</v>
      </c>
      <c r="K1419" s="198">
        <f t="shared" si="22"/>
        <v>83029395.890000001</v>
      </c>
      <c r="L1419" s="199" t="s">
        <v>1580</v>
      </c>
    </row>
    <row r="1420" spans="1:12" ht="56.25" customHeight="1">
      <c r="A1420" s="200" t="s">
        <v>1311</v>
      </c>
      <c r="B1420" s="193" t="s">
        <v>1311</v>
      </c>
      <c r="C1420" s="194">
        <v>42790</v>
      </c>
      <c r="D1420" s="194" t="s">
        <v>8018</v>
      </c>
      <c r="E1420" s="195" t="s">
        <v>13</v>
      </c>
      <c r="F1420" s="195">
        <v>366407</v>
      </c>
      <c r="G1420" s="195"/>
      <c r="H1420" s="196" t="s">
        <v>1312</v>
      </c>
      <c r="I1420" s="197">
        <v>35685986.789999999</v>
      </c>
      <c r="J1420" s="197">
        <v>0</v>
      </c>
      <c r="K1420" s="198">
        <f t="shared" si="22"/>
        <v>35685986.789999999</v>
      </c>
      <c r="L1420" s="199" t="s">
        <v>1580</v>
      </c>
    </row>
    <row r="1421" spans="1:12" ht="56.25" customHeight="1">
      <c r="A1421" s="200" t="s">
        <v>1311</v>
      </c>
      <c r="B1421" s="193" t="s">
        <v>1311</v>
      </c>
      <c r="C1421" s="194">
        <v>42790</v>
      </c>
      <c r="D1421" s="194" t="s">
        <v>8019</v>
      </c>
      <c r="E1421" s="195" t="s">
        <v>13</v>
      </c>
      <c r="F1421" s="195">
        <v>366409</v>
      </c>
      <c r="G1421" s="195"/>
      <c r="H1421" s="196" t="s">
        <v>1312</v>
      </c>
      <c r="I1421" s="197">
        <v>6266547.3700000001</v>
      </c>
      <c r="J1421" s="197">
        <v>0</v>
      </c>
      <c r="K1421" s="198">
        <f t="shared" si="22"/>
        <v>6266547.3700000001</v>
      </c>
      <c r="L1421" s="199" t="s">
        <v>1580</v>
      </c>
    </row>
    <row r="1422" spans="1:12" ht="56.25" customHeight="1">
      <c r="A1422" s="200" t="s">
        <v>1311</v>
      </c>
      <c r="B1422" s="193" t="s">
        <v>1311</v>
      </c>
      <c r="C1422" s="194">
        <v>42790</v>
      </c>
      <c r="D1422" s="194" t="s">
        <v>8020</v>
      </c>
      <c r="E1422" s="195" t="s">
        <v>13</v>
      </c>
      <c r="F1422" s="195">
        <v>366411</v>
      </c>
      <c r="G1422" s="195"/>
      <c r="H1422" s="196" t="s">
        <v>1312</v>
      </c>
      <c r="I1422" s="197">
        <v>7195.7300000000005</v>
      </c>
      <c r="J1422" s="197">
        <v>0</v>
      </c>
      <c r="K1422" s="198">
        <f t="shared" si="22"/>
        <v>7195.7300000000005</v>
      </c>
      <c r="L1422" s="199" t="s">
        <v>1580</v>
      </c>
    </row>
    <row r="1423" spans="1:12" ht="56.25" customHeight="1">
      <c r="A1423" s="200" t="s">
        <v>1311</v>
      </c>
      <c r="B1423" s="193" t="s">
        <v>1311</v>
      </c>
      <c r="C1423" s="194">
        <v>42790</v>
      </c>
      <c r="D1423" s="194" t="s">
        <v>8021</v>
      </c>
      <c r="E1423" s="195" t="s">
        <v>13</v>
      </c>
      <c r="F1423" s="195">
        <v>366413</v>
      </c>
      <c r="G1423" s="195"/>
      <c r="H1423" s="196" t="s">
        <v>1312</v>
      </c>
      <c r="I1423" s="197">
        <v>14319.36</v>
      </c>
      <c r="J1423" s="197">
        <v>0</v>
      </c>
      <c r="K1423" s="198">
        <f t="shared" si="22"/>
        <v>14319.36</v>
      </c>
      <c r="L1423" s="199" t="s">
        <v>1580</v>
      </c>
    </row>
    <row r="1424" spans="1:12" ht="56.25" customHeight="1">
      <c r="A1424" s="200" t="s">
        <v>1311</v>
      </c>
      <c r="B1424" s="193" t="s">
        <v>1311</v>
      </c>
      <c r="C1424" s="194">
        <v>42790</v>
      </c>
      <c r="D1424" s="194" t="s">
        <v>8022</v>
      </c>
      <c r="E1424" s="195" t="s">
        <v>13</v>
      </c>
      <c r="F1424" s="195">
        <v>366415</v>
      </c>
      <c r="G1424" s="195"/>
      <c r="H1424" s="196" t="s">
        <v>1312</v>
      </c>
      <c r="I1424" s="197">
        <v>2957.76</v>
      </c>
      <c r="J1424" s="197">
        <v>0</v>
      </c>
      <c r="K1424" s="198">
        <f t="shared" si="22"/>
        <v>2957.76</v>
      </c>
      <c r="L1424" s="199" t="s">
        <v>1580</v>
      </c>
    </row>
    <row r="1425" spans="1:12" ht="56.25" customHeight="1">
      <c r="A1425" s="200" t="s">
        <v>1311</v>
      </c>
      <c r="B1425" s="193" t="s">
        <v>1311</v>
      </c>
      <c r="C1425" s="194">
        <v>42790</v>
      </c>
      <c r="D1425" s="194" t="s">
        <v>8023</v>
      </c>
      <c r="E1425" s="195" t="s">
        <v>13</v>
      </c>
      <c r="F1425" s="195">
        <v>366417</v>
      </c>
      <c r="G1425" s="195"/>
      <c r="H1425" s="196" t="s">
        <v>1312</v>
      </c>
      <c r="I1425" s="197">
        <v>12736.76</v>
      </c>
      <c r="J1425" s="197">
        <v>0</v>
      </c>
      <c r="K1425" s="198">
        <f t="shared" si="22"/>
        <v>12736.76</v>
      </c>
      <c r="L1425" s="199" t="s">
        <v>1580</v>
      </c>
    </row>
    <row r="1426" spans="1:12" ht="56.25" customHeight="1">
      <c r="A1426" s="200" t="s">
        <v>1311</v>
      </c>
      <c r="B1426" s="193" t="s">
        <v>1311</v>
      </c>
      <c r="C1426" s="194">
        <v>42790</v>
      </c>
      <c r="D1426" s="194" t="s">
        <v>8024</v>
      </c>
      <c r="E1426" s="195" t="s">
        <v>13</v>
      </c>
      <c r="F1426" s="195">
        <v>366419</v>
      </c>
      <c r="G1426" s="195"/>
      <c r="H1426" s="196" t="s">
        <v>1312</v>
      </c>
      <c r="I1426" s="197">
        <v>2543.14</v>
      </c>
      <c r="J1426" s="197">
        <v>0</v>
      </c>
      <c r="K1426" s="198">
        <f t="shared" si="22"/>
        <v>2543.14</v>
      </c>
      <c r="L1426" s="199" t="s">
        <v>1580</v>
      </c>
    </row>
    <row r="1427" spans="1:12" ht="56.25" customHeight="1">
      <c r="A1427" s="200" t="s">
        <v>1311</v>
      </c>
      <c r="B1427" s="193" t="s">
        <v>1311</v>
      </c>
      <c r="C1427" s="194">
        <v>42790</v>
      </c>
      <c r="D1427" s="194" t="s">
        <v>8025</v>
      </c>
      <c r="E1427" s="195" t="s">
        <v>13</v>
      </c>
      <c r="F1427" s="195">
        <v>366421</v>
      </c>
      <c r="G1427" s="195"/>
      <c r="H1427" s="196" t="s">
        <v>1312</v>
      </c>
      <c r="I1427" s="197">
        <v>4501.46</v>
      </c>
      <c r="J1427" s="197">
        <v>0</v>
      </c>
      <c r="K1427" s="198">
        <f t="shared" si="22"/>
        <v>4501.46</v>
      </c>
      <c r="L1427" s="199" t="s">
        <v>1580</v>
      </c>
    </row>
    <row r="1428" spans="1:12" ht="56.25" customHeight="1">
      <c r="A1428" s="200" t="s">
        <v>1311</v>
      </c>
      <c r="B1428" s="193" t="s">
        <v>1311</v>
      </c>
      <c r="C1428" s="194">
        <v>42790</v>
      </c>
      <c r="D1428" s="194" t="s">
        <v>8026</v>
      </c>
      <c r="E1428" s="195" t="s">
        <v>13</v>
      </c>
      <c r="F1428" s="195">
        <v>366423</v>
      </c>
      <c r="G1428" s="195"/>
      <c r="H1428" s="196" t="s">
        <v>1312</v>
      </c>
      <c r="I1428" s="197">
        <v>39329.82</v>
      </c>
      <c r="J1428" s="197">
        <v>0</v>
      </c>
      <c r="K1428" s="198">
        <f t="shared" si="22"/>
        <v>39329.82</v>
      </c>
      <c r="L1428" s="199" t="s">
        <v>1580</v>
      </c>
    </row>
    <row r="1429" spans="1:12" ht="56.25" customHeight="1">
      <c r="A1429" s="200" t="s">
        <v>1311</v>
      </c>
      <c r="B1429" s="193" t="s">
        <v>1311</v>
      </c>
      <c r="C1429" s="194">
        <v>42790</v>
      </c>
      <c r="D1429" s="194" t="s">
        <v>8027</v>
      </c>
      <c r="E1429" s="195" t="s">
        <v>13</v>
      </c>
      <c r="F1429" s="195">
        <v>366425</v>
      </c>
      <c r="G1429" s="195"/>
      <c r="H1429" s="196" t="s">
        <v>1312</v>
      </c>
      <c r="I1429" s="197">
        <v>34982.980000000003</v>
      </c>
      <c r="J1429" s="197">
        <v>0</v>
      </c>
      <c r="K1429" s="198">
        <f t="shared" si="22"/>
        <v>34982.980000000003</v>
      </c>
      <c r="L1429" s="199" t="s">
        <v>1580</v>
      </c>
    </row>
    <row r="1430" spans="1:12" ht="56.25" customHeight="1">
      <c r="A1430" s="200" t="s">
        <v>1311</v>
      </c>
      <c r="B1430" s="193" t="s">
        <v>1311</v>
      </c>
      <c r="C1430" s="194">
        <v>42790</v>
      </c>
      <c r="D1430" s="194" t="s">
        <v>8028</v>
      </c>
      <c r="E1430" s="195" t="s">
        <v>13</v>
      </c>
      <c r="F1430" s="195">
        <v>366427</v>
      </c>
      <c r="G1430" s="195"/>
      <c r="H1430" s="196" t="s">
        <v>1312</v>
      </c>
      <c r="I1430" s="197">
        <v>41776.99</v>
      </c>
      <c r="J1430" s="197">
        <v>0</v>
      </c>
      <c r="K1430" s="198">
        <f t="shared" si="22"/>
        <v>41776.99</v>
      </c>
      <c r="L1430" s="199" t="s">
        <v>1580</v>
      </c>
    </row>
    <row r="1431" spans="1:12" ht="56.25" customHeight="1">
      <c r="A1431" s="200" t="s">
        <v>1311</v>
      </c>
      <c r="B1431" s="193" t="s">
        <v>1311</v>
      </c>
      <c r="C1431" s="194">
        <v>42790</v>
      </c>
      <c r="D1431" s="194" t="s">
        <v>8029</v>
      </c>
      <c r="E1431" s="195" t="s">
        <v>13</v>
      </c>
      <c r="F1431" s="195">
        <v>366429</v>
      </c>
      <c r="G1431" s="195"/>
      <c r="H1431" s="196" t="s">
        <v>1312</v>
      </c>
      <c r="I1431" s="197">
        <v>11736.09</v>
      </c>
      <c r="J1431" s="197">
        <v>0</v>
      </c>
      <c r="K1431" s="198">
        <f t="shared" si="22"/>
        <v>11736.09</v>
      </c>
      <c r="L1431" s="199" t="s">
        <v>1580</v>
      </c>
    </row>
    <row r="1432" spans="1:12" ht="56.25" customHeight="1">
      <c r="A1432" s="200" t="s">
        <v>1311</v>
      </c>
      <c r="B1432" s="193" t="s">
        <v>1311</v>
      </c>
      <c r="C1432" s="194">
        <v>42790</v>
      </c>
      <c r="D1432" s="194" t="s">
        <v>8030</v>
      </c>
      <c r="E1432" s="195" t="s">
        <v>13</v>
      </c>
      <c r="F1432" s="195">
        <v>366431</v>
      </c>
      <c r="G1432" s="195"/>
      <c r="H1432" s="196" t="s">
        <v>1312</v>
      </c>
      <c r="I1432" s="197">
        <v>32234.52</v>
      </c>
      <c r="J1432" s="197">
        <v>0</v>
      </c>
      <c r="K1432" s="198">
        <f t="shared" si="22"/>
        <v>32234.52</v>
      </c>
      <c r="L1432" s="199" t="s">
        <v>1580</v>
      </c>
    </row>
    <row r="1433" spans="1:12" ht="56.25" customHeight="1">
      <c r="A1433" s="200" t="s">
        <v>1311</v>
      </c>
      <c r="B1433" s="193" t="s">
        <v>1311</v>
      </c>
      <c r="C1433" s="194">
        <v>42790</v>
      </c>
      <c r="D1433" s="194" t="s">
        <v>8031</v>
      </c>
      <c r="E1433" s="195" t="s">
        <v>13</v>
      </c>
      <c r="F1433" s="195">
        <v>366327</v>
      </c>
      <c r="G1433" s="195"/>
      <c r="H1433" s="196" t="s">
        <v>1312</v>
      </c>
      <c r="I1433" s="197">
        <v>1079355.83</v>
      </c>
      <c r="J1433" s="197">
        <v>0</v>
      </c>
      <c r="K1433" s="198">
        <f t="shared" si="22"/>
        <v>1079355.83</v>
      </c>
      <c r="L1433" s="199" t="s">
        <v>1580</v>
      </c>
    </row>
    <row r="1434" spans="1:12" ht="56.25" customHeight="1">
      <c r="A1434" s="200" t="s">
        <v>1311</v>
      </c>
      <c r="B1434" s="193" t="s">
        <v>1311</v>
      </c>
      <c r="C1434" s="194">
        <v>42790</v>
      </c>
      <c r="D1434" s="194" t="s">
        <v>8032</v>
      </c>
      <c r="E1434" s="195" t="s">
        <v>13</v>
      </c>
      <c r="F1434" s="195">
        <v>366329</v>
      </c>
      <c r="G1434" s="195"/>
      <c r="H1434" s="196" t="s">
        <v>1312</v>
      </c>
      <c r="I1434" s="197">
        <v>150100.85</v>
      </c>
      <c r="J1434" s="197">
        <v>0</v>
      </c>
      <c r="K1434" s="198">
        <f t="shared" si="22"/>
        <v>150100.85</v>
      </c>
      <c r="L1434" s="199" t="s">
        <v>1580</v>
      </c>
    </row>
    <row r="1435" spans="1:12" ht="56.25" customHeight="1">
      <c r="A1435" s="200" t="s">
        <v>1311</v>
      </c>
      <c r="B1435" s="193" t="s">
        <v>1311</v>
      </c>
      <c r="C1435" s="194">
        <v>42790</v>
      </c>
      <c r="D1435" s="194" t="s">
        <v>8033</v>
      </c>
      <c r="E1435" s="195" t="s">
        <v>13</v>
      </c>
      <c r="F1435" s="195">
        <v>366331</v>
      </c>
      <c r="G1435" s="195"/>
      <c r="H1435" s="196" t="s">
        <v>1312</v>
      </c>
      <c r="I1435" s="197">
        <v>2147905.2400000002</v>
      </c>
      <c r="J1435" s="197">
        <v>0</v>
      </c>
      <c r="K1435" s="198">
        <f t="shared" si="22"/>
        <v>2147905.2400000002</v>
      </c>
      <c r="L1435" s="199" t="s">
        <v>1580</v>
      </c>
    </row>
    <row r="1436" spans="1:12" ht="56.25" customHeight="1">
      <c r="A1436" s="200" t="s">
        <v>1311</v>
      </c>
      <c r="B1436" s="193" t="s">
        <v>1311</v>
      </c>
      <c r="C1436" s="194">
        <v>42790</v>
      </c>
      <c r="D1436" s="194" t="s">
        <v>8034</v>
      </c>
      <c r="E1436" s="195" t="s">
        <v>13</v>
      </c>
      <c r="F1436" s="195">
        <v>366333</v>
      </c>
      <c r="G1436" s="195"/>
      <c r="H1436" s="196" t="s">
        <v>1312</v>
      </c>
      <c r="I1436" s="197">
        <v>443665.36</v>
      </c>
      <c r="J1436" s="197">
        <v>0</v>
      </c>
      <c r="K1436" s="198">
        <f t="shared" si="22"/>
        <v>443665.36</v>
      </c>
      <c r="L1436" s="199" t="s">
        <v>1580</v>
      </c>
    </row>
    <row r="1437" spans="1:12" ht="56.25" customHeight="1">
      <c r="A1437" s="200" t="s">
        <v>1311</v>
      </c>
      <c r="B1437" s="193" t="s">
        <v>1311</v>
      </c>
      <c r="C1437" s="194">
        <v>42790</v>
      </c>
      <c r="D1437" s="194" t="s">
        <v>8035</v>
      </c>
      <c r="E1437" s="195" t="s">
        <v>13</v>
      </c>
      <c r="F1437" s="195">
        <v>366335</v>
      </c>
      <c r="G1437" s="195"/>
      <c r="H1437" s="196" t="s">
        <v>1312</v>
      </c>
      <c r="I1437" s="197">
        <v>2964577.54</v>
      </c>
      <c r="J1437" s="197">
        <v>0</v>
      </c>
      <c r="K1437" s="198">
        <f t="shared" si="22"/>
        <v>2964577.54</v>
      </c>
      <c r="L1437" s="199" t="s">
        <v>1580</v>
      </c>
    </row>
    <row r="1438" spans="1:12" ht="56.25" customHeight="1">
      <c r="A1438" s="200" t="s">
        <v>1311</v>
      </c>
      <c r="B1438" s="193" t="s">
        <v>1311</v>
      </c>
      <c r="C1438" s="194">
        <v>42790</v>
      </c>
      <c r="D1438" s="194" t="s">
        <v>8036</v>
      </c>
      <c r="E1438" s="195" t="s">
        <v>13</v>
      </c>
      <c r="F1438" s="195">
        <v>366337</v>
      </c>
      <c r="G1438" s="195"/>
      <c r="H1438" s="196" t="s">
        <v>1312</v>
      </c>
      <c r="I1438" s="197">
        <v>1218578.9099999999</v>
      </c>
      <c r="J1438" s="197">
        <v>0</v>
      </c>
      <c r="K1438" s="198">
        <f t="shared" si="22"/>
        <v>1218578.9099999999</v>
      </c>
      <c r="L1438" s="199" t="s">
        <v>1580</v>
      </c>
    </row>
    <row r="1439" spans="1:12" ht="56.25" customHeight="1">
      <c r="A1439" s="200" t="s">
        <v>1311</v>
      </c>
      <c r="B1439" s="193" t="s">
        <v>1311</v>
      </c>
      <c r="C1439" s="194">
        <v>42790</v>
      </c>
      <c r="D1439" s="194" t="s">
        <v>8037</v>
      </c>
      <c r="E1439" s="195" t="s">
        <v>13</v>
      </c>
      <c r="F1439" s="195">
        <v>366339</v>
      </c>
      <c r="G1439" s="195"/>
      <c r="H1439" s="196" t="s">
        <v>1312</v>
      </c>
      <c r="I1439" s="197">
        <v>5899474.1200000001</v>
      </c>
      <c r="J1439" s="197">
        <v>0</v>
      </c>
      <c r="K1439" s="198">
        <f t="shared" si="22"/>
        <v>5899474.1200000001</v>
      </c>
      <c r="L1439" s="199" t="s">
        <v>1580</v>
      </c>
    </row>
    <row r="1440" spans="1:12" ht="56.25" customHeight="1">
      <c r="A1440" s="200" t="s">
        <v>1311</v>
      </c>
      <c r="B1440" s="193" t="s">
        <v>1311</v>
      </c>
      <c r="C1440" s="194">
        <v>42790</v>
      </c>
      <c r="D1440" s="194" t="s">
        <v>8038</v>
      </c>
      <c r="E1440" s="195" t="s">
        <v>13</v>
      </c>
      <c r="F1440" s="195">
        <v>366341</v>
      </c>
      <c r="G1440" s="195"/>
      <c r="H1440" s="196" t="s">
        <v>1312</v>
      </c>
      <c r="I1440" s="197">
        <v>412269.67</v>
      </c>
      <c r="J1440" s="197">
        <v>0</v>
      </c>
      <c r="K1440" s="198">
        <f t="shared" si="22"/>
        <v>412269.67</v>
      </c>
      <c r="L1440" s="199" t="s">
        <v>1580</v>
      </c>
    </row>
    <row r="1441" spans="1:12" ht="56.25" customHeight="1">
      <c r="A1441" s="200" t="s">
        <v>1311</v>
      </c>
      <c r="B1441" s="193" t="s">
        <v>1311</v>
      </c>
      <c r="C1441" s="194">
        <v>42790</v>
      </c>
      <c r="D1441" s="194" t="s">
        <v>8039</v>
      </c>
      <c r="E1441" s="195" t="s">
        <v>13</v>
      </c>
      <c r="F1441" s="195">
        <v>366343</v>
      </c>
      <c r="G1441" s="195"/>
      <c r="H1441" s="196" t="s">
        <v>1312</v>
      </c>
      <c r="I1441" s="197">
        <v>1032261.31</v>
      </c>
      <c r="J1441" s="197">
        <v>0</v>
      </c>
      <c r="K1441" s="198">
        <f t="shared" si="22"/>
        <v>1032261.31</v>
      </c>
      <c r="L1441" s="199" t="s">
        <v>1580</v>
      </c>
    </row>
    <row r="1442" spans="1:12" ht="56.25" customHeight="1">
      <c r="A1442" s="200" t="s">
        <v>1311</v>
      </c>
      <c r="B1442" s="193" t="s">
        <v>1311</v>
      </c>
      <c r="C1442" s="194">
        <v>42790</v>
      </c>
      <c r="D1442" s="194" t="s">
        <v>8040</v>
      </c>
      <c r="E1442" s="195" t="s">
        <v>13</v>
      </c>
      <c r="F1442" s="195">
        <v>366345</v>
      </c>
      <c r="G1442" s="195"/>
      <c r="H1442" s="196" t="s">
        <v>1312</v>
      </c>
      <c r="I1442" s="197">
        <v>2511301.19</v>
      </c>
      <c r="J1442" s="197">
        <v>0</v>
      </c>
      <c r="K1442" s="198">
        <f t="shared" si="22"/>
        <v>2511301.19</v>
      </c>
      <c r="L1442" s="199" t="s">
        <v>1580</v>
      </c>
    </row>
    <row r="1443" spans="1:12" ht="56.25" customHeight="1">
      <c r="A1443" s="200" t="s">
        <v>1311</v>
      </c>
      <c r="B1443" s="193" t="s">
        <v>1311</v>
      </c>
      <c r="C1443" s="194">
        <v>42790</v>
      </c>
      <c r="D1443" s="194" t="s">
        <v>8041</v>
      </c>
      <c r="E1443" s="195" t="s">
        <v>13</v>
      </c>
      <c r="F1443" s="195">
        <v>366347</v>
      </c>
      <c r="G1443" s="195"/>
      <c r="H1443" s="196" t="s">
        <v>1312</v>
      </c>
      <c r="I1443" s="197">
        <v>4997459.58</v>
      </c>
      <c r="J1443" s="197">
        <v>0</v>
      </c>
      <c r="K1443" s="198">
        <f t="shared" si="22"/>
        <v>4997459.58</v>
      </c>
      <c r="L1443" s="199" t="s">
        <v>1580</v>
      </c>
    </row>
    <row r="1444" spans="1:12" ht="56.25" customHeight="1">
      <c r="A1444" s="200" t="s">
        <v>1311</v>
      </c>
      <c r="B1444" s="193" t="s">
        <v>1311</v>
      </c>
      <c r="C1444" s="194">
        <v>42790</v>
      </c>
      <c r="D1444" s="194" t="s">
        <v>8042</v>
      </c>
      <c r="E1444" s="195" t="s">
        <v>13</v>
      </c>
      <c r="F1444" s="195">
        <v>366349</v>
      </c>
      <c r="G1444" s="195"/>
      <c r="H1444" s="196" t="s">
        <v>1312</v>
      </c>
      <c r="I1444" s="197">
        <v>349234.64</v>
      </c>
      <c r="J1444" s="197">
        <v>0</v>
      </c>
      <c r="K1444" s="198">
        <f t="shared" si="22"/>
        <v>349234.64</v>
      </c>
      <c r="L1444" s="199" t="s">
        <v>1580</v>
      </c>
    </row>
    <row r="1445" spans="1:12" ht="56.25" customHeight="1">
      <c r="A1445" s="200" t="s">
        <v>1311</v>
      </c>
      <c r="B1445" s="193" t="s">
        <v>1311</v>
      </c>
      <c r="C1445" s="194">
        <v>42790</v>
      </c>
      <c r="D1445" s="194" t="s">
        <v>8043</v>
      </c>
      <c r="E1445" s="195" t="s">
        <v>13</v>
      </c>
      <c r="F1445" s="195">
        <v>366351</v>
      </c>
      <c r="G1445" s="195"/>
      <c r="H1445" s="196" t="s">
        <v>1312</v>
      </c>
      <c r="I1445" s="197">
        <v>959214.04</v>
      </c>
      <c r="J1445" s="197">
        <v>0</v>
      </c>
      <c r="K1445" s="198">
        <f t="shared" si="22"/>
        <v>959214.04</v>
      </c>
      <c r="L1445" s="199" t="s">
        <v>1580</v>
      </c>
    </row>
    <row r="1446" spans="1:12" ht="56.25" customHeight="1">
      <c r="A1446" s="200" t="s">
        <v>1311</v>
      </c>
      <c r="B1446" s="193" t="s">
        <v>1311</v>
      </c>
      <c r="C1446" s="194">
        <v>42790</v>
      </c>
      <c r="D1446" s="194" t="s">
        <v>8044</v>
      </c>
      <c r="E1446" s="195" t="s">
        <v>13</v>
      </c>
      <c r="F1446" s="195">
        <v>366353</v>
      </c>
      <c r="G1446" s="195"/>
      <c r="H1446" s="196" t="s">
        <v>1312</v>
      </c>
      <c r="I1446" s="197">
        <v>13726109.859999999</v>
      </c>
      <c r="J1446" s="197">
        <v>0</v>
      </c>
      <c r="K1446" s="198">
        <f t="shared" si="22"/>
        <v>13726109.859999999</v>
      </c>
      <c r="L1446" s="199" t="s">
        <v>1580</v>
      </c>
    </row>
    <row r="1447" spans="1:12" ht="56.25" customHeight="1">
      <c r="A1447" s="200" t="s">
        <v>1311</v>
      </c>
      <c r="B1447" s="193" t="s">
        <v>1311</v>
      </c>
      <c r="C1447" s="194">
        <v>42790</v>
      </c>
      <c r="D1447" s="194" t="s">
        <v>8045</v>
      </c>
      <c r="E1447" s="195" t="s">
        <v>13</v>
      </c>
      <c r="F1447" s="195">
        <v>366355</v>
      </c>
      <c r="G1447" s="195"/>
      <c r="H1447" s="196" t="s">
        <v>1312</v>
      </c>
      <c r="I1447" s="197">
        <v>2835226.96</v>
      </c>
      <c r="J1447" s="197">
        <v>0</v>
      </c>
      <c r="K1447" s="198">
        <f t="shared" si="22"/>
        <v>2835226.96</v>
      </c>
      <c r="L1447" s="199" t="s">
        <v>1580</v>
      </c>
    </row>
    <row r="1448" spans="1:12" ht="56.25" customHeight="1">
      <c r="A1448" s="200" t="s">
        <v>1311</v>
      </c>
      <c r="B1448" s="193" t="s">
        <v>1311</v>
      </c>
      <c r="C1448" s="194">
        <v>42790</v>
      </c>
      <c r="D1448" s="194" t="s">
        <v>8046</v>
      </c>
      <c r="E1448" s="195" t="s">
        <v>13</v>
      </c>
      <c r="F1448" s="195">
        <v>366357</v>
      </c>
      <c r="G1448" s="195"/>
      <c r="H1448" s="196" t="s">
        <v>1312</v>
      </c>
      <c r="I1448" s="197">
        <v>6897583.6799999997</v>
      </c>
      <c r="J1448" s="197">
        <v>0</v>
      </c>
      <c r="K1448" s="198">
        <f t="shared" si="22"/>
        <v>6897583.6799999997</v>
      </c>
      <c r="L1448" s="199" t="s">
        <v>1580</v>
      </c>
    </row>
    <row r="1449" spans="1:12" ht="56.25" customHeight="1">
      <c r="A1449" s="200" t="s">
        <v>1311</v>
      </c>
      <c r="B1449" s="193" t="s">
        <v>1311</v>
      </c>
      <c r="C1449" s="194">
        <v>42790</v>
      </c>
      <c r="D1449" s="194" t="s">
        <v>8047</v>
      </c>
      <c r="E1449" s="195" t="s">
        <v>13</v>
      </c>
      <c r="F1449" s="195">
        <v>366359</v>
      </c>
      <c r="G1449" s="195"/>
      <c r="H1449" s="196" t="s">
        <v>1312</v>
      </c>
      <c r="I1449" s="197">
        <v>2525340.11</v>
      </c>
      <c r="J1449" s="197">
        <v>0</v>
      </c>
      <c r="K1449" s="198">
        <f t="shared" si="22"/>
        <v>2525340.11</v>
      </c>
      <c r="L1449" s="199" t="s">
        <v>1580</v>
      </c>
    </row>
    <row r="1450" spans="1:12" ht="56.25" customHeight="1">
      <c r="A1450" s="200" t="s">
        <v>1311</v>
      </c>
      <c r="B1450" s="193" t="s">
        <v>1311</v>
      </c>
      <c r="C1450" s="194">
        <v>42790</v>
      </c>
      <c r="D1450" s="194" t="s">
        <v>8048</v>
      </c>
      <c r="E1450" s="195" t="s">
        <v>13</v>
      </c>
      <c r="F1450" s="195">
        <v>366361</v>
      </c>
      <c r="G1450" s="195"/>
      <c r="H1450" s="196" t="s">
        <v>1312</v>
      </c>
      <c r="I1450" s="197">
        <v>521627.2</v>
      </c>
      <c r="J1450" s="197">
        <v>0</v>
      </c>
      <c r="K1450" s="198">
        <f t="shared" si="22"/>
        <v>521627.2</v>
      </c>
      <c r="L1450" s="199" t="s">
        <v>1580</v>
      </c>
    </row>
    <row r="1451" spans="1:12" ht="56.25" customHeight="1">
      <c r="A1451" s="200" t="s">
        <v>1311</v>
      </c>
      <c r="B1451" s="193" t="s">
        <v>1311</v>
      </c>
      <c r="C1451" s="194">
        <v>42790</v>
      </c>
      <c r="D1451" s="194" t="s">
        <v>8049</v>
      </c>
      <c r="E1451" s="195" t="s">
        <v>13</v>
      </c>
      <c r="F1451" s="195">
        <v>366363</v>
      </c>
      <c r="G1451" s="195"/>
      <c r="H1451" s="196" t="s">
        <v>1312</v>
      </c>
      <c r="I1451" s="197">
        <v>176476.93</v>
      </c>
      <c r="J1451" s="197">
        <v>0</v>
      </c>
      <c r="K1451" s="198">
        <f t="shared" si="22"/>
        <v>176476.93</v>
      </c>
      <c r="L1451" s="199" t="s">
        <v>1580</v>
      </c>
    </row>
    <row r="1452" spans="1:12" ht="56.25" customHeight="1">
      <c r="A1452" s="200" t="s">
        <v>1311</v>
      </c>
      <c r="B1452" s="193" t="s">
        <v>1311</v>
      </c>
      <c r="C1452" s="194">
        <v>42790</v>
      </c>
      <c r="D1452" s="194" t="s">
        <v>8050</v>
      </c>
      <c r="E1452" s="195" t="s">
        <v>13</v>
      </c>
      <c r="F1452" s="195">
        <v>366365</v>
      </c>
      <c r="G1452" s="195"/>
      <c r="H1452" s="196" t="s">
        <v>1312</v>
      </c>
      <c r="I1452" s="197">
        <v>1269022.69</v>
      </c>
      <c r="J1452" s="197">
        <v>0</v>
      </c>
      <c r="K1452" s="198">
        <f t="shared" si="22"/>
        <v>1269022.69</v>
      </c>
      <c r="L1452" s="199" t="s">
        <v>1580</v>
      </c>
    </row>
    <row r="1453" spans="1:12" ht="56.25" customHeight="1">
      <c r="A1453" s="200" t="s">
        <v>1311</v>
      </c>
      <c r="B1453" s="193" t="s">
        <v>1311</v>
      </c>
      <c r="C1453" s="194">
        <v>42790</v>
      </c>
      <c r="D1453" s="194" t="s">
        <v>8051</v>
      </c>
      <c r="E1453" s="195" t="s">
        <v>13</v>
      </c>
      <c r="F1453" s="195">
        <v>366367</v>
      </c>
      <c r="G1453" s="195"/>
      <c r="H1453" s="196" t="s">
        <v>1312</v>
      </c>
      <c r="I1453" s="197">
        <v>1760412.79</v>
      </c>
      <c r="J1453" s="197">
        <v>0</v>
      </c>
      <c r="K1453" s="198">
        <f t="shared" si="22"/>
        <v>1760412.79</v>
      </c>
      <c r="L1453" s="199" t="s">
        <v>1580</v>
      </c>
    </row>
    <row r="1454" spans="1:12" ht="56.25" customHeight="1">
      <c r="A1454" s="200" t="s">
        <v>1311</v>
      </c>
      <c r="B1454" s="193" t="s">
        <v>1311</v>
      </c>
      <c r="C1454" s="194">
        <v>42790</v>
      </c>
      <c r="D1454" s="194" t="s">
        <v>8052</v>
      </c>
      <c r="E1454" s="195" t="s">
        <v>13</v>
      </c>
      <c r="F1454" s="195">
        <v>366369</v>
      </c>
      <c r="G1454" s="195"/>
      <c r="H1454" s="196" t="s">
        <v>1312</v>
      </c>
      <c r="I1454" s="197">
        <v>831157.81</v>
      </c>
      <c r="J1454" s="197">
        <v>0</v>
      </c>
      <c r="K1454" s="198">
        <f t="shared" si="22"/>
        <v>831157.81</v>
      </c>
      <c r="L1454" s="199" t="s">
        <v>1580</v>
      </c>
    </row>
    <row r="1455" spans="1:12" ht="56.25" customHeight="1">
      <c r="A1455" s="200" t="s">
        <v>1311</v>
      </c>
      <c r="B1455" s="193" t="s">
        <v>1311</v>
      </c>
      <c r="C1455" s="194">
        <v>42790</v>
      </c>
      <c r="D1455" s="194" t="s">
        <v>8053</v>
      </c>
      <c r="E1455" s="195" t="s">
        <v>13</v>
      </c>
      <c r="F1455" s="195">
        <v>366371</v>
      </c>
      <c r="G1455" s="195"/>
      <c r="H1455" s="196" t="s">
        <v>1312</v>
      </c>
      <c r="I1455" s="197">
        <v>1466848.28</v>
      </c>
      <c r="J1455" s="197">
        <v>0</v>
      </c>
      <c r="K1455" s="198">
        <f t="shared" si="22"/>
        <v>1466848.28</v>
      </c>
      <c r="L1455" s="199" t="s">
        <v>1580</v>
      </c>
    </row>
    <row r="1456" spans="1:12" ht="56.25" customHeight="1">
      <c r="A1456" s="200" t="s">
        <v>1311</v>
      </c>
      <c r="B1456" s="193" t="s">
        <v>1311</v>
      </c>
      <c r="C1456" s="194">
        <v>42790</v>
      </c>
      <c r="D1456" s="194" t="s">
        <v>8054</v>
      </c>
      <c r="E1456" s="195" t="s">
        <v>13</v>
      </c>
      <c r="F1456" s="195">
        <v>366373</v>
      </c>
      <c r="G1456" s="195"/>
      <c r="H1456" s="196" t="s">
        <v>1312</v>
      </c>
      <c r="I1456" s="197">
        <v>4028871.21</v>
      </c>
      <c r="J1456" s="197">
        <v>0</v>
      </c>
      <c r="K1456" s="198">
        <f t="shared" si="22"/>
        <v>4028871.21</v>
      </c>
      <c r="L1456" s="199" t="s">
        <v>1580</v>
      </c>
    </row>
    <row r="1457" spans="1:12" ht="56.25" customHeight="1">
      <c r="A1457" s="200" t="s">
        <v>1311</v>
      </c>
      <c r="B1457" s="193" t="s">
        <v>1311</v>
      </c>
      <c r="C1457" s="194">
        <v>42790</v>
      </c>
      <c r="D1457" s="194" t="s">
        <v>8055</v>
      </c>
      <c r="E1457" s="195" t="s">
        <v>13</v>
      </c>
      <c r="F1457" s="195">
        <v>366375</v>
      </c>
      <c r="G1457" s="195"/>
      <c r="H1457" s="196" t="s">
        <v>1312</v>
      </c>
      <c r="I1457" s="197">
        <v>2282872.58</v>
      </c>
      <c r="J1457" s="197">
        <v>0</v>
      </c>
      <c r="K1457" s="198">
        <f t="shared" si="22"/>
        <v>2282872.58</v>
      </c>
      <c r="L1457" s="199" t="s">
        <v>1580</v>
      </c>
    </row>
    <row r="1458" spans="1:12" ht="56.25" customHeight="1">
      <c r="A1458" s="200" t="s">
        <v>1311</v>
      </c>
      <c r="B1458" s="193" t="s">
        <v>1311</v>
      </c>
      <c r="C1458" s="194">
        <v>42790</v>
      </c>
      <c r="D1458" s="194" t="s">
        <v>8056</v>
      </c>
      <c r="E1458" s="195" t="s">
        <v>13</v>
      </c>
      <c r="F1458" s="195">
        <v>366377</v>
      </c>
      <c r="G1458" s="195"/>
      <c r="H1458" s="196" t="s">
        <v>1312</v>
      </c>
      <c r="I1458" s="197">
        <v>4835180.45</v>
      </c>
      <c r="J1458" s="197">
        <v>0</v>
      </c>
      <c r="K1458" s="198">
        <f t="shared" si="22"/>
        <v>4835180.45</v>
      </c>
      <c r="L1458" s="199" t="s">
        <v>1580</v>
      </c>
    </row>
    <row r="1459" spans="1:12" ht="56.25" customHeight="1">
      <c r="A1459" s="200" t="s">
        <v>1311</v>
      </c>
      <c r="B1459" s="193" t="s">
        <v>1311</v>
      </c>
      <c r="C1459" s="194">
        <v>42790</v>
      </c>
      <c r="D1459" s="194" t="s">
        <v>8057</v>
      </c>
      <c r="E1459" s="195" t="s">
        <v>13</v>
      </c>
      <c r="F1459" s="195">
        <v>366379</v>
      </c>
      <c r="G1459" s="195"/>
      <c r="H1459" s="196" t="s">
        <v>1312</v>
      </c>
      <c r="I1459" s="197">
        <v>3412867.08</v>
      </c>
      <c r="J1459" s="197">
        <v>0</v>
      </c>
      <c r="K1459" s="198">
        <f t="shared" si="22"/>
        <v>3412867.08</v>
      </c>
      <c r="L1459" s="199" t="s">
        <v>1580</v>
      </c>
    </row>
    <row r="1460" spans="1:12" ht="56.25" customHeight="1">
      <c r="A1460" s="200">
        <v>10</v>
      </c>
      <c r="B1460" s="193" t="s">
        <v>1384</v>
      </c>
      <c r="C1460" s="194">
        <v>42790</v>
      </c>
      <c r="D1460" s="194" t="s">
        <v>2294</v>
      </c>
      <c r="E1460" s="195" t="s">
        <v>15</v>
      </c>
      <c r="F1460" s="195">
        <v>387513</v>
      </c>
      <c r="G1460" s="195"/>
      <c r="H1460" s="196" t="s">
        <v>2295</v>
      </c>
      <c r="I1460" s="197">
        <v>50</v>
      </c>
      <c r="J1460" s="197">
        <v>0</v>
      </c>
      <c r="K1460" s="198">
        <f t="shared" si="22"/>
        <v>50</v>
      </c>
      <c r="L1460" s="199" t="s">
        <v>1580</v>
      </c>
    </row>
    <row r="1461" spans="1:12" ht="56.25" customHeight="1">
      <c r="A1461" s="200">
        <v>10</v>
      </c>
      <c r="B1461" s="193" t="s">
        <v>1384</v>
      </c>
      <c r="C1461" s="194">
        <v>42790</v>
      </c>
      <c r="D1461" s="194" t="s">
        <v>2296</v>
      </c>
      <c r="E1461" s="195" t="s">
        <v>6</v>
      </c>
      <c r="F1461" s="195">
        <v>387514</v>
      </c>
      <c r="G1461" s="195"/>
      <c r="H1461" s="196" t="s">
        <v>2297</v>
      </c>
      <c r="I1461" s="197">
        <v>0</v>
      </c>
      <c r="J1461" s="197">
        <v>6233.75</v>
      </c>
      <c r="K1461" s="198">
        <f t="shared" si="22"/>
        <v>6233.75</v>
      </c>
      <c r="L1461" s="199" t="s">
        <v>1580</v>
      </c>
    </row>
    <row r="1462" spans="1:12" ht="56.25" customHeight="1">
      <c r="A1462" s="200">
        <v>10</v>
      </c>
      <c r="B1462" s="193" t="s">
        <v>1384</v>
      </c>
      <c r="C1462" s="194">
        <v>42790</v>
      </c>
      <c r="D1462" s="194" t="s">
        <v>2298</v>
      </c>
      <c r="E1462" s="195" t="s">
        <v>15</v>
      </c>
      <c r="F1462" s="195">
        <v>387515</v>
      </c>
      <c r="G1462" s="195"/>
      <c r="H1462" s="196" t="s">
        <v>2299</v>
      </c>
      <c r="I1462" s="197">
        <v>50</v>
      </c>
      <c r="J1462" s="197">
        <v>0</v>
      </c>
      <c r="K1462" s="198">
        <f t="shared" si="22"/>
        <v>50</v>
      </c>
      <c r="L1462" s="199" t="s">
        <v>1580</v>
      </c>
    </row>
    <row r="1463" spans="1:12" ht="56.25" customHeight="1">
      <c r="A1463" s="200">
        <v>197</v>
      </c>
      <c r="B1463" s="193" t="s">
        <v>1423</v>
      </c>
      <c r="C1463" s="194">
        <v>42790</v>
      </c>
      <c r="D1463" s="194" t="s">
        <v>4921</v>
      </c>
      <c r="E1463" s="195" t="s">
        <v>1290</v>
      </c>
      <c r="F1463" s="195">
        <v>1734</v>
      </c>
      <c r="G1463" s="195"/>
      <c r="H1463" s="196" t="s">
        <v>4922</v>
      </c>
      <c r="I1463" s="197">
        <v>9430.9</v>
      </c>
      <c r="J1463" s="197">
        <v>0</v>
      </c>
      <c r="K1463" s="198">
        <f t="shared" si="22"/>
        <v>9430.9</v>
      </c>
      <c r="L1463" s="199" t="s">
        <v>1580</v>
      </c>
    </row>
    <row r="1464" spans="1:12" ht="56.25" customHeight="1">
      <c r="A1464" s="200">
        <v>197</v>
      </c>
      <c r="B1464" s="193" t="s">
        <v>1423</v>
      </c>
      <c r="C1464" s="194">
        <v>42790</v>
      </c>
      <c r="D1464" s="194" t="s">
        <v>4923</v>
      </c>
      <c r="E1464" s="195" t="s">
        <v>15</v>
      </c>
      <c r="F1464" s="195">
        <v>1734</v>
      </c>
      <c r="G1464" s="195"/>
      <c r="H1464" s="196" t="s">
        <v>4924</v>
      </c>
      <c r="I1464" s="197">
        <v>505.23</v>
      </c>
      <c r="J1464" s="197">
        <v>0</v>
      </c>
      <c r="K1464" s="198">
        <f t="shared" si="22"/>
        <v>505.23</v>
      </c>
      <c r="L1464" s="199" t="s">
        <v>1580</v>
      </c>
    </row>
    <row r="1465" spans="1:12" ht="56.25" customHeight="1">
      <c r="A1465" s="200" t="s">
        <v>629</v>
      </c>
      <c r="B1465" s="193" t="s">
        <v>630</v>
      </c>
      <c r="C1465" s="194">
        <v>42790</v>
      </c>
      <c r="D1465" s="194" t="s">
        <v>7583</v>
      </c>
      <c r="E1465" s="195" t="s">
        <v>11</v>
      </c>
      <c r="F1465" s="195">
        <v>8845</v>
      </c>
      <c r="G1465" s="195"/>
      <c r="H1465" s="196" t="s">
        <v>7584</v>
      </c>
      <c r="I1465" s="197">
        <v>1035.03</v>
      </c>
      <c r="J1465" s="197">
        <v>0</v>
      </c>
      <c r="K1465" s="198">
        <f t="shared" si="22"/>
        <v>1035.03</v>
      </c>
      <c r="L1465" s="199" t="s">
        <v>1580</v>
      </c>
    </row>
    <row r="1466" spans="1:12" ht="56.25" customHeight="1">
      <c r="A1466" s="200" t="s">
        <v>629</v>
      </c>
      <c r="B1466" s="193" t="s">
        <v>630</v>
      </c>
      <c r="C1466" s="194">
        <v>42790</v>
      </c>
      <c r="D1466" s="194" t="s">
        <v>7585</v>
      </c>
      <c r="E1466" s="195" t="s">
        <v>11</v>
      </c>
      <c r="F1466" s="195">
        <v>8973</v>
      </c>
      <c r="G1466" s="195"/>
      <c r="H1466" s="196" t="s">
        <v>7586</v>
      </c>
      <c r="I1466" s="197">
        <v>866.82</v>
      </c>
      <c r="J1466" s="197">
        <v>0</v>
      </c>
      <c r="K1466" s="198">
        <f t="shared" si="22"/>
        <v>866.82</v>
      </c>
      <c r="L1466" s="199" t="s">
        <v>1580</v>
      </c>
    </row>
    <row r="1467" spans="1:12" ht="56.25" customHeight="1">
      <c r="A1467" s="200" t="s">
        <v>629</v>
      </c>
      <c r="B1467" s="193" t="s">
        <v>630</v>
      </c>
      <c r="C1467" s="194">
        <v>42790</v>
      </c>
      <c r="D1467" s="194" t="s">
        <v>7587</v>
      </c>
      <c r="E1467" s="195" t="s">
        <v>11</v>
      </c>
      <c r="F1467" s="195">
        <v>8974</v>
      </c>
      <c r="G1467" s="195"/>
      <c r="H1467" s="196" t="s">
        <v>7588</v>
      </c>
      <c r="I1467" s="197">
        <v>281.8</v>
      </c>
      <c r="J1467" s="197">
        <v>0</v>
      </c>
      <c r="K1467" s="198">
        <f t="shared" si="22"/>
        <v>281.8</v>
      </c>
      <c r="L1467" s="199" t="s">
        <v>1580</v>
      </c>
    </row>
    <row r="1468" spans="1:12" ht="56.25" customHeight="1">
      <c r="A1468" s="200">
        <v>594</v>
      </c>
      <c r="B1468" s="193" t="s">
        <v>1415</v>
      </c>
      <c r="C1468" s="194">
        <v>42790</v>
      </c>
      <c r="D1468" s="194" t="s">
        <v>6215</v>
      </c>
      <c r="E1468" s="195" t="s">
        <v>15</v>
      </c>
      <c r="F1468" s="195">
        <v>1757</v>
      </c>
      <c r="G1468" s="195"/>
      <c r="H1468" s="196" t="s">
        <v>6216</v>
      </c>
      <c r="I1468" s="197">
        <v>274.32</v>
      </c>
      <c r="J1468" s="197">
        <v>0</v>
      </c>
      <c r="K1468" s="198">
        <f t="shared" si="22"/>
        <v>274.32</v>
      </c>
      <c r="L1468" s="199" t="s">
        <v>1580</v>
      </c>
    </row>
    <row r="1469" spans="1:12" ht="56.25" customHeight="1">
      <c r="A1469" s="200">
        <v>594</v>
      </c>
      <c r="B1469" s="193" t="s">
        <v>1415</v>
      </c>
      <c r="C1469" s="194">
        <v>42790</v>
      </c>
      <c r="D1469" s="194" t="s">
        <v>6217</v>
      </c>
      <c r="E1469" s="195" t="s">
        <v>15</v>
      </c>
      <c r="F1469" s="195">
        <v>1756</v>
      </c>
      <c r="G1469" s="195"/>
      <c r="H1469" s="196" t="s">
        <v>6218</v>
      </c>
      <c r="I1469" s="197">
        <v>1333.99</v>
      </c>
      <c r="J1469" s="197">
        <v>0</v>
      </c>
      <c r="K1469" s="198">
        <f t="shared" si="22"/>
        <v>1333.99</v>
      </c>
      <c r="L1469" s="199" t="s">
        <v>1580</v>
      </c>
    </row>
    <row r="1470" spans="1:12" ht="56.25" customHeight="1">
      <c r="A1470" s="200">
        <v>513</v>
      </c>
      <c r="B1470" s="193" t="s">
        <v>1394</v>
      </c>
      <c r="C1470" s="194">
        <v>42790</v>
      </c>
      <c r="D1470" s="194" t="s">
        <v>5767</v>
      </c>
      <c r="E1470" s="195" t="s">
        <v>15</v>
      </c>
      <c r="F1470" s="195">
        <v>1758</v>
      </c>
      <c r="G1470" s="195"/>
      <c r="H1470" s="196" t="s">
        <v>5768</v>
      </c>
      <c r="I1470" s="197">
        <v>2156.16</v>
      </c>
      <c r="J1470" s="197">
        <v>0</v>
      </c>
      <c r="K1470" s="198">
        <f t="shared" si="22"/>
        <v>2156.16</v>
      </c>
      <c r="L1470" s="199" t="s">
        <v>1580</v>
      </c>
    </row>
    <row r="1471" spans="1:12" ht="56.25" customHeight="1">
      <c r="A1471" s="200">
        <v>513</v>
      </c>
      <c r="B1471" s="193" t="s">
        <v>1394</v>
      </c>
      <c r="C1471" s="194">
        <v>42790</v>
      </c>
      <c r="D1471" s="194" t="s">
        <v>5769</v>
      </c>
      <c r="E1471" s="195" t="s">
        <v>15</v>
      </c>
      <c r="F1471" s="195">
        <v>1759</v>
      </c>
      <c r="G1471" s="195"/>
      <c r="H1471" s="196" t="s">
        <v>5770</v>
      </c>
      <c r="I1471" s="197">
        <v>581.91999999999996</v>
      </c>
      <c r="J1471" s="197">
        <v>0</v>
      </c>
      <c r="K1471" s="198">
        <f t="shared" si="22"/>
        <v>581.91999999999996</v>
      </c>
      <c r="L1471" s="199" t="s">
        <v>1580</v>
      </c>
    </row>
    <row r="1472" spans="1:12" ht="56.25" customHeight="1">
      <c r="A1472" s="200">
        <v>513</v>
      </c>
      <c r="B1472" s="193" t="s">
        <v>1394</v>
      </c>
      <c r="C1472" s="194">
        <v>42790</v>
      </c>
      <c r="D1472" s="194" t="s">
        <v>5771</v>
      </c>
      <c r="E1472" s="195" t="s">
        <v>15</v>
      </c>
      <c r="F1472" s="195">
        <v>1761</v>
      </c>
      <c r="G1472" s="195"/>
      <c r="H1472" s="196" t="s">
        <v>5772</v>
      </c>
      <c r="I1472" s="197">
        <v>69213.960000000006</v>
      </c>
      <c r="J1472" s="197">
        <v>0</v>
      </c>
      <c r="K1472" s="198">
        <f t="shared" si="22"/>
        <v>69213.960000000006</v>
      </c>
      <c r="L1472" s="199" t="s">
        <v>1580</v>
      </c>
    </row>
    <row r="1473" spans="1:12" ht="56.25" customHeight="1">
      <c r="A1473" s="200">
        <v>513</v>
      </c>
      <c r="B1473" s="193" t="s">
        <v>1394</v>
      </c>
      <c r="C1473" s="194">
        <v>42790</v>
      </c>
      <c r="D1473" s="194" t="s">
        <v>5773</v>
      </c>
      <c r="E1473" s="195" t="s">
        <v>15</v>
      </c>
      <c r="F1473" s="195">
        <v>1762</v>
      </c>
      <c r="G1473" s="195"/>
      <c r="H1473" s="196" t="s">
        <v>5774</v>
      </c>
      <c r="I1473" s="197">
        <v>32622.030000000002</v>
      </c>
      <c r="J1473" s="197">
        <v>0</v>
      </c>
      <c r="K1473" s="198">
        <f t="shared" si="22"/>
        <v>32622.030000000002</v>
      </c>
      <c r="L1473" s="199" t="s">
        <v>1580</v>
      </c>
    </row>
    <row r="1474" spans="1:12" ht="56.25" customHeight="1">
      <c r="A1474" s="200">
        <v>513</v>
      </c>
      <c r="B1474" s="193" t="s">
        <v>1394</v>
      </c>
      <c r="C1474" s="194">
        <v>42790</v>
      </c>
      <c r="D1474" s="194" t="s">
        <v>5775</v>
      </c>
      <c r="E1474" s="195" t="s">
        <v>15</v>
      </c>
      <c r="F1474" s="195">
        <v>1763</v>
      </c>
      <c r="G1474" s="195"/>
      <c r="H1474" s="196" t="s">
        <v>5776</v>
      </c>
      <c r="I1474" s="197">
        <v>12057.4</v>
      </c>
      <c r="J1474" s="197">
        <v>0</v>
      </c>
      <c r="K1474" s="198">
        <f t="shared" si="22"/>
        <v>12057.4</v>
      </c>
      <c r="L1474" s="199" t="s">
        <v>1580</v>
      </c>
    </row>
    <row r="1475" spans="1:12" ht="56.25" customHeight="1">
      <c r="A1475" s="200">
        <v>513</v>
      </c>
      <c r="B1475" s="193" t="s">
        <v>1394</v>
      </c>
      <c r="C1475" s="194">
        <v>42790</v>
      </c>
      <c r="D1475" s="194" t="s">
        <v>5777</v>
      </c>
      <c r="E1475" s="195" t="s">
        <v>15</v>
      </c>
      <c r="F1475" s="195">
        <v>1764</v>
      </c>
      <c r="G1475" s="195"/>
      <c r="H1475" s="196" t="s">
        <v>5778</v>
      </c>
      <c r="I1475" s="197">
        <v>8338.25</v>
      </c>
      <c r="J1475" s="197">
        <v>0</v>
      </c>
      <c r="K1475" s="198">
        <f t="shared" si="22"/>
        <v>8338.25</v>
      </c>
      <c r="L1475" s="199" t="s">
        <v>1580</v>
      </c>
    </row>
    <row r="1476" spans="1:12" ht="56.25" customHeight="1">
      <c r="A1476" s="200">
        <v>10</v>
      </c>
      <c r="B1476" s="193" t="s">
        <v>1384</v>
      </c>
      <c r="C1476" s="194">
        <v>42790</v>
      </c>
      <c r="D1476" s="194" t="s">
        <v>2300</v>
      </c>
      <c r="E1476" s="195" t="s">
        <v>15</v>
      </c>
      <c r="F1476" s="195">
        <v>1765</v>
      </c>
      <c r="G1476" s="195"/>
      <c r="H1476" s="196" t="s">
        <v>2301</v>
      </c>
      <c r="I1476" s="197">
        <v>287.22000000000003</v>
      </c>
      <c r="J1476" s="197">
        <v>0</v>
      </c>
      <c r="K1476" s="198">
        <f t="shared" si="22"/>
        <v>287.22000000000003</v>
      </c>
      <c r="L1476" s="199" t="s">
        <v>1580</v>
      </c>
    </row>
    <row r="1477" spans="1:12" ht="56.25" customHeight="1">
      <c r="A1477" s="200">
        <v>10</v>
      </c>
      <c r="B1477" s="193" t="s">
        <v>1384</v>
      </c>
      <c r="C1477" s="194">
        <v>42790</v>
      </c>
      <c r="D1477" s="194" t="s">
        <v>2302</v>
      </c>
      <c r="E1477" s="195" t="s">
        <v>15</v>
      </c>
      <c r="F1477" s="195">
        <v>1766</v>
      </c>
      <c r="G1477" s="195"/>
      <c r="H1477" s="196" t="s">
        <v>2303</v>
      </c>
      <c r="I1477" s="197">
        <v>4145.07</v>
      </c>
      <c r="J1477" s="197">
        <v>0</v>
      </c>
      <c r="K1477" s="198">
        <f t="shared" si="22"/>
        <v>4145.07</v>
      </c>
      <c r="L1477" s="199" t="s">
        <v>1580</v>
      </c>
    </row>
    <row r="1478" spans="1:12" ht="56.25" customHeight="1">
      <c r="A1478" s="200">
        <v>10</v>
      </c>
      <c r="B1478" s="193" t="s">
        <v>1384</v>
      </c>
      <c r="C1478" s="194">
        <v>42790</v>
      </c>
      <c r="D1478" s="194" t="s">
        <v>2304</v>
      </c>
      <c r="E1478" s="195" t="s">
        <v>15</v>
      </c>
      <c r="F1478" s="195">
        <v>1768</v>
      </c>
      <c r="G1478" s="195"/>
      <c r="H1478" s="196" t="s">
        <v>2305</v>
      </c>
      <c r="I1478" s="197">
        <v>361.1</v>
      </c>
      <c r="J1478" s="197">
        <v>0</v>
      </c>
      <c r="K1478" s="198">
        <f t="shared" si="22"/>
        <v>361.1</v>
      </c>
      <c r="L1478" s="199" t="s">
        <v>1580</v>
      </c>
    </row>
    <row r="1479" spans="1:12" ht="56.25" customHeight="1">
      <c r="A1479" s="200">
        <v>10</v>
      </c>
      <c r="B1479" s="193" t="s">
        <v>1384</v>
      </c>
      <c r="C1479" s="194">
        <v>42790</v>
      </c>
      <c r="D1479" s="194" t="s">
        <v>2306</v>
      </c>
      <c r="E1479" s="195" t="s">
        <v>15</v>
      </c>
      <c r="F1479" s="195">
        <v>1767</v>
      </c>
      <c r="G1479" s="195"/>
      <c r="H1479" s="196" t="s">
        <v>2307</v>
      </c>
      <c r="I1479" s="197">
        <v>280.29000000000002</v>
      </c>
      <c r="J1479" s="197">
        <v>0</v>
      </c>
      <c r="K1479" s="198">
        <f t="shared" si="22"/>
        <v>280.29000000000002</v>
      </c>
      <c r="L1479" s="199" t="s">
        <v>1580</v>
      </c>
    </row>
    <row r="1480" spans="1:12" ht="56.25" customHeight="1">
      <c r="A1480" s="200">
        <v>10</v>
      </c>
      <c r="B1480" s="193" t="s">
        <v>1384</v>
      </c>
      <c r="C1480" s="194">
        <v>42790</v>
      </c>
      <c r="D1480" s="194" t="s">
        <v>2308</v>
      </c>
      <c r="E1480" s="195" t="s">
        <v>6</v>
      </c>
      <c r="F1480" s="195">
        <v>387803</v>
      </c>
      <c r="G1480" s="195"/>
      <c r="H1480" s="196" t="s">
        <v>2309</v>
      </c>
      <c r="I1480" s="197">
        <v>0</v>
      </c>
      <c r="J1480" s="197">
        <v>3937.57</v>
      </c>
      <c r="K1480" s="198">
        <f t="shared" si="22"/>
        <v>3937.57</v>
      </c>
      <c r="L1480" s="199" t="s">
        <v>1580</v>
      </c>
    </row>
    <row r="1481" spans="1:12" ht="56.25" customHeight="1">
      <c r="A1481" s="200">
        <v>10</v>
      </c>
      <c r="B1481" s="193" t="s">
        <v>1384</v>
      </c>
      <c r="C1481" s="194">
        <v>42790</v>
      </c>
      <c r="D1481" s="194" t="s">
        <v>2310</v>
      </c>
      <c r="E1481" s="195" t="s">
        <v>15</v>
      </c>
      <c r="F1481" s="195">
        <v>387804</v>
      </c>
      <c r="G1481" s="195"/>
      <c r="H1481" s="196" t="s">
        <v>2311</v>
      </c>
      <c r="I1481" s="197">
        <v>50</v>
      </c>
      <c r="J1481" s="197">
        <v>0</v>
      </c>
      <c r="K1481" s="198">
        <f t="shared" ref="K1481:K1544" si="23">+I1481+J1481</f>
        <v>50</v>
      </c>
      <c r="L1481" s="199" t="s">
        <v>1580</v>
      </c>
    </row>
    <row r="1482" spans="1:12" ht="56.25" customHeight="1">
      <c r="A1482" s="200">
        <v>10</v>
      </c>
      <c r="B1482" s="193" t="s">
        <v>1384</v>
      </c>
      <c r="C1482" s="194">
        <v>42790</v>
      </c>
      <c r="D1482" s="194" t="s">
        <v>2312</v>
      </c>
      <c r="E1482" s="195" t="s">
        <v>6</v>
      </c>
      <c r="F1482" s="195">
        <v>387805</v>
      </c>
      <c r="G1482" s="195"/>
      <c r="H1482" s="196" t="s">
        <v>2313</v>
      </c>
      <c r="I1482" s="197">
        <v>0</v>
      </c>
      <c r="J1482" s="197">
        <v>1242.55</v>
      </c>
      <c r="K1482" s="198">
        <f t="shared" si="23"/>
        <v>1242.55</v>
      </c>
      <c r="L1482" s="199" t="s">
        <v>1580</v>
      </c>
    </row>
    <row r="1483" spans="1:12" ht="56.25" customHeight="1">
      <c r="A1483" s="200">
        <v>10</v>
      </c>
      <c r="B1483" s="193" t="s">
        <v>1384</v>
      </c>
      <c r="C1483" s="194">
        <v>42790</v>
      </c>
      <c r="D1483" s="194" t="s">
        <v>2314</v>
      </c>
      <c r="E1483" s="195" t="s">
        <v>15</v>
      </c>
      <c r="F1483" s="195">
        <v>387806</v>
      </c>
      <c r="G1483" s="195"/>
      <c r="H1483" s="196" t="s">
        <v>2315</v>
      </c>
      <c r="I1483" s="197">
        <v>50</v>
      </c>
      <c r="J1483" s="197">
        <v>0</v>
      </c>
      <c r="K1483" s="198">
        <f t="shared" si="23"/>
        <v>50</v>
      </c>
      <c r="L1483" s="199" t="s">
        <v>1580</v>
      </c>
    </row>
    <row r="1484" spans="1:12" ht="56.25" customHeight="1">
      <c r="A1484" s="200" t="s">
        <v>628</v>
      </c>
      <c r="B1484" s="193" t="s">
        <v>627</v>
      </c>
      <c r="C1484" s="194">
        <v>42790</v>
      </c>
      <c r="D1484" s="194" t="s">
        <v>6554</v>
      </c>
      <c r="E1484" s="195" t="s">
        <v>1728</v>
      </c>
      <c r="F1484" s="195">
        <v>12748343</v>
      </c>
      <c r="G1484" s="195"/>
      <c r="H1484" s="196" t="s">
        <v>6555</v>
      </c>
      <c r="I1484" s="197">
        <v>0</v>
      </c>
      <c r="J1484" s="197">
        <v>322601.61</v>
      </c>
      <c r="K1484" s="198">
        <f t="shared" si="23"/>
        <v>322601.61</v>
      </c>
      <c r="L1484" s="199" t="s">
        <v>1580</v>
      </c>
    </row>
    <row r="1485" spans="1:12" ht="56.25" customHeight="1">
      <c r="A1485" s="200">
        <v>10</v>
      </c>
      <c r="B1485" s="193" t="s">
        <v>1384</v>
      </c>
      <c r="C1485" s="194">
        <v>42790</v>
      </c>
      <c r="D1485" s="194" t="s">
        <v>2316</v>
      </c>
      <c r="E1485" s="195" t="s">
        <v>6</v>
      </c>
      <c r="F1485" s="195">
        <v>387512</v>
      </c>
      <c r="G1485" s="195"/>
      <c r="H1485" s="196" t="s">
        <v>2317</v>
      </c>
      <c r="I1485" s="197">
        <v>0</v>
      </c>
      <c r="J1485" s="197">
        <v>61923.090000000004</v>
      </c>
      <c r="K1485" s="198">
        <f t="shared" si="23"/>
        <v>61923.090000000004</v>
      </c>
      <c r="L1485" s="199" t="s">
        <v>1580</v>
      </c>
    </row>
    <row r="1486" spans="1:12" ht="56.25" customHeight="1">
      <c r="A1486" s="200">
        <v>10</v>
      </c>
      <c r="B1486" s="193" t="s">
        <v>1384</v>
      </c>
      <c r="C1486" s="194">
        <v>42790</v>
      </c>
      <c r="D1486" s="194" t="s">
        <v>2318</v>
      </c>
      <c r="E1486" s="195" t="s">
        <v>6</v>
      </c>
      <c r="F1486" s="195">
        <v>880717</v>
      </c>
      <c r="G1486" s="195"/>
      <c r="H1486" s="196" t="s">
        <v>2319</v>
      </c>
      <c r="I1486" s="197">
        <v>0</v>
      </c>
      <c r="J1486" s="197">
        <v>3689.2400000000002</v>
      </c>
      <c r="K1486" s="198">
        <f t="shared" si="23"/>
        <v>3689.2400000000002</v>
      </c>
      <c r="L1486" s="199" t="s">
        <v>1580</v>
      </c>
    </row>
    <row r="1487" spans="1:12" ht="56.25" customHeight="1">
      <c r="A1487" s="200">
        <v>10</v>
      </c>
      <c r="B1487" s="193" t="s">
        <v>1384</v>
      </c>
      <c r="C1487" s="194">
        <v>42790</v>
      </c>
      <c r="D1487" s="194" t="s">
        <v>2320</v>
      </c>
      <c r="E1487" s="195" t="s">
        <v>11</v>
      </c>
      <c r="F1487" s="195">
        <v>880717</v>
      </c>
      <c r="G1487" s="195"/>
      <c r="H1487" s="196" t="s">
        <v>2321</v>
      </c>
      <c r="I1487" s="197">
        <v>50</v>
      </c>
      <c r="J1487" s="197">
        <v>0</v>
      </c>
      <c r="K1487" s="198">
        <f t="shared" si="23"/>
        <v>50</v>
      </c>
      <c r="L1487" s="199" t="s">
        <v>1580</v>
      </c>
    </row>
    <row r="1488" spans="1:12" ht="56.25" customHeight="1">
      <c r="A1488" s="200">
        <v>10</v>
      </c>
      <c r="B1488" s="193" t="s">
        <v>1384</v>
      </c>
      <c r="C1488" s="194">
        <v>42790</v>
      </c>
      <c r="D1488" s="194" t="s">
        <v>2322</v>
      </c>
      <c r="E1488" s="195" t="s">
        <v>6</v>
      </c>
      <c r="F1488" s="195">
        <v>880737</v>
      </c>
      <c r="G1488" s="195"/>
      <c r="H1488" s="196" t="s">
        <v>2323</v>
      </c>
      <c r="I1488" s="197">
        <v>0</v>
      </c>
      <c r="J1488" s="197">
        <v>18600.27</v>
      </c>
      <c r="K1488" s="198">
        <f t="shared" si="23"/>
        <v>18600.27</v>
      </c>
      <c r="L1488" s="199" t="s">
        <v>1580</v>
      </c>
    </row>
    <row r="1489" spans="1:12" ht="56.25" customHeight="1">
      <c r="A1489" s="200">
        <v>10</v>
      </c>
      <c r="B1489" s="193" t="s">
        <v>1384</v>
      </c>
      <c r="C1489" s="194">
        <v>42790</v>
      </c>
      <c r="D1489" s="194" t="s">
        <v>2324</v>
      </c>
      <c r="E1489" s="195" t="s">
        <v>11</v>
      </c>
      <c r="F1489" s="195">
        <v>880737</v>
      </c>
      <c r="G1489" s="195"/>
      <c r="H1489" s="196" t="s">
        <v>2325</v>
      </c>
      <c r="I1489" s="197">
        <v>50</v>
      </c>
      <c r="J1489" s="197">
        <v>0</v>
      </c>
      <c r="K1489" s="198">
        <f t="shared" si="23"/>
        <v>50</v>
      </c>
      <c r="L1489" s="199" t="s">
        <v>1580</v>
      </c>
    </row>
    <row r="1490" spans="1:12" ht="56.25" customHeight="1">
      <c r="A1490" s="200">
        <v>10</v>
      </c>
      <c r="B1490" s="193" t="s">
        <v>1384</v>
      </c>
      <c r="C1490" s="194">
        <v>42790</v>
      </c>
      <c r="D1490" s="194" t="s">
        <v>2326</v>
      </c>
      <c r="E1490" s="195" t="s">
        <v>6</v>
      </c>
      <c r="F1490" s="195">
        <v>880751</v>
      </c>
      <c r="G1490" s="195"/>
      <c r="H1490" s="196" t="s">
        <v>2327</v>
      </c>
      <c r="I1490" s="197">
        <v>0</v>
      </c>
      <c r="J1490" s="197">
        <v>16068.380000000001</v>
      </c>
      <c r="K1490" s="198">
        <f t="shared" si="23"/>
        <v>16068.380000000001</v>
      </c>
      <c r="L1490" s="199" t="s">
        <v>1580</v>
      </c>
    </row>
    <row r="1491" spans="1:12" ht="56.25" customHeight="1">
      <c r="A1491" s="200">
        <v>10</v>
      </c>
      <c r="B1491" s="193" t="s">
        <v>1384</v>
      </c>
      <c r="C1491" s="194">
        <v>42790</v>
      </c>
      <c r="D1491" s="194" t="s">
        <v>2328</v>
      </c>
      <c r="E1491" s="195" t="s">
        <v>11</v>
      </c>
      <c r="F1491" s="195">
        <v>880751</v>
      </c>
      <c r="G1491" s="195"/>
      <c r="H1491" s="196" t="s">
        <v>2329</v>
      </c>
      <c r="I1491" s="197">
        <v>50</v>
      </c>
      <c r="J1491" s="197">
        <v>0</v>
      </c>
      <c r="K1491" s="198">
        <f t="shared" si="23"/>
        <v>50</v>
      </c>
      <c r="L1491" s="199" t="s">
        <v>1580</v>
      </c>
    </row>
    <row r="1492" spans="1:12" ht="56.25" customHeight="1">
      <c r="A1492" s="200">
        <v>10</v>
      </c>
      <c r="B1492" s="193" t="s">
        <v>1384</v>
      </c>
      <c r="C1492" s="194">
        <v>42790</v>
      </c>
      <c r="D1492" s="194" t="s">
        <v>2330</v>
      </c>
      <c r="E1492" s="195" t="s">
        <v>6</v>
      </c>
      <c r="F1492" s="195">
        <v>880754</v>
      </c>
      <c r="G1492" s="195"/>
      <c r="H1492" s="196" t="s">
        <v>2331</v>
      </c>
      <c r="I1492" s="197">
        <v>0</v>
      </c>
      <c r="J1492" s="197">
        <v>21012.87</v>
      </c>
      <c r="K1492" s="198">
        <f t="shared" si="23"/>
        <v>21012.87</v>
      </c>
      <c r="L1492" s="199" t="s">
        <v>1580</v>
      </c>
    </row>
    <row r="1493" spans="1:12" ht="56.25" customHeight="1">
      <c r="A1493" s="200">
        <v>10</v>
      </c>
      <c r="B1493" s="193" t="s">
        <v>1384</v>
      </c>
      <c r="C1493" s="194">
        <v>42790</v>
      </c>
      <c r="D1493" s="194" t="s">
        <v>2332</v>
      </c>
      <c r="E1493" s="195" t="s">
        <v>11</v>
      </c>
      <c r="F1493" s="195">
        <v>880754</v>
      </c>
      <c r="G1493" s="195"/>
      <c r="H1493" s="196" t="s">
        <v>2333</v>
      </c>
      <c r="I1493" s="197">
        <v>50</v>
      </c>
      <c r="J1493" s="197">
        <v>0</v>
      </c>
      <c r="K1493" s="198">
        <f t="shared" si="23"/>
        <v>50</v>
      </c>
      <c r="L1493" s="199" t="s">
        <v>1580</v>
      </c>
    </row>
    <row r="1494" spans="1:12" ht="56.25" customHeight="1">
      <c r="A1494" s="200">
        <v>10</v>
      </c>
      <c r="B1494" s="193" t="s">
        <v>1384</v>
      </c>
      <c r="C1494" s="194">
        <v>42790</v>
      </c>
      <c r="D1494" s="194" t="s">
        <v>2334</v>
      </c>
      <c r="E1494" s="195" t="s">
        <v>13</v>
      </c>
      <c r="F1494" s="195">
        <v>880757</v>
      </c>
      <c r="G1494" s="195"/>
      <c r="H1494" s="196" t="s">
        <v>2335</v>
      </c>
      <c r="I1494" s="197">
        <v>73.570000000000007</v>
      </c>
      <c r="J1494" s="197">
        <v>0</v>
      </c>
      <c r="K1494" s="198">
        <f t="shared" si="23"/>
        <v>73.570000000000007</v>
      </c>
      <c r="L1494" s="199" t="s">
        <v>1580</v>
      </c>
    </row>
    <row r="1495" spans="1:12" ht="56.25" customHeight="1">
      <c r="A1495" s="200">
        <v>10</v>
      </c>
      <c r="B1495" s="193" t="s">
        <v>1384</v>
      </c>
      <c r="C1495" s="194">
        <v>42790</v>
      </c>
      <c r="D1495" s="194" t="s">
        <v>2336</v>
      </c>
      <c r="E1495" s="195" t="s">
        <v>11</v>
      </c>
      <c r="F1495" s="195">
        <v>880757</v>
      </c>
      <c r="G1495" s="195"/>
      <c r="H1495" s="196" t="s">
        <v>2337</v>
      </c>
      <c r="I1495" s="197">
        <v>50</v>
      </c>
      <c r="J1495" s="197">
        <v>0</v>
      </c>
      <c r="K1495" s="198">
        <f t="shared" si="23"/>
        <v>50</v>
      </c>
      <c r="L1495" s="199" t="s">
        <v>1580</v>
      </c>
    </row>
    <row r="1496" spans="1:12" ht="56.25" customHeight="1">
      <c r="A1496" s="200">
        <v>10</v>
      </c>
      <c r="B1496" s="193" t="s">
        <v>1384</v>
      </c>
      <c r="C1496" s="194">
        <v>42790</v>
      </c>
      <c r="D1496" s="194" t="s">
        <v>2338</v>
      </c>
      <c r="E1496" s="195" t="s">
        <v>13</v>
      </c>
      <c r="F1496" s="195">
        <v>880764</v>
      </c>
      <c r="G1496" s="195"/>
      <c r="H1496" s="196" t="s">
        <v>2339</v>
      </c>
      <c r="I1496" s="197">
        <v>51.5</v>
      </c>
      <c r="J1496" s="197">
        <v>0</v>
      </c>
      <c r="K1496" s="198">
        <f t="shared" si="23"/>
        <v>51.5</v>
      </c>
      <c r="L1496" s="199" t="s">
        <v>1580</v>
      </c>
    </row>
    <row r="1497" spans="1:12" ht="56.25" customHeight="1">
      <c r="A1497" s="200">
        <v>10</v>
      </c>
      <c r="B1497" s="193" t="s">
        <v>1384</v>
      </c>
      <c r="C1497" s="194">
        <v>42790</v>
      </c>
      <c r="D1497" s="194" t="s">
        <v>2340</v>
      </c>
      <c r="E1497" s="195" t="s">
        <v>11</v>
      </c>
      <c r="F1497" s="195">
        <v>880764</v>
      </c>
      <c r="G1497" s="195"/>
      <c r="H1497" s="196" t="s">
        <v>2341</v>
      </c>
      <c r="I1497" s="197">
        <v>50</v>
      </c>
      <c r="J1497" s="197">
        <v>0</v>
      </c>
      <c r="K1497" s="198">
        <f t="shared" si="23"/>
        <v>50</v>
      </c>
      <c r="L1497" s="199" t="s">
        <v>1580</v>
      </c>
    </row>
    <row r="1498" spans="1:12" ht="56.25" customHeight="1">
      <c r="A1498" s="200">
        <v>87</v>
      </c>
      <c r="B1498" s="193" t="s">
        <v>1493</v>
      </c>
      <c r="C1498" s="194">
        <v>42790</v>
      </c>
      <c r="D1498" s="194" t="s">
        <v>4622</v>
      </c>
      <c r="E1498" s="195" t="s">
        <v>11</v>
      </c>
      <c r="F1498" s="195">
        <v>880809</v>
      </c>
      <c r="G1498" s="195"/>
      <c r="H1498" s="196" t="s">
        <v>4623</v>
      </c>
      <c r="I1498" s="197">
        <v>3431.98</v>
      </c>
      <c r="J1498" s="197">
        <v>0</v>
      </c>
      <c r="K1498" s="198">
        <f t="shared" si="23"/>
        <v>3431.98</v>
      </c>
      <c r="L1498" s="199" t="s">
        <v>1580</v>
      </c>
    </row>
    <row r="1499" spans="1:12" ht="56.25" customHeight="1">
      <c r="A1499" s="200">
        <v>46</v>
      </c>
      <c r="B1499" s="193" t="s">
        <v>1402</v>
      </c>
      <c r="C1499" s="194">
        <v>42790</v>
      </c>
      <c r="D1499" s="194" t="s">
        <v>4384</v>
      </c>
      <c r="E1499" s="195" t="s">
        <v>6</v>
      </c>
      <c r="F1499" s="195">
        <v>880852</v>
      </c>
      <c r="G1499" s="195"/>
      <c r="H1499" s="196" t="s">
        <v>4385</v>
      </c>
      <c r="I1499" s="197">
        <v>0</v>
      </c>
      <c r="J1499" s="197">
        <v>596</v>
      </c>
      <c r="K1499" s="198">
        <f t="shared" si="23"/>
        <v>596</v>
      </c>
      <c r="L1499" s="199" t="s">
        <v>1580</v>
      </c>
    </row>
    <row r="1500" spans="1:12" ht="56.25" customHeight="1">
      <c r="A1500" s="200">
        <v>117</v>
      </c>
      <c r="B1500" s="193" t="s">
        <v>1397</v>
      </c>
      <c r="C1500" s="194">
        <v>42790</v>
      </c>
      <c r="D1500" s="194" t="s">
        <v>4702</v>
      </c>
      <c r="E1500" s="195" t="s">
        <v>11</v>
      </c>
      <c r="F1500" s="195">
        <v>880868</v>
      </c>
      <c r="G1500" s="195"/>
      <c r="H1500" s="196" t="s">
        <v>4703</v>
      </c>
      <c r="I1500" s="197">
        <v>50</v>
      </c>
      <c r="J1500" s="197">
        <v>0</v>
      </c>
      <c r="K1500" s="198">
        <f t="shared" si="23"/>
        <v>50</v>
      </c>
      <c r="L1500" s="199" t="s">
        <v>1580</v>
      </c>
    </row>
    <row r="1501" spans="1:12" ht="56.25" customHeight="1">
      <c r="A1501" s="200" t="s">
        <v>631</v>
      </c>
      <c r="B1501" s="193" t="s">
        <v>632</v>
      </c>
      <c r="C1501" s="194">
        <v>42790</v>
      </c>
      <c r="D1501" s="194" t="s">
        <v>7806</v>
      </c>
      <c r="E1501" s="195" t="s">
        <v>6</v>
      </c>
      <c r="F1501" s="195">
        <v>880870</v>
      </c>
      <c r="G1501" s="195"/>
      <c r="H1501" s="196" t="s">
        <v>7807</v>
      </c>
      <c r="I1501" s="197">
        <v>0</v>
      </c>
      <c r="J1501" s="197">
        <v>147</v>
      </c>
      <c r="K1501" s="198">
        <f t="shared" si="23"/>
        <v>147</v>
      </c>
      <c r="L1501" s="199" t="s">
        <v>1580</v>
      </c>
    </row>
    <row r="1502" spans="1:12" ht="56.25" customHeight="1">
      <c r="A1502" s="200" t="s">
        <v>628</v>
      </c>
      <c r="B1502" s="193" t="s">
        <v>627</v>
      </c>
      <c r="C1502" s="194">
        <v>42790</v>
      </c>
      <c r="D1502" s="194" t="s">
        <v>6556</v>
      </c>
      <c r="E1502" s="195" t="s">
        <v>11</v>
      </c>
      <c r="F1502" s="195">
        <v>880872</v>
      </c>
      <c r="G1502" s="195"/>
      <c r="H1502" s="196" t="s">
        <v>1316</v>
      </c>
      <c r="I1502" s="197">
        <v>50</v>
      </c>
      <c r="J1502" s="197">
        <v>0</v>
      </c>
      <c r="K1502" s="198">
        <f t="shared" si="23"/>
        <v>50</v>
      </c>
      <c r="L1502" s="199" t="s">
        <v>1580</v>
      </c>
    </row>
    <row r="1503" spans="1:12" ht="56.25" customHeight="1">
      <c r="A1503" s="200" t="s">
        <v>628</v>
      </c>
      <c r="B1503" s="193" t="s">
        <v>627</v>
      </c>
      <c r="C1503" s="194">
        <v>42790</v>
      </c>
      <c r="D1503" s="194" t="s">
        <v>6557</v>
      </c>
      <c r="E1503" s="195" t="s">
        <v>1728</v>
      </c>
      <c r="F1503" s="195">
        <v>12748394</v>
      </c>
      <c r="G1503" s="195"/>
      <c r="H1503" s="196" t="s">
        <v>6558</v>
      </c>
      <c r="I1503" s="197">
        <v>0</v>
      </c>
      <c r="J1503" s="197">
        <v>54647.55</v>
      </c>
      <c r="K1503" s="198">
        <f t="shared" si="23"/>
        <v>54647.55</v>
      </c>
      <c r="L1503" s="199" t="s">
        <v>1580</v>
      </c>
    </row>
    <row r="1504" spans="1:12" ht="56.25" customHeight="1">
      <c r="A1504" s="200" t="s">
        <v>631</v>
      </c>
      <c r="B1504" s="193" t="s">
        <v>632</v>
      </c>
      <c r="C1504" s="194">
        <v>42790</v>
      </c>
      <c r="D1504" s="194" t="s">
        <v>7808</v>
      </c>
      <c r="E1504" s="195" t="s">
        <v>1289</v>
      </c>
      <c r="F1504" s="195">
        <v>12760973</v>
      </c>
      <c r="G1504" s="195"/>
      <c r="H1504" s="196" t="s">
        <v>7809</v>
      </c>
      <c r="I1504" s="197">
        <v>0</v>
      </c>
      <c r="J1504" s="197">
        <v>145359.53</v>
      </c>
      <c r="K1504" s="198">
        <f t="shared" si="23"/>
        <v>145359.53</v>
      </c>
      <c r="L1504" s="199" t="s">
        <v>1580</v>
      </c>
    </row>
    <row r="1505" spans="1:12" ht="56.25" customHeight="1">
      <c r="A1505" s="200">
        <v>373</v>
      </c>
      <c r="B1505" s="193" t="s">
        <v>1444</v>
      </c>
      <c r="C1505" s="194">
        <v>42790</v>
      </c>
      <c r="D1505" s="194" t="s">
        <v>5423</v>
      </c>
      <c r="E1505" s="195" t="s">
        <v>1728</v>
      </c>
      <c r="F1505" s="195">
        <v>12766042</v>
      </c>
      <c r="G1505" s="195"/>
      <c r="H1505" s="196" t="s">
        <v>5424</v>
      </c>
      <c r="I1505" s="197">
        <v>0</v>
      </c>
      <c r="J1505" s="197">
        <v>22334412</v>
      </c>
      <c r="K1505" s="198">
        <f t="shared" si="23"/>
        <v>22334412</v>
      </c>
      <c r="L1505" s="199" t="s">
        <v>1580</v>
      </c>
    </row>
    <row r="1506" spans="1:12" ht="56.25" customHeight="1">
      <c r="A1506" s="200">
        <v>25</v>
      </c>
      <c r="B1506" s="193" t="s">
        <v>1408</v>
      </c>
      <c r="C1506" s="194">
        <v>42795</v>
      </c>
      <c r="D1506" s="194" t="s">
        <v>3599</v>
      </c>
      <c r="E1506" s="195" t="s">
        <v>1728</v>
      </c>
      <c r="F1506" s="195">
        <v>12761607</v>
      </c>
      <c r="G1506" s="195"/>
      <c r="H1506" s="196" t="s">
        <v>3600</v>
      </c>
      <c r="I1506" s="197">
        <v>2170518.5</v>
      </c>
      <c r="J1506" s="197">
        <v>0</v>
      </c>
      <c r="K1506" s="198">
        <f t="shared" si="23"/>
        <v>2170518.5</v>
      </c>
      <c r="L1506" s="199" t="s">
        <v>1580</v>
      </c>
    </row>
    <row r="1507" spans="1:12" ht="56.25" customHeight="1">
      <c r="A1507" s="200">
        <v>25</v>
      </c>
      <c r="B1507" s="193" t="s">
        <v>1408</v>
      </c>
      <c r="C1507" s="194">
        <v>42795</v>
      </c>
      <c r="D1507" s="194" t="s">
        <v>3601</v>
      </c>
      <c r="E1507" s="195" t="s">
        <v>1728</v>
      </c>
      <c r="F1507" s="195">
        <v>12761768</v>
      </c>
      <c r="G1507" s="195"/>
      <c r="H1507" s="196" t="s">
        <v>3602</v>
      </c>
      <c r="I1507" s="197">
        <v>1216975.3400000001</v>
      </c>
      <c r="J1507" s="197">
        <v>0</v>
      </c>
      <c r="K1507" s="198">
        <f t="shared" si="23"/>
        <v>1216975.3400000001</v>
      </c>
      <c r="L1507" s="199" t="s">
        <v>1580</v>
      </c>
    </row>
    <row r="1508" spans="1:12" ht="56.25" customHeight="1">
      <c r="A1508" s="200">
        <v>25</v>
      </c>
      <c r="B1508" s="193" t="s">
        <v>1408</v>
      </c>
      <c r="C1508" s="194">
        <v>42795</v>
      </c>
      <c r="D1508" s="194" t="s">
        <v>3603</v>
      </c>
      <c r="E1508" s="195" t="s">
        <v>1728</v>
      </c>
      <c r="F1508" s="195">
        <v>12761689</v>
      </c>
      <c r="G1508" s="195"/>
      <c r="H1508" s="196" t="s">
        <v>3604</v>
      </c>
      <c r="I1508" s="197">
        <v>334252.51</v>
      </c>
      <c r="J1508" s="197">
        <v>0</v>
      </c>
      <c r="K1508" s="198">
        <f t="shared" si="23"/>
        <v>334252.51</v>
      </c>
      <c r="L1508" s="199" t="s">
        <v>1580</v>
      </c>
    </row>
    <row r="1509" spans="1:12" ht="56.25" customHeight="1">
      <c r="A1509" s="200">
        <v>25</v>
      </c>
      <c r="B1509" s="193" t="s">
        <v>1408</v>
      </c>
      <c r="C1509" s="194">
        <v>42795</v>
      </c>
      <c r="D1509" s="194" t="s">
        <v>3605</v>
      </c>
      <c r="E1509" s="195" t="s">
        <v>1728</v>
      </c>
      <c r="F1509" s="195">
        <v>12761671</v>
      </c>
      <c r="G1509" s="195"/>
      <c r="H1509" s="196" t="s">
        <v>3606</v>
      </c>
      <c r="I1509" s="197">
        <v>211429.55000000002</v>
      </c>
      <c r="J1509" s="197">
        <v>0</v>
      </c>
      <c r="K1509" s="198">
        <f t="shared" si="23"/>
        <v>211429.55000000002</v>
      </c>
      <c r="L1509" s="199" t="s">
        <v>1580</v>
      </c>
    </row>
    <row r="1510" spans="1:12" ht="56.25" customHeight="1">
      <c r="A1510" s="200">
        <v>117</v>
      </c>
      <c r="B1510" s="193" t="s">
        <v>1397</v>
      </c>
      <c r="C1510" s="194">
        <v>42795</v>
      </c>
      <c r="D1510" s="194" t="s">
        <v>4704</v>
      </c>
      <c r="E1510" s="195" t="s">
        <v>11</v>
      </c>
      <c r="F1510" s="195">
        <v>881035</v>
      </c>
      <c r="G1510" s="195"/>
      <c r="H1510" s="196" t="s">
        <v>4705</v>
      </c>
      <c r="I1510" s="197">
        <v>50</v>
      </c>
      <c r="J1510" s="197">
        <v>0</v>
      </c>
      <c r="K1510" s="198">
        <f t="shared" si="23"/>
        <v>50</v>
      </c>
      <c r="L1510" s="199" t="s">
        <v>1580</v>
      </c>
    </row>
    <row r="1511" spans="1:12" ht="56.25" customHeight="1">
      <c r="A1511" s="200">
        <v>119</v>
      </c>
      <c r="B1511" s="193" t="s">
        <v>1495</v>
      </c>
      <c r="C1511" s="194">
        <v>42795</v>
      </c>
      <c r="D1511" s="194" t="s">
        <v>4762</v>
      </c>
      <c r="E1511" s="195" t="s">
        <v>11</v>
      </c>
      <c r="F1511" s="195">
        <v>881032</v>
      </c>
      <c r="G1511" s="195"/>
      <c r="H1511" s="196" t="s">
        <v>4763</v>
      </c>
      <c r="I1511" s="197">
        <v>50</v>
      </c>
      <c r="J1511" s="197">
        <v>0</v>
      </c>
      <c r="K1511" s="198">
        <f t="shared" si="23"/>
        <v>50</v>
      </c>
      <c r="L1511" s="199" t="s">
        <v>1580</v>
      </c>
    </row>
    <row r="1512" spans="1:12" ht="56.25" customHeight="1">
      <c r="A1512" s="200">
        <v>117</v>
      </c>
      <c r="B1512" s="193" t="s">
        <v>1397</v>
      </c>
      <c r="C1512" s="194">
        <v>42795</v>
      </c>
      <c r="D1512" s="194" t="s">
        <v>4706</v>
      </c>
      <c r="E1512" s="195" t="s">
        <v>11</v>
      </c>
      <c r="F1512" s="195">
        <v>881030</v>
      </c>
      <c r="G1512" s="195"/>
      <c r="H1512" s="196" t="s">
        <v>4707</v>
      </c>
      <c r="I1512" s="197">
        <v>50</v>
      </c>
      <c r="J1512" s="197">
        <v>0</v>
      </c>
      <c r="K1512" s="198">
        <f t="shared" si="23"/>
        <v>50</v>
      </c>
      <c r="L1512" s="199" t="s">
        <v>1580</v>
      </c>
    </row>
    <row r="1513" spans="1:12" ht="56.25" customHeight="1">
      <c r="A1513" s="200">
        <v>117</v>
      </c>
      <c r="B1513" s="193" t="s">
        <v>1397</v>
      </c>
      <c r="C1513" s="194">
        <v>42795</v>
      </c>
      <c r="D1513" s="194" t="s">
        <v>4708</v>
      </c>
      <c r="E1513" s="195" t="s">
        <v>11</v>
      </c>
      <c r="F1513" s="195">
        <v>881027</v>
      </c>
      <c r="G1513" s="195"/>
      <c r="H1513" s="196" t="s">
        <v>4709</v>
      </c>
      <c r="I1513" s="197">
        <v>50</v>
      </c>
      <c r="J1513" s="197">
        <v>0</v>
      </c>
      <c r="K1513" s="198">
        <f t="shared" si="23"/>
        <v>50</v>
      </c>
      <c r="L1513" s="199" t="s">
        <v>1580</v>
      </c>
    </row>
    <row r="1514" spans="1:12" ht="56.25" customHeight="1">
      <c r="A1514" s="200">
        <v>117</v>
      </c>
      <c r="B1514" s="193" t="s">
        <v>1397</v>
      </c>
      <c r="C1514" s="194">
        <v>42795</v>
      </c>
      <c r="D1514" s="194" t="s">
        <v>4710</v>
      </c>
      <c r="E1514" s="195" t="s">
        <v>11</v>
      </c>
      <c r="F1514" s="195">
        <v>881025</v>
      </c>
      <c r="G1514" s="195"/>
      <c r="H1514" s="196" t="s">
        <v>4711</v>
      </c>
      <c r="I1514" s="197">
        <v>50</v>
      </c>
      <c r="J1514" s="197">
        <v>0</v>
      </c>
      <c r="K1514" s="198">
        <f t="shared" si="23"/>
        <v>50</v>
      </c>
      <c r="L1514" s="199" t="s">
        <v>1580</v>
      </c>
    </row>
    <row r="1515" spans="1:12" ht="56.25" customHeight="1">
      <c r="A1515" s="200">
        <v>119</v>
      </c>
      <c r="B1515" s="193" t="s">
        <v>1495</v>
      </c>
      <c r="C1515" s="194">
        <v>42795</v>
      </c>
      <c r="D1515" s="194" t="s">
        <v>4764</v>
      </c>
      <c r="E1515" s="195" t="s">
        <v>11</v>
      </c>
      <c r="F1515" s="195">
        <v>881024</v>
      </c>
      <c r="G1515" s="195"/>
      <c r="H1515" s="196" t="s">
        <v>4765</v>
      </c>
      <c r="I1515" s="197">
        <v>50</v>
      </c>
      <c r="J1515" s="197">
        <v>0</v>
      </c>
      <c r="K1515" s="198">
        <f t="shared" si="23"/>
        <v>50</v>
      </c>
      <c r="L1515" s="199" t="s">
        <v>1580</v>
      </c>
    </row>
    <row r="1516" spans="1:12" ht="56.25" customHeight="1">
      <c r="A1516" s="200">
        <v>119</v>
      </c>
      <c r="B1516" s="193" t="s">
        <v>1495</v>
      </c>
      <c r="C1516" s="194">
        <v>42795</v>
      </c>
      <c r="D1516" s="194" t="s">
        <v>4766</v>
      </c>
      <c r="E1516" s="195" t="s">
        <v>11</v>
      </c>
      <c r="F1516" s="195">
        <v>881022</v>
      </c>
      <c r="G1516" s="195"/>
      <c r="H1516" s="196" t="s">
        <v>4767</v>
      </c>
      <c r="I1516" s="197">
        <v>50</v>
      </c>
      <c r="J1516" s="197">
        <v>0</v>
      </c>
      <c r="K1516" s="198">
        <f t="shared" si="23"/>
        <v>50</v>
      </c>
      <c r="L1516" s="199" t="s">
        <v>1580</v>
      </c>
    </row>
    <row r="1517" spans="1:12" ht="56.25" customHeight="1">
      <c r="A1517" s="200">
        <v>119</v>
      </c>
      <c r="B1517" s="193" t="s">
        <v>1495</v>
      </c>
      <c r="C1517" s="194">
        <v>42795</v>
      </c>
      <c r="D1517" s="194" t="s">
        <v>4768</v>
      </c>
      <c r="E1517" s="195" t="s">
        <v>11</v>
      </c>
      <c r="F1517" s="195">
        <v>881021</v>
      </c>
      <c r="G1517" s="195"/>
      <c r="H1517" s="196" t="s">
        <v>4769</v>
      </c>
      <c r="I1517" s="197">
        <v>50</v>
      </c>
      <c r="J1517" s="197">
        <v>0</v>
      </c>
      <c r="K1517" s="198">
        <f t="shared" si="23"/>
        <v>50</v>
      </c>
      <c r="L1517" s="199" t="s">
        <v>1580</v>
      </c>
    </row>
    <row r="1518" spans="1:12" ht="56.25" customHeight="1">
      <c r="A1518" s="200">
        <v>117</v>
      </c>
      <c r="B1518" s="193" t="s">
        <v>1397</v>
      </c>
      <c r="C1518" s="194">
        <v>42795</v>
      </c>
      <c r="D1518" s="194" t="s">
        <v>4712</v>
      </c>
      <c r="E1518" s="195" t="s">
        <v>11</v>
      </c>
      <c r="F1518" s="195">
        <v>881020</v>
      </c>
      <c r="G1518" s="195"/>
      <c r="H1518" s="196" t="s">
        <v>4713</v>
      </c>
      <c r="I1518" s="197">
        <v>50</v>
      </c>
      <c r="J1518" s="197">
        <v>0</v>
      </c>
      <c r="K1518" s="198">
        <f t="shared" si="23"/>
        <v>50</v>
      </c>
      <c r="L1518" s="199" t="s">
        <v>1580</v>
      </c>
    </row>
    <row r="1519" spans="1:12" ht="56.25" customHeight="1">
      <c r="A1519" s="200">
        <v>78</v>
      </c>
      <c r="B1519" s="193" t="s">
        <v>4544</v>
      </c>
      <c r="C1519" s="194">
        <v>42795</v>
      </c>
      <c r="D1519" s="194" t="s">
        <v>4566</v>
      </c>
      <c r="E1519" s="195" t="s">
        <v>11</v>
      </c>
      <c r="F1519" s="195">
        <v>880990</v>
      </c>
      <c r="G1519" s="195"/>
      <c r="H1519" s="196" t="s">
        <v>4567</v>
      </c>
      <c r="I1519" s="197">
        <v>4633.3</v>
      </c>
      <c r="J1519" s="197">
        <v>0</v>
      </c>
      <c r="K1519" s="198">
        <f t="shared" si="23"/>
        <v>4633.3</v>
      </c>
      <c r="L1519" s="199" t="s">
        <v>1580</v>
      </c>
    </row>
    <row r="1520" spans="1:12" ht="56.25" customHeight="1">
      <c r="A1520" s="200">
        <v>513</v>
      </c>
      <c r="B1520" s="193" t="s">
        <v>1394</v>
      </c>
      <c r="C1520" s="194">
        <v>42795</v>
      </c>
      <c r="D1520" s="194" t="s">
        <v>5779</v>
      </c>
      <c r="E1520" s="195" t="s">
        <v>11</v>
      </c>
      <c r="F1520" s="195">
        <v>880982</v>
      </c>
      <c r="G1520" s="195"/>
      <c r="H1520" s="196" t="s">
        <v>5780</v>
      </c>
      <c r="I1520" s="197">
        <v>50</v>
      </c>
      <c r="J1520" s="197">
        <v>0</v>
      </c>
      <c r="K1520" s="198">
        <f t="shared" si="23"/>
        <v>50</v>
      </c>
      <c r="L1520" s="199" t="s">
        <v>1580</v>
      </c>
    </row>
    <row r="1521" spans="1:12" ht="56.25" customHeight="1">
      <c r="A1521" s="200">
        <v>25</v>
      </c>
      <c r="B1521" s="193" t="s">
        <v>1408</v>
      </c>
      <c r="C1521" s="194">
        <v>42795</v>
      </c>
      <c r="D1521" s="194" t="s">
        <v>3607</v>
      </c>
      <c r="E1521" s="195" t="s">
        <v>1728</v>
      </c>
      <c r="F1521" s="195">
        <v>12761667</v>
      </c>
      <c r="G1521" s="195"/>
      <c r="H1521" s="196" t="s">
        <v>3608</v>
      </c>
      <c r="I1521" s="197">
        <v>322572.49</v>
      </c>
      <c r="J1521" s="197">
        <v>0</v>
      </c>
      <c r="K1521" s="198">
        <f t="shared" si="23"/>
        <v>322572.49</v>
      </c>
      <c r="L1521" s="199" t="s">
        <v>1580</v>
      </c>
    </row>
    <row r="1522" spans="1:12" ht="56.25" customHeight="1">
      <c r="A1522" s="200">
        <v>25</v>
      </c>
      <c r="B1522" s="193" t="s">
        <v>1408</v>
      </c>
      <c r="C1522" s="194">
        <v>42795</v>
      </c>
      <c r="D1522" s="194" t="s">
        <v>3609</v>
      </c>
      <c r="E1522" s="195" t="s">
        <v>1728</v>
      </c>
      <c r="F1522" s="195">
        <v>12761626</v>
      </c>
      <c r="G1522" s="195"/>
      <c r="H1522" s="196" t="s">
        <v>1446</v>
      </c>
      <c r="I1522" s="197">
        <v>365996.52</v>
      </c>
      <c r="J1522" s="197">
        <v>0</v>
      </c>
      <c r="K1522" s="198">
        <f t="shared" si="23"/>
        <v>365996.52</v>
      </c>
      <c r="L1522" s="199" t="s">
        <v>1580</v>
      </c>
    </row>
    <row r="1523" spans="1:12" ht="56.25" customHeight="1">
      <c r="A1523" s="200">
        <v>25</v>
      </c>
      <c r="B1523" s="193" t="s">
        <v>1408</v>
      </c>
      <c r="C1523" s="194">
        <v>42795</v>
      </c>
      <c r="D1523" s="194" t="s">
        <v>3610</v>
      </c>
      <c r="E1523" s="195" t="s">
        <v>1289</v>
      </c>
      <c r="F1523" s="195">
        <v>12621477</v>
      </c>
      <c r="G1523" s="195"/>
      <c r="H1523" s="196" t="s">
        <v>3611</v>
      </c>
      <c r="I1523" s="197">
        <v>0</v>
      </c>
      <c r="J1523" s="197">
        <v>529610.57999999996</v>
      </c>
      <c r="K1523" s="198">
        <f t="shared" si="23"/>
        <v>529610.57999999996</v>
      </c>
      <c r="L1523" s="199" t="s">
        <v>1580</v>
      </c>
    </row>
    <row r="1524" spans="1:12" ht="56.25" customHeight="1">
      <c r="A1524" s="200">
        <v>340</v>
      </c>
      <c r="B1524" s="193" t="s">
        <v>1401</v>
      </c>
      <c r="C1524" s="194">
        <v>42795</v>
      </c>
      <c r="D1524" s="194" t="s">
        <v>5319</v>
      </c>
      <c r="E1524" s="195" t="s">
        <v>15</v>
      </c>
      <c r="F1524" s="195">
        <v>389414</v>
      </c>
      <c r="G1524" s="195"/>
      <c r="H1524" s="196" t="s">
        <v>5320</v>
      </c>
      <c r="I1524" s="197">
        <v>50</v>
      </c>
      <c r="J1524" s="197">
        <v>0</v>
      </c>
      <c r="K1524" s="198">
        <f t="shared" si="23"/>
        <v>50</v>
      </c>
      <c r="L1524" s="199" t="s">
        <v>1580</v>
      </c>
    </row>
    <row r="1525" spans="1:12" ht="56.25" customHeight="1">
      <c r="A1525" s="200">
        <v>340</v>
      </c>
      <c r="B1525" s="193" t="s">
        <v>1401</v>
      </c>
      <c r="C1525" s="194">
        <v>42795</v>
      </c>
      <c r="D1525" s="194" t="s">
        <v>5321</v>
      </c>
      <c r="E1525" s="195" t="s">
        <v>6</v>
      </c>
      <c r="F1525" s="195">
        <v>389413</v>
      </c>
      <c r="G1525" s="195"/>
      <c r="H1525" s="196" t="s">
        <v>5322</v>
      </c>
      <c r="I1525" s="197">
        <v>0</v>
      </c>
      <c r="J1525" s="197">
        <v>75080.570000000007</v>
      </c>
      <c r="K1525" s="198">
        <f t="shared" si="23"/>
        <v>75080.570000000007</v>
      </c>
      <c r="L1525" s="199" t="s">
        <v>1580</v>
      </c>
    </row>
    <row r="1526" spans="1:12" ht="56.25" customHeight="1">
      <c r="A1526" s="200">
        <v>10</v>
      </c>
      <c r="B1526" s="193" t="s">
        <v>1384</v>
      </c>
      <c r="C1526" s="194">
        <v>42795</v>
      </c>
      <c r="D1526" s="194" t="s">
        <v>2342</v>
      </c>
      <c r="E1526" s="195" t="s">
        <v>15</v>
      </c>
      <c r="F1526" s="195">
        <v>389405</v>
      </c>
      <c r="G1526" s="195"/>
      <c r="H1526" s="196" t="s">
        <v>2343</v>
      </c>
      <c r="I1526" s="197">
        <v>50</v>
      </c>
      <c r="J1526" s="197">
        <v>0</v>
      </c>
      <c r="K1526" s="198">
        <f t="shared" si="23"/>
        <v>50</v>
      </c>
      <c r="L1526" s="199" t="s">
        <v>1580</v>
      </c>
    </row>
    <row r="1527" spans="1:12" ht="56.25" customHeight="1">
      <c r="A1527" s="200">
        <v>10</v>
      </c>
      <c r="B1527" s="193" t="s">
        <v>1384</v>
      </c>
      <c r="C1527" s="194">
        <v>42795</v>
      </c>
      <c r="D1527" s="194" t="s">
        <v>2344</v>
      </c>
      <c r="E1527" s="195" t="s">
        <v>15</v>
      </c>
      <c r="F1527" s="195">
        <v>389403</v>
      </c>
      <c r="G1527" s="195"/>
      <c r="H1527" s="196" t="s">
        <v>2345</v>
      </c>
      <c r="I1527" s="197">
        <v>50</v>
      </c>
      <c r="J1527" s="197">
        <v>0</v>
      </c>
      <c r="K1527" s="198">
        <f t="shared" si="23"/>
        <v>50</v>
      </c>
      <c r="L1527" s="199" t="s">
        <v>1580</v>
      </c>
    </row>
    <row r="1528" spans="1:12" ht="56.25" customHeight="1">
      <c r="A1528" s="200">
        <v>10</v>
      </c>
      <c r="B1528" s="193" t="s">
        <v>1384</v>
      </c>
      <c r="C1528" s="194">
        <v>42795</v>
      </c>
      <c r="D1528" s="194" t="s">
        <v>2346</v>
      </c>
      <c r="E1528" s="195" t="s">
        <v>6</v>
      </c>
      <c r="F1528" s="195">
        <v>389402</v>
      </c>
      <c r="G1528" s="195"/>
      <c r="H1528" s="196" t="s">
        <v>2347</v>
      </c>
      <c r="I1528" s="197">
        <v>0</v>
      </c>
      <c r="J1528" s="197">
        <v>18120.55</v>
      </c>
      <c r="K1528" s="198">
        <f t="shared" si="23"/>
        <v>18120.55</v>
      </c>
      <c r="L1528" s="199" t="s">
        <v>1580</v>
      </c>
    </row>
    <row r="1529" spans="1:12" ht="56.25" customHeight="1">
      <c r="A1529" s="200">
        <v>10</v>
      </c>
      <c r="B1529" s="193" t="s">
        <v>1384</v>
      </c>
      <c r="C1529" s="194">
        <v>42795</v>
      </c>
      <c r="D1529" s="194" t="s">
        <v>2348</v>
      </c>
      <c r="E1529" s="195" t="s">
        <v>15</v>
      </c>
      <c r="F1529" s="195">
        <v>389401</v>
      </c>
      <c r="G1529" s="195"/>
      <c r="H1529" s="196" t="s">
        <v>2349</v>
      </c>
      <c r="I1529" s="197">
        <v>50</v>
      </c>
      <c r="J1529" s="197">
        <v>0</v>
      </c>
      <c r="K1529" s="198">
        <f t="shared" si="23"/>
        <v>50</v>
      </c>
      <c r="L1529" s="199" t="s">
        <v>1580</v>
      </c>
    </row>
    <row r="1530" spans="1:12" ht="56.25" customHeight="1">
      <c r="A1530" s="200" t="s">
        <v>629</v>
      </c>
      <c r="B1530" s="193" t="s">
        <v>630</v>
      </c>
      <c r="C1530" s="194">
        <v>42795</v>
      </c>
      <c r="D1530" s="194" t="s">
        <v>7589</v>
      </c>
      <c r="E1530" s="195" t="s">
        <v>11</v>
      </c>
      <c r="F1530" s="195">
        <v>9073</v>
      </c>
      <c r="G1530" s="195"/>
      <c r="H1530" s="196" t="s">
        <v>7590</v>
      </c>
      <c r="I1530" s="197">
        <v>796.23</v>
      </c>
      <c r="J1530" s="197">
        <v>0</v>
      </c>
      <c r="K1530" s="198">
        <f t="shared" si="23"/>
        <v>796.23</v>
      </c>
      <c r="L1530" s="199" t="s">
        <v>1580</v>
      </c>
    </row>
    <row r="1531" spans="1:12" ht="56.25" customHeight="1">
      <c r="A1531" s="200" t="s">
        <v>629</v>
      </c>
      <c r="B1531" s="193" t="s">
        <v>630</v>
      </c>
      <c r="C1531" s="194">
        <v>42795</v>
      </c>
      <c r="D1531" s="194" t="s">
        <v>7591</v>
      </c>
      <c r="E1531" s="195" t="s">
        <v>11</v>
      </c>
      <c r="F1531" s="195">
        <v>9061</v>
      </c>
      <c r="G1531" s="195"/>
      <c r="H1531" s="196" t="s">
        <v>7592</v>
      </c>
      <c r="I1531" s="197">
        <v>3085</v>
      </c>
      <c r="J1531" s="197">
        <v>0</v>
      </c>
      <c r="K1531" s="198">
        <f t="shared" si="23"/>
        <v>3085</v>
      </c>
      <c r="L1531" s="199" t="s">
        <v>1580</v>
      </c>
    </row>
    <row r="1532" spans="1:12" ht="56.25" customHeight="1">
      <c r="A1532" s="200" t="s">
        <v>629</v>
      </c>
      <c r="B1532" s="193" t="s">
        <v>630</v>
      </c>
      <c r="C1532" s="194">
        <v>42795</v>
      </c>
      <c r="D1532" s="194" t="s">
        <v>7593</v>
      </c>
      <c r="E1532" s="195" t="s">
        <v>11</v>
      </c>
      <c r="F1532" s="195">
        <v>9044</v>
      </c>
      <c r="G1532" s="195"/>
      <c r="H1532" s="196" t="s">
        <v>7594</v>
      </c>
      <c r="I1532" s="197">
        <v>305.19</v>
      </c>
      <c r="J1532" s="197">
        <v>0</v>
      </c>
      <c r="K1532" s="198">
        <f t="shared" si="23"/>
        <v>305.19</v>
      </c>
      <c r="L1532" s="199" t="s">
        <v>1580</v>
      </c>
    </row>
    <row r="1533" spans="1:12" ht="56.25" customHeight="1">
      <c r="A1533" s="200">
        <v>513</v>
      </c>
      <c r="B1533" s="193" t="s">
        <v>1394</v>
      </c>
      <c r="C1533" s="194">
        <v>42795</v>
      </c>
      <c r="D1533" s="194" t="s">
        <v>5781</v>
      </c>
      <c r="E1533" s="195" t="s">
        <v>15</v>
      </c>
      <c r="F1533" s="195">
        <v>1770</v>
      </c>
      <c r="G1533" s="195"/>
      <c r="H1533" s="196" t="s">
        <v>5782</v>
      </c>
      <c r="I1533" s="197">
        <v>323.03000000000003</v>
      </c>
      <c r="J1533" s="197">
        <v>0</v>
      </c>
      <c r="K1533" s="198">
        <f t="shared" si="23"/>
        <v>323.03000000000003</v>
      </c>
      <c r="L1533" s="199" t="s">
        <v>1580</v>
      </c>
    </row>
    <row r="1534" spans="1:12" ht="56.25" customHeight="1">
      <c r="A1534" s="200">
        <v>513</v>
      </c>
      <c r="B1534" s="193" t="s">
        <v>1394</v>
      </c>
      <c r="C1534" s="194">
        <v>42795</v>
      </c>
      <c r="D1534" s="194" t="s">
        <v>5783</v>
      </c>
      <c r="E1534" s="195" t="s">
        <v>15</v>
      </c>
      <c r="F1534" s="195">
        <v>1772</v>
      </c>
      <c r="G1534" s="195"/>
      <c r="H1534" s="196" t="s">
        <v>5784</v>
      </c>
      <c r="I1534" s="197">
        <v>6298.43</v>
      </c>
      <c r="J1534" s="197">
        <v>0</v>
      </c>
      <c r="K1534" s="198">
        <f t="shared" si="23"/>
        <v>6298.43</v>
      </c>
      <c r="L1534" s="199" t="s">
        <v>1580</v>
      </c>
    </row>
    <row r="1535" spans="1:12" ht="56.25" customHeight="1">
      <c r="A1535" s="200">
        <v>513</v>
      </c>
      <c r="B1535" s="193" t="s">
        <v>1394</v>
      </c>
      <c r="C1535" s="194">
        <v>42795</v>
      </c>
      <c r="D1535" s="194" t="s">
        <v>5785</v>
      </c>
      <c r="E1535" s="195" t="s">
        <v>15</v>
      </c>
      <c r="F1535" s="195">
        <v>389388</v>
      </c>
      <c r="G1535" s="195"/>
      <c r="H1535" s="196" t="s">
        <v>1314</v>
      </c>
      <c r="I1535" s="197">
        <v>50</v>
      </c>
      <c r="J1535" s="197">
        <v>0</v>
      </c>
      <c r="K1535" s="198">
        <f t="shared" si="23"/>
        <v>50</v>
      </c>
      <c r="L1535" s="199" t="s">
        <v>1580</v>
      </c>
    </row>
    <row r="1536" spans="1:12" ht="56.25" customHeight="1">
      <c r="A1536" s="200">
        <v>10</v>
      </c>
      <c r="B1536" s="193" t="s">
        <v>1384</v>
      </c>
      <c r="C1536" s="194">
        <v>42795</v>
      </c>
      <c r="D1536" s="194" t="s">
        <v>2350</v>
      </c>
      <c r="E1536" s="195" t="s">
        <v>6</v>
      </c>
      <c r="F1536" s="195">
        <v>389394</v>
      </c>
      <c r="G1536" s="195"/>
      <c r="H1536" s="196" t="s">
        <v>2351</v>
      </c>
      <c r="I1536" s="197">
        <v>0</v>
      </c>
      <c r="J1536" s="197">
        <v>9067.14</v>
      </c>
      <c r="K1536" s="198">
        <f t="shared" si="23"/>
        <v>9067.14</v>
      </c>
      <c r="L1536" s="199" t="s">
        <v>1580</v>
      </c>
    </row>
    <row r="1537" spans="1:12" ht="56.25" customHeight="1">
      <c r="A1537" s="200">
        <v>10</v>
      </c>
      <c r="B1537" s="193" t="s">
        <v>1384</v>
      </c>
      <c r="C1537" s="194">
        <v>42795</v>
      </c>
      <c r="D1537" s="194" t="s">
        <v>2352</v>
      </c>
      <c r="E1537" s="195" t="s">
        <v>15</v>
      </c>
      <c r="F1537" s="195">
        <v>389395</v>
      </c>
      <c r="G1537" s="195"/>
      <c r="H1537" s="196" t="s">
        <v>2353</v>
      </c>
      <c r="I1537" s="197">
        <v>50</v>
      </c>
      <c r="J1537" s="197">
        <v>0</v>
      </c>
      <c r="K1537" s="198">
        <f t="shared" si="23"/>
        <v>50</v>
      </c>
      <c r="L1537" s="199" t="s">
        <v>1580</v>
      </c>
    </row>
    <row r="1538" spans="1:12" ht="56.25" customHeight="1">
      <c r="A1538" s="200" t="s">
        <v>628</v>
      </c>
      <c r="B1538" s="193" t="s">
        <v>627</v>
      </c>
      <c r="C1538" s="194">
        <v>42795</v>
      </c>
      <c r="D1538" s="194" t="s">
        <v>6559</v>
      </c>
      <c r="E1538" s="195" t="s">
        <v>6</v>
      </c>
      <c r="F1538" s="195">
        <v>389396</v>
      </c>
      <c r="G1538" s="195"/>
      <c r="H1538" s="196" t="s">
        <v>6560</v>
      </c>
      <c r="I1538" s="197">
        <v>0</v>
      </c>
      <c r="J1538" s="197">
        <v>17821.59</v>
      </c>
      <c r="K1538" s="198">
        <f t="shared" si="23"/>
        <v>17821.59</v>
      </c>
      <c r="L1538" s="199" t="s">
        <v>1580</v>
      </c>
    </row>
    <row r="1539" spans="1:12" ht="56.25" customHeight="1">
      <c r="A1539" s="200" t="s">
        <v>628</v>
      </c>
      <c r="B1539" s="193" t="s">
        <v>627</v>
      </c>
      <c r="C1539" s="194">
        <v>42795</v>
      </c>
      <c r="D1539" s="194" t="s">
        <v>6561</v>
      </c>
      <c r="E1539" s="195" t="s">
        <v>15</v>
      </c>
      <c r="F1539" s="195">
        <v>389397</v>
      </c>
      <c r="G1539" s="195"/>
      <c r="H1539" s="196" t="s">
        <v>6562</v>
      </c>
      <c r="I1539" s="197">
        <v>50</v>
      </c>
      <c r="J1539" s="197">
        <v>0</v>
      </c>
      <c r="K1539" s="198">
        <f t="shared" si="23"/>
        <v>50</v>
      </c>
      <c r="L1539" s="199" t="s">
        <v>1580</v>
      </c>
    </row>
    <row r="1540" spans="1:12" ht="56.25" customHeight="1">
      <c r="A1540" s="200">
        <v>10</v>
      </c>
      <c r="B1540" s="193" t="s">
        <v>1384</v>
      </c>
      <c r="C1540" s="194">
        <v>42795</v>
      </c>
      <c r="D1540" s="194" t="s">
        <v>2354</v>
      </c>
      <c r="E1540" s="195" t="s">
        <v>6</v>
      </c>
      <c r="F1540" s="195">
        <v>389400</v>
      </c>
      <c r="G1540" s="195"/>
      <c r="H1540" s="196" t="s">
        <v>2355</v>
      </c>
      <c r="I1540" s="197">
        <v>0</v>
      </c>
      <c r="J1540" s="197">
        <v>140780.71</v>
      </c>
      <c r="K1540" s="198">
        <f t="shared" si="23"/>
        <v>140780.71</v>
      </c>
      <c r="L1540" s="199" t="s">
        <v>1580</v>
      </c>
    </row>
    <row r="1541" spans="1:12" ht="56.25" customHeight="1">
      <c r="A1541" s="200">
        <v>117</v>
      </c>
      <c r="B1541" s="193" t="s">
        <v>1397</v>
      </c>
      <c r="C1541" s="194">
        <v>42796</v>
      </c>
      <c r="D1541" s="194" t="s">
        <v>4714</v>
      </c>
      <c r="E1541" s="195" t="s">
        <v>11</v>
      </c>
      <c r="F1541" s="195">
        <v>881111</v>
      </c>
      <c r="G1541" s="195"/>
      <c r="H1541" s="196" t="s">
        <v>4715</v>
      </c>
      <c r="I1541" s="197">
        <v>50</v>
      </c>
      <c r="J1541" s="197">
        <v>0</v>
      </c>
      <c r="K1541" s="198">
        <f t="shared" si="23"/>
        <v>50</v>
      </c>
      <c r="L1541" s="199" t="s">
        <v>1580</v>
      </c>
    </row>
    <row r="1542" spans="1:12" ht="56.25" customHeight="1">
      <c r="A1542" s="200">
        <v>117</v>
      </c>
      <c r="B1542" s="193" t="s">
        <v>1397</v>
      </c>
      <c r="C1542" s="194">
        <v>42796</v>
      </c>
      <c r="D1542" s="194" t="s">
        <v>4716</v>
      </c>
      <c r="E1542" s="195" t="s">
        <v>11</v>
      </c>
      <c r="F1542" s="195">
        <v>881110</v>
      </c>
      <c r="G1542" s="195"/>
      <c r="H1542" s="196" t="s">
        <v>4717</v>
      </c>
      <c r="I1542" s="197">
        <v>50</v>
      </c>
      <c r="J1542" s="197">
        <v>0</v>
      </c>
      <c r="K1542" s="198">
        <f t="shared" si="23"/>
        <v>50</v>
      </c>
      <c r="L1542" s="199" t="s">
        <v>1580</v>
      </c>
    </row>
    <row r="1543" spans="1:12" ht="56.25" customHeight="1">
      <c r="A1543" s="200" t="s">
        <v>628</v>
      </c>
      <c r="B1543" s="193" t="s">
        <v>627</v>
      </c>
      <c r="C1543" s="194">
        <v>42796</v>
      </c>
      <c r="D1543" s="194" t="s">
        <v>6563</v>
      </c>
      <c r="E1543" s="195" t="s">
        <v>11</v>
      </c>
      <c r="F1543" s="195">
        <v>881105</v>
      </c>
      <c r="G1543" s="195"/>
      <c r="H1543" s="196" t="s">
        <v>6564</v>
      </c>
      <c r="I1543" s="197">
        <v>50</v>
      </c>
      <c r="J1543" s="197">
        <v>0</v>
      </c>
      <c r="K1543" s="198">
        <f t="shared" si="23"/>
        <v>50</v>
      </c>
      <c r="L1543" s="199" t="s">
        <v>1580</v>
      </c>
    </row>
    <row r="1544" spans="1:12" ht="56.25" customHeight="1">
      <c r="A1544" s="200">
        <v>513</v>
      </c>
      <c r="B1544" s="193" t="s">
        <v>1394</v>
      </c>
      <c r="C1544" s="194">
        <v>42796</v>
      </c>
      <c r="D1544" s="194" t="s">
        <v>5786</v>
      </c>
      <c r="E1544" s="195" t="s">
        <v>11</v>
      </c>
      <c r="F1544" s="195">
        <v>881102</v>
      </c>
      <c r="G1544" s="195"/>
      <c r="H1544" s="196" t="s">
        <v>5787</v>
      </c>
      <c r="I1544" s="197">
        <v>40486.75</v>
      </c>
      <c r="J1544" s="197">
        <v>0</v>
      </c>
      <c r="K1544" s="198">
        <f t="shared" si="23"/>
        <v>40486.75</v>
      </c>
      <c r="L1544" s="199" t="s">
        <v>1580</v>
      </c>
    </row>
    <row r="1545" spans="1:12" ht="56.25" customHeight="1">
      <c r="A1545" s="200">
        <v>513</v>
      </c>
      <c r="B1545" s="193" t="s">
        <v>1394</v>
      </c>
      <c r="C1545" s="194">
        <v>42796</v>
      </c>
      <c r="D1545" s="194" t="s">
        <v>5788</v>
      </c>
      <c r="E1545" s="195" t="s">
        <v>11</v>
      </c>
      <c r="F1545" s="195">
        <v>881085</v>
      </c>
      <c r="G1545" s="195"/>
      <c r="H1545" s="196" t="s">
        <v>5789</v>
      </c>
      <c r="I1545" s="197">
        <v>270</v>
      </c>
      <c r="J1545" s="197">
        <v>0</v>
      </c>
      <c r="K1545" s="198">
        <f t="shared" ref="K1545:K1608" si="24">+I1545+J1545</f>
        <v>270</v>
      </c>
      <c r="L1545" s="199" t="s">
        <v>1580</v>
      </c>
    </row>
    <row r="1546" spans="1:12" ht="56.25" customHeight="1">
      <c r="A1546" s="200">
        <v>10</v>
      </c>
      <c r="B1546" s="193" t="s">
        <v>1384</v>
      </c>
      <c r="C1546" s="194">
        <v>42796</v>
      </c>
      <c r="D1546" s="194" t="s">
        <v>2356</v>
      </c>
      <c r="E1546" s="195" t="s">
        <v>11</v>
      </c>
      <c r="F1546" s="195">
        <v>881062</v>
      </c>
      <c r="G1546" s="195"/>
      <c r="H1546" s="196" t="s">
        <v>2357</v>
      </c>
      <c r="I1546" s="197">
        <v>50</v>
      </c>
      <c r="J1546" s="197">
        <v>0</v>
      </c>
      <c r="K1546" s="198">
        <f t="shared" si="24"/>
        <v>50</v>
      </c>
      <c r="L1546" s="199" t="s">
        <v>1580</v>
      </c>
    </row>
    <row r="1547" spans="1:12" ht="56.25" customHeight="1">
      <c r="A1547" s="200">
        <v>10</v>
      </c>
      <c r="B1547" s="193" t="s">
        <v>1384</v>
      </c>
      <c r="C1547" s="194">
        <v>42796</v>
      </c>
      <c r="D1547" s="194" t="s">
        <v>2358</v>
      </c>
      <c r="E1547" s="195" t="s">
        <v>6</v>
      </c>
      <c r="F1547" s="195">
        <v>881062</v>
      </c>
      <c r="G1547" s="195"/>
      <c r="H1547" s="196" t="s">
        <v>2359</v>
      </c>
      <c r="I1547" s="197">
        <v>0</v>
      </c>
      <c r="J1547" s="197">
        <v>33678.14</v>
      </c>
      <c r="K1547" s="198">
        <f t="shared" si="24"/>
        <v>33678.14</v>
      </c>
      <c r="L1547" s="199" t="s">
        <v>1580</v>
      </c>
    </row>
    <row r="1548" spans="1:12" ht="56.25" customHeight="1">
      <c r="A1548" s="200">
        <v>10</v>
      </c>
      <c r="B1548" s="193" t="s">
        <v>1384</v>
      </c>
      <c r="C1548" s="194">
        <v>42796</v>
      </c>
      <c r="D1548" s="194" t="s">
        <v>2360</v>
      </c>
      <c r="E1548" s="195" t="s">
        <v>11</v>
      </c>
      <c r="F1548" s="195">
        <v>881061</v>
      </c>
      <c r="G1548" s="195"/>
      <c r="H1548" s="196" t="s">
        <v>2361</v>
      </c>
      <c r="I1548" s="197">
        <v>50</v>
      </c>
      <c r="J1548" s="197">
        <v>0</v>
      </c>
      <c r="K1548" s="198">
        <f t="shared" si="24"/>
        <v>50</v>
      </c>
      <c r="L1548" s="199" t="s">
        <v>1580</v>
      </c>
    </row>
    <row r="1549" spans="1:12" ht="56.25" customHeight="1">
      <c r="A1549" s="200">
        <v>10</v>
      </c>
      <c r="B1549" s="193" t="s">
        <v>1384</v>
      </c>
      <c r="C1549" s="194">
        <v>42796</v>
      </c>
      <c r="D1549" s="194" t="s">
        <v>2362</v>
      </c>
      <c r="E1549" s="195" t="s">
        <v>6</v>
      </c>
      <c r="F1549" s="195">
        <v>881061</v>
      </c>
      <c r="G1549" s="195"/>
      <c r="H1549" s="196" t="s">
        <v>2363</v>
      </c>
      <c r="I1549" s="197">
        <v>0</v>
      </c>
      <c r="J1549" s="197">
        <v>15716.74</v>
      </c>
      <c r="K1549" s="198">
        <f t="shared" si="24"/>
        <v>15716.74</v>
      </c>
      <c r="L1549" s="199" t="s">
        <v>1580</v>
      </c>
    </row>
    <row r="1550" spans="1:12" ht="56.25" customHeight="1">
      <c r="A1550" s="200">
        <v>10</v>
      </c>
      <c r="B1550" s="193" t="s">
        <v>1384</v>
      </c>
      <c r="C1550" s="194">
        <v>42796</v>
      </c>
      <c r="D1550" s="194" t="s">
        <v>2364</v>
      </c>
      <c r="E1550" s="195" t="s">
        <v>11</v>
      </c>
      <c r="F1550" s="195">
        <v>881051</v>
      </c>
      <c r="G1550" s="195"/>
      <c r="H1550" s="196" t="s">
        <v>2365</v>
      </c>
      <c r="I1550" s="197">
        <v>50</v>
      </c>
      <c r="J1550" s="197">
        <v>0</v>
      </c>
      <c r="K1550" s="198">
        <f t="shared" si="24"/>
        <v>50</v>
      </c>
      <c r="L1550" s="199" t="s">
        <v>1580</v>
      </c>
    </row>
    <row r="1551" spans="1:12" ht="56.25" customHeight="1">
      <c r="A1551" s="200">
        <v>10</v>
      </c>
      <c r="B1551" s="193" t="s">
        <v>1384</v>
      </c>
      <c r="C1551" s="194">
        <v>42796</v>
      </c>
      <c r="D1551" s="194" t="s">
        <v>2366</v>
      </c>
      <c r="E1551" s="195" t="s">
        <v>6</v>
      </c>
      <c r="F1551" s="195">
        <v>881051</v>
      </c>
      <c r="G1551" s="195"/>
      <c r="H1551" s="196" t="s">
        <v>2367</v>
      </c>
      <c r="I1551" s="197">
        <v>0</v>
      </c>
      <c r="J1551" s="197">
        <v>20860.3</v>
      </c>
      <c r="K1551" s="198">
        <f t="shared" si="24"/>
        <v>20860.3</v>
      </c>
      <c r="L1551" s="199" t="s">
        <v>1580</v>
      </c>
    </row>
    <row r="1552" spans="1:12" ht="56.25" customHeight="1">
      <c r="A1552" s="200">
        <v>10</v>
      </c>
      <c r="B1552" s="193" t="s">
        <v>1384</v>
      </c>
      <c r="C1552" s="194">
        <v>42796</v>
      </c>
      <c r="D1552" s="194" t="s">
        <v>2368</v>
      </c>
      <c r="E1552" s="195" t="s">
        <v>11</v>
      </c>
      <c r="F1552" s="195">
        <v>881050</v>
      </c>
      <c r="G1552" s="195"/>
      <c r="H1552" s="196" t="s">
        <v>2369</v>
      </c>
      <c r="I1552" s="197">
        <v>50</v>
      </c>
      <c r="J1552" s="197">
        <v>0</v>
      </c>
      <c r="K1552" s="198">
        <f t="shared" si="24"/>
        <v>50</v>
      </c>
      <c r="L1552" s="199" t="s">
        <v>1580</v>
      </c>
    </row>
    <row r="1553" spans="1:12" ht="56.25" customHeight="1">
      <c r="A1553" s="200">
        <v>10</v>
      </c>
      <c r="B1553" s="193" t="s">
        <v>1384</v>
      </c>
      <c r="C1553" s="194">
        <v>42796</v>
      </c>
      <c r="D1553" s="194" t="s">
        <v>2370</v>
      </c>
      <c r="E1553" s="195" t="s">
        <v>6</v>
      </c>
      <c r="F1553" s="195">
        <v>881050</v>
      </c>
      <c r="G1553" s="195"/>
      <c r="H1553" s="196" t="s">
        <v>2371</v>
      </c>
      <c r="I1553" s="197">
        <v>0</v>
      </c>
      <c r="J1553" s="197">
        <v>10560.630000000001</v>
      </c>
      <c r="K1553" s="198">
        <f t="shared" si="24"/>
        <v>10560.630000000001</v>
      </c>
      <c r="L1553" s="199" t="s">
        <v>1580</v>
      </c>
    </row>
    <row r="1554" spans="1:12" ht="56.25" customHeight="1">
      <c r="A1554" s="200">
        <v>513</v>
      </c>
      <c r="B1554" s="193" t="s">
        <v>1394</v>
      </c>
      <c r="C1554" s="194">
        <v>42796</v>
      </c>
      <c r="D1554" s="194" t="s">
        <v>5790</v>
      </c>
      <c r="E1554" s="195" t="s">
        <v>15</v>
      </c>
      <c r="F1554" s="195">
        <v>389771</v>
      </c>
      <c r="G1554" s="195"/>
      <c r="H1554" s="196" t="s">
        <v>5791</v>
      </c>
      <c r="I1554" s="197">
        <v>50</v>
      </c>
      <c r="J1554" s="197">
        <v>0</v>
      </c>
      <c r="K1554" s="198">
        <f t="shared" si="24"/>
        <v>50</v>
      </c>
      <c r="L1554" s="199" t="s">
        <v>1580</v>
      </c>
    </row>
    <row r="1555" spans="1:12" ht="56.25" customHeight="1">
      <c r="A1555" s="200">
        <v>513</v>
      </c>
      <c r="B1555" s="193" t="s">
        <v>1394</v>
      </c>
      <c r="C1555" s="194">
        <v>42796</v>
      </c>
      <c r="D1555" s="194" t="s">
        <v>5792</v>
      </c>
      <c r="E1555" s="195" t="s">
        <v>15</v>
      </c>
      <c r="F1555" s="195">
        <v>389766</v>
      </c>
      <c r="G1555" s="195"/>
      <c r="H1555" s="196" t="s">
        <v>5793</v>
      </c>
      <c r="I1555" s="197">
        <v>50</v>
      </c>
      <c r="J1555" s="197">
        <v>0</v>
      </c>
      <c r="K1555" s="198">
        <f t="shared" si="24"/>
        <v>50</v>
      </c>
      <c r="L1555" s="199" t="s">
        <v>1580</v>
      </c>
    </row>
    <row r="1556" spans="1:12" ht="56.25" customHeight="1">
      <c r="A1556" s="200">
        <v>513</v>
      </c>
      <c r="B1556" s="193" t="s">
        <v>1394</v>
      </c>
      <c r="C1556" s="194">
        <v>42796</v>
      </c>
      <c r="D1556" s="194" t="s">
        <v>5794</v>
      </c>
      <c r="E1556" s="195" t="s">
        <v>15</v>
      </c>
      <c r="F1556" s="195">
        <v>389756</v>
      </c>
      <c r="G1556" s="195"/>
      <c r="H1556" s="196" t="s">
        <v>5795</v>
      </c>
      <c r="I1556" s="197">
        <v>50</v>
      </c>
      <c r="J1556" s="197">
        <v>0</v>
      </c>
      <c r="K1556" s="198">
        <f t="shared" si="24"/>
        <v>50</v>
      </c>
      <c r="L1556" s="199" t="s">
        <v>1580</v>
      </c>
    </row>
    <row r="1557" spans="1:12" ht="56.25" customHeight="1">
      <c r="A1557" s="200">
        <v>25</v>
      </c>
      <c r="B1557" s="193" t="s">
        <v>1408</v>
      </c>
      <c r="C1557" s="194">
        <v>42796</v>
      </c>
      <c r="D1557" s="194" t="s">
        <v>3612</v>
      </c>
      <c r="E1557" s="195" t="s">
        <v>1728</v>
      </c>
      <c r="F1557" s="195">
        <v>12794188</v>
      </c>
      <c r="G1557" s="195"/>
      <c r="H1557" s="196" t="s">
        <v>3613</v>
      </c>
      <c r="I1557" s="197">
        <v>861290.35</v>
      </c>
      <c r="J1557" s="197">
        <v>0</v>
      </c>
      <c r="K1557" s="198">
        <f t="shared" si="24"/>
        <v>861290.35</v>
      </c>
      <c r="L1557" s="199" t="s">
        <v>1580</v>
      </c>
    </row>
    <row r="1558" spans="1:12" ht="56.25" customHeight="1">
      <c r="A1558" s="200">
        <v>41</v>
      </c>
      <c r="B1558" s="193" t="s">
        <v>1421</v>
      </c>
      <c r="C1558" s="194">
        <v>42796</v>
      </c>
      <c r="D1558" s="194" t="s">
        <v>4346</v>
      </c>
      <c r="E1558" s="195" t="s">
        <v>1728</v>
      </c>
      <c r="F1558" s="195">
        <v>12748273</v>
      </c>
      <c r="G1558" s="195"/>
      <c r="H1558" s="196" t="s">
        <v>4347</v>
      </c>
      <c r="I1558" s="197">
        <v>0</v>
      </c>
      <c r="J1558" s="197">
        <v>49743.15</v>
      </c>
      <c r="K1558" s="198">
        <f t="shared" si="24"/>
        <v>49743.15</v>
      </c>
      <c r="L1558" s="199" t="s">
        <v>1580</v>
      </c>
    </row>
    <row r="1559" spans="1:12" ht="56.25" customHeight="1">
      <c r="A1559" s="200">
        <v>25</v>
      </c>
      <c r="B1559" s="193" t="s">
        <v>1408</v>
      </c>
      <c r="C1559" s="194">
        <v>42796</v>
      </c>
      <c r="D1559" s="194" t="s">
        <v>3614</v>
      </c>
      <c r="E1559" s="195" t="s">
        <v>1728</v>
      </c>
      <c r="F1559" s="195">
        <v>12781510</v>
      </c>
      <c r="G1559" s="195"/>
      <c r="H1559" s="196" t="s">
        <v>3615</v>
      </c>
      <c r="I1559" s="197">
        <v>7371.18</v>
      </c>
      <c r="J1559" s="197">
        <v>0</v>
      </c>
      <c r="K1559" s="198">
        <f t="shared" si="24"/>
        <v>7371.18</v>
      </c>
      <c r="L1559" s="199" t="s">
        <v>1580</v>
      </c>
    </row>
    <row r="1560" spans="1:12" ht="56.25" customHeight="1">
      <c r="A1560" s="200">
        <v>25</v>
      </c>
      <c r="B1560" s="193" t="s">
        <v>1408</v>
      </c>
      <c r="C1560" s="194">
        <v>42796</v>
      </c>
      <c r="D1560" s="194" t="s">
        <v>3616</v>
      </c>
      <c r="E1560" s="195" t="s">
        <v>1728</v>
      </c>
      <c r="F1560" s="195">
        <v>12781503</v>
      </c>
      <c r="G1560" s="195"/>
      <c r="H1560" s="196" t="s">
        <v>3617</v>
      </c>
      <c r="I1560" s="197">
        <v>420382.36</v>
      </c>
      <c r="J1560" s="197">
        <v>0</v>
      </c>
      <c r="K1560" s="198">
        <f t="shared" si="24"/>
        <v>420382.36</v>
      </c>
      <c r="L1560" s="199" t="s">
        <v>1580</v>
      </c>
    </row>
    <row r="1561" spans="1:12" ht="56.25" customHeight="1">
      <c r="A1561" s="200">
        <v>25</v>
      </c>
      <c r="B1561" s="193" t="s">
        <v>1408</v>
      </c>
      <c r="C1561" s="194">
        <v>42796</v>
      </c>
      <c r="D1561" s="194" t="s">
        <v>3618</v>
      </c>
      <c r="E1561" s="195" t="s">
        <v>1728</v>
      </c>
      <c r="F1561" s="195">
        <v>12781502</v>
      </c>
      <c r="G1561" s="195"/>
      <c r="H1561" s="196" t="s">
        <v>3619</v>
      </c>
      <c r="I1561" s="197">
        <v>636357.59</v>
      </c>
      <c r="J1561" s="197">
        <v>0</v>
      </c>
      <c r="K1561" s="198">
        <f t="shared" si="24"/>
        <v>636357.59</v>
      </c>
      <c r="L1561" s="199" t="s">
        <v>1580</v>
      </c>
    </row>
    <row r="1562" spans="1:12" ht="56.25" customHeight="1">
      <c r="A1562" s="200">
        <v>25</v>
      </c>
      <c r="B1562" s="193" t="s">
        <v>1408</v>
      </c>
      <c r="C1562" s="194">
        <v>42796</v>
      </c>
      <c r="D1562" s="194" t="s">
        <v>3620</v>
      </c>
      <c r="E1562" s="195" t="s">
        <v>1728</v>
      </c>
      <c r="F1562" s="195">
        <v>12781499</v>
      </c>
      <c r="G1562" s="195"/>
      <c r="H1562" s="196" t="s">
        <v>3621</v>
      </c>
      <c r="I1562" s="197">
        <v>529586.56000000006</v>
      </c>
      <c r="J1562" s="197">
        <v>0</v>
      </c>
      <c r="K1562" s="198">
        <f t="shared" si="24"/>
        <v>529586.56000000006</v>
      </c>
      <c r="L1562" s="199" t="s">
        <v>1580</v>
      </c>
    </row>
    <row r="1563" spans="1:12" ht="56.25" customHeight="1">
      <c r="A1563" s="200">
        <v>25</v>
      </c>
      <c r="B1563" s="193" t="s">
        <v>1408</v>
      </c>
      <c r="C1563" s="194">
        <v>42796</v>
      </c>
      <c r="D1563" s="194" t="s">
        <v>3622</v>
      </c>
      <c r="E1563" s="195" t="s">
        <v>1728</v>
      </c>
      <c r="F1563" s="195">
        <v>12781062</v>
      </c>
      <c r="G1563" s="195"/>
      <c r="H1563" s="196" t="s">
        <v>3623</v>
      </c>
      <c r="I1563" s="197">
        <v>311396.32</v>
      </c>
      <c r="J1563" s="197">
        <v>0</v>
      </c>
      <c r="K1563" s="198">
        <f t="shared" si="24"/>
        <v>311396.32</v>
      </c>
      <c r="L1563" s="199" t="s">
        <v>1580</v>
      </c>
    </row>
    <row r="1564" spans="1:12" ht="56.25" customHeight="1">
      <c r="A1564" s="200">
        <v>25</v>
      </c>
      <c r="B1564" s="193" t="s">
        <v>1408</v>
      </c>
      <c r="C1564" s="194">
        <v>42796</v>
      </c>
      <c r="D1564" s="194" t="s">
        <v>3624</v>
      </c>
      <c r="E1564" s="195" t="s">
        <v>1728</v>
      </c>
      <c r="F1564" s="195">
        <v>12781037</v>
      </c>
      <c r="G1564" s="195"/>
      <c r="H1564" s="196" t="s">
        <v>3625</v>
      </c>
      <c r="I1564" s="197">
        <v>1736098.76</v>
      </c>
      <c r="J1564" s="197">
        <v>0</v>
      </c>
      <c r="K1564" s="198">
        <f t="shared" si="24"/>
        <v>1736098.76</v>
      </c>
      <c r="L1564" s="199" t="s">
        <v>1580</v>
      </c>
    </row>
    <row r="1565" spans="1:12" ht="56.25" customHeight="1">
      <c r="A1565" s="200">
        <v>25</v>
      </c>
      <c r="B1565" s="193" t="s">
        <v>1408</v>
      </c>
      <c r="C1565" s="194">
        <v>42796</v>
      </c>
      <c r="D1565" s="194" t="s">
        <v>3626</v>
      </c>
      <c r="E1565" s="195" t="s">
        <v>1728</v>
      </c>
      <c r="F1565" s="195">
        <v>12781026</v>
      </c>
      <c r="G1565" s="195"/>
      <c r="H1565" s="196" t="s">
        <v>3627</v>
      </c>
      <c r="I1565" s="197">
        <v>441348.22000000003</v>
      </c>
      <c r="J1565" s="197">
        <v>0</v>
      </c>
      <c r="K1565" s="198">
        <f t="shared" si="24"/>
        <v>441348.22000000003</v>
      </c>
      <c r="L1565" s="199" t="s">
        <v>1580</v>
      </c>
    </row>
    <row r="1566" spans="1:12" ht="56.25" customHeight="1">
      <c r="A1566" s="200">
        <v>25</v>
      </c>
      <c r="B1566" s="193" t="s">
        <v>1408</v>
      </c>
      <c r="C1566" s="194">
        <v>42796</v>
      </c>
      <c r="D1566" s="194" t="s">
        <v>3628</v>
      </c>
      <c r="E1566" s="195" t="s">
        <v>1728</v>
      </c>
      <c r="F1566" s="195">
        <v>12781025</v>
      </c>
      <c r="G1566" s="195"/>
      <c r="H1566" s="196" t="s">
        <v>3629</v>
      </c>
      <c r="I1566" s="197">
        <v>1385558.99</v>
      </c>
      <c r="J1566" s="197">
        <v>0</v>
      </c>
      <c r="K1566" s="198">
        <f t="shared" si="24"/>
        <v>1385558.99</v>
      </c>
      <c r="L1566" s="199" t="s">
        <v>1580</v>
      </c>
    </row>
    <row r="1567" spans="1:12" ht="56.25" customHeight="1">
      <c r="A1567" s="200">
        <v>25</v>
      </c>
      <c r="B1567" s="193" t="s">
        <v>1408</v>
      </c>
      <c r="C1567" s="194">
        <v>42796</v>
      </c>
      <c r="D1567" s="194" t="s">
        <v>3630</v>
      </c>
      <c r="E1567" s="195" t="s">
        <v>1728</v>
      </c>
      <c r="F1567" s="195">
        <v>12781024</v>
      </c>
      <c r="G1567" s="195"/>
      <c r="H1567" s="196" t="s">
        <v>3631</v>
      </c>
      <c r="I1567" s="197">
        <v>973981.02</v>
      </c>
      <c r="J1567" s="197">
        <v>0</v>
      </c>
      <c r="K1567" s="198">
        <f t="shared" si="24"/>
        <v>973981.02</v>
      </c>
      <c r="L1567" s="199" t="s">
        <v>1580</v>
      </c>
    </row>
    <row r="1568" spans="1:12" ht="56.25" customHeight="1">
      <c r="A1568" s="200">
        <v>25</v>
      </c>
      <c r="B1568" s="193" t="s">
        <v>1408</v>
      </c>
      <c r="C1568" s="194">
        <v>42796</v>
      </c>
      <c r="D1568" s="194" t="s">
        <v>3632</v>
      </c>
      <c r="E1568" s="195" t="s">
        <v>1728</v>
      </c>
      <c r="F1568" s="195">
        <v>12781022</v>
      </c>
      <c r="G1568" s="195"/>
      <c r="H1568" s="196" t="s">
        <v>3633</v>
      </c>
      <c r="I1568" s="197">
        <v>660761.20000000007</v>
      </c>
      <c r="J1568" s="197">
        <v>0</v>
      </c>
      <c r="K1568" s="198">
        <f t="shared" si="24"/>
        <v>660761.20000000007</v>
      </c>
      <c r="L1568" s="199" t="s">
        <v>1580</v>
      </c>
    </row>
    <row r="1569" spans="1:12" ht="56.25" customHeight="1">
      <c r="A1569" s="200">
        <v>25</v>
      </c>
      <c r="B1569" s="193" t="s">
        <v>1408</v>
      </c>
      <c r="C1569" s="194">
        <v>42796</v>
      </c>
      <c r="D1569" s="194" t="s">
        <v>3634</v>
      </c>
      <c r="E1569" s="195" t="s">
        <v>1728</v>
      </c>
      <c r="F1569" s="195">
        <v>12781016</v>
      </c>
      <c r="G1569" s="195"/>
      <c r="H1569" s="196" t="s">
        <v>3635</v>
      </c>
      <c r="I1569" s="197">
        <v>855702.85</v>
      </c>
      <c r="J1569" s="197">
        <v>0</v>
      </c>
      <c r="K1569" s="198">
        <f t="shared" si="24"/>
        <v>855702.85</v>
      </c>
      <c r="L1569" s="199" t="s">
        <v>1580</v>
      </c>
    </row>
    <row r="1570" spans="1:12" ht="56.25" customHeight="1">
      <c r="A1570" s="200">
        <v>25</v>
      </c>
      <c r="B1570" s="193" t="s">
        <v>1408</v>
      </c>
      <c r="C1570" s="194">
        <v>42796</v>
      </c>
      <c r="D1570" s="194" t="s">
        <v>3636</v>
      </c>
      <c r="E1570" s="195" t="s">
        <v>1728</v>
      </c>
      <c r="F1570" s="195">
        <v>12780975</v>
      </c>
      <c r="G1570" s="195"/>
      <c r="H1570" s="196" t="s">
        <v>3637</v>
      </c>
      <c r="I1570" s="197">
        <v>1495124.92</v>
      </c>
      <c r="J1570" s="197">
        <v>0</v>
      </c>
      <c r="K1570" s="198">
        <f t="shared" si="24"/>
        <v>1495124.92</v>
      </c>
      <c r="L1570" s="199" t="s">
        <v>1580</v>
      </c>
    </row>
    <row r="1571" spans="1:12" ht="56.25" customHeight="1">
      <c r="A1571" s="200">
        <v>25</v>
      </c>
      <c r="B1571" s="193" t="s">
        <v>1408</v>
      </c>
      <c r="C1571" s="194">
        <v>42796</v>
      </c>
      <c r="D1571" s="194" t="s">
        <v>3638</v>
      </c>
      <c r="E1571" s="195" t="s">
        <v>1728</v>
      </c>
      <c r="F1571" s="195">
        <v>12780974</v>
      </c>
      <c r="G1571" s="195"/>
      <c r="H1571" s="196" t="s">
        <v>3639</v>
      </c>
      <c r="I1571" s="197">
        <v>509758.64</v>
      </c>
      <c r="J1571" s="197">
        <v>0</v>
      </c>
      <c r="K1571" s="198">
        <f t="shared" si="24"/>
        <v>509758.64</v>
      </c>
      <c r="L1571" s="199" t="s">
        <v>1580</v>
      </c>
    </row>
    <row r="1572" spans="1:12" ht="56.25" customHeight="1">
      <c r="A1572" s="200">
        <v>10</v>
      </c>
      <c r="B1572" s="193" t="s">
        <v>1384</v>
      </c>
      <c r="C1572" s="194">
        <v>42796</v>
      </c>
      <c r="D1572" s="194" t="s">
        <v>2372</v>
      </c>
      <c r="E1572" s="195" t="s">
        <v>15</v>
      </c>
      <c r="F1572" s="195">
        <v>1777</v>
      </c>
      <c r="G1572" s="195"/>
      <c r="H1572" s="196" t="s">
        <v>2373</v>
      </c>
      <c r="I1572" s="197">
        <v>427.92</v>
      </c>
      <c r="J1572" s="197">
        <v>0</v>
      </c>
      <c r="K1572" s="198">
        <f t="shared" si="24"/>
        <v>427.92</v>
      </c>
      <c r="L1572" s="199" t="s">
        <v>1580</v>
      </c>
    </row>
    <row r="1573" spans="1:12" ht="56.25" customHeight="1">
      <c r="A1573" s="200">
        <v>594</v>
      </c>
      <c r="B1573" s="193" t="s">
        <v>1415</v>
      </c>
      <c r="C1573" s="194">
        <v>42796</v>
      </c>
      <c r="D1573" s="194" t="s">
        <v>6219</v>
      </c>
      <c r="E1573" s="195" t="s">
        <v>15</v>
      </c>
      <c r="F1573" s="195">
        <v>1775</v>
      </c>
      <c r="G1573" s="195"/>
      <c r="H1573" s="196" t="s">
        <v>6220</v>
      </c>
      <c r="I1573" s="197">
        <v>329.54</v>
      </c>
      <c r="J1573" s="197">
        <v>0</v>
      </c>
      <c r="K1573" s="198">
        <f t="shared" si="24"/>
        <v>329.54</v>
      </c>
      <c r="L1573" s="199" t="s">
        <v>1580</v>
      </c>
    </row>
    <row r="1574" spans="1:12" ht="56.25" customHeight="1">
      <c r="A1574" s="200">
        <v>594</v>
      </c>
      <c r="B1574" s="193" t="s">
        <v>1415</v>
      </c>
      <c r="C1574" s="194">
        <v>42796</v>
      </c>
      <c r="D1574" s="194" t="s">
        <v>6221</v>
      </c>
      <c r="E1574" s="195" t="s">
        <v>15</v>
      </c>
      <c r="F1574" s="195">
        <v>1776</v>
      </c>
      <c r="G1574" s="195"/>
      <c r="H1574" s="196" t="s">
        <v>6222</v>
      </c>
      <c r="I1574" s="197">
        <v>291.13</v>
      </c>
      <c r="J1574" s="197">
        <v>0</v>
      </c>
      <c r="K1574" s="198">
        <f t="shared" si="24"/>
        <v>291.13</v>
      </c>
      <c r="L1574" s="199" t="s">
        <v>1580</v>
      </c>
    </row>
    <row r="1575" spans="1:12" ht="56.25" customHeight="1">
      <c r="A1575" s="200">
        <v>10</v>
      </c>
      <c r="B1575" s="193" t="s">
        <v>1384</v>
      </c>
      <c r="C1575" s="194">
        <v>42796</v>
      </c>
      <c r="D1575" s="194" t="s">
        <v>2374</v>
      </c>
      <c r="E1575" s="195" t="s">
        <v>15</v>
      </c>
      <c r="F1575" s="195">
        <v>1778</v>
      </c>
      <c r="G1575" s="195"/>
      <c r="H1575" s="196" t="s">
        <v>2375</v>
      </c>
      <c r="I1575" s="197">
        <v>519.43000000000006</v>
      </c>
      <c r="J1575" s="197">
        <v>0</v>
      </c>
      <c r="K1575" s="198">
        <f t="shared" si="24"/>
        <v>519.43000000000006</v>
      </c>
      <c r="L1575" s="199" t="s">
        <v>1580</v>
      </c>
    </row>
    <row r="1576" spans="1:12" ht="56.25" customHeight="1">
      <c r="A1576" s="200">
        <v>513</v>
      </c>
      <c r="B1576" s="193" t="s">
        <v>1394</v>
      </c>
      <c r="C1576" s="194">
        <v>42796</v>
      </c>
      <c r="D1576" s="194" t="s">
        <v>5796</v>
      </c>
      <c r="E1576" s="195" t="s">
        <v>15</v>
      </c>
      <c r="F1576" s="195">
        <v>1779</v>
      </c>
      <c r="G1576" s="195"/>
      <c r="H1576" s="196" t="s">
        <v>5797</v>
      </c>
      <c r="I1576" s="197">
        <v>278.16000000000003</v>
      </c>
      <c r="J1576" s="197">
        <v>0</v>
      </c>
      <c r="K1576" s="198">
        <f t="shared" si="24"/>
        <v>278.16000000000003</v>
      </c>
      <c r="L1576" s="199" t="s">
        <v>1580</v>
      </c>
    </row>
    <row r="1577" spans="1:12" ht="56.25" customHeight="1">
      <c r="A1577" s="200">
        <v>10</v>
      </c>
      <c r="B1577" s="193" t="s">
        <v>1384</v>
      </c>
      <c r="C1577" s="194">
        <v>42796</v>
      </c>
      <c r="D1577" s="194" t="s">
        <v>2376</v>
      </c>
      <c r="E1577" s="195" t="s">
        <v>15</v>
      </c>
      <c r="F1577" s="195">
        <v>390427</v>
      </c>
      <c r="G1577" s="195"/>
      <c r="H1577" s="196" t="s">
        <v>2377</v>
      </c>
      <c r="I1577" s="197">
        <v>50</v>
      </c>
      <c r="J1577" s="197">
        <v>0</v>
      </c>
      <c r="K1577" s="198">
        <f t="shared" si="24"/>
        <v>50</v>
      </c>
      <c r="L1577" s="199" t="s">
        <v>1580</v>
      </c>
    </row>
    <row r="1578" spans="1:12" ht="56.25" customHeight="1">
      <c r="A1578" s="200">
        <v>513</v>
      </c>
      <c r="B1578" s="193" t="s">
        <v>1394</v>
      </c>
      <c r="C1578" s="194">
        <v>42796</v>
      </c>
      <c r="D1578" s="194" t="s">
        <v>5798</v>
      </c>
      <c r="E1578" s="195" t="s">
        <v>15</v>
      </c>
      <c r="F1578" s="195">
        <v>390562</v>
      </c>
      <c r="G1578" s="195"/>
      <c r="H1578" s="196" t="s">
        <v>1314</v>
      </c>
      <c r="I1578" s="197">
        <v>50</v>
      </c>
      <c r="J1578" s="197">
        <v>0</v>
      </c>
      <c r="K1578" s="198">
        <f t="shared" si="24"/>
        <v>50</v>
      </c>
      <c r="L1578" s="199" t="s">
        <v>1580</v>
      </c>
    </row>
    <row r="1579" spans="1:12" ht="56.25" customHeight="1">
      <c r="A1579" s="200">
        <v>10</v>
      </c>
      <c r="B1579" s="193" t="s">
        <v>1384</v>
      </c>
      <c r="C1579" s="194">
        <v>42796</v>
      </c>
      <c r="D1579" s="194" t="s">
        <v>2378</v>
      </c>
      <c r="E1579" s="195" t="s">
        <v>15</v>
      </c>
      <c r="F1579" s="195">
        <v>390564</v>
      </c>
      <c r="G1579" s="195"/>
      <c r="H1579" s="196" t="s">
        <v>1487</v>
      </c>
      <c r="I1579" s="197">
        <v>50</v>
      </c>
      <c r="J1579" s="197">
        <v>0</v>
      </c>
      <c r="K1579" s="198">
        <f t="shared" si="24"/>
        <v>50</v>
      </c>
      <c r="L1579" s="199" t="s">
        <v>1580</v>
      </c>
    </row>
    <row r="1580" spans="1:12" ht="56.25" customHeight="1">
      <c r="A1580" s="200">
        <v>25</v>
      </c>
      <c r="B1580" s="193" t="s">
        <v>1408</v>
      </c>
      <c r="C1580" s="194">
        <v>42796</v>
      </c>
      <c r="D1580" s="194" t="s">
        <v>3640</v>
      </c>
      <c r="E1580" s="195" t="s">
        <v>1728</v>
      </c>
      <c r="F1580" s="195">
        <v>12778755</v>
      </c>
      <c r="G1580" s="195"/>
      <c r="H1580" s="196" t="s">
        <v>3641</v>
      </c>
      <c r="I1580" s="197">
        <v>47429.33</v>
      </c>
      <c r="J1580" s="197">
        <v>0</v>
      </c>
      <c r="K1580" s="198">
        <f t="shared" si="24"/>
        <v>47429.33</v>
      </c>
      <c r="L1580" s="199" t="s">
        <v>1580</v>
      </c>
    </row>
    <row r="1581" spans="1:12" ht="56.25" customHeight="1">
      <c r="A1581" s="200">
        <v>25</v>
      </c>
      <c r="B1581" s="193" t="s">
        <v>1408</v>
      </c>
      <c r="C1581" s="194">
        <v>42796</v>
      </c>
      <c r="D1581" s="194" t="s">
        <v>3642</v>
      </c>
      <c r="E1581" s="195" t="s">
        <v>1728</v>
      </c>
      <c r="F1581" s="195">
        <v>12778958</v>
      </c>
      <c r="G1581" s="195"/>
      <c r="H1581" s="196" t="s">
        <v>3643</v>
      </c>
      <c r="I1581" s="197">
        <v>640763.93000000005</v>
      </c>
      <c r="J1581" s="197">
        <v>0</v>
      </c>
      <c r="K1581" s="198">
        <f t="shared" si="24"/>
        <v>640763.93000000005</v>
      </c>
      <c r="L1581" s="199" t="s">
        <v>1580</v>
      </c>
    </row>
    <row r="1582" spans="1:12" ht="56.25" customHeight="1">
      <c r="A1582" s="200">
        <v>25</v>
      </c>
      <c r="B1582" s="193" t="s">
        <v>1408</v>
      </c>
      <c r="C1582" s="194">
        <v>42796</v>
      </c>
      <c r="D1582" s="194" t="s">
        <v>3644</v>
      </c>
      <c r="E1582" s="195" t="s">
        <v>1728</v>
      </c>
      <c r="F1582" s="195">
        <v>12779029</v>
      </c>
      <c r="G1582" s="195"/>
      <c r="H1582" s="196" t="s">
        <v>3645</v>
      </c>
      <c r="I1582" s="197">
        <v>1876238.05</v>
      </c>
      <c r="J1582" s="197">
        <v>0</v>
      </c>
      <c r="K1582" s="198">
        <f t="shared" si="24"/>
        <v>1876238.05</v>
      </c>
      <c r="L1582" s="199" t="s">
        <v>1580</v>
      </c>
    </row>
    <row r="1583" spans="1:12" ht="56.25" customHeight="1">
      <c r="A1583" s="200">
        <v>25</v>
      </c>
      <c r="B1583" s="193" t="s">
        <v>1408</v>
      </c>
      <c r="C1583" s="194">
        <v>42796</v>
      </c>
      <c r="D1583" s="194" t="s">
        <v>3646</v>
      </c>
      <c r="E1583" s="195" t="s">
        <v>1728</v>
      </c>
      <c r="F1583" s="195">
        <v>12779622</v>
      </c>
      <c r="G1583" s="195"/>
      <c r="H1583" s="196" t="s">
        <v>3647</v>
      </c>
      <c r="I1583" s="197">
        <v>1484533.28</v>
      </c>
      <c r="J1583" s="197">
        <v>0</v>
      </c>
      <c r="K1583" s="198">
        <f t="shared" si="24"/>
        <v>1484533.28</v>
      </c>
      <c r="L1583" s="199" t="s">
        <v>1580</v>
      </c>
    </row>
    <row r="1584" spans="1:12" ht="56.25" customHeight="1">
      <c r="A1584" s="200">
        <v>576</v>
      </c>
      <c r="B1584" s="193" t="s">
        <v>9862</v>
      </c>
      <c r="C1584" s="194">
        <v>42797</v>
      </c>
      <c r="D1584" s="194" t="s">
        <v>6092</v>
      </c>
      <c r="E1584" s="195" t="s">
        <v>11</v>
      </c>
      <c r="F1584" s="195">
        <v>881207</v>
      </c>
      <c r="G1584" s="195"/>
      <c r="H1584" s="196" t="s">
        <v>6093</v>
      </c>
      <c r="I1584" s="197">
        <v>807.96</v>
      </c>
      <c r="J1584" s="197">
        <v>0</v>
      </c>
      <c r="K1584" s="198">
        <f t="shared" si="24"/>
        <v>807.96</v>
      </c>
      <c r="L1584" s="199" t="s">
        <v>1580</v>
      </c>
    </row>
    <row r="1585" spans="1:12" ht="56.25" customHeight="1">
      <c r="A1585" s="200" t="s">
        <v>628</v>
      </c>
      <c r="B1585" s="193" t="s">
        <v>627</v>
      </c>
      <c r="C1585" s="194">
        <v>42797</v>
      </c>
      <c r="D1585" s="194" t="s">
        <v>6565</v>
      </c>
      <c r="E1585" s="195" t="s">
        <v>11</v>
      </c>
      <c r="F1585" s="195">
        <v>881200</v>
      </c>
      <c r="G1585" s="195"/>
      <c r="H1585" s="196" t="s">
        <v>6566</v>
      </c>
      <c r="I1585" s="197">
        <v>50</v>
      </c>
      <c r="J1585" s="197">
        <v>0</v>
      </c>
      <c r="K1585" s="198">
        <f t="shared" si="24"/>
        <v>50</v>
      </c>
      <c r="L1585" s="199" t="s">
        <v>1580</v>
      </c>
    </row>
    <row r="1586" spans="1:12" ht="56.25" customHeight="1">
      <c r="A1586" s="200">
        <v>119</v>
      </c>
      <c r="B1586" s="193" t="s">
        <v>1495</v>
      </c>
      <c r="C1586" s="194">
        <v>42797</v>
      </c>
      <c r="D1586" s="194" t="s">
        <v>4770</v>
      </c>
      <c r="E1586" s="195" t="s">
        <v>11</v>
      </c>
      <c r="F1586" s="195">
        <v>881195</v>
      </c>
      <c r="G1586" s="195"/>
      <c r="H1586" s="196" t="s">
        <v>4771</v>
      </c>
      <c r="I1586" s="197">
        <v>50</v>
      </c>
      <c r="J1586" s="197">
        <v>0</v>
      </c>
      <c r="K1586" s="198">
        <f t="shared" si="24"/>
        <v>50</v>
      </c>
      <c r="L1586" s="199" t="s">
        <v>1580</v>
      </c>
    </row>
    <row r="1587" spans="1:12" ht="56.25" customHeight="1">
      <c r="A1587" s="200">
        <v>584</v>
      </c>
      <c r="B1587" s="193" t="s">
        <v>6125</v>
      </c>
      <c r="C1587" s="194">
        <v>42797</v>
      </c>
      <c r="D1587" s="194" t="s">
        <v>6126</v>
      </c>
      <c r="E1587" s="195" t="s">
        <v>6</v>
      </c>
      <c r="F1587" s="195">
        <v>881142</v>
      </c>
      <c r="G1587" s="195"/>
      <c r="H1587" s="196" t="s">
        <v>6127</v>
      </c>
      <c r="I1587" s="197">
        <v>0</v>
      </c>
      <c r="J1587" s="197">
        <v>46687680</v>
      </c>
      <c r="K1587" s="198">
        <f t="shared" si="24"/>
        <v>46687680</v>
      </c>
      <c r="L1587" s="199" t="s">
        <v>1580</v>
      </c>
    </row>
    <row r="1588" spans="1:12" ht="56.25" customHeight="1">
      <c r="A1588" s="200">
        <v>10</v>
      </c>
      <c r="B1588" s="193" t="s">
        <v>1384</v>
      </c>
      <c r="C1588" s="194">
        <v>42797</v>
      </c>
      <c r="D1588" s="194" t="s">
        <v>2379</v>
      </c>
      <c r="E1588" s="195" t="s">
        <v>11</v>
      </c>
      <c r="F1588" s="195">
        <v>881129</v>
      </c>
      <c r="G1588" s="195"/>
      <c r="H1588" s="196" t="s">
        <v>2380</v>
      </c>
      <c r="I1588" s="197">
        <v>50</v>
      </c>
      <c r="J1588" s="197">
        <v>0</v>
      </c>
      <c r="K1588" s="198">
        <f t="shared" si="24"/>
        <v>50</v>
      </c>
      <c r="L1588" s="199" t="s">
        <v>1580</v>
      </c>
    </row>
    <row r="1589" spans="1:12" ht="56.25" customHeight="1">
      <c r="A1589" s="200">
        <v>10</v>
      </c>
      <c r="B1589" s="193" t="s">
        <v>1384</v>
      </c>
      <c r="C1589" s="194">
        <v>42797</v>
      </c>
      <c r="D1589" s="194" t="s">
        <v>2381</v>
      </c>
      <c r="E1589" s="195" t="s">
        <v>6</v>
      </c>
      <c r="F1589" s="195">
        <v>881129</v>
      </c>
      <c r="G1589" s="195"/>
      <c r="H1589" s="196" t="s">
        <v>2382</v>
      </c>
      <c r="I1589" s="197">
        <v>0</v>
      </c>
      <c r="J1589" s="197">
        <v>33624.910000000003</v>
      </c>
      <c r="K1589" s="198">
        <f t="shared" si="24"/>
        <v>33624.910000000003</v>
      </c>
      <c r="L1589" s="199" t="s">
        <v>1580</v>
      </c>
    </row>
    <row r="1590" spans="1:12" ht="56.25" customHeight="1">
      <c r="A1590" s="200" t="s">
        <v>629</v>
      </c>
      <c r="B1590" s="193" t="s">
        <v>630</v>
      </c>
      <c r="C1590" s="194">
        <v>42797</v>
      </c>
      <c r="D1590" s="194" t="s">
        <v>7595</v>
      </c>
      <c r="E1590" s="195" t="s">
        <v>6</v>
      </c>
      <c r="F1590" s="195">
        <v>808535</v>
      </c>
      <c r="G1590" s="195"/>
      <c r="H1590" s="196" t="s">
        <v>7596</v>
      </c>
      <c r="I1590" s="197">
        <v>0</v>
      </c>
      <c r="J1590" s="197">
        <v>18000</v>
      </c>
      <c r="K1590" s="198">
        <f t="shared" si="24"/>
        <v>18000</v>
      </c>
      <c r="L1590" s="199" t="s">
        <v>1580</v>
      </c>
    </row>
    <row r="1591" spans="1:12" ht="56.25" customHeight="1">
      <c r="A1591" s="200" t="s">
        <v>628</v>
      </c>
      <c r="B1591" s="193" t="s">
        <v>627</v>
      </c>
      <c r="C1591" s="194">
        <v>42797</v>
      </c>
      <c r="D1591" s="194" t="s">
        <v>6567</v>
      </c>
      <c r="E1591" s="195" t="s">
        <v>6</v>
      </c>
      <c r="F1591" s="195">
        <v>808471</v>
      </c>
      <c r="G1591" s="195"/>
      <c r="H1591" s="196" t="s">
        <v>6568</v>
      </c>
      <c r="I1591" s="197">
        <v>0</v>
      </c>
      <c r="J1591" s="197">
        <v>887.21</v>
      </c>
      <c r="K1591" s="198">
        <f t="shared" si="24"/>
        <v>887.21</v>
      </c>
      <c r="L1591" s="199" t="s">
        <v>1580</v>
      </c>
    </row>
    <row r="1592" spans="1:12" ht="56.25" customHeight="1">
      <c r="A1592" s="200">
        <v>594</v>
      </c>
      <c r="B1592" s="193" t="s">
        <v>1415</v>
      </c>
      <c r="C1592" s="194">
        <v>42797</v>
      </c>
      <c r="D1592" s="194" t="s">
        <v>6223</v>
      </c>
      <c r="E1592" s="195" t="s">
        <v>15</v>
      </c>
      <c r="F1592" s="195">
        <v>1785</v>
      </c>
      <c r="G1592" s="195"/>
      <c r="H1592" s="196" t="s">
        <v>6224</v>
      </c>
      <c r="I1592" s="197">
        <v>304.03000000000003</v>
      </c>
      <c r="J1592" s="197">
        <v>0</v>
      </c>
      <c r="K1592" s="198">
        <f t="shared" si="24"/>
        <v>304.03000000000003</v>
      </c>
      <c r="L1592" s="199" t="s">
        <v>1580</v>
      </c>
    </row>
    <row r="1593" spans="1:12" ht="56.25" customHeight="1">
      <c r="A1593" s="200">
        <v>6</v>
      </c>
      <c r="B1593" s="193" t="s">
        <v>1418</v>
      </c>
      <c r="C1593" s="194">
        <v>42797</v>
      </c>
      <c r="D1593" s="194" t="s">
        <v>1827</v>
      </c>
      <c r="E1593" s="195" t="s">
        <v>15</v>
      </c>
      <c r="F1593" s="195">
        <v>1784</v>
      </c>
      <c r="G1593" s="195"/>
      <c r="H1593" s="196" t="s">
        <v>1828</v>
      </c>
      <c r="I1593" s="197">
        <v>289.07</v>
      </c>
      <c r="J1593" s="197">
        <v>0</v>
      </c>
      <c r="K1593" s="198">
        <f t="shared" si="24"/>
        <v>289.07</v>
      </c>
      <c r="L1593" s="199" t="s">
        <v>1580</v>
      </c>
    </row>
    <row r="1594" spans="1:12" ht="56.25" customHeight="1">
      <c r="A1594" s="200">
        <v>594</v>
      </c>
      <c r="B1594" s="193" t="s">
        <v>1415</v>
      </c>
      <c r="C1594" s="194">
        <v>42797</v>
      </c>
      <c r="D1594" s="194" t="s">
        <v>6225</v>
      </c>
      <c r="E1594" s="195" t="s">
        <v>15</v>
      </c>
      <c r="F1594" s="195">
        <v>1787</v>
      </c>
      <c r="G1594" s="195"/>
      <c r="H1594" s="196" t="s">
        <v>6226</v>
      </c>
      <c r="I1594" s="197">
        <v>2728.83</v>
      </c>
      <c r="J1594" s="197">
        <v>0</v>
      </c>
      <c r="K1594" s="198">
        <f t="shared" si="24"/>
        <v>2728.83</v>
      </c>
      <c r="L1594" s="199" t="s">
        <v>1580</v>
      </c>
    </row>
    <row r="1595" spans="1:12" ht="56.25" customHeight="1">
      <c r="A1595" s="200">
        <v>513</v>
      </c>
      <c r="B1595" s="193" t="s">
        <v>1394</v>
      </c>
      <c r="C1595" s="194">
        <v>42797</v>
      </c>
      <c r="D1595" s="194" t="s">
        <v>5799</v>
      </c>
      <c r="E1595" s="195" t="s">
        <v>15</v>
      </c>
      <c r="F1595" s="195">
        <v>1783</v>
      </c>
      <c r="G1595" s="195"/>
      <c r="H1595" s="196" t="s">
        <v>5800</v>
      </c>
      <c r="I1595" s="197">
        <v>4024.82</v>
      </c>
      <c r="J1595" s="197">
        <v>0</v>
      </c>
      <c r="K1595" s="198">
        <f t="shared" si="24"/>
        <v>4024.82</v>
      </c>
      <c r="L1595" s="199" t="s">
        <v>1580</v>
      </c>
    </row>
    <row r="1596" spans="1:12" ht="56.25" customHeight="1">
      <c r="A1596" s="200">
        <v>513</v>
      </c>
      <c r="B1596" s="193" t="s">
        <v>1394</v>
      </c>
      <c r="C1596" s="194">
        <v>42797</v>
      </c>
      <c r="D1596" s="194" t="s">
        <v>5801</v>
      </c>
      <c r="E1596" s="195" t="s">
        <v>15</v>
      </c>
      <c r="F1596" s="195">
        <v>1781</v>
      </c>
      <c r="G1596" s="195"/>
      <c r="H1596" s="196" t="s">
        <v>5802</v>
      </c>
      <c r="I1596" s="197">
        <v>1064.1100000000001</v>
      </c>
      <c r="J1596" s="197">
        <v>0</v>
      </c>
      <c r="K1596" s="198">
        <f t="shared" si="24"/>
        <v>1064.1100000000001</v>
      </c>
      <c r="L1596" s="199" t="s">
        <v>1580</v>
      </c>
    </row>
    <row r="1597" spans="1:12" ht="56.25" customHeight="1">
      <c r="A1597" s="200">
        <v>513</v>
      </c>
      <c r="B1597" s="193" t="s">
        <v>1394</v>
      </c>
      <c r="C1597" s="194">
        <v>42797</v>
      </c>
      <c r="D1597" s="194" t="s">
        <v>5803</v>
      </c>
      <c r="E1597" s="195" t="s">
        <v>15</v>
      </c>
      <c r="F1597" s="195">
        <v>1782</v>
      </c>
      <c r="G1597" s="195"/>
      <c r="H1597" s="196" t="s">
        <v>5804</v>
      </c>
      <c r="I1597" s="197">
        <v>54967.25</v>
      </c>
      <c r="J1597" s="197">
        <v>0</v>
      </c>
      <c r="K1597" s="198">
        <f t="shared" si="24"/>
        <v>54967.25</v>
      </c>
      <c r="L1597" s="199" t="s">
        <v>1580</v>
      </c>
    </row>
    <row r="1598" spans="1:12" ht="56.25" customHeight="1">
      <c r="A1598" s="200">
        <v>10</v>
      </c>
      <c r="B1598" s="193" t="s">
        <v>1384</v>
      </c>
      <c r="C1598" s="194">
        <v>42797</v>
      </c>
      <c r="D1598" s="194" t="s">
        <v>2383</v>
      </c>
      <c r="E1598" s="195" t="s">
        <v>15</v>
      </c>
      <c r="F1598" s="195">
        <v>391194</v>
      </c>
      <c r="G1598" s="195"/>
      <c r="H1598" s="196" t="s">
        <v>2384</v>
      </c>
      <c r="I1598" s="197">
        <v>50</v>
      </c>
      <c r="J1598" s="197">
        <v>0</v>
      </c>
      <c r="K1598" s="198">
        <f t="shared" si="24"/>
        <v>50</v>
      </c>
      <c r="L1598" s="199" t="s">
        <v>1580</v>
      </c>
    </row>
    <row r="1599" spans="1:12" ht="56.25" customHeight="1">
      <c r="A1599" s="200">
        <v>10</v>
      </c>
      <c r="B1599" s="193" t="s">
        <v>1384</v>
      </c>
      <c r="C1599" s="194">
        <v>42797</v>
      </c>
      <c r="D1599" s="194" t="s">
        <v>2385</v>
      </c>
      <c r="E1599" s="195" t="s">
        <v>15</v>
      </c>
      <c r="F1599" s="195">
        <v>391192</v>
      </c>
      <c r="G1599" s="195"/>
      <c r="H1599" s="196" t="s">
        <v>2386</v>
      </c>
      <c r="I1599" s="197">
        <v>50</v>
      </c>
      <c r="J1599" s="197">
        <v>0</v>
      </c>
      <c r="K1599" s="198">
        <f t="shared" si="24"/>
        <v>50</v>
      </c>
      <c r="L1599" s="199" t="s">
        <v>1580</v>
      </c>
    </row>
    <row r="1600" spans="1:12" ht="56.25" customHeight="1">
      <c r="A1600" s="200">
        <v>10</v>
      </c>
      <c r="B1600" s="193" t="s">
        <v>1384</v>
      </c>
      <c r="C1600" s="194">
        <v>42797</v>
      </c>
      <c r="D1600" s="194" t="s">
        <v>2387</v>
      </c>
      <c r="E1600" s="195" t="s">
        <v>15</v>
      </c>
      <c r="F1600" s="195">
        <v>390934</v>
      </c>
      <c r="G1600" s="195"/>
      <c r="H1600" s="196" t="s">
        <v>2388</v>
      </c>
      <c r="I1600" s="197">
        <v>50</v>
      </c>
      <c r="J1600" s="197">
        <v>0</v>
      </c>
      <c r="K1600" s="198">
        <f t="shared" si="24"/>
        <v>50</v>
      </c>
      <c r="L1600" s="199" t="s">
        <v>1580</v>
      </c>
    </row>
    <row r="1601" spans="1:12" ht="56.25" customHeight="1">
      <c r="A1601" s="200">
        <v>10</v>
      </c>
      <c r="B1601" s="193" t="s">
        <v>1384</v>
      </c>
      <c r="C1601" s="194">
        <v>42797</v>
      </c>
      <c r="D1601" s="194" t="s">
        <v>2389</v>
      </c>
      <c r="E1601" s="195" t="s">
        <v>15</v>
      </c>
      <c r="F1601" s="195">
        <v>390920</v>
      </c>
      <c r="G1601" s="195"/>
      <c r="H1601" s="196" t="s">
        <v>2390</v>
      </c>
      <c r="I1601" s="197">
        <v>50</v>
      </c>
      <c r="J1601" s="197">
        <v>0</v>
      </c>
      <c r="K1601" s="198">
        <f t="shared" si="24"/>
        <v>50</v>
      </c>
      <c r="L1601" s="199" t="s">
        <v>1580</v>
      </c>
    </row>
    <row r="1602" spans="1:12" ht="56.25" customHeight="1">
      <c r="A1602" s="200">
        <v>10</v>
      </c>
      <c r="B1602" s="193" t="s">
        <v>1384</v>
      </c>
      <c r="C1602" s="194">
        <v>42797</v>
      </c>
      <c r="D1602" s="194" t="s">
        <v>2391</v>
      </c>
      <c r="E1602" s="195" t="s">
        <v>15</v>
      </c>
      <c r="F1602" s="195">
        <v>390916</v>
      </c>
      <c r="G1602" s="195"/>
      <c r="H1602" s="196" t="s">
        <v>2392</v>
      </c>
      <c r="I1602" s="197">
        <v>50</v>
      </c>
      <c r="J1602" s="197">
        <v>0</v>
      </c>
      <c r="K1602" s="198">
        <f t="shared" si="24"/>
        <v>50</v>
      </c>
      <c r="L1602" s="199" t="s">
        <v>1580</v>
      </c>
    </row>
    <row r="1603" spans="1:12" ht="56.25" customHeight="1">
      <c r="A1603" s="200">
        <v>25</v>
      </c>
      <c r="B1603" s="193" t="s">
        <v>1408</v>
      </c>
      <c r="C1603" s="194">
        <v>42797</v>
      </c>
      <c r="D1603" s="194" t="s">
        <v>3648</v>
      </c>
      <c r="E1603" s="195" t="s">
        <v>1728</v>
      </c>
      <c r="F1603" s="195">
        <v>12778908</v>
      </c>
      <c r="G1603" s="195"/>
      <c r="H1603" s="196" t="s">
        <v>3649</v>
      </c>
      <c r="I1603" s="197">
        <v>307194.11</v>
      </c>
      <c r="J1603" s="197">
        <v>0</v>
      </c>
      <c r="K1603" s="198">
        <f t="shared" si="24"/>
        <v>307194.11</v>
      </c>
      <c r="L1603" s="199" t="s">
        <v>1580</v>
      </c>
    </row>
    <row r="1604" spans="1:12" ht="56.25" customHeight="1">
      <c r="A1604" s="200">
        <v>594</v>
      </c>
      <c r="B1604" s="193" t="s">
        <v>1415</v>
      </c>
      <c r="C1604" s="194">
        <v>42797</v>
      </c>
      <c r="D1604" s="194" t="s">
        <v>6227</v>
      </c>
      <c r="E1604" s="195" t="s">
        <v>15</v>
      </c>
      <c r="F1604" s="195">
        <v>1786</v>
      </c>
      <c r="G1604" s="195"/>
      <c r="H1604" s="196" t="s">
        <v>6228</v>
      </c>
      <c r="I1604" s="197">
        <v>382.5</v>
      </c>
      <c r="J1604" s="197">
        <v>0</v>
      </c>
      <c r="K1604" s="198">
        <f t="shared" si="24"/>
        <v>382.5</v>
      </c>
      <c r="L1604" s="199" t="s">
        <v>1580</v>
      </c>
    </row>
    <row r="1605" spans="1:12" ht="56.25" customHeight="1">
      <c r="A1605" s="200">
        <v>10</v>
      </c>
      <c r="B1605" s="193" t="s">
        <v>1384</v>
      </c>
      <c r="C1605" s="194">
        <v>42797</v>
      </c>
      <c r="D1605" s="194" t="s">
        <v>2393</v>
      </c>
      <c r="E1605" s="195" t="s">
        <v>15</v>
      </c>
      <c r="F1605" s="195">
        <v>391664</v>
      </c>
      <c r="G1605" s="195"/>
      <c r="H1605" s="196" t="s">
        <v>2394</v>
      </c>
      <c r="I1605" s="197">
        <v>50</v>
      </c>
      <c r="J1605" s="197">
        <v>0</v>
      </c>
      <c r="K1605" s="198">
        <f t="shared" si="24"/>
        <v>50</v>
      </c>
      <c r="L1605" s="199" t="s">
        <v>1580</v>
      </c>
    </row>
    <row r="1606" spans="1:12" ht="56.25" customHeight="1">
      <c r="A1606" s="200">
        <v>10</v>
      </c>
      <c r="B1606" s="193" t="s">
        <v>1384</v>
      </c>
      <c r="C1606" s="194">
        <v>42797</v>
      </c>
      <c r="D1606" s="194" t="s">
        <v>2395</v>
      </c>
      <c r="E1606" s="195" t="s">
        <v>15</v>
      </c>
      <c r="F1606" s="195">
        <v>391667</v>
      </c>
      <c r="G1606" s="195"/>
      <c r="H1606" s="196" t="s">
        <v>2396</v>
      </c>
      <c r="I1606" s="197">
        <v>50</v>
      </c>
      <c r="J1606" s="197">
        <v>0</v>
      </c>
      <c r="K1606" s="198">
        <f t="shared" si="24"/>
        <v>50</v>
      </c>
      <c r="L1606" s="199" t="s">
        <v>1580</v>
      </c>
    </row>
    <row r="1607" spans="1:12" ht="56.25" customHeight="1">
      <c r="A1607" s="200">
        <v>10</v>
      </c>
      <c r="B1607" s="193" t="s">
        <v>1384</v>
      </c>
      <c r="C1607" s="194">
        <v>42797</v>
      </c>
      <c r="D1607" s="194" t="s">
        <v>2397</v>
      </c>
      <c r="E1607" s="195" t="s">
        <v>15</v>
      </c>
      <c r="F1607" s="195">
        <v>391794</v>
      </c>
      <c r="G1607" s="195"/>
      <c r="H1607" s="196" t="s">
        <v>2398</v>
      </c>
      <c r="I1607" s="197">
        <v>50</v>
      </c>
      <c r="J1607" s="197">
        <v>0</v>
      </c>
      <c r="K1607" s="198">
        <f t="shared" si="24"/>
        <v>50</v>
      </c>
      <c r="L1607" s="199" t="s">
        <v>1580</v>
      </c>
    </row>
    <row r="1608" spans="1:12" ht="56.25" customHeight="1">
      <c r="A1608" s="200">
        <v>513</v>
      </c>
      <c r="B1608" s="193" t="s">
        <v>1394</v>
      </c>
      <c r="C1608" s="194">
        <v>42797</v>
      </c>
      <c r="D1608" s="194" t="s">
        <v>5805</v>
      </c>
      <c r="E1608" s="195" t="s">
        <v>15</v>
      </c>
      <c r="F1608" s="195">
        <v>391796</v>
      </c>
      <c r="G1608" s="195"/>
      <c r="H1608" s="196" t="s">
        <v>5806</v>
      </c>
      <c r="I1608" s="197">
        <v>50</v>
      </c>
      <c r="J1608" s="197">
        <v>0</v>
      </c>
      <c r="K1608" s="198">
        <f t="shared" si="24"/>
        <v>50</v>
      </c>
      <c r="L1608" s="199" t="s">
        <v>1580</v>
      </c>
    </row>
    <row r="1609" spans="1:12" ht="56.25" customHeight="1">
      <c r="A1609" s="200">
        <v>10</v>
      </c>
      <c r="B1609" s="193" t="s">
        <v>1384</v>
      </c>
      <c r="C1609" s="194">
        <v>42797</v>
      </c>
      <c r="D1609" s="194" t="s">
        <v>2399</v>
      </c>
      <c r="E1609" s="195" t="s">
        <v>15</v>
      </c>
      <c r="F1609" s="195">
        <v>391798</v>
      </c>
      <c r="G1609" s="195"/>
      <c r="H1609" s="196" t="s">
        <v>2400</v>
      </c>
      <c r="I1609" s="197">
        <v>50</v>
      </c>
      <c r="J1609" s="197">
        <v>0</v>
      </c>
      <c r="K1609" s="198">
        <f t="shared" ref="K1609:K1672" si="25">+I1609+J1609</f>
        <v>50</v>
      </c>
      <c r="L1609" s="199" t="s">
        <v>1580</v>
      </c>
    </row>
    <row r="1610" spans="1:12" ht="56.25" customHeight="1">
      <c r="A1610" s="200">
        <v>865</v>
      </c>
      <c r="B1610" s="193" t="s">
        <v>1433</v>
      </c>
      <c r="C1610" s="194">
        <v>42797</v>
      </c>
      <c r="D1610" s="194" t="s">
        <v>6373</v>
      </c>
      <c r="E1610" s="195" t="s">
        <v>1728</v>
      </c>
      <c r="F1610" s="195">
        <v>12622096</v>
      </c>
      <c r="G1610" s="195"/>
      <c r="H1610" s="196" t="s">
        <v>6374</v>
      </c>
      <c r="I1610" s="197">
        <v>0</v>
      </c>
      <c r="J1610" s="197">
        <v>23765.420000000002</v>
      </c>
      <c r="K1610" s="198">
        <f t="shared" si="25"/>
        <v>23765.420000000002</v>
      </c>
      <c r="L1610" s="199" t="s">
        <v>1580</v>
      </c>
    </row>
    <row r="1611" spans="1:12" ht="56.25" customHeight="1">
      <c r="A1611" s="200">
        <v>25</v>
      </c>
      <c r="B1611" s="193" t="s">
        <v>1408</v>
      </c>
      <c r="C1611" s="194">
        <v>42797</v>
      </c>
      <c r="D1611" s="194" t="s">
        <v>3650</v>
      </c>
      <c r="E1611" s="195" t="s">
        <v>1728</v>
      </c>
      <c r="F1611" s="195">
        <v>12781498</v>
      </c>
      <c r="G1611" s="195"/>
      <c r="H1611" s="196" t="s">
        <v>3651</v>
      </c>
      <c r="I1611" s="197">
        <v>301104.82</v>
      </c>
      <c r="J1611" s="197">
        <v>0</v>
      </c>
      <c r="K1611" s="198">
        <f t="shared" si="25"/>
        <v>301104.82</v>
      </c>
      <c r="L1611" s="199" t="s">
        <v>1580</v>
      </c>
    </row>
    <row r="1612" spans="1:12" ht="56.25" customHeight="1">
      <c r="A1612" s="200" t="s">
        <v>628</v>
      </c>
      <c r="B1612" s="193" t="s">
        <v>627</v>
      </c>
      <c r="C1612" s="194">
        <v>42800</v>
      </c>
      <c r="D1612" s="194" t="s">
        <v>6569</v>
      </c>
      <c r="E1612" s="195" t="s">
        <v>6</v>
      </c>
      <c r="F1612" s="195">
        <v>809251</v>
      </c>
      <c r="G1612" s="195"/>
      <c r="H1612" s="196" t="s">
        <v>6489</v>
      </c>
      <c r="I1612" s="197">
        <v>0</v>
      </c>
      <c r="J1612" s="197">
        <v>170.32</v>
      </c>
      <c r="K1612" s="198">
        <f t="shared" si="25"/>
        <v>170.32</v>
      </c>
      <c r="L1612" s="199" t="s">
        <v>1580</v>
      </c>
    </row>
    <row r="1613" spans="1:12" ht="56.25" customHeight="1">
      <c r="A1613" s="200">
        <v>591</v>
      </c>
      <c r="B1613" s="193" t="s">
        <v>6173</v>
      </c>
      <c r="C1613" s="194">
        <v>42800</v>
      </c>
      <c r="D1613" s="194" t="s">
        <v>6174</v>
      </c>
      <c r="E1613" s="195" t="s">
        <v>11</v>
      </c>
      <c r="F1613" s="195">
        <v>881252</v>
      </c>
      <c r="G1613" s="195"/>
      <c r="H1613" s="196" t="s">
        <v>6175</v>
      </c>
      <c r="I1613" s="197">
        <v>50</v>
      </c>
      <c r="J1613" s="197">
        <v>0</v>
      </c>
      <c r="K1613" s="198">
        <f t="shared" si="25"/>
        <v>50</v>
      </c>
      <c r="L1613" s="199" t="s">
        <v>1580</v>
      </c>
    </row>
    <row r="1614" spans="1:12" ht="56.25" customHeight="1">
      <c r="A1614" s="200">
        <v>119</v>
      </c>
      <c r="B1614" s="193" t="s">
        <v>1495</v>
      </c>
      <c r="C1614" s="194">
        <v>42800</v>
      </c>
      <c r="D1614" s="194" t="s">
        <v>4772</v>
      </c>
      <c r="E1614" s="195" t="s">
        <v>11</v>
      </c>
      <c r="F1614" s="195">
        <v>881259</v>
      </c>
      <c r="G1614" s="195"/>
      <c r="H1614" s="196" t="s">
        <v>4773</v>
      </c>
      <c r="I1614" s="197">
        <v>50</v>
      </c>
      <c r="J1614" s="197">
        <v>0</v>
      </c>
      <c r="K1614" s="198">
        <f t="shared" si="25"/>
        <v>50</v>
      </c>
      <c r="L1614" s="199" t="s">
        <v>1580</v>
      </c>
    </row>
    <row r="1615" spans="1:12" ht="56.25" customHeight="1">
      <c r="A1615" s="200">
        <v>117</v>
      </c>
      <c r="B1615" s="193" t="s">
        <v>1397</v>
      </c>
      <c r="C1615" s="194">
        <v>42800</v>
      </c>
      <c r="D1615" s="194" t="s">
        <v>4718</v>
      </c>
      <c r="E1615" s="195" t="s">
        <v>11</v>
      </c>
      <c r="F1615" s="195">
        <v>881260</v>
      </c>
      <c r="G1615" s="195"/>
      <c r="H1615" s="196" t="s">
        <v>4719</v>
      </c>
      <c r="I1615" s="197">
        <v>50</v>
      </c>
      <c r="J1615" s="197">
        <v>0</v>
      </c>
      <c r="K1615" s="198">
        <f t="shared" si="25"/>
        <v>50</v>
      </c>
      <c r="L1615" s="199" t="s">
        <v>1580</v>
      </c>
    </row>
    <row r="1616" spans="1:12" ht="56.25" customHeight="1">
      <c r="A1616" s="200">
        <v>591</v>
      </c>
      <c r="B1616" s="193" t="s">
        <v>6173</v>
      </c>
      <c r="C1616" s="194">
        <v>42800</v>
      </c>
      <c r="D1616" s="194" t="s">
        <v>6176</v>
      </c>
      <c r="E1616" s="195" t="s">
        <v>11</v>
      </c>
      <c r="F1616" s="195">
        <v>881262</v>
      </c>
      <c r="G1616" s="195"/>
      <c r="H1616" s="196" t="s">
        <v>6177</v>
      </c>
      <c r="I1616" s="197">
        <v>50</v>
      </c>
      <c r="J1616" s="197">
        <v>0</v>
      </c>
      <c r="K1616" s="198">
        <f t="shared" si="25"/>
        <v>50</v>
      </c>
      <c r="L1616" s="199" t="s">
        <v>1580</v>
      </c>
    </row>
    <row r="1617" spans="1:12" ht="56.25" customHeight="1">
      <c r="A1617" s="200">
        <v>119</v>
      </c>
      <c r="B1617" s="193" t="s">
        <v>1495</v>
      </c>
      <c r="C1617" s="194">
        <v>42800</v>
      </c>
      <c r="D1617" s="194" t="s">
        <v>4774</v>
      </c>
      <c r="E1617" s="195" t="s">
        <v>11</v>
      </c>
      <c r="F1617" s="195">
        <v>881268</v>
      </c>
      <c r="G1617" s="195"/>
      <c r="H1617" s="196" t="s">
        <v>4775</v>
      </c>
      <c r="I1617" s="197">
        <v>50</v>
      </c>
      <c r="J1617" s="197">
        <v>0</v>
      </c>
      <c r="K1617" s="198">
        <f t="shared" si="25"/>
        <v>50</v>
      </c>
      <c r="L1617" s="199" t="s">
        <v>1580</v>
      </c>
    </row>
    <row r="1618" spans="1:12" ht="56.25" customHeight="1">
      <c r="A1618" s="200">
        <v>119</v>
      </c>
      <c r="B1618" s="193" t="s">
        <v>1495</v>
      </c>
      <c r="C1618" s="194">
        <v>42800</v>
      </c>
      <c r="D1618" s="194" t="s">
        <v>4776</v>
      </c>
      <c r="E1618" s="195" t="s">
        <v>11</v>
      </c>
      <c r="F1618" s="195">
        <v>881270</v>
      </c>
      <c r="G1618" s="195"/>
      <c r="H1618" s="196" t="s">
        <v>4777</v>
      </c>
      <c r="I1618" s="197">
        <v>50</v>
      </c>
      <c r="J1618" s="197">
        <v>0</v>
      </c>
      <c r="K1618" s="198">
        <f t="shared" si="25"/>
        <v>50</v>
      </c>
      <c r="L1618" s="199" t="s">
        <v>1580</v>
      </c>
    </row>
    <row r="1619" spans="1:12" ht="56.25" customHeight="1">
      <c r="A1619" s="200">
        <v>591</v>
      </c>
      <c r="B1619" s="193" t="s">
        <v>6173</v>
      </c>
      <c r="C1619" s="194">
        <v>42800</v>
      </c>
      <c r="D1619" s="194" t="s">
        <v>6178</v>
      </c>
      <c r="E1619" s="195" t="s">
        <v>11</v>
      </c>
      <c r="F1619" s="195">
        <v>881276</v>
      </c>
      <c r="G1619" s="195"/>
      <c r="H1619" s="196" t="s">
        <v>6179</v>
      </c>
      <c r="I1619" s="197">
        <v>50</v>
      </c>
      <c r="J1619" s="197">
        <v>0</v>
      </c>
      <c r="K1619" s="198">
        <f t="shared" si="25"/>
        <v>50</v>
      </c>
      <c r="L1619" s="199" t="s">
        <v>1580</v>
      </c>
    </row>
    <row r="1620" spans="1:12" ht="56.25" customHeight="1">
      <c r="A1620" s="200" t="s">
        <v>629</v>
      </c>
      <c r="B1620" s="193" t="s">
        <v>630</v>
      </c>
      <c r="C1620" s="194">
        <v>42800</v>
      </c>
      <c r="D1620" s="194" t="s">
        <v>7597</v>
      </c>
      <c r="E1620" s="195" t="s">
        <v>11</v>
      </c>
      <c r="F1620" s="195">
        <v>881292</v>
      </c>
      <c r="G1620" s="195"/>
      <c r="H1620" s="196" t="s">
        <v>7598</v>
      </c>
      <c r="I1620" s="197">
        <v>88500</v>
      </c>
      <c r="J1620" s="197">
        <v>0</v>
      </c>
      <c r="K1620" s="198">
        <f t="shared" si="25"/>
        <v>88500</v>
      </c>
      <c r="L1620" s="199" t="s">
        <v>1580</v>
      </c>
    </row>
    <row r="1621" spans="1:12" ht="56.25" customHeight="1">
      <c r="A1621" s="200" t="s">
        <v>631</v>
      </c>
      <c r="B1621" s="193" t="s">
        <v>632</v>
      </c>
      <c r="C1621" s="194">
        <v>42800</v>
      </c>
      <c r="D1621" s="194" t="s">
        <v>7810</v>
      </c>
      <c r="E1621" s="195" t="s">
        <v>6</v>
      </c>
      <c r="F1621" s="195">
        <v>881300</v>
      </c>
      <c r="G1621" s="195"/>
      <c r="H1621" s="196" t="s">
        <v>7811</v>
      </c>
      <c r="I1621" s="197">
        <v>0</v>
      </c>
      <c r="J1621" s="197">
        <v>45370.200000000004</v>
      </c>
      <c r="K1621" s="198">
        <f t="shared" si="25"/>
        <v>45370.200000000004</v>
      </c>
      <c r="L1621" s="199" t="s">
        <v>1580</v>
      </c>
    </row>
    <row r="1622" spans="1:12" ht="56.25" customHeight="1">
      <c r="A1622" s="200">
        <v>576</v>
      </c>
      <c r="B1622" s="193" t="s">
        <v>9862</v>
      </c>
      <c r="C1622" s="194">
        <v>42800</v>
      </c>
      <c r="D1622" s="194" t="s">
        <v>6094</v>
      </c>
      <c r="E1622" s="195" t="s">
        <v>11</v>
      </c>
      <c r="F1622" s="195">
        <v>881304</v>
      </c>
      <c r="G1622" s="195"/>
      <c r="H1622" s="196" t="s">
        <v>6095</v>
      </c>
      <c r="I1622" s="197">
        <v>381.13</v>
      </c>
      <c r="J1622" s="197">
        <v>0</v>
      </c>
      <c r="K1622" s="198">
        <f t="shared" si="25"/>
        <v>381.13</v>
      </c>
      <c r="L1622" s="199" t="s">
        <v>1580</v>
      </c>
    </row>
    <row r="1623" spans="1:12" ht="56.25" customHeight="1">
      <c r="A1623" s="200">
        <v>513</v>
      </c>
      <c r="B1623" s="193" t="s">
        <v>1394</v>
      </c>
      <c r="C1623" s="194">
        <v>42800</v>
      </c>
      <c r="D1623" s="194" t="s">
        <v>5807</v>
      </c>
      <c r="E1623" s="195" t="s">
        <v>11</v>
      </c>
      <c r="F1623" s="195">
        <v>881308</v>
      </c>
      <c r="G1623" s="195"/>
      <c r="H1623" s="196" t="s">
        <v>5808</v>
      </c>
      <c r="I1623" s="197">
        <v>270</v>
      </c>
      <c r="J1623" s="197">
        <v>0</v>
      </c>
      <c r="K1623" s="198">
        <f t="shared" si="25"/>
        <v>270</v>
      </c>
      <c r="L1623" s="199" t="s">
        <v>1580</v>
      </c>
    </row>
    <row r="1624" spans="1:12" ht="56.25" customHeight="1">
      <c r="A1624" s="200">
        <v>119</v>
      </c>
      <c r="B1624" s="193" t="s">
        <v>1495</v>
      </c>
      <c r="C1624" s="194">
        <v>42800</v>
      </c>
      <c r="D1624" s="194" t="s">
        <v>4778</v>
      </c>
      <c r="E1624" s="195" t="s">
        <v>11</v>
      </c>
      <c r="F1624" s="195">
        <v>881331</v>
      </c>
      <c r="G1624" s="195"/>
      <c r="H1624" s="196" t="s">
        <v>4779</v>
      </c>
      <c r="I1624" s="197">
        <v>50</v>
      </c>
      <c r="J1624" s="197">
        <v>0</v>
      </c>
      <c r="K1624" s="198">
        <f t="shared" si="25"/>
        <v>50</v>
      </c>
      <c r="L1624" s="199" t="s">
        <v>1580</v>
      </c>
    </row>
    <row r="1625" spans="1:12" ht="56.25" customHeight="1">
      <c r="A1625" s="200">
        <v>291</v>
      </c>
      <c r="B1625" s="193" t="s">
        <v>1395</v>
      </c>
      <c r="C1625" s="194">
        <v>42800</v>
      </c>
      <c r="D1625" s="194" t="s">
        <v>5140</v>
      </c>
      <c r="E1625" s="195" t="s">
        <v>1290</v>
      </c>
      <c r="F1625" s="195">
        <v>1790</v>
      </c>
      <c r="G1625" s="195"/>
      <c r="H1625" s="196" t="s">
        <v>5141</v>
      </c>
      <c r="I1625" s="197">
        <v>1013.1</v>
      </c>
      <c r="J1625" s="197">
        <v>0</v>
      </c>
      <c r="K1625" s="198">
        <f t="shared" si="25"/>
        <v>1013.1</v>
      </c>
      <c r="L1625" s="199" t="s">
        <v>1580</v>
      </c>
    </row>
    <row r="1626" spans="1:12" ht="56.25" customHeight="1">
      <c r="A1626" s="200">
        <v>291</v>
      </c>
      <c r="B1626" s="193" t="s">
        <v>1395</v>
      </c>
      <c r="C1626" s="194">
        <v>42800</v>
      </c>
      <c r="D1626" s="194" t="s">
        <v>5142</v>
      </c>
      <c r="E1626" s="195" t="s">
        <v>15</v>
      </c>
      <c r="F1626" s="195">
        <v>1790</v>
      </c>
      <c r="G1626" s="195"/>
      <c r="H1626" s="196" t="s">
        <v>5143</v>
      </c>
      <c r="I1626" s="197">
        <v>312.53000000000003</v>
      </c>
      <c r="J1626" s="197">
        <v>0</v>
      </c>
      <c r="K1626" s="198">
        <f t="shared" si="25"/>
        <v>312.53000000000003</v>
      </c>
      <c r="L1626" s="199" t="s">
        <v>1580</v>
      </c>
    </row>
    <row r="1627" spans="1:12" ht="56.25" customHeight="1">
      <c r="A1627" s="200" t="s">
        <v>629</v>
      </c>
      <c r="B1627" s="193" t="s">
        <v>630</v>
      </c>
      <c r="C1627" s="194">
        <v>42800</v>
      </c>
      <c r="D1627" s="194" t="s">
        <v>7599</v>
      </c>
      <c r="E1627" s="195" t="s">
        <v>11</v>
      </c>
      <c r="F1627" s="195">
        <v>9103</v>
      </c>
      <c r="G1627" s="195"/>
      <c r="H1627" s="196" t="s">
        <v>7600</v>
      </c>
      <c r="I1627" s="197">
        <v>626.93000000000006</v>
      </c>
      <c r="J1627" s="197">
        <v>0</v>
      </c>
      <c r="K1627" s="198">
        <f t="shared" si="25"/>
        <v>626.93000000000006</v>
      </c>
      <c r="L1627" s="199" t="s">
        <v>1580</v>
      </c>
    </row>
    <row r="1628" spans="1:12" ht="56.25" customHeight="1">
      <c r="A1628" s="200" t="s">
        <v>629</v>
      </c>
      <c r="B1628" s="193" t="s">
        <v>630</v>
      </c>
      <c r="C1628" s="194">
        <v>42800</v>
      </c>
      <c r="D1628" s="194" t="s">
        <v>7601</v>
      </c>
      <c r="E1628" s="195" t="s">
        <v>11</v>
      </c>
      <c r="F1628" s="195">
        <v>9083</v>
      </c>
      <c r="G1628" s="195"/>
      <c r="H1628" s="196" t="s">
        <v>7602</v>
      </c>
      <c r="I1628" s="197">
        <v>7089.32</v>
      </c>
      <c r="J1628" s="197">
        <v>0</v>
      </c>
      <c r="K1628" s="198">
        <f t="shared" si="25"/>
        <v>7089.32</v>
      </c>
      <c r="L1628" s="199" t="s">
        <v>1580</v>
      </c>
    </row>
    <row r="1629" spans="1:12" ht="56.25" customHeight="1">
      <c r="A1629" s="200" t="s">
        <v>629</v>
      </c>
      <c r="B1629" s="193" t="s">
        <v>630</v>
      </c>
      <c r="C1629" s="194">
        <v>42800</v>
      </c>
      <c r="D1629" s="194" t="s">
        <v>7603</v>
      </c>
      <c r="E1629" s="195" t="s">
        <v>11</v>
      </c>
      <c r="F1629" s="195">
        <v>9007</v>
      </c>
      <c r="G1629" s="195"/>
      <c r="H1629" s="196" t="s">
        <v>7604</v>
      </c>
      <c r="I1629" s="197">
        <v>9605.23</v>
      </c>
      <c r="J1629" s="197">
        <v>0</v>
      </c>
      <c r="K1629" s="198">
        <f t="shared" si="25"/>
        <v>9605.23</v>
      </c>
      <c r="L1629" s="199" t="s">
        <v>1580</v>
      </c>
    </row>
    <row r="1630" spans="1:12" ht="56.25" customHeight="1">
      <c r="A1630" s="200">
        <v>513</v>
      </c>
      <c r="B1630" s="193" t="s">
        <v>1394</v>
      </c>
      <c r="C1630" s="194">
        <v>42800</v>
      </c>
      <c r="D1630" s="194" t="s">
        <v>5809</v>
      </c>
      <c r="E1630" s="195" t="s">
        <v>15</v>
      </c>
      <c r="F1630" s="195">
        <v>1800</v>
      </c>
      <c r="G1630" s="195"/>
      <c r="H1630" s="196" t="s">
        <v>5810</v>
      </c>
      <c r="I1630" s="197">
        <v>1158.99</v>
      </c>
      <c r="J1630" s="197">
        <v>0</v>
      </c>
      <c r="K1630" s="198">
        <f t="shared" si="25"/>
        <v>1158.99</v>
      </c>
      <c r="L1630" s="199" t="s">
        <v>1580</v>
      </c>
    </row>
    <row r="1631" spans="1:12" ht="56.25" customHeight="1">
      <c r="A1631" s="200">
        <v>10</v>
      </c>
      <c r="B1631" s="193" t="s">
        <v>1384</v>
      </c>
      <c r="C1631" s="194">
        <v>42800</v>
      </c>
      <c r="D1631" s="194" t="s">
        <v>2401</v>
      </c>
      <c r="E1631" s="195" t="s">
        <v>15</v>
      </c>
      <c r="F1631" s="195">
        <v>1802</v>
      </c>
      <c r="G1631" s="195"/>
      <c r="H1631" s="196" t="s">
        <v>2402</v>
      </c>
      <c r="I1631" s="197">
        <v>3535.36</v>
      </c>
      <c r="J1631" s="197">
        <v>0</v>
      </c>
      <c r="K1631" s="198">
        <f t="shared" si="25"/>
        <v>3535.36</v>
      </c>
      <c r="L1631" s="199" t="s">
        <v>1580</v>
      </c>
    </row>
    <row r="1632" spans="1:12" ht="56.25" customHeight="1">
      <c r="A1632" s="200">
        <v>10</v>
      </c>
      <c r="B1632" s="193" t="s">
        <v>1384</v>
      </c>
      <c r="C1632" s="194">
        <v>42800</v>
      </c>
      <c r="D1632" s="194" t="s">
        <v>2403</v>
      </c>
      <c r="E1632" s="195" t="s">
        <v>15</v>
      </c>
      <c r="F1632" s="195">
        <v>1801</v>
      </c>
      <c r="G1632" s="195"/>
      <c r="H1632" s="196" t="s">
        <v>2404</v>
      </c>
      <c r="I1632" s="197">
        <v>738.61</v>
      </c>
      <c r="J1632" s="197">
        <v>0</v>
      </c>
      <c r="K1632" s="198">
        <f t="shared" si="25"/>
        <v>738.61</v>
      </c>
      <c r="L1632" s="199" t="s">
        <v>1580</v>
      </c>
    </row>
    <row r="1633" spans="1:12" ht="56.25" customHeight="1">
      <c r="A1633" s="200">
        <v>10</v>
      </c>
      <c r="B1633" s="193" t="s">
        <v>1384</v>
      </c>
      <c r="C1633" s="194">
        <v>42800</v>
      </c>
      <c r="D1633" s="194" t="s">
        <v>2405</v>
      </c>
      <c r="E1633" s="195" t="s">
        <v>15</v>
      </c>
      <c r="F1633" s="195">
        <v>392464</v>
      </c>
      <c r="G1633" s="195"/>
      <c r="H1633" s="196" t="s">
        <v>2406</v>
      </c>
      <c r="I1633" s="197">
        <v>50</v>
      </c>
      <c r="J1633" s="197">
        <v>0</v>
      </c>
      <c r="K1633" s="198">
        <f t="shared" si="25"/>
        <v>50</v>
      </c>
      <c r="L1633" s="199" t="s">
        <v>1580</v>
      </c>
    </row>
    <row r="1634" spans="1:12" ht="56.25" customHeight="1">
      <c r="A1634" s="200">
        <v>513</v>
      </c>
      <c r="B1634" s="193" t="s">
        <v>1394</v>
      </c>
      <c r="C1634" s="194">
        <v>42800</v>
      </c>
      <c r="D1634" s="194" t="s">
        <v>5811</v>
      </c>
      <c r="E1634" s="195" t="s">
        <v>15</v>
      </c>
      <c r="F1634" s="195">
        <v>392467</v>
      </c>
      <c r="G1634" s="195"/>
      <c r="H1634" s="196" t="s">
        <v>5812</v>
      </c>
      <c r="I1634" s="197">
        <v>50</v>
      </c>
      <c r="J1634" s="197">
        <v>0</v>
      </c>
      <c r="K1634" s="198">
        <f t="shared" si="25"/>
        <v>50</v>
      </c>
      <c r="L1634" s="199" t="s">
        <v>1580</v>
      </c>
    </row>
    <row r="1635" spans="1:12" ht="56.25" customHeight="1">
      <c r="A1635" s="200">
        <v>25</v>
      </c>
      <c r="B1635" s="193" t="s">
        <v>1408</v>
      </c>
      <c r="C1635" s="194">
        <v>42800</v>
      </c>
      <c r="D1635" s="194" t="s">
        <v>3652</v>
      </c>
      <c r="E1635" s="195" t="s">
        <v>1728</v>
      </c>
      <c r="F1635" s="195">
        <v>12809373</v>
      </c>
      <c r="G1635" s="195"/>
      <c r="H1635" s="196" t="s">
        <v>3653</v>
      </c>
      <c r="I1635" s="197">
        <v>224846.51</v>
      </c>
      <c r="J1635" s="197">
        <v>0</v>
      </c>
      <c r="K1635" s="198">
        <f t="shared" si="25"/>
        <v>224846.51</v>
      </c>
      <c r="L1635" s="199" t="s">
        <v>1580</v>
      </c>
    </row>
    <row r="1636" spans="1:12" ht="56.25" customHeight="1">
      <c r="A1636" s="200">
        <v>25</v>
      </c>
      <c r="B1636" s="193" t="s">
        <v>1408</v>
      </c>
      <c r="C1636" s="194">
        <v>42800</v>
      </c>
      <c r="D1636" s="194" t="s">
        <v>3654</v>
      </c>
      <c r="E1636" s="195" t="s">
        <v>1728</v>
      </c>
      <c r="F1636" s="195">
        <v>12809374</v>
      </c>
      <c r="G1636" s="195"/>
      <c r="H1636" s="196" t="s">
        <v>3655</v>
      </c>
      <c r="I1636" s="197">
        <v>540252.5</v>
      </c>
      <c r="J1636" s="197">
        <v>0</v>
      </c>
      <c r="K1636" s="198">
        <f t="shared" si="25"/>
        <v>540252.5</v>
      </c>
      <c r="L1636" s="199" t="s">
        <v>1580</v>
      </c>
    </row>
    <row r="1637" spans="1:12" ht="56.25" customHeight="1">
      <c r="A1637" s="200">
        <v>25</v>
      </c>
      <c r="B1637" s="193" t="s">
        <v>1408</v>
      </c>
      <c r="C1637" s="194">
        <v>42800</v>
      </c>
      <c r="D1637" s="194" t="s">
        <v>3656</v>
      </c>
      <c r="E1637" s="195" t="s">
        <v>1728</v>
      </c>
      <c r="F1637" s="195">
        <v>12809395</v>
      </c>
      <c r="G1637" s="195"/>
      <c r="H1637" s="196" t="s">
        <v>1447</v>
      </c>
      <c r="I1637" s="197">
        <v>49759.85</v>
      </c>
      <c r="J1637" s="197">
        <v>0</v>
      </c>
      <c r="K1637" s="198">
        <f t="shared" si="25"/>
        <v>49759.85</v>
      </c>
      <c r="L1637" s="199" t="s">
        <v>1580</v>
      </c>
    </row>
    <row r="1638" spans="1:12" ht="56.25" customHeight="1">
      <c r="A1638" s="200">
        <v>25</v>
      </c>
      <c r="B1638" s="193" t="s">
        <v>1408</v>
      </c>
      <c r="C1638" s="194">
        <v>42800</v>
      </c>
      <c r="D1638" s="194" t="s">
        <v>3657</v>
      </c>
      <c r="E1638" s="195" t="s">
        <v>1728</v>
      </c>
      <c r="F1638" s="195">
        <v>12809396</v>
      </c>
      <c r="G1638" s="195"/>
      <c r="H1638" s="196" t="s">
        <v>3658</v>
      </c>
      <c r="I1638" s="197">
        <v>680827.05</v>
      </c>
      <c r="J1638" s="197">
        <v>0</v>
      </c>
      <c r="K1638" s="198">
        <f t="shared" si="25"/>
        <v>680827.05</v>
      </c>
      <c r="L1638" s="199" t="s">
        <v>1580</v>
      </c>
    </row>
    <row r="1639" spans="1:12" ht="56.25" customHeight="1">
      <c r="A1639" s="200">
        <v>25</v>
      </c>
      <c r="B1639" s="193" t="s">
        <v>1408</v>
      </c>
      <c r="C1639" s="194">
        <v>42800</v>
      </c>
      <c r="D1639" s="194" t="s">
        <v>3659</v>
      </c>
      <c r="E1639" s="195" t="s">
        <v>1728</v>
      </c>
      <c r="F1639" s="195">
        <v>12809409</v>
      </c>
      <c r="G1639" s="195"/>
      <c r="H1639" s="196" t="s">
        <v>3660</v>
      </c>
      <c r="I1639" s="197">
        <v>674346.27</v>
      </c>
      <c r="J1639" s="197">
        <v>0</v>
      </c>
      <c r="K1639" s="198">
        <f t="shared" si="25"/>
        <v>674346.27</v>
      </c>
      <c r="L1639" s="199" t="s">
        <v>1580</v>
      </c>
    </row>
    <row r="1640" spans="1:12" ht="56.25" customHeight="1">
      <c r="A1640" s="200">
        <v>25</v>
      </c>
      <c r="B1640" s="193" t="s">
        <v>1408</v>
      </c>
      <c r="C1640" s="194">
        <v>42800</v>
      </c>
      <c r="D1640" s="194" t="s">
        <v>3661</v>
      </c>
      <c r="E1640" s="195" t="s">
        <v>1728</v>
      </c>
      <c r="F1640" s="195">
        <v>12809410</v>
      </c>
      <c r="G1640" s="195"/>
      <c r="H1640" s="196" t="s">
        <v>3662</v>
      </c>
      <c r="I1640" s="197">
        <v>792038.89</v>
      </c>
      <c r="J1640" s="197">
        <v>0</v>
      </c>
      <c r="K1640" s="198">
        <f t="shared" si="25"/>
        <v>792038.89</v>
      </c>
      <c r="L1640" s="199" t="s">
        <v>1580</v>
      </c>
    </row>
    <row r="1641" spans="1:12" ht="56.25" customHeight="1">
      <c r="A1641" s="200">
        <v>25</v>
      </c>
      <c r="B1641" s="193" t="s">
        <v>1408</v>
      </c>
      <c r="C1641" s="194">
        <v>42800</v>
      </c>
      <c r="D1641" s="194" t="s">
        <v>3663</v>
      </c>
      <c r="E1641" s="195" t="s">
        <v>1728</v>
      </c>
      <c r="F1641" s="195">
        <v>12809411</v>
      </c>
      <c r="G1641" s="195"/>
      <c r="H1641" s="196" t="s">
        <v>3664</v>
      </c>
      <c r="I1641" s="197">
        <v>1585669.46</v>
      </c>
      <c r="J1641" s="197">
        <v>0</v>
      </c>
      <c r="K1641" s="198">
        <f t="shared" si="25"/>
        <v>1585669.46</v>
      </c>
      <c r="L1641" s="199" t="s">
        <v>1580</v>
      </c>
    </row>
    <row r="1642" spans="1:12" ht="56.25" customHeight="1">
      <c r="A1642" s="200">
        <v>25</v>
      </c>
      <c r="B1642" s="193" t="s">
        <v>1408</v>
      </c>
      <c r="C1642" s="194">
        <v>42800</v>
      </c>
      <c r="D1642" s="194" t="s">
        <v>3665</v>
      </c>
      <c r="E1642" s="195" t="s">
        <v>1728</v>
      </c>
      <c r="F1642" s="195">
        <v>12809412</v>
      </c>
      <c r="G1642" s="195"/>
      <c r="H1642" s="196" t="s">
        <v>3666</v>
      </c>
      <c r="I1642" s="197">
        <v>42735.54</v>
      </c>
      <c r="J1642" s="197">
        <v>0</v>
      </c>
      <c r="K1642" s="198">
        <f t="shared" si="25"/>
        <v>42735.54</v>
      </c>
      <c r="L1642" s="199" t="s">
        <v>1580</v>
      </c>
    </row>
    <row r="1643" spans="1:12" ht="56.25" customHeight="1">
      <c r="A1643" s="200">
        <v>25</v>
      </c>
      <c r="B1643" s="193" t="s">
        <v>1408</v>
      </c>
      <c r="C1643" s="194">
        <v>42800</v>
      </c>
      <c r="D1643" s="194" t="s">
        <v>3667</v>
      </c>
      <c r="E1643" s="195" t="s">
        <v>1728</v>
      </c>
      <c r="F1643" s="195">
        <v>12809413</v>
      </c>
      <c r="G1643" s="195"/>
      <c r="H1643" s="196" t="s">
        <v>1455</v>
      </c>
      <c r="I1643" s="197">
        <v>171000</v>
      </c>
      <c r="J1643" s="197">
        <v>0</v>
      </c>
      <c r="K1643" s="198">
        <f t="shared" si="25"/>
        <v>171000</v>
      </c>
      <c r="L1643" s="199" t="s">
        <v>1580</v>
      </c>
    </row>
    <row r="1644" spans="1:12" ht="56.25" customHeight="1">
      <c r="A1644" s="200">
        <v>25</v>
      </c>
      <c r="B1644" s="193" t="s">
        <v>1408</v>
      </c>
      <c r="C1644" s="194">
        <v>42800</v>
      </c>
      <c r="D1644" s="194" t="s">
        <v>3668</v>
      </c>
      <c r="E1644" s="195" t="s">
        <v>1728</v>
      </c>
      <c r="F1644" s="195">
        <v>12809416</v>
      </c>
      <c r="G1644" s="195"/>
      <c r="H1644" s="196" t="s">
        <v>3669</v>
      </c>
      <c r="I1644" s="197">
        <v>455582.79000000004</v>
      </c>
      <c r="J1644" s="197">
        <v>0</v>
      </c>
      <c r="K1644" s="198">
        <f t="shared" si="25"/>
        <v>455582.79000000004</v>
      </c>
      <c r="L1644" s="199" t="s">
        <v>1580</v>
      </c>
    </row>
    <row r="1645" spans="1:12" ht="56.25" customHeight="1">
      <c r="A1645" s="200">
        <v>25</v>
      </c>
      <c r="B1645" s="193" t="s">
        <v>1408</v>
      </c>
      <c r="C1645" s="194">
        <v>42800</v>
      </c>
      <c r="D1645" s="194" t="s">
        <v>3670</v>
      </c>
      <c r="E1645" s="195" t="s">
        <v>1728</v>
      </c>
      <c r="F1645" s="195">
        <v>12809417</v>
      </c>
      <c r="G1645" s="195"/>
      <c r="H1645" s="196" t="s">
        <v>3671</v>
      </c>
      <c r="I1645" s="197">
        <v>646440.04</v>
      </c>
      <c r="J1645" s="197">
        <v>0</v>
      </c>
      <c r="K1645" s="198">
        <f t="shared" si="25"/>
        <v>646440.04</v>
      </c>
      <c r="L1645" s="199" t="s">
        <v>1580</v>
      </c>
    </row>
    <row r="1646" spans="1:12" ht="56.25" customHeight="1">
      <c r="A1646" s="200">
        <v>25</v>
      </c>
      <c r="B1646" s="193" t="s">
        <v>1408</v>
      </c>
      <c r="C1646" s="194">
        <v>42800</v>
      </c>
      <c r="D1646" s="194" t="s">
        <v>3672</v>
      </c>
      <c r="E1646" s="195" t="s">
        <v>1728</v>
      </c>
      <c r="F1646" s="195">
        <v>12809418</v>
      </c>
      <c r="G1646" s="195"/>
      <c r="H1646" s="196" t="s">
        <v>3673</v>
      </c>
      <c r="I1646" s="197">
        <v>257334.61000000002</v>
      </c>
      <c r="J1646" s="197">
        <v>0</v>
      </c>
      <c r="K1646" s="198">
        <f t="shared" si="25"/>
        <v>257334.61000000002</v>
      </c>
      <c r="L1646" s="199" t="s">
        <v>1580</v>
      </c>
    </row>
    <row r="1647" spans="1:12" ht="56.25" customHeight="1">
      <c r="A1647" s="200">
        <v>25</v>
      </c>
      <c r="B1647" s="193" t="s">
        <v>1408</v>
      </c>
      <c r="C1647" s="194">
        <v>42800</v>
      </c>
      <c r="D1647" s="194" t="s">
        <v>3674</v>
      </c>
      <c r="E1647" s="195" t="s">
        <v>1728</v>
      </c>
      <c r="F1647" s="195">
        <v>12820716</v>
      </c>
      <c r="G1647" s="195"/>
      <c r="H1647" s="196" t="s">
        <v>3675</v>
      </c>
      <c r="I1647" s="197">
        <v>8169332.21</v>
      </c>
      <c r="J1647" s="197">
        <v>0</v>
      </c>
      <c r="K1647" s="198">
        <f t="shared" si="25"/>
        <v>8169332.21</v>
      </c>
      <c r="L1647" s="199" t="s">
        <v>1580</v>
      </c>
    </row>
    <row r="1648" spans="1:12" ht="56.25" customHeight="1">
      <c r="A1648" s="200">
        <v>25</v>
      </c>
      <c r="B1648" s="193" t="s">
        <v>1408</v>
      </c>
      <c r="C1648" s="194">
        <v>42800</v>
      </c>
      <c r="D1648" s="194" t="s">
        <v>3676</v>
      </c>
      <c r="E1648" s="195" t="s">
        <v>1728</v>
      </c>
      <c r="F1648" s="195">
        <v>12809415</v>
      </c>
      <c r="G1648" s="195"/>
      <c r="H1648" s="196" t="s">
        <v>3677</v>
      </c>
      <c r="I1648" s="197">
        <v>540252.5</v>
      </c>
      <c r="J1648" s="197">
        <v>0</v>
      </c>
      <c r="K1648" s="198">
        <f t="shared" si="25"/>
        <v>540252.5</v>
      </c>
      <c r="L1648" s="199" t="s">
        <v>1580</v>
      </c>
    </row>
    <row r="1649" spans="1:12" ht="56.25" customHeight="1">
      <c r="A1649" s="200">
        <v>25</v>
      </c>
      <c r="B1649" s="193" t="s">
        <v>1408</v>
      </c>
      <c r="C1649" s="194">
        <v>42800</v>
      </c>
      <c r="D1649" s="194" t="s">
        <v>3678</v>
      </c>
      <c r="E1649" s="195" t="s">
        <v>1728</v>
      </c>
      <c r="F1649" s="195">
        <v>12821025</v>
      </c>
      <c r="G1649" s="195"/>
      <c r="H1649" s="196" t="s">
        <v>3679</v>
      </c>
      <c r="I1649" s="197">
        <v>927084.49</v>
      </c>
      <c r="J1649" s="197">
        <v>0</v>
      </c>
      <c r="K1649" s="198">
        <f t="shared" si="25"/>
        <v>927084.49</v>
      </c>
      <c r="L1649" s="199" t="s">
        <v>1580</v>
      </c>
    </row>
    <row r="1650" spans="1:12" ht="56.25" customHeight="1">
      <c r="A1650" s="200">
        <v>25</v>
      </c>
      <c r="B1650" s="193" t="s">
        <v>1408</v>
      </c>
      <c r="C1650" s="194">
        <v>42800</v>
      </c>
      <c r="D1650" s="194" t="s">
        <v>3680</v>
      </c>
      <c r="E1650" s="195" t="s">
        <v>1728</v>
      </c>
      <c r="F1650" s="195">
        <v>12821030</v>
      </c>
      <c r="G1650" s="195"/>
      <c r="H1650" s="196" t="s">
        <v>1454</v>
      </c>
      <c r="I1650" s="197">
        <v>601886.64</v>
      </c>
      <c r="J1650" s="197">
        <v>0</v>
      </c>
      <c r="K1650" s="198">
        <f t="shared" si="25"/>
        <v>601886.64</v>
      </c>
      <c r="L1650" s="199" t="s">
        <v>1580</v>
      </c>
    </row>
    <row r="1651" spans="1:12" ht="56.25" customHeight="1">
      <c r="A1651" s="200">
        <v>25</v>
      </c>
      <c r="B1651" s="193" t="s">
        <v>1408</v>
      </c>
      <c r="C1651" s="194">
        <v>42800</v>
      </c>
      <c r="D1651" s="194" t="s">
        <v>3681</v>
      </c>
      <c r="E1651" s="195" t="s">
        <v>1728</v>
      </c>
      <c r="F1651" s="195">
        <v>12822814</v>
      </c>
      <c r="G1651" s="195"/>
      <c r="H1651" s="196" t="s">
        <v>3682</v>
      </c>
      <c r="I1651" s="197">
        <v>420902.75</v>
      </c>
      <c r="J1651" s="197">
        <v>0</v>
      </c>
      <c r="K1651" s="198">
        <f t="shared" si="25"/>
        <v>420902.75</v>
      </c>
      <c r="L1651" s="199" t="s">
        <v>1580</v>
      </c>
    </row>
    <row r="1652" spans="1:12" ht="56.25" customHeight="1">
      <c r="A1652" s="200">
        <v>10</v>
      </c>
      <c r="B1652" s="193" t="s">
        <v>1384</v>
      </c>
      <c r="C1652" s="194">
        <v>42801</v>
      </c>
      <c r="D1652" s="194" t="s">
        <v>2407</v>
      </c>
      <c r="E1652" s="195" t="s">
        <v>6</v>
      </c>
      <c r="F1652" s="195">
        <v>881340</v>
      </c>
      <c r="G1652" s="195"/>
      <c r="H1652" s="196" t="s">
        <v>2408</v>
      </c>
      <c r="I1652" s="197">
        <v>0</v>
      </c>
      <c r="J1652" s="197">
        <v>81645.87</v>
      </c>
      <c r="K1652" s="198">
        <f t="shared" si="25"/>
        <v>81645.87</v>
      </c>
      <c r="L1652" s="199" t="s">
        <v>1580</v>
      </c>
    </row>
    <row r="1653" spans="1:12" ht="56.25" customHeight="1">
      <c r="A1653" s="200">
        <v>10</v>
      </c>
      <c r="B1653" s="193" t="s">
        <v>1384</v>
      </c>
      <c r="C1653" s="194">
        <v>42801</v>
      </c>
      <c r="D1653" s="194" t="s">
        <v>2409</v>
      </c>
      <c r="E1653" s="195" t="s">
        <v>11</v>
      </c>
      <c r="F1653" s="195">
        <v>881340</v>
      </c>
      <c r="G1653" s="195"/>
      <c r="H1653" s="196" t="s">
        <v>2410</v>
      </c>
      <c r="I1653" s="197">
        <v>50</v>
      </c>
      <c r="J1653" s="197">
        <v>0</v>
      </c>
      <c r="K1653" s="198">
        <f t="shared" si="25"/>
        <v>50</v>
      </c>
      <c r="L1653" s="199" t="s">
        <v>1580</v>
      </c>
    </row>
    <row r="1654" spans="1:12" ht="56.25" customHeight="1">
      <c r="A1654" s="200">
        <v>117</v>
      </c>
      <c r="B1654" s="193" t="s">
        <v>1397</v>
      </c>
      <c r="C1654" s="194">
        <v>42801</v>
      </c>
      <c r="D1654" s="194" t="s">
        <v>4720</v>
      </c>
      <c r="E1654" s="195" t="s">
        <v>11</v>
      </c>
      <c r="F1654" s="195">
        <v>881348</v>
      </c>
      <c r="G1654" s="195"/>
      <c r="H1654" s="196" t="s">
        <v>4721</v>
      </c>
      <c r="I1654" s="197">
        <v>50</v>
      </c>
      <c r="J1654" s="197">
        <v>0</v>
      </c>
      <c r="K1654" s="198">
        <f t="shared" si="25"/>
        <v>50</v>
      </c>
      <c r="L1654" s="199" t="s">
        <v>1580</v>
      </c>
    </row>
    <row r="1655" spans="1:12" ht="56.25" customHeight="1">
      <c r="A1655" s="200">
        <v>513</v>
      </c>
      <c r="B1655" s="193" t="s">
        <v>1394</v>
      </c>
      <c r="C1655" s="194">
        <v>42801</v>
      </c>
      <c r="D1655" s="194" t="s">
        <v>5813</v>
      </c>
      <c r="E1655" s="195" t="s">
        <v>11</v>
      </c>
      <c r="F1655" s="195">
        <v>881387</v>
      </c>
      <c r="G1655" s="195"/>
      <c r="H1655" s="196" t="s">
        <v>5814</v>
      </c>
      <c r="I1655" s="197">
        <v>3220.4900000000002</v>
      </c>
      <c r="J1655" s="197">
        <v>0</v>
      </c>
      <c r="K1655" s="198">
        <f t="shared" si="25"/>
        <v>3220.4900000000002</v>
      </c>
      <c r="L1655" s="199" t="s">
        <v>1580</v>
      </c>
    </row>
    <row r="1656" spans="1:12" ht="56.25" customHeight="1">
      <c r="A1656" s="200">
        <v>117</v>
      </c>
      <c r="B1656" s="193" t="s">
        <v>1397</v>
      </c>
      <c r="C1656" s="194">
        <v>42801</v>
      </c>
      <c r="D1656" s="194" t="s">
        <v>4722</v>
      </c>
      <c r="E1656" s="195" t="s">
        <v>11</v>
      </c>
      <c r="F1656" s="195">
        <v>881403</v>
      </c>
      <c r="G1656" s="195"/>
      <c r="H1656" s="196" t="s">
        <v>4723</v>
      </c>
      <c r="I1656" s="197">
        <v>50</v>
      </c>
      <c r="J1656" s="197">
        <v>0</v>
      </c>
      <c r="K1656" s="198">
        <f t="shared" si="25"/>
        <v>50</v>
      </c>
      <c r="L1656" s="199" t="s">
        <v>1580</v>
      </c>
    </row>
    <row r="1657" spans="1:12" ht="56.25" customHeight="1">
      <c r="A1657" s="200">
        <v>10</v>
      </c>
      <c r="B1657" s="193" t="s">
        <v>1384</v>
      </c>
      <c r="C1657" s="194">
        <v>42801</v>
      </c>
      <c r="D1657" s="194" t="s">
        <v>2411</v>
      </c>
      <c r="E1657" s="195" t="s">
        <v>6</v>
      </c>
      <c r="F1657" s="195">
        <v>881415</v>
      </c>
      <c r="G1657" s="195"/>
      <c r="H1657" s="196" t="s">
        <v>2412</v>
      </c>
      <c r="I1657" s="197">
        <v>0</v>
      </c>
      <c r="J1657" s="197">
        <v>56055.94</v>
      </c>
      <c r="K1657" s="198">
        <f t="shared" si="25"/>
        <v>56055.94</v>
      </c>
      <c r="L1657" s="199" t="s">
        <v>1580</v>
      </c>
    </row>
    <row r="1658" spans="1:12" ht="56.25" customHeight="1">
      <c r="A1658" s="200">
        <v>10</v>
      </c>
      <c r="B1658" s="193" t="s">
        <v>1384</v>
      </c>
      <c r="C1658" s="194">
        <v>42801</v>
      </c>
      <c r="D1658" s="194" t="s">
        <v>2413</v>
      </c>
      <c r="E1658" s="195" t="s">
        <v>11</v>
      </c>
      <c r="F1658" s="195">
        <v>881415</v>
      </c>
      <c r="G1658" s="195"/>
      <c r="H1658" s="196" t="s">
        <v>2414</v>
      </c>
      <c r="I1658" s="197">
        <v>50</v>
      </c>
      <c r="J1658" s="197">
        <v>0</v>
      </c>
      <c r="K1658" s="198">
        <f t="shared" si="25"/>
        <v>50</v>
      </c>
      <c r="L1658" s="199" t="s">
        <v>1580</v>
      </c>
    </row>
    <row r="1659" spans="1:12" ht="56.25" customHeight="1">
      <c r="A1659" s="200">
        <v>10</v>
      </c>
      <c r="B1659" s="193" t="s">
        <v>1384</v>
      </c>
      <c r="C1659" s="194">
        <v>42801</v>
      </c>
      <c r="D1659" s="194" t="s">
        <v>2415</v>
      </c>
      <c r="E1659" s="195" t="s">
        <v>6</v>
      </c>
      <c r="F1659" s="195">
        <v>881417</v>
      </c>
      <c r="G1659" s="195"/>
      <c r="H1659" s="196" t="s">
        <v>2416</v>
      </c>
      <c r="I1659" s="197">
        <v>0</v>
      </c>
      <c r="J1659" s="197">
        <v>69803.66</v>
      </c>
      <c r="K1659" s="198">
        <f t="shared" si="25"/>
        <v>69803.66</v>
      </c>
      <c r="L1659" s="199" t="s">
        <v>1580</v>
      </c>
    </row>
    <row r="1660" spans="1:12" ht="56.25" customHeight="1">
      <c r="A1660" s="200">
        <v>10</v>
      </c>
      <c r="B1660" s="193" t="s">
        <v>1384</v>
      </c>
      <c r="C1660" s="194">
        <v>42801</v>
      </c>
      <c r="D1660" s="194" t="s">
        <v>2417</v>
      </c>
      <c r="E1660" s="195" t="s">
        <v>11</v>
      </c>
      <c r="F1660" s="195">
        <v>881417</v>
      </c>
      <c r="G1660" s="195"/>
      <c r="H1660" s="196" t="s">
        <v>2418</v>
      </c>
      <c r="I1660" s="197">
        <v>50</v>
      </c>
      <c r="J1660" s="197">
        <v>0</v>
      </c>
      <c r="K1660" s="198">
        <f t="shared" si="25"/>
        <v>50</v>
      </c>
      <c r="L1660" s="199" t="s">
        <v>1580</v>
      </c>
    </row>
    <row r="1661" spans="1:12" ht="56.25" customHeight="1">
      <c r="A1661" s="200">
        <v>117</v>
      </c>
      <c r="B1661" s="193" t="s">
        <v>1397</v>
      </c>
      <c r="C1661" s="194">
        <v>42801</v>
      </c>
      <c r="D1661" s="194" t="s">
        <v>4724</v>
      </c>
      <c r="E1661" s="195" t="s">
        <v>11</v>
      </c>
      <c r="F1661" s="195">
        <v>881418</v>
      </c>
      <c r="G1661" s="195"/>
      <c r="H1661" s="196" t="s">
        <v>4725</v>
      </c>
      <c r="I1661" s="197">
        <v>50</v>
      </c>
      <c r="J1661" s="197">
        <v>0</v>
      </c>
      <c r="K1661" s="198">
        <f t="shared" si="25"/>
        <v>50</v>
      </c>
      <c r="L1661" s="199" t="s">
        <v>1580</v>
      </c>
    </row>
    <row r="1662" spans="1:12" ht="56.25" customHeight="1">
      <c r="A1662" s="200">
        <v>587</v>
      </c>
      <c r="B1662" s="193" t="s">
        <v>6138</v>
      </c>
      <c r="C1662" s="194">
        <v>42801</v>
      </c>
      <c r="D1662" s="194" t="s">
        <v>6139</v>
      </c>
      <c r="E1662" s="195" t="s">
        <v>6</v>
      </c>
      <c r="F1662" s="195">
        <v>881419</v>
      </c>
      <c r="G1662" s="195"/>
      <c r="H1662" s="196" t="s">
        <v>6140</v>
      </c>
      <c r="I1662" s="197">
        <v>0</v>
      </c>
      <c r="J1662" s="197">
        <v>2273654.46</v>
      </c>
      <c r="K1662" s="198">
        <f t="shared" si="25"/>
        <v>2273654.46</v>
      </c>
      <c r="L1662" s="199" t="s">
        <v>1580</v>
      </c>
    </row>
    <row r="1663" spans="1:12" ht="56.25" customHeight="1">
      <c r="A1663" s="200">
        <v>513</v>
      </c>
      <c r="B1663" s="193" t="s">
        <v>1394</v>
      </c>
      <c r="C1663" s="194">
        <v>42801</v>
      </c>
      <c r="D1663" s="194" t="s">
        <v>5815</v>
      </c>
      <c r="E1663" s="195" t="s">
        <v>11</v>
      </c>
      <c r="F1663" s="195">
        <v>881425</v>
      </c>
      <c r="G1663" s="195"/>
      <c r="H1663" s="196" t="s">
        <v>5816</v>
      </c>
      <c r="I1663" s="197">
        <v>270</v>
      </c>
      <c r="J1663" s="197">
        <v>0</v>
      </c>
      <c r="K1663" s="198">
        <f t="shared" si="25"/>
        <v>270</v>
      </c>
      <c r="L1663" s="199" t="s">
        <v>1580</v>
      </c>
    </row>
    <row r="1664" spans="1:12" ht="56.25" customHeight="1">
      <c r="A1664" s="200">
        <v>10</v>
      </c>
      <c r="B1664" s="193" t="s">
        <v>1384</v>
      </c>
      <c r="C1664" s="194">
        <v>42801</v>
      </c>
      <c r="D1664" s="194" t="s">
        <v>2419</v>
      </c>
      <c r="E1664" s="195" t="s">
        <v>6</v>
      </c>
      <c r="F1664" s="195">
        <v>392643</v>
      </c>
      <c r="G1664" s="195"/>
      <c r="H1664" s="196" t="s">
        <v>2420</v>
      </c>
      <c r="I1664" s="197">
        <v>0</v>
      </c>
      <c r="J1664" s="197">
        <v>7061.34</v>
      </c>
      <c r="K1664" s="198">
        <f t="shared" si="25"/>
        <v>7061.34</v>
      </c>
      <c r="L1664" s="199" t="s">
        <v>1580</v>
      </c>
    </row>
    <row r="1665" spans="1:12" ht="56.25" customHeight="1">
      <c r="A1665" s="200">
        <v>10</v>
      </c>
      <c r="B1665" s="193" t="s">
        <v>1384</v>
      </c>
      <c r="C1665" s="194">
        <v>42801</v>
      </c>
      <c r="D1665" s="194" t="s">
        <v>2421</v>
      </c>
      <c r="E1665" s="195" t="s">
        <v>15</v>
      </c>
      <c r="F1665" s="195">
        <v>392644</v>
      </c>
      <c r="G1665" s="195"/>
      <c r="H1665" s="196" t="s">
        <v>2422</v>
      </c>
      <c r="I1665" s="197">
        <v>50</v>
      </c>
      <c r="J1665" s="197">
        <v>0</v>
      </c>
      <c r="K1665" s="198">
        <f t="shared" si="25"/>
        <v>50</v>
      </c>
      <c r="L1665" s="199" t="s">
        <v>1580</v>
      </c>
    </row>
    <row r="1666" spans="1:12" ht="56.25" customHeight="1">
      <c r="A1666" s="200">
        <v>10</v>
      </c>
      <c r="B1666" s="193" t="s">
        <v>1384</v>
      </c>
      <c r="C1666" s="194">
        <v>42801</v>
      </c>
      <c r="D1666" s="194" t="s">
        <v>2423</v>
      </c>
      <c r="E1666" s="195" t="s">
        <v>15</v>
      </c>
      <c r="F1666" s="195">
        <v>392646</v>
      </c>
      <c r="G1666" s="195"/>
      <c r="H1666" s="196" t="s">
        <v>2424</v>
      </c>
      <c r="I1666" s="197">
        <v>50</v>
      </c>
      <c r="J1666" s="197">
        <v>0</v>
      </c>
      <c r="K1666" s="198">
        <f t="shared" si="25"/>
        <v>50</v>
      </c>
      <c r="L1666" s="199" t="s">
        <v>1580</v>
      </c>
    </row>
    <row r="1667" spans="1:12" ht="56.25" customHeight="1">
      <c r="A1667" s="200">
        <v>10</v>
      </c>
      <c r="B1667" s="193" t="s">
        <v>1384</v>
      </c>
      <c r="C1667" s="194">
        <v>42801</v>
      </c>
      <c r="D1667" s="194" t="s">
        <v>2425</v>
      </c>
      <c r="E1667" s="195" t="s">
        <v>15</v>
      </c>
      <c r="F1667" s="195">
        <v>392648</v>
      </c>
      <c r="G1667" s="195"/>
      <c r="H1667" s="196" t="s">
        <v>2426</v>
      </c>
      <c r="I1667" s="197">
        <v>50</v>
      </c>
      <c r="J1667" s="197">
        <v>0</v>
      </c>
      <c r="K1667" s="198">
        <f t="shared" si="25"/>
        <v>50</v>
      </c>
      <c r="L1667" s="199" t="s">
        <v>1580</v>
      </c>
    </row>
    <row r="1668" spans="1:12" ht="56.25" customHeight="1">
      <c r="A1668" s="200">
        <v>10</v>
      </c>
      <c r="B1668" s="193" t="s">
        <v>1384</v>
      </c>
      <c r="C1668" s="194">
        <v>42801</v>
      </c>
      <c r="D1668" s="194" t="s">
        <v>2427</v>
      </c>
      <c r="E1668" s="195" t="s">
        <v>15</v>
      </c>
      <c r="F1668" s="195">
        <v>392650</v>
      </c>
      <c r="G1668" s="195"/>
      <c r="H1668" s="196" t="s">
        <v>2428</v>
      </c>
      <c r="I1668" s="197">
        <v>50</v>
      </c>
      <c r="J1668" s="197">
        <v>0</v>
      </c>
      <c r="K1668" s="198">
        <f t="shared" si="25"/>
        <v>50</v>
      </c>
      <c r="L1668" s="199" t="s">
        <v>1580</v>
      </c>
    </row>
    <row r="1669" spans="1:12" ht="56.25" customHeight="1">
      <c r="A1669" s="200">
        <v>10</v>
      </c>
      <c r="B1669" s="193" t="s">
        <v>1384</v>
      </c>
      <c r="C1669" s="194">
        <v>42801</v>
      </c>
      <c r="D1669" s="194" t="s">
        <v>2429</v>
      </c>
      <c r="E1669" s="195" t="s">
        <v>6</v>
      </c>
      <c r="F1669" s="195">
        <v>392890</v>
      </c>
      <c r="G1669" s="195"/>
      <c r="H1669" s="196" t="s">
        <v>2430</v>
      </c>
      <c r="I1669" s="197">
        <v>0</v>
      </c>
      <c r="J1669" s="197">
        <v>7302.81</v>
      </c>
      <c r="K1669" s="198">
        <f t="shared" si="25"/>
        <v>7302.81</v>
      </c>
      <c r="L1669" s="199" t="s">
        <v>1580</v>
      </c>
    </row>
    <row r="1670" spans="1:12" ht="56.25" customHeight="1">
      <c r="A1670" s="200">
        <v>10</v>
      </c>
      <c r="B1670" s="193" t="s">
        <v>1384</v>
      </c>
      <c r="C1670" s="194">
        <v>42801</v>
      </c>
      <c r="D1670" s="194" t="s">
        <v>2431</v>
      </c>
      <c r="E1670" s="195" t="s">
        <v>15</v>
      </c>
      <c r="F1670" s="195">
        <v>392891</v>
      </c>
      <c r="G1670" s="195"/>
      <c r="H1670" s="196" t="s">
        <v>2432</v>
      </c>
      <c r="I1670" s="197">
        <v>50</v>
      </c>
      <c r="J1670" s="197">
        <v>0</v>
      </c>
      <c r="K1670" s="198">
        <f t="shared" si="25"/>
        <v>50</v>
      </c>
      <c r="L1670" s="199" t="s">
        <v>1580</v>
      </c>
    </row>
    <row r="1671" spans="1:12" ht="56.25" customHeight="1">
      <c r="A1671" s="200">
        <v>313</v>
      </c>
      <c r="B1671" s="193" t="s">
        <v>5236</v>
      </c>
      <c r="C1671" s="194">
        <v>42801</v>
      </c>
      <c r="D1671" s="194" t="s">
        <v>5239</v>
      </c>
      <c r="E1671" s="195" t="s">
        <v>15</v>
      </c>
      <c r="F1671" s="195">
        <v>1804</v>
      </c>
      <c r="G1671" s="195"/>
      <c r="H1671" s="196" t="s">
        <v>5240</v>
      </c>
      <c r="I1671" s="197">
        <v>1299</v>
      </c>
      <c r="J1671" s="197">
        <v>0</v>
      </c>
      <c r="K1671" s="198">
        <f t="shared" si="25"/>
        <v>1299</v>
      </c>
      <c r="L1671" s="199" t="s">
        <v>1580</v>
      </c>
    </row>
    <row r="1672" spans="1:12" ht="56.25" customHeight="1">
      <c r="A1672" s="200">
        <v>25</v>
      </c>
      <c r="B1672" s="193" t="s">
        <v>1408</v>
      </c>
      <c r="C1672" s="194">
        <v>42801</v>
      </c>
      <c r="D1672" s="194" t="s">
        <v>3683</v>
      </c>
      <c r="E1672" s="195" t="s">
        <v>1728</v>
      </c>
      <c r="F1672" s="195">
        <v>12834554</v>
      </c>
      <c r="G1672" s="195"/>
      <c r="H1672" s="196" t="s">
        <v>3684</v>
      </c>
      <c r="I1672" s="197">
        <v>484474.62</v>
      </c>
      <c r="J1672" s="197">
        <v>0</v>
      </c>
      <c r="K1672" s="198">
        <f t="shared" si="25"/>
        <v>484474.62</v>
      </c>
      <c r="L1672" s="199" t="s">
        <v>1580</v>
      </c>
    </row>
    <row r="1673" spans="1:12" ht="56.25" customHeight="1">
      <c r="A1673" s="200">
        <v>25</v>
      </c>
      <c r="B1673" s="193" t="s">
        <v>1408</v>
      </c>
      <c r="C1673" s="194">
        <v>42801</v>
      </c>
      <c r="D1673" s="194" t="s">
        <v>3685</v>
      </c>
      <c r="E1673" s="195" t="s">
        <v>1728</v>
      </c>
      <c r="F1673" s="195">
        <v>12822906</v>
      </c>
      <c r="G1673" s="195"/>
      <c r="H1673" s="196" t="s">
        <v>3686</v>
      </c>
      <c r="I1673" s="197">
        <v>1490046.8</v>
      </c>
      <c r="J1673" s="197">
        <v>0</v>
      </c>
      <c r="K1673" s="198">
        <f t="shared" ref="K1673:K1736" si="26">+I1673+J1673</f>
        <v>1490046.8</v>
      </c>
      <c r="L1673" s="199" t="s">
        <v>1580</v>
      </c>
    </row>
    <row r="1674" spans="1:12" ht="56.25" customHeight="1">
      <c r="A1674" s="200">
        <v>25</v>
      </c>
      <c r="B1674" s="193" t="s">
        <v>1408</v>
      </c>
      <c r="C1674" s="194">
        <v>42801</v>
      </c>
      <c r="D1674" s="194" t="s">
        <v>3687</v>
      </c>
      <c r="E1674" s="195" t="s">
        <v>1728</v>
      </c>
      <c r="F1674" s="195">
        <v>12822908</v>
      </c>
      <c r="G1674" s="195"/>
      <c r="H1674" s="196" t="s">
        <v>3688</v>
      </c>
      <c r="I1674" s="197">
        <v>266345.31</v>
      </c>
      <c r="J1674" s="197">
        <v>0</v>
      </c>
      <c r="K1674" s="198">
        <f t="shared" si="26"/>
        <v>266345.31</v>
      </c>
      <c r="L1674" s="199" t="s">
        <v>1580</v>
      </c>
    </row>
    <row r="1675" spans="1:12" ht="56.25" customHeight="1">
      <c r="A1675" s="200">
        <v>25</v>
      </c>
      <c r="B1675" s="193" t="s">
        <v>1408</v>
      </c>
      <c r="C1675" s="194">
        <v>42801</v>
      </c>
      <c r="D1675" s="194" t="s">
        <v>3689</v>
      </c>
      <c r="E1675" s="195" t="s">
        <v>1728</v>
      </c>
      <c r="F1675" s="195">
        <v>12822909</v>
      </c>
      <c r="G1675" s="195"/>
      <c r="H1675" s="196" t="s">
        <v>3690</v>
      </c>
      <c r="I1675" s="197">
        <v>1856561.61</v>
      </c>
      <c r="J1675" s="197">
        <v>0</v>
      </c>
      <c r="K1675" s="198">
        <f t="shared" si="26"/>
        <v>1856561.61</v>
      </c>
      <c r="L1675" s="199" t="s">
        <v>1580</v>
      </c>
    </row>
    <row r="1676" spans="1:12" ht="56.25" customHeight="1">
      <c r="A1676" s="200">
        <v>25</v>
      </c>
      <c r="B1676" s="193" t="s">
        <v>1408</v>
      </c>
      <c r="C1676" s="194">
        <v>42801</v>
      </c>
      <c r="D1676" s="194" t="s">
        <v>3691</v>
      </c>
      <c r="E1676" s="195" t="s">
        <v>1728</v>
      </c>
      <c r="F1676" s="195">
        <v>12822910</v>
      </c>
      <c r="G1676" s="195"/>
      <c r="H1676" s="196" t="s">
        <v>3692</v>
      </c>
      <c r="I1676" s="197">
        <v>2142148.42</v>
      </c>
      <c r="J1676" s="197">
        <v>0</v>
      </c>
      <c r="K1676" s="198">
        <f t="shared" si="26"/>
        <v>2142148.42</v>
      </c>
      <c r="L1676" s="199" t="s">
        <v>1580</v>
      </c>
    </row>
    <row r="1677" spans="1:12" ht="56.25" customHeight="1">
      <c r="A1677" s="200">
        <v>25</v>
      </c>
      <c r="B1677" s="193" t="s">
        <v>1408</v>
      </c>
      <c r="C1677" s="194">
        <v>42801</v>
      </c>
      <c r="D1677" s="194" t="s">
        <v>3693</v>
      </c>
      <c r="E1677" s="195" t="s">
        <v>1728</v>
      </c>
      <c r="F1677" s="195">
        <v>12822911</v>
      </c>
      <c r="G1677" s="195"/>
      <c r="H1677" s="196" t="s">
        <v>3694</v>
      </c>
      <c r="I1677" s="197">
        <v>1138035.58</v>
      </c>
      <c r="J1677" s="197">
        <v>0</v>
      </c>
      <c r="K1677" s="198">
        <f t="shared" si="26"/>
        <v>1138035.58</v>
      </c>
      <c r="L1677" s="199" t="s">
        <v>1580</v>
      </c>
    </row>
    <row r="1678" spans="1:12" ht="56.25" customHeight="1">
      <c r="A1678" s="200">
        <v>25</v>
      </c>
      <c r="B1678" s="193" t="s">
        <v>1408</v>
      </c>
      <c r="C1678" s="194">
        <v>42801</v>
      </c>
      <c r="D1678" s="194" t="s">
        <v>3695</v>
      </c>
      <c r="E1678" s="195" t="s">
        <v>1728</v>
      </c>
      <c r="F1678" s="195">
        <v>12822912</v>
      </c>
      <c r="G1678" s="195"/>
      <c r="H1678" s="196" t="s">
        <v>3696</v>
      </c>
      <c r="I1678" s="197">
        <v>669202.74</v>
      </c>
      <c r="J1678" s="197">
        <v>0</v>
      </c>
      <c r="K1678" s="198">
        <f t="shared" si="26"/>
        <v>669202.74</v>
      </c>
      <c r="L1678" s="199" t="s">
        <v>1580</v>
      </c>
    </row>
    <row r="1679" spans="1:12" ht="56.25" customHeight="1">
      <c r="A1679" s="200">
        <v>25</v>
      </c>
      <c r="B1679" s="193" t="s">
        <v>1408</v>
      </c>
      <c r="C1679" s="194">
        <v>42801</v>
      </c>
      <c r="D1679" s="194" t="s">
        <v>3697</v>
      </c>
      <c r="E1679" s="195" t="s">
        <v>1728</v>
      </c>
      <c r="F1679" s="195">
        <v>12822913</v>
      </c>
      <c r="G1679" s="195"/>
      <c r="H1679" s="196" t="s">
        <v>3698</v>
      </c>
      <c r="I1679" s="197">
        <v>84407.8</v>
      </c>
      <c r="J1679" s="197">
        <v>0</v>
      </c>
      <c r="K1679" s="198">
        <f t="shared" si="26"/>
        <v>84407.8</v>
      </c>
      <c r="L1679" s="199" t="s">
        <v>1580</v>
      </c>
    </row>
    <row r="1680" spans="1:12" ht="56.25" customHeight="1">
      <c r="A1680" s="200">
        <v>25</v>
      </c>
      <c r="B1680" s="193" t="s">
        <v>1408</v>
      </c>
      <c r="C1680" s="194">
        <v>42801</v>
      </c>
      <c r="D1680" s="194" t="s">
        <v>3699</v>
      </c>
      <c r="E1680" s="195" t="s">
        <v>1728</v>
      </c>
      <c r="F1680" s="195">
        <v>12822914</v>
      </c>
      <c r="G1680" s="195"/>
      <c r="H1680" s="196" t="s">
        <v>3700</v>
      </c>
      <c r="I1680" s="197">
        <v>386899.87</v>
      </c>
      <c r="J1680" s="197">
        <v>0</v>
      </c>
      <c r="K1680" s="198">
        <f t="shared" si="26"/>
        <v>386899.87</v>
      </c>
      <c r="L1680" s="199" t="s">
        <v>1580</v>
      </c>
    </row>
    <row r="1681" spans="1:12" ht="56.25" customHeight="1">
      <c r="A1681" s="200">
        <v>25</v>
      </c>
      <c r="B1681" s="193" t="s">
        <v>1408</v>
      </c>
      <c r="C1681" s="194">
        <v>42801</v>
      </c>
      <c r="D1681" s="194" t="s">
        <v>3701</v>
      </c>
      <c r="E1681" s="195" t="s">
        <v>1728</v>
      </c>
      <c r="F1681" s="195">
        <v>12822915</v>
      </c>
      <c r="G1681" s="195"/>
      <c r="H1681" s="196" t="s">
        <v>3702</v>
      </c>
      <c r="I1681" s="197">
        <v>578034.1</v>
      </c>
      <c r="J1681" s="197">
        <v>0</v>
      </c>
      <c r="K1681" s="198">
        <f t="shared" si="26"/>
        <v>578034.1</v>
      </c>
      <c r="L1681" s="199" t="s">
        <v>1580</v>
      </c>
    </row>
    <row r="1682" spans="1:12" ht="56.25" customHeight="1">
      <c r="A1682" s="200">
        <v>25</v>
      </c>
      <c r="B1682" s="193" t="s">
        <v>1408</v>
      </c>
      <c r="C1682" s="194">
        <v>42801</v>
      </c>
      <c r="D1682" s="194" t="s">
        <v>3703</v>
      </c>
      <c r="E1682" s="195" t="s">
        <v>1728</v>
      </c>
      <c r="F1682" s="195">
        <v>12822916</v>
      </c>
      <c r="G1682" s="195"/>
      <c r="H1682" s="196" t="s">
        <v>3704</v>
      </c>
      <c r="I1682" s="197">
        <v>364137.89</v>
      </c>
      <c r="J1682" s="197">
        <v>0</v>
      </c>
      <c r="K1682" s="198">
        <f t="shared" si="26"/>
        <v>364137.89</v>
      </c>
      <c r="L1682" s="199" t="s">
        <v>1580</v>
      </c>
    </row>
    <row r="1683" spans="1:12" ht="56.25" customHeight="1">
      <c r="A1683" s="200">
        <v>25</v>
      </c>
      <c r="B1683" s="193" t="s">
        <v>1408</v>
      </c>
      <c r="C1683" s="194">
        <v>42801</v>
      </c>
      <c r="D1683" s="194" t="s">
        <v>3705</v>
      </c>
      <c r="E1683" s="195" t="s">
        <v>1728</v>
      </c>
      <c r="F1683" s="195">
        <v>12822917</v>
      </c>
      <c r="G1683" s="195"/>
      <c r="H1683" s="196" t="s">
        <v>3706</v>
      </c>
      <c r="I1683" s="197">
        <v>300426.94</v>
      </c>
      <c r="J1683" s="197">
        <v>0</v>
      </c>
      <c r="K1683" s="198">
        <f t="shared" si="26"/>
        <v>300426.94</v>
      </c>
      <c r="L1683" s="199" t="s">
        <v>1580</v>
      </c>
    </row>
    <row r="1684" spans="1:12" ht="56.25" customHeight="1">
      <c r="A1684" s="200">
        <v>25</v>
      </c>
      <c r="B1684" s="193" t="s">
        <v>1408</v>
      </c>
      <c r="C1684" s="194">
        <v>42801</v>
      </c>
      <c r="D1684" s="194" t="s">
        <v>3707</v>
      </c>
      <c r="E1684" s="195" t="s">
        <v>1728</v>
      </c>
      <c r="F1684" s="195">
        <v>12822918</v>
      </c>
      <c r="G1684" s="195"/>
      <c r="H1684" s="196" t="s">
        <v>3708</v>
      </c>
      <c r="I1684" s="197">
        <v>608027.13</v>
      </c>
      <c r="J1684" s="197">
        <v>0</v>
      </c>
      <c r="K1684" s="198">
        <f t="shared" si="26"/>
        <v>608027.13</v>
      </c>
      <c r="L1684" s="199" t="s">
        <v>1580</v>
      </c>
    </row>
    <row r="1685" spans="1:12" ht="56.25" customHeight="1">
      <c r="A1685" s="200">
        <v>25</v>
      </c>
      <c r="B1685" s="193" t="s">
        <v>1408</v>
      </c>
      <c r="C1685" s="194">
        <v>42801</v>
      </c>
      <c r="D1685" s="194" t="s">
        <v>3709</v>
      </c>
      <c r="E1685" s="195" t="s">
        <v>1728</v>
      </c>
      <c r="F1685" s="195">
        <v>12822919</v>
      </c>
      <c r="G1685" s="195"/>
      <c r="H1685" s="196" t="s">
        <v>3710</v>
      </c>
      <c r="I1685" s="197">
        <v>6978.74</v>
      </c>
      <c r="J1685" s="197">
        <v>0</v>
      </c>
      <c r="K1685" s="198">
        <f t="shared" si="26"/>
        <v>6978.74</v>
      </c>
      <c r="L1685" s="199" t="s">
        <v>1580</v>
      </c>
    </row>
    <row r="1686" spans="1:12" ht="56.25" customHeight="1">
      <c r="A1686" s="200">
        <v>25</v>
      </c>
      <c r="B1686" s="193" t="s">
        <v>1408</v>
      </c>
      <c r="C1686" s="194">
        <v>42801</v>
      </c>
      <c r="D1686" s="194" t="s">
        <v>3711</v>
      </c>
      <c r="E1686" s="195" t="s">
        <v>1728</v>
      </c>
      <c r="F1686" s="195">
        <v>12822920</v>
      </c>
      <c r="G1686" s="195"/>
      <c r="H1686" s="196" t="s">
        <v>3712</v>
      </c>
      <c r="I1686" s="197">
        <v>266345.31</v>
      </c>
      <c r="J1686" s="197">
        <v>0</v>
      </c>
      <c r="K1686" s="198">
        <f t="shared" si="26"/>
        <v>266345.31</v>
      </c>
      <c r="L1686" s="199" t="s">
        <v>1580</v>
      </c>
    </row>
    <row r="1687" spans="1:12" ht="56.25" customHeight="1">
      <c r="A1687" s="200">
        <v>25</v>
      </c>
      <c r="B1687" s="193" t="s">
        <v>1408</v>
      </c>
      <c r="C1687" s="194">
        <v>42801</v>
      </c>
      <c r="D1687" s="194" t="s">
        <v>3713</v>
      </c>
      <c r="E1687" s="195" t="s">
        <v>1728</v>
      </c>
      <c r="F1687" s="195">
        <v>12822907</v>
      </c>
      <c r="G1687" s="195"/>
      <c r="H1687" s="196" t="s">
        <v>3714</v>
      </c>
      <c r="I1687" s="197">
        <v>331367.69</v>
      </c>
      <c r="J1687" s="197">
        <v>0</v>
      </c>
      <c r="K1687" s="198">
        <f t="shared" si="26"/>
        <v>331367.69</v>
      </c>
      <c r="L1687" s="199" t="s">
        <v>1580</v>
      </c>
    </row>
    <row r="1688" spans="1:12" ht="56.25" customHeight="1">
      <c r="A1688" s="200">
        <v>373</v>
      </c>
      <c r="B1688" s="193" t="s">
        <v>1444</v>
      </c>
      <c r="C1688" s="194">
        <v>42801</v>
      </c>
      <c r="D1688" s="194" t="s">
        <v>5425</v>
      </c>
      <c r="E1688" s="195" t="s">
        <v>1728</v>
      </c>
      <c r="F1688" s="195">
        <v>12836906</v>
      </c>
      <c r="G1688" s="195"/>
      <c r="H1688" s="196" t="s">
        <v>5426</v>
      </c>
      <c r="I1688" s="197">
        <v>0</v>
      </c>
      <c r="J1688" s="197">
        <v>939982.11</v>
      </c>
      <c r="K1688" s="198">
        <f t="shared" si="26"/>
        <v>939982.11</v>
      </c>
      <c r="L1688" s="199" t="s">
        <v>1580</v>
      </c>
    </row>
    <row r="1689" spans="1:12" ht="56.25" customHeight="1">
      <c r="A1689" s="200">
        <v>513</v>
      </c>
      <c r="B1689" s="193" t="s">
        <v>1394</v>
      </c>
      <c r="C1689" s="194">
        <v>42801</v>
      </c>
      <c r="D1689" s="194" t="s">
        <v>5817</v>
      </c>
      <c r="E1689" s="195" t="s">
        <v>15</v>
      </c>
      <c r="F1689" s="195">
        <v>393442</v>
      </c>
      <c r="G1689" s="195"/>
      <c r="H1689" s="196" t="s">
        <v>5818</v>
      </c>
      <c r="I1689" s="197">
        <v>50</v>
      </c>
      <c r="J1689" s="197">
        <v>0</v>
      </c>
      <c r="K1689" s="198">
        <f t="shared" si="26"/>
        <v>50</v>
      </c>
      <c r="L1689" s="199" t="s">
        <v>1580</v>
      </c>
    </row>
    <row r="1690" spans="1:12" ht="56.25" customHeight="1">
      <c r="A1690" s="200">
        <v>513</v>
      </c>
      <c r="B1690" s="193" t="s">
        <v>1394</v>
      </c>
      <c r="C1690" s="194">
        <v>42801</v>
      </c>
      <c r="D1690" s="194" t="s">
        <v>5819</v>
      </c>
      <c r="E1690" s="195" t="s">
        <v>15</v>
      </c>
      <c r="F1690" s="195">
        <v>393580</v>
      </c>
      <c r="G1690" s="195"/>
      <c r="H1690" s="196" t="s">
        <v>5820</v>
      </c>
      <c r="I1690" s="197">
        <v>50</v>
      </c>
      <c r="J1690" s="197">
        <v>0</v>
      </c>
      <c r="K1690" s="198">
        <f t="shared" si="26"/>
        <v>50</v>
      </c>
      <c r="L1690" s="199" t="s">
        <v>1580</v>
      </c>
    </row>
    <row r="1691" spans="1:12" ht="56.25" customHeight="1">
      <c r="A1691" s="200">
        <v>10</v>
      </c>
      <c r="B1691" s="193" t="s">
        <v>1384</v>
      </c>
      <c r="C1691" s="194">
        <v>42801</v>
      </c>
      <c r="D1691" s="194" t="s">
        <v>2433</v>
      </c>
      <c r="E1691" s="195" t="s">
        <v>15</v>
      </c>
      <c r="F1691" s="195">
        <v>393584</v>
      </c>
      <c r="G1691" s="195"/>
      <c r="H1691" s="196" t="s">
        <v>2434</v>
      </c>
      <c r="I1691" s="197">
        <v>50</v>
      </c>
      <c r="J1691" s="197">
        <v>0</v>
      </c>
      <c r="K1691" s="198">
        <f t="shared" si="26"/>
        <v>50</v>
      </c>
      <c r="L1691" s="199" t="s">
        <v>1580</v>
      </c>
    </row>
    <row r="1692" spans="1:12" ht="56.25" customHeight="1">
      <c r="A1692" s="200">
        <v>10</v>
      </c>
      <c r="B1692" s="193" t="s">
        <v>1384</v>
      </c>
      <c r="C1692" s="194">
        <v>42801</v>
      </c>
      <c r="D1692" s="194" t="s">
        <v>2435</v>
      </c>
      <c r="E1692" s="195" t="s">
        <v>15</v>
      </c>
      <c r="F1692" s="195">
        <v>393587</v>
      </c>
      <c r="G1692" s="195"/>
      <c r="H1692" s="196" t="s">
        <v>2436</v>
      </c>
      <c r="I1692" s="197">
        <v>50</v>
      </c>
      <c r="J1692" s="197">
        <v>0</v>
      </c>
      <c r="K1692" s="198">
        <f t="shared" si="26"/>
        <v>50</v>
      </c>
      <c r="L1692" s="199" t="s">
        <v>1580</v>
      </c>
    </row>
    <row r="1693" spans="1:12" ht="56.25" customHeight="1">
      <c r="A1693" s="200">
        <v>291</v>
      </c>
      <c r="B1693" s="193" t="s">
        <v>1395</v>
      </c>
      <c r="C1693" s="194">
        <v>42801</v>
      </c>
      <c r="D1693" s="194" t="s">
        <v>5144</v>
      </c>
      <c r="E1693" s="195" t="s">
        <v>11</v>
      </c>
      <c r="F1693" s="195">
        <v>393671</v>
      </c>
      <c r="G1693" s="195"/>
      <c r="H1693" s="196" t="s">
        <v>5145</v>
      </c>
      <c r="I1693" s="197">
        <v>50</v>
      </c>
      <c r="J1693" s="197">
        <v>0</v>
      </c>
      <c r="K1693" s="198">
        <f t="shared" si="26"/>
        <v>50</v>
      </c>
      <c r="L1693" s="199" t="s">
        <v>1580</v>
      </c>
    </row>
    <row r="1694" spans="1:12" ht="56.25" customHeight="1">
      <c r="A1694" s="200">
        <v>25</v>
      </c>
      <c r="B1694" s="193" t="s">
        <v>1408</v>
      </c>
      <c r="C1694" s="194">
        <v>42801</v>
      </c>
      <c r="D1694" s="194" t="s">
        <v>3715</v>
      </c>
      <c r="E1694" s="195" t="s">
        <v>1728</v>
      </c>
      <c r="F1694" s="195">
        <v>12834715</v>
      </c>
      <c r="G1694" s="195"/>
      <c r="H1694" s="196" t="s">
        <v>3716</v>
      </c>
      <c r="I1694" s="197">
        <v>1178978.8</v>
      </c>
      <c r="J1694" s="197">
        <v>0</v>
      </c>
      <c r="K1694" s="198">
        <f t="shared" si="26"/>
        <v>1178978.8</v>
      </c>
      <c r="L1694" s="199" t="s">
        <v>1580</v>
      </c>
    </row>
    <row r="1695" spans="1:12" ht="56.25" customHeight="1">
      <c r="A1695" s="200">
        <v>25</v>
      </c>
      <c r="B1695" s="193" t="s">
        <v>1408</v>
      </c>
      <c r="C1695" s="194">
        <v>42801</v>
      </c>
      <c r="D1695" s="194" t="s">
        <v>3717</v>
      </c>
      <c r="E1695" s="195" t="s">
        <v>1728</v>
      </c>
      <c r="F1695" s="195">
        <v>12834260</v>
      </c>
      <c r="G1695" s="195"/>
      <c r="H1695" s="196" t="s">
        <v>3718</v>
      </c>
      <c r="I1695" s="197">
        <v>698862.52</v>
      </c>
      <c r="J1695" s="197">
        <v>0</v>
      </c>
      <c r="K1695" s="198">
        <f t="shared" si="26"/>
        <v>698862.52</v>
      </c>
      <c r="L1695" s="199" t="s">
        <v>1580</v>
      </c>
    </row>
    <row r="1696" spans="1:12" ht="56.25" customHeight="1">
      <c r="A1696" s="200">
        <v>25</v>
      </c>
      <c r="B1696" s="193" t="s">
        <v>1408</v>
      </c>
      <c r="C1696" s="194">
        <v>42801</v>
      </c>
      <c r="D1696" s="194" t="s">
        <v>3719</v>
      </c>
      <c r="E1696" s="195" t="s">
        <v>1728</v>
      </c>
      <c r="F1696" s="195">
        <v>12834266</v>
      </c>
      <c r="G1696" s="195"/>
      <c r="H1696" s="196" t="s">
        <v>3720</v>
      </c>
      <c r="I1696" s="197">
        <v>405121.86</v>
      </c>
      <c r="J1696" s="197">
        <v>0</v>
      </c>
      <c r="K1696" s="198">
        <f t="shared" si="26"/>
        <v>405121.86</v>
      </c>
      <c r="L1696" s="199" t="s">
        <v>1580</v>
      </c>
    </row>
    <row r="1697" spans="1:12" ht="56.25" customHeight="1">
      <c r="A1697" s="200">
        <v>25</v>
      </c>
      <c r="B1697" s="193" t="s">
        <v>1408</v>
      </c>
      <c r="C1697" s="194">
        <v>42801</v>
      </c>
      <c r="D1697" s="194" t="s">
        <v>3721</v>
      </c>
      <c r="E1697" s="195" t="s">
        <v>1728</v>
      </c>
      <c r="F1697" s="195">
        <v>12834276</v>
      </c>
      <c r="G1697" s="195"/>
      <c r="H1697" s="196" t="s">
        <v>3722</v>
      </c>
      <c r="I1697" s="197">
        <v>1010225.3</v>
      </c>
      <c r="J1697" s="197">
        <v>0</v>
      </c>
      <c r="K1697" s="198">
        <f t="shared" si="26"/>
        <v>1010225.3</v>
      </c>
      <c r="L1697" s="199" t="s">
        <v>1580</v>
      </c>
    </row>
    <row r="1698" spans="1:12" ht="56.25" customHeight="1">
      <c r="A1698" s="200">
        <v>25</v>
      </c>
      <c r="B1698" s="193" t="s">
        <v>1408</v>
      </c>
      <c r="C1698" s="194">
        <v>42801</v>
      </c>
      <c r="D1698" s="194" t="s">
        <v>3723</v>
      </c>
      <c r="E1698" s="195" t="s">
        <v>1728</v>
      </c>
      <c r="F1698" s="195">
        <v>12834312</v>
      </c>
      <c r="G1698" s="195"/>
      <c r="H1698" s="196" t="s">
        <v>3673</v>
      </c>
      <c r="I1698" s="197">
        <v>536898.46</v>
      </c>
      <c r="J1698" s="197">
        <v>0</v>
      </c>
      <c r="K1698" s="198">
        <f t="shared" si="26"/>
        <v>536898.46</v>
      </c>
      <c r="L1698" s="199" t="s">
        <v>1580</v>
      </c>
    </row>
    <row r="1699" spans="1:12" ht="56.25" customHeight="1">
      <c r="A1699" s="200">
        <v>25</v>
      </c>
      <c r="B1699" s="193" t="s">
        <v>1408</v>
      </c>
      <c r="C1699" s="194">
        <v>42801</v>
      </c>
      <c r="D1699" s="194" t="s">
        <v>3724</v>
      </c>
      <c r="E1699" s="195" t="s">
        <v>1728</v>
      </c>
      <c r="F1699" s="195">
        <v>12834375</v>
      </c>
      <c r="G1699" s="195"/>
      <c r="H1699" s="196" t="s">
        <v>3725</v>
      </c>
      <c r="I1699" s="197">
        <v>1388735.14</v>
      </c>
      <c r="J1699" s="197">
        <v>0</v>
      </c>
      <c r="K1699" s="198">
        <f t="shared" si="26"/>
        <v>1388735.14</v>
      </c>
      <c r="L1699" s="199" t="s">
        <v>1580</v>
      </c>
    </row>
    <row r="1700" spans="1:12" ht="56.25" customHeight="1">
      <c r="A1700" s="200">
        <v>25</v>
      </c>
      <c r="B1700" s="193" t="s">
        <v>1408</v>
      </c>
      <c r="C1700" s="194">
        <v>42801</v>
      </c>
      <c r="D1700" s="194" t="s">
        <v>3726</v>
      </c>
      <c r="E1700" s="195" t="s">
        <v>1728</v>
      </c>
      <c r="F1700" s="195">
        <v>12834380</v>
      </c>
      <c r="G1700" s="195"/>
      <c r="H1700" s="196" t="s">
        <v>3727</v>
      </c>
      <c r="I1700" s="197">
        <v>227992.77000000002</v>
      </c>
      <c r="J1700" s="197">
        <v>0</v>
      </c>
      <c r="K1700" s="198">
        <f t="shared" si="26"/>
        <v>227992.77000000002</v>
      </c>
      <c r="L1700" s="199" t="s">
        <v>1580</v>
      </c>
    </row>
    <row r="1701" spans="1:12" ht="56.25" customHeight="1">
      <c r="A1701" s="200">
        <v>25</v>
      </c>
      <c r="B1701" s="193" t="s">
        <v>1408</v>
      </c>
      <c r="C1701" s="194">
        <v>42801</v>
      </c>
      <c r="D1701" s="194" t="s">
        <v>3728</v>
      </c>
      <c r="E1701" s="195" t="s">
        <v>1728</v>
      </c>
      <c r="F1701" s="195">
        <v>12834407</v>
      </c>
      <c r="G1701" s="195"/>
      <c r="H1701" s="196" t="s">
        <v>3729</v>
      </c>
      <c r="I1701" s="197">
        <v>630472.79</v>
      </c>
      <c r="J1701" s="197">
        <v>0</v>
      </c>
      <c r="K1701" s="198">
        <f t="shared" si="26"/>
        <v>630472.79</v>
      </c>
      <c r="L1701" s="199" t="s">
        <v>1580</v>
      </c>
    </row>
    <row r="1702" spans="1:12" ht="56.25" customHeight="1">
      <c r="A1702" s="200">
        <v>25</v>
      </c>
      <c r="B1702" s="193" t="s">
        <v>1408</v>
      </c>
      <c r="C1702" s="194">
        <v>42801</v>
      </c>
      <c r="D1702" s="194" t="s">
        <v>3730</v>
      </c>
      <c r="E1702" s="195" t="s">
        <v>1728</v>
      </c>
      <c r="F1702" s="195">
        <v>12834449</v>
      </c>
      <c r="G1702" s="195"/>
      <c r="H1702" s="196" t="s">
        <v>3731</v>
      </c>
      <c r="I1702" s="197">
        <v>1084097.93</v>
      </c>
      <c r="J1702" s="197">
        <v>0</v>
      </c>
      <c r="K1702" s="198">
        <f t="shared" si="26"/>
        <v>1084097.93</v>
      </c>
      <c r="L1702" s="199" t="s">
        <v>1580</v>
      </c>
    </row>
    <row r="1703" spans="1:12" ht="56.25" customHeight="1">
      <c r="A1703" s="200">
        <v>25</v>
      </c>
      <c r="B1703" s="193" t="s">
        <v>1408</v>
      </c>
      <c r="C1703" s="194">
        <v>42801</v>
      </c>
      <c r="D1703" s="194" t="s">
        <v>3732</v>
      </c>
      <c r="E1703" s="195" t="s">
        <v>1728</v>
      </c>
      <c r="F1703" s="195">
        <v>12834533</v>
      </c>
      <c r="G1703" s="195"/>
      <c r="H1703" s="196" t="s">
        <v>3733</v>
      </c>
      <c r="I1703" s="197">
        <v>4030156.36</v>
      </c>
      <c r="J1703" s="197">
        <v>0</v>
      </c>
      <c r="K1703" s="198">
        <f t="shared" si="26"/>
        <v>4030156.36</v>
      </c>
      <c r="L1703" s="199" t="s">
        <v>1580</v>
      </c>
    </row>
    <row r="1704" spans="1:12" ht="56.25" customHeight="1">
      <c r="A1704" s="200">
        <v>25</v>
      </c>
      <c r="B1704" s="193" t="s">
        <v>1408</v>
      </c>
      <c r="C1704" s="194">
        <v>42801</v>
      </c>
      <c r="D1704" s="194" t="s">
        <v>3734</v>
      </c>
      <c r="E1704" s="195" t="s">
        <v>1728</v>
      </c>
      <c r="F1704" s="195">
        <v>12834534</v>
      </c>
      <c r="G1704" s="195"/>
      <c r="H1704" s="196" t="s">
        <v>3735</v>
      </c>
      <c r="I1704" s="197">
        <v>219508.4</v>
      </c>
      <c r="J1704" s="197">
        <v>0</v>
      </c>
      <c r="K1704" s="198">
        <f t="shared" si="26"/>
        <v>219508.4</v>
      </c>
      <c r="L1704" s="199" t="s">
        <v>1580</v>
      </c>
    </row>
    <row r="1705" spans="1:12" ht="56.25" customHeight="1">
      <c r="A1705" s="200">
        <v>10</v>
      </c>
      <c r="B1705" s="193" t="s">
        <v>1384</v>
      </c>
      <c r="C1705" s="194">
        <v>42802</v>
      </c>
      <c r="D1705" s="194" t="s">
        <v>2437</v>
      </c>
      <c r="E1705" s="195" t="s">
        <v>11</v>
      </c>
      <c r="F1705" s="195">
        <v>881494</v>
      </c>
      <c r="G1705" s="195"/>
      <c r="H1705" s="196" t="s">
        <v>2438</v>
      </c>
      <c r="I1705" s="197">
        <v>50</v>
      </c>
      <c r="J1705" s="197">
        <v>0</v>
      </c>
      <c r="K1705" s="198">
        <f t="shared" si="26"/>
        <v>50</v>
      </c>
      <c r="L1705" s="199" t="s">
        <v>1580</v>
      </c>
    </row>
    <row r="1706" spans="1:12" ht="56.25" customHeight="1">
      <c r="A1706" s="200">
        <v>10</v>
      </c>
      <c r="B1706" s="193" t="s">
        <v>1384</v>
      </c>
      <c r="C1706" s="194">
        <v>42802</v>
      </c>
      <c r="D1706" s="194" t="s">
        <v>2439</v>
      </c>
      <c r="E1706" s="195" t="s">
        <v>6</v>
      </c>
      <c r="F1706" s="195">
        <v>881494</v>
      </c>
      <c r="G1706" s="195"/>
      <c r="H1706" s="196" t="s">
        <v>2440</v>
      </c>
      <c r="I1706" s="197">
        <v>0</v>
      </c>
      <c r="J1706" s="197">
        <v>19781.29</v>
      </c>
      <c r="K1706" s="198">
        <f t="shared" si="26"/>
        <v>19781.29</v>
      </c>
      <c r="L1706" s="199" t="s">
        <v>1580</v>
      </c>
    </row>
    <row r="1707" spans="1:12" ht="56.25" customHeight="1">
      <c r="A1707" s="200">
        <v>10</v>
      </c>
      <c r="B1707" s="193" t="s">
        <v>1384</v>
      </c>
      <c r="C1707" s="194">
        <v>42802</v>
      </c>
      <c r="D1707" s="194" t="s">
        <v>2441</v>
      </c>
      <c r="E1707" s="195" t="s">
        <v>11</v>
      </c>
      <c r="F1707" s="195">
        <v>881487</v>
      </c>
      <c r="G1707" s="195"/>
      <c r="H1707" s="196" t="s">
        <v>2442</v>
      </c>
      <c r="I1707" s="197">
        <v>50</v>
      </c>
      <c r="J1707" s="197">
        <v>0</v>
      </c>
      <c r="K1707" s="198">
        <f t="shared" si="26"/>
        <v>50</v>
      </c>
      <c r="L1707" s="199" t="s">
        <v>1580</v>
      </c>
    </row>
    <row r="1708" spans="1:12" ht="56.25" customHeight="1">
      <c r="A1708" s="200">
        <v>10</v>
      </c>
      <c r="B1708" s="193" t="s">
        <v>1384</v>
      </c>
      <c r="C1708" s="194">
        <v>42802</v>
      </c>
      <c r="D1708" s="194" t="s">
        <v>2443</v>
      </c>
      <c r="E1708" s="195" t="s">
        <v>6</v>
      </c>
      <c r="F1708" s="195">
        <v>881487</v>
      </c>
      <c r="G1708" s="195"/>
      <c r="H1708" s="196" t="s">
        <v>2444</v>
      </c>
      <c r="I1708" s="197">
        <v>0</v>
      </c>
      <c r="J1708" s="197">
        <v>82119.55</v>
      </c>
      <c r="K1708" s="198">
        <f t="shared" si="26"/>
        <v>82119.55</v>
      </c>
      <c r="L1708" s="199" t="s">
        <v>1580</v>
      </c>
    </row>
    <row r="1709" spans="1:12" ht="56.25" customHeight="1">
      <c r="A1709" s="200">
        <v>119</v>
      </c>
      <c r="B1709" s="193" t="s">
        <v>1495</v>
      </c>
      <c r="C1709" s="194">
        <v>42802</v>
      </c>
      <c r="D1709" s="194" t="s">
        <v>4780</v>
      </c>
      <c r="E1709" s="195" t="s">
        <v>11</v>
      </c>
      <c r="F1709" s="195">
        <v>881486</v>
      </c>
      <c r="G1709" s="195"/>
      <c r="H1709" s="196" t="s">
        <v>4781</v>
      </c>
      <c r="I1709" s="197">
        <v>50</v>
      </c>
      <c r="J1709" s="197">
        <v>0</v>
      </c>
      <c r="K1709" s="198">
        <f t="shared" si="26"/>
        <v>50</v>
      </c>
      <c r="L1709" s="199" t="s">
        <v>1580</v>
      </c>
    </row>
    <row r="1710" spans="1:12" ht="56.25" customHeight="1">
      <c r="A1710" s="200">
        <v>10</v>
      </c>
      <c r="B1710" s="193" t="s">
        <v>1384</v>
      </c>
      <c r="C1710" s="194">
        <v>42802</v>
      </c>
      <c r="D1710" s="194" t="s">
        <v>2445</v>
      </c>
      <c r="E1710" s="195" t="s">
        <v>11</v>
      </c>
      <c r="F1710" s="195">
        <v>881485</v>
      </c>
      <c r="G1710" s="195"/>
      <c r="H1710" s="196" t="s">
        <v>2446</v>
      </c>
      <c r="I1710" s="197">
        <v>50</v>
      </c>
      <c r="J1710" s="197">
        <v>0</v>
      </c>
      <c r="K1710" s="198">
        <f t="shared" si="26"/>
        <v>50</v>
      </c>
      <c r="L1710" s="199" t="s">
        <v>1580</v>
      </c>
    </row>
    <row r="1711" spans="1:12" ht="56.25" customHeight="1">
      <c r="A1711" s="200">
        <v>10</v>
      </c>
      <c r="B1711" s="193" t="s">
        <v>1384</v>
      </c>
      <c r="C1711" s="194">
        <v>42802</v>
      </c>
      <c r="D1711" s="194" t="s">
        <v>2447</v>
      </c>
      <c r="E1711" s="195" t="s">
        <v>6</v>
      </c>
      <c r="F1711" s="195">
        <v>881485</v>
      </c>
      <c r="G1711" s="195"/>
      <c r="H1711" s="196" t="s">
        <v>2448</v>
      </c>
      <c r="I1711" s="197">
        <v>0</v>
      </c>
      <c r="J1711" s="197">
        <v>2416.7800000000002</v>
      </c>
      <c r="K1711" s="198">
        <f t="shared" si="26"/>
        <v>2416.7800000000002</v>
      </c>
      <c r="L1711" s="199" t="s">
        <v>1580</v>
      </c>
    </row>
    <row r="1712" spans="1:12" ht="56.25" customHeight="1">
      <c r="A1712" s="200">
        <v>513</v>
      </c>
      <c r="B1712" s="193" t="s">
        <v>1394</v>
      </c>
      <c r="C1712" s="194">
        <v>42802</v>
      </c>
      <c r="D1712" s="194" t="s">
        <v>5821</v>
      </c>
      <c r="E1712" s="195" t="s">
        <v>11</v>
      </c>
      <c r="F1712" s="195">
        <v>881467</v>
      </c>
      <c r="G1712" s="195"/>
      <c r="H1712" s="196" t="s">
        <v>5822</v>
      </c>
      <c r="I1712" s="197">
        <v>1150</v>
      </c>
      <c r="J1712" s="197">
        <v>0</v>
      </c>
      <c r="K1712" s="198">
        <f t="shared" si="26"/>
        <v>1150</v>
      </c>
      <c r="L1712" s="199" t="s">
        <v>1580</v>
      </c>
    </row>
    <row r="1713" spans="1:12" ht="56.25" customHeight="1">
      <c r="A1713" s="200">
        <v>513</v>
      </c>
      <c r="B1713" s="193" t="s">
        <v>1394</v>
      </c>
      <c r="C1713" s="194">
        <v>42802</v>
      </c>
      <c r="D1713" s="194" t="s">
        <v>5823</v>
      </c>
      <c r="E1713" s="195" t="s">
        <v>11</v>
      </c>
      <c r="F1713" s="195">
        <v>881448</v>
      </c>
      <c r="G1713" s="195"/>
      <c r="H1713" s="196" t="s">
        <v>5824</v>
      </c>
      <c r="I1713" s="197">
        <v>50</v>
      </c>
      <c r="J1713" s="197">
        <v>0</v>
      </c>
      <c r="K1713" s="198">
        <f t="shared" si="26"/>
        <v>50</v>
      </c>
      <c r="L1713" s="199" t="s">
        <v>1580</v>
      </c>
    </row>
    <row r="1714" spans="1:12" ht="56.25" customHeight="1">
      <c r="A1714" s="200" t="s">
        <v>629</v>
      </c>
      <c r="B1714" s="193" t="s">
        <v>630</v>
      </c>
      <c r="C1714" s="194">
        <v>42802</v>
      </c>
      <c r="D1714" s="194" t="s">
        <v>7605</v>
      </c>
      <c r="E1714" s="195" t="s">
        <v>6</v>
      </c>
      <c r="F1714" s="195">
        <v>810261</v>
      </c>
      <c r="G1714" s="195"/>
      <c r="H1714" s="196" t="s">
        <v>7606</v>
      </c>
      <c r="I1714" s="197">
        <v>0</v>
      </c>
      <c r="J1714" s="197">
        <v>210000</v>
      </c>
      <c r="K1714" s="198">
        <f t="shared" si="26"/>
        <v>210000</v>
      </c>
      <c r="L1714" s="199" t="s">
        <v>1580</v>
      </c>
    </row>
    <row r="1715" spans="1:12" ht="56.25" customHeight="1">
      <c r="A1715" s="200" t="s">
        <v>628</v>
      </c>
      <c r="B1715" s="193" t="s">
        <v>627</v>
      </c>
      <c r="C1715" s="194">
        <v>42802</v>
      </c>
      <c r="D1715" s="194" t="s">
        <v>6570</v>
      </c>
      <c r="E1715" s="195" t="s">
        <v>6</v>
      </c>
      <c r="F1715" s="195">
        <v>810227</v>
      </c>
      <c r="G1715" s="195"/>
      <c r="H1715" s="196" t="s">
        <v>6571</v>
      </c>
      <c r="I1715" s="197">
        <v>0</v>
      </c>
      <c r="J1715" s="197">
        <v>5473.02</v>
      </c>
      <c r="K1715" s="198">
        <f t="shared" si="26"/>
        <v>5473.02</v>
      </c>
      <c r="L1715" s="199" t="s">
        <v>1580</v>
      </c>
    </row>
    <row r="1716" spans="1:12" ht="56.25" customHeight="1">
      <c r="A1716" s="200" t="s">
        <v>628</v>
      </c>
      <c r="B1716" s="193" t="s">
        <v>627</v>
      </c>
      <c r="C1716" s="194">
        <v>42802</v>
      </c>
      <c r="D1716" s="194" t="s">
        <v>6572</v>
      </c>
      <c r="E1716" s="195" t="s">
        <v>6</v>
      </c>
      <c r="F1716" s="195">
        <v>810226</v>
      </c>
      <c r="G1716" s="195"/>
      <c r="H1716" s="196" t="s">
        <v>6573</v>
      </c>
      <c r="I1716" s="197">
        <v>0</v>
      </c>
      <c r="J1716" s="197">
        <v>5473.02</v>
      </c>
      <c r="K1716" s="198">
        <f t="shared" si="26"/>
        <v>5473.02</v>
      </c>
      <c r="L1716" s="199" t="s">
        <v>1580</v>
      </c>
    </row>
    <row r="1717" spans="1:12" ht="56.25" customHeight="1">
      <c r="A1717" s="200">
        <v>25</v>
      </c>
      <c r="B1717" s="193" t="s">
        <v>1408</v>
      </c>
      <c r="C1717" s="194">
        <v>42802</v>
      </c>
      <c r="D1717" s="194" t="s">
        <v>3736</v>
      </c>
      <c r="E1717" s="195" t="s">
        <v>1728</v>
      </c>
      <c r="F1717" s="195">
        <v>12836372</v>
      </c>
      <c r="G1717" s="195"/>
      <c r="H1717" s="196" t="s">
        <v>3737</v>
      </c>
      <c r="I1717" s="197">
        <v>500914.76</v>
      </c>
      <c r="J1717" s="197">
        <v>0</v>
      </c>
      <c r="K1717" s="198">
        <f t="shared" si="26"/>
        <v>500914.76</v>
      </c>
      <c r="L1717" s="199" t="s">
        <v>1580</v>
      </c>
    </row>
    <row r="1718" spans="1:12" ht="56.25" customHeight="1">
      <c r="A1718" s="200">
        <v>513</v>
      </c>
      <c r="B1718" s="193" t="s">
        <v>1394</v>
      </c>
      <c r="C1718" s="194">
        <v>42802</v>
      </c>
      <c r="D1718" s="194" t="s">
        <v>5825</v>
      </c>
      <c r="E1718" s="195" t="s">
        <v>15</v>
      </c>
      <c r="F1718" s="195">
        <v>394822</v>
      </c>
      <c r="G1718" s="195"/>
      <c r="H1718" s="196" t="s">
        <v>5826</v>
      </c>
      <c r="I1718" s="197">
        <v>50</v>
      </c>
      <c r="J1718" s="197">
        <v>0</v>
      </c>
      <c r="K1718" s="198">
        <f t="shared" si="26"/>
        <v>50</v>
      </c>
      <c r="L1718" s="199" t="s">
        <v>1580</v>
      </c>
    </row>
    <row r="1719" spans="1:12" ht="56.25" customHeight="1">
      <c r="A1719" s="200">
        <v>513</v>
      </c>
      <c r="B1719" s="193" t="s">
        <v>1394</v>
      </c>
      <c r="C1719" s="194">
        <v>42802</v>
      </c>
      <c r="D1719" s="194" t="s">
        <v>5827</v>
      </c>
      <c r="E1719" s="195" t="s">
        <v>15</v>
      </c>
      <c r="F1719" s="195">
        <v>394816</v>
      </c>
      <c r="G1719" s="195"/>
      <c r="H1719" s="196" t="s">
        <v>1456</v>
      </c>
      <c r="I1719" s="197">
        <v>50</v>
      </c>
      <c r="J1719" s="197">
        <v>0</v>
      </c>
      <c r="K1719" s="198">
        <f t="shared" si="26"/>
        <v>50</v>
      </c>
      <c r="L1719" s="199" t="s">
        <v>1580</v>
      </c>
    </row>
    <row r="1720" spans="1:12" ht="56.25" customHeight="1">
      <c r="A1720" s="200">
        <v>10</v>
      </c>
      <c r="B1720" s="193" t="s">
        <v>1384</v>
      </c>
      <c r="C1720" s="194">
        <v>42802</v>
      </c>
      <c r="D1720" s="194" t="s">
        <v>2449</v>
      </c>
      <c r="E1720" s="195" t="s">
        <v>15</v>
      </c>
      <c r="F1720" s="195">
        <v>394676</v>
      </c>
      <c r="G1720" s="195"/>
      <c r="H1720" s="196" t="s">
        <v>2450</v>
      </c>
      <c r="I1720" s="197">
        <v>50</v>
      </c>
      <c r="J1720" s="197">
        <v>0</v>
      </c>
      <c r="K1720" s="198">
        <f t="shared" si="26"/>
        <v>50</v>
      </c>
      <c r="L1720" s="199" t="s">
        <v>1580</v>
      </c>
    </row>
    <row r="1721" spans="1:12" ht="56.25" customHeight="1">
      <c r="A1721" s="200">
        <v>513</v>
      </c>
      <c r="B1721" s="193" t="s">
        <v>1394</v>
      </c>
      <c r="C1721" s="194">
        <v>42802</v>
      </c>
      <c r="D1721" s="194" t="s">
        <v>5828</v>
      </c>
      <c r="E1721" s="195" t="s">
        <v>15</v>
      </c>
      <c r="F1721" s="195">
        <v>1825</v>
      </c>
      <c r="G1721" s="195"/>
      <c r="H1721" s="196" t="s">
        <v>5829</v>
      </c>
      <c r="I1721" s="197">
        <v>283.24</v>
      </c>
      <c r="J1721" s="197">
        <v>0</v>
      </c>
      <c r="K1721" s="198">
        <f t="shared" si="26"/>
        <v>283.24</v>
      </c>
      <c r="L1721" s="199" t="s">
        <v>1580</v>
      </c>
    </row>
    <row r="1722" spans="1:12" ht="56.25" customHeight="1">
      <c r="A1722" s="200">
        <v>590</v>
      </c>
      <c r="B1722" s="193" t="s">
        <v>1420</v>
      </c>
      <c r="C1722" s="194">
        <v>42802</v>
      </c>
      <c r="D1722" s="194" t="s">
        <v>6157</v>
      </c>
      <c r="E1722" s="195" t="s">
        <v>15</v>
      </c>
      <c r="F1722" s="195">
        <v>1827</v>
      </c>
      <c r="G1722" s="195"/>
      <c r="H1722" s="196" t="s">
        <v>6158</v>
      </c>
      <c r="I1722" s="197">
        <v>2467.6</v>
      </c>
      <c r="J1722" s="197">
        <v>0</v>
      </c>
      <c r="K1722" s="198">
        <f t="shared" si="26"/>
        <v>2467.6</v>
      </c>
      <c r="L1722" s="199" t="s">
        <v>1580</v>
      </c>
    </row>
    <row r="1723" spans="1:12" ht="56.25" customHeight="1">
      <c r="A1723" s="200">
        <v>35</v>
      </c>
      <c r="B1723" s="193" t="s">
        <v>1403</v>
      </c>
      <c r="C1723" s="194">
        <v>42802</v>
      </c>
      <c r="D1723" s="194" t="s">
        <v>4278</v>
      </c>
      <c r="E1723" s="195" t="s">
        <v>15</v>
      </c>
      <c r="F1723" s="195">
        <v>1826</v>
      </c>
      <c r="G1723" s="195"/>
      <c r="H1723" s="196" t="s">
        <v>4279</v>
      </c>
      <c r="I1723" s="197">
        <v>295.11</v>
      </c>
      <c r="J1723" s="197">
        <v>0</v>
      </c>
      <c r="K1723" s="198">
        <f t="shared" si="26"/>
        <v>295.11</v>
      </c>
      <c r="L1723" s="199" t="s">
        <v>1580</v>
      </c>
    </row>
    <row r="1724" spans="1:12" ht="56.25" customHeight="1">
      <c r="A1724" s="200">
        <v>513</v>
      </c>
      <c r="B1724" s="193" t="s">
        <v>1394</v>
      </c>
      <c r="C1724" s="194">
        <v>42802</v>
      </c>
      <c r="D1724" s="194" t="s">
        <v>5830</v>
      </c>
      <c r="E1724" s="195" t="s">
        <v>15</v>
      </c>
      <c r="F1724" s="195">
        <v>1822</v>
      </c>
      <c r="G1724" s="195"/>
      <c r="H1724" s="196" t="s">
        <v>5831</v>
      </c>
      <c r="I1724" s="197">
        <v>418.52</v>
      </c>
      <c r="J1724" s="197">
        <v>0</v>
      </c>
      <c r="K1724" s="198">
        <f t="shared" si="26"/>
        <v>418.52</v>
      </c>
      <c r="L1724" s="199" t="s">
        <v>1580</v>
      </c>
    </row>
    <row r="1725" spans="1:12" ht="56.25" customHeight="1">
      <c r="A1725" s="200">
        <v>513</v>
      </c>
      <c r="B1725" s="193" t="s">
        <v>1394</v>
      </c>
      <c r="C1725" s="194">
        <v>42802</v>
      </c>
      <c r="D1725" s="194" t="s">
        <v>5832</v>
      </c>
      <c r="E1725" s="195" t="s">
        <v>15</v>
      </c>
      <c r="F1725" s="195">
        <v>1823</v>
      </c>
      <c r="G1725" s="195"/>
      <c r="H1725" s="196" t="s">
        <v>5833</v>
      </c>
      <c r="I1725" s="197">
        <v>277.07</v>
      </c>
      <c r="J1725" s="197">
        <v>0</v>
      </c>
      <c r="K1725" s="198">
        <f t="shared" si="26"/>
        <v>277.07</v>
      </c>
      <c r="L1725" s="199" t="s">
        <v>1580</v>
      </c>
    </row>
    <row r="1726" spans="1:12" ht="56.25" customHeight="1">
      <c r="A1726" s="200">
        <v>513</v>
      </c>
      <c r="B1726" s="193" t="s">
        <v>1394</v>
      </c>
      <c r="C1726" s="194">
        <v>42802</v>
      </c>
      <c r="D1726" s="194" t="s">
        <v>5834</v>
      </c>
      <c r="E1726" s="195" t="s">
        <v>15</v>
      </c>
      <c r="F1726" s="195">
        <v>1824</v>
      </c>
      <c r="G1726" s="195"/>
      <c r="H1726" s="196" t="s">
        <v>5835</v>
      </c>
      <c r="I1726" s="197">
        <v>282.35000000000002</v>
      </c>
      <c r="J1726" s="197">
        <v>0</v>
      </c>
      <c r="K1726" s="198">
        <f t="shared" si="26"/>
        <v>282.35000000000002</v>
      </c>
      <c r="L1726" s="199" t="s">
        <v>1580</v>
      </c>
    </row>
    <row r="1727" spans="1:12" ht="56.25" customHeight="1">
      <c r="A1727" s="200">
        <v>197</v>
      </c>
      <c r="B1727" s="193" t="s">
        <v>1423</v>
      </c>
      <c r="C1727" s="194">
        <v>42802</v>
      </c>
      <c r="D1727" s="194" t="s">
        <v>4925</v>
      </c>
      <c r="E1727" s="195" t="s">
        <v>1290</v>
      </c>
      <c r="F1727" s="195">
        <v>1803</v>
      </c>
      <c r="G1727" s="195"/>
      <c r="H1727" s="196" t="s">
        <v>4926</v>
      </c>
      <c r="I1727" s="197">
        <v>39.96</v>
      </c>
      <c r="J1727" s="197">
        <v>0</v>
      </c>
      <c r="K1727" s="198">
        <f t="shared" si="26"/>
        <v>39.96</v>
      </c>
      <c r="L1727" s="199" t="s">
        <v>1580</v>
      </c>
    </row>
    <row r="1728" spans="1:12" ht="56.25" customHeight="1">
      <c r="A1728" s="200">
        <v>197</v>
      </c>
      <c r="B1728" s="193" t="s">
        <v>1423</v>
      </c>
      <c r="C1728" s="194">
        <v>42802</v>
      </c>
      <c r="D1728" s="194" t="s">
        <v>4927</v>
      </c>
      <c r="E1728" s="195" t="s">
        <v>15</v>
      </c>
      <c r="F1728" s="195">
        <v>1803</v>
      </c>
      <c r="G1728" s="195"/>
      <c r="H1728" s="196" t="s">
        <v>4928</v>
      </c>
      <c r="I1728" s="197">
        <v>273.16000000000003</v>
      </c>
      <c r="J1728" s="197">
        <v>0</v>
      </c>
      <c r="K1728" s="198">
        <f t="shared" si="26"/>
        <v>273.16000000000003</v>
      </c>
      <c r="L1728" s="199" t="s">
        <v>1580</v>
      </c>
    </row>
    <row r="1729" spans="1:12" ht="56.25" customHeight="1">
      <c r="A1729" s="200">
        <v>10</v>
      </c>
      <c r="B1729" s="193" t="s">
        <v>1384</v>
      </c>
      <c r="C1729" s="194">
        <v>42802</v>
      </c>
      <c r="D1729" s="194" t="s">
        <v>2451</v>
      </c>
      <c r="E1729" s="195" t="s">
        <v>15</v>
      </c>
      <c r="F1729" s="195">
        <v>393779</v>
      </c>
      <c r="G1729" s="195"/>
      <c r="H1729" s="196" t="s">
        <v>2452</v>
      </c>
      <c r="I1729" s="197">
        <v>50</v>
      </c>
      <c r="J1729" s="197">
        <v>0</v>
      </c>
      <c r="K1729" s="198">
        <f t="shared" si="26"/>
        <v>50</v>
      </c>
      <c r="L1729" s="199" t="s">
        <v>1580</v>
      </c>
    </row>
    <row r="1730" spans="1:12" ht="56.25" customHeight="1">
      <c r="A1730" s="200">
        <v>10</v>
      </c>
      <c r="B1730" s="193" t="s">
        <v>1384</v>
      </c>
      <c r="C1730" s="194">
        <v>42802</v>
      </c>
      <c r="D1730" s="194" t="s">
        <v>2453</v>
      </c>
      <c r="E1730" s="195" t="s">
        <v>15</v>
      </c>
      <c r="F1730" s="195">
        <v>393781</v>
      </c>
      <c r="G1730" s="195"/>
      <c r="H1730" s="196" t="s">
        <v>2454</v>
      </c>
      <c r="I1730" s="197">
        <v>50</v>
      </c>
      <c r="J1730" s="197">
        <v>0</v>
      </c>
      <c r="K1730" s="198">
        <f t="shared" si="26"/>
        <v>50</v>
      </c>
      <c r="L1730" s="199" t="s">
        <v>1580</v>
      </c>
    </row>
    <row r="1731" spans="1:12" ht="56.25" customHeight="1">
      <c r="A1731" s="200">
        <v>513</v>
      </c>
      <c r="B1731" s="193" t="s">
        <v>1394</v>
      </c>
      <c r="C1731" s="194">
        <v>42802</v>
      </c>
      <c r="D1731" s="194" t="s">
        <v>5836</v>
      </c>
      <c r="E1731" s="195" t="s">
        <v>15</v>
      </c>
      <c r="F1731" s="195">
        <v>393909</v>
      </c>
      <c r="G1731" s="195"/>
      <c r="H1731" s="196" t="s">
        <v>5837</v>
      </c>
      <c r="I1731" s="197">
        <v>50</v>
      </c>
      <c r="J1731" s="197">
        <v>0</v>
      </c>
      <c r="K1731" s="198">
        <f t="shared" si="26"/>
        <v>50</v>
      </c>
      <c r="L1731" s="199" t="s">
        <v>1580</v>
      </c>
    </row>
    <row r="1732" spans="1:12" ht="56.25" customHeight="1">
      <c r="A1732" s="200">
        <v>10</v>
      </c>
      <c r="B1732" s="193" t="s">
        <v>1384</v>
      </c>
      <c r="C1732" s="194">
        <v>42802</v>
      </c>
      <c r="D1732" s="194" t="s">
        <v>2455</v>
      </c>
      <c r="E1732" s="195" t="s">
        <v>15</v>
      </c>
      <c r="F1732" s="195">
        <v>1821</v>
      </c>
      <c r="G1732" s="195"/>
      <c r="H1732" s="196" t="s">
        <v>2456</v>
      </c>
      <c r="I1732" s="197">
        <v>25268.510000000002</v>
      </c>
      <c r="J1732" s="197">
        <v>0</v>
      </c>
      <c r="K1732" s="198">
        <f t="shared" si="26"/>
        <v>25268.510000000002</v>
      </c>
      <c r="L1732" s="199" t="s">
        <v>1580</v>
      </c>
    </row>
    <row r="1733" spans="1:12" ht="56.25" customHeight="1">
      <c r="A1733" s="200">
        <v>10</v>
      </c>
      <c r="B1733" s="193" t="s">
        <v>1384</v>
      </c>
      <c r="C1733" s="194">
        <v>42802</v>
      </c>
      <c r="D1733" s="194" t="s">
        <v>2457</v>
      </c>
      <c r="E1733" s="195" t="s">
        <v>15</v>
      </c>
      <c r="F1733" s="195">
        <v>1820</v>
      </c>
      <c r="G1733" s="195"/>
      <c r="H1733" s="196" t="s">
        <v>2458</v>
      </c>
      <c r="I1733" s="197">
        <v>360.96</v>
      </c>
      <c r="J1733" s="197">
        <v>0</v>
      </c>
      <c r="K1733" s="198">
        <f t="shared" si="26"/>
        <v>360.96</v>
      </c>
      <c r="L1733" s="199" t="s">
        <v>1580</v>
      </c>
    </row>
    <row r="1734" spans="1:12" ht="56.25" customHeight="1">
      <c r="A1734" s="200">
        <v>10</v>
      </c>
      <c r="B1734" s="193" t="s">
        <v>1384</v>
      </c>
      <c r="C1734" s="194">
        <v>42802</v>
      </c>
      <c r="D1734" s="194" t="s">
        <v>2459</v>
      </c>
      <c r="E1734" s="195" t="s">
        <v>15</v>
      </c>
      <c r="F1734" s="195">
        <v>1819</v>
      </c>
      <c r="G1734" s="195"/>
      <c r="H1734" s="196" t="s">
        <v>2460</v>
      </c>
      <c r="I1734" s="197">
        <v>359.45</v>
      </c>
      <c r="J1734" s="197">
        <v>0</v>
      </c>
      <c r="K1734" s="198">
        <f t="shared" si="26"/>
        <v>359.45</v>
      </c>
      <c r="L1734" s="199" t="s">
        <v>1580</v>
      </c>
    </row>
    <row r="1735" spans="1:12" ht="56.25" customHeight="1">
      <c r="A1735" s="200">
        <v>10</v>
      </c>
      <c r="B1735" s="193" t="s">
        <v>1384</v>
      </c>
      <c r="C1735" s="194">
        <v>42802</v>
      </c>
      <c r="D1735" s="194" t="s">
        <v>2461</v>
      </c>
      <c r="E1735" s="195" t="s">
        <v>15</v>
      </c>
      <c r="F1735" s="195">
        <v>1818</v>
      </c>
      <c r="G1735" s="195"/>
      <c r="H1735" s="196" t="s">
        <v>2462</v>
      </c>
      <c r="I1735" s="197">
        <v>308.76</v>
      </c>
      <c r="J1735" s="197">
        <v>0</v>
      </c>
      <c r="K1735" s="198">
        <f t="shared" si="26"/>
        <v>308.76</v>
      </c>
      <c r="L1735" s="199" t="s">
        <v>1580</v>
      </c>
    </row>
    <row r="1736" spans="1:12" ht="56.25" customHeight="1">
      <c r="A1736" s="200">
        <v>513</v>
      </c>
      <c r="B1736" s="193" t="s">
        <v>1394</v>
      </c>
      <c r="C1736" s="194">
        <v>42802</v>
      </c>
      <c r="D1736" s="194" t="s">
        <v>5838</v>
      </c>
      <c r="E1736" s="195" t="s">
        <v>15</v>
      </c>
      <c r="F1736" s="195">
        <v>1831</v>
      </c>
      <c r="G1736" s="195"/>
      <c r="H1736" s="196" t="s">
        <v>5839</v>
      </c>
      <c r="I1736" s="197">
        <v>359.8</v>
      </c>
      <c r="J1736" s="197">
        <v>0</v>
      </c>
      <c r="K1736" s="198">
        <f t="shared" si="26"/>
        <v>359.8</v>
      </c>
      <c r="L1736" s="199" t="s">
        <v>1580</v>
      </c>
    </row>
    <row r="1737" spans="1:12" ht="56.25" customHeight="1">
      <c r="A1737" s="200">
        <v>513</v>
      </c>
      <c r="B1737" s="193" t="s">
        <v>1394</v>
      </c>
      <c r="C1737" s="194">
        <v>42802</v>
      </c>
      <c r="D1737" s="194" t="s">
        <v>5840</v>
      </c>
      <c r="E1737" s="195" t="s">
        <v>15</v>
      </c>
      <c r="F1737" s="195">
        <v>1813</v>
      </c>
      <c r="G1737" s="195"/>
      <c r="H1737" s="196" t="s">
        <v>5841</v>
      </c>
      <c r="I1737" s="197">
        <v>652.58000000000004</v>
      </c>
      <c r="J1737" s="197">
        <v>0</v>
      </c>
      <c r="K1737" s="198">
        <f t="shared" ref="K1737:K1800" si="27">+I1737+J1737</f>
        <v>652.58000000000004</v>
      </c>
      <c r="L1737" s="199" t="s">
        <v>1580</v>
      </c>
    </row>
    <row r="1738" spans="1:12" ht="56.25" customHeight="1">
      <c r="A1738" s="200">
        <v>513</v>
      </c>
      <c r="B1738" s="193" t="s">
        <v>1394</v>
      </c>
      <c r="C1738" s="194">
        <v>42802</v>
      </c>
      <c r="D1738" s="194" t="s">
        <v>5842</v>
      </c>
      <c r="E1738" s="195" t="s">
        <v>15</v>
      </c>
      <c r="F1738" s="195">
        <v>1814</v>
      </c>
      <c r="G1738" s="195"/>
      <c r="H1738" s="196" t="s">
        <v>5843</v>
      </c>
      <c r="I1738" s="197">
        <v>119275.08</v>
      </c>
      <c r="J1738" s="197">
        <v>0</v>
      </c>
      <c r="K1738" s="198">
        <f t="shared" si="27"/>
        <v>119275.08</v>
      </c>
      <c r="L1738" s="199" t="s">
        <v>1580</v>
      </c>
    </row>
    <row r="1739" spans="1:12" ht="56.25" customHeight="1">
      <c r="A1739" s="200">
        <v>513</v>
      </c>
      <c r="B1739" s="193" t="s">
        <v>1394</v>
      </c>
      <c r="C1739" s="194">
        <v>42802</v>
      </c>
      <c r="D1739" s="194" t="s">
        <v>5844</v>
      </c>
      <c r="E1739" s="195" t="s">
        <v>15</v>
      </c>
      <c r="F1739" s="195">
        <v>1829</v>
      </c>
      <c r="G1739" s="195"/>
      <c r="H1739" s="196" t="s">
        <v>5845</v>
      </c>
      <c r="I1739" s="197">
        <v>278.37</v>
      </c>
      <c r="J1739" s="197">
        <v>0</v>
      </c>
      <c r="K1739" s="198">
        <f t="shared" si="27"/>
        <v>278.37</v>
      </c>
      <c r="L1739" s="199" t="s">
        <v>1580</v>
      </c>
    </row>
    <row r="1740" spans="1:12" ht="56.25" customHeight="1">
      <c r="A1740" s="200">
        <v>25</v>
      </c>
      <c r="B1740" s="193" t="s">
        <v>1408</v>
      </c>
      <c r="C1740" s="194">
        <v>42803</v>
      </c>
      <c r="D1740" s="194" t="s">
        <v>3738</v>
      </c>
      <c r="E1740" s="195" t="s">
        <v>1728</v>
      </c>
      <c r="F1740" s="195">
        <v>12862588</v>
      </c>
      <c r="G1740" s="195"/>
      <c r="H1740" s="196" t="s">
        <v>3739</v>
      </c>
      <c r="I1740" s="197">
        <v>188551.98</v>
      </c>
      <c r="J1740" s="197">
        <v>0</v>
      </c>
      <c r="K1740" s="198">
        <f t="shared" si="27"/>
        <v>188551.98</v>
      </c>
      <c r="L1740" s="199" t="s">
        <v>1580</v>
      </c>
    </row>
    <row r="1741" spans="1:12" ht="56.25" customHeight="1">
      <c r="A1741" s="200">
        <v>25</v>
      </c>
      <c r="B1741" s="193" t="s">
        <v>1408</v>
      </c>
      <c r="C1741" s="194">
        <v>42803</v>
      </c>
      <c r="D1741" s="194" t="s">
        <v>3740</v>
      </c>
      <c r="E1741" s="195" t="s">
        <v>1728</v>
      </c>
      <c r="F1741" s="195">
        <v>12862599</v>
      </c>
      <c r="G1741" s="195"/>
      <c r="H1741" s="196" t="s">
        <v>1432</v>
      </c>
      <c r="I1741" s="197">
        <v>541811.74</v>
      </c>
      <c r="J1741" s="197">
        <v>0</v>
      </c>
      <c r="K1741" s="198">
        <f t="shared" si="27"/>
        <v>541811.74</v>
      </c>
      <c r="L1741" s="199" t="s">
        <v>1580</v>
      </c>
    </row>
    <row r="1742" spans="1:12" ht="56.25" customHeight="1">
      <c r="A1742" s="200">
        <v>25</v>
      </c>
      <c r="B1742" s="193" t="s">
        <v>1408</v>
      </c>
      <c r="C1742" s="194">
        <v>42803</v>
      </c>
      <c r="D1742" s="194" t="s">
        <v>3741</v>
      </c>
      <c r="E1742" s="195" t="s">
        <v>1728</v>
      </c>
      <c r="F1742" s="195">
        <v>12862610</v>
      </c>
      <c r="G1742" s="195"/>
      <c r="H1742" s="196" t="s">
        <v>3742</v>
      </c>
      <c r="I1742" s="197">
        <v>1475507.16</v>
      </c>
      <c r="J1742" s="197">
        <v>0</v>
      </c>
      <c r="K1742" s="198">
        <f t="shared" si="27"/>
        <v>1475507.16</v>
      </c>
      <c r="L1742" s="199" t="s">
        <v>1580</v>
      </c>
    </row>
    <row r="1743" spans="1:12" ht="56.25" customHeight="1">
      <c r="A1743" s="200">
        <v>25</v>
      </c>
      <c r="B1743" s="193" t="s">
        <v>1408</v>
      </c>
      <c r="C1743" s="194">
        <v>42803</v>
      </c>
      <c r="D1743" s="194" t="s">
        <v>3743</v>
      </c>
      <c r="E1743" s="195" t="s">
        <v>1728</v>
      </c>
      <c r="F1743" s="195">
        <v>12862622</v>
      </c>
      <c r="G1743" s="195"/>
      <c r="H1743" s="196" t="s">
        <v>3744</v>
      </c>
      <c r="I1743" s="197">
        <v>493615.71</v>
      </c>
      <c r="J1743" s="197">
        <v>0</v>
      </c>
      <c r="K1743" s="198">
        <f t="shared" si="27"/>
        <v>493615.71</v>
      </c>
      <c r="L1743" s="199" t="s">
        <v>1580</v>
      </c>
    </row>
    <row r="1744" spans="1:12" ht="56.25" customHeight="1">
      <c r="A1744" s="200">
        <v>25</v>
      </c>
      <c r="B1744" s="193" t="s">
        <v>1408</v>
      </c>
      <c r="C1744" s="194">
        <v>42803</v>
      </c>
      <c r="D1744" s="194" t="s">
        <v>3745</v>
      </c>
      <c r="E1744" s="195" t="s">
        <v>1728</v>
      </c>
      <c r="F1744" s="195">
        <v>12862627</v>
      </c>
      <c r="G1744" s="195"/>
      <c r="H1744" s="196" t="s">
        <v>3746</v>
      </c>
      <c r="I1744" s="197">
        <v>626634.80000000005</v>
      </c>
      <c r="J1744" s="197">
        <v>0</v>
      </c>
      <c r="K1744" s="198">
        <f t="shared" si="27"/>
        <v>626634.80000000005</v>
      </c>
      <c r="L1744" s="199" t="s">
        <v>1580</v>
      </c>
    </row>
    <row r="1745" spans="1:12" ht="56.25" customHeight="1">
      <c r="A1745" s="200">
        <v>25</v>
      </c>
      <c r="B1745" s="193" t="s">
        <v>1408</v>
      </c>
      <c r="C1745" s="194">
        <v>42803</v>
      </c>
      <c r="D1745" s="194" t="s">
        <v>3747</v>
      </c>
      <c r="E1745" s="195" t="s">
        <v>1728</v>
      </c>
      <c r="F1745" s="195">
        <v>12862992</v>
      </c>
      <c r="G1745" s="195"/>
      <c r="H1745" s="196" t="s">
        <v>3748</v>
      </c>
      <c r="I1745" s="197">
        <v>753977.04</v>
      </c>
      <c r="J1745" s="197">
        <v>0</v>
      </c>
      <c r="K1745" s="198">
        <f t="shared" si="27"/>
        <v>753977.04</v>
      </c>
      <c r="L1745" s="199" t="s">
        <v>1580</v>
      </c>
    </row>
    <row r="1746" spans="1:12" ht="56.25" customHeight="1">
      <c r="A1746" s="200">
        <v>25</v>
      </c>
      <c r="B1746" s="193" t="s">
        <v>1408</v>
      </c>
      <c r="C1746" s="194">
        <v>42803</v>
      </c>
      <c r="D1746" s="194" t="s">
        <v>3749</v>
      </c>
      <c r="E1746" s="195" t="s">
        <v>1728</v>
      </c>
      <c r="F1746" s="195">
        <v>12863007</v>
      </c>
      <c r="G1746" s="195"/>
      <c r="H1746" s="196" t="s">
        <v>3750</v>
      </c>
      <c r="I1746" s="197">
        <v>1221359.8899999999</v>
      </c>
      <c r="J1746" s="197">
        <v>0</v>
      </c>
      <c r="K1746" s="198">
        <f t="shared" si="27"/>
        <v>1221359.8899999999</v>
      </c>
      <c r="L1746" s="199" t="s">
        <v>1580</v>
      </c>
    </row>
    <row r="1747" spans="1:12" ht="56.25" customHeight="1">
      <c r="A1747" s="200">
        <v>25</v>
      </c>
      <c r="B1747" s="193" t="s">
        <v>1408</v>
      </c>
      <c r="C1747" s="194">
        <v>42803</v>
      </c>
      <c r="D1747" s="194" t="s">
        <v>3751</v>
      </c>
      <c r="E1747" s="195" t="s">
        <v>1728</v>
      </c>
      <c r="F1747" s="195">
        <v>12863008</v>
      </c>
      <c r="G1747" s="195"/>
      <c r="H1747" s="196" t="s">
        <v>3752</v>
      </c>
      <c r="I1747" s="197">
        <v>121092.46</v>
      </c>
      <c r="J1747" s="197">
        <v>0</v>
      </c>
      <c r="K1747" s="198">
        <f t="shared" si="27"/>
        <v>121092.46</v>
      </c>
      <c r="L1747" s="199" t="s">
        <v>1580</v>
      </c>
    </row>
    <row r="1748" spans="1:12" ht="56.25" customHeight="1">
      <c r="A1748" s="200">
        <v>25</v>
      </c>
      <c r="B1748" s="193" t="s">
        <v>1408</v>
      </c>
      <c r="C1748" s="194">
        <v>42803</v>
      </c>
      <c r="D1748" s="194" t="s">
        <v>3753</v>
      </c>
      <c r="E1748" s="195" t="s">
        <v>1728</v>
      </c>
      <c r="F1748" s="195">
        <v>12863273</v>
      </c>
      <c r="G1748" s="195"/>
      <c r="H1748" s="196" t="s">
        <v>3754</v>
      </c>
      <c r="I1748" s="197">
        <v>2210034.33</v>
      </c>
      <c r="J1748" s="197">
        <v>0</v>
      </c>
      <c r="K1748" s="198">
        <f t="shared" si="27"/>
        <v>2210034.33</v>
      </c>
      <c r="L1748" s="199" t="s">
        <v>1580</v>
      </c>
    </row>
    <row r="1749" spans="1:12" ht="56.25" customHeight="1">
      <c r="A1749" s="200">
        <v>25</v>
      </c>
      <c r="B1749" s="193" t="s">
        <v>1408</v>
      </c>
      <c r="C1749" s="194">
        <v>42803</v>
      </c>
      <c r="D1749" s="194" t="s">
        <v>3755</v>
      </c>
      <c r="E1749" s="195" t="s">
        <v>1728</v>
      </c>
      <c r="F1749" s="195">
        <v>12864264</v>
      </c>
      <c r="G1749" s="195"/>
      <c r="H1749" s="196" t="s">
        <v>3756</v>
      </c>
      <c r="I1749" s="197">
        <v>1778271.48</v>
      </c>
      <c r="J1749" s="197">
        <v>0</v>
      </c>
      <c r="K1749" s="198">
        <f t="shared" si="27"/>
        <v>1778271.48</v>
      </c>
      <c r="L1749" s="199" t="s">
        <v>1580</v>
      </c>
    </row>
    <row r="1750" spans="1:12" ht="56.25" customHeight="1">
      <c r="A1750" s="200" t="s">
        <v>628</v>
      </c>
      <c r="B1750" s="193" t="s">
        <v>627</v>
      </c>
      <c r="C1750" s="194">
        <v>42803</v>
      </c>
      <c r="D1750" s="194" t="s">
        <v>6574</v>
      </c>
      <c r="E1750" s="195" t="s">
        <v>6</v>
      </c>
      <c r="F1750" s="195">
        <v>810934</v>
      </c>
      <c r="G1750" s="195"/>
      <c r="H1750" s="196" t="s">
        <v>6575</v>
      </c>
      <c r="I1750" s="197">
        <v>0</v>
      </c>
      <c r="J1750" s="197">
        <v>799</v>
      </c>
      <c r="K1750" s="198">
        <f t="shared" si="27"/>
        <v>799</v>
      </c>
      <c r="L1750" s="199" t="s">
        <v>1580</v>
      </c>
    </row>
    <row r="1751" spans="1:12" ht="56.25" customHeight="1">
      <c r="A1751" s="200" t="s">
        <v>628</v>
      </c>
      <c r="B1751" s="193" t="s">
        <v>627</v>
      </c>
      <c r="C1751" s="194">
        <v>42803</v>
      </c>
      <c r="D1751" s="194" t="s">
        <v>6576</v>
      </c>
      <c r="E1751" s="195" t="s">
        <v>6</v>
      </c>
      <c r="F1751" s="195">
        <v>810941</v>
      </c>
      <c r="G1751" s="195"/>
      <c r="H1751" s="196" t="s">
        <v>6577</v>
      </c>
      <c r="I1751" s="197">
        <v>0</v>
      </c>
      <c r="J1751" s="197">
        <v>732.6</v>
      </c>
      <c r="K1751" s="198">
        <f t="shared" si="27"/>
        <v>732.6</v>
      </c>
      <c r="L1751" s="199" t="s">
        <v>1580</v>
      </c>
    </row>
    <row r="1752" spans="1:12" ht="56.25" customHeight="1">
      <c r="A1752" s="200">
        <v>10</v>
      </c>
      <c r="B1752" s="193" t="s">
        <v>1384</v>
      </c>
      <c r="C1752" s="194">
        <v>42803</v>
      </c>
      <c r="D1752" s="194" t="s">
        <v>2463</v>
      </c>
      <c r="E1752" s="195" t="s">
        <v>11</v>
      </c>
      <c r="F1752" s="195">
        <v>881511</v>
      </c>
      <c r="G1752" s="195"/>
      <c r="H1752" s="196" t="s">
        <v>2464</v>
      </c>
      <c r="I1752" s="197">
        <v>50</v>
      </c>
      <c r="J1752" s="197">
        <v>0</v>
      </c>
      <c r="K1752" s="198">
        <f t="shared" si="27"/>
        <v>50</v>
      </c>
      <c r="L1752" s="199" t="s">
        <v>1580</v>
      </c>
    </row>
    <row r="1753" spans="1:12" ht="56.25" customHeight="1">
      <c r="A1753" s="200">
        <v>10</v>
      </c>
      <c r="B1753" s="193" t="s">
        <v>1384</v>
      </c>
      <c r="C1753" s="194">
        <v>42803</v>
      </c>
      <c r="D1753" s="194" t="s">
        <v>2465</v>
      </c>
      <c r="E1753" s="195" t="s">
        <v>11</v>
      </c>
      <c r="F1753" s="195">
        <v>881516</v>
      </c>
      <c r="G1753" s="195"/>
      <c r="H1753" s="196" t="s">
        <v>2466</v>
      </c>
      <c r="I1753" s="197">
        <v>50</v>
      </c>
      <c r="J1753" s="197">
        <v>0</v>
      </c>
      <c r="K1753" s="198">
        <f t="shared" si="27"/>
        <v>50</v>
      </c>
      <c r="L1753" s="199" t="s">
        <v>1580</v>
      </c>
    </row>
    <row r="1754" spans="1:12" ht="56.25" customHeight="1">
      <c r="A1754" s="200">
        <v>10</v>
      </c>
      <c r="B1754" s="193" t="s">
        <v>1384</v>
      </c>
      <c r="C1754" s="194">
        <v>42803</v>
      </c>
      <c r="D1754" s="194" t="s">
        <v>2467</v>
      </c>
      <c r="E1754" s="195" t="s">
        <v>11</v>
      </c>
      <c r="F1754" s="195">
        <v>881527</v>
      </c>
      <c r="G1754" s="195"/>
      <c r="H1754" s="196" t="s">
        <v>2468</v>
      </c>
      <c r="I1754" s="197">
        <v>50</v>
      </c>
      <c r="J1754" s="197">
        <v>0</v>
      </c>
      <c r="K1754" s="198">
        <f t="shared" si="27"/>
        <v>50</v>
      </c>
      <c r="L1754" s="199" t="s">
        <v>1580</v>
      </c>
    </row>
    <row r="1755" spans="1:12" ht="56.25" customHeight="1">
      <c r="A1755" s="200">
        <v>119</v>
      </c>
      <c r="B1755" s="193" t="s">
        <v>1495</v>
      </c>
      <c r="C1755" s="194">
        <v>42803</v>
      </c>
      <c r="D1755" s="194" t="s">
        <v>4782</v>
      </c>
      <c r="E1755" s="195" t="s">
        <v>11</v>
      </c>
      <c r="F1755" s="195">
        <v>881540</v>
      </c>
      <c r="G1755" s="195"/>
      <c r="H1755" s="196" t="s">
        <v>4783</v>
      </c>
      <c r="I1755" s="197">
        <v>50</v>
      </c>
      <c r="J1755" s="197">
        <v>0</v>
      </c>
      <c r="K1755" s="198">
        <f t="shared" si="27"/>
        <v>50</v>
      </c>
      <c r="L1755" s="199" t="s">
        <v>1580</v>
      </c>
    </row>
    <row r="1756" spans="1:12" ht="56.25" customHeight="1">
      <c r="A1756" s="200" t="s">
        <v>629</v>
      </c>
      <c r="B1756" s="193" t="s">
        <v>630</v>
      </c>
      <c r="C1756" s="194">
        <v>42803</v>
      </c>
      <c r="D1756" s="194" t="s">
        <v>7607</v>
      </c>
      <c r="E1756" s="195" t="s">
        <v>6</v>
      </c>
      <c r="F1756" s="195">
        <v>881546</v>
      </c>
      <c r="G1756" s="195"/>
      <c r="H1756" s="196" t="s">
        <v>7608</v>
      </c>
      <c r="I1756" s="197">
        <v>0</v>
      </c>
      <c r="J1756" s="197">
        <v>8262.2900000000009</v>
      </c>
      <c r="K1756" s="198">
        <f t="shared" si="27"/>
        <v>8262.2900000000009</v>
      </c>
      <c r="L1756" s="199" t="s">
        <v>1580</v>
      </c>
    </row>
    <row r="1757" spans="1:12" ht="56.25" customHeight="1">
      <c r="A1757" s="200">
        <v>342</v>
      </c>
      <c r="B1757" s="193" t="s">
        <v>1425</v>
      </c>
      <c r="C1757" s="194">
        <v>42803</v>
      </c>
      <c r="D1757" s="194" t="s">
        <v>5381</v>
      </c>
      <c r="E1757" s="195" t="s">
        <v>6</v>
      </c>
      <c r="F1757" s="195">
        <v>881573</v>
      </c>
      <c r="G1757" s="195"/>
      <c r="H1757" s="196" t="s">
        <v>5382</v>
      </c>
      <c r="I1757" s="197">
        <v>0</v>
      </c>
      <c r="J1757" s="197">
        <v>3982054.29</v>
      </c>
      <c r="K1757" s="198">
        <f t="shared" si="27"/>
        <v>3982054.29</v>
      </c>
      <c r="L1757" s="199" t="s">
        <v>1580</v>
      </c>
    </row>
    <row r="1758" spans="1:12" ht="56.25" customHeight="1">
      <c r="A1758" s="200">
        <v>119</v>
      </c>
      <c r="B1758" s="193" t="s">
        <v>1495</v>
      </c>
      <c r="C1758" s="194">
        <v>42803</v>
      </c>
      <c r="D1758" s="194" t="s">
        <v>4784</v>
      </c>
      <c r="E1758" s="195" t="s">
        <v>11</v>
      </c>
      <c r="F1758" s="195">
        <v>881586</v>
      </c>
      <c r="G1758" s="195"/>
      <c r="H1758" s="196" t="s">
        <v>4785</v>
      </c>
      <c r="I1758" s="197">
        <v>50</v>
      </c>
      <c r="J1758" s="197">
        <v>0</v>
      </c>
      <c r="K1758" s="198">
        <f t="shared" si="27"/>
        <v>50</v>
      </c>
      <c r="L1758" s="199" t="s">
        <v>1580</v>
      </c>
    </row>
    <row r="1759" spans="1:12" ht="56.25" customHeight="1">
      <c r="A1759" s="200">
        <v>47</v>
      </c>
      <c r="B1759" s="193" t="s">
        <v>1390</v>
      </c>
      <c r="C1759" s="194">
        <v>42803</v>
      </c>
      <c r="D1759" s="194" t="s">
        <v>4421</v>
      </c>
      <c r="E1759" s="195" t="s">
        <v>11</v>
      </c>
      <c r="F1759" s="195">
        <v>881590</v>
      </c>
      <c r="G1759" s="195"/>
      <c r="H1759" s="196" t="s">
        <v>4422</v>
      </c>
      <c r="I1759" s="197">
        <v>7780.4000000000005</v>
      </c>
      <c r="J1759" s="197">
        <v>0</v>
      </c>
      <c r="K1759" s="198">
        <f t="shared" si="27"/>
        <v>7780.4000000000005</v>
      </c>
      <c r="L1759" s="199" t="s">
        <v>1580</v>
      </c>
    </row>
    <row r="1760" spans="1:12" ht="56.25" customHeight="1">
      <c r="A1760" s="200">
        <v>119</v>
      </c>
      <c r="B1760" s="193" t="s">
        <v>1495</v>
      </c>
      <c r="C1760" s="194">
        <v>42803</v>
      </c>
      <c r="D1760" s="194" t="s">
        <v>4786</v>
      </c>
      <c r="E1760" s="195" t="s">
        <v>11</v>
      </c>
      <c r="F1760" s="195">
        <v>881591</v>
      </c>
      <c r="G1760" s="195"/>
      <c r="H1760" s="196" t="s">
        <v>4787</v>
      </c>
      <c r="I1760" s="197">
        <v>50</v>
      </c>
      <c r="J1760" s="197">
        <v>0</v>
      </c>
      <c r="K1760" s="198">
        <f t="shared" si="27"/>
        <v>50</v>
      </c>
      <c r="L1760" s="199" t="s">
        <v>1580</v>
      </c>
    </row>
    <row r="1761" spans="1:12" ht="56.25" customHeight="1">
      <c r="A1761" s="200" t="s">
        <v>628</v>
      </c>
      <c r="B1761" s="193" t="s">
        <v>627</v>
      </c>
      <c r="C1761" s="194">
        <v>42803</v>
      </c>
      <c r="D1761" s="194" t="s">
        <v>6578</v>
      </c>
      <c r="E1761" s="195" t="s">
        <v>6</v>
      </c>
      <c r="F1761" s="195">
        <v>881598</v>
      </c>
      <c r="G1761" s="195"/>
      <c r="H1761" s="196" t="s">
        <v>6579</v>
      </c>
      <c r="I1761" s="197">
        <v>0</v>
      </c>
      <c r="J1761" s="197">
        <v>0.01</v>
      </c>
      <c r="K1761" s="198">
        <f t="shared" si="27"/>
        <v>0.01</v>
      </c>
      <c r="L1761" s="199" t="s">
        <v>1580</v>
      </c>
    </row>
    <row r="1762" spans="1:12" ht="56.25" customHeight="1">
      <c r="A1762" s="200" t="s">
        <v>628</v>
      </c>
      <c r="B1762" s="193" t="s">
        <v>627</v>
      </c>
      <c r="C1762" s="194">
        <v>42803</v>
      </c>
      <c r="D1762" s="194" t="s">
        <v>6580</v>
      </c>
      <c r="E1762" s="195" t="s">
        <v>6</v>
      </c>
      <c r="F1762" s="195">
        <v>881602</v>
      </c>
      <c r="G1762" s="195"/>
      <c r="H1762" s="196" t="s">
        <v>6581</v>
      </c>
      <c r="I1762" s="197">
        <v>0</v>
      </c>
      <c r="J1762" s="197">
        <v>0.01</v>
      </c>
      <c r="K1762" s="198">
        <f t="shared" si="27"/>
        <v>0.01</v>
      </c>
      <c r="L1762" s="199" t="s">
        <v>1580</v>
      </c>
    </row>
    <row r="1763" spans="1:12" ht="56.25" customHeight="1">
      <c r="A1763" s="200">
        <v>10</v>
      </c>
      <c r="B1763" s="193" t="s">
        <v>1384</v>
      </c>
      <c r="C1763" s="194">
        <v>42803</v>
      </c>
      <c r="D1763" s="194" t="s">
        <v>2469</v>
      </c>
      <c r="E1763" s="195" t="s">
        <v>6</v>
      </c>
      <c r="F1763" s="195">
        <v>881604</v>
      </c>
      <c r="G1763" s="195"/>
      <c r="H1763" s="196" t="s">
        <v>2470</v>
      </c>
      <c r="I1763" s="197">
        <v>0</v>
      </c>
      <c r="J1763" s="197">
        <v>0.01</v>
      </c>
      <c r="K1763" s="198">
        <f t="shared" si="27"/>
        <v>0.01</v>
      </c>
      <c r="L1763" s="199" t="s">
        <v>1580</v>
      </c>
    </row>
    <row r="1764" spans="1:12" ht="56.25" customHeight="1">
      <c r="A1764" s="200" t="s">
        <v>629</v>
      </c>
      <c r="B1764" s="193" t="s">
        <v>630</v>
      </c>
      <c r="C1764" s="194">
        <v>42803</v>
      </c>
      <c r="D1764" s="194" t="s">
        <v>7609</v>
      </c>
      <c r="E1764" s="195" t="s">
        <v>6</v>
      </c>
      <c r="F1764" s="195">
        <v>810842</v>
      </c>
      <c r="G1764" s="195"/>
      <c r="H1764" s="196" t="s">
        <v>7610</v>
      </c>
      <c r="I1764" s="197">
        <v>0</v>
      </c>
      <c r="J1764" s="197">
        <v>45000</v>
      </c>
      <c r="K1764" s="198">
        <f t="shared" si="27"/>
        <v>45000</v>
      </c>
      <c r="L1764" s="199" t="s">
        <v>1580</v>
      </c>
    </row>
    <row r="1765" spans="1:12" ht="56.25" customHeight="1">
      <c r="A1765" s="200" t="s">
        <v>628</v>
      </c>
      <c r="B1765" s="193" t="s">
        <v>627</v>
      </c>
      <c r="C1765" s="194">
        <v>42803</v>
      </c>
      <c r="D1765" s="194" t="s">
        <v>6582</v>
      </c>
      <c r="E1765" s="195" t="s">
        <v>6</v>
      </c>
      <c r="F1765" s="195">
        <v>810931</v>
      </c>
      <c r="G1765" s="195"/>
      <c r="H1765" s="196" t="s">
        <v>6583</v>
      </c>
      <c r="I1765" s="197">
        <v>0</v>
      </c>
      <c r="J1765" s="197">
        <v>11228.98</v>
      </c>
      <c r="K1765" s="198">
        <f t="shared" si="27"/>
        <v>11228.98</v>
      </c>
      <c r="L1765" s="199" t="s">
        <v>1580</v>
      </c>
    </row>
    <row r="1766" spans="1:12" ht="56.25" customHeight="1">
      <c r="A1766" s="200">
        <v>10</v>
      </c>
      <c r="B1766" s="193" t="s">
        <v>1384</v>
      </c>
      <c r="C1766" s="194">
        <v>42803</v>
      </c>
      <c r="D1766" s="194" t="s">
        <v>2471</v>
      </c>
      <c r="E1766" s="195" t="s">
        <v>15</v>
      </c>
      <c r="F1766" s="195">
        <v>395915</v>
      </c>
      <c r="G1766" s="195"/>
      <c r="H1766" s="196" t="s">
        <v>2472</v>
      </c>
      <c r="I1766" s="197">
        <v>50</v>
      </c>
      <c r="J1766" s="197">
        <v>0</v>
      </c>
      <c r="K1766" s="198">
        <f t="shared" si="27"/>
        <v>50</v>
      </c>
      <c r="L1766" s="199" t="s">
        <v>1580</v>
      </c>
    </row>
    <row r="1767" spans="1:12" ht="56.25" customHeight="1">
      <c r="A1767" s="200">
        <v>25</v>
      </c>
      <c r="B1767" s="193" t="s">
        <v>1408</v>
      </c>
      <c r="C1767" s="194">
        <v>42803</v>
      </c>
      <c r="D1767" s="194" t="s">
        <v>3757</v>
      </c>
      <c r="E1767" s="195" t="s">
        <v>1728</v>
      </c>
      <c r="F1767" s="195">
        <v>12836737</v>
      </c>
      <c r="G1767" s="195"/>
      <c r="H1767" s="196" t="s">
        <v>3758</v>
      </c>
      <c r="I1767" s="197">
        <v>319920.35000000003</v>
      </c>
      <c r="J1767" s="197">
        <v>0</v>
      </c>
      <c r="K1767" s="198">
        <f t="shared" si="27"/>
        <v>319920.35000000003</v>
      </c>
      <c r="L1767" s="199" t="s">
        <v>1580</v>
      </c>
    </row>
    <row r="1768" spans="1:12" ht="56.25" customHeight="1">
      <c r="A1768" s="200">
        <v>25</v>
      </c>
      <c r="B1768" s="193" t="s">
        <v>1408</v>
      </c>
      <c r="C1768" s="194">
        <v>42803</v>
      </c>
      <c r="D1768" s="194" t="s">
        <v>3759</v>
      </c>
      <c r="E1768" s="195" t="s">
        <v>1728</v>
      </c>
      <c r="F1768" s="195">
        <v>12862362</v>
      </c>
      <c r="G1768" s="195"/>
      <c r="H1768" s="196" t="s">
        <v>3760</v>
      </c>
      <c r="I1768" s="197">
        <v>216917.61000000002</v>
      </c>
      <c r="J1768" s="197">
        <v>0</v>
      </c>
      <c r="K1768" s="198">
        <f t="shared" si="27"/>
        <v>216917.61000000002</v>
      </c>
      <c r="L1768" s="199" t="s">
        <v>1580</v>
      </c>
    </row>
    <row r="1769" spans="1:12" ht="56.25" customHeight="1">
      <c r="A1769" s="200">
        <v>25</v>
      </c>
      <c r="B1769" s="193" t="s">
        <v>1408</v>
      </c>
      <c r="C1769" s="194">
        <v>42803</v>
      </c>
      <c r="D1769" s="194" t="s">
        <v>3761</v>
      </c>
      <c r="E1769" s="195" t="s">
        <v>1728</v>
      </c>
      <c r="F1769" s="195">
        <v>12862363</v>
      </c>
      <c r="G1769" s="195"/>
      <c r="H1769" s="196" t="s">
        <v>3762</v>
      </c>
      <c r="I1769" s="197">
        <v>337832.11</v>
      </c>
      <c r="J1769" s="197">
        <v>0</v>
      </c>
      <c r="K1769" s="198">
        <f t="shared" si="27"/>
        <v>337832.11</v>
      </c>
      <c r="L1769" s="199" t="s">
        <v>1580</v>
      </c>
    </row>
    <row r="1770" spans="1:12" ht="56.25" customHeight="1">
      <c r="A1770" s="200">
        <v>25</v>
      </c>
      <c r="B1770" s="193" t="s">
        <v>1408</v>
      </c>
      <c r="C1770" s="194">
        <v>42803</v>
      </c>
      <c r="D1770" s="194" t="s">
        <v>3763</v>
      </c>
      <c r="E1770" s="195" t="s">
        <v>1728</v>
      </c>
      <c r="F1770" s="195">
        <v>12862382</v>
      </c>
      <c r="G1770" s="195"/>
      <c r="H1770" s="196" t="s">
        <v>3764</v>
      </c>
      <c r="I1770" s="197">
        <v>384025.49</v>
      </c>
      <c r="J1770" s="197">
        <v>0</v>
      </c>
      <c r="K1770" s="198">
        <f t="shared" si="27"/>
        <v>384025.49</v>
      </c>
      <c r="L1770" s="199" t="s">
        <v>1580</v>
      </c>
    </row>
    <row r="1771" spans="1:12" ht="56.25" customHeight="1">
      <c r="A1771" s="200">
        <v>25</v>
      </c>
      <c r="B1771" s="193" t="s">
        <v>1408</v>
      </c>
      <c r="C1771" s="194">
        <v>42803</v>
      </c>
      <c r="D1771" s="194" t="s">
        <v>3765</v>
      </c>
      <c r="E1771" s="195" t="s">
        <v>1728</v>
      </c>
      <c r="F1771" s="195">
        <v>12862354</v>
      </c>
      <c r="G1771" s="195"/>
      <c r="H1771" s="196" t="s">
        <v>3766</v>
      </c>
      <c r="I1771" s="197">
        <v>181195.36000000002</v>
      </c>
      <c r="J1771" s="197">
        <v>0</v>
      </c>
      <c r="K1771" s="198">
        <f t="shared" si="27"/>
        <v>181195.36000000002</v>
      </c>
      <c r="L1771" s="199" t="s">
        <v>1580</v>
      </c>
    </row>
    <row r="1772" spans="1:12" ht="56.25" customHeight="1">
      <c r="A1772" s="200">
        <v>25</v>
      </c>
      <c r="B1772" s="193" t="s">
        <v>1408</v>
      </c>
      <c r="C1772" s="194">
        <v>42803</v>
      </c>
      <c r="D1772" s="194" t="s">
        <v>3767</v>
      </c>
      <c r="E1772" s="195" t="s">
        <v>1728</v>
      </c>
      <c r="F1772" s="195">
        <v>12862410</v>
      </c>
      <c r="G1772" s="195"/>
      <c r="H1772" s="196" t="s">
        <v>3768</v>
      </c>
      <c r="I1772" s="197">
        <v>913045.59</v>
      </c>
      <c r="J1772" s="197">
        <v>0</v>
      </c>
      <c r="K1772" s="198">
        <f t="shared" si="27"/>
        <v>913045.59</v>
      </c>
      <c r="L1772" s="199" t="s">
        <v>1580</v>
      </c>
    </row>
    <row r="1773" spans="1:12" ht="56.25" customHeight="1">
      <c r="A1773" s="200">
        <v>25</v>
      </c>
      <c r="B1773" s="193" t="s">
        <v>1408</v>
      </c>
      <c r="C1773" s="194">
        <v>42803</v>
      </c>
      <c r="D1773" s="194" t="s">
        <v>3769</v>
      </c>
      <c r="E1773" s="195" t="s">
        <v>1728</v>
      </c>
      <c r="F1773" s="195">
        <v>12862413</v>
      </c>
      <c r="G1773" s="195"/>
      <c r="H1773" s="196" t="s">
        <v>3770</v>
      </c>
      <c r="I1773" s="197">
        <v>188619.37</v>
      </c>
      <c r="J1773" s="197">
        <v>0</v>
      </c>
      <c r="K1773" s="198">
        <f t="shared" si="27"/>
        <v>188619.37</v>
      </c>
      <c r="L1773" s="199" t="s">
        <v>1580</v>
      </c>
    </row>
    <row r="1774" spans="1:12" ht="56.25" customHeight="1">
      <c r="A1774" s="200">
        <v>25</v>
      </c>
      <c r="B1774" s="193" t="s">
        <v>1408</v>
      </c>
      <c r="C1774" s="194">
        <v>42803</v>
      </c>
      <c r="D1774" s="194" t="s">
        <v>3771</v>
      </c>
      <c r="E1774" s="195" t="s">
        <v>1728</v>
      </c>
      <c r="F1774" s="195">
        <v>12862417</v>
      </c>
      <c r="G1774" s="195"/>
      <c r="H1774" s="196" t="s">
        <v>3772</v>
      </c>
      <c r="I1774" s="197">
        <v>37088.61</v>
      </c>
      <c r="J1774" s="197">
        <v>0</v>
      </c>
      <c r="K1774" s="198">
        <f t="shared" si="27"/>
        <v>37088.61</v>
      </c>
      <c r="L1774" s="199" t="s">
        <v>1580</v>
      </c>
    </row>
    <row r="1775" spans="1:12" ht="56.25" customHeight="1">
      <c r="A1775" s="200">
        <v>25</v>
      </c>
      <c r="B1775" s="193" t="s">
        <v>1408</v>
      </c>
      <c r="C1775" s="194">
        <v>42803</v>
      </c>
      <c r="D1775" s="194" t="s">
        <v>3773</v>
      </c>
      <c r="E1775" s="195" t="s">
        <v>1728</v>
      </c>
      <c r="F1775" s="195">
        <v>12862425</v>
      </c>
      <c r="G1775" s="195"/>
      <c r="H1775" s="196" t="s">
        <v>3774</v>
      </c>
      <c r="I1775" s="197">
        <v>2363075.0499999998</v>
      </c>
      <c r="J1775" s="197">
        <v>0</v>
      </c>
      <c r="K1775" s="198">
        <f t="shared" si="27"/>
        <v>2363075.0499999998</v>
      </c>
      <c r="L1775" s="199" t="s">
        <v>1580</v>
      </c>
    </row>
    <row r="1776" spans="1:12" ht="56.25" customHeight="1">
      <c r="A1776" s="200">
        <v>25</v>
      </c>
      <c r="B1776" s="193" t="s">
        <v>1408</v>
      </c>
      <c r="C1776" s="194">
        <v>42803</v>
      </c>
      <c r="D1776" s="194" t="s">
        <v>3775</v>
      </c>
      <c r="E1776" s="195" t="s">
        <v>1728</v>
      </c>
      <c r="F1776" s="195">
        <v>12862465</v>
      </c>
      <c r="G1776" s="195"/>
      <c r="H1776" s="196" t="s">
        <v>3776</v>
      </c>
      <c r="I1776" s="197">
        <v>563495.32000000007</v>
      </c>
      <c r="J1776" s="197">
        <v>0</v>
      </c>
      <c r="K1776" s="198">
        <f t="shared" si="27"/>
        <v>563495.32000000007</v>
      </c>
      <c r="L1776" s="199" t="s">
        <v>1580</v>
      </c>
    </row>
    <row r="1777" spans="1:12" ht="56.25" customHeight="1">
      <c r="A1777" s="200">
        <v>25</v>
      </c>
      <c r="B1777" s="193" t="s">
        <v>1408</v>
      </c>
      <c r="C1777" s="194">
        <v>42803</v>
      </c>
      <c r="D1777" s="194" t="s">
        <v>3777</v>
      </c>
      <c r="E1777" s="195" t="s">
        <v>1728</v>
      </c>
      <c r="F1777" s="195">
        <v>12862506</v>
      </c>
      <c r="G1777" s="195"/>
      <c r="H1777" s="196" t="s">
        <v>3778</v>
      </c>
      <c r="I1777" s="197">
        <v>747641.98</v>
      </c>
      <c r="J1777" s="197">
        <v>0</v>
      </c>
      <c r="K1777" s="198">
        <f t="shared" si="27"/>
        <v>747641.98</v>
      </c>
      <c r="L1777" s="199" t="s">
        <v>1580</v>
      </c>
    </row>
    <row r="1778" spans="1:12" ht="56.25" customHeight="1">
      <c r="A1778" s="200">
        <v>25</v>
      </c>
      <c r="B1778" s="193" t="s">
        <v>1408</v>
      </c>
      <c r="C1778" s="194">
        <v>42803</v>
      </c>
      <c r="D1778" s="194" t="s">
        <v>3779</v>
      </c>
      <c r="E1778" s="195" t="s">
        <v>1728</v>
      </c>
      <c r="F1778" s="195">
        <v>12862521</v>
      </c>
      <c r="G1778" s="195"/>
      <c r="H1778" s="196" t="s">
        <v>3780</v>
      </c>
      <c r="I1778" s="197">
        <v>257220.13</v>
      </c>
      <c r="J1778" s="197">
        <v>0</v>
      </c>
      <c r="K1778" s="198">
        <f t="shared" si="27"/>
        <v>257220.13</v>
      </c>
      <c r="L1778" s="199" t="s">
        <v>1580</v>
      </c>
    </row>
    <row r="1779" spans="1:12" ht="56.25" customHeight="1">
      <c r="A1779" s="200">
        <v>25</v>
      </c>
      <c r="B1779" s="193" t="s">
        <v>1408</v>
      </c>
      <c r="C1779" s="194">
        <v>42803</v>
      </c>
      <c r="D1779" s="194" t="s">
        <v>3781</v>
      </c>
      <c r="E1779" s="195" t="s">
        <v>1728</v>
      </c>
      <c r="F1779" s="195">
        <v>12862552</v>
      </c>
      <c r="G1779" s="195"/>
      <c r="H1779" s="196" t="s">
        <v>3782</v>
      </c>
      <c r="I1779" s="197">
        <v>426159.4</v>
      </c>
      <c r="J1779" s="197">
        <v>0</v>
      </c>
      <c r="K1779" s="198">
        <f t="shared" si="27"/>
        <v>426159.4</v>
      </c>
      <c r="L1779" s="199" t="s">
        <v>1580</v>
      </c>
    </row>
    <row r="1780" spans="1:12" ht="56.25" customHeight="1">
      <c r="A1780" s="200">
        <v>340</v>
      </c>
      <c r="B1780" s="193" t="s">
        <v>1401</v>
      </c>
      <c r="C1780" s="194">
        <v>42803</v>
      </c>
      <c r="D1780" s="194" t="s">
        <v>5323</v>
      </c>
      <c r="E1780" s="195" t="s">
        <v>6</v>
      </c>
      <c r="F1780" s="195">
        <v>395060</v>
      </c>
      <c r="G1780" s="195"/>
      <c r="H1780" s="196" t="s">
        <v>5324</v>
      </c>
      <c r="I1780" s="197">
        <v>0</v>
      </c>
      <c r="J1780" s="197">
        <v>4452.1400000000003</v>
      </c>
      <c r="K1780" s="198">
        <f t="shared" si="27"/>
        <v>4452.1400000000003</v>
      </c>
      <c r="L1780" s="199" t="s">
        <v>1580</v>
      </c>
    </row>
    <row r="1781" spans="1:12" ht="56.25" customHeight="1">
      <c r="A1781" s="200">
        <v>340</v>
      </c>
      <c r="B1781" s="193" t="s">
        <v>1401</v>
      </c>
      <c r="C1781" s="194">
        <v>42803</v>
      </c>
      <c r="D1781" s="194" t="s">
        <v>5325</v>
      </c>
      <c r="E1781" s="195" t="s">
        <v>15</v>
      </c>
      <c r="F1781" s="195">
        <v>395061</v>
      </c>
      <c r="G1781" s="195"/>
      <c r="H1781" s="196" t="s">
        <v>5326</v>
      </c>
      <c r="I1781" s="197">
        <v>50</v>
      </c>
      <c r="J1781" s="197">
        <v>0</v>
      </c>
      <c r="K1781" s="198">
        <f t="shared" si="27"/>
        <v>50</v>
      </c>
      <c r="L1781" s="199" t="s">
        <v>1580</v>
      </c>
    </row>
    <row r="1782" spans="1:12" ht="56.25" customHeight="1">
      <c r="A1782" s="200">
        <v>10</v>
      </c>
      <c r="B1782" s="193" t="s">
        <v>1384</v>
      </c>
      <c r="C1782" s="194">
        <v>42803</v>
      </c>
      <c r="D1782" s="194" t="s">
        <v>2473</v>
      </c>
      <c r="E1782" s="195" t="s">
        <v>6</v>
      </c>
      <c r="F1782" s="195">
        <v>395063</v>
      </c>
      <c r="G1782" s="195"/>
      <c r="H1782" s="196" t="s">
        <v>2474</v>
      </c>
      <c r="I1782" s="197">
        <v>0</v>
      </c>
      <c r="J1782" s="197">
        <v>1429.08</v>
      </c>
      <c r="K1782" s="198">
        <f t="shared" si="27"/>
        <v>1429.08</v>
      </c>
      <c r="L1782" s="199" t="s">
        <v>1580</v>
      </c>
    </row>
    <row r="1783" spans="1:12" ht="56.25" customHeight="1">
      <c r="A1783" s="200">
        <v>10</v>
      </c>
      <c r="B1783" s="193" t="s">
        <v>1384</v>
      </c>
      <c r="C1783" s="194">
        <v>42803</v>
      </c>
      <c r="D1783" s="194" t="s">
        <v>2475</v>
      </c>
      <c r="E1783" s="195" t="s">
        <v>15</v>
      </c>
      <c r="F1783" s="195">
        <v>395064</v>
      </c>
      <c r="G1783" s="195"/>
      <c r="H1783" s="196" t="s">
        <v>2476</v>
      </c>
      <c r="I1783" s="197">
        <v>50</v>
      </c>
      <c r="J1783" s="197">
        <v>0</v>
      </c>
      <c r="K1783" s="198">
        <f t="shared" si="27"/>
        <v>50</v>
      </c>
      <c r="L1783" s="199" t="s">
        <v>1580</v>
      </c>
    </row>
    <row r="1784" spans="1:12" ht="56.25" customHeight="1">
      <c r="A1784" s="200">
        <v>10</v>
      </c>
      <c r="B1784" s="193" t="s">
        <v>1384</v>
      </c>
      <c r="C1784" s="194">
        <v>42803</v>
      </c>
      <c r="D1784" s="194" t="s">
        <v>2477</v>
      </c>
      <c r="E1784" s="195" t="s">
        <v>15</v>
      </c>
      <c r="F1784" s="195">
        <v>395066</v>
      </c>
      <c r="G1784" s="195"/>
      <c r="H1784" s="196" t="s">
        <v>2478</v>
      </c>
      <c r="I1784" s="197">
        <v>50</v>
      </c>
      <c r="J1784" s="197">
        <v>0</v>
      </c>
      <c r="K1784" s="198">
        <f t="shared" si="27"/>
        <v>50</v>
      </c>
      <c r="L1784" s="199" t="s">
        <v>1580</v>
      </c>
    </row>
    <row r="1785" spans="1:12" ht="56.25" customHeight="1">
      <c r="A1785" s="200">
        <v>25</v>
      </c>
      <c r="B1785" s="193" t="s">
        <v>1408</v>
      </c>
      <c r="C1785" s="194">
        <v>42804</v>
      </c>
      <c r="D1785" s="194" t="s">
        <v>3783</v>
      </c>
      <c r="E1785" s="195" t="s">
        <v>1728</v>
      </c>
      <c r="F1785" s="195">
        <v>12781880</v>
      </c>
      <c r="G1785" s="195"/>
      <c r="H1785" s="196" t="s">
        <v>3784</v>
      </c>
      <c r="I1785" s="197">
        <v>145324.62</v>
      </c>
      <c r="J1785" s="197">
        <v>0</v>
      </c>
      <c r="K1785" s="198">
        <f t="shared" si="27"/>
        <v>145324.62</v>
      </c>
      <c r="L1785" s="199" t="s">
        <v>1580</v>
      </c>
    </row>
    <row r="1786" spans="1:12" ht="56.25" customHeight="1">
      <c r="A1786" s="200">
        <v>25</v>
      </c>
      <c r="B1786" s="193" t="s">
        <v>1408</v>
      </c>
      <c r="C1786" s="194">
        <v>42804</v>
      </c>
      <c r="D1786" s="194" t="s">
        <v>3785</v>
      </c>
      <c r="E1786" s="195" t="s">
        <v>1728</v>
      </c>
      <c r="F1786" s="195">
        <v>12781881</v>
      </c>
      <c r="G1786" s="195"/>
      <c r="H1786" s="196" t="s">
        <v>3786</v>
      </c>
      <c r="I1786" s="197">
        <v>695691.19000000006</v>
      </c>
      <c r="J1786" s="197">
        <v>0</v>
      </c>
      <c r="K1786" s="198">
        <f t="shared" si="27"/>
        <v>695691.19000000006</v>
      </c>
      <c r="L1786" s="199" t="s">
        <v>1580</v>
      </c>
    </row>
    <row r="1787" spans="1:12" ht="56.25" customHeight="1">
      <c r="A1787" s="200">
        <v>25</v>
      </c>
      <c r="B1787" s="193" t="s">
        <v>1408</v>
      </c>
      <c r="C1787" s="194">
        <v>42804</v>
      </c>
      <c r="D1787" s="194" t="s">
        <v>3787</v>
      </c>
      <c r="E1787" s="195" t="s">
        <v>1728</v>
      </c>
      <c r="F1787" s="195">
        <v>12781882</v>
      </c>
      <c r="G1787" s="195"/>
      <c r="H1787" s="196" t="s">
        <v>3788</v>
      </c>
      <c r="I1787" s="197">
        <v>641963.11</v>
      </c>
      <c r="J1787" s="197">
        <v>0</v>
      </c>
      <c r="K1787" s="198">
        <f t="shared" si="27"/>
        <v>641963.11</v>
      </c>
      <c r="L1787" s="199" t="s">
        <v>1580</v>
      </c>
    </row>
    <row r="1788" spans="1:12" ht="56.25" customHeight="1">
      <c r="A1788" s="200" t="s">
        <v>628</v>
      </c>
      <c r="B1788" s="193" t="s">
        <v>627</v>
      </c>
      <c r="C1788" s="194">
        <v>42804</v>
      </c>
      <c r="D1788" s="194" t="s">
        <v>6584</v>
      </c>
      <c r="E1788" s="195" t="s">
        <v>6</v>
      </c>
      <c r="F1788" s="195">
        <v>881690</v>
      </c>
      <c r="G1788" s="195"/>
      <c r="H1788" s="196" t="s">
        <v>6585</v>
      </c>
      <c r="I1788" s="197">
        <v>0</v>
      </c>
      <c r="J1788" s="197">
        <v>9114.16</v>
      </c>
      <c r="K1788" s="198">
        <f t="shared" si="27"/>
        <v>9114.16</v>
      </c>
      <c r="L1788" s="199" t="s">
        <v>1580</v>
      </c>
    </row>
    <row r="1789" spans="1:12" ht="56.25" customHeight="1">
      <c r="A1789" s="200">
        <v>132</v>
      </c>
      <c r="B1789" s="193" t="s">
        <v>1414</v>
      </c>
      <c r="C1789" s="194">
        <v>42804</v>
      </c>
      <c r="D1789" s="194" t="s">
        <v>4867</v>
      </c>
      <c r="E1789" s="195" t="s">
        <v>11</v>
      </c>
      <c r="F1789" s="195">
        <v>881818</v>
      </c>
      <c r="G1789" s="195"/>
      <c r="H1789" s="196" t="s">
        <v>4868</v>
      </c>
      <c r="I1789" s="197">
        <v>270</v>
      </c>
      <c r="J1789" s="197">
        <v>0</v>
      </c>
      <c r="K1789" s="198">
        <f t="shared" si="27"/>
        <v>270</v>
      </c>
      <c r="L1789" s="199" t="s">
        <v>1580</v>
      </c>
    </row>
    <row r="1790" spans="1:12" ht="56.25" customHeight="1">
      <c r="A1790" s="200">
        <v>340</v>
      </c>
      <c r="B1790" s="193" t="s">
        <v>1401</v>
      </c>
      <c r="C1790" s="194">
        <v>42804</v>
      </c>
      <c r="D1790" s="194" t="s">
        <v>5327</v>
      </c>
      <c r="E1790" s="195" t="s">
        <v>6</v>
      </c>
      <c r="F1790" s="195">
        <v>881879</v>
      </c>
      <c r="G1790" s="195"/>
      <c r="H1790" s="196" t="s">
        <v>5328</v>
      </c>
      <c r="I1790" s="197">
        <v>0</v>
      </c>
      <c r="J1790" s="197">
        <v>14624.01</v>
      </c>
      <c r="K1790" s="198">
        <f t="shared" si="27"/>
        <v>14624.01</v>
      </c>
      <c r="L1790" s="199" t="s">
        <v>1580</v>
      </c>
    </row>
    <row r="1791" spans="1:12" ht="56.25" customHeight="1">
      <c r="A1791" s="200">
        <v>340</v>
      </c>
      <c r="B1791" s="193" t="s">
        <v>1401</v>
      </c>
      <c r="C1791" s="194">
        <v>42804</v>
      </c>
      <c r="D1791" s="194" t="s">
        <v>5329</v>
      </c>
      <c r="E1791" s="195" t="s">
        <v>11</v>
      </c>
      <c r="F1791" s="195">
        <v>881879</v>
      </c>
      <c r="G1791" s="195"/>
      <c r="H1791" s="196" t="s">
        <v>5330</v>
      </c>
      <c r="I1791" s="197">
        <v>50</v>
      </c>
      <c r="J1791" s="197">
        <v>0</v>
      </c>
      <c r="K1791" s="198">
        <f t="shared" si="27"/>
        <v>50</v>
      </c>
      <c r="L1791" s="199" t="s">
        <v>1580</v>
      </c>
    </row>
    <row r="1792" spans="1:12" ht="56.25" customHeight="1">
      <c r="A1792" s="200">
        <v>25</v>
      </c>
      <c r="B1792" s="193" t="s">
        <v>1408</v>
      </c>
      <c r="C1792" s="194">
        <v>42804</v>
      </c>
      <c r="D1792" s="194" t="s">
        <v>3789</v>
      </c>
      <c r="E1792" s="195" t="s">
        <v>6</v>
      </c>
      <c r="F1792" s="195">
        <v>881903</v>
      </c>
      <c r="G1792" s="195"/>
      <c r="H1792" s="196" t="s">
        <v>3790</v>
      </c>
      <c r="I1792" s="197">
        <v>0</v>
      </c>
      <c r="J1792" s="197">
        <v>0.2</v>
      </c>
      <c r="K1792" s="198">
        <f t="shared" si="27"/>
        <v>0.2</v>
      </c>
      <c r="L1792" s="199" t="s">
        <v>1580</v>
      </c>
    </row>
    <row r="1793" spans="1:12" ht="56.25" customHeight="1">
      <c r="A1793" s="200">
        <v>10</v>
      </c>
      <c r="B1793" s="193" t="s">
        <v>1384</v>
      </c>
      <c r="C1793" s="194">
        <v>42804</v>
      </c>
      <c r="D1793" s="194" t="s">
        <v>2479</v>
      </c>
      <c r="E1793" s="195" t="s">
        <v>11</v>
      </c>
      <c r="F1793" s="195">
        <v>881904</v>
      </c>
      <c r="G1793" s="195"/>
      <c r="H1793" s="196" t="s">
        <v>2480</v>
      </c>
      <c r="I1793" s="197">
        <v>50</v>
      </c>
      <c r="J1793" s="197">
        <v>0</v>
      </c>
      <c r="K1793" s="198">
        <f t="shared" si="27"/>
        <v>50</v>
      </c>
      <c r="L1793" s="199" t="s">
        <v>1580</v>
      </c>
    </row>
    <row r="1794" spans="1:12" ht="56.25" customHeight="1">
      <c r="A1794" s="200">
        <v>249</v>
      </c>
      <c r="B1794" s="193" t="s">
        <v>1486</v>
      </c>
      <c r="C1794" s="194">
        <v>42804</v>
      </c>
      <c r="D1794" s="194" t="s">
        <v>5014</v>
      </c>
      <c r="E1794" s="195" t="s">
        <v>11</v>
      </c>
      <c r="F1794" s="195">
        <v>881926</v>
      </c>
      <c r="G1794" s="195"/>
      <c r="H1794" s="196" t="s">
        <v>5015</v>
      </c>
      <c r="I1794" s="197">
        <v>540.76</v>
      </c>
      <c r="J1794" s="197">
        <v>0</v>
      </c>
      <c r="K1794" s="198">
        <f t="shared" si="27"/>
        <v>540.76</v>
      </c>
      <c r="L1794" s="199" t="s">
        <v>1580</v>
      </c>
    </row>
    <row r="1795" spans="1:12" ht="56.25" customHeight="1">
      <c r="A1795" s="200">
        <v>119</v>
      </c>
      <c r="B1795" s="193" t="s">
        <v>1495</v>
      </c>
      <c r="C1795" s="194">
        <v>42804</v>
      </c>
      <c r="D1795" s="194" t="s">
        <v>4788</v>
      </c>
      <c r="E1795" s="195" t="s">
        <v>11</v>
      </c>
      <c r="F1795" s="195">
        <v>881928</v>
      </c>
      <c r="G1795" s="195"/>
      <c r="H1795" s="196" t="s">
        <v>4789</v>
      </c>
      <c r="I1795" s="197">
        <v>50</v>
      </c>
      <c r="J1795" s="197">
        <v>0</v>
      </c>
      <c r="K1795" s="198">
        <f t="shared" si="27"/>
        <v>50</v>
      </c>
      <c r="L1795" s="199" t="s">
        <v>1580</v>
      </c>
    </row>
    <row r="1796" spans="1:12" ht="56.25" customHeight="1">
      <c r="A1796" s="200">
        <v>119</v>
      </c>
      <c r="B1796" s="193" t="s">
        <v>1495</v>
      </c>
      <c r="C1796" s="194">
        <v>42804</v>
      </c>
      <c r="D1796" s="194" t="s">
        <v>4790</v>
      </c>
      <c r="E1796" s="195" t="s">
        <v>11</v>
      </c>
      <c r="F1796" s="195">
        <v>881929</v>
      </c>
      <c r="G1796" s="195"/>
      <c r="H1796" s="196" t="s">
        <v>4791</v>
      </c>
      <c r="I1796" s="197">
        <v>50</v>
      </c>
      <c r="J1796" s="197">
        <v>0</v>
      </c>
      <c r="K1796" s="198">
        <f t="shared" si="27"/>
        <v>50</v>
      </c>
      <c r="L1796" s="199" t="s">
        <v>1580</v>
      </c>
    </row>
    <row r="1797" spans="1:12" ht="56.25" customHeight="1">
      <c r="A1797" s="200" t="s">
        <v>629</v>
      </c>
      <c r="B1797" s="193" t="s">
        <v>630</v>
      </c>
      <c r="C1797" s="194">
        <v>42804</v>
      </c>
      <c r="D1797" s="194" t="s">
        <v>7611</v>
      </c>
      <c r="E1797" s="195" t="s">
        <v>21</v>
      </c>
      <c r="F1797" s="195">
        <v>881937</v>
      </c>
      <c r="G1797" s="195"/>
      <c r="H1797" s="196" t="s">
        <v>7612</v>
      </c>
      <c r="I1797" s="197">
        <v>22.22</v>
      </c>
      <c r="J1797" s="197">
        <v>0</v>
      </c>
      <c r="K1797" s="198">
        <f t="shared" si="27"/>
        <v>22.22</v>
      </c>
      <c r="L1797" s="199" t="s">
        <v>1580</v>
      </c>
    </row>
    <row r="1798" spans="1:12" ht="56.25" customHeight="1">
      <c r="A1798" s="200" t="s">
        <v>629</v>
      </c>
      <c r="B1798" s="193" t="s">
        <v>630</v>
      </c>
      <c r="C1798" s="194">
        <v>42804</v>
      </c>
      <c r="D1798" s="194" t="s">
        <v>7613</v>
      </c>
      <c r="E1798" s="195" t="s">
        <v>11</v>
      </c>
      <c r="F1798" s="195">
        <v>9105</v>
      </c>
      <c r="G1798" s="195"/>
      <c r="H1798" s="196" t="s">
        <v>7614</v>
      </c>
      <c r="I1798" s="197">
        <v>406.38</v>
      </c>
      <c r="J1798" s="197">
        <v>0</v>
      </c>
      <c r="K1798" s="198">
        <f t="shared" si="27"/>
        <v>406.38</v>
      </c>
      <c r="L1798" s="199" t="s">
        <v>1580</v>
      </c>
    </row>
    <row r="1799" spans="1:12" ht="56.25" customHeight="1">
      <c r="A1799" s="200" t="s">
        <v>629</v>
      </c>
      <c r="B1799" s="193" t="s">
        <v>630</v>
      </c>
      <c r="C1799" s="194">
        <v>42804</v>
      </c>
      <c r="D1799" s="194" t="s">
        <v>7615</v>
      </c>
      <c r="E1799" s="195" t="s">
        <v>11</v>
      </c>
      <c r="F1799" s="195">
        <v>9106</v>
      </c>
      <c r="G1799" s="195"/>
      <c r="H1799" s="196" t="s">
        <v>7616</v>
      </c>
      <c r="I1799" s="197">
        <v>1011.98</v>
      </c>
      <c r="J1799" s="197">
        <v>0</v>
      </c>
      <c r="K1799" s="198">
        <f t="shared" si="27"/>
        <v>1011.98</v>
      </c>
      <c r="L1799" s="199" t="s">
        <v>1580</v>
      </c>
    </row>
    <row r="1800" spans="1:12" ht="56.25" customHeight="1">
      <c r="A1800" s="200">
        <v>513</v>
      </c>
      <c r="B1800" s="193" t="s">
        <v>1394</v>
      </c>
      <c r="C1800" s="194">
        <v>42804</v>
      </c>
      <c r="D1800" s="194" t="s">
        <v>5846</v>
      </c>
      <c r="E1800" s="195" t="s">
        <v>15</v>
      </c>
      <c r="F1800" s="195">
        <v>396167</v>
      </c>
      <c r="G1800" s="195"/>
      <c r="H1800" s="196" t="s">
        <v>5847</v>
      </c>
      <c r="I1800" s="197">
        <v>50</v>
      </c>
      <c r="J1800" s="197">
        <v>0</v>
      </c>
      <c r="K1800" s="198">
        <f t="shared" si="27"/>
        <v>50</v>
      </c>
      <c r="L1800" s="199" t="s">
        <v>1580</v>
      </c>
    </row>
    <row r="1801" spans="1:12" ht="56.25" customHeight="1">
      <c r="A1801" s="200">
        <v>10</v>
      </c>
      <c r="B1801" s="193" t="s">
        <v>1384</v>
      </c>
      <c r="C1801" s="194">
        <v>42804</v>
      </c>
      <c r="D1801" s="194" t="s">
        <v>2481</v>
      </c>
      <c r="E1801" s="195" t="s">
        <v>6</v>
      </c>
      <c r="F1801" s="195">
        <v>396168</v>
      </c>
      <c r="G1801" s="195"/>
      <c r="H1801" s="196" t="s">
        <v>2482</v>
      </c>
      <c r="I1801" s="197">
        <v>0</v>
      </c>
      <c r="J1801" s="197">
        <v>13723.84</v>
      </c>
      <c r="K1801" s="198">
        <f t="shared" ref="K1801:K1864" si="28">+I1801+J1801</f>
        <v>13723.84</v>
      </c>
      <c r="L1801" s="199" t="s">
        <v>1580</v>
      </c>
    </row>
    <row r="1802" spans="1:12" ht="56.25" customHeight="1">
      <c r="A1802" s="200">
        <v>10</v>
      </c>
      <c r="B1802" s="193" t="s">
        <v>1384</v>
      </c>
      <c r="C1802" s="194">
        <v>42804</v>
      </c>
      <c r="D1802" s="194" t="s">
        <v>2483</v>
      </c>
      <c r="E1802" s="195" t="s">
        <v>15</v>
      </c>
      <c r="F1802" s="195">
        <v>396169</v>
      </c>
      <c r="G1802" s="195"/>
      <c r="H1802" s="196" t="s">
        <v>2484</v>
      </c>
      <c r="I1802" s="197">
        <v>50</v>
      </c>
      <c r="J1802" s="197">
        <v>0</v>
      </c>
      <c r="K1802" s="198">
        <f t="shared" si="28"/>
        <v>50</v>
      </c>
      <c r="L1802" s="199" t="s">
        <v>1580</v>
      </c>
    </row>
    <row r="1803" spans="1:12" ht="56.25" customHeight="1">
      <c r="A1803" s="200" t="s">
        <v>629</v>
      </c>
      <c r="B1803" s="193" t="s">
        <v>630</v>
      </c>
      <c r="C1803" s="194">
        <v>42804</v>
      </c>
      <c r="D1803" s="194" t="s">
        <v>7617</v>
      </c>
      <c r="E1803" s="195" t="s">
        <v>11</v>
      </c>
      <c r="F1803" s="195">
        <v>396176</v>
      </c>
      <c r="G1803" s="195"/>
      <c r="H1803" s="196" t="s">
        <v>7618</v>
      </c>
      <c r="I1803" s="197">
        <v>476.92</v>
      </c>
      <c r="J1803" s="197">
        <v>0</v>
      </c>
      <c r="K1803" s="198">
        <f t="shared" si="28"/>
        <v>476.92</v>
      </c>
      <c r="L1803" s="199" t="s">
        <v>1580</v>
      </c>
    </row>
    <row r="1804" spans="1:12" ht="56.25" customHeight="1">
      <c r="A1804" s="200" t="s">
        <v>629</v>
      </c>
      <c r="B1804" s="193" t="s">
        <v>630</v>
      </c>
      <c r="C1804" s="194">
        <v>42804</v>
      </c>
      <c r="D1804" s="194" t="s">
        <v>7619</v>
      </c>
      <c r="E1804" s="195" t="s">
        <v>11</v>
      </c>
      <c r="F1804" s="195">
        <v>9038</v>
      </c>
      <c r="G1804" s="195"/>
      <c r="H1804" s="196" t="s">
        <v>7620</v>
      </c>
      <c r="I1804" s="197">
        <v>303.07</v>
      </c>
      <c r="J1804" s="197">
        <v>0</v>
      </c>
      <c r="K1804" s="198">
        <f t="shared" si="28"/>
        <v>303.07</v>
      </c>
      <c r="L1804" s="199" t="s">
        <v>1580</v>
      </c>
    </row>
    <row r="1805" spans="1:12" ht="56.25" customHeight="1">
      <c r="A1805" s="200">
        <v>513</v>
      </c>
      <c r="B1805" s="193" t="s">
        <v>1394</v>
      </c>
      <c r="C1805" s="194">
        <v>42804</v>
      </c>
      <c r="D1805" s="194" t="s">
        <v>5848</v>
      </c>
      <c r="E1805" s="195" t="s">
        <v>15</v>
      </c>
      <c r="F1805" s="195">
        <v>1838</v>
      </c>
      <c r="G1805" s="195"/>
      <c r="H1805" s="196" t="s">
        <v>5849</v>
      </c>
      <c r="I1805" s="197">
        <v>415.16</v>
      </c>
      <c r="J1805" s="197">
        <v>0</v>
      </c>
      <c r="K1805" s="198">
        <f t="shared" si="28"/>
        <v>415.16</v>
      </c>
      <c r="L1805" s="199" t="s">
        <v>1580</v>
      </c>
    </row>
    <row r="1806" spans="1:12" ht="56.25" customHeight="1">
      <c r="A1806" s="200" t="s">
        <v>629</v>
      </c>
      <c r="B1806" s="193" t="s">
        <v>630</v>
      </c>
      <c r="C1806" s="194">
        <v>42804</v>
      </c>
      <c r="D1806" s="194" t="s">
        <v>7621</v>
      </c>
      <c r="E1806" s="195" t="s">
        <v>11</v>
      </c>
      <c r="F1806" s="195">
        <v>9084</v>
      </c>
      <c r="G1806" s="195"/>
      <c r="H1806" s="196" t="s">
        <v>7622</v>
      </c>
      <c r="I1806" s="197">
        <v>1300.23</v>
      </c>
      <c r="J1806" s="197">
        <v>0</v>
      </c>
      <c r="K1806" s="198">
        <f t="shared" si="28"/>
        <v>1300.23</v>
      </c>
      <c r="L1806" s="199" t="s">
        <v>1580</v>
      </c>
    </row>
    <row r="1807" spans="1:12" ht="56.25" customHeight="1">
      <c r="A1807" s="200">
        <v>10</v>
      </c>
      <c r="B1807" s="193" t="s">
        <v>1384</v>
      </c>
      <c r="C1807" s="194">
        <v>42804</v>
      </c>
      <c r="D1807" s="194" t="s">
        <v>2485</v>
      </c>
      <c r="E1807" s="195" t="s">
        <v>15</v>
      </c>
      <c r="F1807" s="195">
        <v>397011</v>
      </c>
      <c r="G1807" s="195"/>
      <c r="H1807" s="196" t="s">
        <v>1451</v>
      </c>
      <c r="I1807" s="197">
        <v>50</v>
      </c>
      <c r="J1807" s="197">
        <v>0</v>
      </c>
      <c r="K1807" s="198">
        <f t="shared" si="28"/>
        <v>50</v>
      </c>
      <c r="L1807" s="199" t="s">
        <v>1580</v>
      </c>
    </row>
    <row r="1808" spans="1:12" ht="56.25" customHeight="1">
      <c r="A1808" s="200">
        <v>25</v>
      </c>
      <c r="B1808" s="193" t="s">
        <v>1408</v>
      </c>
      <c r="C1808" s="194">
        <v>42804</v>
      </c>
      <c r="D1808" s="194" t="s">
        <v>3791</v>
      </c>
      <c r="E1808" s="195" t="s">
        <v>1728</v>
      </c>
      <c r="F1808" s="195">
        <v>12876070</v>
      </c>
      <c r="G1808" s="195"/>
      <c r="H1808" s="196" t="s">
        <v>3792</v>
      </c>
      <c r="I1808" s="197">
        <v>32745.96</v>
      </c>
      <c r="J1808" s="197">
        <v>0</v>
      </c>
      <c r="K1808" s="198">
        <f t="shared" si="28"/>
        <v>32745.96</v>
      </c>
      <c r="L1808" s="199" t="s">
        <v>1580</v>
      </c>
    </row>
    <row r="1809" spans="1:12" ht="56.25" customHeight="1">
      <c r="A1809" s="200">
        <v>25</v>
      </c>
      <c r="B1809" s="193" t="s">
        <v>1408</v>
      </c>
      <c r="C1809" s="194">
        <v>42804</v>
      </c>
      <c r="D1809" s="194" t="s">
        <v>3793</v>
      </c>
      <c r="E1809" s="195" t="s">
        <v>1728</v>
      </c>
      <c r="F1809" s="195">
        <v>12876127</v>
      </c>
      <c r="G1809" s="195"/>
      <c r="H1809" s="196" t="s">
        <v>3794</v>
      </c>
      <c r="I1809" s="197">
        <v>608731.66</v>
      </c>
      <c r="J1809" s="197">
        <v>0</v>
      </c>
      <c r="K1809" s="198">
        <f t="shared" si="28"/>
        <v>608731.66</v>
      </c>
      <c r="L1809" s="199" t="s">
        <v>1580</v>
      </c>
    </row>
    <row r="1810" spans="1:12" ht="56.25" customHeight="1">
      <c r="A1810" s="200">
        <v>25</v>
      </c>
      <c r="B1810" s="193" t="s">
        <v>1408</v>
      </c>
      <c r="C1810" s="194">
        <v>42804</v>
      </c>
      <c r="D1810" s="194" t="s">
        <v>3795</v>
      </c>
      <c r="E1810" s="195" t="s">
        <v>1728</v>
      </c>
      <c r="F1810" s="195">
        <v>12876128</v>
      </c>
      <c r="G1810" s="195"/>
      <c r="H1810" s="196" t="s">
        <v>3796</v>
      </c>
      <c r="I1810" s="197">
        <v>114853.32</v>
      </c>
      <c r="J1810" s="197">
        <v>0</v>
      </c>
      <c r="K1810" s="198">
        <f t="shared" si="28"/>
        <v>114853.32</v>
      </c>
      <c r="L1810" s="199" t="s">
        <v>1580</v>
      </c>
    </row>
    <row r="1811" spans="1:12" ht="56.25" customHeight="1">
      <c r="A1811" s="200">
        <v>25</v>
      </c>
      <c r="B1811" s="193" t="s">
        <v>1408</v>
      </c>
      <c r="C1811" s="194">
        <v>42804</v>
      </c>
      <c r="D1811" s="194" t="s">
        <v>3797</v>
      </c>
      <c r="E1811" s="195" t="s">
        <v>1728</v>
      </c>
      <c r="F1811" s="195">
        <v>12876129</v>
      </c>
      <c r="G1811" s="195"/>
      <c r="H1811" s="196" t="s">
        <v>3798</v>
      </c>
      <c r="I1811" s="197">
        <v>114853.32</v>
      </c>
      <c r="J1811" s="197">
        <v>0</v>
      </c>
      <c r="K1811" s="198">
        <f t="shared" si="28"/>
        <v>114853.32</v>
      </c>
      <c r="L1811" s="199" t="s">
        <v>1580</v>
      </c>
    </row>
    <row r="1812" spans="1:12" ht="56.25" customHeight="1">
      <c r="A1812" s="200">
        <v>25</v>
      </c>
      <c r="B1812" s="193" t="s">
        <v>1408</v>
      </c>
      <c r="C1812" s="194">
        <v>42804</v>
      </c>
      <c r="D1812" s="194" t="s">
        <v>3799</v>
      </c>
      <c r="E1812" s="195" t="s">
        <v>1728</v>
      </c>
      <c r="F1812" s="195">
        <v>12876140</v>
      </c>
      <c r="G1812" s="195"/>
      <c r="H1812" s="196" t="s">
        <v>3800</v>
      </c>
      <c r="I1812" s="197">
        <v>53143.37</v>
      </c>
      <c r="J1812" s="197">
        <v>0</v>
      </c>
      <c r="K1812" s="198">
        <f t="shared" si="28"/>
        <v>53143.37</v>
      </c>
      <c r="L1812" s="199" t="s">
        <v>1580</v>
      </c>
    </row>
    <row r="1813" spans="1:12" ht="56.25" customHeight="1">
      <c r="A1813" s="200">
        <v>25</v>
      </c>
      <c r="B1813" s="193" t="s">
        <v>1408</v>
      </c>
      <c r="C1813" s="194">
        <v>42804</v>
      </c>
      <c r="D1813" s="194" t="s">
        <v>3801</v>
      </c>
      <c r="E1813" s="195" t="s">
        <v>1728</v>
      </c>
      <c r="F1813" s="195">
        <v>12876166</v>
      </c>
      <c r="G1813" s="195"/>
      <c r="H1813" s="196" t="s">
        <v>3802</v>
      </c>
      <c r="I1813" s="197">
        <v>1134022.3600000001</v>
      </c>
      <c r="J1813" s="197">
        <v>0</v>
      </c>
      <c r="K1813" s="198">
        <f t="shared" si="28"/>
        <v>1134022.3600000001</v>
      </c>
      <c r="L1813" s="199" t="s">
        <v>1580</v>
      </c>
    </row>
    <row r="1814" spans="1:12" ht="56.25" customHeight="1">
      <c r="A1814" s="200">
        <v>25</v>
      </c>
      <c r="B1814" s="193" t="s">
        <v>1408</v>
      </c>
      <c r="C1814" s="194">
        <v>42804</v>
      </c>
      <c r="D1814" s="194" t="s">
        <v>3803</v>
      </c>
      <c r="E1814" s="195" t="s">
        <v>1728</v>
      </c>
      <c r="F1814" s="195">
        <v>12876173</v>
      </c>
      <c r="G1814" s="195"/>
      <c r="H1814" s="196" t="s">
        <v>3804</v>
      </c>
      <c r="I1814" s="197">
        <v>1143983.6299999999</v>
      </c>
      <c r="J1814" s="197">
        <v>0</v>
      </c>
      <c r="K1814" s="198">
        <f t="shared" si="28"/>
        <v>1143983.6299999999</v>
      </c>
      <c r="L1814" s="199" t="s">
        <v>1580</v>
      </c>
    </row>
    <row r="1815" spans="1:12" ht="56.25" customHeight="1">
      <c r="A1815" s="200">
        <v>25</v>
      </c>
      <c r="B1815" s="193" t="s">
        <v>1408</v>
      </c>
      <c r="C1815" s="194">
        <v>42804</v>
      </c>
      <c r="D1815" s="194" t="s">
        <v>3805</v>
      </c>
      <c r="E1815" s="195" t="s">
        <v>1728</v>
      </c>
      <c r="F1815" s="195">
        <v>12876176</v>
      </c>
      <c r="G1815" s="195"/>
      <c r="H1815" s="196" t="s">
        <v>3806</v>
      </c>
      <c r="I1815" s="197">
        <v>55451.68</v>
      </c>
      <c r="J1815" s="197">
        <v>0</v>
      </c>
      <c r="K1815" s="198">
        <f t="shared" si="28"/>
        <v>55451.68</v>
      </c>
      <c r="L1815" s="199" t="s">
        <v>1580</v>
      </c>
    </row>
    <row r="1816" spans="1:12" ht="56.25" customHeight="1">
      <c r="A1816" s="200">
        <v>25</v>
      </c>
      <c r="B1816" s="193" t="s">
        <v>1408</v>
      </c>
      <c r="C1816" s="194">
        <v>42804</v>
      </c>
      <c r="D1816" s="194" t="s">
        <v>3807</v>
      </c>
      <c r="E1816" s="195" t="s">
        <v>1728</v>
      </c>
      <c r="F1816" s="195">
        <v>12876188</v>
      </c>
      <c r="G1816" s="195"/>
      <c r="H1816" s="196" t="s">
        <v>3808</v>
      </c>
      <c r="I1816" s="197">
        <v>53865</v>
      </c>
      <c r="J1816" s="197">
        <v>0</v>
      </c>
      <c r="K1816" s="198">
        <f t="shared" si="28"/>
        <v>53865</v>
      </c>
      <c r="L1816" s="199" t="s">
        <v>1580</v>
      </c>
    </row>
    <row r="1817" spans="1:12" ht="56.25" customHeight="1">
      <c r="A1817" s="200">
        <v>25</v>
      </c>
      <c r="B1817" s="193" t="s">
        <v>1408</v>
      </c>
      <c r="C1817" s="194">
        <v>42804</v>
      </c>
      <c r="D1817" s="194" t="s">
        <v>3809</v>
      </c>
      <c r="E1817" s="195" t="s">
        <v>1728</v>
      </c>
      <c r="F1817" s="195">
        <v>12862626</v>
      </c>
      <c r="G1817" s="195"/>
      <c r="H1817" s="196" t="s">
        <v>3810</v>
      </c>
      <c r="I1817" s="197">
        <v>254979.27000000002</v>
      </c>
      <c r="J1817" s="197">
        <v>0</v>
      </c>
      <c r="K1817" s="198">
        <f t="shared" si="28"/>
        <v>254979.27000000002</v>
      </c>
      <c r="L1817" s="199" t="s">
        <v>1580</v>
      </c>
    </row>
    <row r="1818" spans="1:12" ht="56.25" customHeight="1">
      <c r="A1818" s="200">
        <v>25</v>
      </c>
      <c r="B1818" s="193" t="s">
        <v>1408</v>
      </c>
      <c r="C1818" s="194">
        <v>42804</v>
      </c>
      <c r="D1818" s="194" t="s">
        <v>3811</v>
      </c>
      <c r="E1818" s="195" t="s">
        <v>1728</v>
      </c>
      <c r="F1818" s="195">
        <v>12876162</v>
      </c>
      <c r="G1818" s="195"/>
      <c r="H1818" s="196" t="s">
        <v>3812</v>
      </c>
      <c r="I1818" s="197">
        <v>1388241.51</v>
      </c>
      <c r="J1818" s="197">
        <v>0</v>
      </c>
      <c r="K1818" s="198">
        <f t="shared" si="28"/>
        <v>1388241.51</v>
      </c>
      <c r="L1818" s="199" t="s">
        <v>1580</v>
      </c>
    </row>
    <row r="1819" spans="1:12" ht="56.25" customHeight="1">
      <c r="A1819" s="200">
        <v>25</v>
      </c>
      <c r="B1819" s="193" t="s">
        <v>1408</v>
      </c>
      <c r="C1819" s="194">
        <v>42804</v>
      </c>
      <c r="D1819" s="194" t="s">
        <v>3813</v>
      </c>
      <c r="E1819" s="195" t="s">
        <v>1728</v>
      </c>
      <c r="F1819" s="195">
        <v>12876065</v>
      </c>
      <c r="G1819" s="195"/>
      <c r="H1819" s="196" t="s">
        <v>3814</v>
      </c>
      <c r="I1819" s="197">
        <v>252045.88</v>
      </c>
      <c r="J1819" s="197">
        <v>0</v>
      </c>
      <c r="K1819" s="198">
        <f t="shared" si="28"/>
        <v>252045.88</v>
      </c>
      <c r="L1819" s="199" t="s">
        <v>1580</v>
      </c>
    </row>
    <row r="1820" spans="1:12" ht="56.25" customHeight="1">
      <c r="A1820" s="200">
        <v>25</v>
      </c>
      <c r="B1820" s="193" t="s">
        <v>1408</v>
      </c>
      <c r="C1820" s="194">
        <v>42804</v>
      </c>
      <c r="D1820" s="194" t="s">
        <v>3815</v>
      </c>
      <c r="E1820" s="195" t="s">
        <v>1728</v>
      </c>
      <c r="F1820" s="195">
        <v>12876165</v>
      </c>
      <c r="G1820" s="195"/>
      <c r="H1820" s="196" t="s">
        <v>3816</v>
      </c>
      <c r="I1820" s="197">
        <v>1114280.53</v>
      </c>
      <c r="J1820" s="197">
        <v>0</v>
      </c>
      <c r="K1820" s="198">
        <f t="shared" si="28"/>
        <v>1114280.53</v>
      </c>
      <c r="L1820" s="199" t="s">
        <v>1580</v>
      </c>
    </row>
    <row r="1821" spans="1:12" ht="56.25" customHeight="1">
      <c r="A1821" s="200">
        <v>25</v>
      </c>
      <c r="B1821" s="193" t="s">
        <v>1408</v>
      </c>
      <c r="C1821" s="194">
        <v>42804</v>
      </c>
      <c r="D1821" s="194" t="s">
        <v>3817</v>
      </c>
      <c r="E1821" s="195" t="s">
        <v>1728</v>
      </c>
      <c r="F1821" s="195">
        <v>12876167</v>
      </c>
      <c r="G1821" s="195"/>
      <c r="H1821" s="196" t="s">
        <v>3818</v>
      </c>
      <c r="I1821" s="197">
        <v>265488.84000000003</v>
      </c>
      <c r="J1821" s="197">
        <v>0</v>
      </c>
      <c r="K1821" s="198">
        <f t="shared" si="28"/>
        <v>265488.84000000003</v>
      </c>
      <c r="L1821" s="199" t="s">
        <v>1580</v>
      </c>
    </row>
    <row r="1822" spans="1:12" ht="56.25" customHeight="1">
      <c r="A1822" s="200">
        <v>25</v>
      </c>
      <c r="B1822" s="193" t="s">
        <v>1408</v>
      </c>
      <c r="C1822" s="194">
        <v>42804</v>
      </c>
      <c r="D1822" s="194" t="s">
        <v>3819</v>
      </c>
      <c r="E1822" s="195" t="s">
        <v>1728</v>
      </c>
      <c r="F1822" s="195">
        <v>12876172</v>
      </c>
      <c r="G1822" s="195"/>
      <c r="H1822" s="196" t="s">
        <v>3820</v>
      </c>
      <c r="I1822" s="197">
        <v>197589.92</v>
      </c>
      <c r="J1822" s="197">
        <v>0</v>
      </c>
      <c r="K1822" s="198">
        <f t="shared" si="28"/>
        <v>197589.92</v>
      </c>
      <c r="L1822" s="199" t="s">
        <v>1580</v>
      </c>
    </row>
    <row r="1823" spans="1:12" ht="56.25" customHeight="1">
      <c r="A1823" s="200">
        <v>25</v>
      </c>
      <c r="B1823" s="193" t="s">
        <v>1408</v>
      </c>
      <c r="C1823" s="194">
        <v>42804</v>
      </c>
      <c r="D1823" s="194" t="s">
        <v>3821</v>
      </c>
      <c r="E1823" s="195" t="s">
        <v>1728</v>
      </c>
      <c r="F1823" s="195">
        <v>12876184</v>
      </c>
      <c r="G1823" s="195"/>
      <c r="H1823" s="196" t="s">
        <v>3822</v>
      </c>
      <c r="I1823" s="197">
        <v>1600000</v>
      </c>
      <c r="J1823" s="197">
        <v>0</v>
      </c>
      <c r="K1823" s="198">
        <f t="shared" si="28"/>
        <v>1600000</v>
      </c>
      <c r="L1823" s="199" t="s">
        <v>1580</v>
      </c>
    </row>
    <row r="1824" spans="1:12" ht="56.25" customHeight="1">
      <c r="A1824" s="200">
        <v>25</v>
      </c>
      <c r="B1824" s="193" t="s">
        <v>1408</v>
      </c>
      <c r="C1824" s="194">
        <v>42804</v>
      </c>
      <c r="D1824" s="194" t="s">
        <v>3823</v>
      </c>
      <c r="E1824" s="195" t="s">
        <v>1728</v>
      </c>
      <c r="F1824" s="195">
        <v>12876189</v>
      </c>
      <c r="G1824" s="195"/>
      <c r="H1824" s="196" t="s">
        <v>3824</v>
      </c>
      <c r="I1824" s="197">
        <v>160762.21</v>
      </c>
      <c r="J1824" s="197">
        <v>0</v>
      </c>
      <c r="K1824" s="198">
        <f t="shared" si="28"/>
        <v>160762.21</v>
      </c>
      <c r="L1824" s="199" t="s">
        <v>1580</v>
      </c>
    </row>
    <row r="1825" spans="1:12" ht="56.25" customHeight="1">
      <c r="A1825" s="200">
        <v>25</v>
      </c>
      <c r="B1825" s="193" t="s">
        <v>1408</v>
      </c>
      <c r="C1825" s="194">
        <v>42804</v>
      </c>
      <c r="D1825" s="194" t="s">
        <v>3825</v>
      </c>
      <c r="E1825" s="195" t="s">
        <v>1728</v>
      </c>
      <c r="F1825" s="195">
        <v>12876190</v>
      </c>
      <c r="G1825" s="195"/>
      <c r="H1825" s="196" t="s">
        <v>3826</v>
      </c>
      <c r="I1825" s="197">
        <v>392694.88</v>
      </c>
      <c r="J1825" s="197">
        <v>0</v>
      </c>
      <c r="K1825" s="198">
        <f t="shared" si="28"/>
        <v>392694.88</v>
      </c>
      <c r="L1825" s="199" t="s">
        <v>1580</v>
      </c>
    </row>
    <row r="1826" spans="1:12" ht="56.25" customHeight="1">
      <c r="A1826" s="200">
        <v>10</v>
      </c>
      <c r="B1826" s="193" t="s">
        <v>1384</v>
      </c>
      <c r="C1826" s="194">
        <v>42804</v>
      </c>
      <c r="D1826" s="194" t="s">
        <v>2486</v>
      </c>
      <c r="E1826" s="195" t="s">
        <v>15</v>
      </c>
      <c r="F1826" s="195">
        <v>397013</v>
      </c>
      <c r="G1826" s="195"/>
      <c r="H1826" s="196" t="s">
        <v>2487</v>
      </c>
      <c r="I1826" s="197">
        <v>50</v>
      </c>
      <c r="J1826" s="197">
        <v>0</v>
      </c>
      <c r="K1826" s="198">
        <f t="shared" si="28"/>
        <v>50</v>
      </c>
      <c r="L1826" s="199" t="s">
        <v>1580</v>
      </c>
    </row>
    <row r="1827" spans="1:12" ht="56.25" customHeight="1">
      <c r="A1827" s="200">
        <v>287</v>
      </c>
      <c r="B1827" s="193" t="s">
        <v>1400</v>
      </c>
      <c r="C1827" s="194">
        <v>42804</v>
      </c>
      <c r="D1827" s="194" t="s">
        <v>5101</v>
      </c>
      <c r="E1827" s="195" t="s">
        <v>11</v>
      </c>
      <c r="F1827" s="195">
        <v>397078</v>
      </c>
      <c r="G1827" s="195"/>
      <c r="H1827" s="196" t="s">
        <v>5102</v>
      </c>
      <c r="I1827" s="197">
        <v>50</v>
      </c>
      <c r="J1827" s="197">
        <v>0</v>
      </c>
      <c r="K1827" s="198">
        <f t="shared" si="28"/>
        <v>50</v>
      </c>
      <c r="L1827" s="199" t="s">
        <v>1580</v>
      </c>
    </row>
    <row r="1828" spans="1:12" ht="56.25" customHeight="1">
      <c r="A1828" s="200">
        <v>25</v>
      </c>
      <c r="B1828" s="193" t="s">
        <v>1408</v>
      </c>
      <c r="C1828" s="194">
        <v>42804</v>
      </c>
      <c r="D1828" s="194" t="s">
        <v>3827</v>
      </c>
      <c r="E1828" s="195" t="s">
        <v>1728</v>
      </c>
      <c r="F1828" s="195">
        <v>12864377</v>
      </c>
      <c r="G1828" s="195"/>
      <c r="H1828" s="196" t="s">
        <v>3828</v>
      </c>
      <c r="I1828" s="197">
        <v>266666.53000000003</v>
      </c>
      <c r="J1828" s="197">
        <v>0</v>
      </c>
      <c r="K1828" s="198">
        <f t="shared" si="28"/>
        <v>266666.53000000003</v>
      </c>
      <c r="L1828" s="199" t="s">
        <v>1580</v>
      </c>
    </row>
    <row r="1829" spans="1:12" ht="56.25" customHeight="1">
      <c r="A1829" s="200">
        <v>25</v>
      </c>
      <c r="B1829" s="193" t="s">
        <v>1408</v>
      </c>
      <c r="C1829" s="194">
        <v>42804</v>
      </c>
      <c r="D1829" s="194" t="s">
        <v>3829</v>
      </c>
      <c r="E1829" s="195" t="s">
        <v>1728</v>
      </c>
      <c r="F1829" s="195">
        <v>12864366</v>
      </c>
      <c r="G1829" s="195"/>
      <c r="H1829" s="196" t="s">
        <v>3830</v>
      </c>
      <c r="I1829" s="197">
        <v>181197.94</v>
      </c>
      <c r="J1829" s="197">
        <v>0</v>
      </c>
      <c r="K1829" s="198">
        <f t="shared" si="28"/>
        <v>181197.94</v>
      </c>
      <c r="L1829" s="199" t="s">
        <v>1580</v>
      </c>
    </row>
    <row r="1830" spans="1:12" ht="56.25" customHeight="1">
      <c r="A1830" s="200">
        <v>25</v>
      </c>
      <c r="B1830" s="193" t="s">
        <v>1408</v>
      </c>
      <c r="C1830" s="194">
        <v>42804</v>
      </c>
      <c r="D1830" s="194" t="s">
        <v>3831</v>
      </c>
      <c r="E1830" s="195" t="s">
        <v>1728</v>
      </c>
      <c r="F1830" s="195">
        <v>12864367</v>
      </c>
      <c r="G1830" s="195"/>
      <c r="H1830" s="196" t="s">
        <v>3832</v>
      </c>
      <c r="I1830" s="197">
        <v>244941.72</v>
      </c>
      <c r="J1830" s="197">
        <v>0</v>
      </c>
      <c r="K1830" s="198">
        <f t="shared" si="28"/>
        <v>244941.72</v>
      </c>
      <c r="L1830" s="199" t="s">
        <v>1580</v>
      </c>
    </row>
    <row r="1831" spans="1:12" ht="56.25" customHeight="1">
      <c r="A1831" s="200">
        <v>25</v>
      </c>
      <c r="B1831" s="193" t="s">
        <v>1408</v>
      </c>
      <c r="C1831" s="194">
        <v>42804</v>
      </c>
      <c r="D1831" s="194" t="s">
        <v>3833</v>
      </c>
      <c r="E1831" s="195" t="s">
        <v>1728</v>
      </c>
      <c r="F1831" s="195">
        <v>12864368</v>
      </c>
      <c r="G1831" s="195"/>
      <c r="H1831" s="196" t="s">
        <v>3834</v>
      </c>
      <c r="I1831" s="197">
        <v>181197.94</v>
      </c>
      <c r="J1831" s="197">
        <v>0</v>
      </c>
      <c r="K1831" s="198">
        <f t="shared" si="28"/>
        <v>181197.94</v>
      </c>
      <c r="L1831" s="199" t="s">
        <v>1580</v>
      </c>
    </row>
    <row r="1832" spans="1:12" ht="56.25" customHeight="1">
      <c r="A1832" s="200">
        <v>25</v>
      </c>
      <c r="B1832" s="193" t="s">
        <v>1408</v>
      </c>
      <c r="C1832" s="194">
        <v>42804</v>
      </c>
      <c r="D1832" s="194" t="s">
        <v>3835</v>
      </c>
      <c r="E1832" s="195" t="s">
        <v>1728</v>
      </c>
      <c r="F1832" s="195">
        <v>12864369</v>
      </c>
      <c r="G1832" s="195"/>
      <c r="H1832" s="196" t="s">
        <v>3836</v>
      </c>
      <c r="I1832" s="197">
        <v>644050.81000000006</v>
      </c>
      <c r="J1832" s="197">
        <v>0</v>
      </c>
      <c r="K1832" s="198">
        <f t="shared" si="28"/>
        <v>644050.81000000006</v>
      </c>
      <c r="L1832" s="199" t="s">
        <v>1580</v>
      </c>
    </row>
    <row r="1833" spans="1:12" ht="56.25" customHeight="1">
      <c r="A1833" s="200">
        <v>25</v>
      </c>
      <c r="B1833" s="193" t="s">
        <v>1408</v>
      </c>
      <c r="C1833" s="194">
        <v>42804</v>
      </c>
      <c r="D1833" s="194" t="s">
        <v>3837</v>
      </c>
      <c r="E1833" s="195" t="s">
        <v>1728</v>
      </c>
      <c r="F1833" s="195">
        <v>12864370</v>
      </c>
      <c r="G1833" s="195"/>
      <c r="H1833" s="196" t="s">
        <v>3838</v>
      </c>
      <c r="I1833" s="197">
        <v>308709.68</v>
      </c>
      <c r="J1833" s="197">
        <v>0</v>
      </c>
      <c r="K1833" s="198">
        <f t="shared" si="28"/>
        <v>308709.68</v>
      </c>
      <c r="L1833" s="199" t="s">
        <v>1580</v>
      </c>
    </row>
    <row r="1834" spans="1:12" ht="56.25" customHeight="1">
      <c r="A1834" s="200">
        <v>25</v>
      </c>
      <c r="B1834" s="193" t="s">
        <v>1408</v>
      </c>
      <c r="C1834" s="194">
        <v>42804</v>
      </c>
      <c r="D1834" s="194" t="s">
        <v>3839</v>
      </c>
      <c r="E1834" s="195" t="s">
        <v>1728</v>
      </c>
      <c r="F1834" s="195">
        <v>12864379</v>
      </c>
      <c r="G1834" s="195"/>
      <c r="H1834" s="196" t="s">
        <v>3840</v>
      </c>
      <c r="I1834" s="197">
        <v>1328366.5900000001</v>
      </c>
      <c r="J1834" s="197">
        <v>0</v>
      </c>
      <c r="K1834" s="198">
        <f t="shared" si="28"/>
        <v>1328366.5900000001</v>
      </c>
      <c r="L1834" s="199" t="s">
        <v>1580</v>
      </c>
    </row>
    <row r="1835" spans="1:12" ht="56.25" customHeight="1">
      <c r="A1835" s="200">
        <v>25</v>
      </c>
      <c r="B1835" s="193" t="s">
        <v>1408</v>
      </c>
      <c r="C1835" s="194">
        <v>42804</v>
      </c>
      <c r="D1835" s="194" t="s">
        <v>3841</v>
      </c>
      <c r="E1835" s="195" t="s">
        <v>1728</v>
      </c>
      <c r="F1835" s="195">
        <v>12864378</v>
      </c>
      <c r="G1835" s="195"/>
      <c r="H1835" s="196" t="s">
        <v>3842</v>
      </c>
      <c r="I1835" s="197">
        <v>265648.34999999998</v>
      </c>
      <c r="J1835" s="197">
        <v>0</v>
      </c>
      <c r="K1835" s="198">
        <f t="shared" si="28"/>
        <v>265648.34999999998</v>
      </c>
      <c r="L1835" s="199" t="s">
        <v>1580</v>
      </c>
    </row>
    <row r="1836" spans="1:12" ht="56.25" customHeight="1">
      <c r="A1836" s="200">
        <v>25</v>
      </c>
      <c r="B1836" s="193" t="s">
        <v>1408</v>
      </c>
      <c r="C1836" s="194">
        <v>42804</v>
      </c>
      <c r="D1836" s="194" t="s">
        <v>3843</v>
      </c>
      <c r="E1836" s="195" t="s">
        <v>1728</v>
      </c>
      <c r="F1836" s="195">
        <v>12864376</v>
      </c>
      <c r="G1836" s="195"/>
      <c r="H1836" s="196" t="s">
        <v>3844</v>
      </c>
      <c r="I1836" s="197">
        <v>265612.03000000003</v>
      </c>
      <c r="J1836" s="197">
        <v>0</v>
      </c>
      <c r="K1836" s="198">
        <f t="shared" si="28"/>
        <v>265612.03000000003</v>
      </c>
      <c r="L1836" s="199" t="s">
        <v>1580</v>
      </c>
    </row>
    <row r="1837" spans="1:12" ht="56.25" customHeight="1">
      <c r="A1837" s="200">
        <v>25</v>
      </c>
      <c r="B1837" s="193" t="s">
        <v>1408</v>
      </c>
      <c r="C1837" s="194">
        <v>42804</v>
      </c>
      <c r="D1837" s="194" t="s">
        <v>3845</v>
      </c>
      <c r="E1837" s="195" t="s">
        <v>1728</v>
      </c>
      <c r="F1837" s="195">
        <v>12864375</v>
      </c>
      <c r="G1837" s="195"/>
      <c r="H1837" s="196" t="s">
        <v>3846</v>
      </c>
      <c r="I1837" s="197">
        <v>337832.11</v>
      </c>
      <c r="J1837" s="197">
        <v>0</v>
      </c>
      <c r="K1837" s="198">
        <f t="shared" si="28"/>
        <v>337832.11</v>
      </c>
      <c r="L1837" s="199" t="s">
        <v>1580</v>
      </c>
    </row>
    <row r="1838" spans="1:12" ht="56.25" customHeight="1">
      <c r="A1838" s="200">
        <v>25</v>
      </c>
      <c r="B1838" s="193" t="s">
        <v>1408</v>
      </c>
      <c r="C1838" s="194">
        <v>42804</v>
      </c>
      <c r="D1838" s="194" t="s">
        <v>3847</v>
      </c>
      <c r="E1838" s="195" t="s">
        <v>1728</v>
      </c>
      <c r="F1838" s="195">
        <v>12864374</v>
      </c>
      <c r="G1838" s="195"/>
      <c r="H1838" s="196" t="s">
        <v>3848</v>
      </c>
      <c r="I1838" s="197">
        <v>100604.88</v>
      </c>
      <c r="J1838" s="197">
        <v>0</v>
      </c>
      <c r="K1838" s="198">
        <f t="shared" si="28"/>
        <v>100604.88</v>
      </c>
      <c r="L1838" s="199" t="s">
        <v>1580</v>
      </c>
    </row>
    <row r="1839" spans="1:12" ht="56.25" customHeight="1">
      <c r="A1839" s="200">
        <v>25</v>
      </c>
      <c r="B1839" s="193" t="s">
        <v>1408</v>
      </c>
      <c r="C1839" s="194">
        <v>42804</v>
      </c>
      <c r="D1839" s="194" t="s">
        <v>3849</v>
      </c>
      <c r="E1839" s="195" t="s">
        <v>1728</v>
      </c>
      <c r="F1839" s="195">
        <v>12864373</v>
      </c>
      <c r="G1839" s="195"/>
      <c r="H1839" s="196" t="s">
        <v>3850</v>
      </c>
      <c r="I1839" s="197">
        <v>759306.35</v>
      </c>
      <c r="J1839" s="197">
        <v>0</v>
      </c>
      <c r="K1839" s="198">
        <f t="shared" si="28"/>
        <v>759306.35</v>
      </c>
      <c r="L1839" s="199" t="s">
        <v>1580</v>
      </c>
    </row>
    <row r="1840" spans="1:12" ht="56.25" customHeight="1">
      <c r="A1840" s="200">
        <v>25</v>
      </c>
      <c r="B1840" s="193" t="s">
        <v>1408</v>
      </c>
      <c r="C1840" s="194">
        <v>42804</v>
      </c>
      <c r="D1840" s="194" t="s">
        <v>3851</v>
      </c>
      <c r="E1840" s="195" t="s">
        <v>1728</v>
      </c>
      <c r="F1840" s="195">
        <v>12864372</v>
      </c>
      <c r="G1840" s="195"/>
      <c r="H1840" s="196" t="s">
        <v>3852</v>
      </c>
      <c r="I1840" s="197">
        <v>4902405.4000000004</v>
      </c>
      <c r="J1840" s="197">
        <v>0</v>
      </c>
      <c r="K1840" s="198">
        <f t="shared" si="28"/>
        <v>4902405.4000000004</v>
      </c>
      <c r="L1840" s="199" t="s">
        <v>1580</v>
      </c>
    </row>
    <row r="1841" spans="1:12" ht="56.25" customHeight="1">
      <c r="A1841" s="200">
        <v>25</v>
      </c>
      <c r="B1841" s="193" t="s">
        <v>1408</v>
      </c>
      <c r="C1841" s="194">
        <v>42804</v>
      </c>
      <c r="D1841" s="194" t="s">
        <v>3853</v>
      </c>
      <c r="E1841" s="195" t="s">
        <v>1728</v>
      </c>
      <c r="F1841" s="195">
        <v>12864371</v>
      </c>
      <c r="G1841" s="195"/>
      <c r="H1841" s="196" t="s">
        <v>3854</v>
      </c>
      <c r="I1841" s="197">
        <v>710213.70000000007</v>
      </c>
      <c r="J1841" s="197">
        <v>0</v>
      </c>
      <c r="K1841" s="198">
        <f t="shared" si="28"/>
        <v>710213.70000000007</v>
      </c>
      <c r="L1841" s="199" t="s">
        <v>1580</v>
      </c>
    </row>
    <row r="1842" spans="1:12" ht="56.25" customHeight="1">
      <c r="A1842" s="200" t="s">
        <v>628</v>
      </c>
      <c r="B1842" s="193" t="s">
        <v>627</v>
      </c>
      <c r="C1842" s="194">
        <v>42807</v>
      </c>
      <c r="D1842" s="194" t="s">
        <v>6586</v>
      </c>
      <c r="E1842" s="195" t="s">
        <v>6</v>
      </c>
      <c r="F1842" s="195">
        <v>812166</v>
      </c>
      <c r="G1842" s="195"/>
      <c r="H1842" s="196" t="s">
        <v>6587</v>
      </c>
      <c r="I1842" s="197">
        <v>0</v>
      </c>
      <c r="J1842" s="197">
        <v>186188.87</v>
      </c>
      <c r="K1842" s="198">
        <f t="shared" si="28"/>
        <v>186188.87</v>
      </c>
      <c r="L1842" s="199" t="s">
        <v>1580</v>
      </c>
    </row>
    <row r="1843" spans="1:12" ht="56.25" customHeight="1">
      <c r="A1843" s="200" t="s">
        <v>628</v>
      </c>
      <c r="B1843" s="193" t="s">
        <v>627</v>
      </c>
      <c r="C1843" s="194">
        <v>42807</v>
      </c>
      <c r="D1843" s="194" t="s">
        <v>6588</v>
      </c>
      <c r="E1843" s="195" t="s">
        <v>6</v>
      </c>
      <c r="F1843" s="195">
        <v>812170</v>
      </c>
      <c r="G1843" s="195"/>
      <c r="H1843" s="196" t="s">
        <v>6589</v>
      </c>
      <c r="I1843" s="197">
        <v>0</v>
      </c>
      <c r="J1843" s="197">
        <v>14020.29</v>
      </c>
      <c r="K1843" s="198">
        <f t="shared" si="28"/>
        <v>14020.29</v>
      </c>
      <c r="L1843" s="199" t="s">
        <v>1580</v>
      </c>
    </row>
    <row r="1844" spans="1:12" ht="56.25" customHeight="1">
      <c r="A1844" s="200">
        <v>576</v>
      </c>
      <c r="B1844" s="193" t="s">
        <v>9862</v>
      </c>
      <c r="C1844" s="194">
        <v>42807</v>
      </c>
      <c r="D1844" s="194" t="s">
        <v>6096</v>
      </c>
      <c r="E1844" s="195" t="s">
        <v>11</v>
      </c>
      <c r="F1844" s="195">
        <v>881974</v>
      </c>
      <c r="G1844" s="195"/>
      <c r="H1844" s="196" t="s">
        <v>6097</v>
      </c>
      <c r="I1844" s="197">
        <v>490.41</v>
      </c>
      <c r="J1844" s="197">
        <v>0</v>
      </c>
      <c r="K1844" s="198">
        <f t="shared" si="28"/>
        <v>490.41</v>
      </c>
      <c r="L1844" s="199" t="s">
        <v>1580</v>
      </c>
    </row>
    <row r="1845" spans="1:12" ht="56.25" customHeight="1">
      <c r="A1845" s="200">
        <v>119</v>
      </c>
      <c r="B1845" s="193" t="s">
        <v>1495</v>
      </c>
      <c r="C1845" s="194">
        <v>42807</v>
      </c>
      <c r="D1845" s="194" t="s">
        <v>4792</v>
      </c>
      <c r="E1845" s="195" t="s">
        <v>11</v>
      </c>
      <c r="F1845" s="195">
        <v>881998</v>
      </c>
      <c r="G1845" s="195"/>
      <c r="H1845" s="196" t="s">
        <v>4793</v>
      </c>
      <c r="I1845" s="197">
        <v>50</v>
      </c>
      <c r="J1845" s="197">
        <v>0</v>
      </c>
      <c r="K1845" s="198">
        <f t="shared" si="28"/>
        <v>50</v>
      </c>
      <c r="L1845" s="199" t="s">
        <v>1580</v>
      </c>
    </row>
    <row r="1846" spans="1:12" ht="56.25" customHeight="1">
      <c r="A1846" s="200">
        <v>119</v>
      </c>
      <c r="B1846" s="193" t="s">
        <v>1495</v>
      </c>
      <c r="C1846" s="194">
        <v>42807</v>
      </c>
      <c r="D1846" s="194" t="s">
        <v>4794</v>
      </c>
      <c r="E1846" s="195" t="s">
        <v>11</v>
      </c>
      <c r="F1846" s="195">
        <v>882001</v>
      </c>
      <c r="G1846" s="195"/>
      <c r="H1846" s="196" t="s">
        <v>4795</v>
      </c>
      <c r="I1846" s="197">
        <v>50</v>
      </c>
      <c r="J1846" s="197">
        <v>0</v>
      </c>
      <c r="K1846" s="198">
        <f t="shared" si="28"/>
        <v>50</v>
      </c>
      <c r="L1846" s="199" t="s">
        <v>1580</v>
      </c>
    </row>
    <row r="1847" spans="1:12" ht="56.25" customHeight="1">
      <c r="A1847" s="200">
        <v>47</v>
      </c>
      <c r="B1847" s="193" t="s">
        <v>1390</v>
      </c>
      <c r="C1847" s="194">
        <v>42807</v>
      </c>
      <c r="D1847" s="194" t="s">
        <v>4423</v>
      </c>
      <c r="E1847" s="195" t="s">
        <v>11</v>
      </c>
      <c r="F1847" s="195">
        <v>882008</v>
      </c>
      <c r="G1847" s="195"/>
      <c r="H1847" s="196" t="s">
        <v>4424</v>
      </c>
      <c r="I1847" s="197">
        <v>3256.09</v>
      </c>
      <c r="J1847" s="197">
        <v>0</v>
      </c>
      <c r="K1847" s="198">
        <f t="shared" si="28"/>
        <v>3256.09</v>
      </c>
      <c r="L1847" s="199" t="s">
        <v>1580</v>
      </c>
    </row>
    <row r="1848" spans="1:12" ht="56.25" customHeight="1">
      <c r="A1848" s="200">
        <v>586</v>
      </c>
      <c r="B1848" s="193" t="s">
        <v>1399</v>
      </c>
      <c r="C1848" s="194">
        <v>42807</v>
      </c>
      <c r="D1848" s="194" t="s">
        <v>6134</v>
      </c>
      <c r="E1848" s="195" t="s">
        <v>11</v>
      </c>
      <c r="F1848" s="195">
        <v>882019</v>
      </c>
      <c r="G1848" s="195"/>
      <c r="H1848" s="196" t="s">
        <v>6135</v>
      </c>
      <c r="I1848" s="197">
        <v>293.87</v>
      </c>
      <c r="J1848" s="197">
        <v>0</v>
      </c>
      <c r="K1848" s="198">
        <f t="shared" si="28"/>
        <v>293.87</v>
      </c>
      <c r="L1848" s="199" t="s">
        <v>1580</v>
      </c>
    </row>
    <row r="1849" spans="1:12" ht="56.25" customHeight="1">
      <c r="A1849" s="200">
        <v>513</v>
      </c>
      <c r="B1849" s="193" t="s">
        <v>1394</v>
      </c>
      <c r="C1849" s="194">
        <v>42807</v>
      </c>
      <c r="D1849" s="194" t="s">
        <v>5850</v>
      </c>
      <c r="E1849" s="195" t="s">
        <v>11</v>
      </c>
      <c r="F1849" s="195">
        <v>882027</v>
      </c>
      <c r="G1849" s="195"/>
      <c r="H1849" s="196" t="s">
        <v>5851</v>
      </c>
      <c r="I1849" s="197">
        <v>0</v>
      </c>
      <c r="J1849" s="197">
        <v>270</v>
      </c>
      <c r="K1849" s="198">
        <f t="shared" si="28"/>
        <v>270</v>
      </c>
      <c r="L1849" s="199" t="s">
        <v>1580</v>
      </c>
    </row>
    <row r="1850" spans="1:12" ht="56.25" customHeight="1">
      <c r="A1850" s="200">
        <v>10</v>
      </c>
      <c r="B1850" s="193" t="s">
        <v>1384</v>
      </c>
      <c r="C1850" s="194">
        <v>42807</v>
      </c>
      <c r="D1850" s="194" t="s">
        <v>2488</v>
      </c>
      <c r="E1850" s="195" t="s">
        <v>15</v>
      </c>
      <c r="F1850" s="195">
        <v>398040</v>
      </c>
      <c r="G1850" s="195"/>
      <c r="H1850" s="196" t="s">
        <v>2489</v>
      </c>
      <c r="I1850" s="197">
        <v>50</v>
      </c>
      <c r="J1850" s="197">
        <v>0</v>
      </c>
      <c r="K1850" s="198">
        <f t="shared" si="28"/>
        <v>50</v>
      </c>
      <c r="L1850" s="199" t="s">
        <v>1580</v>
      </c>
    </row>
    <row r="1851" spans="1:12" ht="56.25" customHeight="1">
      <c r="A1851" s="200">
        <v>513</v>
      </c>
      <c r="B1851" s="193" t="s">
        <v>1394</v>
      </c>
      <c r="C1851" s="194">
        <v>42807</v>
      </c>
      <c r="D1851" s="194" t="s">
        <v>5852</v>
      </c>
      <c r="E1851" s="195" t="s">
        <v>15</v>
      </c>
      <c r="F1851" s="195">
        <v>398338</v>
      </c>
      <c r="G1851" s="195"/>
      <c r="H1851" s="196" t="s">
        <v>5853</v>
      </c>
      <c r="I1851" s="197">
        <v>50</v>
      </c>
      <c r="J1851" s="197">
        <v>0</v>
      </c>
      <c r="K1851" s="198">
        <f t="shared" si="28"/>
        <v>50</v>
      </c>
      <c r="L1851" s="199" t="s">
        <v>1580</v>
      </c>
    </row>
    <row r="1852" spans="1:12" ht="56.25" customHeight="1">
      <c r="A1852" s="200">
        <v>513</v>
      </c>
      <c r="B1852" s="193" t="s">
        <v>1394</v>
      </c>
      <c r="C1852" s="194">
        <v>42807</v>
      </c>
      <c r="D1852" s="194" t="s">
        <v>5854</v>
      </c>
      <c r="E1852" s="195" t="s">
        <v>15</v>
      </c>
      <c r="F1852" s="195">
        <v>398340</v>
      </c>
      <c r="G1852" s="195"/>
      <c r="H1852" s="196" t="s">
        <v>5855</v>
      </c>
      <c r="I1852" s="197">
        <v>50</v>
      </c>
      <c r="J1852" s="197">
        <v>0</v>
      </c>
      <c r="K1852" s="198">
        <f t="shared" si="28"/>
        <v>50</v>
      </c>
      <c r="L1852" s="199" t="s">
        <v>1580</v>
      </c>
    </row>
    <row r="1853" spans="1:12" ht="56.25" customHeight="1">
      <c r="A1853" s="200">
        <v>513</v>
      </c>
      <c r="B1853" s="193" t="s">
        <v>1394</v>
      </c>
      <c r="C1853" s="194">
        <v>42807</v>
      </c>
      <c r="D1853" s="194" t="s">
        <v>5856</v>
      </c>
      <c r="E1853" s="195" t="s">
        <v>15</v>
      </c>
      <c r="F1853" s="195">
        <v>397601</v>
      </c>
      <c r="G1853" s="195"/>
      <c r="H1853" s="196" t="s">
        <v>5857</v>
      </c>
      <c r="I1853" s="197">
        <v>50</v>
      </c>
      <c r="J1853" s="197">
        <v>0</v>
      </c>
      <c r="K1853" s="198">
        <f t="shared" si="28"/>
        <v>50</v>
      </c>
      <c r="L1853" s="199" t="s">
        <v>1580</v>
      </c>
    </row>
    <row r="1854" spans="1:12" ht="56.25" customHeight="1">
      <c r="A1854" s="200">
        <v>10</v>
      </c>
      <c r="B1854" s="193" t="s">
        <v>1384</v>
      </c>
      <c r="C1854" s="194">
        <v>42807</v>
      </c>
      <c r="D1854" s="194" t="s">
        <v>2490</v>
      </c>
      <c r="E1854" s="195" t="s">
        <v>15</v>
      </c>
      <c r="F1854" s="195">
        <v>397603</v>
      </c>
      <c r="G1854" s="195"/>
      <c r="H1854" s="196" t="s">
        <v>2491</v>
      </c>
      <c r="I1854" s="197">
        <v>50</v>
      </c>
      <c r="J1854" s="197">
        <v>0</v>
      </c>
      <c r="K1854" s="198">
        <f t="shared" si="28"/>
        <v>50</v>
      </c>
      <c r="L1854" s="199" t="s">
        <v>1580</v>
      </c>
    </row>
    <row r="1855" spans="1:12" ht="56.25" customHeight="1">
      <c r="A1855" s="200">
        <v>513</v>
      </c>
      <c r="B1855" s="193" t="s">
        <v>1394</v>
      </c>
      <c r="C1855" s="194">
        <v>42807</v>
      </c>
      <c r="D1855" s="194" t="s">
        <v>5858</v>
      </c>
      <c r="E1855" s="195" t="s">
        <v>13</v>
      </c>
      <c r="F1855" s="195">
        <v>9100</v>
      </c>
      <c r="G1855" s="195"/>
      <c r="H1855" s="196" t="s">
        <v>5859</v>
      </c>
      <c r="I1855" s="197">
        <v>145851.25</v>
      </c>
      <c r="J1855" s="197">
        <v>0</v>
      </c>
      <c r="K1855" s="198">
        <f t="shared" si="28"/>
        <v>145851.25</v>
      </c>
      <c r="L1855" s="199" t="s">
        <v>1580</v>
      </c>
    </row>
    <row r="1856" spans="1:12" ht="56.25" customHeight="1">
      <c r="A1856" s="200">
        <v>513</v>
      </c>
      <c r="B1856" s="193" t="s">
        <v>1394</v>
      </c>
      <c r="C1856" s="194">
        <v>42807</v>
      </c>
      <c r="D1856" s="194" t="s">
        <v>5860</v>
      </c>
      <c r="E1856" s="195" t="s">
        <v>11</v>
      </c>
      <c r="F1856" s="195">
        <v>9100</v>
      </c>
      <c r="G1856" s="195"/>
      <c r="H1856" s="196" t="s">
        <v>5861</v>
      </c>
      <c r="I1856" s="197">
        <v>370.64</v>
      </c>
      <c r="J1856" s="197">
        <v>0</v>
      </c>
      <c r="K1856" s="198">
        <f t="shared" si="28"/>
        <v>370.64</v>
      </c>
      <c r="L1856" s="199" t="s">
        <v>1580</v>
      </c>
    </row>
    <row r="1857" spans="1:12" ht="56.25" customHeight="1">
      <c r="A1857" s="200">
        <v>10</v>
      </c>
      <c r="B1857" s="193" t="s">
        <v>1384</v>
      </c>
      <c r="C1857" s="194">
        <v>42807</v>
      </c>
      <c r="D1857" s="194" t="s">
        <v>2492</v>
      </c>
      <c r="E1857" s="195" t="s">
        <v>15</v>
      </c>
      <c r="F1857" s="195">
        <v>1841</v>
      </c>
      <c r="G1857" s="195"/>
      <c r="H1857" s="196" t="s">
        <v>2493</v>
      </c>
      <c r="I1857" s="197">
        <v>20533.670000000002</v>
      </c>
      <c r="J1857" s="197">
        <v>0</v>
      </c>
      <c r="K1857" s="198">
        <f t="shared" si="28"/>
        <v>20533.670000000002</v>
      </c>
      <c r="L1857" s="199" t="s">
        <v>1580</v>
      </c>
    </row>
    <row r="1858" spans="1:12" ht="56.25" customHeight="1">
      <c r="A1858" s="200">
        <v>10</v>
      </c>
      <c r="B1858" s="193" t="s">
        <v>1384</v>
      </c>
      <c r="C1858" s="194">
        <v>42807</v>
      </c>
      <c r="D1858" s="194" t="s">
        <v>2494</v>
      </c>
      <c r="E1858" s="195" t="s">
        <v>15</v>
      </c>
      <c r="F1858" s="195">
        <v>398038</v>
      </c>
      <c r="G1858" s="195"/>
      <c r="H1858" s="196" t="s">
        <v>2495</v>
      </c>
      <c r="I1858" s="197">
        <v>50</v>
      </c>
      <c r="J1858" s="197">
        <v>0</v>
      </c>
      <c r="K1858" s="198">
        <f t="shared" si="28"/>
        <v>50</v>
      </c>
      <c r="L1858" s="199" t="s">
        <v>1580</v>
      </c>
    </row>
    <row r="1859" spans="1:12" ht="56.25" customHeight="1">
      <c r="A1859" s="200">
        <v>10</v>
      </c>
      <c r="B1859" s="193" t="s">
        <v>1384</v>
      </c>
      <c r="C1859" s="194">
        <v>42807</v>
      </c>
      <c r="D1859" s="194" t="s">
        <v>2496</v>
      </c>
      <c r="E1859" s="195" t="s">
        <v>15</v>
      </c>
      <c r="F1859" s="195">
        <v>398036</v>
      </c>
      <c r="G1859" s="195"/>
      <c r="H1859" s="196" t="s">
        <v>2497</v>
      </c>
      <c r="I1859" s="197">
        <v>50</v>
      </c>
      <c r="J1859" s="197">
        <v>0</v>
      </c>
      <c r="K1859" s="198">
        <f t="shared" si="28"/>
        <v>50</v>
      </c>
      <c r="L1859" s="199" t="s">
        <v>1580</v>
      </c>
    </row>
    <row r="1860" spans="1:12" ht="56.25" customHeight="1">
      <c r="A1860" s="200">
        <v>10</v>
      </c>
      <c r="B1860" s="193" t="s">
        <v>1384</v>
      </c>
      <c r="C1860" s="194">
        <v>42807</v>
      </c>
      <c r="D1860" s="194" t="s">
        <v>2498</v>
      </c>
      <c r="E1860" s="195" t="s">
        <v>6</v>
      </c>
      <c r="F1860" s="195">
        <v>398035</v>
      </c>
      <c r="G1860" s="195"/>
      <c r="H1860" s="196" t="s">
        <v>2499</v>
      </c>
      <c r="I1860" s="197">
        <v>0</v>
      </c>
      <c r="J1860" s="197">
        <v>93184.040000000008</v>
      </c>
      <c r="K1860" s="198">
        <f t="shared" si="28"/>
        <v>93184.040000000008</v>
      </c>
      <c r="L1860" s="199" t="s">
        <v>1580</v>
      </c>
    </row>
    <row r="1861" spans="1:12" ht="56.25" customHeight="1">
      <c r="A1861" s="200">
        <v>10</v>
      </c>
      <c r="B1861" s="193" t="s">
        <v>1384</v>
      </c>
      <c r="C1861" s="194">
        <v>42807</v>
      </c>
      <c r="D1861" s="194" t="s">
        <v>2500</v>
      </c>
      <c r="E1861" s="195" t="s">
        <v>15</v>
      </c>
      <c r="F1861" s="195">
        <v>397614</v>
      </c>
      <c r="G1861" s="195"/>
      <c r="H1861" s="196" t="s">
        <v>2501</v>
      </c>
      <c r="I1861" s="197">
        <v>50</v>
      </c>
      <c r="J1861" s="197">
        <v>0</v>
      </c>
      <c r="K1861" s="198">
        <f t="shared" si="28"/>
        <v>50</v>
      </c>
      <c r="L1861" s="199" t="s">
        <v>1580</v>
      </c>
    </row>
    <row r="1862" spans="1:12" ht="56.25" customHeight="1">
      <c r="A1862" s="200">
        <v>513</v>
      </c>
      <c r="B1862" s="193" t="s">
        <v>1394</v>
      </c>
      <c r="C1862" s="194">
        <v>42807</v>
      </c>
      <c r="D1862" s="194" t="s">
        <v>5862</v>
      </c>
      <c r="E1862" s="195" t="s">
        <v>15</v>
      </c>
      <c r="F1862" s="195">
        <v>1844</v>
      </c>
      <c r="G1862" s="195"/>
      <c r="H1862" s="196" t="s">
        <v>5863</v>
      </c>
      <c r="I1862" s="197">
        <v>651.62</v>
      </c>
      <c r="J1862" s="197">
        <v>0</v>
      </c>
      <c r="K1862" s="198">
        <f t="shared" si="28"/>
        <v>651.62</v>
      </c>
      <c r="L1862" s="199" t="s">
        <v>1580</v>
      </c>
    </row>
    <row r="1863" spans="1:12" ht="56.25" customHeight="1">
      <c r="A1863" s="200">
        <v>10</v>
      </c>
      <c r="B1863" s="193" t="s">
        <v>1384</v>
      </c>
      <c r="C1863" s="194">
        <v>42807</v>
      </c>
      <c r="D1863" s="194" t="s">
        <v>2502</v>
      </c>
      <c r="E1863" s="195" t="s">
        <v>15</v>
      </c>
      <c r="F1863" s="195">
        <v>1843</v>
      </c>
      <c r="G1863" s="195"/>
      <c r="H1863" s="196" t="s">
        <v>2503</v>
      </c>
      <c r="I1863" s="197">
        <v>1119.6100000000001</v>
      </c>
      <c r="J1863" s="197">
        <v>0</v>
      </c>
      <c r="K1863" s="198">
        <f t="shared" si="28"/>
        <v>1119.6100000000001</v>
      </c>
      <c r="L1863" s="199" t="s">
        <v>1580</v>
      </c>
    </row>
    <row r="1864" spans="1:12" ht="56.25" customHeight="1">
      <c r="A1864" s="200">
        <v>25</v>
      </c>
      <c r="B1864" s="193" t="s">
        <v>1408</v>
      </c>
      <c r="C1864" s="194">
        <v>42808</v>
      </c>
      <c r="D1864" s="194" t="s">
        <v>3855</v>
      </c>
      <c r="E1864" s="195" t="s">
        <v>1728</v>
      </c>
      <c r="F1864" s="195">
        <v>12905689</v>
      </c>
      <c r="G1864" s="195"/>
      <c r="H1864" s="196" t="s">
        <v>3856</v>
      </c>
      <c r="I1864" s="197">
        <v>20192565.329999998</v>
      </c>
      <c r="J1864" s="197">
        <v>0</v>
      </c>
      <c r="K1864" s="198">
        <f t="shared" si="28"/>
        <v>20192565.329999998</v>
      </c>
      <c r="L1864" s="199" t="s">
        <v>1580</v>
      </c>
    </row>
    <row r="1865" spans="1:12" ht="56.25" customHeight="1">
      <c r="A1865" s="200">
        <v>25</v>
      </c>
      <c r="B1865" s="193" t="s">
        <v>1408</v>
      </c>
      <c r="C1865" s="194">
        <v>42808</v>
      </c>
      <c r="D1865" s="194" t="s">
        <v>3857</v>
      </c>
      <c r="E1865" s="195" t="s">
        <v>1728</v>
      </c>
      <c r="F1865" s="195">
        <v>12891112</v>
      </c>
      <c r="G1865" s="195"/>
      <c r="H1865" s="196" t="s">
        <v>3858</v>
      </c>
      <c r="I1865" s="197">
        <v>134393.20000000001</v>
      </c>
      <c r="J1865" s="197">
        <v>0</v>
      </c>
      <c r="K1865" s="198">
        <f t="shared" ref="K1865:K1928" si="29">+I1865+J1865</f>
        <v>134393.20000000001</v>
      </c>
      <c r="L1865" s="199" t="s">
        <v>1580</v>
      </c>
    </row>
    <row r="1866" spans="1:12" ht="56.25" customHeight="1">
      <c r="A1866" s="200">
        <v>25</v>
      </c>
      <c r="B1866" s="193" t="s">
        <v>1408</v>
      </c>
      <c r="C1866" s="194">
        <v>42808</v>
      </c>
      <c r="D1866" s="194" t="s">
        <v>3859</v>
      </c>
      <c r="E1866" s="195" t="s">
        <v>1728</v>
      </c>
      <c r="F1866" s="195">
        <v>12891095</v>
      </c>
      <c r="G1866" s="195"/>
      <c r="H1866" s="196" t="s">
        <v>3860</v>
      </c>
      <c r="I1866" s="197">
        <v>85574.55</v>
      </c>
      <c r="J1866" s="197">
        <v>0</v>
      </c>
      <c r="K1866" s="198">
        <f t="shared" si="29"/>
        <v>85574.55</v>
      </c>
      <c r="L1866" s="199" t="s">
        <v>1580</v>
      </c>
    </row>
    <row r="1867" spans="1:12" ht="56.25" customHeight="1">
      <c r="A1867" s="200">
        <v>25</v>
      </c>
      <c r="B1867" s="193" t="s">
        <v>1408</v>
      </c>
      <c r="C1867" s="194">
        <v>42808</v>
      </c>
      <c r="D1867" s="194" t="s">
        <v>3861</v>
      </c>
      <c r="E1867" s="195" t="s">
        <v>1728</v>
      </c>
      <c r="F1867" s="195">
        <v>12891086</v>
      </c>
      <c r="G1867" s="195"/>
      <c r="H1867" s="196" t="s">
        <v>3862</v>
      </c>
      <c r="I1867" s="197">
        <v>544563.46</v>
      </c>
      <c r="J1867" s="197">
        <v>0</v>
      </c>
      <c r="K1867" s="198">
        <f t="shared" si="29"/>
        <v>544563.46</v>
      </c>
      <c r="L1867" s="199" t="s">
        <v>1580</v>
      </c>
    </row>
    <row r="1868" spans="1:12" ht="56.25" customHeight="1">
      <c r="A1868" s="200">
        <v>25</v>
      </c>
      <c r="B1868" s="193" t="s">
        <v>1408</v>
      </c>
      <c r="C1868" s="194">
        <v>42808</v>
      </c>
      <c r="D1868" s="194" t="s">
        <v>3863</v>
      </c>
      <c r="E1868" s="195" t="s">
        <v>1728</v>
      </c>
      <c r="F1868" s="195">
        <v>12891082</v>
      </c>
      <c r="G1868" s="195"/>
      <c r="H1868" s="196" t="s">
        <v>3864</v>
      </c>
      <c r="I1868" s="197">
        <v>808948.63</v>
      </c>
      <c r="J1868" s="197">
        <v>0</v>
      </c>
      <c r="K1868" s="198">
        <f t="shared" si="29"/>
        <v>808948.63</v>
      </c>
      <c r="L1868" s="199" t="s">
        <v>1580</v>
      </c>
    </row>
    <row r="1869" spans="1:12" ht="56.25" customHeight="1">
      <c r="A1869" s="200">
        <v>25</v>
      </c>
      <c r="B1869" s="193" t="s">
        <v>1408</v>
      </c>
      <c r="C1869" s="194">
        <v>42808</v>
      </c>
      <c r="D1869" s="194" t="s">
        <v>3865</v>
      </c>
      <c r="E1869" s="195" t="s">
        <v>1728</v>
      </c>
      <c r="F1869" s="195">
        <v>12891069</v>
      </c>
      <c r="G1869" s="195"/>
      <c r="H1869" s="196" t="s">
        <v>3866</v>
      </c>
      <c r="I1869" s="197">
        <v>451099.39</v>
      </c>
      <c r="J1869" s="197">
        <v>0</v>
      </c>
      <c r="K1869" s="198">
        <f t="shared" si="29"/>
        <v>451099.39</v>
      </c>
      <c r="L1869" s="199" t="s">
        <v>1580</v>
      </c>
    </row>
    <row r="1870" spans="1:12" ht="56.25" customHeight="1">
      <c r="A1870" s="200">
        <v>117</v>
      </c>
      <c r="B1870" s="193" t="s">
        <v>1397</v>
      </c>
      <c r="C1870" s="194">
        <v>42808</v>
      </c>
      <c r="D1870" s="194" t="s">
        <v>4726</v>
      </c>
      <c r="E1870" s="195" t="s">
        <v>11</v>
      </c>
      <c r="F1870" s="195">
        <v>882142</v>
      </c>
      <c r="G1870" s="195"/>
      <c r="H1870" s="196" t="s">
        <v>4727</v>
      </c>
      <c r="I1870" s="197">
        <v>50</v>
      </c>
      <c r="J1870" s="197">
        <v>0</v>
      </c>
      <c r="K1870" s="198">
        <f t="shared" si="29"/>
        <v>50</v>
      </c>
      <c r="L1870" s="199" t="s">
        <v>1580</v>
      </c>
    </row>
    <row r="1871" spans="1:12" ht="56.25" customHeight="1">
      <c r="A1871" s="200">
        <v>119</v>
      </c>
      <c r="B1871" s="193" t="s">
        <v>1495</v>
      </c>
      <c r="C1871" s="194">
        <v>42808</v>
      </c>
      <c r="D1871" s="194" t="s">
        <v>4796</v>
      </c>
      <c r="E1871" s="195" t="s">
        <v>11</v>
      </c>
      <c r="F1871" s="195">
        <v>882140</v>
      </c>
      <c r="G1871" s="195"/>
      <c r="H1871" s="196" t="s">
        <v>4797</v>
      </c>
      <c r="I1871" s="197">
        <v>50</v>
      </c>
      <c r="J1871" s="197">
        <v>0</v>
      </c>
      <c r="K1871" s="198">
        <f t="shared" si="29"/>
        <v>50</v>
      </c>
      <c r="L1871" s="199" t="s">
        <v>1580</v>
      </c>
    </row>
    <row r="1872" spans="1:12" ht="56.25" customHeight="1">
      <c r="A1872" s="200" t="s">
        <v>629</v>
      </c>
      <c r="B1872" s="193" t="s">
        <v>630</v>
      </c>
      <c r="C1872" s="194">
        <v>42808</v>
      </c>
      <c r="D1872" s="194" t="s">
        <v>7623</v>
      </c>
      <c r="E1872" s="195" t="s">
        <v>11</v>
      </c>
      <c r="F1872" s="195">
        <v>882137</v>
      </c>
      <c r="G1872" s="195"/>
      <c r="H1872" s="196" t="s">
        <v>7624</v>
      </c>
      <c r="I1872" s="197">
        <v>50</v>
      </c>
      <c r="J1872" s="197">
        <v>0</v>
      </c>
      <c r="K1872" s="198">
        <f t="shared" si="29"/>
        <v>50</v>
      </c>
      <c r="L1872" s="199" t="s">
        <v>1580</v>
      </c>
    </row>
    <row r="1873" spans="1:12" ht="56.25" customHeight="1">
      <c r="A1873" s="200" t="s">
        <v>629</v>
      </c>
      <c r="B1873" s="193" t="s">
        <v>630</v>
      </c>
      <c r="C1873" s="194">
        <v>42808</v>
      </c>
      <c r="D1873" s="194" t="s">
        <v>7625</v>
      </c>
      <c r="E1873" s="195" t="s">
        <v>13</v>
      </c>
      <c r="F1873" s="195">
        <v>882137</v>
      </c>
      <c r="G1873" s="195"/>
      <c r="H1873" s="196" t="s">
        <v>7626</v>
      </c>
      <c r="I1873" s="197">
        <v>27867412.300000001</v>
      </c>
      <c r="J1873" s="197">
        <v>0</v>
      </c>
      <c r="K1873" s="198">
        <f t="shared" si="29"/>
        <v>27867412.300000001</v>
      </c>
      <c r="L1873" s="199" t="s">
        <v>1580</v>
      </c>
    </row>
    <row r="1874" spans="1:12" ht="56.25" customHeight="1">
      <c r="A1874" s="200" t="s">
        <v>629</v>
      </c>
      <c r="B1874" s="193" t="s">
        <v>630</v>
      </c>
      <c r="C1874" s="194">
        <v>42808</v>
      </c>
      <c r="D1874" s="194" t="s">
        <v>7627</v>
      </c>
      <c r="E1874" s="195" t="s">
        <v>11</v>
      </c>
      <c r="F1874" s="195">
        <v>882132</v>
      </c>
      <c r="G1874" s="195"/>
      <c r="H1874" s="196" t="s">
        <v>7628</v>
      </c>
      <c r="I1874" s="197">
        <v>50</v>
      </c>
      <c r="J1874" s="197">
        <v>0</v>
      </c>
      <c r="K1874" s="198">
        <f t="shared" si="29"/>
        <v>50</v>
      </c>
      <c r="L1874" s="199" t="s">
        <v>1580</v>
      </c>
    </row>
    <row r="1875" spans="1:12" ht="56.25" customHeight="1">
      <c r="A1875" s="200" t="s">
        <v>629</v>
      </c>
      <c r="B1875" s="193" t="s">
        <v>630</v>
      </c>
      <c r="C1875" s="194">
        <v>42808</v>
      </c>
      <c r="D1875" s="194" t="s">
        <v>7629</v>
      </c>
      <c r="E1875" s="195" t="s">
        <v>13</v>
      </c>
      <c r="F1875" s="195">
        <v>882132</v>
      </c>
      <c r="G1875" s="195"/>
      <c r="H1875" s="196" t="s">
        <v>7630</v>
      </c>
      <c r="I1875" s="197">
        <v>4665933.82</v>
      </c>
      <c r="J1875" s="197">
        <v>0</v>
      </c>
      <c r="K1875" s="198">
        <f t="shared" si="29"/>
        <v>4665933.82</v>
      </c>
      <c r="L1875" s="199" t="s">
        <v>1580</v>
      </c>
    </row>
    <row r="1876" spans="1:12" ht="56.25" customHeight="1">
      <c r="A1876" s="200">
        <v>25</v>
      </c>
      <c r="B1876" s="193" t="s">
        <v>1408</v>
      </c>
      <c r="C1876" s="194">
        <v>42808</v>
      </c>
      <c r="D1876" s="194" t="s">
        <v>3867</v>
      </c>
      <c r="E1876" s="195" t="s">
        <v>6</v>
      </c>
      <c r="F1876" s="195">
        <v>882119</v>
      </c>
      <c r="G1876" s="195"/>
      <c r="H1876" s="196" t="s">
        <v>3868</v>
      </c>
      <c r="I1876" s="197">
        <v>0</v>
      </c>
      <c r="J1876" s="197">
        <v>2043.02</v>
      </c>
      <c r="K1876" s="198">
        <f t="shared" si="29"/>
        <v>2043.02</v>
      </c>
      <c r="L1876" s="199" t="s">
        <v>1580</v>
      </c>
    </row>
    <row r="1877" spans="1:12" ht="56.25" customHeight="1">
      <c r="A1877" s="200">
        <v>513</v>
      </c>
      <c r="B1877" s="193" t="s">
        <v>1394</v>
      </c>
      <c r="C1877" s="194">
        <v>42808</v>
      </c>
      <c r="D1877" s="194" t="s">
        <v>5864</v>
      </c>
      <c r="E1877" s="195" t="s">
        <v>11</v>
      </c>
      <c r="F1877" s="195">
        <v>882096</v>
      </c>
      <c r="G1877" s="195"/>
      <c r="H1877" s="196" t="s">
        <v>5865</v>
      </c>
      <c r="I1877" s="197">
        <v>2467.94</v>
      </c>
      <c r="J1877" s="197">
        <v>0</v>
      </c>
      <c r="K1877" s="198">
        <f t="shared" si="29"/>
        <v>2467.94</v>
      </c>
      <c r="L1877" s="199" t="s">
        <v>1580</v>
      </c>
    </row>
    <row r="1878" spans="1:12" ht="56.25" customHeight="1">
      <c r="A1878" s="200">
        <v>513</v>
      </c>
      <c r="B1878" s="193" t="s">
        <v>1394</v>
      </c>
      <c r="C1878" s="194">
        <v>42808</v>
      </c>
      <c r="D1878" s="194" t="s">
        <v>5866</v>
      </c>
      <c r="E1878" s="195" t="s">
        <v>11</v>
      </c>
      <c r="F1878" s="195">
        <v>882065</v>
      </c>
      <c r="G1878" s="195"/>
      <c r="H1878" s="196" t="s">
        <v>5867</v>
      </c>
      <c r="I1878" s="197">
        <v>50</v>
      </c>
      <c r="J1878" s="197">
        <v>0</v>
      </c>
      <c r="K1878" s="198">
        <f t="shared" si="29"/>
        <v>50</v>
      </c>
      <c r="L1878" s="199" t="s">
        <v>1580</v>
      </c>
    </row>
    <row r="1879" spans="1:12" ht="56.25" customHeight="1">
      <c r="A1879" s="200" t="s">
        <v>629</v>
      </c>
      <c r="B1879" s="193" t="s">
        <v>630</v>
      </c>
      <c r="C1879" s="194">
        <v>42808</v>
      </c>
      <c r="D1879" s="194" t="s">
        <v>7631</v>
      </c>
      <c r="E1879" s="195" t="s">
        <v>6</v>
      </c>
      <c r="F1879" s="195">
        <v>812617</v>
      </c>
      <c r="G1879" s="195"/>
      <c r="H1879" s="196" t="s">
        <v>7632</v>
      </c>
      <c r="I1879" s="197">
        <v>0</v>
      </c>
      <c r="J1879" s="197">
        <v>280000</v>
      </c>
      <c r="K1879" s="198">
        <f t="shared" si="29"/>
        <v>280000</v>
      </c>
      <c r="L1879" s="199" t="s">
        <v>1580</v>
      </c>
    </row>
    <row r="1880" spans="1:12" ht="56.25" customHeight="1">
      <c r="A1880" s="200">
        <v>25</v>
      </c>
      <c r="B1880" s="193" t="s">
        <v>1408</v>
      </c>
      <c r="C1880" s="194">
        <v>42808</v>
      </c>
      <c r="D1880" s="194" t="s">
        <v>3869</v>
      </c>
      <c r="E1880" s="195" t="s">
        <v>1728</v>
      </c>
      <c r="F1880" s="195">
        <v>12891044</v>
      </c>
      <c r="G1880" s="195"/>
      <c r="H1880" s="196" t="s">
        <v>3870</v>
      </c>
      <c r="I1880" s="197">
        <v>506611.18</v>
      </c>
      <c r="J1880" s="197">
        <v>0</v>
      </c>
      <c r="K1880" s="198">
        <f t="shared" si="29"/>
        <v>506611.18</v>
      </c>
      <c r="L1880" s="199" t="s">
        <v>1580</v>
      </c>
    </row>
    <row r="1881" spans="1:12" ht="56.25" customHeight="1">
      <c r="A1881" s="200">
        <v>25</v>
      </c>
      <c r="B1881" s="193" t="s">
        <v>1408</v>
      </c>
      <c r="C1881" s="194">
        <v>42808</v>
      </c>
      <c r="D1881" s="194" t="s">
        <v>3871</v>
      </c>
      <c r="E1881" s="195" t="s">
        <v>1728</v>
      </c>
      <c r="F1881" s="195">
        <v>12893802</v>
      </c>
      <c r="G1881" s="195"/>
      <c r="H1881" s="196" t="s">
        <v>3872</v>
      </c>
      <c r="I1881" s="197">
        <v>373886.99</v>
      </c>
      <c r="J1881" s="197">
        <v>0</v>
      </c>
      <c r="K1881" s="198">
        <f t="shared" si="29"/>
        <v>373886.99</v>
      </c>
      <c r="L1881" s="199" t="s">
        <v>1580</v>
      </c>
    </row>
    <row r="1882" spans="1:12" ht="56.25" customHeight="1">
      <c r="A1882" s="200">
        <v>25</v>
      </c>
      <c r="B1882" s="193" t="s">
        <v>1408</v>
      </c>
      <c r="C1882" s="194">
        <v>42808</v>
      </c>
      <c r="D1882" s="194" t="s">
        <v>3873</v>
      </c>
      <c r="E1882" s="195" t="s">
        <v>1728</v>
      </c>
      <c r="F1882" s="195">
        <v>12893801</v>
      </c>
      <c r="G1882" s="195"/>
      <c r="H1882" s="196" t="s">
        <v>3874</v>
      </c>
      <c r="I1882" s="197">
        <v>660540.80000000005</v>
      </c>
      <c r="J1882" s="197">
        <v>0</v>
      </c>
      <c r="K1882" s="198">
        <f t="shared" si="29"/>
        <v>660540.80000000005</v>
      </c>
      <c r="L1882" s="199" t="s">
        <v>1580</v>
      </c>
    </row>
    <row r="1883" spans="1:12" ht="56.25" customHeight="1">
      <c r="A1883" s="200">
        <v>25</v>
      </c>
      <c r="B1883" s="193" t="s">
        <v>1408</v>
      </c>
      <c r="C1883" s="194">
        <v>42808</v>
      </c>
      <c r="D1883" s="194" t="s">
        <v>3875</v>
      </c>
      <c r="E1883" s="195" t="s">
        <v>1728</v>
      </c>
      <c r="F1883" s="195">
        <v>12893800</v>
      </c>
      <c r="G1883" s="195"/>
      <c r="H1883" s="196" t="s">
        <v>3876</v>
      </c>
      <c r="I1883" s="197">
        <v>218244.33000000002</v>
      </c>
      <c r="J1883" s="197">
        <v>0</v>
      </c>
      <c r="K1883" s="198">
        <f t="shared" si="29"/>
        <v>218244.33000000002</v>
      </c>
      <c r="L1883" s="199" t="s">
        <v>1580</v>
      </c>
    </row>
    <row r="1884" spans="1:12" ht="56.25" customHeight="1">
      <c r="A1884" s="200">
        <v>25</v>
      </c>
      <c r="B1884" s="193" t="s">
        <v>1408</v>
      </c>
      <c r="C1884" s="194">
        <v>42808</v>
      </c>
      <c r="D1884" s="194" t="s">
        <v>3877</v>
      </c>
      <c r="E1884" s="195" t="s">
        <v>1728</v>
      </c>
      <c r="F1884" s="195">
        <v>12893799</v>
      </c>
      <c r="G1884" s="195"/>
      <c r="H1884" s="196" t="s">
        <v>3878</v>
      </c>
      <c r="I1884" s="197">
        <v>1413472.71</v>
      </c>
      <c r="J1884" s="197">
        <v>0</v>
      </c>
      <c r="K1884" s="198">
        <f t="shared" si="29"/>
        <v>1413472.71</v>
      </c>
      <c r="L1884" s="199" t="s">
        <v>1580</v>
      </c>
    </row>
    <row r="1885" spans="1:12" ht="56.25" customHeight="1">
      <c r="A1885" s="200">
        <v>25</v>
      </c>
      <c r="B1885" s="193" t="s">
        <v>1408</v>
      </c>
      <c r="C1885" s="194">
        <v>42808</v>
      </c>
      <c r="D1885" s="194" t="s">
        <v>3879</v>
      </c>
      <c r="E1885" s="195" t="s">
        <v>1728</v>
      </c>
      <c r="F1885" s="195">
        <v>12893798</v>
      </c>
      <c r="G1885" s="195"/>
      <c r="H1885" s="196" t="s">
        <v>3880</v>
      </c>
      <c r="I1885" s="197">
        <v>218393.11000000002</v>
      </c>
      <c r="J1885" s="197">
        <v>0</v>
      </c>
      <c r="K1885" s="198">
        <f t="shared" si="29"/>
        <v>218393.11000000002</v>
      </c>
      <c r="L1885" s="199" t="s">
        <v>1580</v>
      </c>
    </row>
    <row r="1886" spans="1:12" ht="56.25" customHeight="1">
      <c r="A1886" s="200">
        <v>25</v>
      </c>
      <c r="B1886" s="193" t="s">
        <v>1408</v>
      </c>
      <c r="C1886" s="194">
        <v>42808</v>
      </c>
      <c r="D1886" s="194" t="s">
        <v>3881</v>
      </c>
      <c r="E1886" s="195" t="s">
        <v>1728</v>
      </c>
      <c r="F1886" s="195">
        <v>12893766</v>
      </c>
      <c r="G1886" s="195"/>
      <c r="H1886" s="196" t="s">
        <v>3882</v>
      </c>
      <c r="I1886" s="197">
        <v>447075.14</v>
      </c>
      <c r="J1886" s="197">
        <v>0</v>
      </c>
      <c r="K1886" s="198">
        <f t="shared" si="29"/>
        <v>447075.14</v>
      </c>
      <c r="L1886" s="199" t="s">
        <v>1580</v>
      </c>
    </row>
    <row r="1887" spans="1:12" ht="56.25" customHeight="1">
      <c r="A1887" s="200">
        <v>25</v>
      </c>
      <c r="B1887" s="193" t="s">
        <v>1408</v>
      </c>
      <c r="C1887" s="194">
        <v>42808</v>
      </c>
      <c r="D1887" s="194" t="s">
        <v>3883</v>
      </c>
      <c r="E1887" s="195" t="s">
        <v>1728</v>
      </c>
      <c r="F1887" s="195">
        <v>12893765</v>
      </c>
      <c r="G1887" s="195"/>
      <c r="H1887" s="196" t="s">
        <v>3884</v>
      </c>
      <c r="I1887" s="197">
        <v>759810.67</v>
      </c>
      <c r="J1887" s="197">
        <v>0</v>
      </c>
      <c r="K1887" s="198">
        <f t="shared" si="29"/>
        <v>759810.67</v>
      </c>
      <c r="L1887" s="199" t="s">
        <v>1580</v>
      </c>
    </row>
    <row r="1888" spans="1:12" ht="56.25" customHeight="1">
      <c r="A1888" s="200">
        <v>25</v>
      </c>
      <c r="B1888" s="193" t="s">
        <v>1408</v>
      </c>
      <c r="C1888" s="194">
        <v>42808</v>
      </c>
      <c r="D1888" s="194" t="s">
        <v>3885</v>
      </c>
      <c r="E1888" s="195" t="s">
        <v>1728</v>
      </c>
      <c r="F1888" s="195">
        <v>12893764</v>
      </c>
      <c r="G1888" s="195"/>
      <c r="H1888" s="196" t="s">
        <v>3826</v>
      </c>
      <c r="I1888" s="197">
        <v>7305.12</v>
      </c>
      <c r="J1888" s="197">
        <v>0</v>
      </c>
      <c r="K1888" s="198">
        <f t="shared" si="29"/>
        <v>7305.12</v>
      </c>
      <c r="L1888" s="199" t="s">
        <v>1580</v>
      </c>
    </row>
    <row r="1889" spans="1:12" ht="56.25" customHeight="1">
      <c r="A1889" s="200">
        <v>25</v>
      </c>
      <c r="B1889" s="193" t="s">
        <v>1408</v>
      </c>
      <c r="C1889" s="194">
        <v>42808</v>
      </c>
      <c r="D1889" s="194" t="s">
        <v>3886</v>
      </c>
      <c r="E1889" s="195" t="s">
        <v>1728</v>
      </c>
      <c r="F1889" s="195">
        <v>12893763</v>
      </c>
      <c r="G1889" s="195"/>
      <c r="H1889" s="196" t="s">
        <v>3887</v>
      </c>
      <c r="I1889" s="197">
        <v>187828.83000000002</v>
      </c>
      <c r="J1889" s="197">
        <v>0</v>
      </c>
      <c r="K1889" s="198">
        <f t="shared" si="29"/>
        <v>187828.83000000002</v>
      </c>
      <c r="L1889" s="199" t="s">
        <v>1580</v>
      </c>
    </row>
    <row r="1890" spans="1:12" ht="56.25" customHeight="1">
      <c r="A1890" s="200">
        <v>25</v>
      </c>
      <c r="B1890" s="193" t="s">
        <v>1408</v>
      </c>
      <c r="C1890" s="194">
        <v>42808</v>
      </c>
      <c r="D1890" s="194" t="s">
        <v>3888</v>
      </c>
      <c r="E1890" s="195" t="s">
        <v>1728</v>
      </c>
      <c r="F1890" s="195">
        <v>12893762</v>
      </c>
      <c r="G1890" s="195"/>
      <c r="H1890" s="196" t="s">
        <v>3889</v>
      </c>
      <c r="I1890" s="197">
        <v>1120236.52</v>
      </c>
      <c r="J1890" s="197">
        <v>0</v>
      </c>
      <c r="K1890" s="198">
        <f t="shared" si="29"/>
        <v>1120236.52</v>
      </c>
      <c r="L1890" s="199" t="s">
        <v>1580</v>
      </c>
    </row>
    <row r="1891" spans="1:12" ht="56.25" customHeight="1">
      <c r="A1891" s="200">
        <v>25</v>
      </c>
      <c r="B1891" s="193" t="s">
        <v>1408</v>
      </c>
      <c r="C1891" s="194">
        <v>42808</v>
      </c>
      <c r="D1891" s="194" t="s">
        <v>3890</v>
      </c>
      <c r="E1891" s="195" t="s">
        <v>1728</v>
      </c>
      <c r="F1891" s="195">
        <v>12893761</v>
      </c>
      <c r="G1891" s="195"/>
      <c r="H1891" s="196" t="s">
        <v>3891</v>
      </c>
      <c r="I1891" s="197">
        <v>1126372.6100000001</v>
      </c>
      <c r="J1891" s="197">
        <v>0</v>
      </c>
      <c r="K1891" s="198">
        <f t="shared" si="29"/>
        <v>1126372.6100000001</v>
      </c>
      <c r="L1891" s="199" t="s">
        <v>1580</v>
      </c>
    </row>
    <row r="1892" spans="1:12" ht="56.25" customHeight="1">
      <c r="A1892" s="200">
        <v>25</v>
      </c>
      <c r="B1892" s="193" t="s">
        <v>1408</v>
      </c>
      <c r="C1892" s="194">
        <v>42808</v>
      </c>
      <c r="D1892" s="194" t="s">
        <v>3892</v>
      </c>
      <c r="E1892" s="195" t="s">
        <v>1728</v>
      </c>
      <c r="F1892" s="195">
        <v>12893759</v>
      </c>
      <c r="G1892" s="195"/>
      <c r="H1892" s="196" t="s">
        <v>3893</v>
      </c>
      <c r="I1892" s="197">
        <v>218480.41</v>
      </c>
      <c r="J1892" s="197">
        <v>0</v>
      </c>
      <c r="K1892" s="198">
        <f t="shared" si="29"/>
        <v>218480.41</v>
      </c>
      <c r="L1892" s="199" t="s">
        <v>1580</v>
      </c>
    </row>
    <row r="1893" spans="1:12" ht="56.25" customHeight="1">
      <c r="A1893" s="200">
        <v>25</v>
      </c>
      <c r="B1893" s="193" t="s">
        <v>1408</v>
      </c>
      <c r="C1893" s="194">
        <v>42808</v>
      </c>
      <c r="D1893" s="194" t="s">
        <v>3894</v>
      </c>
      <c r="E1893" s="195" t="s">
        <v>1728</v>
      </c>
      <c r="F1893" s="195">
        <v>12893758</v>
      </c>
      <c r="G1893" s="195"/>
      <c r="H1893" s="196" t="s">
        <v>3895</v>
      </c>
      <c r="I1893" s="197">
        <v>579235.38</v>
      </c>
      <c r="J1893" s="197">
        <v>0</v>
      </c>
      <c r="K1893" s="198">
        <f t="shared" si="29"/>
        <v>579235.38</v>
      </c>
      <c r="L1893" s="199" t="s">
        <v>1580</v>
      </c>
    </row>
    <row r="1894" spans="1:12" ht="56.25" customHeight="1">
      <c r="A1894" s="200">
        <v>513</v>
      </c>
      <c r="B1894" s="193" t="s">
        <v>1394</v>
      </c>
      <c r="C1894" s="194">
        <v>42808</v>
      </c>
      <c r="D1894" s="194" t="s">
        <v>5868</v>
      </c>
      <c r="E1894" s="195" t="s">
        <v>15</v>
      </c>
      <c r="F1894" s="195">
        <v>399451</v>
      </c>
      <c r="G1894" s="195"/>
      <c r="H1894" s="196" t="s">
        <v>5869</v>
      </c>
      <c r="I1894" s="197">
        <v>50</v>
      </c>
      <c r="J1894" s="197">
        <v>0</v>
      </c>
      <c r="K1894" s="198">
        <f t="shared" si="29"/>
        <v>50</v>
      </c>
      <c r="L1894" s="199" t="s">
        <v>1580</v>
      </c>
    </row>
    <row r="1895" spans="1:12" ht="56.25" customHeight="1">
      <c r="A1895" s="200">
        <v>594</v>
      </c>
      <c r="B1895" s="193" t="s">
        <v>1415</v>
      </c>
      <c r="C1895" s="194">
        <v>42808</v>
      </c>
      <c r="D1895" s="194" t="s">
        <v>6229</v>
      </c>
      <c r="E1895" s="195" t="s">
        <v>15</v>
      </c>
      <c r="F1895" s="195">
        <v>1846</v>
      </c>
      <c r="G1895" s="195"/>
      <c r="H1895" s="196" t="s">
        <v>6230</v>
      </c>
      <c r="I1895" s="197">
        <v>2254.0500000000002</v>
      </c>
      <c r="J1895" s="197">
        <v>0</v>
      </c>
      <c r="K1895" s="198">
        <f t="shared" si="29"/>
        <v>2254.0500000000002</v>
      </c>
      <c r="L1895" s="199" t="s">
        <v>1580</v>
      </c>
    </row>
    <row r="1896" spans="1:12" ht="56.25" customHeight="1">
      <c r="A1896" s="200">
        <v>10</v>
      </c>
      <c r="B1896" s="193" t="s">
        <v>1384</v>
      </c>
      <c r="C1896" s="194">
        <v>42808</v>
      </c>
      <c r="D1896" s="194" t="s">
        <v>2504</v>
      </c>
      <c r="E1896" s="195" t="s">
        <v>15</v>
      </c>
      <c r="F1896" s="195">
        <v>398760</v>
      </c>
      <c r="G1896" s="195"/>
      <c r="H1896" s="196" t="s">
        <v>2505</v>
      </c>
      <c r="I1896" s="197">
        <v>50</v>
      </c>
      <c r="J1896" s="197">
        <v>0</v>
      </c>
      <c r="K1896" s="198">
        <f t="shared" si="29"/>
        <v>50</v>
      </c>
      <c r="L1896" s="199" t="s">
        <v>1580</v>
      </c>
    </row>
    <row r="1897" spans="1:12" ht="56.25" customHeight="1">
      <c r="A1897" s="200">
        <v>10</v>
      </c>
      <c r="B1897" s="193" t="s">
        <v>1384</v>
      </c>
      <c r="C1897" s="194">
        <v>42808</v>
      </c>
      <c r="D1897" s="194" t="s">
        <v>2506</v>
      </c>
      <c r="E1897" s="195" t="s">
        <v>6</v>
      </c>
      <c r="F1897" s="195">
        <v>398759</v>
      </c>
      <c r="G1897" s="195"/>
      <c r="H1897" s="196" t="s">
        <v>2507</v>
      </c>
      <c r="I1897" s="197">
        <v>0</v>
      </c>
      <c r="J1897" s="197">
        <v>109474.83</v>
      </c>
      <c r="K1897" s="198">
        <f t="shared" si="29"/>
        <v>109474.83</v>
      </c>
      <c r="L1897" s="199" t="s">
        <v>1580</v>
      </c>
    </row>
    <row r="1898" spans="1:12" ht="56.25" customHeight="1">
      <c r="A1898" s="200">
        <v>513</v>
      </c>
      <c r="B1898" s="193" t="s">
        <v>1394</v>
      </c>
      <c r="C1898" s="194">
        <v>42808</v>
      </c>
      <c r="D1898" s="194" t="s">
        <v>5870</v>
      </c>
      <c r="E1898" s="195" t="s">
        <v>15</v>
      </c>
      <c r="F1898" s="195">
        <v>1845</v>
      </c>
      <c r="G1898" s="195"/>
      <c r="H1898" s="196" t="s">
        <v>5871</v>
      </c>
      <c r="I1898" s="197">
        <v>50</v>
      </c>
      <c r="J1898" s="197">
        <v>0</v>
      </c>
      <c r="K1898" s="198">
        <f t="shared" si="29"/>
        <v>50</v>
      </c>
      <c r="L1898" s="199" t="s">
        <v>1580</v>
      </c>
    </row>
    <row r="1899" spans="1:12" ht="56.25" customHeight="1">
      <c r="A1899" s="200">
        <v>10</v>
      </c>
      <c r="B1899" s="193" t="s">
        <v>1384</v>
      </c>
      <c r="C1899" s="194">
        <v>42808</v>
      </c>
      <c r="D1899" s="194" t="s">
        <v>2508</v>
      </c>
      <c r="E1899" s="195" t="s">
        <v>15</v>
      </c>
      <c r="F1899" s="195">
        <v>398626</v>
      </c>
      <c r="G1899" s="195"/>
      <c r="H1899" s="196" t="s">
        <v>2509</v>
      </c>
      <c r="I1899" s="197">
        <v>50</v>
      </c>
      <c r="J1899" s="197">
        <v>0</v>
      </c>
      <c r="K1899" s="198">
        <f t="shared" si="29"/>
        <v>50</v>
      </c>
      <c r="L1899" s="199" t="s">
        <v>1580</v>
      </c>
    </row>
    <row r="1900" spans="1:12" ht="56.25" customHeight="1">
      <c r="A1900" s="200">
        <v>25</v>
      </c>
      <c r="B1900" s="193" t="s">
        <v>1408</v>
      </c>
      <c r="C1900" s="194">
        <v>42809</v>
      </c>
      <c r="D1900" s="194" t="s">
        <v>3896</v>
      </c>
      <c r="E1900" s="195" t="s">
        <v>1728</v>
      </c>
      <c r="F1900" s="195">
        <v>12908798</v>
      </c>
      <c r="G1900" s="195"/>
      <c r="H1900" s="196" t="s">
        <v>3897</v>
      </c>
      <c r="I1900" s="197">
        <v>484640.09</v>
      </c>
      <c r="J1900" s="197">
        <v>0</v>
      </c>
      <c r="K1900" s="198">
        <f t="shared" si="29"/>
        <v>484640.09</v>
      </c>
      <c r="L1900" s="199" t="s">
        <v>1580</v>
      </c>
    </row>
    <row r="1901" spans="1:12" ht="56.25" customHeight="1">
      <c r="A1901" s="200">
        <v>25</v>
      </c>
      <c r="B1901" s="193" t="s">
        <v>1408</v>
      </c>
      <c r="C1901" s="194">
        <v>42809</v>
      </c>
      <c r="D1901" s="194" t="s">
        <v>3898</v>
      </c>
      <c r="E1901" s="195" t="s">
        <v>1728</v>
      </c>
      <c r="F1901" s="195">
        <v>12908801</v>
      </c>
      <c r="G1901" s="195"/>
      <c r="H1901" s="196" t="s">
        <v>3899</v>
      </c>
      <c r="I1901" s="197">
        <v>796220.83000000007</v>
      </c>
      <c r="J1901" s="197">
        <v>0</v>
      </c>
      <c r="K1901" s="198">
        <f t="shared" si="29"/>
        <v>796220.83000000007</v>
      </c>
      <c r="L1901" s="199" t="s">
        <v>1580</v>
      </c>
    </row>
    <row r="1902" spans="1:12" ht="56.25" customHeight="1">
      <c r="A1902" s="200">
        <v>25</v>
      </c>
      <c r="B1902" s="193" t="s">
        <v>1408</v>
      </c>
      <c r="C1902" s="194">
        <v>42809</v>
      </c>
      <c r="D1902" s="194" t="s">
        <v>3900</v>
      </c>
      <c r="E1902" s="195" t="s">
        <v>1728</v>
      </c>
      <c r="F1902" s="195">
        <v>12908802</v>
      </c>
      <c r="G1902" s="195"/>
      <c r="H1902" s="196" t="s">
        <v>3901</v>
      </c>
      <c r="I1902" s="197">
        <v>1389755.69</v>
      </c>
      <c r="J1902" s="197">
        <v>0</v>
      </c>
      <c r="K1902" s="198">
        <f t="shared" si="29"/>
        <v>1389755.69</v>
      </c>
      <c r="L1902" s="199" t="s">
        <v>1580</v>
      </c>
    </row>
    <row r="1903" spans="1:12" ht="56.25" customHeight="1">
      <c r="A1903" s="200">
        <v>25</v>
      </c>
      <c r="B1903" s="193" t="s">
        <v>1408</v>
      </c>
      <c r="C1903" s="194">
        <v>42809</v>
      </c>
      <c r="D1903" s="194" t="s">
        <v>3902</v>
      </c>
      <c r="E1903" s="195" t="s">
        <v>1728</v>
      </c>
      <c r="F1903" s="195">
        <v>12908783</v>
      </c>
      <c r="G1903" s="195"/>
      <c r="H1903" s="196" t="s">
        <v>3903</v>
      </c>
      <c r="I1903" s="197">
        <v>533333.24</v>
      </c>
      <c r="J1903" s="197">
        <v>0</v>
      </c>
      <c r="K1903" s="198">
        <f t="shared" si="29"/>
        <v>533333.24</v>
      </c>
      <c r="L1903" s="199" t="s">
        <v>1580</v>
      </c>
    </row>
    <row r="1904" spans="1:12" ht="56.25" customHeight="1">
      <c r="A1904" s="200">
        <v>25</v>
      </c>
      <c r="B1904" s="193" t="s">
        <v>1408</v>
      </c>
      <c r="C1904" s="194">
        <v>42809</v>
      </c>
      <c r="D1904" s="194" t="s">
        <v>3904</v>
      </c>
      <c r="E1904" s="195" t="s">
        <v>1728</v>
      </c>
      <c r="F1904" s="195">
        <v>12908786</v>
      </c>
      <c r="G1904" s="195"/>
      <c r="H1904" s="196" t="s">
        <v>3905</v>
      </c>
      <c r="I1904" s="197">
        <v>400000</v>
      </c>
      <c r="J1904" s="197">
        <v>0</v>
      </c>
      <c r="K1904" s="198">
        <f t="shared" si="29"/>
        <v>400000</v>
      </c>
      <c r="L1904" s="199" t="s">
        <v>1580</v>
      </c>
    </row>
    <row r="1905" spans="1:12" ht="56.25" customHeight="1">
      <c r="A1905" s="200">
        <v>25</v>
      </c>
      <c r="B1905" s="193" t="s">
        <v>1408</v>
      </c>
      <c r="C1905" s="194">
        <v>42809</v>
      </c>
      <c r="D1905" s="194" t="s">
        <v>3906</v>
      </c>
      <c r="E1905" s="195" t="s">
        <v>1728</v>
      </c>
      <c r="F1905" s="195">
        <v>12908779</v>
      </c>
      <c r="G1905" s="195"/>
      <c r="H1905" s="196" t="s">
        <v>3907</v>
      </c>
      <c r="I1905" s="197">
        <v>231671.92</v>
      </c>
      <c r="J1905" s="197">
        <v>0</v>
      </c>
      <c r="K1905" s="198">
        <f t="shared" si="29"/>
        <v>231671.92</v>
      </c>
      <c r="L1905" s="199" t="s">
        <v>1580</v>
      </c>
    </row>
    <row r="1906" spans="1:12" ht="56.25" customHeight="1">
      <c r="A1906" s="200">
        <v>25</v>
      </c>
      <c r="B1906" s="193" t="s">
        <v>1408</v>
      </c>
      <c r="C1906" s="194">
        <v>42809</v>
      </c>
      <c r="D1906" s="194" t="s">
        <v>3908</v>
      </c>
      <c r="E1906" s="195" t="s">
        <v>1728</v>
      </c>
      <c r="F1906" s="195">
        <v>12908780</v>
      </c>
      <c r="G1906" s="195"/>
      <c r="H1906" s="196" t="s">
        <v>3909</v>
      </c>
      <c r="I1906" s="197">
        <v>1477330.82</v>
      </c>
      <c r="J1906" s="197">
        <v>0</v>
      </c>
      <c r="K1906" s="198">
        <f t="shared" si="29"/>
        <v>1477330.82</v>
      </c>
      <c r="L1906" s="199" t="s">
        <v>1580</v>
      </c>
    </row>
    <row r="1907" spans="1:12" ht="56.25" customHeight="1">
      <c r="A1907" s="200">
        <v>25</v>
      </c>
      <c r="B1907" s="193" t="s">
        <v>1408</v>
      </c>
      <c r="C1907" s="194">
        <v>42809</v>
      </c>
      <c r="D1907" s="194" t="s">
        <v>3910</v>
      </c>
      <c r="E1907" s="195" t="s">
        <v>1728</v>
      </c>
      <c r="F1907" s="195">
        <v>12908781</v>
      </c>
      <c r="G1907" s="195"/>
      <c r="H1907" s="196" t="s">
        <v>3911</v>
      </c>
      <c r="I1907" s="197">
        <v>608286.96</v>
      </c>
      <c r="J1907" s="197">
        <v>0</v>
      </c>
      <c r="K1907" s="198">
        <f t="shared" si="29"/>
        <v>608286.96</v>
      </c>
      <c r="L1907" s="199" t="s">
        <v>1580</v>
      </c>
    </row>
    <row r="1908" spans="1:12" ht="56.25" customHeight="1">
      <c r="A1908" s="200">
        <v>25</v>
      </c>
      <c r="B1908" s="193" t="s">
        <v>1408</v>
      </c>
      <c r="C1908" s="194">
        <v>42809</v>
      </c>
      <c r="D1908" s="194" t="s">
        <v>3912</v>
      </c>
      <c r="E1908" s="195" t="s">
        <v>1728</v>
      </c>
      <c r="F1908" s="195">
        <v>12908782</v>
      </c>
      <c r="G1908" s="195"/>
      <c r="H1908" s="196" t="s">
        <v>1489</v>
      </c>
      <c r="I1908" s="197">
        <v>46892.79</v>
      </c>
      <c r="J1908" s="197">
        <v>0</v>
      </c>
      <c r="K1908" s="198">
        <f t="shared" si="29"/>
        <v>46892.79</v>
      </c>
      <c r="L1908" s="199" t="s">
        <v>1580</v>
      </c>
    </row>
    <row r="1909" spans="1:12" ht="56.25" customHeight="1">
      <c r="A1909" s="200">
        <v>25</v>
      </c>
      <c r="B1909" s="193" t="s">
        <v>1408</v>
      </c>
      <c r="C1909" s="194">
        <v>42809</v>
      </c>
      <c r="D1909" s="194" t="s">
        <v>3913</v>
      </c>
      <c r="E1909" s="195" t="s">
        <v>1728</v>
      </c>
      <c r="F1909" s="195">
        <v>12908784</v>
      </c>
      <c r="G1909" s="195"/>
      <c r="H1909" s="196" t="s">
        <v>3914</v>
      </c>
      <c r="I1909" s="197">
        <v>417677.16000000003</v>
      </c>
      <c r="J1909" s="197">
        <v>0</v>
      </c>
      <c r="K1909" s="198">
        <f t="shared" si="29"/>
        <v>417677.16000000003</v>
      </c>
      <c r="L1909" s="199" t="s">
        <v>1580</v>
      </c>
    </row>
    <row r="1910" spans="1:12" ht="56.25" customHeight="1">
      <c r="A1910" s="200">
        <v>25</v>
      </c>
      <c r="B1910" s="193" t="s">
        <v>1408</v>
      </c>
      <c r="C1910" s="194">
        <v>42809</v>
      </c>
      <c r="D1910" s="194" t="s">
        <v>3915</v>
      </c>
      <c r="E1910" s="195" t="s">
        <v>1728</v>
      </c>
      <c r="F1910" s="195">
        <v>12908785</v>
      </c>
      <c r="G1910" s="195"/>
      <c r="H1910" s="196" t="s">
        <v>3911</v>
      </c>
      <c r="I1910" s="197">
        <v>371631.55</v>
      </c>
      <c r="J1910" s="197">
        <v>0</v>
      </c>
      <c r="K1910" s="198">
        <f t="shared" si="29"/>
        <v>371631.55</v>
      </c>
      <c r="L1910" s="199" t="s">
        <v>1580</v>
      </c>
    </row>
    <row r="1911" spans="1:12" ht="56.25" customHeight="1">
      <c r="A1911" s="200">
        <v>25</v>
      </c>
      <c r="B1911" s="193" t="s">
        <v>1408</v>
      </c>
      <c r="C1911" s="194">
        <v>42809</v>
      </c>
      <c r="D1911" s="194" t="s">
        <v>3916</v>
      </c>
      <c r="E1911" s="195" t="s">
        <v>1728</v>
      </c>
      <c r="F1911" s="195">
        <v>12908787</v>
      </c>
      <c r="G1911" s="195"/>
      <c r="H1911" s="196" t="s">
        <v>3917</v>
      </c>
      <c r="I1911" s="197">
        <v>145681.43</v>
      </c>
      <c r="J1911" s="197">
        <v>0</v>
      </c>
      <c r="K1911" s="198">
        <f t="shared" si="29"/>
        <v>145681.43</v>
      </c>
      <c r="L1911" s="199" t="s">
        <v>1580</v>
      </c>
    </row>
    <row r="1912" spans="1:12" ht="56.25" customHeight="1">
      <c r="A1912" s="200">
        <v>25</v>
      </c>
      <c r="B1912" s="193" t="s">
        <v>1408</v>
      </c>
      <c r="C1912" s="194">
        <v>42809</v>
      </c>
      <c r="D1912" s="194" t="s">
        <v>3918</v>
      </c>
      <c r="E1912" s="195" t="s">
        <v>1728</v>
      </c>
      <c r="F1912" s="195">
        <v>12908788</v>
      </c>
      <c r="G1912" s="195"/>
      <c r="H1912" s="196" t="s">
        <v>3919</v>
      </c>
      <c r="I1912" s="197">
        <v>78788.33</v>
      </c>
      <c r="J1912" s="197">
        <v>0</v>
      </c>
      <c r="K1912" s="198">
        <f t="shared" si="29"/>
        <v>78788.33</v>
      </c>
      <c r="L1912" s="199" t="s">
        <v>1580</v>
      </c>
    </row>
    <row r="1913" spans="1:12" ht="56.25" customHeight="1">
      <c r="A1913" s="200">
        <v>25</v>
      </c>
      <c r="B1913" s="193" t="s">
        <v>1408</v>
      </c>
      <c r="C1913" s="194">
        <v>42809</v>
      </c>
      <c r="D1913" s="194" t="s">
        <v>3920</v>
      </c>
      <c r="E1913" s="195" t="s">
        <v>1728</v>
      </c>
      <c r="F1913" s="195">
        <v>12908790</v>
      </c>
      <c r="G1913" s="195"/>
      <c r="H1913" s="196" t="s">
        <v>3921</v>
      </c>
      <c r="I1913" s="197">
        <v>559291.29</v>
      </c>
      <c r="J1913" s="197">
        <v>0</v>
      </c>
      <c r="K1913" s="198">
        <f t="shared" si="29"/>
        <v>559291.29</v>
      </c>
      <c r="L1913" s="199" t="s">
        <v>1580</v>
      </c>
    </row>
    <row r="1914" spans="1:12" ht="56.25" customHeight="1">
      <c r="A1914" s="200">
        <v>25</v>
      </c>
      <c r="B1914" s="193" t="s">
        <v>1408</v>
      </c>
      <c r="C1914" s="194">
        <v>42809</v>
      </c>
      <c r="D1914" s="194" t="s">
        <v>3922</v>
      </c>
      <c r="E1914" s="195" t="s">
        <v>1728</v>
      </c>
      <c r="F1914" s="195">
        <v>12908791</v>
      </c>
      <c r="G1914" s="195"/>
      <c r="H1914" s="196" t="s">
        <v>3923</v>
      </c>
      <c r="I1914" s="197">
        <v>559276.38</v>
      </c>
      <c r="J1914" s="197">
        <v>0</v>
      </c>
      <c r="K1914" s="198">
        <f t="shared" si="29"/>
        <v>559276.38</v>
      </c>
      <c r="L1914" s="199" t="s">
        <v>1580</v>
      </c>
    </row>
    <row r="1915" spans="1:12" ht="56.25" customHeight="1">
      <c r="A1915" s="200">
        <v>25</v>
      </c>
      <c r="B1915" s="193" t="s">
        <v>1408</v>
      </c>
      <c r="C1915" s="194">
        <v>42809</v>
      </c>
      <c r="D1915" s="194" t="s">
        <v>3924</v>
      </c>
      <c r="E1915" s="195" t="s">
        <v>1728</v>
      </c>
      <c r="F1915" s="195">
        <v>12908792</v>
      </c>
      <c r="G1915" s="195"/>
      <c r="H1915" s="196" t="s">
        <v>3925</v>
      </c>
      <c r="I1915" s="197">
        <v>320000</v>
      </c>
      <c r="J1915" s="197">
        <v>0</v>
      </c>
      <c r="K1915" s="198">
        <f t="shared" si="29"/>
        <v>320000</v>
      </c>
      <c r="L1915" s="199" t="s">
        <v>1580</v>
      </c>
    </row>
    <row r="1916" spans="1:12" ht="56.25" customHeight="1">
      <c r="A1916" s="200">
        <v>25</v>
      </c>
      <c r="B1916" s="193" t="s">
        <v>1408</v>
      </c>
      <c r="C1916" s="194">
        <v>42809</v>
      </c>
      <c r="D1916" s="194" t="s">
        <v>3926</v>
      </c>
      <c r="E1916" s="195" t="s">
        <v>1728</v>
      </c>
      <c r="F1916" s="195">
        <v>12908793</v>
      </c>
      <c r="G1916" s="195"/>
      <c r="H1916" s="196" t="s">
        <v>3927</v>
      </c>
      <c r="I1916" s="197">
        <v>263413.38</v>
      </c>
      <c r="J1916" s="197">
        <v>0</v>
      </c>
      <c r="K1916" s="198">
        <f t="shared" si="29"/>
        <v>263413.38</v>
      </c>
      <c r="L1916" s="199" t="s">
        <v>1580</v>
      </c>
    </row>
    <row r="1917" spans="1:12" ht="56.25" customHeight="1">
      <c r="A1917" s="200">
        <v>25</v>
      </c>
      <c r="B1917" s="193" t="s">
        <v>1408</v>
      </c>
      <c r="C1917" s="194">
        <v>42809</v>
      </c>
      <c r="D1917" s="194" t="s">
        <v>3928</v>
      </c>
      <c r="E1917" s="195" t="s">
        <v>1728</v>
      </c>
      <c r="F1917" s="195">
        <v>12908794</v>
      </c>
      <c r="G1917" s="195"/>
      <c r="H1917" s="196" t="s">
        <v>3929</v>
      </c>
      <c r="I1917" s="197">
        <v>3424669.17</v>
      </c>
      <c r="J1917" s="197">
        <v>0</v>
      </c>
      <c r="K1917" s="198">
        <f t="shared" si="29"/>
        <v>3424669.17</v>
      </c>
      <c r="L1917" s="199" t="s">
        <v>1580</v>
      </c>
    </row>
    <row r="1918" spans="1:12" ht="56.25" customHeight="1">
      <c r="A1918" s="200">
        <v>25</v>
      </c>
      <c r="B1918" s="193" t="s">
        <v>1408</v>
      </c>
      <c r="C1918" s="194">
        <v>42809</v>
      </c>
      <c r="D1918" s="194" t="s">
        <v>3930</v>
      </c>
      <c r="E1918" s="195" t="s">
        <v>1728</v>
      </c>
      <c r="F1918" s="195">
        <v>12908795</v>
      </c>
      <c r="G1918" s="195"/>
      <c r="H1918" s="196" t="s">
        <v>3931</v>
      </c>
      <c r="I1918" s="197">
        <v>2004518.97</v>
      </c>
      <c r="J1918" s="197">
        <v>0</v>
      </c>
      <c r="K1918" s="198">
        <f t="shared" si="29"/>
        <v>2004518.97</v>
      </c>
      <c r="L1918" s="199" t="s">
        <v>1580</v>
      </c>
    </row>
    <row r="1919" spans="1:12" ht="56.25" customHeight="1">
      <c r="A1919" s="200">
        <v>25</v>
      </c>
      <c r="B1919" s="193" t="s">
        <v>1408</v>
      </c>
      <c r="C1919" s="194">
        <v>42809</v>
      </c>
      <c r="D1919" s="194" t="s">
        <v>3932</v>
      </c>
      <c r="E1919" s="195" t="s">
        <v>1728</v>
      </c>
      <c r="F1919" s="195">
        <v>12908796</v>
      </c>
      <c r="G1919" s="195"/>
      <c r="H1919" s="196" t="s">
        <v>3933</v>
      </c>
      <c r="I1919" s="197">
        <v>522910.17</v>
      </c>
      <c r="J1919" s="197">
        <v>0</v>
      </c>
      <c r="K1919" s="198">
        <f t="shared" si="29"/>
        <v>522910.17</v>
      </c>
      <c r="L1919" s="199" t="s">
        <v>1580</v>
      </c>
    </row>
    <row r="1920" spans="1:12" ht="56.25" customHeight="1">
      <c r="A1920" s="200">
        <v>25</v>
      </c>
      <c r="B1920" s="193" t="s">
        <v>1408</v>
      </c>
      <c r="C1920" s="194">
        <v>42809</v>
      </c>
      <c r="D1920" s="194" t="s">
        <v>3934</v>
      </c>
      <c r="E1920" s="195" t="s">
        <v>1728</v>
      </c>
      <c r="F1920" s="195">
        <v>12908799</v>
      </c>
      <c r="G1920" s="195"/>
      <c r="H1920" s="196" t="s">
        <v>3935</v>
      </c>
      <c r="I1920" s="197">
        <v>659414.16</v>
      </c>
      <c r="J1920" s="197">
        <v>0</v>
      </c>
      <c r="K1920" s="198">
        <f t="shared" si="29"/>
        <v>659414.16</v>
      </c>
      <c r="L1920" s="199" t="s">
        <v>1580</v>
      </c>
    </row>
    <row r="1921" spans="1:12" ht="56.25" customHeight="1">
      <c r="A1921" s="200">
        <v>25</v>
      </c>
      <c r="B1921" s="193" t="s">
        <v>1408</v>
      </c>
      <c r="C1921" s="194">
        <v>42809</v>
      </c>
      <c r="D1921" s="194" t="s">
        <v>3936</v>
      </c>
      <c r="E1921" s="195" t="s">
        <v>1728</v>
      </c>
      <c r="F1921" s="195">
        <v>12908800</v>
      </c>
      <c r="G1921" s="195"/>
      <c r="H1921" s="196" t="s">
        <v>1430</v>
      </c>
      <c r="I1921" s="197">
        <v>973421.20000000007</v>
      </c>
      <c r="J1921" s="197">
        <v>0</v>
      </c>
      <c r="K1921" s="198">
        <f t="shared" si="29"/>
        <v>973421.20000000007</v>
      </c>
      <c r="L1921" s="199" t="s">
        <v>1580</v>
      </c>
    </row>
    <row r="1922" spans="1:12" ht="56.25" customHeight="1">
      <c r="A1922" s="200" t="s">
        <v>629</v>
      </c>
      <c r="B1922" s="193" t="s">
        <v>630</v>
      </c>
      <c r="C1922" s="194">
        <v>42809</v>
      </c>
      <c r="D1922" s="194" t="s">
        <v>7633</v>
      </c>
      <c r="E1922" s="195" t="s">
        <v>6</v>
      </c>
      <c r="F1922" s="195">
        <v>813152</v>
      </c>
      <c r="G1922" s="195"/>
      <c r="H1922" s="196" t="s">
        <v>7634</v>
      </c>
      <c r="I1922" s="197">
        <v>0</v>
      </c>
      <c r="J1922" s="197">
        <v>51000</v>
      </c>
      <c r="K1922" s="198">
        <f t="shared" si="29"/>
        <v>51000</v>
      </c>
      <c r="L1922" s="199" t="s">
        <v>1580</v>
      </c>
    </row>
    <row r="1923" spans="1:12" ht="56.25" customHeight="1">
      <c r="A1923" s="200">
        <v>342</v>
      </c>
      <c r="B1923" s="193" t="s">
        <v>1425</v>
      </c>
      <c r="C1923" s="194">
        <v>42809</v>
      </c>
      <c r="D1923" s="194" t="s">
        <v>5383</v>
      </c>
      <c r="E1923" s="195" t="s">
        <v>6</v>
      </c>
      <c r="F1923" s="195">
        <v>882201</v>
      </c>
      <c r="G1923" s="195"/>
      <c r="H1923" s="196" t="s">
        <v>5384</v>
      </c>
      <c r="I1923" s="197">
        <v>0</v>
      </c>
      <c r="J1923" s="197">
        <v>806991.95000000007</v>
      </c>
      <c r="K1923" s="198">
        <f t="shared" si="29"/>
        <v>806991.95000000007</v>
      </c>
      <c r="L1923" s="199" t="s">
        <v>1580</v>
      </c>
    </row>
    <row r="1924" spans="1:12" ht="56.25" customHeight="1">
      <c r="A1924" s="200">
        <v>225</v>
      </c>
      <c r="B1924" s="193" t="s">
        <v>1417</v>
      </c>
      <c r="C1924" s="194">
        <v>42809</v>
      </c>
      <c r="D1924" s="194" t="s">
        <v>5004</v>
      </c>
      <c r="E1924" s="195" t="s">
        <v>11</v>
      </c>
      <c r="F1924" s="195">
        <v>882225</v>
      </c>
      <c r="G1924" s="195"/>
      <c r="H1924" s="196" t="s">
        <v>5005</v>
      </c>
      <c r="I1924" s="197">
        <v>50</v>
      </c>
      <c r="J1924" s="197">
        <v>0</v>
      </c>
      <c r="K1924" s="198">
        <f t="shared" si="29"/>
        <v>50</v>
      </c>
      <c r="L1924" s="199" t="s">
        <v>1580</v>
      </c>
    </row>
    <row r="1925" spans="1:12" ht="56.25" customHeight="1">
      <c r="A1925" s="200">
        <v>81</v>
      </c>
      <c r="B1925" s="193" t="s">
        <v>1497</v>
      </c>
      <c r="C1925" s="194">
        <v>42809</v>
      </c>
      <c r="D1925" s="194" t="s">
        <v>4576</v>
      </c>
      <c r="E1925" s="195" t="s">
        <v>6</v>
      </c>
      <c r="F1925" s="195">
        <v>882234</v>
      </c>
      <c r="G1925" s="195"/>
      <c r="H1925" s="196" t="s">
        <v>4577</v>
      </c>
      <c r="I1925" s="197">
        <v>0</v>
      </c>
      <c r="J1925" s="197">
        <v>233300</v>
      </c>
      <c r="K1925" s="198">
        <f t="shared" si="29"/>
        <v>233300</v>
      </c>
      <c r="L1925" s="199" t="s">
        <v>1580</v>
      </c>
    </row>
    <row r="1926" spans="1:12" ht="56.25" customHeight="1">
      <c r="A1926" s="200">
        <v>10</v>
      </c>
      <c r="B1926" s="193" t="s">
        <v>1384</v>
      </c>
      <c r="C1926" s="194">
        <v>42809</v>
      </c>
      <c r="D1926" s="194" t="s">
        <v>2510</v>
      </c>
      <c r="E1926" s="195" t="s">
        <v>15</v>
      </c>
      <c r="F1926" s="195">
        <v>399875</v>
      </c>
      <c r="G1926" s="195"/>
      <c r="H1926" s="196" t="s">
        <v>1494</v>
      </c>
      <c r="I1926" s="197">
        <v>50</v>
      </c>
      <c r="J1926" s="197">
        <v>0</v>
      </c>
      <c r="K1926" s="198">
        <f t="shared" si="29"/>
        <v>50</v>
      </c>
      <c r="L1926" s="199" t="s">
        <v>1580</v>
      </c>
    </row>
    <row r="1927" spans="1:12" ht="56.25" customHeight="1">
      <c r="A1927" s="200">
        <v>10</v>
      </c>
      <c r="B1927" s="193" t="s">
        <v>1384</v>
      </c>
      <c r="C1927" s="194">
        <v>42809</v>
      </c>
      <c r="D1927" s="194" t="s">
        <v>2511</v>
      </c>
      <c r="E1927" s="195" t="s">
        <v>15</v>
      </c>
      <c r="F1927" s="195">
        <v>399877</v>
      </c>
      <c r="G1927" s="195"/>
      <c r="H1927" s="196" t="s">
        <v>2512</v>
      </c>
      <c r="I1927" s="197">
        <v>50</v>
      </c>
      <c r="J1927" s="197">
        <v>0</v>
      </c>
      <c r="K1927" s="198">
        <f t="shared" si="29"/>
        <v>50</v>
      </c>
      <c r="L1927" s="199" t="s">
        <v>1580</v>
      </c>
    </row>
    <row r="1928" spans="1:12" ht="56.25" customHeight="1">
      <c r="A1928" s="200">
        <v>10</v>
      </c>
      <c r="B1928" s="193" t="s">
        <v>1384</v>
      </c>
      <c r="C1928" s="194">
        <v>42809</v>
      </c>
      <c r="D1928" s="194" t="s">
        <v>2513</v>
      </c>
      <c r="E1928" s="195" t="s">
        <v>6</v>
      </c>
      <c r="F1928" s="195">
        <v>399878</v>
      </c>
      <c r="G1928" s="195"/>
      <c r="H1928" s="196" t="s">
        <v>2514</v>
      </c>
      <c r="I1928" s="197">
        <v>0</v>
      </c>
      <c r="J1928" s="197">
        <v>32102.47</v>
      </c>
      <c r="K1928" s="198">
        <f t="shared" si="29"/>
        <v>32102.47</v>
      </c>
      <c r="L1928" s="199" t="s">
        <v>1580</v>
      </c>
    </row>
    <row r="1929" spans="1:12" ht="56.25" customHeight="1">
      <c r="A1929" s="200" t="s">
        <v>629</v>
      </c>
      <c r="B1929" s="193" t="s">
        <v>630</v>
      </c>
      <c r="C1929" s="194">
        <v>42809</v>
      </c>
      <c r="D1929" s="194" t="s">
        <v>7635</v>
      </c>
      <c r="E1929" s="195" t="s">
        <v>6</v>
      </c>
      <c r="F1929" s="195">
        <v>400481</v>
      </c>
      <c r="G1929" s="195"/>
      <c r="H1929" s="196" t="s">
        <v>7636</v>
      </c>
      <c r="I1929" s="197">
        <v>0</v>
      </c>
      <c r="J1929" s="197">
        <v>1384666.32</v>
      </c>
      <c r="K1929" s="198">
        <f t="shared" ref="K1929:K1992" si="30">+I1929+J1929</f>
        <v>1384666.32</v>
      </c>
      <c r="L1929" s="199" t="s">
        <v>1580</v>
      </c>
    </row>
    <row r="1930" spans="1:12" ht="56.25" customHeight="1">
      <c r="A1930" s="200" t="s">
        <v>629</v>
      </c>
      <c r="B1930" s="193" t="s">
        <v>630</v>
      </c>
      <c r="C1930" s="194">
        <v>42809</v>
      </c>
      <c r="D1930" s="194" t="s">
        <v>7637</v>
      </c>
      <c r="E1930" s="195" t="s">
        <v>11</v>
      </c>
      <c r="F1930" s="195">
        <v>9058</v>
      </c>
      <c r="G1930" s="195"/>
      <c r="H1930" s="196" t="s">
        <v>7638</v>
      </c>
      <c r="I1930" s="197">
        <v>1756.56</v>
      </c>
      <c r="J1930" s="197">
        <v>0</v>
      </c>
      <c r="K1930" s="198">
        <f t="shared" si="30"/>
        <v>1756.56</v>
      </c>
      <c r="L1930" s="199" t="s">
        <v>1580</v>
      </c>
    </row>
    <row r="1931" spans="1:12" ht="56.25" customHeight="1">
      <c r="A1931" s="200">
        <v>25</v>
      </c>
      <c r="B1931" s="193" t="s">
        <v>1408</v>
      </c>
      <c r="C1931" s="194">
        <v>42809</v>
      </c>
      <c r="D1931" s="194" t="s">
        <v>3937</v>
      </c>
      <c r="E1931" s="195" t="s">
        <v>1728</v>
      </c>
      <c r="F1931" s="195">
        <v>12908757</v>
      </c>
      <c r="G1931" s="195"/>
      <c r="H1931" s="196" t="s">
        <v>1320</v>
      </c>
      <c r="I1931" s="197">
        <v>350365.83</v>
      </c>
      <c r="J1931" s="197">
        <v>0</v>
      </c>
      <c r="K1931" s="198">
        <f t="shared" si="30"/>
        <v>350365.83</v>
      </c>
      <c r="L1931" s="199" t="s">
        <v>1580</v>
      </c>
    </row>
    <row r="1932" spans="1:12" ht="56.25" customHeight="1">
      <c r="A1932" s="200">
        <v>25</v>
      </c>
      <c r="B1932" s="193" t="s">
        <v>1408</v>
      </c>
      <c r="C1932" s="194">
        <v>42809</v>
      </c>
      <c r="D1932" s="194" t="s">
        <v>3938</v>
      </c>
      <c r="E1932" s="195" t="s">
        <v>1728</v>
      </c>
      <c r="F1932" s="195">
        <v>12908758</v>
      </c>
      <c r="G1932" s="195"/>
      <c r="H1932" s="196" t="s">
        <v>3939</v>
      </c>
      <c r="I1932" s="197">
        <v>46926.57</v>
      </c>
      <c r="J1932" s="197">
        <v>0</v>
      </c>
      <c r="K1932" s="198">
        <f t="shared" si="30"/>
        <v>46926.57</v>
      </c>
      <c r="L1932" s="199" t="s">
        <v>1580</v>
      </c>
    </row>
    <row r="1933" spans="1:12" ht="56.25" customHeight="1">
      <c r="A1933" s="200">
        <v>25</v>
      </c>
      <c r="B1933" s="193" t="s">
        <v>1408</v>
      </c>
      <c r="C1933" s="194">
        <v>42809</v>
      </c>
      <c r="D1933" s="194" t="s">
        <v>3940</v>
      </c>
      <c r="E1933" s="195" t="s">
        <v>1728</v>
      </c>
      <c r="F1933" s="195">
        <v>12908759</v>
      </c>
      <c r="G1933" s="195"/>
      <c r="H1933" s="196" t="s">
        <v>3941</v>
      </c>
      <c r="I1933" s="197">
        <v>515603.86</v>
      </c>
      <c r="J1933" s="197">
        <v>0</v>
      </c>
      <c r="K1933" s="198">
        <f t="shared" si="30"/>
        <v>515603.86</v>
      </c>
      <c r="L1933" s="199" t="s">
        <v>1580</v>
      </c>
    </row>
    <row r="1934" spans="1:12" ht="56.25" customHeight="1">
      <c r="A1934" s="200">
        <v>25</v>
      </c>
      <c r="B1934" s="193" t="s">
        <v>1408</v>
      </c>
      <c r="C1934" s="194">
        <v>42809</v>
      </c>
      <c r="D1934" s="194" t="s">
        <v>3942</v>
      </c>
      <c r="E1934" s="195" t="s">
        <v>1728</v>
      </c>
      <c r="F1934" s="195">
        <v>12908760</v>
      </c>
      <c r="G1934" s="195"/>
      <c r="H1934" s="196" t="s">
        <v>3943</v>
      </c>
      <c r="I1934" s="197">
        <v>303016.32000000001</v>
      </c>
      <c r="J1934" s="197">
        <v>0</v>
      </c>
      <c r="K1934" s="198">
        <f t="shared" si="30"/>
        <v>303016.32000000001</v>
      </c>
      <c r="L1934" s="199" t="s">
        <v>1580</v>
      </c>
    </row>
    <row r="1935" spans="1:12" ht="56.25" customHeight="1">
      <c r="A1935" s="200">
        <v>25</v>
      </c>
      <c r="B1935" s="193" t="s">
        <v>1408</v>
      </c>
      <c r="C1935" s="194">
        <v>42809</v>
      </c>
      <c r="D1935" s="194" t="s">
        <v>3944</v>
      </c>
      <c r="E1935" s="195" t="s">
        <v>1728</v>
      </c>
      <c r="F1935" s="195">
        <v>12908761</v>
      </c>
      <c r="G1935" s="195"/>
      <c r="H1935" s="196" t="s">
        <v>1488</v>
      </c>
      <c r="I1935" s="197">
        <v>247617.45</v>
      </c>
      <c r="J1935" s="197">
        <v>0</v>
      </c>
      <c r="K1935" s="198">
        <f t="shared" si="30"/>
        <v>247617.45</v>
      </c>
      <c r="L1935" s="199" t="s">
        <v>1580</v>
      </c>
    </row>
    <row r="1936" spans="1:12" ht="56.25" customHeight="1">
      <c r="A1936" s="200">
        <v>25</v>
      </c>
      <c r="B1936" s="193" t="s">
        <v>1408</v>
      </c>
      <c r="C1936" s="194">
        <v>42809</v>
      </c>
      <c r="D1936" s="194" t="s">
        <v>3945</v>
      </c>
      <c r="E1936" s="195" t="s">
        <v>1728</v>
      </c>
      <c r="F1936" s="195">
        <v>12908762</v>
      </c>
      <c r="G1936" s="195"/>
      <c r="H1936" s="196" t="s">
        <v>3946</v>
      </c>
      <c r="I1936" s="197">
        <v>7461.09</v>
      </c>
      <c r="J1936" s="197">
        <v>0</v>
      </c>
      <c r="K1936" s="198">
        <f t="shared" si="30"/>
        <v>7461.09</v>
      </c>
      <c r="L1936" s="199" t="s">
        <v>1580</v>
      </c>
    </row>
    <row r="1937" spans="1:12" ht="56.25" customHeight="1">
      <c r="A1937" s="200">
        <v>25</v>
      </c>
      <c r="B1937" s="193" t="s">
        <v>1408</v>
      </c>
      <c r="C1937" s="194">
        <v>42809</v>
      </c>
      <c r="D1937" s="194" t="s">
        <v>3947</v>
      </c>
      <c r="E1937" s="195" t="s">
        <v>1728</v>
      </c>
      <c r="F1937" s="195">
        <v>12908769</v>
      </c>
      <c r="G1937" s="195"/>
      <c r="H1937" s="196" t="s">
        <v>3948</v>
      </c>
      <c r="I1937" s="197">
        <v>8560.77</v>
      </c>
      <c r="J1937" s="197">
        <v>0</v>
      </c>
      <c r="K1937" s="198">
        <f t="shared" si="30"/>
        <v>8560.77</v>
      </c>
      <c r="L1937" s="199" t="s">
        <v>1580</v>
      </c>
    </row>
    <row r="1938" spans="1:12" ht="56.25" customHeight="1">
      <c r="A1938" s="200">
        <v>25</v>
      </c>
      <c r="B1938" s="193" t="s">
        <v>1408</v>
      </c>
      <c r="C1938" s="194">
        <v>42809</v>
      </c>
      <c r="D1938" s="194" t="s">
        <v>3949</v>
      </c>
      <c r="E1938" s="195" t="s">
        <v>1728</v>
      </c>
      <c r="F1938" s="195">
        <v>12908770</v>
      </c>
      <c r="G1938" s="195"/>
      <c r="H1938" s="196" t="s">
        <v>3950</v>
      </c>
      <c r="I1938" s="197">
        <v>99200</v>
      </c>
      <c r="J1938" s="197">
        <v>0</v>
      </c>
      <c r="K1938" s="198">
        <f t="shared" si="30"/>
        <v>99200</v>
      </c>
      <c r="L1938" s="199" t="s">
        <v>1580</v>
      </c>
    </row>
    <row r="1939" spans="1:12" ht="56.25" customHeight="1">
      <c r="A1939" s="200">
        <v>25</v>
      </c>
      <c r="B1939" s="193" t="s">
        <v>1408</v>
      </c>
      <c r="C1939" s="194">
        <v>42809</v>
      </c>
      <c r="D1939" s="194" t="s">
        <v>3951</v>
      </c>
      <c r="E1939" s="195" t="s">
        <v>1728</v>
      </c>
      <c r="F1939" s="195">
        <v>12908789</v>
      </c>
      <c r="G1939" s="195"/>
      <c r="H1939" s="196" t="s">
        <v>3952</v>
      </c>
      <c r="I1939" s="197">
        <v>806949.27</v>
      </c>
      <c r="J1939" s="197">
        <v>0</v>
      </c>
      <c r="K1939" s="198">
        <f t="shared" si="30"/>
        <v>806949.27</v>
      </c>
      <c r="L1939" s="199" t="s">
        <v>1580</v>
      </c>
    </row>
    <row r="1940" spans="1:12" ht="56.25" customHeight="1">
      <c r="A1940" s="200">
        <v>25</v>
      </c>
      <c r="B1940" s="193" t="s">
        <v>1408</v>
      </c>
      <c r="C1940" s="194">
        <v>42809</v>
      </c>
      <c r="D1940" s="194" t="s">
        <v>3953</v>
      </c>
      <c r="E1940" s="195" t="s">
        <v>1728</v>
      </c>
      <c r="F1940" s="195">
        <v>12908797</v>
      </c>
      <c r="G1940" s="195"/>
      <c r="H1940" s="196" t="s">
        <v>3954</v>
      </c>
      <c r="I1940" s="197">
        <v>350566.46</v>
      </c>
      <c r="J1940" s="197">
        <v>0</v>
      </c>
      <c r="K1940" s="198">
        <f t="shared" si="30"/>
        <v>350566.46</v>
      </c>
      <c r="L1940" s="199" t="s">
        <v>1580</v>
      </c>
    </row>
    <row r="1941" spans="1:12" ht="56.25" customHeight="1">
      <c r="A1941" s="200">
        <v>25</v>
      </c>
      <c r="B1941" s="193" t="s">
        <v>1408</v>
      </c>
      <c r="C1941" s="194">
        <v>42809</v>
      </c>
      <c r="D1941" s="194" t="s">
        <v>3955</v>
      </c>
      <c r="E1941" s="195" t="s">
        <v>1728</v>
      </c>
      <c r="F1941" s="195">
        <v>12908776</v>
      </c>
      <c r="G1941" s="195"/>
      <c r="H1941" s="196" t="s">
        <v>3956</v>
      </c>
      <c r="I1941" s="197">
        <v>758958.44000000006</v>
      </c>
      <c r="J1941" s="197">
        <v>0</v>
      </c>
      <c r="K1941" s="198">
        <f t="shared" si="30"/>
        <v>758958.44000000006</v>
      </c>
      <c r="L1941" s="199" t="s">
        <v>1580</v>
      </c>
    </row>
    <row r="1942" spans="1:12" ht="56.25" customHeight="1">
      <c r="A1942" s="200">
        <v>25</v>
      </c>
      <c r="B1942" s="193" t="s">
        <v>1408</v>
      </c>
      <c r="C1942" s="194">
        <v>42809</v>
      </c>
      <c r="D1942" s="194" t="s">
        <v>3957</v>
      </c>
      <c r="E1942" s="195" t="s">
        <v>1728</v>
      </c>
      <c r="F1942" s="195">
        <v>12908777</v>
      </c>
      <c r="G1942" s="195"/>
      <c r="H1942" s="196" t="s">
        <v>3958</v>
      </c>
      <c r="I1942" s="197">
        <v>478131.4</v>
      </c>
      <c r="J1942" s="197">
        <v>0</v>
      </c>
      <c r="K1942" s="198">
        <f t="shared" si="30"/>
        <v>478131.4</v>
      </c>
      <c r="L1942" s="199" t="s">
        <v>1580</v>
      </c>
    </row>
    <row r="1943" spans="1:12" ht="56.25" customHeight="1">
      <c r="A1943" s="200">
        <v>25</v>
      </c>
      <c r="B1943" s="193" t="s">
        <v>1408</v>
      </c>
      <c r="C1943" s="194">
        <v>42809</v>
      </c>
      <c r="D1943" s="194" t="s">
        <v>3959</v>
      </c>
      <c r="E1943" s="195" t="s">
        <v>1728</v>
      </c>
      <c r="F1943" s="195">
        <v>12908778</v>
      </c>
      <c r="G1943" s="195"/>
      <c r="H1943" s="196" t="s">
        <v>3960</v>
      </c>
      <c r="I1943" s="197">
        <v>653090.31000000006</v>
      </c>
      <c r="J1943" s="197">
        <v>0</v>
      </c>
      <c r="K1943" s="198">
        <f t="shared" si="30"/>
        <v>653090.31000000006</v>
      </c>
      <c r="L1943" s="199" t="s">
        <v>1580</v>
      </c>
    </row>
    <row r="1944" spans="1:12" ht="56.25" customHeight="1">
      <c r="A1944" s="200">
        <v>10</v>
      </c>
      <c r="B1944" s="193" t="s">
        <v>1384</v>
      </c>
      <c r="C1944" s="194">
        <v>42809</v>
      </c>
      <c r="D1944" s="194" t="s">
        <v>2515</v>
      </c>
      <c r="E1944" s="195" t="s">
        <v>15</v>
      </c>
      <c r="F1944" s="195">
        <v>399879</v>
      </c>
      <c r="G1944" s="195"/>
      <c r="H1944" s="196" t="s">
        <v>2516</v>
      </c>
      <c r="I1944" s="197">
        <v>50</v>
      </c>
      <c r="J1944" s="197">
        <v>0</v>
      </c>
      <c r="K1944" s="198">
        <f t="shared" si="30"/>
        <v>50</v>
      </c>
      <c r="L1944" s="199" t="s">
        <v>1580</v>
      </c>
    </row>
    <row r="1945" spans="1:12" ht="56.25" customHeight="1">
      <c r="A1945" s="200">
        <v>10</v>
      </c>
      <c r="B1945" s="193" t="s">
        <v>1384</v>
      </c>
      <c r="C1945" s="194">
        <v>42809</v>
      </c>
      <c r="D1945" s="194" t="s">
        <v>2517</v>
      </c>
      <c r="E1945" s="195" t="s">
        <v>6</v>
      </c>
      <c r="F1945" s="195">
        <v>399880</v>
      </c>
      <c r="G1945" s="195"/>
      <c r="H1945" s="196" t="s">
        <v>2518</v>
      </c>
      <c r="I1945" s="197">
        <v>0</v>
      </c>
      <c r="J1945" s="197">
        <v>17223.95</v>
      </c>
      <c r="K1945" s="198">
        <f t="shared" si="30"/>
        <v>17223.95</v>
      </c>
      <c r="L1945" s="199" t="s">
        <v>1580</v>
      </c>
    </row>
    <row r="1946" spans="1:12" ht="56.25" customHeight="1">
      <c r="A1946" s="200">
        <v>10</v>
      </c>
      <c r="B1946" s="193" t="s">
        <v>1384</v>
      </c>
      <c r="C1946" s="194">
        <v>42809</v>
      </c>
      <c r="D1946" s="194" t="s">
        <v>2519</v>
      </c>
      <c r="E1946" s="195" t="s">
        <v>15</v>
      </c>
      <c r="F1946" s="195">
        <v>399881</v>
      </c>
      <c r="G1946" s="195"/>
      <c r="H1946" s="196" t="s">
        <v>2520</v>
      </c>
      <c r="I1946" s="197">
        <v>50</v>
      </c>
      <c r="J1946" s="197">
        <v>0</v>
      </c>
      <c r="K1946" s="198">
        <f t="shared" si="30"/>
        <v>50</v>
      </c>
      <c r="L1946" s="199" t="s">
        <v>1580</v>
      </c>
    </row>
    <row r="1947" spans="1:12" ht="56.25" customHeight="1">
      <c r="A1947" s="200">
        <v>513</v>
      </c>
      <c r="B1947" s="193" t="s">
        <v>1394</v>
      </c>
      <c r="C1947" s="194">
        <v>42809</v>
      </c>
      <c r="D1947" s="194" t="s">
        <v>5872</v>
      </c>
      <c r="E1947" s="195" t="s">
        <v>15</v>
      </c>
      <c r="F1947" s="195">
        <v>1855</v>
      </c>
      <c r="G1947" s="195"/>
      <c r="H1947" s="196" t="s">
        <v>5873</v>
      </c>
      <c r="I1947" s="197">
        <v>306.29000000000002</v>
      </c>
      <c r="J1947" s="197">
        <v>0</v>
      </c>
      <c r="K1947" s="198">
        <f t="shared" si="30"/>
        <v>306.29000000000002</v>
      </c>
      <c r="L1947" s="199" t="s">
        <v>1580</v>
      </c>
    </row>
    <row r="1948" spans="1:12" ht="56.25" customHeight="1">
      <c r="A1948" s="200">
        <v>10</v>
      </c>
      <c r="B1948" s="193" t="s">
        <v>1384</v>
      </c>
      <c r="C1948" s="194">
        <v>42809</v>
      </c>
      <c r="D1948" s="194" t="s">
        <v>2521</v>
      </c>
      <c r="E1948" s="195" t="s">
        <v>15</v>
      </c>
      <c r="F1948" s="195">
        <v>1856</v>
      </c>
      <c r="G1948" s="195"/>
      <c r="H1948" s="196" t="s">
        <v>2522</v>
      </c>
      <c r="I1948" s="197">
        <v>331.67</v>
      </c>
      <c r="J1948" s="197">
        <v>0</v>
      </c>
      <c r="K1948" s="198">
        <f t="shared" si="30"/>
        <v>331.67</v>
      </c>
      <c r="L1948" s="199" t="s">
        <v>1580</v>
      </c>
    </row>
    <row r="1949" spans="1:12" ht="56.25" customHeight="1">
      <c r="A1949" s="200" t="s">
        <v>629</v>
      </c>
      <c r="B1949" s="193" t="s">
        <v>630</v>
      </c>
      <c r="C1949" s="194">
        <v>42809</v>
      </c>
      <c r="D1949" s="194" t="s">
        <v>7639</v>
      </c>
      <c r="E1949" s="195" t="s">
        <v>11</v>
      </c>
      <c r="F1949" s="195">
        <v>9001</v>
      </c>
      <c r="G1949" s="195"/>
      <c r="H1949" s="196" t="s">
        <v>7640</v>
      </c>
      <c r="I1949" s="197">
        <v>754.66</v>
      </c>
      <c r="J1949" s="197">
        <v>0</v>
      </c>
      <c r="K1949" s="198">
        <f t="shared" si="30"/>
        <v>754.66</v>
      </c>
      <c r="L1949" s="199" t="s">
        <v>1580</v>
      </c>
    </row>
    <row r="1950" spans="1:12" ht="56.25" customHeight="1">
      <c r="A1950" s="200" t="s">
        <v>629</v>
      </c>
      <c r="B1950" s="193" t="s">
        <v>630</v>
      </c>
      <c r="C1950" s="194">
        <v>42809</v>
      </c>
      <c r="D1950" s="194" t="s">
        <v>7641</v>
      </c>
      <c r="E1950" s="195" t="s">
        <v>11</v>
      </c>
      <c r="F1950" s="195">
        <v>9003</v>
      </c>
      <c r="G1950" s="195"/>
      <c r="H1950" s="196" t="s">
        <v>7642</v>
      </c>
      <c r="I1950" s="197">
        <v>3864.5</v>
      </c>
      <c r="J1950" s="197">
        <v>0</v>
      </c>
      <c r="K1950" s="198">
        <f t="shared" si="30"/>
        <v>3864.5</v>
      </c>
      <c r="L1950" s="199" t="s">
        <v>1580</v>
      </c>
    </row>
    <row r="1951" spans="1:12" ht="56.25" customHeight="1">
      <c r="A1951" s="200" t="s">
        <v>629</v>
      </c>
      <c r="B1951" s="193" t="s">
        <v>630</v>
      </c>
      <c r="C1951" s="194">
        <v>42809</v>
      </c>
      <c r="D1951" s="194" t="s">
        <v>7643</v>
      </c>
      <c r="E1951" s="195" t="s">
        <v>11</v>
      </c>
      <c r="F1951" s="195">
        <v>9002</v>
      </c>
      <c r="G1951" s="195"/>
      <c r="H1951" s="196" t="s">
        <v>7644</v>
      </c>
      <c r="I1951" s="197">
        <v>1672.46</v>
      </c>
      <c r="J1951" s="197">
        <v>0</v>
      </c>
      <c r="K1951" s="198">
        <f t="shared" si="30"/>
        <v>1672.46</v>
      </c>
      <c r="L1951" s="199" t="s">
        <v>1580</v>
      </c>
    </row>
    <row r="1952" spans="1:12" ht="56.25" customHeight="1">
      <c r="A1952" s="200">
        <v>513</v>
      </c>
      <c r="B1952" s="193" t="s">
        <v>1394</v>
      </c>
      <c r="C1952" s="194">
        <v>42809</v>
      </c>
      <c r="D1952" s="194" t="s">
        <v>5874</v>
      </c>
      <c r="E1952" s="195" t="s">
        <v>15</v>
      </c>
      <c r="F1952" s="195">
        <v>400316</v>
      </c>
      <c r="G1952" s="195"/>
      <c r="H1952" s="196" t="s">
        <v>5875</v>
      </c>
      <c r="I1952" s="197">
        <v>50</v>
      </c>
      <c r="J1952" s="197">
        <v>0</v>
      </c>
      <c r="K1952" s="198">
        <f t="shared" si="30"/>
        <v>50</v>
      </c>
      <c r="L1952" s="199" t="s">
        <v>1580</v>
      </c>
    </row>
    <row r="1953" spans="1:12" ht="56.25" customHeight="1">
      <c r="A1953" s="200">
        <v>10</v>
      </c>
      <c r="B1953" s="193" t="s">
        <v>1384</v>
      </c>
      <c r="C1953" s="194">
        <v>42809</v>
      </c>
      <c r="D1953" s="194" t="s">
        <v>2523</v>
      </c>
      <c r="E1953" s="195" t="s">
        <v>15</v>
      </c>
      <c r="F1953" s="195">
        <v>400314</v>
      </c>
      <c r="G1953" s="195"/>
      <c r="H1953" s="196" t="s">
        <v>2524</v>
      </c>
      <c r="I1953" s="197">
        <v>50</v>
      </c>
      <c r="J1953" s="197">
        <v>0</v>
      </c>
      <c r="K1953" s="198">
        <f t="shared" si="30"/>
        <v>50</v>
      </c>
      <c r="L1953" s="199" t="s">
        <v>1580</v>
      </c>
    </row>
    <row r="1954" spans="1:12" ht="56.25" customHeight="1">
      <c r="A1954" s="200" t="s">
        <v>629</v>
      </c>
      <c r="B1954" s="193" t="s">
        <v>630</v>
      </c>
      <c r="C1954" s="194">
        <v>42809</v>
      </c>
      <c r="D1954" s="194" t="s">
        <v>7645</v>
      </c>
      <c r="E1954" s="195" t="s">
        <v>11</v>
      </c>
      <c r="F1954" s="195">
        <v>9082</v>
      </c>
      <c r="G1954" s="195"/>
      <c r="H1954" s="196" t="s">
        <v>7646</v>
      </c>
      <c r="I1954" s="197">
        <v>1211.74</v>
      </c>
      <c r="J1954" s="197">
        <v>0</v>
      </c>
      <c r="K1954" s="198">
        <f t="shared" si="30"/>
        <v>1211.74</v>
      </c>
      <c r="L1954" s="199" t="s">
        <v>1580</v>
      </c>
    </row>
    <row r="1955" spans="1:12" ht="56.25" customHeight="1">
      <c r="A1955" s="200">
        <v>10</v>
      </c>
      <c r="B1955" s="193" t="s">
        <v>1384</v>
      </c>
      <c r="C1955" s="194">
        <v>42809</v>
      </c>
      <c r="D1955" s="194" t="s">
        <v>2525</v>
      </c>
      <c r="E1955" s="195" t="s">
        <v>15</v>
      </c>
      <c r="F1955" s="195">
        <v>400034</v>
      </c>
      <c r="G1955" s="195"/>
      <c r="H1955" s="196" t="s">
        <v>2526</v>
      </c>
      <c r="I1955" s="197">
        <v>50</v>
      </c>
      <c r="J1955" s="197">
        <v>0</v>
      </c>
      <c r="K1955" s="198">
        <f t="shared" si="30"/>
        <v>50</v>
      </c>
      <c r="L1955" s="199" t="s">
        <v>1580</v>
      </c>
    </row>
    <row r="1956" spans="1:12" ht="56.25" customHeight="1">
      <c r="A1956" s="200" t="s">
        <v>629</v>
      </c>
      <c r="B1956" s="193" t="s">
        <v>630</v>
      </c>
      <c r="C1956" s="194">
        <v>42809</v>
      </c>
      <c r="D1956" s="194" t="s">
        <v>7647</v>
      </c>
      <c r="E1956" s="195" t="s">
        <v>11</v>
      </c>
      <c r="F1956" s="195">
        <v>9063</v>
      </c>
      <c r="G1956" s="195"/>
      <c r="H1956" s="196" t="s">
        <v>7648</v>
      </c>
      <c r="I1956" s="197">
        <v>271.23</v>
      </c>
      <c r="J1956" s="197">
        <v>0</v>
      </c>
      <c r="K1956" s="198">
        <f t="shared" si="30"/>
        <v>271.23</v>
      </c>
      <c r="L1956" s="199" t="s">
        <v>1580</v>
      </c>
    </row>
    <row r="1957" spans="1:12" ht="56.25" customHeight="1">
      <c r="A1957" s="200" t="s">
        <v>629</v>
      </c>
      <c r="B1957" s="193" t="s">
        <v>630</v>
      </c>
      <c r="C1957" s="194">
        <v>42809</v>
      </c>
      <c r="D1957" s="194" t="s">
        <v>7649</v>
      </c>
      <c r="E1957" s="195" t="s">
        <v>11</v>
      </c>
      <c r="F1957" s="195">
        <v>9005</v>
      </c>
      <c r="G1957" s="195"/>
      <c r="H1957" s="196" t="s">
        <v>7650</v>
      </c>
      <c r="I1957" s="197">
        <v>288.87</v>
      </c>
      <c r="J1957" s="197">
        <v>0</v>
      </c>
      <c r="K1957" s="198">
        <f t="shared" si="30"/>
        <v>288.87</v>
      </c>
      <c r="L1957" s="199" t="s">
        <v>1580</v>
      </c>
    </row>
    <row r="1958" spans="1:12" ht="56.25" customHeight="1">
      <c r="A1958" s="200" t="s">
        <v>629</v>
      </c>
      <c r="B1958" s="193" t="s">
        <v>630</v>
      </c>
      <c r="C1958" s="194">
        <v>42809</v>
      </c>
      <c r="D1958" s="194" t="s">
        <v>7651</v>
      </c>
      <c r="E1958" s="195" t="s">
        <v>11</v>
      </c>
      <c r="F1958" s="195">
        <v>9101</v>
      </c>
      <c r="G1958" s="195"/>
      <c r="H1958" s="196" t="s">
        <v>7652</v>
      </c>
      <c r="I1958" s="197">
        <v>382.09000000000003</v>
      </c>
      <c r="J1958" s="197">
        <v>0</v>
      </c>
      <c r="K1958" s="198">
        <f t="shared" si="30"/>
        <v>382.09000000000003</v>
      </c>
      <c r="L1958" s="199" t="s">
        <v>1580</v>
      </c>
    </row>
    <row r="1959" spans="1:12" ht="56.25" customHeight="1">
      <c r="A1959" s="200">
        <v>25</v>
      </c>
      <c r="B1959" s="193" t="s">
        <v>1408</v>
      </c>
      <c r="C1959" s="194">
        <v>42810</v>
      </c>
      <c r="D1959" s="194" t="s">
        <v>3961</v>
      </c>
      <c r="E1959" s="195" t="s">
        <v>1728</v>
      </c>
      <c r="F1959" s="195">
        <v>12935589</v>
      </c>
      <c r="G1959" s="195"/>
      <c r="H1959" s="196" t="s">
        <v>3962</v>
      </c>
      <c r="I1959" s="197">
        <v>653483.65</v>
      </c>
      <c r="J1959" s="197">
        <v>0</v>
      </c>
      <c r="K1959" s="198">
        <f t="shared" si="30"/>
        <v>653483.65</v>
      </c>
      <c r="L1959" s="199" t="s">
        <v>1580</v>
      </c>
    </row>
    <row r="1960" spans="1:12" ht="56.25" customHeight="1">
      <c r="A1960" s="200">
        <v>25</v>
      </c>
      <c r="B1960" s="193" t="s">
        <v>1408</v>
      </c>
      <c r="C1960" s="194">
        <v>42810</v>
      </c>
      <c r="D1960" s="194" t="s">
        <v>3963</v>
      </c>
      <c r="E1960" s="195" t="s">
        <v>1728</v>
      </c>
      <c r="F1960" s="195">
        <v>12935588</v>
      </c>
      <c r="G1960" s="195"/>
      <c r="H1960" s="196" t="s">
        <v>3964</v>
      </c>
      <c r="I1960" s="197">
        <v>139964.26999999999</v>
      </c>
      <c r="J1960" s="197">
        <v>0</v>
      </c>
      <c r="K1960" s="198">
        <f t="shared" si="30"/>
        <v>139964.26999999999</v>
      </c>
      <c r="L1960" s="199" t="s">
        <v>1580</v>
      </c>
    </row>
    <row r="1961" spans="1:12" ht="56.25" customHeight="1">
      <c r="A1961" s="200">
        <v>25</v>
      </c>
      <c r="B1961" s="193" t="s">
        <v>1408</v>
      </c>
      <c r="C1961" s="194">
        <v>42810</v>
      </c>
      <c r="D1961" s="194" t="s">
        <v>3965</v>
      </c>
      <c r="E1961" s="195" t="s">
        <v>1728</v>
      </c>
      <c r="F1961" s="195">
        <v>12935581</v>
      </c>
      <c r="G1961" s="195"/>
      <c r="H1961" s="196" t="s">
        <v>3966</v>
      </c>
      <c r="I1961" s="197">
        <v>514220.27</v>
      </c>
      <c r="J1961" s="197">
        <v>0</v>
      </c>
      <c r="K1961" s="198">
        <f t="shared" si="30"/>
        <v>514220.27</v>
      </c>
      <c r="L1961" s="199" t="s">
        <v>1580</v>
      </c>
    </row>
    <row r="1962" spans="1:12" ht="56.25" customHeight="1">
      <c r="A1962" s="200" t="s">
        <v>629</v>
      </c>
      <c r="B1962" s="193" t="s">
        <v>630</v>
      </c>
      <c r="C1962" s="194">
        <v>42810</v>
      </c>
      <c r="D1962" s="194" t="s">
        <v>7653</v>
      </c>
      <c r="E1962" s="195" t="s">
        <v>11</v>
      </c>
      <c r="F1962" s="195">
        <v>882354</v>
      </c>
      <c r="G1962" s="195"/>
      <c r="H1962" s="196" t="s">
        <v>7654</v>
      </c>
      <c r="I1962" s="197">
        <v>50</v>
      </c>
      <c r="J1962" s="197">
        <v>0</v>
      </c>
      <c r="K1962" s="198">
        <f t="shared" si="30"/>
        <v>50</v>
      </c>
      <c r="L1962" s="199" t="s">
        <v>1580</v>
      </c>
    </row>
    <row r="1963" spans="1:12" ht="56.25" customHeight="1">
      <c r="A1963" s="200" t="s">
        <v>629</v>
      </c>
      <c r="B1963" s="193" t="s">
        <v>630</v>
      </c>
      <c r="C1963" s="194">
        <v>42810</v>
      </c>
      <c r="D1963" s="194" t="s">
        <v>7655</v>
      </c>
      <c r="E1963" s="195" t="s">
        <v>13</v>
      </c>
      <c r="F1963" s="195">
        <v>882354</v>
      </c>
      <c r="G1963" s="195"/>
      <c r="H1963" s="196" t="s">
        <v>7656</v>
      </c>
      <c r="I1963" s="197">
        <v>319099</v>
      </c>
      <c r="J1963" s="197">
        <v>0</v>
      </c>
      <c r="K1963" s="198">
        <f t="shared" si="30"/>
        <v>319099</v>
      </c>
      <c r="L1963" s="199" t="s">
        <v>1580</v>
      </c>
    </row>
    <row r="1964" spans="1:12" ht="56.25" customHeight="1">
      <c r="A1964" s="200" t="s">
        <v>628</v>
      </c>
      <c r="B1964" s="193" t="s">
        <v>627</v>
      </c>
      <c r="C1964" s="194">
        <v>42810</v>
      </c>
      <c r="D1964" s="194" t="s">
        <v>6590</v>
      </c>
      <c r="E1964" s="195" t="s">
        <v>11</v>
      </c>
      <c r="F1964" s="195">
        <v>882352</v>
      </c>
      <c r="G1964" s="195"/>
      <c r="H1964" s="196" t="s">
        <v>6591</v>
      </c>
      <c r="I1964" s="197">
        <v>50</v>
      </c>
      <c r="J1964" s="197">
        <v>0</v>
      </c>
      <c r="K1964" s="198">
        <f t="shared" si="30"/>
        <v>50</v>
      </c>
      <c r="L1964" s="199" t="s">
        <v>1580</v>
      </c>
    </row>
    <row r="1965" spans="1:12" ht="56.25" customHeight="1">
      <c r="A1965" s="200">
        <v>119</v>
      </c>
      <c r="B1965" s="193" t="s">
        <v>1495</v>
      </c>
      <c r="C1965" s="194">
        <v>42810</v>
      </c>
      <c r="D1965" s="194" t="s">
        <v>4798</v>
      </c>
      <c r="E1965" s="195" t="s">
        <v>11</v>
      </c>
      <c r="F1965" s="195">
        <v>882335</v>
      </c>
      <c r="G1965" s="195"/>
      <c r="H1965" s="196" t="s">
        <v>4799</v>
      </c>
      <c r="I1965" s="197">
        <v>50</v>
      </c>
      <c r="J1965" s="197">
        <v>0</v>
      </c>
      <c r="K1965" s="198">
        <f t="shared" si="30"/>
        <v>50</v>
      </c>
      <c r="L1965" s="199" t="s">
        <v>1580</v>
      </c>
    </row>
    <row r="1966" spans="1:12" ht="56.25" customHeight="1">
      <c r="A1966" s="200">
        <v>376</v>
      </c>
      <c r="B1966" s="193" t="s">
        <v>1496</v>
      </c>
      <c r="C1966" s="194">
        <v>42810</v>
      </c>
      <c r="D1966" s="194" t="s">
        <v>5442</v>
      </c>
      <c r="E1966" s="195" t="s">
        <v>11</v>
      </c>
      <c r="F1966" s="195">
        <v>882332</v>
      </c>
      <c r="G1966" s="195"/>
      <c r="H1966" s="196" t="s">
        <v>5443</v>
      </c>
      <c r="I1966" s="197">
        <v>50</v>
      </c>
      <c r="J1966" s="197">
        <v>0</v>
      </c>
      <c r="K1966" s="198">
        <f t="shared" si="30"/>
        <v>50</v>
      </c>
      <c r="L1966" s="199" t="s">
        <v>1580</v>
      </c>
    </row>
    <row r="1967" spans="1:12" ht="56.25" customHeight="1">
      <c r="A1967" s="200">
        <v>376</v>
      </c>
      <c r="B1967" s="193" t="s">
        <v>1496</v>
      </c>
      <c r="C1967" s="194">
        <v>42810</v>
      </c>
      <c r="D1967" s="194" t="s">
        <v>5444</v>
      </c>
      <c r="E1967" s="195" t="s">
        <v>13</v>
      </c>
      <c r="F1967" s="195">
        <v>882332</v>
      </c>
      <c r="G1967" s="195"/>
      <c r="H1967" s="196" t="s">
        <v>5445</v>
      </c>
      <c r="I1967" s="197">
        <v>261.42</v>
      </c>
      <c r="J1967" s="197">
        <v>0</v>
      </c>
      <c r="K1967" s="198">
        <f t="shared" si="30"/>
        <v>261.42</v>
      </c>
      <c r="L1967" s="199" t="s">
        <v>1580</v>
      </c>
    </row>
    <row r="1968" spans="1:12" ht="56.25" customHeight="1">
      <c r="A1968" s="200">
        <v>10</v>
      </c>
      <c r="B1968" s="193" t="s">
        <v>1384</v>
      </c>
      <c r="C1968" s="194">
        <v>42810</v>
      </c>
      <c r="D1968" s="194" t="s">
        <v>2527</v>
      </c>
      <c r="E1968" s="195" t="s">
        <v>11</v>
      </c>
      <c r="F1968" s="195">
        <v>882330</v>
      </c>
      <c r="G1968" s="195"/>
      <c r="H1968" s="196" t="s">
        <v>2528</v>
      </c>
      <c r="I1968" s="197">
        <v>50</v>
      </c>
      <c r="J1968" s="197">
        <v>0</v>
      </c>
      <c r="K1968" s="198">
        <f t="shared" si="30"/>
        <v>50</v>
      </c>
      <c r="L1968" s="199" t="s">
        <v>1580</v>
      </c>
    </row>
    <row r="1969" spans="1:12" ht="56.25" customHeight="1">
      <c r="A1969" s="200">
        <v>10</v>
      </c>
      <c r="B1969" s="193" t="s">
        <v>1384</v>
      </c>
      <c r="C1969" s="194">
        <v>42810</v>
      </c>
      <c r="D1969" s="194" t="s">
        <v>2529</v>
      </c>
      <c r="E1969" s="195" t="s">
        <v>13</v>
      </c>
      <c r="F1969" s="195">
        <v>882330</v>
      </c>
      <c r="G1969" s="195"/>
      <c r="H1969" s="196" t="s">
        <v>2530</v>
      </c>
      <c r="I1969" s="197">
        <v>261.42</v>
      </c>
      <c r="J1969" s="197">
        <v>0</v>
      </c>
      <c r="K1969" s="198">
        <f t="shared" si="30"/>
        <v>261.42</v>
      </c>
      <c r="L1969" s="199" t="s">
        <v>1580</v>
      </c>
    </row>
    <row r="1970" spans="1:12" ht="56.25" customHeight="1">
      <c r="A1970" s="200">
        <v>76</v>
      </c>
      <c r="B1970" s="193" t="s">
        <v>1422</v>
      </c>
      <c r="C1970" s="194">
        <v>42810</v>
      </c>
      <c r="D1970" s="194" t="s">
        <v>4542</v>
      </c>
      <c r="E1970" s="195" t="s">
        <v>6</v>
      </c>
      <c r="F1970" s="195">
        <v>882314</v>
      </c>
      <c r="G1970" s="195"/>
      <c r="H1970" s="196" t="s">
        <v>4543</v>
      </c>
      <c r="I1970" s="197">
        <v>0</v>
      </c>
      <c r="J1970" s="197">
        <v>2516681.87</v>
      </c>
      <c r="K1970" s="198">
        <f t="shared" si="30"/>
        <v>2516681.87</v>
      </c>
      <c r="L1970" s="199" t="s">
        <v>1580</v>
      </c>
    </row>
    <row r="1971" spans="1:12" ht="56.25" customHeight="1">
      <c r="A1971" s="200">
        <v>81</v>
      </c>
      <c r="B1971" s="193" t="s">
        <v>1497</v>
      </c>
      <c r="C1971" s="194">
        <v>42810</v>
      </c>
      <c r="D1971" s="194" t="s">
        <v>4578</v>
      </c>
      <c r="E1971" s="195" t="s">
        <v>6</v>
      </c>
      <c r="F1971" s="195">
        <v>882311</v>
      </c>
      <c r="G1971" s="195"/>
      <c r="H1971" s="196" t="s">
        <v>4579</v>
      </c>
      <c r="I1971" s="197">
        <v>0</v>
      </c>
      <c r="J1971" s="197">
        <v>1041102</v>
      </c>
      <c r="K1971" s="198">
        <f t="shared" si="30"/>
        <v>1041102</v>
      </c>
      <c r="L1971" s="199" t="s">
        <v>1580</v>
      </c>
    </row>
    <row r="1972" spans="1:12" ht="56.25" customHeight="1">
      <c r="A1972" s="200">
        <v>287</v>
      </c>
      <c r="B1972" s="193" t="s">
        <v>1400</v>
      </c>
      <c r="C1972" s="194">
        <v>42810</v>
      </c>
      <c r="D1972" s="194" t="s">
        <v>5103</v>
      </c>
      <c r="E1972" s="195" t="s">
        <v>11</v>
      </c>
      <c r="F1972" s="195">
        <v>882289</v>
      </c>
      <c r="G1972" s="195"/>
      <c r="H1972" s="196" t="s">
        <v>5104</v>
      </c>
      <c r="I1972" s="197">
        <v>50</v>
      </c>
      <c r="J1972" s="197">
        <v>0</v>
      </c>
      <c r="K1972" s="198">
        <f t="shared" si="30"/>
        <v>50</v>
      </c>
      <c r="L1972" s="199" t="s">
        <v>1580</v>
      </c>
    </row>
    <row r="1973" spans="1:12" ht="56.25" customHeight="1">
      <c r="A1973" s="200">
        <v>287</v>
      </c>
      <c r="B1973" s="193" t="s">
        <v>1400</v>
      </c>
      <c r="C1973" s="194">
        <v>42810</v>
      </c>
      <c r="D1973" s="194" t="s">
        <v>5105</v>
      </c>
      <c r="E1973" s="195" t="s">
        <v>6</v>
      </c>
      <c r="F1973" s="195">
        <v>882289</v>
      </c>
      <c r="G1973" s="195"/>
      <c r="H1973" s="196" t="s">
        <v>5106</v>
      </c>
      <c r="I1973" s="197">
        <v>0</v>
      </c>
      <c r="J1973" s="197">
        <v>147229.20000000001</v>
      </c>
      <c r="K1973" s="198">
        <f t="shared" si="30"/>
        <v>147229.20000000001</v>
      </c>
      <c r="L1973" s="199" t="s">
        <v>1580</v>
      </c>
    </row>
    <row r="1974" spans="1:12" ht="56.25" customHeight="1">
      <c r="A1974" s="200">
        <v>10</v>
      </c>
      <c r="B1974" s="193" t="s">
        <v>1384</v>
      </c>
      <c r="C1974" s="194">
        <v>42810</v>
      </c>
      <c r="D1974" s="194" t="s">
        <v>2531</v>
      </c>
      <c r="E1974" s="195" t="s">
        <v>11</v>
      </c>
      <c r="F1974" s="195">
        <v>882248</v>
      </c>
      <c r="G1974" s="195"/>
      <c r="H1974" s="196" t="s">
        <v>2532</v>
      </c>
      <c r="I1974" s="197">
        <v>50</v>
      </c>
      <c r="J1974" s="197">
        <v>0</v>
      </c>
      <c r="K1974" s="198">
        <f t="shared" si="30"/>
        <v>50</v>
      </c>
      <c r="L1974" s="199" t="s">
        <v>1580</v>
      </c>
    </row>
    <row r="1975" spans="1:12" ht="56.25" customHeight="1">
      <c r="A1975" s="200">
        <v>10</v>
      </c>
      <c r="B1975" s="193" t="s">
        <v>1384</v>
      </c>
      <c r="C1975" s="194">
        <v>42810</v>
      </c>
      <c r="D1975" s="194" t="s">
        <v>2533</v>
      </c>
      <c r="E1975" s="195" t="s">
        <v>6</v>
      </c>
      <c r="F1975" s="195">
        <v>882248</v>
      </c>
      <c r="G1975" s="195"/>
      <c r="H1975" s="196" t="s">
        <v>2534</v>
      </c>
      <c r="I1975" s="197">
        <v>0</v>
      </c>
      <c r="J1975" s="197">
        <v>11852.78</v>
      </c>
      <c r="K1975" s="198">
        <f t="shared" si="30"/>
        <v>11852.78</v>
      </c>
      <c r="L1975" s="199" t="s">
        <v>1580</v>
      </c>
    </row>
    <row r="1976" spans="1:12" ht="56.25" customHeight="1">
      <c r="A1976" s="200" t="s">
        <v>628</v>
      </c>
      <c r="B1976" s="193" t="s">
        <v>627</v>
      </c>
      <c r="C1976" s="194">
        <v>42810</v>
      </c>
      <c r="D1976" s="194" t="s">
        <v>6592</v>
      </c>
      <c r="E1976" s="195" t="s">
        <v>6</v>
      </c>
      <c r="F1976" s="195">
        <v>813839</v>
      </c>
      <c r="G1976" s="195"/>
      <c r="H1976" s="196" t="s">
        <v>6593</v>
      </c>
      <c r="I1976" s="197">
        <v>0</v>
      </c>
      <c r="J1976" s="197">
        <v>1317.08</v>
      </c>
      <c r="K1976" s="198">
        <f t="shared" si="30"/>
        <v>1317.08</v>
      </c>
      <c r="L1976" s="199" t="s">
        <v>1580</v>
      </c>
    </row>
    <row r="1977" spans="1:12" ht="56.25" customHeight="1">
      <c r="A1977" s="200" t="s">
        <v>629</v>
      </c>
      <c r="B1977" s="193" t="s">
        <v>630</v>
      </c>
      <c r="C1977" s="194">
        <v>42810</v>
      </c>
      <c r="D1977" s="194" t="s">
        <v>7657</v>
      </c>
      <c r="E1977" s="195" t="s">
        <v>6</v>
      </c>
      <c r="F1977" s="195">
        <v>813819</v>
      </c>
      <c r="G1977" s="195"/>
      <c r="H1977" s="196" t="s">
        <v>7658</v>
      </c>
      <c r="I1977" s="197">
        <v>0</v>
      </c>
      <c r="J1977" s="197">
        <v>30000</v>
      </c>
      <c r="K1977" s="198">
        <f t="shared" si="30"/>
        <v>30000</v>
      </c>
      <c r="L1977" s="199" t="s">
        <v>1580</v>
      </c>
    </row>
    <row r="1978" spans="1:12" ht="56.25" customHeight="1">
      <c r="A1978" s="200">
        <v>25</v>
      </c>
      <c r="B1978" s="193" t="s">
        <v>1408</v>
      </c>
      <c r="C1978" s="194">
        <v>42810</v>
      </c>
      <c r="D1978" s="194" t="s">
        <v>3967</v>
      </c>
      <c r="E1978" s="195" t="s">
        <v>1728</v>
      </c>
      <c r="F1978" s="195">
        <v>12923853</v>
      </c>
      <c r="G1978" s="195"/>
      <c r="H1978" s="196" t="s">
        <v>3968</v>
      </c>
      <c r="I1978" s="197">
        <v>253156.22</v>
      </c>
      <c r="J1978" s="197">
        <v>0</v>
      </c>
      <c r="K1978" s="198">
        <f t="shared" si="30"/>
        <v>253156.22</v>
      </c>
      <c r="L1978" s="199" t="s">
        <v>1580</v>
      </c>
    </row>
    <row r="1979" spans="1:12" ht="56.25" customHeight="1">
      <c r="A1979" s="200">
        <v>25</v>
      </c>
      <c r="B1979" s="193" t="s">
        <v>1408</v>
      </c>
      <c r="C1979" s="194">
        <v>42810</v>
      </c>
      <c r="D1979" s="194" t="s">
        <v>3969</v>
      </c>
      <c r="E1979" s="195" t="s">
        <v>1728</v>
      </c>
      <c r="F1979" s="195">
        <v>12923852</v>
      </c>
      <c r="G1979" s="195"/>
      <c r="H1979" s="196" t="s">
        <v>3968</v>
      </c>
      <c r="I1979" s="197">
        <v>570055.85</v>
      </c>
      <c r="J1979" s="197">
        <v>0</v>
      </c>
      <c r="K1979" s="198">
        <f t="shared" si="30"/>
        <v>570055.85</v>
      </c>
      <c r="L1979" s="199" t="s">
        <v>1580</v>
      </c>
    </row>
    <row r="1980" spans="1:12" ht="56.25" customHeight="1">
      <c r="A1980" s="200">
        <v>25</v>
      </c>
      <c r="B1980" s="193" t="s">
        <v>1408</v>
      </c>
      <c r="C1980" s="194">
        <v>42810</v>
      </c>
      <c r="D1980" s="194" t="s">
        <v>3970</v>
      </c>
      <c r="E1980" s="195" t="s">
        <v>1728</v>
      </c>
      <c r="F1980" s="195">
        <v>12923851</v>
      </c>
      <c r="G1980" s="195"/>
      <c r="H1980" s="196" t="s">
        <v>3971</v>
      </c>
      <c r="I1980" s="197">
        <v>492412.61</v>
      </c>
      <c r="J1980" s="197">
        <v>0</v>
      </c>
      <c r="K1980" s="198">
        <f t="shared" si="30"/>
        <v>492412.61</v>
      </c>
      <c r="L1980" s="199" t="s">
        <v>1580</v>
      </c>
    </row>
    <row r="1981" spans="1:12" ht="56.25" customHeight="1">
      <c r="A1981" s="200">
        <v>25</v>
      </c>
      <c r="B1981" s="193" t="s">
        <v>1408</v>
      </c>
      <c r="C1981" s="194">
        <v>42810</v>
      </c>
      <c r="D1981" s="194" t="s">
        <v>3972</v>
      </c>
      <c r="E1981" s="195" t="s">
        <v>1728</v>
      </c>
      <c r="F1981" s="195">
        <v>12923850</v>
      </c>
      <c r="G1981" s="195"/>
      <c r="H1981" s="196" t="s">
        <v>3973</v>
      </c>
      <c r="I1981" s="197">
        <v>1012342.7</v>
      </c>
      <c r="J1981" s="197">
        <v>0</v>
      </c>
      <c r="K1981" s="198">
        <f t="shared" si="30"/>
        <v>1012342.7</v>
      </c>
      <c r="L1981" s="199" t="s">
        <v>1580</v>
      </c>
    </row>
    <row r="1982" spans="1:12" ht="56.25" customHeight="1">
      <c r="A1982" s="200">
        <v>25</v>
      </c>
      <c r="B1982" s="193" t="s">
        <v>1408</v>
      </c>
      <c r="C1982" s="194">
        <v>42810</v>
      </c>
      <c r="D1982" s="194" t="s">
        <v>3974</v>
      </c>
      <c r="E1982" s="195" t="s">
        <v>1728</v>
      </c>
      <c r="F1982" s="195">
        <v>12923849</v>
      </c>
      <c r="G1982" s="195"/>
      <c r="H1982" s="196" t="s">
        <v>3975</v>
      </c>
      <c r="I1982" s="197">
        <v>50649.5</v>
      </c>
      <c r="J1982" s="197">
        <v>0</v>
      </c>
      <c r="K1982" s="198">
        <f t="shared" si="30"/>
        <v>50649.5</v>
      </c>
      <c r="L1982" s="199" t="s">
        <v>1580</v>
      </c>
    </row>
    <row r="1983" spans="1:12" ht="56.25" customHeight="1">
      <c r="A1983" s="200">
        <v>25</v>
      </c>
      <c r="B1983" s="193" t="s">
        <v>1408</v>
      </c>
      <c r="C1983" s="194">
        <v>42810</v>
      </c>
      <c r="D1983" s="194" t="s">
        <v>3976</v>
      </c>
      <c r="E1983" s="195" t="s">
        <v>1728</v>
      </c>
      <c r="F1983" s="195">
        <v>12923848</v>
      </c>
      <c r="G1983" s="195"/>
      <c r="H1983" s="196" t="s">
        <v>3977</v>
      </c>
      <c r="I1983" s="197">
        <v>585765.29</v>
      </c>
      <c r="J1983" s="197">
        <v>0</v>
      </c>
      <c r="K1983" s="198">
        <f t="shared" si="30"/>
        <v>585765.29</v>
      </c>
      <c r="L1983" s="199" t="s">
        <v>1580</v>
      </c>
    </row>
    <row r="1984" spans="1:12" ht="56.25" customHeight="1">
      <c r="A1984" s="200">
        <v>25</v>
      </c>
      <c r="B1984" s="193" t="s">
        <v>1408</v>
      </c>
      <c r="C1984" s="194">
        <v>42810</v>
      </c>
      <c r="D1984" s="194" t="s">
        <v>3978</v>
      </c>
      <c r="E1984" s="195" t="s">
        <v>1728</v>
      </c>
      <c r="F1984" s="195">
        <v>12923847</v>
      </c>
      <c r="G1984" s="195"/>
      <c r="H1984" s="196" t="s">
        <v>3979</v>
      </c>
      <c r="I1984" s="197">
        <v>1870907.6300000001</v>
      </c>
      <c r="J1984" s="197">
        <v>0</v>
      </c>
      <c r="K1984" s="198">
        <f t="shared" si="30"/>
        <v>1870907.6300000001</v>
      </c>
      <c r="L1984" s="199" t="s">
        <v>1580</v>
      </c>
    </row>
    <row r="1985" spans="1:12" ht="56.25" customHeight="1">
      <c r="A1985" s="200">
        <v>25</v>
      </c>
      <c r="B1985" s="193" t="s">
        <v>1408</v>
      </c>
      <c r="C1985" s="194">
        <v>42810</v>
      </c>
      <c r="D1985" s="194" t="s">
        <v>3980</v>
      </c>
      <c r="E1985" s="195" t="s">
        <v>1728</v>
      </c>
      <c r="F1985" s="195">
        <v>12923827</v>
      </c>
      <c r="G1985" s="195"/>
      <c r="H1985" s="196" t="s">
        <v>3981</v>
      </c>
      <c r="I1985" s="197">
        <v>994621.99</v>
      </c>
      <c r="J1985" s="197">
        <v>0</v>
      </c>
      <c r="K1985" s="198">
        <f t="shared" si="30"/>
        <v>994621.99</v>
      </c>
      <c r="L1985" s="199" t="s">
        <v>1580</v>
      </c>
    </row>
    <row r="1986" spans="1:12" ht="56.25" customHeight="1">
      <c r="A1986" s="200">
        <v>25</v>
      </c>
      <c r="B1986" s="193" t="s">
        <v>1408</v>
      </c>
      <c r="C1986" s="194">
        <v>42810</v>
      </c>
      <c r="D1986" s="194" t="s">
        <v>3982</v>
      </c>
      <c r="E1986" s="195" t="s">
        <v>1728</v>
      </c>
      <c r="F1986" s="195">
        <v>12923826</v>
      </c>
      <c r="G1986" s="195"/>
      <c r="H1986" s="196" t="s">
        <v>1452</v>
      </c>
      <c r="I1986" s="197">
        <v>204971.43</v>
      </c>
      <c r="J1986" s="197">
        <v>0</v>
      </c>
      <c r="K1986" s="198">
        <f t="shared" si="30"/>
        <v>204971.43</v>
      </c>
      <c r="L1986" s="199" t="s">
        <v>1580</v>
      </c>
    </row>
    <row r="1987" spans="1:12" ht="56.25" customHeight="1">
      <c r="A1987" s="200">
        <v>25</v>
      </c>
      <c r="B1987" s="193" t="s">
        <v>1408</v>
      </c>
      <c r="C1987" s="194">
        <v>42810</v>
      </c>
      <c r="D1987" s="194" t="s">
        <v>3983</v>
      </c>
      <c r="E1987" s="195" t="s">
        <v>1728</v>
      </c>
      <c r="F1987" s="195">
        <v>12923825</v>
      </c>
      <c r="G1987" s="195"/>
      <c r="H1987" s="196" t="s">
        <v>3984</v>
      </c>
      <c r="I1987" s="197">
        <v>598301.86</v>
      </c>
      <c r="J1987" s="197">
        <v>0</v>
      </c>
      <c r="K1987" s="198">
        <f t="shared" si="30"/>
        <v>598301.86</v>
      </c>
      <c r="L1987" s="199" t="s">
        <v>1580</v>
      </c>
    </row>
    <row r="1988" spans="1:12" ht="56.25" customHeight="1">
      <c r="A1988" s="200">
        <v>25</v>
      </c>
      <c r="B1988" s="193" t="s">
        <v>1408</v>
      </c>
      <c r="C1988" s="194">
        <v>42810</v>
      </c>
      <c r="D1988" s="194" t="s">
        <v>3985</v>
      </c>
      <c r="E1988" s="195" t="s">
        <v>1728</v>
      </c>
      <c r="F1988" s="195">
        <v>12923824</v>
      </c>
      <c r="G1988" s="195"/>
      <c r="H1988" s="196" t="s">
        <v>3986</v>
      </c>
      <c r="I1988" s="197">
        <v>490799.96</v>
      </c>
      <c r="J1988" s="197">
        <v>0</v>
      </c>
      <c r="K1988" s="198">
        <f t="shared" si="30"/>
        <v>490799.96</v>
      </c>
      <c r="L1988" s="199" t="s">
        <v>1580</v>
      </c>
    </row>
    <row r="1989" spans="1:12" ht="56.25" customHeight="1">
      <c r="A1989" s="200">
        <v>25</v>
      </c>
      <c r="B1989" s="193" t="s">
        <v>1408</v>
      </c>
      <c r="C1989" s="194">
        <v>42810</v>
      </c>
      <c r="D1989" s="194" t="s">
        <v>3987</v>
      </c>
      <c r="E1989" s="195" t="s">
        <v>1728</v>
      </c>
      <c r="F1989" s="195">
        <v>12923823</v>
      </c>
      <c r="G1989" s="195"/>
      <c r="H1989" s="196" t="s">
        <v>3988</v>
      </c>
      <c r="I1989" s="197">
        <v>699884.26</v>
      </c>
      <c r="J1989" s="197">
        <v>0</v>
      </c>
      <c r="K1989" s="198">
        <f t="shared" si="30"/>
        <v>699884.26</v>
      </c>
      <c r="L1989" s="199" t="s">
        <v>1580</v>
      </c>
    </row>
    <row r="1990" spans="1:12" ht="56.25" customHeight="1">
      <c r="A1990" s="200">
        <v>25</v>
      </c>
      <c r="B1990" s="193" t="s">
        <v>1408</v>
      </c>
      <c r="C1990" s="194">
        <v>42810</v>
      </c>
      <c r="D1990" s="194" t="s">
        <v>3989</v>
      </c>
      <c r="E1990" s="195" t="s">
        <v>1728</v>
      </c>
      <c r="F1990" s="195">
        <v>12923822</v>
      </c>
      <c r="G1990" s="195"/>
      <c r="H1990" s="196" t="s">
        <v>3412</v>
      </c>
      <c r="I1990" s="197">
        <v>1118879</v>
      </c>
      <c r="J1990" s="197">
        <v>0</v>
      </c>
      <c r="K1990" s="198">
        <f t="shared" si="30"/>
        <v>1118879</v>
      </c>
      <c r="L1990" s="199" t="s">
        <v>1580</v>
      </c>
    </row>
    <row r="1991" spans="1:12" ht="56.25" customHeight="1">
      <c r="A1991" s="200">
        <v>513</v>
      </c>
      <c r="B1991" s="193" t="s">
        <v>1394</v>
      </c>
      <c r="C1991" s="194">
        <v>42810</v>
      </c>
      <c r="D1991" s="194" t="s">
        <v>5876</v>
      </c>
      <c r="E1991" s="195" t="s">
        <v>15</v>
      </c>
      <c r="F1991" s="195">
        <v>400915</v>
      </c>
      <c r="G1991" s="195"/>
      <c r="H1991" s="196" t="s">
        <v>5877</v>
      </c>
      <c r="I1991" s="197">
        <v>50</v>
      </c>
      <c r="J1991" s="197">
        <v>0</v>
      </c>
      <c r="K1991" s="198">
        <f t="shared" si="30"/>
        <v>50</v>
      </c>
      <c r="L1991" s="199" t="s">
        <v>1580</v>
      </c>
    </row>
    <row r="1992" spans="1:12" ht="56.25" customHeight="1">
      <c r="A1992" s="200">
        <v>513</v>
      </c>
      <c r="B1992" s="193" t="s">
        <v>1394</v>
      </c>
      <c r="C1992" s="194">
        <v>42810</v>
      </c>
      <c r="D1992" s="194" t="s">
        <v>5878</v>
      </c>
      <c r="E1992" s="195" t="s">
        <v>15</v>
      </c>
      <c r="F1992" s="195">
        <v>400913</v>
      </c>
      <c r="G1992" s="195"/>
      <c r="H1992" s="196" t="s">
        <v>5879</v>
      </c>
      <c r="I1992" s="197">
        <v>50</v>
      </c>
      <c r="J1992" s="197">
        <v>0</v>
      </c>
      <c r="K1992" s="198">
        <f t="shared" si="30"/>
        <v>50</v>
      </c>
      <c r="L1992" s="199" t="s">
        <v>1580</v>
      </c>
    </row>
    <row r="1993" spans="1:12" ht="56.25" customHeight="1">
      <c r="A1993" s="200">
        <v>10</v>
      </c>
      <c r="B1993" s="193" t="s">
        <v>1384</v>
      </c>
      <c r="C1993" s="194">
        <v>42810</v>
      </c>
      <c r="D1993" s="194" t="s">
        <v>2535</v>
      </c>
      <c r="E1993" s="195" t="s">
        <v>15</v>
      </c>
      <c r="F1993" s="195">
        <v>400788</v>
      </c>
      <c r="G1993" s="195"/>
      <c r="H1993" s="196" t="s">
        <v>2536</v>
      </c>
      <c r="I1993" s="197">
        <v>50</v>
      </c>
      <c r="J1993" s="197">
        <v>0</v>
      </c>
      <c r="K1993" s="198">
        <f t="shared" ref="K1993:K2056" si="31">+I1993+J1993</f>
        <v>50</v>
      </c>
      <c r="L1993" s="199" t="s">
        <v>1580</v>
      </c>
    </row>
    <row r="1994" spans="1:12" ht="56.25" customHeight="1">
      <c r="A1994" s="200">
        <v>10</v>
      </c>
      <c r="B1994" s="193" t="s">
        <v>1384</v>
      </c>
      <c r="C1994" s="194">
        <v>42810</v>
      </c>
      <c r="D1994" s="194" t="s">
        <v>2537</v>
      </c>
      <c r="E1994" s="195" t="s">
        <v>6</v>
      </c>
      <c r="F1994" s="195">
        <v>400789</v>
      </c>
      <c r="G1994" s="195"/>
      <c r="H1994" s="196" t="s">
        <v>2538</v>
      </c>
      <c r="I1994" s="197">
        <v>0</v>
      </c>
      <c r="J1994" s="197">
        <v>4555.66</v>
      </c>
      <c r="K1994" s="198">
        <f t="shared" si="31"/>
        <v>4555.66</v>
      </c>
      <c r="L1994" s="199" t="s">
        <v>1580</v>
      </c>
    </row>
    <row r="1995" spans="1:12" ht="56.25" customHeight="1">
      <c r="A1995" s="200">
        <v>10</v>
      </c>
      <c r="B1995" s="193" t="s">
        <v>1384</v>
      </c>
      <c r="C1995" s="194">
        <v>42810</v>
      </c>
      <c r="D1995" s="194" t="s">
        <v>2539</v>
      </c>
      <c r="E1995" s="195" t="s">
        <v>15</v>
      </c>
      <c r="F1995" s="195">
        <v>400790</v>
      </c>
      <c r="G1995" s="195"/>
      <c r="H1995" s="196" t="s">
        <v>2540</v>
      </c>
      <c r="I1995" s="197">
        <v>50</v>
      </c>
      <c r="J1995" s="197">
        <v>0</v>
      </c>
      <c r="K1995" s="198">
        <f t="shared" si="31"/>
        <v>50</v>
      </c>
      <c r="L1995" s="199" t="s">
        <v>1580</v>
      </c>
    </row>
    <row r="1996" spans="1:12" ht="56.25" customHeight="1">
      <c r="A1996" s="200">
        <v>513</v>
      </c>
      <c r="B1996" s="193" t="s">
        <v>1394</v>
      </c>
      <c r="C1996" s="194">
        <v>42810</v>
      </c>
      <c r="D1996" s="194" t="s">
        <v>5880</v>
      </c>
      <c r="E1996" s="195" t="s">
        <v>15</v>
      </c>
      <c r="F1996" s="195">
        <v>1884</v>
      </c>
      <c r="G1996" s="195"/>
      <c r="H1996" s="196" t="s">
        <v>5881</v>
      </c>
      <c r="I1996" s="197">
        <v>50</v>
      </c>
      <c r="J1996" s="197">
        <v>0</v>
      </c>
      <c r="K1996" s="198">
        <f t="shared" si="31"/>
        <v>50</v>
      </c>
      <c r="L1996" s="199" t="s">
        <v>1580</v>
      </c>
    </row>
    <row r="1997" spans="1:12" ht="56.25" customHeight="1">
      <c r="A1997" s="200">
        <v>16</v>
      </c>
      <c r="B1997" s="193" t="s">
        <v>1405</v>
      </c>
      <c r="C1997" s="194">
        <v>42810</v>
      </c>
      <c r="D1997" s="194" t="s">
        <v>2645</v>
      </c>
      <c r="E1997" s="195" t="s">
        <v>15</v>
      </c>
      <c r="F1997" s="195">
        <v>1870</v>
      </c>
      <c r="G1997" s="195"/>
      <c r="H1997" s="196" t="s">
        <v>2646</v>
      </c>
      <c r="I1997" s="197">
        <v>290.65000000000003</v>
      </c>
      <c r="J1997" s="197">
        <v>0</v>
      </c>
      <c r="K1997" s="198">
        <f t="shared" si="31"/>
        <v>290.65000000000003</v>
      </c>
      <c r="L1997" s="199" t="s">
        <v>1580</v>
      </c>
    </row>
    <row r="1998" spans="1:12" ht="56.25" customHeight="1">
      <c r="A1998" s="200">
        <v>16</v>
      </c>
      <c r="B1998" s="193" t="s">
        <v>1405</v>
      </c>
      <c r="C1998" s="194">
        <v>42810</v>
      </c>
      <c r="D1998" s="194" t="s">
        <v>2647</v>
      </c>
      <c r="E1998" s="195" t="s">
        <v>15</v>
      </c>
      <c r="F1998" s="195">
        <v>1864</v>
      </c>
      <c r="G1998" s="195"/>
      <c r="H1998" s="196" t="s">
        <v>2648</v>
      </c>
      <c r="I1998" s="197">
        <v>304.64</v>
      </c>
      <c r="J1998" s="197">
        <v>0</v>
      </c>
      <c r="K1998" s="198">
        <f t="shared" si="31"/>
        <v>304.64</v>
      </c>
      <c r="L1998" s="199" t="s">
        <v>1580</v>
      </c>
    </row>
    <row r="1999" spans="1:12" ht="56.25" customHeight="1">
      <c r="A1999" s="200">
        <v>513</v>
      </c>
      <c r="B1999" s="193" t="s">
        <v>1394</v>
      </c>
      <c r="C1999" s="194">
        <v>42810</v>
      </c>
      <c r="D1999" s="194" t="s">
        <v>5882</v>
      </c>
      <c r="E1999" s="195" t="s">
        <v>15</v>
      </c>
      <c r="F1999" s="195">
        <v>1878</v>
      </c>
      <c r="G1999" s="195"/>
      <c r="H1999" s="196" t="s">
        <v>5883</v>
      </c>
      <c r="I1999" s="197">
        <v>116345.45</v>
      </c>
      <c r="J1999" s="197">
        <v>0</v>
      </c>
      <c r="K1999" s="198">
        <f t="shared" si="31"/>
        <v>116345.45</v>
      </c>
      <c r="L1999" s="199" t="s">
        <v>1580</v>
      </c>
    </row>
    <row r="2000" spans="1:12" ht="56.25" customHeight="1">
      <c r="A2000" s="200">
        <v>10</v>
      </c>
      <c r="B2000" s="193" t="s">
        <v>1384</v>
      </c>
      <c r="C2000" s="194">
        <v>42810</v>
      </c>
      <c r="D2000" s="194" t="s">
        <v>2541</v>
      </c>
      <c r="E2000" s="195" t="s">
        <v>15</v>
      </c>
      <c r="F2000" s="195">
        <v>1879</v>
      </c>
      <c r="G2000" s="195"/>
      <c r="H2000" s="196" t="s">
        <v>2542</v>
      </c>
      <c r="I2000" s="197">
        <v>338.6</v>
      </c>
      <c r="J2000" s="197">
        <v>0</v>
      </c>
      <c r="K2000" s="198">
        <f t="shared" si="31"/>
        <v>338.6</v>
      </c>
      <c r="L2000" s="199" t="s">
        <v>1580</v>
      </c>
    </row>
    <row r="2001" spans="1:12" ht="56.25" customHeight="1">
      <c r="A2001" s="200">
        <v>16</v>
      </c>
      <c r="B2001" s="193" t="s">
        <v>1405</v>
      </c>
      <c r="C2001" s="194">
        <v>42810</v>
      </c>
      <c r="D2001" s="194" t="s">
        <v>2649</v>
      </c>
      <c r="E2001" s="195" t="s">
        <v>15</v>
      </c>
      <c r="F2001" s="195">
        <v>1872</v>
      </c>
      <c r="G2001" s="195"/>
      <c r="H2001" s="196" t="s">
        <v>2650</v>
      </c>
      <c r="I2001" s="197">
        <v>281.8</v>
      </c>
      <c r="J2001" s="197">
        <v>0</v>
      </c>
      <c r="K2001" s="198">
        <f t="shared" si="31"/>
        <v>281.8</v>
      </c>
      <c r="L2001" s="199" t="s">
        <v>1580</v>
      </c>
    </row>
    <row r="2002" spans="1:12" ht="56.25" customHeight="1">
      <c r="A2002" s="200" t="s">
        <v>629</v>
      </c>
      <c r="B2002" s="193" t="s">
        <v>630</v>
      </c>
      <c r="C2002" s="194">
        <v>42810</v>
      </c>
      <c r="D2002" s="194" t="s">
        <v>7659</v>
      </c>
      <c r="E2002" s="195" t="s">
        <v>11</v>
      </c>
      <c r="F2002" s="195">
        <v>9109</v>
      </c>
      <c r="G2002" s="195"/>
      <c r="H2002" s="196" t="s">
        <v>7660</v>
      </c>
      <c r="I2002" s="197">
        <v>1968.1200000000001</v>
      </c>
      <c r="J2002" s="197">
        <v>0</v>
      </c>
      <c r="K2002" s="198">
        <f t="shared" si="31"/>
        <v>1968.1200000000001</v>
      </c>
      <c r="L2002" s="199" t="s">
        <v>1580</v>
      </c>
    </row>
    <row r="2003" spans="1:12" ht="56.25" customHeight="1">
      <c r="A2003" s="200">
        <v>10</v>
      </c>
      <c r="B2003" s="193" t="s">
        <v>1384</v>
      </c>
      <c r="C2003" s="194">
        <v>42810</v>
      </c>
      <c r="D2003" s="194" t="s">
        <v>2543</v>
      </c>
      <c r="E2003" s="195" t="s">
        <v>6</v>
      </c>
      <c r="F2003" s="195">
        <v>400909</v>
      </c>
      <c r="G2003" s="195"/>
      <c r="H2003" s="196" t="s">
        <v>2544</v>
      </c>
      <c r="I2003" s="197">
        <v>0</v>
      </c>
      <c r="J2003" s="197">
        <v>701.44</v>
      </c>
      <c r="K2003" s="198">
        <f t="shared" si="31"/>
        <v>701.44</v>
      </c>
      <c r="L2003" s="199" t="s">
        <v>1580</v>
      </c>
    </row>
    <row r="2004" spans="1:12" ht="56.25" customHeight="1">
      <c r="A2004" s="200">
        <v>10</v>
      </c>
      <c r="B2004" s="193" t="s">
        <v>1384</v>
      </c>
      <c r="C2004" s="194">
        <v>42810</v>
      </c>
      <c r="D2004" s="194" t="s">
        <v>2545</v>
      </c>
      <c r="E2004" s="195" t="s">
        <v>15</v>
      </c>
      <c r="F2004" s="195">
        <v>400910</v>
      </c>
      <c r="G2004" s="195"/>
      <c r="H2004" s="196" t="s">
        <v>2546</v>
      </c>
      <c r="I2004" s="197">
        <v>50</v>
      </c>
      <c r="J2004" s="197">
        <v>0</v>
      </c>
      <c r="K2004" s="198">
        <f t="shared" si="31"/>
        <v>50</v>
      </c>
      <c r="L2004" s="199" t="s">
        <v>1580</v>
      </c>
    </row>
    <row r="2005" spans="1:12" ht="56.25" customHeight="1">
      <c r="A2005" s="200">
        <v>291</v>
      </c>
      <c r="B2005" s="193" t="s">
        <v>1395</v>
      </c>
      <c r="C2005" s="194">
        <v>42810</v>
      </c>
      <c r="D2005" s="194" t="s">
        <v>5146</v>
      </c>
      <c r="E2005" s="195" t="s">
        <v>11</v>
      </c>
      <c r="F2005" s="195">
        <v>400911</v>
      </c>
      <c r="G2005" s="195"/>
      <c r="H2005" s="196" t="s">
        <v>5147</v>
      </c>
      <c r="I2005" s="197">
        <v>50</v>
      </c>
      <c r="J2005" s="197">
        <v>0</v>
      </c>
      <c r="K2005" s="198">
        <f t="shared" si="31"/>
        <v>50</v>
      </c>
      <c r="L2005" s="199" t="s">
        <v>1580</v>
      </c>
    </row>
    <row r="2006" spans="1:12" ht="56.25" customHeight="1">
      <c r="A2006" s="200">
        <v>25</v>
      </c>
      <c r="B2006" s="193" t="s">
        <v>1408</v>
      </c>
      <c r="C2006" s="194">
        <v>42811</v>
      </c>
      <c r="D2006" s="194" t="s">
        <v>3990</v>
      </c>
      <c r="E2006" s="195" t="s">
        <v>1728</v>
      </c>
      <c r="F2006" s="195">
        <v>12950533</v>
      </c>
      <c r="G2006" s="195"/>
      <c r="H2006" s="196" t="s">
        <v>3991</v>
      </c>
      <c r="I2006" s="197">
        <v>1901076.61</v>
      </c>
      <c r="J2006" s="197">
        <v>0</v>
      </c>
      <c r="K2006" s="198">
        <f t="shared" si="31"/>
        <v>1901076.61</v>
      </c>
      <c r="L2006" s="199" t="s">
        <v>1580</v>
      </c>
    </row>
    <row r="2007" spans="1:12" ht="56.25" customHeight="1">
      <c r="A2007" s="200">
        <v>25</v>
      </c>
      <c r="B2007" s="193" t="s">
        <v>1408</v>
      </c>
      <c r="C2007" s="194">
        <v>42811</v>
      </c>
      <c r="D2007" s="194" t="s">
        <v>3992</v>
      </c>
      <c r="E2007" s="195" t="s">
        <v>1728</v>
      </c>
      <c r="F2007" s="195">
        <v>12950177</v>
      </c>
      <c r="G2007" s="195"/>
      <c r="H2007" s="196" t="s">
        <v>3993</v>
      </c>
      <c r="I2007" s="197">
        <v>1877508.8</v>
      </c>
      <c r="J2007" s="197">
        <v>0</v>
      </c>
      <c r="K2007" s="198">
        <f t="shared" si="31"/>
        <v>1877508.8</v>
      </c>
      <c r="L2007" s="199" t="s">
        <v>1580</v>
      </c>
    </row>
    <row r="2008" spans="1:12" ht="56.25" customHeight="1">
      <c r="A2008" s="200">
        <v>25</v>
      </c>
      <c r="B2008" s="193" t="s">
        <v>1408</v>
      </c>
      <c r="C2008" s="194">
        <v>42811</v>
      </c>
      <c r="D2008" s="194" t="s">
        <v>3994</v>
      </c>
      <c r="E2008" s="195" t="s">
        <v>1728</v>
      </c>
      <c r="F2008" s="195">
        <v>12950176</v>
      </c>
      <c r="G2008" s="195"/>
      <c r="H2008" s="196" t="s">
        <v>3995</v>
      </c>
      <c r="I2008" s="197">
        <v>1366441.32</v>
      </c>
      <c r="J2008" s="197">
        <v>0</v>
      </c>
      <c r="K2008" s="198">
        <f t="shared" si="31"/>
        <v>1366441.32</v>
      </c>
      <c r="L2008" s="199" t="s">
        <v>1580</v>
      </c>
    </row>
    <row r="2009" spans="1:12" ht="56.25" customHeight="1">
      <c r="A2009" s="200">
        <v>25</v>
      </c>
      <c r="B2009" s="193" t="s">
        <v>1408</v>
      </c>
      <c r="C2009" s="194">
        <v>42811</v>
      </c>
      <c r="D2009" s="194" t="s">
        <v>3996</v>
      </c>
      <c r="E2009" s="195" t="s">
        <v>1728</v>
      </c>
      <c r="F2009" s="195">
        <v>12950173</v>
      </c>
      <c r="G2009" s="195"/>
      <c r="H2009" s="196" t="s">
        <v>3997</v>
      </c>
      <c r="I2009" s="197">
        <v>851690.05</v>
      </c>
      <c r="J2009" s="197">
        <v>0</v>
      </c>
      <c r="K2009" s="198">
        <f t="shared" si="31"/>
        <v>851690.05</v>
      </c>
      <c r="L2009" s="199" t="s">
        <v>1580</v>
      </c>
    </row>
    <row r="2010" spans="1:12" ht="56.25" customHeight="1">
      <c r="A2010" s="200">
        <v>25</v>
      </c>
      <c r="B2010" s="193" t="s">
        <v>1408</v>
      </c>
      <c r="C2010" s="194">
        <v>42811</v>
      </c>
      <c r="D2010" s="194" t="s">
        <v>3998</v>
      </c>
      <c r="E2010" s="195" t="s">
        <v>1728</v>
      </c>
      <c r="F2010" s="195">
        <v>12950172</v>
      </c>
      <c r="G2010" s="195"/>
      <c r="H2010" s="196" t="s">
        <v>3999</v>
      </c>
      <c r="I2010" s="197">
        <v>140097.89000000001</v>
      </c>
      <c r="J2010" s="197">
        <v>0</v>
      </c>
      <c r="K2010" s="198">
        <f t="shared" si="31"/>
        <v>140097.89000000001</v>
      </c>
      <c r="L2010" s="199" t="s">
        <v>1580</v>
      </c>
    </row>
    <row r="2011" spans="1:12" ht="56.25" customHeight="1">
      <c r="A2011" s="200">
        <v>25</v>
      </c>
      <c r="B2011" s="193" t="s">
        <v>1408</v>
      </c>
      <c r="C2011" s="194">
        <v>42811</v>
      </c>
      <c r="D2011" s="194" t="s">
        <v>4000</v>
      </c>
      <c r="E2011" s="195" t="s">
        <v>1728</v>
      </c>
      <c r="F2011" s="195">
        <v>12950171</v>
      </c>
      <c r="G2011" s="195"/>
      <c r="H2011" s="196" t="s">
        <v>4001</v>
      </c>
      <c r="I2011" s="197">
        <v>473995.37</v>
      </c>
      <c r="J2011" s="197">
        <v>0</v>
      </c>
      <c r="K2011" s="198">
        <f t="shared" si="31"/>
        <v>473995.37</v>
      </c>
      <c r="L2011" s="199" t="s">
        <v>1580</v>
      </c>
    </row>
    <row r="2012" spans="1:12" ht="56.25" customHeight="1">
      <c r="A2012" s="200">
        <v>25</v>
      </c>
      <c r="B2012" s="193" t="s">
        <v>1408</v>
      </c>
      <c r="C2012" s="194">
        <v>42811</v>
      </c>
      <c r="D2012" s="194" t="s">
        <v>4002</v>
      </c>
      <c r="E2012" s="195" t="s">
        <v>1728</v>
      </c>
      <c r="F2012" s="195">
        <v>12950160</v>
      </c>
      <c r="G2012" s="195"/>
      <c r="H2012" s="196" t="s">
        <v>1434</v>
      </c>
      <c r="I2012" s="197">
        <v>431248.94</v>
      </c>
      <c r="J2012" s="197">
        <v>0</v>
      </c>
      <c r="K2012" s="198">
        <f t="shared" si="31"/>
        <v>431248.94</v>
      </c>
      <c r="L2012" s="199" t="s">
        <v>1580</v>
      </c>
    </row>
    <row r="2013" spans="1:12" ht="56.25" customHeight="1">
      <c r="A2013" s="200">
        <v>25</v>
      </c>
      <c r="B2013" s="193" t="s">
        <v>1408</v>
      </c>
      <c r="C2013" s="194">
        <v>42811</v>
      </c>
      <c r="D2013" s="194" t="s">
        <v>4003</v>
      </c>
      <c r="E2013" s="195" t="s">
        <v>1728</v>
      </c>
      <c r="F2013" s="195">
        <v>12950158</v>
      </c>
      <c r="G2013" s="195"/>
      <c r="H2013" s="196" t="s">
        <v>4004</v>
      </c>
      <c r="I2013" s="197">
        <v>958481.69000000006</v>
      </c>
      <c r="J2013" s="197">
        <v>0</v>
      </c>
      <c r="K2013" s="198">
        <f t="shared" si="31"/>
        <v>958481.69000000006</v>
      </c>
      <c r="L2013" s="199" t="s">
        <v>1580</v>
      </c>
    </row>
    <row r="2014" spans="1:12" ht="56.25" customHeight="1">
      <c r="A2014" s="200">
        <v>25</v>
      </c>
      <c r="B2014" s="193" t="s">
        <v>1408</v>
      </c>
      <c r="C2014" s="194">
        <v>42811</v>
      </c>
      <c r="D2014" s="194" t="s">
        <v>4005</v>
      </c>
      <c r="E2014" s="195" t="s">
        <v>1728</v>
      </c>
      <c r="F2014" s="195">
        <v>12950156</v>
      </c>
      <c r="G2014" s="195"/>
      <c r="H2014" s="196" t="s">
        <v>4006</v>
      </c>
      <c r="I2014" s="197">
        <v>704475.67</v>
      </c>
      <c r="J2014" s="197">
        <v>0</v>
      </c>
      <c r="K2014" s="198">
        <f t="shared" si="31"/>
        <v>704475.67</v>
      </c>
      <c r="L2014" s="199" t="s">
        <v>1580</v>
      </c>
    </row>
    <row r="2015" spans="1:12" ht="56.25" customHeight="1">
      <c r="A2015" s="200">
        <v>25</v>
      </c>
      <c r="B2015" s="193" t="s">
        <v>1408</v>
      </c>
      <c r="C2015" s="194">
        <v>42811</v>
      </c>
      <c r="D2015" s="194" t="s">
        <v>4007</v>
      </c>
      <c r="E2015" s="195" t="s">
        <v>1728</v>
      </c>
      <c r="F2015" s="195">
        <v>12950142</v>
      </c>
      <c r="G2015" s="195"/>
      <c r="H2015" s="196" t="s">
        <v>1448</v>
      </c>
      <c r="I2015" s="197">
        <v>285523.35000000003</v>
      </c>
      <c r="J2015" s="197">
        <v>0</v>
      </c>
      <c r="K2015" s="198">
        <f t="shared" si="31"/>
        <v>285523.35000000003</v>
      </c>
      <c r="L2015" s="199" t="s">
        <v>1580</v>
      </c>
    </row>
    <row r="2016" spans="1:12" ht="56.25" customHeight="1">
      <c r="A2016" s="200">
        <v>25</v>
      </c>
      <c r="B2016" s="193" t="s">
        <v>1408</v>
      </c>
      <c r="C2016" s="194">
        <v>42811</v>
      </c>
      <c r="D2016" s="194" t="s">
        <v>4008</v>
      </c>
      <c r="E2016" s="195" t="s">
        <v>1728</v>
      </c>
      <c r="F2016" s="195">
        <v>12950040</v>
      </c>
      <c r="G2016" s="195"/>
      <c r="H2016" s="196" t="s">
        <v>1323</v>
      </c>
      <c r="I2016" s="197">
        <v>301548.55</v>
      </c>
      <c r="J2016" s="197">
        <v>0</v>
      </c>
      <c r="K2016" s="198">
        <f t="shared" si="31"/>
        <v>301548.55</v>
      </c>
      <c r="L2016" s="199" t="s">
        <v>1580</v>
      </c>
    </row>
    <row r="2017" spans="1:12" ht="56.25" customHeight="1">
      <c r="A2017" s="200">
        <v>25</v>
      </c>
      <c r="B2017" s="193" t="s">
        <v>1408</v>
      </c>
      <c r="C2017" s="194">
        <v>42811</v>
      </c>
      <c r="D2017" s="194" t="s">
        <v>4009</v>
      </c>
      <c r="E2017" s="195" t="s">
        <v>1728</v>
      </c>
      <c r="F2017" s="195">
        <v>12938618</v>
      </c>
      <c r="G2017" s="195"/>
      <c r="H2017" s="196" t="s">
        <v>1322</v>
      </c>
      <c r="I2017" s="197">
        <v>285372.57</v>
      </c>
      <c r="J2017" s="197">
        <v>0</v>
      </c>
      <c r="K2017" s="198">
        <f t="shared" si="31"/>
        <v>285372.57</v>
      </c>
      <c r="L2017" s="199" t="s">
        <v>1580</v>
      </c>
    </row>
    <row r="2018" spans="1:12" ht="56.25" customHeight="1">
      <c r="A2018" s="200">
        <v>117</v>
      </c>
      <c r="B2018" s="193" t="s">
        <v>1397</v>
      </c>
      <c r="C2018" s="194">
        <v>42811</v>
      </c>
      <c r="D2018" s="194" t="s">
        <v>4728</v>
      </c>
      <c r="E2018" s="195" t="s">
        <v>11</v>
      </c>
      <c r="F2018" s="195">
        <v>882456</v>
      </c>
      <c r="G2018" s="195"/>
      <c r="H2018" s="196" t="s">
        <v>4729</v>
      </c>
      <c r="I2018" s="197">
        <v>50</v>
      </c>
      <c r="J2018" s="197">
        <v>0</v>
      </c>
      <c r="K2018" s="198">
        <f t="shared" si="31"/>
        <v>50</v>
      </c>
      <c r="L2018" s="199" t="s">
        <v>1580</v>
      </c>
    </row>
    <row r="2019" spans="1:12" ht="56.25" customHeight="1">
      <c r="A2019" s="200">
        <v>117</v>
      </c>
      <c r="B2019" s="193" t="s">
        <v>1397</v>
      </c>
      <c r="C2019" s="194">
        <v>42811</v>
      </c>
      <c r="D2019" s="194" t="s">
        <v>4730</v>
      </c>
      <c r="E2019" s="195" t="s">
        <v>11</v>
      </c>
      <c r="F2019" s="195">
        <v>882455</v>
      </c>
      <c r="G2019" s="195"/>
      <c r="H2019" s="196" t="s">
        <v>4731</v>
      </c>
      <c r="I2019" s="197">
        <v>50</v>
      </c>
      <c r="J2019" s="197">
        <v>0</v>
      </c>
      <c r="K2019" s="198">
        <f t="shared" si="31"/>
        <v>50</v>
      </c>
      <c r="L2019" s="199" t="s">
        <v>1580</v>
      </c>
    </row>
    <row r="2020" spans="1:12" ht="56.25" customHeight="1">
      <c r="A2020" s="200">
        <v>119</v>
      </c>
      <c r="B2020" s="193" t="s">
        <v>1495</v>
      </c>
      <c r="C2020" s="194">
        <v>42811</v>
      </c>
      <c r="D2020" s="194" t="s">
        <v>4800</v>
      </c>
      <c r="E2020" s="195" t="s">
        <v>11</v>
      </c>
      <c r="F2020" s="195">
        <v>882452</v>
      </c>
      <c r="G2020" s="195"/>
      <c r="H2020" s="196" t="s">
        <v>4801</v>
      </c>
      <c r="I2020" s="197">
        <v>50</v>
      </c>
      <c r="J2020" s="197">
        <v>0</v>
      </c>
      <c r="K2020" s="198">
        <f t="shared" si="31"/>
        <v>50</v>
      </c>
      <c r="L2020" s="199" t="s">
        <v>1580</v>
      </c>
    </row>
    <row r="2021" spans="1:12" ht="56.25" customHeight="1">
      <c r="A2021" s="200" t="s">
        <v>629</v>
      </c>
      <c r="B2021" s="193" t="s">
        <v>630</v>
      </c>
      <c r="C2021" s="194">
        <v>42811</v>
      </c>
      <c r="D2021" s="194" t="s">
        <v>7661</v>
      </c>
      <c r="E2021" s="195" t="s">
        <v>6</v>
      </c>
      <c r="F2021" s="195">
        <v>882397</v>
      </c>
      <c r="G2021" s="195"/>
      <c r="H2021" s="196" t="s">
        <v>7662</v>
      </c>
      <c r="I2021" s="197">
        <v>0</v>
      </c>
      <c r="J2021" s="197">
        <v>9709.24</v>
      </c>
      <c r="K2021" s="198">
        <f t="shared" si="31"/>
        <v>9709.24</v>
      </c>
      <c r="L2021" s="199" t="s">
        <v>1580</v>
      </c>
    </row>
    <row r="2022" spans="1:12" ht="56.25" customHeight="1">
      <c r="A2022" s="200">
        <v>117</v>
      </c>
      <c r="B2022" s="193" t="s">
        <v>1397</v>
      </c>
      <c r="C2022" s="194">
        <v>42811</v>
      </c>
      <c r="D2022" s="194" t="s">
        <v>4732</v>
      </c>
      <c r="E2022" s="195" t="s">
        <v>11</v>
      </c>
      <c r="F2022" s="195">
        <v>882387</v>
      </c>
      <c r="G2022" s="195"/>
      <c r="H2022" s="196" t="s">
        <v>4733</v>
      </c>
      <c r="I2022" s="197">
        <v>50</v>
      </c>
      <c r="J2022" s="197">
        <v>0</v>
      </c>
      <c r="K2022" s="198">
        <f t="shared" si="31"/>
        <v>50</v>
      </c>
      <c r="L2022" s="199" t="s">
        <v>1580</v>
      </c>
    </row>
    <row r="2023" spans="1:12" ht="56.25" customHeight="1">
      <c r="A2023" s="200">
        <v>117</v>
      </c>
      <c r="B2023" s="193" t="s">
        <v>1397</v>
      </c>
      <c r="C2023" s="194">
        <v>42811</v>
      </c>
      <c r="D2023" s="194" t="s">
        <v>4734</v>
      </c>
      <c r="E2023" s="195" t="s">
        <v>11</v>
      </c>
      <c r="F2023" s="195">
        <v>882386</v>
      </c>
      <c r="G2023" s="195"/>
      <c r="H2023" s="196" t="s">
        <v>4735</v>
      </c>
      <c r="I2023" s="197">
        <v>50</v>
      </c>
      <c r="J2023" s="197">
        <v>0</v>
      </c>
      <c r="K2023" s="198">
        <f t="shared" si="31"/>
        <v>50</v>
      </c>
      <c r="L2023" s="199" t="s">
        <v>1580</v>
      </c>
    </row>
    <row r="2024" spans="1:12" ht="56.25" customHeight="1">
      <c r="A2024" s="200" t="s">
        <v>629</v>
      </c>
      <c r="B2024" s="193" t="s">
        <v>630</v>
      </c>
      <c r="C2024" s="194">
        <v>42811</v>
      </c>
      <c r="D2024" s="194" t="s">
        <v>7663</v>
      </c>
      <c r="E2024" s="195" t="s">
        <v>6</v>
      </c>
      <c r="F2024" s="195">
        <v>814300</v>
      </c>
      <c r="G2024" s="195"/>
      <c r="H2024" s="196" t="s">
        <v>7664</v>
      </c>
      <c r="I2024" s="197">
        <v>0</v>
      </c>
      <c r="J2024" s="197">
        <v>7000</v>
      </c>
      <c r="K2024" s="198">
        <f t="shared" si="31"/>
        <v>7000</v>
      </c>
      <c r="L2024" s="199" t="s">
        <v>1580</v>
      </c>
    </row>
    <row r="2025" spans="1:12" ht="56.25" customHeight="1">
      <c r="A2025" s="200">
        <v>16</v>
      </c>
      <c r="B2025" s="193" t="s">
        <v>1405</v>
      </c>
      <c r="C2025" s="194">
        <v>42811</v>
      </c>
      <c r="D2025" s="194" t="s">
        <v>2651</v>
      </c>
      <c r="E2025" s="195" t="s">
        <v>15</v>
      </c>
      <c r="F2025" s="195">
        <v>1867</v>
      </c>
      <c r="G2025" s="195"/>
      <c r="H2025" s="196" t="s">
        <v>2652</v>
      </c>
      <c r="I2025" s="197">
        <v>288.45</v>
      </c>
      <c r="J2025" s="197">
        <v>0</v>
      </c>
      <c r="K2025" s="198">
        <f t="shared" si="31"/>
        <v>288.45</v>
      </c>
      <c r="L2025" s="199" t="s">
        <v>1580</v>
      </c>
    </row>
    <row r="2026" spans="1:12" ht="56.25" customHeight="1">
      <c r="A2026" s="200">
        <v>16</v>
      </c>
      <c r="B2026" s="193" t="s">
        <v>1405</v>
      </c>
      <c r="C2026" s="194">
        <v>42811</v>
      </c>
      <c r="D2026" s="194" t="s">
        <v>2653</v>
      </c>
      <c r="E2026" s="195" t="s">
        <v>1290</v>
      </c>
      <c r="F2026" s="195">
        <v>1867</v>
      </c>
      <c r="G2026" s="195"/>
      <c r="H2026" s="196" t="s">
        <v>2654</v>
      </c>
      <c r="I2026" s="197">
        <v>457.39</v>
      </c>
      <c r="J2026" s="197">
        <v>0</v>
      </c>
      <c r="K2026" s="198">
        <f t="shared" si="31"/>
        <v>457.39</v>
      </c>
      <c r="L2026" s="199" t="s">
        <v>1580</v>
      </c>
    </row>
    <row r="2027" spans="1:12" ht="56.25" customHeight="1">
      <c r="A2027" s="200">
        <v>25</v>
      </c>
      <c r="B2027" s="193" t="s">
        <v>1408</v>
      </c>
      <c r="C2027" s="194">
        <v>42811</v>
      </c>
      <c r="D2027" s="194" t="s">
        <v>4010</v>
      </c>
      <c r="E2027" s="195" t="s">
        <v>1728</v>
      </c>
      <c r="F2027" s="195">
        <v>12938617</v>
      </c>
      <c r="G2027" s="195"/>
      <c r="H2027" s="196" t="s">
        <v>4011</v>
      </c>
      <c r="I2027" s="197">
        <v>1565444.72</v>
      </c>
      <c r="J2027" s="197">
        <v>0</v>
      </c>
      <c r="K2027" s="198">
        <f t="shared" si="31"/>
        <v>1565444.72</v>
      </c>
      <c r="L2027" s="199" t="s">
        <v>1580</v>
      </c>
    </row>
    <row r="2028" spans="1:12" ht="56.25" customHeight="1">
      <c r="A2028" s="200">
        <v>25</v>
      </c>
      <c r="B2028" s="193" t="s">
        <v>1408</v>
      </c>
      <c r="C2028" s="194">
        <v>42811</v>
      </c>
      <c r="D2028" s="194" t="s">
        <v>4012</v>
      </c>
      <c r="E2028" s="195" t="s">
        <v>1728</v>
      </c>
      <c r="F2028" s="195">
        <v>12938616</v>
      </c>
      <c r="G2028" s="195"/>
      <c r="H2028" s="196" t="s">
        <v>4013</v>
      </c>
      <c r="I2028" s="197">
        <v>391439.23</v>
      </c>
      <c r="J2028" s="197">
        <v>0</v>
      </c>
      <c r="K2028" s="198">
        <f t="shared" si="31"/>
        <v>391439.23</v>
      </c>
      <c r="L2028" s="199" t="s">
        <v>1580</v>
      </c>
    </row>
    <row r="2029" spans="1:12" ht="56.25" customHeight="1">
      <c r="A2029" s="200">
        <v>25</v>
      </c>
      <c r="B2029" s="193" t="s">
        <v>1408</v>
      </c>
      <c r="C2029" s="194">
        <v>42811</v>
      </c>
      <c r="D2029" s="194" t="s">
        <v>4014</v>
      </c>
      <c r="E2029" s="195" t="s">
        <v>1728</v>
      </c>
      <c r="F2029" s="195">
        <v>12938615</v>
      </c>
      <c r="G2029" s="195"/>
      <c r="H2029" s="196" t="s">
        <v>4015</v>
      </c>
      <c r="I2029" s="197">
        <v>262437.88</v>
      </c>
      <c r="J2029" s="197">
        <v>0</v>
      </c>
      <c r="K2029" s="198">
        <f t="shared" si="31"/>
        <v>262437.88</v>
      </c>
      <c r="L2029" s="199" t="s">
        <v>1580</v>
      </c>
    </row>
    <row r="2030" spans="1:12" ht="56.25" customHeight="1">
      <c r="A2030" s="200">
        <v>25</v>
      </c>
      <c r="B2030" s="193" t="s">
        <v>1408</v>
      </c>
      <c r="C2030" s="194">
        <v>42811</v>
      </c>
      <c r="D2030" s="194" t="s">
        <v>4016</v>
      </c>
      <c r="E2030" s="195" t="s">
        <v>1728</v>
      </c>
      <c r="F2030" s="195">
        <v>12938614</v>
      </c>
      <c r="G2030" s="195"/>
      <c r="H2030" s="196" t="s">
        <v>4017</v>
      </c>
      <c r="I2030" s="197">
        <v>538279.79</v>
      </c>
      <c r="J2030" s="197">
        <v>0</v>
      </c>
      <c r="K2030" s="198">
        <f t="shared" si="31"/>
        <v>538279.79</v>
      </c>
      <c r="L2030" s="199" t="s">
        <v>1580</v>
      </c>
    </row>
    <row r="2031" spans="1:12" ht="56.25" customHeight="1">
      <c r="A2031" s="200">
        <v>25</v>
      </c>
      <c r="B2031" s="193" t="s">
        <v>1408</v>
      </c>
      <c r="C2031" s="194">
        <v>42811</v>
      </c>
      <c r="D2031" s="194" t="s">
        <v>4018</v>
      </c>
      <c r="E2031" s="195" t="s">
        <v>1728</v>
      </c>
      <c r="F2031" s="195">
        <v>12938613</v>
      </c>
      <c r="G2031" s="195"/>
      <c r="H2031" s="196" t="s">
        <v>4019</v>
      </c>
      <c r="I2031" s="197">
        <v>446254.35000000003</v>
      </c>
      <c r="J2031" s="197">
        <v>0</v>
      </c>
      <c r="K2031" s="198">
        <f t="shared" si="31"/>
        <v>446254.35000000003</v>
      </c>
      <c r="L2031" s="199" t="s">
        <v>1580</v>
      </c>
    </row>
    <row r="2032" spans="1:12" ht="56.25" customHeight="1">
      <c r="A2032" s="200">
        <v>25</v>
      </c>
      <c r="B2032" s="193" t="s">
        <v>1408</v>
      </c>
      <c r="C2032" s="194">
        <v>42811</v>
      </c>
      <c r="D2032" s="194" t="s">
        <v>4020</v>
      </c>
      <c r="E2032" s="195" t="s">
        <v>1728</v>
      </c>
      <c r="F2032" s="195">
        <v>12938612</v>
      </c>
      <c r="G2032" s="195"/>
      <c r="H2032" s="196" t="s">
        <v>4021</v>
      </c>
      <c r="I2032" s="197">
        <v>503467.68</v>
      </c>
      <c r="J2032" s="197">
        <v>0</v>
      </c>
      <c r="K2032" s="198">
        <f t="shared" si="31"/>
        <v>503467.68</v>
      </c>
      <c r="L2032" s="199" t="s">
        <v>1580</v>
      </c>
    </row>
    <row r="2033" spans="1:12" ht="56.25" customHeight="1">
      <c r="A2033" s="200">
        <v>287</v>
      </c>
      <c r="B2033" s="193" t="s">
        <v>1400</v>
      </c>
      <c r="C2033" s="194">
        <v>42811</v>
      </c>
      <c r="D2033" s="194" t="s">
        <v>5107</v>
      </c>
      <c r="E2033" s="195" t="s">
        <v>1728</v>
      </c>
      <c r="F2033" s="195">
        <v>12905632</v>
      </c>
      <c r="G2033" s="195"/>
      <c r="H2033" s="196" t="s">
        <v>5108</v>
      </c>
      <c r="I2033" s="197">
        <v>216.84</v>
      </c>
      <c r="J2033" s="197">
        <v>0</v>
      </c>
      <c r="K2033" s="198">
        <f t="shared" si="31"/>
        <v>216.84</v>
      </c>
      <c r="L2033" s="199" t="s">
        <v>1580</v>
      </c>
    </row>
    <row r="2034" spans="1:12" ht="56.25" customHeight="1">
      <c r="A2034" s="200">
        <v>865</v>
      </c>
      <c r="B2034" s="193" t="s">
        <v>1433</v>
      </c>
      <c r="C2034" s="194">
        <v>42811</v>
      </c>
      <c r="D2034" s="194" t="s">
        <v>6375</v>
      </c>
      <c r="E2034" s="195" t="s">
        <v>1728</v>
      </c>
      <c r="F2034" s="195">
        <v>12822905</v>
      </c>
      <c r="G2034" s="195"/>
      <c r="H2034" s="196" t="s">
        <v>6376</v>
      </c>
      <c r="I2034" s="197">
        <v>0</v>
      </c>
      <c r="J2034" s="197">
        <v>882.97</v>
      </c>
      <c r="K2034" s="198">
        <f t="shared" si="31"/>
        <v>882.97</v>
      </c>
      <c r="L2034" s="199" t="s">
        <v>1580</v>
      </c>
    </row>
    <row r="2035" spans="1:12" ht="56.25" customHeight="1">
      <c r="A2035" s="200">
        <v>287</v>
      </c>
      <c r="B2035" s="193" t="s">
        <v>1400</v>
      </c>
      <c r="C2035" s="194">
        <v>42811</v>
      </c>
      <c r="D2035" s="194" t="s">
        <v>5109</v>
      </c>
      <c r="E2035" s="195" t="s">
        <v>1728</v>
      </c>
      <c r="F2035" s="195">
        <v>12748398</v>
      </c>
      <c r="G2035" s="195"/>
      <c r="H2035" s="196" t="s">
        <v>5110</v>
      </c>
      <c r="I2035" s="197">
        <v>4260.3599999999997</v>
      </c>
      <c r="J2035" s="197">
        <v>0</v>
      </c>
      <c r="K2035" s="198">
        <f t="shared" si="31"/>
        <v>4260.3599999999997</v>
      </c>
      <c r="L2035" s="199" t="s">
        <v>1580</v>
      </c>
    </row>
    <row r="2036" spans="1:12" ht="56.25" customHeight="1">
      <c r="A2036" s="200">
        <v>310</v>
      </c>
      <c r="B2036" s="193" t="s">
        <v>1416</v>
      </c>
      <c r="C2036" s="194">
        <v>42811</v>
      </c>
      <c r="D2036" s="194" t="s">
        <v>5230</v>
      </c>
      <c r="E2036" s="195" t="s">
        <v>15</v>
      </c>
      <c r="F2036" s="195">
        <v>401987</v>
      </c>
      <c r="G2036" s="195"/>
      <c r="H2036" s="196" t="s">
        <v>5231</v>
      </c>
      <c r="I2036" s="197">
        <v>576.99</v>
      </c>
      <c r="J2036" s="197">
        <v>0</v>
      </c>
      <c r="K2036" s="198">
        <f t="shared" si="31"/>
        <v>576.99</v>
      </c>
      <c r="L2036" s="199" t="s">
        <v>1580</v>
      </c>
    </row>
    <row r="2037" spans="1:12" ht="56.25" customHeight="1">
      <c r="A2037" s="200" t="s">
        <v>629</v>
      </c>
      <c r="B2037" s="193" t="s">
        <v>630</v>
      </c>
      <c r="C2037" s="194">
        <v>42811</v>
      </c>
      <c r="D2037" s="194" t="s">
        <v>7665</v>
      </c>
      <c r="E2037" s="195" t="s">
        <v>11</v>
      </c>
      <c r="F2037" s="195">
        <v>9110</v>
      </c>
      <c r="G2037" s="195"/>
      <c r="H2037" s="196" t="s">
        <v>7666</v>
      </c>
      <c r="I2037" s="197">
        <v>2594.9900000000002</v>
      </c>
      <c r="J2037" s="197">
        <v>0</v>
      </c>
      <c r="K2037" s="198">
        <f t="shared" si="31"/>
        <v>2594.9900000000002</v>
      </c>
      <c r="L2037" s="199" t="s">
        <v>1580</v>
      </c>
    </row>
    <row r="2038" spans="1:12" ht="56.25" customHeight="1">
      <c r="A2038" s="200">
        <v>16</v>
      </c>
      <c r="B2038" s="193" t="s">
        <v>1405</v>
      </c>
      <c r="C2038" s="194">
        <v>42811</v>
      </c>
      <c r="D2038" s="194" t="s">
        <v>2655</v>
      </c>
      <c r="E2038" s="195" t="s">
        <v>1290</v>
      </c>
      <c r="F2038" s="195">
        <v>1875</v>
      </c>
      <c r="G2038" s="195"/>
      <c r="H2038" s="196" t="s">
        <v>2656</v>
      </c>
      <c r="I2038" s="197">
        <v>432.47</v>
      </c>
      <c r="J2038" s="197">
        <v>0</v>
      </c>
      <c r="K2038" s="198">
        <f t="shared" si="31"/>
        <v>432.47</v>
      </c>
      <c r="L2038" s="199" t="s">
        <v>1580</v>
      </c>
    </row>
    <row r="2039" spans="1:12" ht="56.25" customHeight="1">
      <c r="A2039" s="200">
        <v>16</v>
      </c>
      <c r="B2039" s="193" t="s">
        <v>1405</v>
      </c>
      <c r="C2039" s="194">
        <v>42811</v>
      </c>
      <c r="D2039" s="194" t="s">
        <v>2657</v>
      </c>
      <c r="E2039" s="195" t="s">
        <v>15</v>
      </c>
      <c r="F2039" s="195">
        <v>1875</v>
      </c>
      <c r="G2039" s="195"/>
      <c r="H2039" s="196" t="s">
        <v>2658</v>
      </c>
      <c r="I2039" s="197">
        <v>287.42</v>
      </c>
      <c r="J2039" s="197">
        <v>0</v>
      </c>
      <c r="K2039" s="198">
        <f t="shared" si="31"/>
        <v>287.42</v>
      </c>
      <c r="L2039" s="199" t="s">
        <v>1580</v>
      </c>
    </row>
    <row r="2040" spans="1:12" ht="56.25" customHeight="1">
      <c r="A2040" s="200">
        <v>16</v>
      </c>
      <c r="B2040" s="193" t="s">
        <v>1405</v>
      </c>
      <c r="C2040" s="194">
        <v>42811</v>
      </c>
      <c r="D2040" s="194" t="s">
        <v>2659</v>
      </c>
      <c r="E2040" s="195" t="s">
        <v>1290</v>
      </c>
      <c r="F2040" s="195">
        <v>1865</v>
      </c>
      <c r="G2040" s="195"/>
      <c r="H2040" s="196" t="s">
        <v>2660</v>
      </c>
      <c r="I2040" s="197">
        <v>1019.45</v>
      </c>
      <c r="J2040" s="197">
        <v>0</v>
      </c>
      <c r="K2040" s="198">
        <f t="shared" si="31"/>
        <v>1019.45</v>
      </c>
      <c r="L2040" s="199" t="s">
        <v>1580</v>
      </c>
    </row>
    <row r="2041" spans="1:12" ht="56.25" customHeight="1">
      <c r="A2041" s="200">
        <v>16</v>
      </c>
      <c r="B2041" s="193" t="s">
        <v>1405</v>
      </c>
      <c r="C2041" s="194">
        <v>42811</v>
      </c>
      <c r="D2041" s="194" t="s">
        <v>2661</v>
      </c>
      <c r="E2041" s="195" t="s">
        <v>15</v>
      </c>
      <c r="F2041" s="195">
        <v>1865</v>
      </c>
      <c r="G2041" s="195"/>
      <c r="H2041" s="196" t="s">
        <v>2662</v>
      </c>
      <c r="I2041" s="197">
        <v>294.22000000000003</v>
      </c>
      <c r="J2041" s="197">
        <v>0</v>
      </c>
      <c r="K2041" s="198">
        <f t="shared" si="31"/>
        <v>294.22000000000003</v>
      </c>
      <c r="L2041" s="199" t="s">
        <v>1580</v>
      </c>
    </row>
    <row r="2042" spans="1:12" ht="56.25" customHeight="1">
      <c r="A2042" s="200">
        <v>16</v>
      </c>
      <c r="B2042" s="193" t="s">
        <v>1405</v>
      </c>
      <c r="C2042" s="194">
        <v>42811</v>
      </c>
      <c r="D2042" s="194" t="s">
        <v>2663</v>
      </c>
      <c r="E2042" s="195" t="s">
        <v>1290</v>
      </c>
      <c r="F2042" s="195">
        <v>1874</v>
      </c>
      <c r="G2042" s="195"/>
      <c r="H2042" s="196" t="s">
        <v>2664</v>
      </c>
      <c r="I2042" s="197">
        <v>1024.4000000000001</v>
      </c>
      <c r="J2042" s="197">
        <v>0</v>
      </c>
      <c r="K2042" s="198">
        <f t="shared" si="31"/>
        <v>1024.4000000000001</v>
      </c>
      <c r="L2042" s="199" t="s">
        <v>1580</v>
      </c>
    </row>
    <row r="2043" spans="1:12" ht="56.25" customHeight="1">
      <c r="A2043" s="200">
        <v>16</v>
      </c>
      <c r="B2043" s="193" t="s">
        <v>1405</v>
      </c>
      <c r="C2043" s="194">
        <v>42811</v>
      </c>
      <c r="D2043" s="194" t="s">
        <v>2665</v>
      </c>
      <c r="E2043" s="195" t="s">
        <v>15</v>
      </c>
      <c r="F2043" s="195">
        <v>1874</v>
      </c>
      <c r="G2043" s="195"/>
      <c r="H2043" s="196" t="s">
        <v>2666</v>
      </c>
      <c r="I2043" s="197">
        <v>294.22000000000003</v>
      </c>
      <c r="J2043" s="197">
        <v>0</v>
      </c>
      <c r="K2043" s="198">
        <f t="shared" si="31"/>
        <v>294.22000000000003</v>
      </c>
      <c r="L2043" s="199" t="s">
        <v>1580</v>
      </c>
    </row>
    <row r="2044" spans="1:12" ht="56.25" customHeight="1">
      <c r="A2044" s="200">
        <v>16</v>
      </c>
      <c r="B2044" s="193" t="s">
        <v>1405</v>
      </c>
      <c r="C2044" s="194">
        <v>42811</v>
      </c>
      <c r="D2044" s="194" t="s">
        <v>2667</v>
      </c>
      <c r="E2044" s="195" t="s">
        <v>1290</v>
      </c>
      <c r="F2044" s="195">
        <v>1876</v>
      </c>
      <c r="G2044" s="195"/>
      <c r="H2044" s="196" t="s">
        <v>2668</v>
      </c>
      <c r="I2044" s="197">
        <v>1024.4000000000001</v>
      </c>
      <c r="J2044" s="197">
        <v>0</v>
      </c>
      <c r="K2044" s="198">
        <f t="shared" si="31"/>
        <v>1024.4000000000001</v>
      </c>
      <c r="L2044" s="199" t="s">
        <v>1580</v>
      </c>
    </row>
    <row r="2045" spans="1:12" ht="56.25" customHeight="1">
      <c r="A2045" s="200">
        <v>16</v>
      </c>
      <c r="B2045" s="193" t="s">
        <v>1405</v>
      </c>
      <c r="C2045" s="194">
        <v>42811</v>
      </c>
      <c r="D2045" s="194" t="s">
        <v>2669</v>
      </c>
      <c r="E2045" s="195" t="s">
        <v>15</v>
      </c>
      <c r="F2045" s="195">
        <v>1876</v>
      </c>
      <c r="G2045" s="195"/>
      <c r="H2045" s="196" t="s">
        <v>2670</v>
      </c>
      <c r="I2045" s="197">
        <v>294.22000000000003</v>
      </c>
      <c r="J2045" s="197">
        <v>0</v>
      </c>
      <c r="K2045" s="198">
        <f t="shared" si="31"/>
        <v>294.22000000000003</v>
      </c>
      <c r="L2045" s="199" t="s">
        <v>1580</v>
      </c>
    </row>
    <row r="2046" spans="1:12" ht="56.25" customHeight="1">
      <c r="A2046" s="200" t="s">
        <v>629</v>
      </c>
      <c r="B2046" s="193" t="s">
        <v>630</v>
      </c>
      <c r="C2046" s="194">
        <v>42811</v>
      </c>
      <c r="D2046" s="194" t="s">
        <v>7667</v>
      </c>
      <c r="E2046" s="195" t="s">
        <v>11</v>
      </c>
      <c r="F2046" s="195">
        <v>9062</v>
      </c>
      <c r="G2046" s="195"/>
      <c r="H2046" s="196" t="s">
        <v>7668</v>
      </c>
      <c r="I2046" s="197">
        <v>2751.12</v>
      </c>
      <c r="J2046" s="197">
        <v>0</v>
      </c>
      <c r="K2046" s="198">
        <f t="shared" si="31"/>
        <v>2751.12</v>
      </c>
      <c r="L2046" s="199" t="s">
        <v>1580</v>
      </c>
    </row>
    <row r="2047" spans="1:12" ht="56.25" customHeight="1">
      <c r="A2047" s="200" t="s">
        <v>629</v>
      </c>
      <c r="B2047" s="193" t="s">
        <v>630</v>
      </c>
      <c r="C2047" s="194">
        <v>42811</v>
      </c>
      <c r="D2047" s="194" t="s">
        <v>7669</v>
      </c>
      <c r="E2047" s="195" t="s">
        <v>11</v>
      </c>
      <c r="F2047" s="195">
        <v>9081</v>
      </c>
      <c r="G2047" s="195"/>
      <c r="H2047" s="196" t="s">
        <v>7670</v>
      </c>
      <c r="I2047" s="197">
        <v>302.38</v>
      </c>
      <c r="J2047" s="197">
        <v>0</v>
      </c>
      <c r="K2047" s="198">
        <f t="shared" si="31"/>
        <v>302.38</v>
      </c>
      <c r="L2047" s="199" t="s">
        <v>1580</v>
      </c>
    </row>
    <row r="2048" spans="1:12" ht="56.25" customHeight="1">
      <c r="A2048" s="200" t="s">
        <v>629</v>
      </c>
      <c r="B2048" s="193" t="s">
        <v>630</v>
      </c>
      <c r="C2048" s="194">
        <v>42811</v>
      </c>
      <c r="D2048" s="194" t="s">
        <v>7671</v>
      </c>
      <c r="E2048" s="195" t="s">
        <v>11</v>
      </c>
      <c r="F2048" s="195">
        <v>9111</v>
      </c>
      <c r="G2048" s="195"/>
      <c r="H2048" s="196" t="s">
        <v>7672</v>
      </c>
      <c r="I2048" s="197">
        <v>1369.1100000000001</v>
      </c>
      <c r="J2048" s="197">
        <v>0</v>
      </c>
      <c r="K2048" s="198">
        <f t="shared" si="31"/>
        <v>1369.1100000000001</v>
      </c>
      <c r="L2048" s="199" t="s">
        <v>1580</v>
      </c>
    </row>
    <row r="2049" spans="1:12" ht="56.25" customHeight="1">
      <c r="A2049" s="200">
        <v>594</v>
      </c>
      <c r="B2049" s="193" t="s">
        <v>1415</v>
      </c>
      <c r="C2049" s="194">
        <v>42811</v>
      </c>
      <c r="D2049" s="194" t="s">
        <v>6231</v>
      </c>
      <c r="E2049" s="195" t="s">
        <v>15</v>
      </c>
      <c r="F2049" s="195">
        <v>1890</v>
      </c>
      <c r="G2049" s="195"/>
      <c r="H2049" s="196" t="s">
        <v>6232</v>
      </c>
      <c r="I2049" s="197">
        <v>273.98</v>
      </c>
      <c r="J2049" s="197">
        <v>0</v>
      </c>
      <c r="K2049" s="198">
        <f t="shared" si="31"/>
        <v>273.98</v>
      </c>
      <c r="L2049" s="199" t="s">
        <v>1580</v>
      </c>
    </row>
    <row r="2050" spans="1:12" ht="56.25" customHeight="1">
      <c r="A2050" s="200">
        <v>512</v>
      </c>
      <c r="B2050" s="193" t="s">
        <v>1396</v>
      </c>
      <c r="C2050" s="194">
        <v>42814</v>
      </c>
      <c r="D2050" s="194" t="s">
        <v>5467</v>
      </c>
      <c r="E2050" s="195" t="s">
        <v>6</v>
      </c>
      <c r="F2050" s="195">
        <v>882575</v>
      </c>
      <c r="G2050" s="195"/>
      <c r="H2050" s="196" t="s">
        <v>5468</v>
      </c>
      <c r="I2050" s="197">
        <v>0</v>
      </c>
      <c r="J2050" s="197">
        <v>58769.17</v>
      </c>
      <c r="K2050" s="198">
        <f t="shared" si="31"/>
        <v>58769.17</v>
      </c>
      <c r="L2050" s="199" t="s">
        <v>1580</v>
      </c>
    </row>
    <row r="2051" spans="1:12" ht="56.25" customHeight="1">
      <c r="A2051" s="200">
        <v>119</v>
      </c>
      <c r="B2051" s="193" t="s">
        <v>1495</v>
      </c>
      <c r="C2051" s="194">
        <v>42814</v>
      </c>
      <c r="D2051" s="194" t="s">
        <v>4802</v>
      </c>
      <c r="E2051" s="195" t="s">
        <v>11</v>
      </c>
      <c r="F2051" s="195">
        <v>882574</v>
      </c>
      <c r="G2051" s="195"/>
      <c r="H2051" s="196" t="s">
        <v>4803</v>
      </c>
      <c r="I2051" s="197">
        <v>50</v>
      </c>
      <c r="J2051" s="197">
        <v>0</v>
      </c>
      <c r="K2051" s="198">
        <f t="shared" si="31"/>
        <v>50</v>
      </c>
      <c r="L2051" s="199" t="s">
        <v>1580</v>
      </c>
    </row>
    <row r="2052" spans="1:12" ht="56.25" customHeight="1">
      <c r="A2052" s="200">
        <v>513</v>
      </c>
      <c r="B2052" s="193" t="s">
        <v>1394</v>
      </c>
      <c r="C2052" s="194">
        <v>42814</v>
      </c>
      <c r="D2052" s="194" t="s">
        <v>5884</v>
      </c>
      <c r="E2052" s="195" t="s">
        <v>11</v>
      </c>
      <c r="F2052" s="195">
        <v>882572</v>
      </c>
      <c r="G2052" s="195"/>
      <c r="H2052" s="196" t="s">
        <v>5885</v>
      </c>
      <c r="I2052" s="197">
        <v>50</v>
      </c>
      <c r="J2052" s="197">
        <v>0</v>
      </c>
      <c r="K2052" s="198">
        <f t="shared" si="31"/>
        <v>50</v>
      </c>
      <c r="L2052" s="199" t="s">
        <v>1580</v>
      </c>
    </row>
    <row r="2053" spans="1:12" ht="56.25" customHeight="1">
      <c r="A2053" s="200">
        <v>513</v>
      </c>
      <c r="B2053" s="193" t="s">
        <v>1394</v>
      </c>
      <c r="C2053" s="194">
        <v>42814</v>
      </c>
      <c r="D2053" s="194" t="s">
        <v>5886</v>
      </c>
      <c r="E2053" s="195" t="s">
        <v>11</v>
      </c>
      <c r="F2053" s="195">
        <v>882569</v>
      </c>
      <c r="G2053" s="195"/>
      <c r="H2053" s="196" t="s">
        <v>5887</v>
      </c>
      <c r="I2053" s="197">
        <v>50</v>
      </c>
      <c r="J2053" s="197">
        <v>0</v>
      </c>
      <c r="K2053" s="198">
        <f t="shared" si="31"/>
        <v>50</v>
      </c>
      <c r="L2053" s="199" t="s">
        <v>1580</v>
      </c>
    </row>
    <row r="2054" spans="1:12" ht="56.25" customHeight="1">
      <c r="A2054" s="200">
        <v>513</v>
      </c>
      <c r="B2054" s="193" t="s">
        <v>1394</v>
      </c>
      <c r="C2054" s="194">
        <v>42814</v>
      </c>
      <c r="D2054" s="194" t="s">
        <v>5888</v>
      </c>
      <c r="E2054" s="195" t="s">
        <v>11</v>
      </c>
      <c r="F2054" s="195">
        <v>882565</v>
      </c>
      <c r="G2054" s="195"/>
      <c r="H2054" s="196" t="s">
        <v>5889</v>
      </c>
      <c r="I2054" s="197">
        <v>50</v>
      </c>
      <c r="J2054" s="197">
        <v>0</v>
      </c>
      <c r="K2054" s="198">
        <f t="shared" si="31"/>
        <v>50</v>
      </c>
      <c r="L2054" s="199" t="s">
        <v>1580</v>
      </c>
    </row>
    <row r="2055" spans="1:12" ht="56.25" customHeight="1">
      <c r="A2055" s="200" t="s">
        <v>631</v>
      </c>
      <c r="B2055" s="193" t="s">
        <v>632</v>
      </c>
      <c r="C2055" s="194">
        <v>42814</v>
      </c>
      <c r="D2055" s="194" t="s">
        <v>7812</v>
      </c>
      <c r="E2055" s="195" t="s">
        <v>6</v>
      </c>
      <c r="F2055" s="195">
        <v>882560</v>
      </c>
      <c r="G2055" s="195"/>
      <c r="H2055" s="196" t="s">
        <v>7813</v>
      </c>
      <c r="I2055" s="197">
        <v>0</v>
      </c>
      <c r="J2055" s="197">
        <v>216749.15</v>
      </c>
      <c r="K2055" s="198">
        <f t="shared" si="31"/>
        <v>216749.15</v>
      </c>
      <c r="L2055" s="199" t="s">
        <v>1580</v>
      </c>
    </row>
    <row r="2056" spans="1:12" ht="56.25" customHeight="1">
      <c r="A2056" s="200">
        <v>576</v>
      </c>
      <c r="B2056" s="193" t="s">
        <v>9862</v>
      </c>
      <c r="C2056" s="194">
        <v>42814</v>
      </c>
      <c r="D2056" s="194" t="s">
        <v>6098</v>
      </c>
      <c r="E2056" s="195" t="s">
        <v>11</v>
      </c>
      <c r="F2056" s="195">
        <v>882551</v>
      </c>
      <c r="G2056" s="195"/>
      <c r="H2056" s="196" t="s">
        <v>6099</v>
      </c>
      <c r="I2056" s="197">
        <v>50</v>
      </c>
      <c r="J2056" s="197">
        <v>0</v>
      </c>
      <c r="K2056" s="198">
        <f t="shared" si="31"/>
        <v>50</v>
      </c>
      <c r="L2056" s="199" t="s">
        <v>1580</v>
      </c>
    </row>
    <row r="2057" spans="1:12" ht="56.25" customHeight="1">
      <c r="A2057" s="200">
        <v>10</v>
      </c>
      <c r="B2057" s="193" t="s">
        <v>1384</v>
      </c>
      <c r="C2057" s="194">
        <v>42814</v>
      </c>
      <c r="D2057" s="194" t="s">
        <v>2547</v>
      </c>
      <c r="E2057" s="195" t="s">
        <v>6</v>
      </c>
      <c r="F2057" s="195">
        <v>882549</v>
      </c>
      <c r="G2057" s="195"/>
      <c r="H2057" s="196" t="s">
        <v>2548</v>
      </c>
      <c r="I2057" s="197">
        <v>0</v>
      </c>
      <c r="J2057" s="197">
        <v>535.08000000000004</v>
      </c>
      <c r="K2057" s="198">
        <f t="shared" ref="K2057:K2120" si="32">+I2057+J2057</f>
        <v>535.08000000000004</v>
      </c>
      <c r="L2057" s="199" t="s">
        <v>1580</v>
      </c>
    </row>
    <row r="2058" spans="1:12" ht="56.25" customHeight="1">
      <c r="A2058" s="200">
        <v>574</v>
      </c>
      <c r="B2058" s="193" t="s">
        <v>1356</v>
      </c>
      <c r="C2058" s="194">
        <v>42814</v>
      </c>
      <c r="D2058" s="194" t="s">
        <v>6051</v>
      </c>
      <c r="E2058" s="195" t="s">
        <v>11</v>
      </c>
      <c r="F2058" s="195">
        <v>882536</v>
      </c>
      <c r="G2058" s="195"/>
      <c r="H2058" s="196" t="s">
        <v>6052</v>
      </c>
      <c r="I2058" s="197">
        <v>50</v>
      </c>
      <c r="J2058" s="197">
        <v>0</v>
      </c>
      <c r="K2058" s="198">
        <f t="shared" si="32"/>
        <v>50</v>
      </c>
      <c r="L2058" s="199" t="s">
        <v>1580</v>
      </c>
    </row>
    <row r="2059" spans="1:12" ht="56.25" customHeight="1">
      <c r="A2059" s="200" t="s">
        <v>629</v>
      </c>
      <c r="B2059" s="193" t="s">
        <v>630</v>
      </c>
      <c r="C2059" s="194">
        <v>42814</v>
      </c>
      <c r="D2059" s="194" t="s">
        <v>7673</v>
      </c>
      <c r="E2059" s="195" t="s">
        <v>13</v>
      </c>
      <c r="F2059" s="195">
        <v>882532</v>
      </c>
      <c r="G2059" s="195"/>
      <c r="H2059" s="196" t="s">
        <v>7674</v>
      </c>
      <c r="I2059" s="197">
        <v>167207.51999999999</v>
      </c>
      <c r="J2059" s="197">
        <v>0</v>
      </c>
      <c r="K2059" s="198">
        <f t="shared" si="32"/>
        <v>167207.51999999999</v>
      </c>
      <c r="L2059" s="199" t="s">
        <v>1580</v>
      </c>
    </row>
    <row r="2060" spans="1:12" ht="56.25" customHeight="1">
      <c r="A2060" s="200" t="s">
        <v>629</v>
      </c>
      <c r="B2060" s="193" t="s">
        <v>630</v>
      </c>
      <c r="C2060" s="194">
        <v>42814</v>
      </c>
      <c r="D2060" s="194" t="s">
        <v>7675</v>
      </c>
      <c r="E2060" s="195" t="s">
        <v>11</v>
      </c>
      <c r="F2060" s="195">
        <v>882510</v>
      </c>
      <c r="G2060" s="195"/>
      <c r="H2060" s="196" t="s">
        <v>7676</v>
      </c>
      <c r="I2060" s="197">
        <v>50</v>
      </c>
      <c r="J2060" s="197">
        <v>0</v>
      </c>
      <c r="K2060" s="198">
        <f t="shared" si="32"/>
        <v>50</v>
      </c>
      <c r="L2060" s="199" t="s">
        <v>1580</v>
      </c>
    </row>
    <row r="2061" spans="1:12" ht="56.25" customHeight="1">
      <c r="A2061" s="200">
        <v>10</v>
      </c>
      <c r="B2061" s="193" t="s">
        <v>1384</v>
      </c>
      <c r="C2061" s="194">
        <v>42814</v>
      </c>
      <c r="D2061" s="194" t="s">
        <v>2549</v>
      </c>
      <c r="E2061" s="195" t="s">
        <v>11</v>
      </c>
      <c r="F2061" s="195">
        <v>882499</v>
      </c>
      <c r="G2061" s="195"/>
      <c r="H2061" s="196" t="s">
        <v>2550</v>
      </c>
      <c r="I2061" s="197">
        <v>50</v>
      </c>
      <c r="J2061" s="197">
        <v>0</v>
      </c>
      <c r="K2061" s="198">
        <f t="shared" si="32"/>
        <v>50</v>
      </c>
      <c r="L2061" s="199" t="s">
        <v>1580</v>
      </c>
    </row>
    <row r="2062" spans="1:12" ht="56.25" customHeight="1">
      <c r="A2062" s="200">
        <v>10</v>
      </c>
      <c r="B2062" s="193" t="s">
        <v>1384</v>
      </c>
      <c r="C2062" s="194">
        <v>42814</v>
      </c>
      <c r="D2062" s="194" t="s">
        <v>2551</v>
      </c>
      <c r="E2062" s="195" t="s">
        <v>6</v>
      </c>
      <c r="F2062" s="195">
        <v>882499</v>
      </c>
      <c r="G2062" s="195"/>
      <c r="H2062" s="196" t="s">
        <v>2552</v>
      </c>
      <c r="I2062" s="197">
        <v>0</v>
      </c>
      <c r="J2062" s="197">
        <v>14733.43</v>
      </c>
      <c r="K2062" s="198">
        <f t="shared" si="32"/>
        <v>14733.43</v>
      </c>
      <c r="L2062" s="199" t="s">
        <v>1580</v>
      </c>
    </row>
    <row r="2063" spans="1:12" ht="56.25" customHeight="1">
      <c r="A2063" s="200">
        <v>513</v>
      </c>
      <c r="B2063" s="193" t="s">
        <v>1394</v>
      </c>
      <c r="C2063" s="194">
        <v>42814</v>
      </c>
      <c r="D2063" s="194" t="s">
        <v>5890</v>
      </c>
      <c r="E2063" s="195" t="s">
        <v>11</v>
      </c>
      <c r="F2063" s="195">
        <v>882497</v>
      </c>
      <c r="G2063" s="195"/>
      <c r="H2063" s="196" t="s">
        <v>5891</v>
      </c>
      <c r="I2063" s="197">
        <v>50</v>
      </c>
      <c r="J2063" s="197">
        <v>0</v>
      </c>
      <c r="K2063" s="198">
        <f t="shared" si="32"/>
        <v>50</v>
      </c>
      <c r="L2063" s="199" t="s">
        <v>1580</v>
      </c>
    </row>
    <row r="2064" spans="1:12" ht="56.25" customHeight="1">
      <c r="A2064" s="200">
        <v>10</v>
      </c>
      <c r="B2064" s="193" t="s">
        <v>1384</v>
      </c>
      <c r="C2064" s="194">
        <v>42814</v>
      </c>
      <c r="D2064" s="194" t="s">
        <v>2553</v>
      </c>
      <c r="E2064" s="195" t="s">
        <v>11</v>
      </c>
      <c r="F2064" s="195">
        <v>882487</v>
      </c>
      <c r="G2064" s="195"/>
      <c r="H2064" s="196" t="s">
        <v>2554</v>
      </c>
      <c r="I2064" s="197">
        <v>50</v>
      </c>
      <c r="J2064" s="197">
        <v>0</v>
      </c>
      <c r="K2064" s="198">
        <f t="shared" si="32"/>
        <v>50</v>
      </c>
      <c r="L2064" s="199" t="s">
        <v>1580</v>
      </c>
    </row>
    <row r="2065" spans="1:12" ht="56.25" customHeight="1">
      <c r="A2065" s="200">
        <v>10</v>
      </c>
      <c r="B2065" s="193" t="s">
        <v>1384</v>
      </c>
      <c r="C2065" s="194">
        <v>42814</v>
      </c>
      <c r="D2065" s="194" t="s">
        <v>2555</v>
      </c>
      <c r="E2065" s="195" t="s">
        <v>6</v>
      </c>
      <c r="F2065" s="195">
        <v>882487</v>
      </c>
      <c r="G2065" s="195"/>
      <c r="H2065" s="196" t="s">
        <v>2556</v>
      </c>
      <c r="I2065" s="197">
        <v>0</v>
      </c>
      <c r="J2065" s="197">
        <v>29125.850000000002</v>
      </c>
      <c r="K2065" s="198">
        <f t="shared" si="32"/>
        <v>29125.850000000002</v>
      </c>
      <c r="L2065" s="199" t="s">
        <v>1580</v>
      </c>
    </row>
    <row r="2066" spans="1:12" ht="56.25" customHeight="1">
      <c r="A2066" s="200">
        <v>10</v>
      </c>
      <c r="B2066" s="193" t="s">
        <v>1384</v>
      </c>
      <c r="C2066" s="194">
        <v>42814</v>
      </c>
      <c r="D2066" s="194" t="s">
        <v>2557</v>
      </c>
      <c r="E2066" s="195" t="s">
        <v>11</v>
      </c>
      <c r="F2066" s="195">
        <v>882485</v>
      </c>
      <c r="G2066" s="195"/>
      <c r="H2066" s="196" t="s">
        <v>2558</v>
      </c>
      <c r="I2066" s="197">
        <v>50</v>
      </c>
      <c r="J2066" s="197">
        <v>0</v>
      </c>
      <c r="K2066" s="198">
        <f t="shared" si="32"/>
        <v>50</v>
      </c>
      <c r="L2066" s="199" t="s">
        <v>1580</v>
      </c>
    </row>
    <row r="2067" spans="1:12" ht="56.25" customHeight="1">
      <c r="A2067" s="200">
        <v>10</v>
      </c>
      <c r="B2067" s="193" t="s">
        <v>1384</v>
      </c>
      <c r="C2067" s="194">
        <v>42814</v>
      </c>
      <c r="D2067" s="194" t="s">
        <v>2559</v>
      </c>
      <c r="E2067" s="195" t="s">
        <v>6</v>
      </c>
      <c r="F2067" s="195">
        <v>882485</v>
      </c>
      <c r="G2067" s="195"/>
      <c r="H2067" s="196" t="s">
        <v>2560</v>
      </c>
      <c r="I2067" s="197">
        <v>0</v>
      </c>
      <c r="J2067" s="197">
        <v>20888.7</v>
      </c>
      <c r="K2067" s="198">
        <f t="shared" si="32"/>
        <v>20888.7</v>
      </c>
      <c r="L2067" s="199" t="s">
        <v>1580</v>
      </c>
    </row>
    <row r="2068" spans="1:12" ht="56.25" customHeight="1">
      <c r="A2068" s="200">
        <v>10</v>
      </c>
      <c r="B2068" s="193" t="s">
        <v>1384</v>
      </c>
      <c r="C2068" s="194">
        <v>42814</v>
      </c>
      <c r="D2068" s="194" t="s">
        <v>2561</v>
      </c>
      <c r="E2068" s="195" t="s">
        <v>11</v>
      </c>
      <c r="F2068" s="195">
        <v>882478</v>
      </c>
      <c r="G2068" s="195"/>
      <c r="H2068" s="196" t="s">
        <v>2562</v>
      </c>
      <c r="I2068" s="197">
        <v>50</v>
      </c>
      <c r="J2068" s="197">
        <v>0</v>
      </c>
      <c r="K2068" s="198">
        <f t="shared" si="32"/>
        <v>50</v>
      </c>
      <c r="L2068" s="199" t="s">
        <v>1580</v>
      </c>
    </row>
    <row r="2069" spans="1:12" ht="56.25" customHeight="1">
      <c r="A2069" s="200">
        <v>10</v>
      </c>
      <c r="B2069" s="193" t="s">
        <v>1384</v>
      </c>
      <c r="C2069" s="194">
        <v>42814</v>
      </c>
      <c r="D2069" s="194" t="s">
        <v>2563</v>
      </c>
      <c r="E2069" s="195" t="s">
        <v>6</v>
      </c>
      <c r="F2069" s="195">
        <v>882478</v>
      </c>
      <c r="G2069" s="195"/>
      <c r="H2069" s="196" t="s">
        <v>2564</v>
      </c>
      <c r="I2069" s="197">
        <v>0</v>
      </c>
      <c r="J2069" s="197">
        <v>27246.27</v>
      </c>
      <c r="K2069" s="198">
        <f t="shared" si="32"/>
        <v>27246.27</v>
      </c>
      <c r="L2069" s="199" t="s">
        <v>1580</v>
      </c>
    </row>
    <row r="2070" spans="1:12" ht="56.25" customHeight="1">
      <c r="A2070" s="200" t="s">
        <v>629</v>
      </c>
      <c r="B2070" s="193" t="s">
        <v>630</v>
      </c>
      <c r="C2070" s="194">
        <v>42814</v>
      </c>
      <c r="D2070" s="194" t="s">
        <v>7677</v>
      </c>
      <c r="E2070" s="195" t="s">
        <v>6</v>
      </c>
      <c r="F2070" s="195">
        <v>815067</v>
      </c>
      <c r="G2070" s="195"/>
      <c r="H2070" s="196" t="s">
        <v>7678</v>
      </c>
      <c r="I2070" s="197">
        <v>0</v>
      </c>
      <c r="J2070" s="197">
        <v>100000</v>
      </c>
      <c r="K2070" s="198">
        <f t="shared" si="32"/>
        <v>100000</v>
      </c>
      <c r="L2070" s="199" t="s">
        <v>1580</v>
      </c>
    </row>
    <row r="2071" spans="1:12" ht="56.25" customHeight="1">
      <c r="A2071" s="200" t="s">
        <v>629</v>
      </c>
      <c r="B2071" s="193" t="s">
        <v>630</v>
      </c>
      <c r="C2071" s="194">
        <v>42814</v>
      </c>
      <c r="D2071" s="194" t="s">
        <v>7679</v>
      </c>
      <c r="E2071" s="195" t="s">
        <v>11</v>
      </c>
      <c r="F2071" s="195">
        <v>8985</v>
      </c>
      <c r="G2071" s="195"/>
      <c r="H2071" s="196" t="s">
        <v>7680</v>
      </c>
      <c r="I2071" s="197">
        <v>362.75</v>
      </c>
      <c r="J2071" s="197">
        <v>0</v>
      </c>
      <c r="K2071" s="198">
        <f t="shared" si="32"/>
        <v>362.75</v>
      </c>
      <c r="L2071" s="199" t="s">
        <v>1580</v>
      </c>
    </row>
    <row r="2072" spans="1:12" ht="56.25" customHeight="1">
      <c r="A2072" s="200" t="s">
        <v>629</v>
      </c>
      <c r="B2072" s="193" t="s">
        <v>630</v>
      </c>
      <c r="C2072" s="194">
        <v>42814</v>
      </c>
      <c r="D2072" s="194" t="s">
        <v>7681</v>
      </c>
      <c r="E2072" s="195" t="s">
        <v>11</v>
      </c>
      <c r="F2072" s="195">
        <v>9114</v>
      </c>
      <c r="G2072" s="195"/>
      <c r="H2072" s="196" t="s">
        <v>7682</v>
      </c>
      <c r="I2072" s="197">
        <v>6359.4800000000005</v>
      </c>
      <c r="J2072" s="197">
        <v>0</v>
      </c>
      <c r="K2072" s="198">
        <f t="shared" si="32"/>
        <v>6359.4800000000005</v>
      </c>
      <c r="L2072" s="199" t="s">
        <v>1580</v>
      </c>
    </row>
    <row r="2073" spans="1:12" ht="56.25" customHeight="1">
      <c r="A2073" s="200">
        <v>10</v>
      </c>
      <c r="B2073" s="193" t="s">
        <v>1384</v>
      </c>
      <c r="C2073" s="194">
        <v>42814</v>
      </c>
      <c r="D2073" s="194" t="s">
        <v>2565</v>
      </c>
      <c r="E2073" s="195" t="s">
        <v>15</v>
      </c>
      <c r="F2073" s="195">
        <v>402599</v>
      </c>
      <c r="G2073" s="195"/>
      <c r="H2073" s="196" t="s">
        <v>2566</v>
      </c>
      <c r="I2073" s="197">
        <v>50</v>
      </c>
      <c r="J2073" s="197">
        <v>0</v>
      </c>
      <c r="K2073" s="198">
        <f t="shared" si="32"/>
        <v>50</v>
      </c>
      <c r="L2073" s="199" t="s">
        <v>1580</v>
      </c>
    </row>
    <row r="2074" spans="1:12" ht="56.25" customHeight="1">
      <c r="A2074" s="200">
        <v>16</v>
      </c>
      <c r="B2074" s="193" t="s">
        <v>1405</v>
      </c>
      <c r="C2074" s="194">
        <v>42814</v>
      </c>
      <c r="D2074" s="194" t="s">
        <v>2671</v>
      </c>
      <c r="E2074" s="195" t="s">
        <v>15</v>
      </c>
      <c r="F2074" s="195">
        <v>1869</v>
      </c>
      <c r="G2074" s="195"/>
      <c r="H2074" s="196" t="s">
        <v>2672</v>
      </c>
      <c r="I2074" s="197">
        <v>294.22000000000003</v>
      </c>
      <c r="J2074" s="197">
        <v>0</v>
      </c>
      <c r="K2074" s="198">
        <f t="shared" si="32"/>
        <v>294.22000000000003</v>
      </c>
      <c r="L2074" s="199" t="s">
        <v>1580</v>
      </c>
    </row>
    <row r="2075" spans="1:12" ht="56.25" customHeight="1">
      <c r="A2075" s="200">
        <v>16</v>
      </c>
      <c r="B2075" s="193" t="s">
        <v>1405</v>
      </c>
      <c r="C2075" s="194">
        <v>42814</v>
      </c>
      <c r="D2075" s="194" t="s">
        <v>2673</v>
      </c>
      <c r="E2075" s="195" t="s">
        <v>1290</v>
      </c>
      <c r="F2075" s="195">
        <v>1869</v>
      </c>
      <c r="G2075" s="195"/>
      <c r="H2075" s="196" t="s">
        <v>2674</v>
      </c>
      <c r="I2075" s="197">
        <v>1019.45</v>
      </c>
      <c r="J2075" s="197">
        <v>0</v>
      </c>
      <c r="K2075" s="198">
        <f t="shared" si="32"/>
        <v>1019.45</v>
      </c>
      <c r="L2075" s="199" t="s">
        <v>1580</v>
      </c>
    </row>
    <row r="2076" spans="1:12" ht="56.25" customHeight="1">
      <c r="A2076" s="200">
        <v>513</v>
      </c>
      <c r="B2076" s="193" t="s">
        <v>1394</v>
      </c>
      <c r="C2076" s="194">
        <v>42814</v>
      </c>
      <c r="D2076" s="194" t="s">
        <v>5892</v>
      </c>
      <c r="E2076" s="195" t="s">
        <v>15</v>
      </c>
      <c r="F2076" s="195">
        <v>402488</v>
      </c>
      <c r="G2076" s="195"/>
      <c r="H2076" s="196" t="s">
        <v>1315</v>
      </c>
      <c r="I2076" s="197">
        <v>50</v>
      </c>
      <c r="J2076" s="197">
        <v>0</v>
      </c>
      <c r="K2076" s="198">
        <f t="shared" si="32"/>
        <v>50</v>
      </c>
      <c r="L2076" s="199" t="s">
        <v>1580</v>
      </c>
    </row>
    <row r="2077" spans="1:12" ht="56.25" customHeight="1">
      <c r="A2077" s="200">
        <v>16</v>
      </c>
      <c r="B2077" s="193" t="s">
        <v>1405</v>
      </c>
      <c r="C2077" s="194">
        <v>42814</v>
      </c>
      <c r="D2077" s="194" t="s">
        <v>2675</v>
      </c>
      <c r="E2077" s="195" t="s">
        <v>15</v>
      </c>
      <c r="F2077" s="195">
        <v>1877</v>
      </c>
      <c r="G2077" s="195"/>
      <c r="H2077" s="196" t="s">
        <v>2676</v>
      </c>
      <c r="I2077" s="197">
        <v>294.28000000000003</v>
      </c>
      <c r="J2077" s="197">
        <v>0</v>
      </c>
      <c r="K2077" s="198">
        <f t="shared" si="32"/>
        <v>294.28000000000003</v>
      </c>
      <c r="L2077" s="199" t="s">
        <v>1580</v>
      </c>
    </row>
    <row r="2078" spans="1:12" ht="56.25" customHeight="1">
      <c r="A2078" s="200">
        <v>16</v>
      </c>
      <c r="B2078" s="193" t="s">
        <v>1405</v>
      </c>
      <c r="C2078" s="194">
        <v>42814</v>
      </c>
      <c r="D2078" s="194" t="s">
        <v>2677</v>
      </c>
      <c r="E2078" s="195" t="s">
        <v>1290</v>
      </c>
      <c r="F2078" s="195">
        <v>1877</v>
      </c>
      <c r="G2078" s="195"/>
      <c r="H2078" s="196" t="s">
        <v>2678</v>
      </c>
      <c r="I2078" s="197">
        <v>1028.1600000000001</v>
      </c>
      <c r="J2078" s="197">
        <v>0</v>
      </c>
      <c r="K2078" s="198">
        <f t="shared" si="32"/>
        <v>1028.1600000000001</v>
      </c>
      <c r="L2078" s="199" t="s">
        <v>1580</v>
      </c>
    </row>
    <row r="2079" spans="1:12" ht="56.25" customHeight="1">
      <c r="A2079" s="200" t="s">
        <v>629</v>
      </c>
      <c r="B2079" s="193" t="s">
        <v>630</v>
      </c>
      <c r="C2079" s="194">
        <v>42814</v>
      </c>
      <c r="D2079" s="194" t="s">
        <v>7683</v>
      </c>
      <c r="E2079" s="195" t="s">
        <v>6</v>
      </c>
      <c r="F2079" s="195">
        <v>403426</v>
      </c>
      <c r="G2079" s="195"/>
      <c r="H2079" s="196" t="s">
        <v>7684</v>
      </c>
      <c r="I2079" s="197">
        <v>0</v>
      </c>
      <c r="J2079" s="197">
        <v>432576.18</v>
      </c>
      <c r="K2079" s="198">
        <f t="shared" si="32"/>
        <v>432576.18</v>
      </c>
      <c r="L2079" s="199" t="s">
        <v>1580</v>
      </c>
    </row>
    <row r="2080" spans="1:12" ht="56.25" customHeight="1">
      <c r="A2080" s="200">
        <v>513</v>
      </c>
      <c r="B2080" s="193" t="s">
        <v>1394</v>
      </c>
      <c r="C2080" s="194">
        <v>42814</v>
      </c>
      <c r="D2080" s="194" t="s">
        <v>5893</v>
      </c>
      <c r="E2080" s="195" t="s">
        <v>15</v>
      </c>
      <c r="F2080" s="195">
        <v>1897</v>
      </c>
      <c r="G2080" s="195"/>
      <c r="H2080" s="196" t="s">
        <v>5894</v>
      </c>
      <c r="I2080" s="197">
        <v>333.11</v>
      </c>
      <c r="J2080" s="197">
        <v>0</v>
      </c>
      <c r="K2080" s="198">
        <f t="shared" si="32"/>
        <v>333.11</v>
      </c>
      <c r="L2080" s="199" t="s">
        <v>1580</v>
      </c>
    </row>
    <row r="2081" spans="1:12" ht="56.25" customHeight="1">
      <c r="A2081" s="200">
        <v>16</v>
      </c>
      <c r="B2081" s="193" t="s">
        <v>1405</v>
      </c>
      <c r="C2081" s="194">
        <v>42814</v>
      </c>
      <c r="D2081" s="194" t="s">
        <v>2679</v>
      </c>
      <c r="E2081" s="195" t="s">
        <v>1290</v>
      </c>
      <c r="F2081" s="195">
        <v>1873</v>
      </c>
      <c r="G2081" s="195"/>
      <c r="H2081" s="196" t="s">
        <v>2680</v>
      </c>
      <c r="I2081" s="197">
        <v>1477.64</v>
      </c>
      <c r="J2081" s="197">
        <v>0</v>
      </c>
      <c r="K2081" s="198">
        <f t="shared" si="32"/>
        <v>1477.64</v>
      </c>
      <c r="L2081" s="199" t="s">
        <v>1580</v>
      </c>
    </row>
    <row r="2082" spans="1:12" ht="56.25" customHeight="1">
      <c r="A2082" s="200">
        <v>16</v>
      </c>
      <c r="B2082" s="193" t="s">
        <v>1405</v>
      </c>
      <c r="C2082" s="194">
        <v>42814</v>
      </c>
      <c r="D2082" s="194" t="s">
        <v>2681</v>
      </c>
      <c r="E2082" s="195" t="s">
        <v>15</v>
      </c>
      <c r="F2082" s="195">
        <v>1873</v>
      </c>
      <c r="G2082" s="195"/>
      <c r="H2082" s="196" t="s">
        <v>2682</v>
      </c>
      <c r="I2082" s="197">
        <v>302.17</v>
      </c>
      <c r="J2082" s="197">
        <v>0</v>
      </c>
      <c r="K2082" s="198">
        <f t="shared" si="32"/>
        <v>302.17</v>
      </c>
      <c r="L2082" s="199" t="s">
        <v>1580</v>
      </c>
    </row>
    <row r="2083" spans="1:12" ht="56.25" customHeight="1">
      <c r="A2083" s="200">
        <v>10</v>
      </c>
      <c r="B2083" s="193" t="s">
        <v>1384</v>
      </c>
      <c r="C2083" s="194">
        <v>42814</v>
      </c>
      <c r="D2083" s="194" t="s">
        <v>2567</v>
      </c>
      <c r="E2083" s="195" t="s">
        <v>15</v>
      </c>
      <c r="F2083" s="195">
        <v>1905</v>
      </c>
      <c r="G2083" s="195"/>
      <c r="H2083" s="196" t="s">
        <v>2568</v>
      </c>
      <c r="I2083" s="197">
        <v>271.85000000000002</v>
      </c>
      <c r="J2083" s="197">
        <v>0</v>
      </c>
      <c r="K2083" s="198">
        <f t="shared" si="32"/>
        <v>271.85000000000002</v>
      </c>
      <c r="L2083" s="199" t="s">
        <v>1580</v>
      </c>
    </row>
    <row r="2084" spans="1:12" ht="56.25" customHeight="1">
      <c r="A2084" s="200">
        <v>16</v>
      </c>
      <c r="B2084" s="193" t="s">
        <v>1405</v>
      </c>
      <c r="C2084" s="194">
        <v>42814</v>
      </c>
      <c r="D2084" s="194" t="s">
        <v>2683</v>
      </c>
      <c r="E2084" s="195" t="s">
        <v>15</v>
      </c>
      <c r="F2084" s="195">
        <v>1894</v>
      </c>
      <c r="G2084" s="195"/>
      <c r="H2084" s="196" t="s">
        <v>2684</v>
      </c>
      <c r="I2084" s="197">
        <v>298.81</v>
      </c>
      <c r="J2084" s="197">
        <v>0</v>
      </c>
      <c r="K2084" s="198">
        <f t="shared" si="32"/>
        <v>298.81</v>
      </c>
      <c r="L2084" s="199" t="s">
        <v>1580</v>
      </c>
    </row>
    <row r="2085" spans="1:12" ht="56.25" customHeight="1">
      <c r="A2085" s="200">
        <v>10</v>
      </c>
      <c r="B2085" s="193" t="s">
        <v>1384</v>
      </c>
      <c r="C2085" s="194">
        <v>42814</v>
      </c>
      <c r="D2085" s="194" t="s">
        <v>2569</v>
      </c>
      <c r="E2085" s="195" t="s">
        <v>15</v>
      </c>
      <c r="F2085" s="195">
        <v>1904</v>
      </c>
      <c r="G2085" s="195"/>
      <c r="H2085" s="196" t="s">
        <v>2570</v>
      </c>
      <c r="I2085" s="197">
        <v>347.79</v>
      </c>
      <c r="J2085" s="197">
        <v>0</v>
      </c>
      <c r="K2085" s="198">
        <f t="shared" si="32"/>
        <v>347.79</v>
      </c>
      <c r="L2085" s="199" t="s">
        <v>1580</v>
      </c>
    </row>
    <row r="2086" spans="1:12" ht="56.25" customHeight="1">
      <c r="A2086" s="200">
        <v>35</v>
      </c>
      <c r="B2086" s="193" t="s">
        <v>1403</v>
      </c>
      <c r="C2086" s="194">
        <v>42814</v>
      </c>
      <c r="D2086" s="194" t="s">
        <v>4280</v>
      </c>
      <c r="E2086" s="195" t="s">
        <v>15</v>
      </c>
      <c r="F2086" s="195">
        <v>1909</v>
      </c>
      <c r="G2086" s="195"/>
      <c r="H2086" s="196" t="s">
        <v>4281</v>
      </c>
      <c r="I2086" s="197">
        <v>2842.5</v>
      </c>
      <c r="J2086" s="197">
        <v>0</v>
      </c>
      <c r="K2086" s="198">
        <f t="shared" si="32"/>
        <v>2842.5</v>
      </c>
      <c r="L2086" s="199" t="s">
        <v>1580</v>
      </c>
    </row>
    <row r="2087" spans="1:12" ht="56.25" customHeight="1">
      <c r="A2087" s="200">
        <v>35</v>
      </c>
      <c r="B2087" s="193" t="s">
        <v>1403</v>
      </c>
      <c r="C2087" s="194">
        <v>42814</v>
      </c>
      <c r="D2087" s="194" t="s">
        <v>4282</v>
      </c>
      <c r="E2087" s="195" t="s">
        <v>15</v>
      </c>
      <c r="F2087" s="195">
        <v>1908</v>
      </c>
      <c r="G2087" s="195"/>
      <c r="H2087" s="196" t="s">
        <v>4283</v>
      </c>
      <c r="I2087" s="197">
        <v>2842.5</v>
      </c>
      <c r="J2087" s="197">
        <v>0</v>
      </c>
      <c r="K2087" s="198">
        <f t="shared" si="32"/>
        <v>2842.5</v>
      </c>
      <c r="L2087" s="199" t="s">
        <v>1580</v>
      </c>
    </row>
    <row r="2088" spans="1:12" ht="56.25" customHeight="1">
      <c r="A2088" s="200">
        <v>340</v>
      </c>
      <c r="B2088" s="193" t="s">
        <v>1401</v>
      </c>
      <c r="C2088" s="194">
        <v>42814</v>
      </c>
      <c r="D2088" s="194" t="s">
        <v>5331</v>
      </c>
      <c r="E2088" s="195" t="s">
        <v>6</v>
      </c>
      <c r="F2088" s="195">
        <v>403419</v>
      </c>
      <c r="G2088" s="195"/>
      <c r="H2088" s="196" t="s">
        <v>5332</v>
      </c>
      <c r="I2088" s="197">
        <v>0</v>
      </c>
      <c r="J2088" s="197">
        <v>24027.15</v>
      </c>
      <c r="K2088" s="198">
        <f t="shared" si="32"/>
        <v>24027.15</v>
      </c>
      <c r="L2088" s="199" t="s">
        <v>1580</v>
      </c>
    </row>
    <row r="2089" spans="1:12" ht="56.25" customHeight="1">
      <c r="A2089" s="200">
        <v>340</v>
      </c>
      <c r="B2089" s="193" t="s">
        <v>1401</v>
      </c>
      <c r="C2089" s="194">
        <v>42814</v>
      </c>
      <c r="D2089" s="194" t="s">
        <v>5333</v>
      </c>
      <c r="E2089" s="195" t="s">
        <v>15</v>
      </c>
      <c r="F2089" s="195">
        <v>403420</v>
      </c>
      <c r="G2089" s="195"/>
      <c r="H2089" s="196" t="s">
        <v>5334</v>
      </c>
      <c r="I2089" s="197">
        <v>50</v>
      </c>
      <c r="J2089" s="197">
        <v>0</v>
      </c>
      <c r="K2089" s="198">
        <f t="shared" si="32"/>
        <v>50</v>
      </c>
      <c r="L2089" s="199" t="s">
        <v>1580</v>
      </c>
    </row>
    <row r="2090" spans="1:12" ht="56.25" customHeight="1">
      <c r="A2090" s="200" t="s">
        <v>629</v>
      </c>
      <c r="B2090" s="193" t="s">
        <v>630</v>
      </c>
      <c r="C2090" s="194">
        <v>42814</v>
      </c>
      <c r="D2090" s="194" t="s">
        <v>7685</v>
      </c>
      <c r="E2090" s="195" t="s">
        <v>11</v>
      </c>
      <c r="F2090" s="195">
        <v>9113</v>
      </c>
      <c r="G2090" s="195"/>
      <c r="H2090" s="196" t="s">
        <v>7686</v>
      </c>
      <c r="I2090" s="197">
        <v>789.71</v>
      </c>
      <c r="J2090" s="197">
        <v>0</v>
      </c>
      <c r="K2090" s="198">
        <f t="shared" si="32"/>
        <v>789.71</v>
      </c>
      <c r="L2090" s="199" t="s">
        <v>1580</v>
      </c>
    </row>
    <row r="2091" spans="1:12" ht="56.25" customHeight="1">
      <c r="A2091" s="200" t="s">
        <v>629</v>
      </c>
      <c r="B2091" s="193" t="s">
        <v>630</v>
      </c>
      <c r="C2091" s="194">
        <v>42815</v>
      </c>
      <c r="D2091" s="194" t="s">
        <v>7687</v>
      </c>
      <c r="E2091" s="195" t="s">
        <v>6</v>
      </c>
      <c r="F2091" s="195">
        <v>815556</v>
      </c>
      <c r="G2091" s="195"/>
      <c r="H2091" s="196" t="s">
        <v>7688</v>
      </c>
      <c r="I2091" s="197">
        <v>0</v>
      </c>
      <c r="J2091" s="197">
        <v>140000</v>
      </c>
      <c r="K2091" s="198">
        <f t="shared" si="32"/>
        <v>140000</v>
      </c>
      <c r="L2091" s="199" t="s">
        <v>1580</v>
      </c>
    </row>
    <row r="2092" spans="1:12" ht="56.25" customHeight="1">
      <c r="A2092" s="200">
        <v>119</v>
      </c>
      <c r="B2092" s="193" t="s">
        <v>1495</v>
      </c>
      <c r="C2092" s="194">
        <v>42815</v>
      </c>
      <c r="D2092" s="194" t="s">
        <v>4804</v>
      </c>
      <c r="E2092" s="195" t="s">
        <v>11</v>
      </c>
      <c r="F2092" s="195">
        <v>882585</v>
      </c>
      <c r="G2092" s="195"/>
      <c r="H2092" s="196" t="s">
        <v>4805</v>
      </c>
      <c r="I2092" s="197">
        <v>50</v>
      </c>
      <c r="J2092" s="197">
        <v>0</v>
      </c>
      <c r="K2092" s="198">
        <f t="shared" si="32"/>
        <v>50</v>
      </c>
      <c r="L2092" s="199" t="s">
        <v>1580</v>
      </c>
    </row>
    <row r="2093" spans="1:12" ht="56.25" customHeight="1">
      <c r="A2093" s="200">
        <v>119</v>
      </c>
      <c r="B2093" s="193" t="s">
        <v>1495</v>
      </c>
      <c r="C2093" s="194">
        <v>42815</v>
      </c>
      <c r="D2093" s="194" t="s">
        <v>4806</v>
      </c>
      <c r="E2093" s="195" t="s">
        <v>11</v>
      </c>
      <c r="F2093" s="195">
        <v>882599</v>
      </c>
      <c r="G2093" s="195"/>
      <c r="H2093" s="196" t="s">
        <v>4807</v>
      </c>
      <c r="I2093" s="197">
        <v>50</v>
      </c>
      <c r="J2093" s="197">
        <v>0</v>
      </c>
      <c r="K2093" s="198">
        <f t="shared" si="32"/>
        <v>50</v>
      </c>
      <c r="L2093" s="199" t="s">
        <v>1580</v>
      </c>
    </row>
    <row r="2094" spans="1:12" ht="56.25" customHeight="1">
      <c r="A2094" s="200">
        <v>513</v>
      </c>
      <c r="B2094" s="193" t="s">
        <v>1394</v>
      </c>
      <c r="C2094" s="194">
        <v>42815</v>
      </c>
      <c r="D2094" s="194" t="s">
        <v>5895</v>
      </c>
      <c r="E2094" s="195" t="s">
        <v>11</v>
      </c>
      <c r="F2094" s="195">
        <v>882615</v>
      </c>
      <c r="G2094" s="195"/>
      <c r="H2094" s="196" t="s">
        <v>5896</v>
      </c>
      <c r="I2094" s="197">
        <v>270</v>
      </c>
      <c r="J2094" s="197">
        <v>0</v>
      </c>
      <c r="K2094" s="198">
        <f t="shared" si="32"/>
        <v>270</v>
      </c>
      <c r="L2094" s="199" t="s">
        <v>1580</v>
      </c>
    </row>
    <row r="2095" spans="1:12" ht="56.25" customHeight="1">
      <c r="A2095" s="200" t="s">
        <v>631</v>
      </c>
      <c r="B2095" s="193" t="s">
        <v>632</v>
      </c>
      <c r="C2095" s="194">
        <v>42815</v>
      </c>
      <c r="D2095" s="194" t="s">
        <v>7814</v>
      </c>
      <c r="E2095" s="195" t="s">
        <v>6</v>
      </c>
      <c r="F2095" s="195">
        <v>882639</v>
      </c>
      <c r="G2095" s="195"/>
      <c r="H2095" s="196" t="s">
        <v>7815</v>
      </c>
      <c r="I2095" s="197">
        <v>0</v>
      </c>
      <c r="J2095" s="197">
        <v>53411</v>
      </c>
      <c r="K2095" s="198">
        <f t="shared" si="32"/>
        <v>53411</v>
      </c>
      <c r="L2095" s="199" t="s">
        <v>1580</v>
      </c>
    </row>
    <row r="2096" spans="1:12" ht="56.25" customHeight="1">
      <c r="A2096" s="200">
        <v>117</v>
      </c>
      <c r="B2096" s="193" t="s">
        <v>1397</v>
      </c>
      <c r="C2096" s="194">
        <v>42815</v>
      </c>
      <c r="D2096" s="194" t="s">
        <v>4736</v>
      </c>
      <c r="E2096" s="195" t="s">
        <v>11</v>
      </c>
      <c r="F2096" s="195">
        <v>882647</v>
      </c>
      <c r="G2096" s="195"/>
      <c r="H2096" s="196" t="s">
        <v>4737</v>
      </c>
      <c r="I2096" s="197">
        <v>50</v>
      </c>
      <c r="J2096" s="197">
        <v>0</v>
      </c>
      <c r="K2096" s="198">
        <f t="shared" si="32"/>
        <v>50</v>
      </c>
      <c r="L2096" s="199" t="s">
        <v>1580</v>
      </c>
    </row>
    <row r="2097" spans="1:12" ht="56.25" customHeight="1">
      <c r="A2097" s="200">
        <v>291</v>
      </c>
      <c r="B2097" s="193" t="s">
        <v>1395</v>
      </c>
      <c r="C2097" s="194">
        <v>42815</v>
      </c>
      <c r="D2097" s="194" t="s">
        <v>5148</v>
      </c>
      <c r="E2097" s="195" t="s">
        <v>13</v>
      </c>
      <c r="F2097" s="195">
        <v>882660</v>
      </c>
      <c r="G2097" s="195"/>
      <c r="H2097" s="196" t="s">
        <v>5149</v>
      </c>
      <c r="I2097" s="197">
        <v>92.79</v>
      </c>
      <c r="J2097" s="197">
        <v>0</v>
      </c>
      <c r="K2097" s="198">
        <f t="shared" si="32"/>
        <v>92.79</v>
      </c>
      <c r="L2097" s="199" t="s">
        <v>1580</v>
      </c>
    </row>
    <row r="2098" spans="1:12" ht="56.25" customHeight="1">
      <c r="A2098" s="200">
        <v>291</v>
      </c>
      <c r="B2098" s="193" t="s">
        <v>1395</v>
      </c>
      <c r="C2098" s="194">
        <v>42815</v>
      </c>
      <c r="D2098" s="194" t="s">
        <v>5150</v>
      </c>
      <c r="E2098" s="195" t="s">
        <v>11</v>
      </c>
      <c r="F2098" s="195">
        <v>882660</v>
      </c>
      <c r="G2098" s="195"/>
      <c r="H2098" s="196" t="s">
        <v>5151</v>
      </c>
      <c r="I2098" s="197">
        <v>270</v>
      </c>
      <c r="J2098" s="197">
        <v>0</v>
      </c>
      <c r="K2098" s="198">
        <f t="shared" si="32"/>
        <v>270</v>
      </c>
      <c r="L2098" s="199" t="s">
        <v>1580</v>
      </c>
    </row>
    <row r="2099" spans="1:12" ht="56.25" customHeight="1">
      <c r="A2099" s="200" t="s">
        <v>629</v>
      </c>
      <c r="B2099" s="193" t="s">
        <v>630</v>
      </c>
      <c r="C2099" s="194">
        <v>42815</v>
      </c>
      <c r="D2099" s="194" t="s">
        <v>7689</v>
      </c>
      <c r="E2099" s="195" t="s">
        <v>6</v>
      </c>
      <c r="F2099" s="195">
        <v>9129</v>
      </c>
      <c r="G2099" s="195"/>
      <c r="H2099" s="196" t="s">
        <v>7690</v>
      </c>
      <c r="I2099" s="197">
        <v>0</v>
      </c>
      <c r="J2099" s="197">
        <v>11140.58</v>
      </c>
      <c r="K2099" s="198">
        <f t="shared" si="32"/>
        <v>11140.58</v>
      </c>
      <c r="L2099" s="199" t="s">
        <v>1580</v>
      </c>
    </row>
    <row r="2100" spans="1:12" ht="56.25" customHeight="1">
      <c r="A2100" s="200">
        <v>16</v>
      </c>
      <c r="B2100" s="193" t="s">
        <v>1405</v>
      </c>
      <c r="C2100" s="194">
        <v>42815</v>
      </c>
      <c r="D2100" s="194" t="s">
        <v>2685</v>
      </c>
      <c r="E2100" s="195" t="s">
        <v>1290</v>
      </c>
      <c r="F2100" s="195">
        <v>1866</v>
      </c>
      <c r="G2100" s="195"/>
      <c r="H2100" s="196" t="s">
        <v>2686</v>
      </c>
      <c r="I2100" s="197">
        <v>892.05000000000007</v>
      </c>
      <c r="J2100" s="197">
        <v>0</v>
      </c>
      <c r="K2100" s="198">
        <f t="shared" si="32"/>
        <v>892.05000000000007</v>
      </c>
      <c r="L2100" s="199" t="s">
        <v>1580</v>
      </c>
    </row>
    <row r="2101" spans="1:12" ht="56.25" customHeight="1">
      <c r="A2101" s="200">
        <v>16</v>
      </c>
      <c r="B2101" s="193" t="s">
        <v>1405</v>
      </c>
      <c r="C2101" s="194">
        <v>42815</v>
      </c>
      <c r="D2101" s="194" t="s">
        <v>2687</v>
      </c>
      <c r="E2101" s="195" t="s">
        <v>15</v>
      </c>
      <c r="F2101" s="195">
        <v>1866</v>
      </c>
      <c r="G2101" s="195"/>
      <c r="H2101" s="196" t="s">
        <v>2688</v>
      </c>
      <c r="I2101" s="197">
        <v>290.37</v>
      </c>
      <c r="J2101" s="197">
        <v>0</v>
      </c>
      <c r="K2101" s="198">
        <f t="shared" si="32"/>
        <v>290.37</v>
      </c>
      <c r="L2101" s="199" t="s">
        <v>1580</v>
      </c>
    </row>
    <row r="2102" spans="1:12" ht="56.25" customHeight="1">
      <c r="A2102" s="200">
        <v>513</v>
      </c>
      <c r="B2102" s="193" t="s">
        <v>1394</v>
      </c>
      <c r="C2102" s="194">
        <v>42815</v>
      </c>
      <c r="D2102" s="194" t="s">
        <v>5897</v>
      </c>
      <c r="E2102" s="195" t="s">
        <v>15</v>
      </c>
      <c r="F2102" s="195">
        <v>403862</v>
      </c>
      <c r="G2102" s="195"/>
      <c r="H2102" s="196" t="s">
        <v>5898</v>
      </c>
      <c r="I2102" s="197">
        <v>50</v>
      </c>
      <c r="J2102" s="197">
        <v>0</v>
      </c>
      <c r="K2102" s="198">
        <f t="shared" si="32"/>
        <v>50</v>
      </c>
      <c r="L2102" s="199" t="s">
        <v>1580</v>
      </c>
    </row>
    <row r="2103" spans="1:12" ht="56.25" customHeight="1">
      <c r="A2103" s="200">
        <v>513</v>
      </c>
      <c r="B2103" s="193" t="s">
        <v>1394</v>
      </c>
      <c r="C2103" s="194">
        <v>42815</v>
      </c>
      <c r="D2103" s="194" t="s">
        <v>5899</v>
      </c>
      <c r="E2103" s="195" t="s">
        <v>15</v>
      </c>
      <c r="F2103" s="195">
        <v>1914</v>
      </c>
      <c r="G2103" s="195"/>
      <c r="H2103" s="196" t="s">
        <v>5900</v>
      </c>
      <c r="I2103" s="197">
        <v>2603.63</v>
      </c>
      <c r="J2103" s="197">
        <v>0</v>
      </c>
      <c r="K2103" s="198">
        <f t="shared" si="32"/>
        <v>2603.63</v>
      </c>
      <c r="L2103" s="199" t="s">
        <v>1580</v>
      </c>
    </row>
    <row r="2104" spans="1:12" ht="56.25" customHeight="1">
      <c r="A2104" s="200">
        <v>513</v>
      </c>
      <c r="B2104" s="193" t="s">
        <v>1394</v>
      </c>
      <c r="C2104" s="194">
        <v>42815</v>
      </c>
      <c r="D2104" s="194" t="s">
        <v>5901</v>
      </c>
      <c r="E2104" s="195" t="s">
        <v>15</v>
      </c>
      <c r="F2104" s="195">
        <v>1918</v>
      </c>
      <c r="G2104" s="195"/>
      <c r="H2104" s="196" t="s">
        <v>5902</v>
      </c>
      <c r="I2104" s="197">
        <v>542.54999999999995</v>
      </c>
      <c r="J2104" s="197">
        <v>0</v>
      </c>
      <c r="K2104" s="198">
        <f t="shared" si="32"/>
        <v>542.54999999999995</v>
      </c>
      <c r="L2104" s="199" t="s">
        <v>1580</v>
      </c>
    </row>
    <row r="2105" spans="1:12" ht="56.25" customHeight="1">
      <c r="A2105" s="200">
        <v>513</v>
      </c>
      <c r="B2105" s="193" t="s">
        <v>1394</v>
      </c>
      <c r="C2105" s="194">
        <v>42815</v>
      </c>
      <c r="D2105" s="194" t="s">
        <v>5903</v>
      </c>
      <c r="E2105" s="195" t="s">
        <v>15</v>
      </c>
      <c r="F2105" s="195">
        <v>1916</v>
      </c>
      <c r="G2105" s="195"/>
      <c r="H2105" s="196" t="s">
        <v>5904</v>
      </c>
      <c r="I2105" s="197">
        <v>404.04</v>
      </c>
      <c r="J2105" s="197">
        <v>0</v>
      </c>
      <c r="K2105" s="198">
        <f t="shared" si="32"/>
        <v>404.04</v>
      </c>
      <c r="L2105" s="199" t="s">
        <v>1580</v>
      </c>
    </row>
    <row r="2106" spans="1:12" ht="56.25" customHeight="1">
      <c r="A2106" s="200" t="s">
        <v>629</v>
      </c>
      <c r="B2106" s="193" t="s">
        <v>630</v>
      </c>
      <c r="C2106" s="194">
        <v>42815</v>
      </c>
      <c r="D2106" s="194" t="s">
        <v>7691</v>
      </c>
      <c r="E2106" s="195" t="s">
        <v>11</v>
      </c>
      <c r="F2106" s="195">
        <v>8987</v>
      </c>
      <c r="G2106" s="195"/>
      <c r="H2106" s="196" t="s">
        <v>7692</v>
      </c>
      <c r="I2106" s="197">
        <v>283.79000000000002</v>
      </c>
      <c r="J2106" s="197">
        <v>0</v>
      </c>
      <c r="K2106" s="198">
        <f t="shared" si="32"/>
        <v>283.79000000000002</v>
      </c>
      <c r="L2106" s="199" t="s">
        <v>1580</v>
      </c>
    </row>
    <row r="2107" spans="1:12" ht="56.25" customHeight="1">
      <c r="A2107" s="200" t="s">
        <v>629</v>
      </c>
      <c r="B2107" s="193" t="s">
        <v>630</v>
      </c>
      <c r="C2107" s="194">
        <v>42815</v>
      </c>
      <c r="D2107" s="194" t="s">
        <v>7693</v>
      </c>
      <c r="E2107" s="195" t="s">
        <v>11</v>
      </c>
      <c r="F2107" s="195">
        <v>9107</v>
      </c>
      <c r="G2107" s="195"/>
      <c r="H2107" s="196" t="s">
        <v>7694</v>
      </c>
      <c r="I2107" s="197">
        <v>1110.3500000000001</v>
      </c>
      <c r="J2107" s="197">
        <v>0</v>
      </c>
      <c r="K2107" s="198">
        <f t="shared" si="32"/>
        <v>1110.3500000000001</v>
      </c>
      <c r="L2107" s="199" t="s">
        <v>1580</v>
      </c>
    </row>
    <row r="2108" spans="1:12" ht="56.25" customHeight="1">
      <c r="A2108" s="200" t="s">
        <v>629</v>
      </c>
      <c r="B2108" s="193" t="s">
        <v>630</v>
      </c>
      <c r="C2108" s="194">
        <v>42815</v>
      </c>
      <c r="D2108" s="194" t="s">
        <v>7695</v>
      </c>
      <c r="E2108" s="195" t="s">
        <v>11</v>
      </c>
      <c r="F2108" s="195">
        <v>8989</v>
      </c>
      <c r="G2108" s="195"/>
      <c r="H2108" s="196" t="s">
        <v>7696</v>
      </c>
      <c r="I2108" s="197">
        <v>294.90000000000003</v>
      </c>
      <c r="J2108" s="197">
        <v>0</v>
      </c>
      <c r="K2108" s="198">
        <f t="shared" si="32"/>
        <v>294.90000000000003</v>
      </c>
      <c r="L2108" s="199" t="s">
        <v>1580</v>
      </c>
    </row>
    <row r="2109" spans="1:12" ht="56.25" customHeight="1">
      <c r="A2109" s="200" t="s">
        <v>629</v>
      </c>
      <c r="B2109" s="193" t="s">
        <v>630</v>
      </c>
      <c r="C2109" s="194">
        <v>42815</v>
      </c>
      <c r="D2109" s="194" t="s">
        <v>7697</v>
      </c>
      <c r="E2109" s="195" t="s">
        <v>11</v>
      </c>
      <c r="F2109" s="195">
        <v>9112</v>
      </c>
      <c r="G2109" s="195"/>
      <c r="H2109" s="196" t="s">
        <v>7698</v>
      </c>
      <c r="I2109" s="197">
        <v>1320.81</v>
      </c>
      <c r="J2109" s="197">
        <v>0</v>
      </c>
      <c r="K2109" s="198">
        <f t="shared" si="32"/>
        <v>1320.81</v>
      </c>
      <c r="L2109" s="199" t="s">
        <v>1580</v>
      </c>
    </row>
    <row r="2110" spans="1:12" ht="56.25" customHeight="1">
      <c r="A2110" s="200" t="s">
        <v>629</v>
      </c>
      <c r="B2110" s="193" t="s">
        <v>630</v>
      </c>
      <c r="C2110" s="194">
        <v>42815</v>
      </c>
      <c r="D2110" s="194" t="s">
        <v>7699</v>
      </c>
      <c r="E2110" s="195" t="s">
        <v>11</v>
      </c>
      <c r="F2110" s="195">
        <v>9148</v>
      </c>
      <c r="G2110" s="195"/>
      <c r="H2110" s="196" t="s">
        <v>7700</v>
      </c>
      <c r="I2110" s="197">
        <v>2069.79</v>
      </c>
      <c r="J2110" s="197">
        <v>0</v>
      </c>
      <c r="K2110" s="198">
        <f t="shared" si="32"/>
        <v>2069.79</v>
      </c>
      <c r="L2110" s="199" t="s">
        <v>1580</v>
      </c>
    </row>
    <row r="2111" spans="1:12" ht="56.25" customHeight="1">
      <c r="A2111" s="200" t="s">
        <v>629</v>
      </c>
      <c r="B2111" s="193" t="s">
        <v>630</v>
      </c>
      <c r="C2111" s="194">
        <v>42815</v>
      </c>
      <c r="D2111" s="194" t="s">
        <v>7701</v>
      </c>
      <c r="E2111" s="195" t="s">
        <v>11</v>
      </c>
      <c r="F2111" s="195">
        <v>9074</v>
      </c>
      <c r="G2111" s="195"/>
      <c r="H2111" s="196" t="s">
        <v>7702</v>
      </c>
      <c r="I2111" s="197">
        <v>4641.54</v>
      </c>
      <c r="J2111" s="197">
        <v>0</v>
      </c>
      <c r="K2111" s="198">
        <f t="shared" si="32"/>
        <v>4641.54</v>
      </c>
      <c r="L2111" s="199" t="s">
        <v>1580</v>
      </c>
    </row>
    <row r="2112" spans="1:12" ht="56.25" customHeight="1">
      <c r="A2112" s="200" t="s">
        <v>629</v>
      </c>
      <c r="B2112" s="193" t="s">
        <v>630</v>
      </c>
      <c r="C2112" s="194">
        <v>42815</v>
      </c>
      <c r="D2112" s="194" t="s">
        <v>7703</v>
      </c>
      <c r="E2112" s="195" t="s">
        <v>11</v>
      </c>
      <c r="F2112" s="195">
        <v>9075</v>
      </c>
      <c r="G2112" s="195"/>
      <c r="H2112" s="196" t="s">
        <v>7704</v>
      </c>
      <c r="I2112" s="197">
        <v>15029.7</v>
      </c>
      <c r="J2112" s="197">
        <v>0</v>
      </c>
      <c r="K2112" s="198">
        <f t="shared" si="32"/>
        <v>15029.7</v>
      </c>
      <c r="L2112" s="199" t="s">
        <v>1580</v>
      </c>
    </row>
    <row r="2113" spans="1:12" ht="56.25" customHeight="1">
      <c r="A2113" s="200" t="s">
        <v>629</v>
      </c>
      <c r="B2113" s="193" t="s">
        <v>630</v>
      </c>
      <c r="C2113" s="194">
        <v>42815</v>
      </c>
      <c r="D2113" s="194" t="s">
        <v>7705</v>
      </c>
      <c r="E2113" s="195" t="s">
        <v>11</v>
      </c>
      <c r="F2113" s="195">
        <v>8992</v>
      </c>
      <c r="G2113" s="195"/>
      <c r="H2113" s="196" t="s">
        <v>7706</v>
      </c>
      <c r="I2113" s="197">
        <v>1829.21</v>
      </c>
      <c r="J2113" s="197">
        <v>0</v>
      </c>
      <c r="K2113" s="198">
        <f t="shared" si="32"/>
        <v>1829.21</v>
      </c>
      <c r="L2113" s="199" t="s">
        <v>1580</v>
      </c>
    </row>
    <row r="2114" spans="1:12" ht="56.25" customHeight="1">
      <c r="A2114" s="200">
        <v>513</v>
      </c>
      <c r="B2114" s="193" t="s">
        <v>1394</v>
      </c>
      <c r="C2114" s="194">
        <v>42815</v>
      </c>
      <c r="D2114" s="194" t="s">
        <v>5905</v>
      </c>
      <c r="E2114" s="195" t="s">
        <v>13</v>
      </c>
      <c r="F2114" s="195">
        <v>8993</v>
      </c>
      <c r="G2114" s="195"/>
      <c r="H2114" s="196" t="s">
        <v>5906</v>
      </c>
      <c r="I2114" s="197">
        <v>7897619.7400000002</v>
      </c>
      <c r="J2114" s="197">
        <v>0</v>
      </c>
      <c r="K2114" s="198">
        <f t="shared" si="32"/>
        <v>7897619.7400000002</v>
      </c>
      <c r="L2114" s="199" t="s">
        <v>1580</v>
      </c>
    </row>
    <row r="2115" spans="1:12" ht="56.25" customHeight="1">
      <c r="A2115" s="200">
        <v>513</v>
      </c>
      <c r="B2115" s="193" t="s">
        <v>1394</v>
      </c>
      <c r="C2115" s="194">
        <v>42815</v>
      </c>
      <c r="D2115" s="194" t="s">
        <v>5907</v>
      </c>
      <c r="E2115" s="195" t="s">
        <v>11</v>
      </c>
      <c r="F2115" s="195">
        <v>8993</v>
      </c>
      <c r="G2115" s="195"/>
      <c r="H2115" s="196" t="s">
        <v>5908</v>
      </c>
      <c r="I2115" s="197">
        <v>5718.9000000000005</v>
      </c>
      <c r="J2115" s="197">
        <v>0</v>
      </c>
      <c r="K2115" s="198">
        <f t="shared" si="32"/>
        <v>5718.9000000000005</v>
      </c>
      <c r="L2115" s="199" t="s">
        <v>1580</v>
      </c>
    </row>
    <row r="2116" spans="1:12" ht="56.25" customHeight="1">
      <c r="A2116" s="200" t="s">
        <v>629</v>
      </c>
      <c r="B2116" s="193" t="s">
        <v>630</v>
      </c>
      <c r="C2116" s="194">
        <v>42815</v>
      </c>
      <c r="D2116" s="194" t="s">
        <v>7707</v>
      </c>
      <c r="E2116" s="195" t="s">
        <v>11</v>
      </c>
      <c r="F2116" s="195">
        <v>9037</v>
      </c>
      <c r="G2116" s="195"/>
      <c r="H2116" s="196" t="s">
        <v>7708</v>
      </c>
      <c r="I2116" s="197">
        <v>8410.35</v>
      </c>
      <c r="J2116" s="197">
        <v>0</v>
      </c>
      <c r="K2116" s="198">
        <f t="shared" si="32"/>
        <v>8410.35</v>
      </c>
      <c r="L2116" s="199" t="s">
        <v>1580</v>
      </c>
    </row>
    <row r="2117" spans="1:12" ht="56.25" customHeight="1">
      <c r="A2117" s="200">
        <v>513</v>
      </c>
      <c r="B2117" s="193" t="s">
        <v>1394</v>
      </c>
      <c r="C2117" s="194">
        <v>42815</v>
      </c>
      <c r="D2117" s="194" t="s">
        <v>5909</v>
      </c>
      <c r="E2117" s="195" t="s">
        <v>13</v>
      </c>
      <c r="F2117" s="195">
        <v>9040</v>
      </c>
      <c r="G2117" s="195"/>
      <c r="H2117" s="196" t="s">
        <v>5910</v>
      </c>
      <c r="I2117" s="197">
        <v>16491492.960000001</v>
      </c>
      <c r="J2117" s="197">
        <v>0</v>
      </c>
      <c r="K2117" s="198">
        <f t="shared" si="32"/>
        <v>16491492.960000001</v>
      </c>
      <c r="L2117" s="199" t="s">
        <v>1580</v>
      </c>
    </row>
    <row r="2118" spans="1:12" ht="56.25" customHeight="1">
      <c r="A2118" s="200">
        <v>16</v>
      </c>
      <c r="B2118" s="193" t="s">
        <v>1405</v>
      </c>
      <c r="C2118" s="194">
        <v>42815</v>
      </c>
      <c r="D2118" s="194" t="s">
        <v>2689</v>
      </c>
      <c r="E2118" s="195" t="s">
        <v>1290</v>
      </c>
      <c r="F2118" s="195">
        <v>1900</v>
      </c>
      <c r="G2118" s="195"/>
      <c r="H2118" s="196" t="s">
        <v>2690</v>
      </c>
      <c r="I2118" s="197">
        <v>334.67</v>
      </c>
      <c r="J2118" s="197">
        <v>0</v>
      </c>
      <c r="K2118" s="198">
        <f t="shared" si="32"/>
        <v>334.67</v>
      </c>
      <c r="L2118" s="199" t="s">
        <v>1580</v>
      </c>
    </row>
    <row r="2119" spans="1:12" ht="56.25" customHeight="1">
      <c r="A2119" s="200">
        <v>16</v>
      </c>
      <c r="B2119" s="193" t="s">
        <v>1405</v>
      </c>
      <c r="C2119" s="194">
        <v>42815</v>
      </c>
      <c r="D2119" s="194" t="s">
        <v>2691</v>
      </c>
      <c r="E2119" s="195" t="s">
        <v>15</v>
      </c>
      <c r="F2119" s="195">
        <v>1900</v>
      </c>
      <c r="G2119" s="195"/>
      <c r="H2119" s="196" t="s">
        <v>2692</v>
      </c>
      <c r="I2119" s="197">
        <v>287.01</v>
      </c>
      <c r="J2119" s="197">
        <v>0</v>
      </c>
      <c r="K2119" s="198">
        <f t="shared" si="32"/>
        <v>287.01</v>
      </c>
      <c r="L2119" s="199" t="s">
        <v>1580</v>
      </c>
    </row>
    <row r="2120" spans="1:12" ht="56.25" customHeight="1">
      <c r="A2120" s="200">
        <v>16</v>
      </c>
      <c r="B2120" s="193" t="s">
        <v>1405</v>
      </c>
      <c r="C2120" s="194">
        <v>42815</v>
      </c>
      <c r="D2120" s="194" t="s">
        <v>2693</v>
      </c>
      <c r="E2120" s="195" t="s">
        <v>1290</v>
      </c>
      <c r="F2120" s="195">
        <v>1895</v>
      </c>
      <c r="G2120" s="195"/>
      <c r="H2120" s="196" t="s">
        <v>2694</v>
      </c>
      <c r="I2120" s="197">
        <v>334.67</v>
      </c>
      <c r="J2120" s="197">
        <v>0</v>
      </c>
      <c r="K2120" s="198">
        <f t="shared" si="32"/>
        <v>334.67</v>
      </c>
      <c r="L2120" s="199" t="s">
        <v>1580</v>
      </c>
    </row>
    <row r="2121" spans="1:12" ht="56.25" customHeight="1">
      <c r="A2121" s="200">
        <v>16</v>
      </c>
      <c r="B2121" s="193" t="s">
        <v>1405</v>
      </c>
      <c r="C2121" s="194">
        <v>42815</v>
      </c>
      <c r="D2121" s="194" t="s">
        <v>2695</v>
      </c>
      <c r="E2121" s="195" t="s">
        <v>15</v>
      </c>
      <c r="F2121" s="195">
        <v>1895</v>
      </c>
      <c r="G2121" s="195"/>
      <c r="H2121" s="196" t="s">
        <v>2696</v>
      </c>
      <c r="I2121" s="197">
        <v>287.01</v>
      </c>
      <c r="J2121" s="197">
        <v>0</v>
      </c>
      <c r="K2121" s="198">
        <f t="shared" ref="K2121:K2184" si="33">+I2121+J2121</f>
        <v>287.01</v>
      </c>
      <c r="L2121" s="199" t="s">
        <v>1580</v>
      </c>
    </row>
    <row r="2122" spans="1:12" ht="56.25" customHeight="1">
      <c r="A2122" s="200">
        <v>16</v>
      </c>
      <c r="B2122" s="193" t="s">
        <v>1405</v>
      </c>
      <c r="C2122" s="194">
        <v>42815</v>
      </c>
      <c r="D2122" s="194" t="s">
        <v>2697</v>
      </c>
      <c r="E2122" s="195" t="s">
        <v>1290</v>
      </c>
      <c r="F2122" s="195">
        <v>1899</v>
      </c>
      <c r="G2122" s="195"/>
      <c r="H2122" s="196" t="s">
        <v>2698</v>
      </c>
      <c r="I2122" s="197">
        <v>334.67</v>
      </c>
      <c r="J2122" s="197">
        <v>0</v>
      </c>
      <c r="K2122" s="198">
        <f t="shared" si="33"/>
        <v>334.67</v>
      </c>
      <c r="L2122" s="199" t="s">
        <v>1580</v>
      </c>
    </row>
    <row r="2123" spans="1:12" ht="56.25" customHeight="1">
      <c r="A2123" s="200">
        <v>16</v>
      </c>
      <c r="B2123" s="193" t="s">
        <v>1405</v>
      </c>
      <c r="C2123" s="194">
        <v>42815</v>
      </c>
      <c r="D2123" s="194" t="s">
        <v>2699</v>
      </c>
      <c r="E2123" s="195" t="s">
        <v>15</v>
      </c>
      <c r="F2123" s="195">
        <v>1899</v>
      </c>
      <c r="G2123" s="195"/>
      <c r="H2123" s="196" t="s">
        <v>2700</v>
      </c>
      <c r="I2123" s="197">
        <v>287.01</v>
      </c>
      <c r="J2123" s="197">
        <v>0</v>
      </c>
      <c r="K2123" s="198">
        <f t="shared" si="33"/>
        <v>287.01</v>
      </c>
      <c r="L2123" s="199" t="s">
        <v>1580</v>
      </c>
    </row>
    <row r="2124" spans="1:12" ht="56.25" customHeight="1">
      <c r="A2124" s="200">
        <v>16</v>
      </c>
      <c r="B2124" s="193" t="s">
        <v>1405</v>
      </c>
      <c r="C2124" s="194">
        <v>42815</v>
      </c>
      <c r="D2124" s="194" t="s">
        <v>2701</v>
      </c>
      <c r="E2124" s="195" t="s">
        <v>1290</v>
      </c>
      <c r="F2124" s="195">
        <v>1868</v>
      </c>
      <c r="G2124" s="195"/>
      <c r="H2124" s="196" t="s">
        <v>2702</v>
      </c>
      <c r="I2124" s="197">
        <v>892.95</v>
      </c>
      <c r="J2124" s="197">
        <v>0</v>
      </c>
      <c r="K2124" s="198">
        <f t="shared" si="33"/>
        <v>892.95</v>
      </c>
      <c r="L2124" s="199" t="s">
        <v>1580</v>
      </c>
    </row>
    <row r="2125" spans="1:12" ht="56.25" customHeight="1">
      <c r="A2125" s="200">
        <v>16</v>
      </c>
      <c r="B2125" s="193" t="s">
        <v>1405</v>
      </c>
      <c r="C2125" s="194">
        <v>42815</v>
      </c>
      <c r="D2125" s="194" t="s">
        <v>2703</v>
      </c>
      <c r="E2125" s="195" t="s">
        <v>15</v>
      </c>
      <c r="F2125" s="195">
        <v>1868</v>
      </c>
      <c r="G2125" s="195"/>
      <c r="H2125" s="196" t="s">
        <v>2704</v>
      </c>
      <c r="I2125" s="197">
        <v>290.37</v>
      </c>
      <c r="J2125" s="197">
        <v>0</v>
      </c>
      <c r="K2125" s="198">
        <f t="shared" si="33"/>
        <v>290.37</v>
      </c>
      <c r="L2125" s="199" t="s">
        <v>1580</v>
      </c>
    </row>
    <row r="2126" spans="1:12" ht="56.25" customHeight="1">
      <c r="A2126" s="200">
        <v>25</v>
      </c>
      <c r="B2126" s="193" t="s">
        <v>1408</v>
      </c>
      <c r="C2126" s="194">
        <v>42815</v>
      </c>
      <c r="D2126" s="194" t="s">
        <v>4022</v>
      </c>
      <c r="E2126" s="195" t="s">
        <v>1728</v>
      </c>
      <c r="F2126" s="195">
        <v>12969096</v>
      </c>
      <c r="G2126" s="195"/>
      <c r="H2126" s="196" t="s">
        <v>4023</v>
      </c>
      <c r="I2126" s="197">
        <v>437135.15</v>
      </c>
      <c r="J2126" s="197">
        <v>0</v>
      </c>
      <c r="K2126" s="198">
        <f t="shared" si="33"/>
        <v>437135.15</v>
      </c>
      <c r="L2126" s="199" t="s">
        <v>1580</v>
      </c>
    </row>
    <row r="2127" spans="1:12" ht="56.25" customHeight="1">
      <c r="A2127" s="200">
        <v>25</v>
      </c>
      <c r="B2127" s="193" t="s">
        <v>1408</v>
      </c>
      <c r="C2127" s="194">
        <v>42815</v>
      </c>
      <c r="D2127" s="194" t="s">
        <v>4024</v>
      </c>
      <c r="E2127" s="195" t="s">
        <v>1728</v>
      </c>
      <c r="F2127" s="195">
        <v>12969097</v>
      </c>
      <c r="G2127" s="195"/>
      <c r="H2127" s="196" t="s">
        <v>4025</v>
      </c>
      <c r="I2127" s="197">
        <v>726322.23</v>
      </c>
      <c r="J2127" s="197">
        <v>0</v>
      </c>
      <c r="K2127" s="198">
        <f t="shared" si="33"/>
        <v>726322.23</v>
      </c>
      <c r="L2127" s="199" t="s">
        <v>1580</v>
      </c>
    </row>
    <row r="2128" spans="1:12" ht="56.25" customHeight="1">
      <c r="A2128" s="200">
        <v>25</v>
      </c>
      <c r="B2128" s="193" t="s">
        <v>1408</v>
      </c>
      <c r="C2128" s="194">
        <v>42815</v>
      </c>
      <c r="D2128" s="194" t="s">
        <v>4026</v>
      </c>
      <c r="E2128" s="195" t="s">
        <v>1728</v>
      </c>
      <c r="F2128" s="195">
        <v>12969098</v>
      </c>
      <c r="G2128" s="195"/>
      <c r="H2128" s="196" t="s">
        <v>4027</v>
      </c>
      <c r="I2128" s="197">
        <v>163235.01</v>
      </c>
      <c r="J2128" s="197">
        <v>0</v>
      </c>
      <c r="K2128" s="198">
        <f t="shared" si="33"/>
        <v>163235.01</v>
      </c>
      <c r="L2128" s="199" t="s">
        <v>1580</v>
      </c>
    </row>
    <row r="2129" spans="1:12" ht="56.25" customHeight="1">
      <c r="A2129" s="200">
        <v>25</v>
      </c>
      <c r="B2129" s="193" t="s">
        <v>1408</v>
      </c>
      <c r="C2129" s="194">
        <v>42815</v>
      </c>
      <c r="D2129" s="194" t="s">
        <v>4028</v>
      </c>
      <c r="E2129" s="195" t="s">
        <v>1728</v>
      </c>
      <c r="F2129" s="195">
        <v>12969099</v>
      </c>
      <c r="G2129" s="195"/>
      <c r="H2129" s="196" t="s">
        <v>4029</v>
      </c>
      <c r="I2129" s="197">
        <v>106264.75</v>
      </c>
      <c r="J2129" s="197">
        <v>0</v>
      </c>
      <c r="K2129" s="198">
        <f t="shared" si="33"/>
        <v>106264.75</v>
      </c>
      <c r="L2129" s="199" t="s">
        <v>1580</v>
      </c>
    </row>
    <row r="2130" spans="1:12" ht="56.25" customHeight="1">
      <c r="A2130" s="200">
        <v>25</v>
      </c>
      <c r="B2130" s="193" t="s">
        <v>1408</v>
      </c>
      <c r="C2130" s="194">
        <v>42815</v>
      </c>
      <c r="D2130" s="194" t="s">
        <v>4030</v>
      </c>
      <c r="E2130" s="195" t="s">
        <v>1728</v>
      </c>
      <c r="F2130" s="195">
        <v>12969121</v>
      </c>
      <c r="G2130" s="195"/>
      <c r="H2130" s="196" t="s">
        <v>4031</v>
      </c>
      <c r="I2130" s="197">
        <v>160619.56</v>
      </c>
      <c r="J2130" s="197">
        <v>0</v>
      </c>
      <c r="K2130" s="198">
        <f t="shared" si="33"/>
        <v>160619.56</v>
      </c>
      <c r="L2130" s="199" t="s">
        <v>1580</v>
      </c>
    </row>
    <row r="2131" spans="1:12" ht="56.25" customHeight="1">
      <c r="A2131" s="200">
        <v>25</v>
      </c>
      <c r="B2131" s="193" t="s">
        <v>1408</v>
      </c>
      <c r="C2131" s="194">
        <v>42815</v>
      </c>
      <c r="D2131" s="194" t="s">
        <v>4032</v>
      </c>
      <c r="E2131" s="195" t="s">
        <v>1728</v>
      </c>
      <c r="F2131" s="195">
        <v>12969017</v>
      </c>
      <c r="G2131" s="195"/>
      <c r="H2131" s="196" t="s">
        <v>4033</v>
      </c>
      <c r="I2131" s="197">
        <v>171101.85</v>
      </c>
      <c r="J2131" s="197">
        <v>0</v>
      </c>
      <c r="K2131" s="198">
        <f t="shared" si="33"/>
        <v>171101.85</v>
      </c>
      <c r="L2131" s="199" t="s">
        <v>1580</v>
      </c>
    </row>
    <row r="2132" spans="1:12" ht="56.25" customHeight="1">
      <c r="A2132" s="200">
        <v>373</v>
      </c>
      <c r="B2132" s="193" t="s">
        <v>1444</v>
      </c>
      <c r="C2132" s="194">
        <v>42815</v>
      </c>
      <c r="D2132" s="194" t="s">
        <v>5427</v>
      </c>
      <c r="E2132" s="195" t="s">
        <v>1728</v>
      </c>
      <c r="F2132" s="195">
        <v>12982939</v>
      </c>
      <c r="G2132" s="195"/>
      <c r="H2132" s="196" t="s">
        <v>5428</v>
      </c>
      <c r="I2132" s="197">
        <v>0</v>
      </c>
      <c r="J2132" s="197">
        <v>17355627.940000001</v>
      </c>
      <c r="K2132" s="198">
        <f t="shared" si="33"/>
        <v>17355627.940000001</v>
      </c>
      <c r="L2132" s="199" t="s">
        <v>1580</v>
      </c>
    </row>
    <row r="2133" spans="1:12" ht="56.25" customHeight="1">
      <c r="A2133" s="200" t="s">
        <v>631</v>
      </c>
      <c r="B2133" s="193" t="s">
        <v>632</v>
      </c>
      <c r="C2133" s="194">
        <v>42815</v>
      </c>
      <c r="D2133" s="194" t="s">
        <v>7816</v>
      </c>
      <c r="E2133" s="195" t="s">
        <v>1289</v>
      </c>
      <c r="F2133" s="195">
        <v>12981089</v>
      </c>
      <c r="G2133" s="195"/>
      <c r="H2133" s="196" t="s">
        <v>7817</v>
      </c>
      <c r="I2133" s="197">
        <v>0</v>
      </c>
      <c r="J2133" s="197">
        <v>5544.41</v>
      </c>
      <c r="K2133" s="198">
        <f t="shared" si="33"/>
        <v>5544.41</v>
      </c>
      <c r="L2133" s="199" t="s">
        <v>1580</v>
      </c>
    </row>
    <row r="2134" spans="1:12" ht="56.25" customHeight="1">
      <c r="A2134" s="200">
        <v>41</v>
      </c>
      <c r="B2134" s="193" t="s">
        <v>1421</v>
      </c>
      <c r="C2134" s="194">
        <v>42815</v>
      </c>
      <c r="D2134" s="194" t="s">
        <v>4348</v>
      </c>
      <c r="E2134" s="195" t="s">
        <v>1728</v>
      </c>
      <c r="F2134" s="195">
        <v>12969122</v>
      </c>
      <c r="G2134" s="195"/>
      <c r="H2134" s="196" t="s">
        <v>4349</v>
      </c>
      <c r="I2134" s="197">
        <v>0</v>
      </c>
      <c r="J2134" s="197">
        <v>22917.31</v>
      </c>
      <c r="K2134" s="198">
        <f t="shared" si="33"/>
        <v>22917.31</v>
      </c>
      <c r="L2134" s="199" t="s">
        <v>1580</v>
      </c>
    </row>
    <row r="2135" spans="1:12" ht="56.25" customHeight="1">
      <c r="A2135" s="200">
        <v>513</v>
      </c>
      <c r="B2135" s="193" t="s">
        <v>1394</v>
      </c>
      <c r="C2135" s="194">
        <v>42815</v>
      </c>
      <c r="D2135" s="194" t="s">
        <v>5911</v>
      </c>
      <c r="E2135" s="195" t="s">
        <v>11</v>
      </c>
      <c r="F2135" s="195">
        <v>9040</v>
      </c>
      <c r="G2135" s="195"/>
      <c r="H2135" s="196" t="s">
        <v>5912</v>
      </c>
      <c r="I2135" s="197">
        <v>11648.2</v>
      </c>
      <c r="J2135" s="197">
        <v>0</v>
      </c>
      <c r="K2135" s="198">
        <f t="shared" si="33"/>
        <v>11648.2</v>
      </c>
      <c r="L2135" s="199" t="s">
        <v>1580</v>
      </c>
    </row>
    <row r="2136" spans="1:12" ht="56.25" customHeight="1">
      <c r="A2136" s="200" t="s">
        <v>629</v>
      </c>
      <c r="B2136" s="193" t="s">
        <v>630</v>
      </c>
      <c r="C2136" s="194">
        <v>42815</v>
      </c>
      <c r="D2136" s="194" t="s">
        <v>7709</v>
      </c>
      <c r="E2136" s="195" t="s">
        <v>11</v>
      </c>
      <c r="F2136" s="195">
        <v>8998</v>
      </c>
      <c r="G2136" s="195"/>
      <c r="H2136" s="196" t="s">
        <v>7710</v>
      </c>
      <c r="I2136" s="197">
        <v>5290.42</v>
      </c>
      <c r="J2136" s="197">
        <v>0</v>
      </c>
      <c r="K2136" s="198">
        <f t="shared" si="33"/>
        <v>5290.42</v>
      </c>
      <c r="L2136" s="199" t="s">
        <v>1580</v>
      </c>
    </row>
    <row r="2137" spans="1:12" ht="56.25" customHeight="1">
      <c r="A2137" s="200">
        <v>10</v>
      </c>
      <c r="B2137" s="193" t="s">
        <v>1384</v>
      </c>
      <c r="C2137" s="194">
        <v>42815</v>
      </c>
      <c r="D2137" s="194" t="s">
        <v>2571</v>
      </c>
      <c r="E2137" s="195" t="s">
        <v>15</v>
      </c>
      <c r="F2137" s="195">
        <v>404298</v>
      </c>
      <c r="G2137" s="195"/>
      <c r="H2137" s="196" t="s">
        <v>2572</v>
      </c>
      <c r="I2137" s="197">
        <v>50</v>
      </c>
      <c r="J2137" s="197">
        <v>0</v>
      </c>
      <c r="K2137" s="198">
        <f t="shared" si="33"/>
        <v>50</v>
      </c>
      <c r="L2137" s="199" t="s">
        <v>1580</v>
      </c>
    </row>
    <row r="2138" spans="1:12" ht="56.25" customHeight="1">
      <c r="A2138" s="200" t="s">
        <v>629</v>
      </c>
      <c r="B2138" s="193" t="s">
        <v>630</v>
      </c>
      <c r="C2138" s="194">
        <v>42815</v>
      </c>
      <c r="D2138" s="194" t="s">
        <v>7711</v>
      </c>
      <c r="E2138" s="195" t="s">
        <v>11</v>
      </c>
      <c r="F2138" s="195">
        <v>9036</v>
      </c>
      <c r="G2138" s="195"/>
      <c r="H2138" s="196" t="s">
        <v>7712</v>
      </c>
      <c r="I2138" s="197">
        <v>10711.33</v>
      </c>
      <c r="J2138" s="197">
        <v>0</v>
      </c>
      <c r="K2138" s="198">
        <f t="shared" si="33"/>
        <v>10711.33</v>
      </c>
      <c r="L2138" s="199" t="s">
        <v>1580</v>
      </c>
    </row>
    <row r="2139" spans="1:12" ht="56.25" customHeight="1">
      <c r="A2139" s="200">
        <v>513</v>
      </c>
      <c r="B2139" s="193" t="s">
        <v>1394</v>
      </c>
      <c r="C2139" s="194">
        <v>42815</v>
      </c>
      <c r="D2139" s="194" t="s">
        <v>5913</v>
      </c>
      <c r="E2139" s="195" t="s">
        <v>15</v>
      </c>
      <c r="F2139" s="195">
        <v>404358</v>
      </c>
      <c r="G2139" s="195"/>
      <c r="H2139" s="196" t="s">
        <v>5914</v>
      </c>
      <c r="I2139" s="197">
        <v>50</v>
      </c>
      <c r="J2139" s="197">
        <v>0</v>
      </c>
      <c r="K2139" s="198">
        <f t="shared" si="33"/>
        <v>50</v>
      </c>
      <c r="L2139" s="199" t="s">
        <v>1580</v>
      </c>
    </row>
    <row r="2140" spans="1:12" ht="56.25" customHeight="1">
      <c r="A2140" s="200">
        <v>513</v>
      </c>
      <c r="B2140" s="193" t="s">
        <v>1394</v>
      </c>
      <c r="C2140" s="194">
        <v>42815</v>
      </c>
      <c r="D2140" s="194" t="s">
        <v>5915</v>
      </c>
      <c r="E2140" s="195" t="s">
        <v>15</v>
      </c>
      <c r="F2140" s="195">
        <v>404360</v>
      </c>
      <c r="G2140" s="195"/>
      <c r="H2140" s="196" t="s">
        <v>5914</v>
      </c>
      <c r="I2140" s="197">
        <v>50</v>
      </c>
      <c r="J2140" s="197">
        <v>0</v>
      </c>
      <c r="K2140" s="198">
        <f t="shared" si="33"/>
        <v>50</v>
      </c>
      <c r="L2140" s="199" t="s">
        <v>1580</v>
      </c>
    </row>
    <row r="2141" spans="1:12" ht="56.25" customHeight="1">
      <c r="A2141" s="200">
        <v>513</v>
      </c>
      <c r="B2141" s="193" t="s">
        <v>1394</v>
      </c>
      <c r="C2141" s="194">
        <v>42815</v>
      </c>
      <c r="D2141" s="194" t="s">
        <v>5916</v>
      </c>
      <c r="E2141" s="195" t="s">
        <v>15</v>
      </c>
      <c r="F2141" s="195">
        <v>404613</v>
      </c>
      <c r="G2141" s="195"/>
      <c r="H2141" s="196" t="s">
        <v>5917</v>
      </c>
      <c r="I2141" s="197">
        <v>50</v>
      </c>
      <c r="J2141" s="197">
        <v>0</v>
      </c>
      <c r="K2141" s="198">
        <f t="shared" si="33"/>
        <v>50</v>
      </c>
      <c r="L2141" s="199" t="s">
        <v>1580</v>
      </c>
    </row>
    <row r="2142" spans="1:12" ht="56.25" customHeight="1">
      <c r="A2142" s="200">
        <v>513</v>
      </c>
      <c r="B2142" s="193" t="s">
        <v>1394</v>
      </c>
      <c r="C2142" s="194">
        <v>42815</v>
      </c>
      <c r="D2142" s="194" t="s">
        <v>5918</v>
      </c>
      <c r="E2142" s="195" t="s">
        <v>15</v>
      </c>
      <c r="F2142" s="195">
        <v>404615</v>
      </c>
      <c r="G2142" s="195"/>
      <c r="H2142" s="196" t="s">
        <v>5919</v>
      </c>
      <c r="I2142" s="197">
        <v>50</v>
      </c>
      <c r="J2142" s="197">
        <v>0</v>
      </c>
      <c r="K2142" s="198">
        <f t="shared" si="33"/>
        <v>50</v>
      </c>
      <c r="L2142" s="199" t="s">
        <v>1580</v>
      </c>
    </row>
    <row r="2143" spans="1:12" ht="56.25" customHeight="1">
      <c r="A2143" s="200" t="s">
        <v>628</v>
      </c>
      <c r="B2143" s="193" t="s">
        <v>627</v>
      </c>
      <c r="C2143" s="194">
        <v>42815</v>
      </c>
      <c r="D2143" s="194" t="s">
        <v>6594</v>
      </c>
      <c r="E2143" s="195" t="s">
        <v>6</v>
      </c>
      <c r="F2143" s="195">
        <v>404616</v>
      </c>
      <c r="G2143" s="195"/>
      <c r="H2143" s="196" t="s">
        <v>6595</v>
      </c>
      <c r="I2143" s="197">
        <v>0</v>
      </c>
      <c r="J2143" s="197">
        <v>45237.17</v>
      </c>
      <c r="K2143" s="198">
        <f t="shared" si="33"/>
        <v>45237.17</v>
      </c>
      <c r="L2143" s="199" t="s">
        <v>1580</v>
      </c>
    </row>
    <row r="2144" spans="1:12" ht="56.25" customHeight="1">
      <c r="A2144" s="200" t="s">
        <v>628</v>
      </c>
      <c r="B2144" s="193" t="s">
        <v>627</v>
      </c>
      <c r="C2144" s="194">
        <v>42815</v>
      </c>
      <c r="D2144" s="194" t="s">
        <v>6596</v>
      </c>
      <c r="E2144" s="195" t="s">
        <v>15</v>
      </c>
      <c r="F2144" s="195">
        <v>404617</v>
      </c>
      <c r="G2144" s="195"/>
      <c r="H2144" s="196" t="s">
        <v>6597</v>
      </c>
      <c r="I2144" s="197">
        <v>50</v>
      </c>
      <c r="J2144" s="197">
        <v>0</v>
      </c>
      <c r="K2144" s="198">
        <f t="shared" si="33"/>
        <v>50</v>
      </c>
      <c r="L2144" s="199" t="s">
        <v>1580</v>
      </c>
    </row>
    <row r="2145" spans="1:12" ht="56.25" customHeight="1">
      <c r="A2145" s="200" t="s">
        <v>629</v>
      </c>
      <c r="B2145" s="193" t="s">
        <v>630</v>
      </c>
      <c r="C2145" s="194">
        <v>42815</v>
      </c>
      <c r="D2145" s="194" t="s">
        <v>7713</v>
      </c>
      <c r="E2145" s="195" t="s">
        <v>11</v>
      </c>
      <c r="F2145" s="195">
        <v>9096</v>
      </c>
      <c r="G2145" s="195"/>
      <c r="H2145" s="196" t="s">
        <v>7714</v>
      </c>
      <c r="I2145" s="197">
        <v>3783.9700000000003</v>
      </c>
      <c r="J2145" s="197">
        <v>0</v>
      </c>
      <c r="K2145" s="198">
        <f t="shared" si="33"/>
        <v>3783.9700000000003</v>
      </c>
      <c r="L2145" s="199" t="s">
        <v>1580</v>
      </c>
    </row>
    <row r="2146" spans="1:12" ht="56.25" customHeight="1">
      <c r="A2146" s="200">
        <v>287</v>
      </c>
      <c r="B2146" s="193" t="s">
        <v>1400</v>
      </c>
      <c r="C2146" s="194">
        <v>42815</v>
      </c>
      <c r="D2146" s="194" t="s">
        <v>5111</v>
      </c>
      <c r="E2146" s="195" t="s">
        <v>11</v>
      </c>
      <c r="F2146" s="195">
        <v>404687</v>
      </c>
      <c r="G2146" s="195"/>
      <c r="H2146" s="196" t="s">
        <v>5112</v>
      </c>
      <c r="I2146" s="197">
        <v>50</v>
      </c>
      <c r="J2146" s="197">
        <v>0</v>
      </c>
      <c r="K2146" s="198">
        <f t="shared" si="33"/>
        <v>50</v>
      </c>
      <c r="L2146" s="199" t="s">
        <v>1580</v>
      </c>
    </row>
    <row r="2147" spans="1:12" ht="56.25" customHeight="1">
      <c r="A2147" s="200">
        <v>25</v>
      </c>
      <c r="B2147" s="193" t="s">
        <v>1408</v>
      </c>
      <c r="C2147" s="194">
        <v>42815</v>
      </c>
      <c r="D2147" s="194" t="s">
        <v>4034</v>
      </c>
      <c r="E2147" s="195" t="s">
        <v>1728</v>
      </c>
      <c r="F2147" s="195">
        <v>12969124</v>
      </c>
      <c r="G2147" s="195"/>
      <c r="H2147" s="196" t="s">
        <v>4035</v>
      </c>
      <c r="I2147" s="197">
        <v>1023537.12</v>
      </c>
      <c r="J2147" s="197">
        <v>0</v>
      </c>
      <c r="K2147" s="198">
        <f t="shared" si="33"/>
        <v>1023537.12</v>
      </c>
      <c r="L2147" s="199" t="s">
        <v>1580</v>
      </c>
    </row>
    <row r="2148" spans="1:12" ht="56.25" customHeight="1">
      <c r="A2148" s="200">
        <v>25</v>
      </c>
      <c r="B2148" s="193" t="s">
        <v>1408</v>
      </c>
      <c r="C2148" s="194">
        <v>42815</v>
      </c>
      <c r="D2148" s="194" t="s">
        <v>4036</v>
      </c>
      <c r="E2148" s="195" t="s">
        <v>1728</v>
      </c>
      <c r="F2148" s="195">
        <v>12969127</v>
      </c>
      <c r="G2148" s="195"/>
      <c r="H2148" s="196" t="s">
        <v>4037</v>
      </c>
      <c r="I2148" s="197">
        <v>1170026.1599999999</v>
      </c>
      <c r="J2148" s="197">
        <v>0</v>
      </c>
      <c r="K2148" s="198">
        <f t="shared" si="33"/>
        <v>1170026.1599999999</v>
      </c>
      <c r="L2148" s="199" t="s">
        <v>1580</v>
      </c>
    </row>
    <row r="2149" spans="1:12" ht="56.25" customHeight="1">
      <c r="A2149" s="200">
        <v>25</v>
      </c>
      <c r="B2149" s="193" t="s">
        <v>1408</v>
      </c>
      <c r="C2149" s="194">
        <v>42815</v>
      </c>
      <c r="D2149" s="194" t="s">
        <v>4038</v>
      </c>
      <c r="E2149" s="195" t="s">
        <v>1728</v>
      </c>
      <c r="F2149" s="195">
        <v>12969128</v>
      </c>
      <c r="G2149" s="195"/>
      <c r="H2149" s="196" t="s">
        <v>4039</v>
      </c>
      <c r="I2149" s="197">
        <v>239027.79</v>
      </c>
      <c r="J2149" s="197">
        <v>0</v>
      </c>
      <c r="K2149" s="198">
        <f t="shared" si="33"/>
        <v>239027.79</v>
      </c>
      <c r="L2149" s="199" t="s">
        <v>1580</v>
      </c>
    </row>
    <row r="2150" spans="1:12" ht="56.25" customHeight="1">
      <c r="A2150" s="200">
        <v>25</v>
      </c>
      <c r="B2150" s="193" t="s">
        <v>1408</v>
      </c>
      <c r="C2150" s="194">
        <v>42815</v>
      </c>
      <c r="D2150" s="194" t="s">
        <v>4040</v>
      </c>
      <c r="E2150" s="195" t="s">
        <v>1728</v>
      </c>
      <c r="F2150" s="195">
        <v>12969129</v>
      </c>
      <c r="G2150" s="195"/>
      <c r="H2150" s="196" t="s">
        <v>4041</v>
      </c>
      <c r="I2150" s="197">
        <v>928628.31</v>
      </c>
      <c r="J2150" s="197">
        <v>0</v>
      </c>
      <c r="K2150" s="198">
        <f t="shared" si="33"/>
        <v>928628.31</v>
      </c>
      <c r="L2150" s="199" t="s">
        <v>1580</v>
      </c>
    </row>
    <row r="2151" spans="1:12" ht="56.25" customHeight="1">
      <c r="A2151" s="200">
        <v>25</v>
      </c>
      <c r="B2151" s="193" t="s">
        <v>1408</v>
      </c>
      <c r="C2151" s="194">
        <v>42815</v>
      </c>
      <c r="D2151" s="194" t="s">
        <v>4042</v>
      </c>
      <c r="E2151" s="195" t="s">
        <v>1728</v>
      </c>
      <c r="F2151" s="195">
        <v>12969093</v>
      </c>
      <c r="G2151" s="195"/>
      <c r="H2151" s="196" t="s">
        <v>4043</v>
      </c>
      <c r="I2151" s="197">
        <v>305554.93</v>
      </c>
      <c r="J2151" s="197">
        <v>0</v>
      </c>
      <c r="K2151" s="198">
        <f t="shared" si="33"/>
        <v>305554.93</v>
      </c>
      <c r="L2151" s="199" t="s">
        <v>1580</v>
      </c>
    </row>
    <row r="2152" spans="1:12" ht="56.25" customHeight="1">
      <c r="A2152" s="200">
        <v>117</v>
      </c>
      <c r="B2152" s="193" t="s">
        <v>1397</v>
      </c>
      <c r="C2152" s="194">
        <v>42816</v>
      </c>
      <c r="D2152" s="194" t="s">
        <v>4738</v>
      </c>
      <c r="E2152" s="195" t="s">
        <v>11</v>
      </c>
      <c r="F2152" s="195">
        <v>882732</v>
      </c>
      <c r="G2152" s="195"/>
      <c r="H2152" s="196" t="s">
        <v>4739</v>
      </c>
      <c r="I2152" s="197">
        <v>50</v>
      </c>
      <c r="J2152" s="197">
        <v>0</v>
      </c>
      <c r="K2152" s="198">
        <f t="shared" si="33"/>
        <v>50</v>
      </c>
      <c r="L2152" s="199" t="s">
        <v>1580</v>
      </c>
    </row>
    <row r="2153" spans="1:12" ht="56.25" customHeight="1">
      <c r="A2153" s="200">
        <v>119</v>
      </c>
      <c r="B2153" s="193" t="s">
        <v>1495</v>
      </c>
      <c r="C2153" s="194">
        <v>42816</v>
      </c>
      <c r="D2153" s="194" t="s">
        <v>4808</v>
      </c>
      <c r="E2153" s="195" t="s">
        <v>11</v>
      </c>
      <c r="F2153" s="195">
        <v>882716</v>
      </c>
      <c r="G2153" s="195"/>
      <c r="H2153" s="196" t="s">
        <v>4809</v>
      </c>
      <c r="I2153" s="197">
        <v>50</v>
      </c>
      <c r="J2153" s="197">
        <v>0</v>
      </c>
      <c r="K2153" s="198">
        <f t="shared" si="33"/>
        <v>50</v>
      </c>
      <c r="L2153" s="199" t="s">
        <v>1580</v>
      </c>
    </row>
    <row r="2154" spans="1:12" ht="56.25" customHeight="1">
      <c r="A2154" s="200">
        <v>10</v>
      </c>
      <c r="B2154" s="193" t="s">
        <v>1384</v>
      </c>
      <c r="C2154" s="194">
        <v>42816</v>
      </c>
      <c r="D2154" s="194" t="s">
        <v>2573</v>
      </c>
      <c r="E2154" s="195" t="s">
        <v>11</v>
      </c>
      <c r="F2154" s="195">
        <v>882713</v>
      </c>
      <c r="G2154" s="195"/>
      <c r="H2154" s="196" t="s">
        <v>2574</v>
      </c>
      <c r="I2154" s="197">
        <v>50</v>
      </c>
      <c r="J2154" s="197">
        <v>0</v>
      </c>
      <c r="K2154" s="198">
        <f t="shared" si="33"/>
        <v>50</v>
      </c>
      <c r="L2154" s="199" t="s">
        <v>1580</v>
      </c>
    </row>
    <row r="2155" spans="1:12" ht="56.25" customHeight="1">
      <c r="A2155" s="200">
        <v>10</v>
      </c>
      <c r="B2155" s="193" t="s">
        <v>1384</v>
      </c>
      <c r="C2155" s="194">
        <v>42816</v>
      </c>
      <c r="D2155" s="194" t="s">
        <v>2575</v>
      </c>
      <c r="E2155" s="195" t="s">
        <v>13</v>
      </c>
      <c r="F2155" s="195">
        <v>882713</v>
      </c>
      <c r="G2155" s="195"/>
      <c r="H2155" s="196" t="s">
        <v>2576</v>
      </c>
      <c r="I2155" s="197">
        <v>188.13</v>
      </c>
      <c r="J2155" s="197">
        <v>0</v>
      </c>
      <c r="K2155" s="198">
        <f t="shared" si="33"/>
        <v>188.13</v>
      </c>
      <c r="L2155" s="199" t="s">
        <v>1580</v>
      </c>
    </row>
    <row r="2156" spans="1:12" ht="56.25" customHeight="1">
      <c r="A2156" s="200">
        <v>16</v>
      </c>
      <c r="B2156" s="193" t="s">
        <v>1405</v>
      </c>
      <c r="C2156" s="194">
        <v>42816</v>
      </c>
      <c r="D2156" s="194" t="s">
        <v>2705</v>
      </c>
      <c r="E2156" s="195" t="s">
        <v>11</v>
      </c>
      <c r="F2156" s="195">
        <v>882712</v>
      </c>
      <c r="G2156" s="195"/>
      <c r="H2156" s="196" t="s">
        <v>2706</v>
      </c>
      <c r="I2156" s="197">
        <v>50</v>
      </c>
      <c r="J2156" s="197">
        <v>0</v>
      </c>
      <c r="K2156" s="198">
        <f t="shared" si="33"/>
        <v>50</v>
      </c>
      <c r="L2156" s="199" t="s">
        <v>1580</v>
      </c>
    </row>
    <row r="2157" spans="1:12" ht="56.25" customHeight="1">
      <c r="A2157" s="200">
        <v>16</v>
      </c>
      <c r="B2157" s="193" t="s">
        <v>1405</v>
      </c>
      <c r="C2157" s="194">
        <v>42816</v>
      </c>
      <c r="D2157" s="194" t="s">
        <v>2707</v>
      </c>
      <c r="E2157" s="195" t="s">
        <v>13</v>
      </c>
      <c r="F2157" s="195">
        <v>882712</v>
      </c>
      <c r="G2157" s="195"/>
      <c r="H2157" s="196" t="s">
        <v>2708</v>
      </c>
      <c r="I2157" s="197">
        <v>26.310000000000002</v>
      </c>
      <c r="J2157" s="197">
        <v>0</v>
      </c>
      <c r="K2157" s="198">
        <f t="shared" si="33"/>
        <v>26.310000000000002</v>
      </c>
      <c r="L2157" s="199" t="s">
        <v>1580</v>
      </c>
    </row>
    <row r="2158" spans="1:12" ht="56.25" customHeight="1">
      <c r="A2158" s="200" t="s">
        <v>629</v>
      </c>
      <c r="B2158" s="193" t="s">
        <v>630</v>
      </c>
      <c r="C2158" s="194">
        <v>42816</v>
      </c>
      <c r="D2158" s="194" t="s">
        <v>7715</v>
      </c>
      <c r="E2158" s="195" t="s">
        <v>6</v>
      </c>
      <c r="F2158" s="195">
        <v>816115</v>
      </c>
      <c r="G2158" s="195"/>
      <c r="H2158" s="196" t="s">
        <v>7716</v>
      </c>
      <c r="I2158" s="197">
        <v>0</v>
      </c>
      <c r="J2158" s="197">
        <v>260000</v>
      </c>
      <c r="K2158" s="198">
        <f t="shared" si="33"/>
        <v>260000</v>
      </c>
      <c r="L2158" s="199" t="s">
        <v>1580</v>
      </c>
    </row>
    <row r="2159" spans="1:12" ht="56.25" customHeight="1">
      <c r="A2159" s="200">
        <v>16</v>
      </c>
      <c r="B2159" s="193" t="s">
        <v>1405</v>
      </c>
      <c r="C2159" s="194">
        <v>42816</v>
      </c>
      <c r="D2159" s="194" t="s">
        <v>2709</v>
      </c>
      <c r="E2159" s="195" t="s">
        <v>1290</v>
      </c>
      <c r="F2159" s="195">
        <v>1898</v>
      </c>
      <c r="G2159" s="195"/>
      <c r="H2159" s="196" t="s">
        <v>2710</v>
      </c>
      <c r="I2159" s="197">
        <v>513.6</v>
      </c>
      <c r="J2159" s="197">
        <v>0</v>
      </c>
      <c r="K2159" s="198">
        <f t="shared" si="33"/>
        <v>513.6</v>
      </c>
      <c r="L2159" s="199" t="s">
        <v>1580</v>
      </c>
    </row>
    <row r="2160" spans="1:12" ht="56.25" customHeight="1">
      <c r="A2160" s="200">
        <v>513</v>
      </c>
      <c r="B2160" s="193" t="s">
        <v>1394</v>
      </c>
      <c r="C2160" s="194">
        <v>42816</v>
      </c>
      <c r="D2160" s="194" t="s">
        <v>5920</v>
      </c>
      <c r="E2160" s="195" t="s">
        <v>15</v>
      </c>
      <c r="F2160" s="195">
        <v>404749</v>
      </c>
      <c r="G2160" s="195"/>
      <c r="H2160" s="196" t="s">
        <v>5921</v>
      </c>
      <c r="I2160" s="197">
        <v>50</v>
      </c>
      <c r="J2160" s="197">
        <v>0</v>
      </c>
      <c r="K2160" s="198">
        <f t="shared" si="33"/>
        <v>50</v>
      </c>
      <c r="L2160" s="199" t="s">
        <v>1580</v>
      </c>
    </row>
    <row r="2161" spans="1:12" ht="56.25" customHeight="1">
      <c r="A2161" s="200">
        <v>16</v>
      </c>
      <c r="B2161" s="193" t="s">
        <v>1405</v>
      </c>
      <c r="C2161" s="194">
        <v>42816</v>
      </c>
      <c r="D2161" s="194" t="s">
        <v>2711</v>
      </c>
      <c r="E2161" s="195" t="s">
        <v>15</v>
      </c>
      <c r="F2161" s="195">
        <v>1898</v>
      </c>
      <c r="G2161" s="195"/>
      <c r="H2161" s="196" t="s">
        <v>2712</v>
      </c>
      <c r="I2161" s="197">
        <v>287.22000000000003</v>
      </c>
      <c r="J2161" s="197">
        <v>0</v>
      </c>
      <c r="K2161" s="198">
        <f t="shared" si="33"/>
        <v>287.22000000000003</v>
      </c>
      <c r="L2161" s="199" t="s">
        <v>1580</v>
      </c>
    </row>
    <row r="2162" spans="1:12" ht="56.25" customHeight="1">
      <c r="A2162" s="200">
        <v>16</v>
      </c>
      <c r="B2162" s="193" t="s">
        <v>1405</v>
      </c>
      <c r="C2162" s="194">
        <v>42816</v>
      </c>
      <c r="D2162" s="194" t="s">
        <v>2713</v>
      </c>
      <c r="E2162" s="195" t="s">
        <v>1290</v>
      </c>
      <c r="F2162" s="195">
        <v>1896</v>
      </c>
      <c r="G2162" s="195"/>
      <c r="H2162" s="196" t="s">
        <v>2714</v>
      </c>
      <c r="I2162" s="197">
        <v>513.6</v>
      </c>
      <c r="J2162" s="197">
        <v>0</v>
      </c>
      <c r="K2162" s="198">
        <f t="shared" si="33"/>
        <v>513.6</v>
      </c>
      <c r="L2162" s="199" t="s">
        <v>1580</v>
      </c>
    </row>
    <row r="2163" spans="1:12" ht="56.25" customHeight="1">
      <c r="A2163" s="200">
        <v>16</v>
      </c>
      <c r="B2163" s="193" t="s">
        <v>1405</v>
      </c>
      <c r="C2163" s="194">
        <v>42816</v>
      </c>
      <c r="D2163" s="194" t="s">
        <v>2715</v>
      </c>
      <c r="E2163" s="195" t="s">
        <v>15</v>
      </c>
      <c r="F2163" s="195">
        <v>1896</v>
      </c>
      <c r="G2163" s="195"/>
      <c r="H2163" s="196" t="s">
        <v>2716</v>
      </c>
      <c r="I2163" s="197">
        <v>287.22000000000003</v>
      </c>
      <c r="J2163" s="197">
        <v>0</v>
      </c>
      <c r="K2163" s="198">
        <f t="shared" si="33"/>
        <v>287.22000000000003</v>
      </c>
      <c r="L2163" s="199" t="s">
        <v>1580</v>
      </c>
    </row>
    <row r="2164" spans="1:12" ht="56.25" customHeight="1">
      <c r="A2164" s="200" t="s">
        <v>629</v>
      </c>
      <c r="B2164" s="193" t="s">
        <v>630</v>
      </c>
      <c r="C2164" s="194">
        <v>42816</v>
      </c>
      <c r="D2164" s="194" t="s">
        <v>7717</v>
      </c>
      <c r="E2164" s="195" t="s">
        <v>11</v>
      </c>
      <c r="F2164" s="195">
        <v>9115</v>
      </c>
      <c r="G2164" s="195"/>
      <c r="H2164" s="196" t="s">
        <v>7718</v>
      </c>
      <c r="I2164" s="197">
        <v>296.07</v>
      </c>
      <c r="J2164" s="197">
        <v>0</v>
      </c>
      <c r="K2164" s="198">
        <f t="shared" si="33"/>
        <v>296.07</v>
      </c>
      <c r="L2164" s="199" t="s">
        <v>1580</v>
      </c>
    </row>
    <row r="2165" spans="1:12" ht="56.25" customHeight="1">
      <c r="A2165" s="200" t="s">
        <v>629</v>
      </c>
      <c r="B2165" s="193" t="s">
        <v>630</v>
      </c>
      <c r="C2165" s="194">
        <v>42816</v>
      </c>
      <c r="D2165" s="194" t="s">
        <v>7719</v>
      </c>
      <c r="E2165" s="195" t="s">
        <v>11</v>
      </c>
      <c r="F2165" s="195">
        <v>9134</v>
      </c>
      <c r="G2165" s="195"/>
      <c r="H2165" s="196" t="s">
        <v>7720</v>
      </c>
      <c r="I2165" s="197">
        <v>2120.9</v>
      </c>
      <c r="J2165" s="197">
        <v>0</v>
      </c>
      <c r="K2165" s="198">
        <f t="shared" si="33"/>
        <v>2120.9</v>
      </c>
      <c r="L2165" s="199" t="s">
        <v>1580</v>
      </c>
    </row>
    <row r="2166" spans="1:12" ht="56.25" customHeight="1">
      <c r="A2166" s="200">
        <v>16</v>
      </c>
      <c r="B2166" s="193" t="s">
        <v>1405</v>
      </c>
      <c r="C2166" s="194">
        <v>42816</v>
      </c>
      <c r="D2166" s="194" t="s">
        <v>2717</v>
      </c>
      <c r="E2166" s="195" t="s">
        <v>15</v>
      </c>
      <c r="F2166" s="195">
        <v>1934</v>
      </c>
      <c r="G2166" s="195"/>
      <c r="H2166" s="196" t="s">
        <v>2718</v>
      </c>
      <c r="I2166" s="197">
        <v>309.79000000000002</v>
      </c>
      <c r="J2166" s="197">
        <v>0</v>
      </c>
      <c r="K2166" s="198">
        <f t="shared" si="33"/>
        <v>309.79000000000002</v>
      </c>
      <c r="L2166" s="199" t="s">
        <v>1580</v>
      </c>
    </row>
    <row r="2167" spans="1:12" ht="56.25" customHeight="1">
      <c r="A2167" s="200">
        <v>16</v>
      </c>
      <c r="B2167" s="193" t="s">
        <v>1405</v>
      </c>
      <c r="C2167" s="194">
        <v>42816</v>
      </c>
      <c r="D2167" s="194" t="s">
        <v>2719</v>
      </c>
      <c r="E2167" s="195" t="s">
        <v>15</v>
      </c>
      <c r="F2167" s="195">
        <v>1939</v>
      </c>
      <c r="G2167" s="195"/>
      <c r="H2167" s="196" t="s">
        <v>2720</v>
      </c>
      <c r="I2167" s="197">
        <v>291.47000000000003</v>
      </c>
      <c r="J2167" s="197">
        <v>0</v>
      </c>
      <c r="K2167" s="198">
        <f t="shared" si="33"/>
        <v>291.47000000000003</v>
      </c>
      <c r="L2167" s="199" t="s">
        <v>1580</v>
      </c>
    </row>
    <row r="2168" spans="1:12" ht="56.25" customHeight="1">
      <c r="A2168" s="200">
        <v>340</v>
      </c>
      <c r="B2168" s="193" t="s">
        <v>1401</v>
      </c>
      <c r="C2168" s="194">
        <v>42816</v>
      </c>
      <c r="D2168" s="194" t="s">
        <v>5335</v>
      </c>
      <c r="E2168" s="195" t="s">
        <v>15</v>
      </c>
      <c r="F2168" s="195">
        <v>1919</v>
      </c>
      <c r="G2168" s="195"/>
      <c r="H2168" s="196" t="s">
        <v>5336</v>
      </c>
      <c r="I2168" s="197">
        <v>277.55</v>
      </c>
      <c r="J2168" s="197">
        <v>0</v>
      </c>
      <c r="K2168" s="198">
        <f t="shared" si="33"/>
        <v>277.55</v>
      </c>
      <c r="L2168" s="199" t="s">
        <v>1580</v>
      </c>
    </row>
    <row r="2169" spans="1:12" ht="56.25" customHeight="1">
      <c r="A2169" s="200">
        <v>197</v>
      </c>
      <c r="B2169" s="193" t="s">
        <v>1423</v>
      </c>
      <c r="C2169" s="194">
        <v>42816</v>
      </c>
      <c r="D2169" s="194" t="s">
        <v>4929</v>
      </c>
      <c r="E2169" s="195" t="s">
        <v>15</v>
      </c>
      <c r="F2169" s="195">
        <v>1922</v>
      </c>
      <c r="G2169" s="195"/>
      <c r="H2169" s="196" t="s">
        <v>4930</v>
      </c>
      <c r="I2169" s="197">
        <v>490.69</v>
      </c>
      <c r="J2169" s="197">
        <v>0</v>
      </c>
      <c r="K2169" s="198">
        <f t="shared" si="33"/>
        <v>490.69</v>
      </c>
      <c r="L2169" s="199" t="s">
        <v>1580</v>
      </c>
    </row>
    <row r="2170" spans="1:12" ht="56.25" customHeight="1">
      <c r="A2170" s="200">
        <v>513</v>
      </c>
      <c r="B2170" s="193" t="s">
        <v>1394</v>
      </c>
      <c r="C2170" s="194">
        <v>42816</v>
      </c>
      <c r="D2170" s="194" t="s">
        <v>5922</v>
      </c>
      <c r="E2170" s="195" t="s">
        <v>15</v>
      </c>
      <c r="F2170" s="195">
        <v>405693</v>
      </c>
      <c r="G2170" s="195"/>
      <c r="H2170" s="196" t="s">
        <v>5923</v>
      </c>
      <c r="I2170" s="197">
        <v>50</v>
      </c>
      <c r="J2170" s="197">
        <v>0</v>
      </c>
      <c r="K2170" s="198">
        <f t="shared" si="33"/>
        <v>50</v>
      </c>
      <c r="L2170" s="199" t="s">
        <v>1580</v>
      </c>
    </row>
    <row r="2171" spans="1:12" ht="56.25" customHeight="1">
      <c r="A2171" s="200">
        <v>513</v>
      </c>
      <c r="B2171" s="193" t="s">
        <v>1394</v>
      </c>
      <c r="C2171" s="194">
        <v>42816</v>
      </c>
      <c r="D2171" s="194" t="s">
        <v>5924</v>
      </c>
      <c r="E2171" s="195" t="s">
        <v>15</v>
      </c>
      <c r="F2171" s="195">
        <v>405696</v>
      </c>
      <c r="G2171" s="195"/>
      <c r="H2171" s="196" t="s">
        <v>5925</v>
      </c>
      <c r="I2171" s="197">
        <v>50</v>
      </c>
      <c r="J2171" s="197">
        <v>0</v>
      </c>
      <c r="K2171" s="198">
        <f t="shared" si="33"/>
        <v>50</v>
      </c>
      <c r="L2171" s="199" t="s">
        <v>1580</v>
      </c>
    </row>
    <row r="2172" spans="1:12" ht="56.25" customHeight="1">
      <c r="A2172" s="200">
        <v>513</v>
      </c>
      <c r="B2172" s="193" t="s">
        <v>1394</v>
      </c>
      <c r="C2172" s="194">
        <v>42816</v>
      </c>
      <c r="D2172" s="194" t="s">
        <v>5926</v>
      </c>
      <c r="E2172" s="195" t="s">
        <v>15</v>
      </c>
      <c r="F2172" s="195">
        <v>405699</v>
      </c>
      <c r="G2172" s="195"/>
      <c r="H2172" s="196" t="s">
        <v>5927</v>
      </c>
      <c r="I2172" s="197">
        <v>50</v>
      </c>
      <c r="J2172" s="197">
        <v>0</v>
      </c>
      <c r="K2172" s="198">
        <f t="shared" si="33"/>
        <v>50</v>
      </c>
      <c r="L2172" s="199" t="s">
        <v>1580</v>
      </c>
    </row>
    <row r="2173" spans="1:12" ht="56.25" customHeight="1">
      <c r="A2173" s="200">
        <v>513</v>
      </c>
      <c r="B2173" s="193" t="s">
        <v>1394</v>
      </c>
      <c r="C2173" s="194">
        <v>42816</v>
      </c>
      <c r="D2173" s="194" t="s">
        <v>5928</v>
      </c>
      <c r="E2173" s="195" t="s">
        <v>15</v>
      </c>
      <c r="F2173" s="195">
        <v>405705</v>
      </c>
      <c r="G2173" s="195"/>
      <c r="H2173" s="196" t="s">
        <v>5929</v>
      </c>
      <c r="I2173" s="197">
        <v>50</v>
      </c>
      <c r="J2173" s="197">
        <v>0</v>
      </c>
      <c r="K2173" s="198">
        <f t="shared" si="33"/>
        <v>50</v>
      </c>
      <c r="L2173" s="199" t="s">
        <v>1580</v>
      </c>
    </row>
    <row r="2174" spans="1:12" ht="56.25" customHeight="1">
      <c r="A2174" s="200">
        <v>25</v>
      </c>
      <c r="B2174" s="193" t="s">
        <v>1408</v>
      </c>
      <c r="C2174" s="194">
        <v>42816</v>
      </c>
      <c r="D2174" s="194" t="s">
        <v>4044</v>
      </c>
      <c r="E2174" s="195" t="s">
        <v>1728</v>
      </c>
      <c r="F2174" s="195">
        <v>12997674</v>
      </c>
      <c r="G2174" s="195"/>
      <c r="H2174" s="196" t="s">
        <v>4045</v>
      </c>
      <c r="I2174" s="197">
        <v>92915.400000000009</v>
      </c>
      <c r="J2174" s="197">
        <v>0</v>
      </c>
      <c r="K2174" s="198">
        <f t="shared" si="33"/>
        <v>92915.400000000009</v>
      </c>
      <c r="L2174" s="199" t="s">
        <v>1580</v>
      </c>
    </row>
    <row r="2175" spans="1:12" ht="56.25" customHeight="1">
      <c r="A2175" s="200" t="s">
        <v>628</v>
      </c>
      <c r="B2175" s="193" t="s">
        <v>627</v>
      </c>
      <c r="C2175" s="194">
        <v>42817</v>
      </c>
      <c r="D2175" s="194" t="s">
        <v>6598</v>
      </c>
      <c r="E2175" s="195" t="s">
        <v>1728</v>
      </c>
      <c r="F2175" s="195">
        <v>12997673</v>
      </c>
      <c r="G2175" s="195"/>
      <c r="H2175" s="196" t="s">
        <v>6599</v>
      </c>
      <c r="I2175" s="197">
        <v>0</v>
      </c>
      <c r="J2175" s="197">
        <v>1686700.85</v>
      </c>
      <c r="K2175" s="198">
        <f t="shared" si="33"/>
        <v>1686700.85</v>
      </c>
      <c r="L2175" s="199" t="s">
        <v>1580</v>
      </c>
    </row>
    <row r="2176" spans="1:12" ht="56.25" customHeight="1">
      <c r="A2176" s="200">
        <v>25</v>
      </c>
      <c r="B2176" s="193" t="s">
        <v>1408</v>
      </c>
      <c r="C2176" s="194">
        <v>42817</v>
      </c>
      <c r="D2176" s="194" t="s">
        <v>4046</v>
      </c>
      <c r="E2176" s="195" t="s">
        <v>1728</v>
      </c>
      <c r="F2176" s="195">
        <v>13010899</v>
      </c>
      <c r="G2176" s="195"/>
      <c r="H2176" s="196" t="s">
        <v>4047</v>
      </c>
      <c r="I2176" s="197">
        <v>348102.40000000002</v>
      </c>
      <c r="J2176" s="197">
        <v>0</v>
      </c>
      <c r="K2176" s="198">
        <f t="shared" si="33"/>
        <v>348102.40000000002</v>
      </c>
      <c r="L2176" s="199" t="s">
        <v>1580</v>
      </c>
    </row>
    <row r="2177" spans="1:12" ht="56.25" customHeight="1">
      <c r="A2177" s="200">
        <v>25</v>
      </c>
      <c r="B2177" s="193" t="s">
        <v>1408</v>
      </c>
      <c r="C2177" s="194">
        <v>42817</v>
      </c>
      <c r="D2177" s="194" t="s">
        <v>4048</v>
      </c>
      <c r="E2177" s="195" t="s">
        <v>1728</v>
      </c>
      <c r="F2177" s="195">
        <v>13011014</v>
      </c>
      <c r="G2177" s="195"/>
      <c r="H2177" s="196" t="s">
        <v>4049</v>
      </c>
      <c r="I2177" s="197">
        <v>1069418.18</v>
      </c>
      <c r="J2177" s="197">
        <v>0</v>
      </c>
      <c r="K2177" s="198">
        <f t="shared" si="33"/>
        <v>1069418.18</v>
      </c>
      <c r="L2177" s="199" t="s">
        <v>1580</v>
      </c>
    </row>
    <row r="2178" spans="1:12" ht="56.25" customHeight="1">
      <c r="A2178" s="200">
        <v>25</v>
      </c>
      <c r="B2178" s="193" t="s">
        <v>1408</v>
      </c>
      <c r="C2178" s="194">
        <v>42817</v>
      </c>
      <c r="D2178" s="194" t="s">
        <v>4050</v>
      </c>
      <c r="E2178" s="195" t="s">
        <v>1728</v>
      </c>
      <c r="F2178" s="195">
        <v>13009143</v>
      </c>
      <c r="G2178" s="195"/>
      <c r="H2178" s="196" t="s">
        <v>4051</v>
      </c>
      <c r="I2178" s="197">
        <v>714193.15</v>
      </c>
      <c r="J2178" s="197">
        <v>0</v>
      </c>
      <c r="K2178" s="198">
        <f t="shared" si="33"/>
        <v>714193.15</v>
      </c>
      <c r="L2178" s="199" t="s">
        <v>1580</v>
      </c>
    </row>
    <row r="2179" spans="1:12" ht="56.25" customHeight="1">
      <c r="A2179" s="200">
        <v>25</v>
      </c>
      <c r="B2179" s="193" t="s">
        <v>1408</v>
      </c>
      <c r="C2179" s="194">
        <v>42817</v>
      </c>
      <c r="D2179" s="194" t="s">
        <v>4052</v>
      </c>
      <c r="E2179" s="195" t="s">
        <v>1728</v>
      </c>
      <c r="F2179" s="195">
        <v>13009147</v>
      </c>
      <c r="G2179" s="195"/>
      <c r="H2179" s="196" t="s">
        <v>1435</v>
      </c>
      <c r="I2179" s="197">
        <v>247584.13</v>
      </c>
      <c r="J2179" s="197">
        <v>0</v>
      </c>
      <c r="K2179" s="198">
        <f t="shared" si="33"/>
        <v>247584.13</v>
      </c>
      <c r="L2179" s="199" t="s">
        <v>1580</v>
      </c>
    </row>
    <row r="2180" spans="1:12" ht="56.25" customHeight="1">
      <c r="A2180" s="200">
        <v>25</v>
      </c>
      <c r="B2180" s="193" t="s">
        <v>1408</v>
      </c>
      <c r="C2180" s="194">
        <v>42817</v>
      </c>
      <c r="D2180" s="194" t="s">
        <v>4053</v>
      </c>
      <c r="E2180" s="195" t="s">
        <v>1728</v>
      </c>
      <c r="F2180" s="195">
        <v>13009161</v>
      </c>
      <c r="G2180" s="195"/>
      <c r="H2180" s="196" t="s">
        <v>4054</v>
      </c>
      <c r="I2180" s="197">
        <v>1128087.43</v>
      </c>
      <c r="J2180" s="197">
        <v>0</v>
      </c>
      <c r="K2180" s="198">
        <f t="shared" si="33"/>
        <v>1128087.43</v>
      </c>
      <c r="L2180" s="199" t="s">
        <v>1580</v>
      </c>
    </row>
    <row r="2181" spans="1:12" ht="56.25" customHeight="1">
      <c r="A2181" s="200">
        <v>25</v>
      </c>
      <c r="B2181" s="193" t="s">
        <v>1408</v>
      </c>
      <c r="C2181" s="194">
        <v>42817</v>
      </c>
      <c r="D2181" s="194" t="s">
        <v>4055</v>
      </c>
      <c r="E2181" s="195" t="s">
        <v>1728</v>
      </c>
      <c r="F2181" s="195">
        <v>13009212</v>
      </c>
      <c r="G2181" s="195"/>
      <c r="H2181" s="196" t="s">
        <v>4056</v>
      </c>
      <c r="I2181" s="197">
        <v>757895.08</v>
      </c>
      <c r="J2181" s="197">
        <v>0</v>
      </c>
      <c r="K2181" s="198">
        <f t="shared" si="33"/>
        <v>757895.08</v>
      </c>
      <c r="L2181" s="199" t="s">
        <v>1580</v>
      </c>
    </row>
    <row r="2182" spans="1:12" ht="56.25" customHeight="1">
      <c r="A2182" s="200">
        <v>25</v>
      </c>
      <c r="B2182" s="193" t="s">
        <v>1408</v>
      </c>
      <c r="C2182" s="194">
        <v>42817</v>
      </c>
      <c r="D2182" s="194" t="s">
        <v>4057</v>
      </c>
      <c r="E2182" s="195" t="s">
        <v>1728</v>
      </c>
      <c r="F2182" s="195">
        <v>13009215</v>
      </c>
      <c r="G2182" s="195"/>
      <c r="H2182" s="196" t="s">
        <v>4058</v>
      </c>
      <c r="I2182" s="197">
        <v>154110.67000000001</v>
      </c>
      <c r="J2182" s="197">
        <v>0</v>
      </c>
      <c r="K2182" s="198">
        <f t="shared" si="33"/>
        <v>154110.67000000001</v>
      </c>
      <c r="L2182" s="199" t="s">
        <v>1580</v>
      </c>
    </row>
    <row r="2183" spans="1:12" ht="56.25" customHeight="1">
      <c r="A2183" s="200">
        <v>25</v>
      </c>
      <c r="B2183" s="193" t="s">
        <v>1408</v>
      </c>
      <c r="C2183" s="194">
        <v>42817</v>
      </c>
      <c r="D2183" s="194" t="s">
        <v>4059</v>
      </c>
      <c r="E2183" s="195" t="s">
        <v>1728</v>
      </c>
      <c r="F2183" s="195">
        <v>13009220</v>
      </c>
      <c r="G2183" s="195"/>
      <c r="H2183" s="196" t="s">
        <v>4060</v>
      </c>
      <c r="I2183" s="197">
        <v>356411.85000000003</v>
      </c>
      <c r="J2183" s="197">
        <v>0</v>
      </c>
      <c r="K2183" s="198">
        <f t="shared" si="33"/>
        <v>356411.85000000003</v>
      </c>
      <c r="L2183" s="199" t="s">
        <v>1580</v>
      </c>
    </row>
    <row r="2184" spans="1:12" ht="56.25" customHeight="1">
      <c r="A2184" s="200">
        <v>25</v>
      </c>
      <c r="B2184" s="193" t="s">
        <v>1408</v>
      </c>
      <c r="C2184" s="194">
        <v>42817</v>
      </c>
      <c r="D2184" s="194" t="s">
        <v>4061</v>
      </c>
      <c r="E2184" s="195" t="s">
        <v>1728</v>
      </c>
      <c r="F2184" s="195">
        <v>13009225</v>
      </c>
      <c r="G2184" s="195"/>
      <c r="H2184" s="196" t="s">
        <v>4062</v>
      </c>
      <c r="I2184" s="197">
        <v>1109108.6399999999</v>
      </c>
      <c r="J2184" s="197">
        <v>0</v>
      </c>
      <c r="K2184" s="198">
        <f t="shared" si="33"/>
        <v>1109108.6399999999</v>
      </c>
      <c r="L2184" s="199" t="s">
        <v>1580</v>
      </c>
    </row>
    <row r="2185" spans="1:12" ht="56.25" customHeight="1">
      <c r="A2185" s="200">
        <v>25</v>
      </c>
      <c r="B2185" s="193" t="s">
        <v>1408</v>
      </c>
      <c r="C2185" s="194">
        <v>42817</v>
      </c>
      <c r="D2185" s="194" t="s">
        <v>4063</v>
      </c>
      <c r="E2185" s="195" t="s">
        <v>1728</v>
      </c>
      <c r="F2185" s="195">
        <v>13009232</v>
      </c>
      <c r="G2185" s="195"/>
      <c r="H2185" s="196" t="s">
        <v>4064</v>
      </c>
      <c r="I2185" s="197">
        <v>1575813.07</v>
      </c>
      <c r="J2185" s="197">
        <v>0</v>
      </c>
      <c r="K2185" s="198">
        <f t="shared" ref="K2185:K2248" si="34">+I2185+J2185</f>
        <v>1575813.07</v>
      </c>
      <c r="L2185" s="199" t="s">
        <v>1580</v>
      </c>
    </row>
    <row r="2186" spans="1:12" ht="56.25" customHeight="1">
      <c r="A2186" s="200">
        <v>25</v>
      </c>
      <c r="B2186" s="193" t="s">
        <v>1408</v>
      </c>
      <c r="C2186" s="194">
        <v>42817</v>
      </c>
      <c r="D2186" s="194" t="s">
        <v>4065</v>
      </c>
      <c r="E2186" s="195" t="s">
        <v>1728</v>
      </c>
      <c r="F2186" s="195">
        <v>13009240</v>
      </c>
      <c r="G2186" s="195"/>
      <c r="H2186" s="196" t="s">
        <v>4066</v>
      </c>
      <c r="I2186" s="197">
        <v>659452.30000000005</v>
      </c>
      <c r="J2186" s="197">
        <v>0</v>
      </c>
      <c r="K2186" s="198">
        <f t="shared" si="34"/>
        <v>659452.30000000005</v>
      </c>
      <c r="L2186" s="199" t="s">
        <v>1580</v>
      </c>
    </row>
    <row r="2187" spans="1:12" ht="56.25" customHeight="1">
      <c r="A2187" s="200">
        <v>25</v>
      </c>
      <c r="B2187" s="193" t="s">
        <v>1408</v>
      </c>
      <c r="C2187" s="194">
        <v>42817</v>
      </c>
      <c r="D2187" s="194" t="s">
        <v>4067</v>
      </c>
      <c r="E2187" s="195" t="s">
        <v>1728</v>
      </c>
      <c r="F2187" s="195">
        <v>13009243</v>
      </c>
      <c r="G2187" s="195"/>
      <c r="H2187" s="196" t="s">
        <v>4068</v>
      </c>
      <c r="I2187" s="197">
        <v>202067.74</v>
      </c>
      <c r="J2187" s="197">
        <v>0</v>
      </c>
      <c r="K2187" s="198">
        <f t="shared" si="34"/>
        <v>202067.74</v>
      </c>
      <c r="L2187" s="199" t="s">
        <v>1580</v>
      </c>
    </row>
    <row r="2188" spans="1:12" ht="56.25" customHeight="1">
      <c r="A2188" s="200">
        <v>25</v>
      </c>
      <c r="B2188" s="193" t="s">
        <v>1408</v>
      </c>
      <c r="C2188" s="194">
        <v>42817</v>
      </c>
      <c r="D2188" s="194" t="s">
        <v>4069</v>
      </c>
      <c r="E2188" s="195" t="s">
        <v>1728</v>
      </c>
      <c r="F2188" s="195">
        <v>13009244</v>
      </c>
      <c r="G2188" s="195"/>
      <c r="H2188" s="196" t="s">
        <v>4070</v>
      </c>
      <c r="I2188" s="197">
        <v>315232.78999999998</v>
      </c>
      <c r="J2188" s="197">
        <v>0</v>
      </c>
      <c r="K2188" s="198">
        <f t="shared" si="34"/>
        <v>315232.78999999998</v>
      </c>
      <c r="L2188" s="199" t="s">
        <v>1580</v>
      </c>
    </row>
    <row r="2189" spans="1:12" ht="56.25" customHeight="1">
      <c r="A2189" s="200">
        <v>513</v>
      </c>
      <c r="B2189" s="193" t="s">
        <v>1394</v>
      </c>
      <c r="C2189" s="194">
        <v>42817</v>
      </c>
      <c r="D2189" s="194" t="s">
        <v>5930</v>
      </c>
      <c r="E2189" s="195" t="s">
        <v>11</v>
      </c>
      <c r="F2189" s="195">
        <v>882797</v>
      </c>
      <c r="G2189" s="195"/>
      <c r="H2189" s="196" t="s">
        <v>5931</v>
      </c>
      <c r="I2189" s="197">
        <v>50</v>
      </c>
      <c r="J2189" s="197">
        <v>0</v>
      </c>
      <c r="K2189" s="198">
        <f t="shared" si="34"/>
        <v>50</v>
      </c>
      <c r="L2189" s="199" t="s">
        <v>1580</v>
      </c>
    </row>
    <row r="2190" spans="1:12" ht="56.25" customHeight="1">
      <c r="A2190" s="200" t="s">
        <v>629</v>
      </c>
      <c r="B2190" s="193" t="s">
        <v>630</v>
      </c>
      <c r="C2190" s="194">
        <v>42817</v>
      </c>
      <c r="D2190" s="194" t="s">
        <v>7721</v>
      </c>
      <c r="E2190" s="195" t="s">
        <v>11</v>
      </c>
      <c r="F2190" s="195">
        <v>882742</v>
      </c>
      <c r="G2190" s="195"/>
      <c r="H2190" s="196" t="s">
        <v>7722</v>
      </c>
      <c r="I2190" s="197">
        <v>220</v>
      </c>
      <c r="J2190" s="197">
        <v>0</v>
      </c>
      <c r="K2190" s="198">
        <f t="shared" si="34"/>
        <v>220</v>
      </c>
      <c r="L2190" s="199" t="s">
        <v>1580</v>
      </c>
    </row>
    <row r="2191" spans="1:12" ht="56.25" customHeight="1">
      <c r="A2191" s="200" t="s">
        <v>629</v>
      </c>
      <c r="B2191" s="193" t="s">
        <v>630</v>
      </c>
      <c r="C2191" s="194">
        <v>42817</v>
      </c>
      <c r="D2191" s="194" t="s">
        <v>7723</v>
      </c>
      <c r="E2191" s="195" t="s">
        <v>6</v>
      </c>
      <c r="F2191" s="195">
        <v>816583</v>
      </c>
      <c r="G2191" s="195"/>
      <c r="H2191" s="196" t="s">
        <v>7724</v>
      </c>
      <c r="I2191" s="197">
        <v>0</v>
      </c>
      <c r="J2191" s="197">
        <v>140000</v>
      </c>
      <c r="K2191" s="198">
        <f t="shared" si="34"/>
        <v>140000</v>
      </c>
      <c r="L2191" s="199" t="s">
        <v>1580</v>
      </c>
    </row>
    <row r="2192" spans="1:12" ht="56.25" customHeight="1">
      <c r="A2192" s="200">
        <v>16</v>
      </c>
      <c r="B2192" s="193" t="s">
        <v>1405</v>
      </c>
      <c r="C2192" s="194">
        <v>42817</v>
      </c>
      <c r="D2192" s="194" t="s">
        <v>2721</v>
      </c>
      <c r="E2192" s="195" t="s">
        <v>15</v>
      </c>
      <c r="F2192" s="195">
        <v>1940</v>
      </c>
      <c r="G2192" s="195"/>
      <c r="H2192" s="196" t="s">
        <v>2722</v>
      </c>
      <c r="I2192" s="197">
        <v>285.5</v>
      </c>
      <c r="J2192" s="197">
        <v>0</v>
      </c>
      <c r="K2192" s="198">
        <f t="shared" si="34"/>
        <v>285.5</v>
      </c>
      <c r="L2192" s="199" t="s">
        <v>1580</v>
      </c>
    </row>
    <row r="2193" spans="1:12" ht="56.25" customHeight="1">
      <c r="A2193" s="200">
        <v>16</v>
      </c>
      <c r="B2193" s="193" t="s">
        <v>1405</v>
      </c>
      <c r="C2193" s="194">
        <v>42817</v>
      </c>
      <c r="D2193" s="194" t="s">
        <v>2723</v>
      </c>
      <c r="E2193" s="195" t="s">
        <v>1290</v>
      </c>
      <c r="F2193" s="195">
        <v>1940</v>
      </c>
      <c r="G2193" s="195"/>
      <c r="H2193" s="196" t="s">
        <v>2724</v>
      </c>
      <c r="I2193" s="197">
        <v>317.07</v>
      </c>
      <c r="J2193" s="197">
        <v>0</v>
      </c>
      <c r="K2193" s="198">
        <f t="shared" si="34"/>
        <v>317.07</v>
      </c>
      <c r="L2193" s="199" t="s">
        <v>1580</v>
      </c>
    </row>
    <row r="2194" spans="1:12" ht="56.25" customHeight="1">
      <c r="A2194" s="200">
        <v>16</v>
      </c>
      <c r="B2194" s="193" t="s">
        <v>1405</v>
      </c>
      <c r="C2194" s="194">
        <v>42817</v>
      </c>
      <c r="D2194" s="194" t="s">
        <v>2725</v>
      </c>
      <c r="E2194" s="195" t="s">
        <v>15</v>
      </c>
      <c r="F2194" s="195">
        <v>1933</v>
      </c>
      <c r="G2194" s="195"/>
      <c r="H2194" s="196" t="s">
        <v>2726</v>
      </c>
      <c r="I2194" s="197">
        <v>285.70999999999998</v>
      </c>
      <c r="J2194" s="197">
        <v>0</v>
      </c>
      <c r="K2194" s="198">
        <f t="shared" si="34"/>
        <v>285.70999999999998</v>
      </c>
      <c r="L2194" s="199" t="s">
        <v>1580</v>
      </c>
    </row>
    <row r="2195" spans="1:12" ht="56.25" customHeight="1">
      <c r="A2195" s="200">
        <v>16</v>
      </c>
      <c r="B2195" s="193" t="s">
        <v>1405</v>
      </c>
      <c r="C2195" s="194">
        <v>42817</v>
      </c>
      <c r="D2195" s="194" t="s">
        <v>2727</v>
      </c>
      <c r="E2195" s="195" t="s">
        <v>1290</v>
      </c>
      <c r="F2195" s="195">
        <v>1933</v>
      </c>
      <c r="G2195" s="195"/>
      <c r="H2195" s="196" t="s">
        <v>2728</v>
      </c>
      <c r="I2195" s="197">
        <v>320.76</v>
      </c>
      <c r="J2195" s="197">
        <v>0</v>
      </c>
      <c r="K2195" s="198">
        <f t="shared" si="34"/>
        <v>320.76</v>
      </c>
      <c r="L2195" s="199" t="s">
        <v>1580</v>
      </c>
    </row>
    <row r="2196" spans="1:12" ht="56.25" customHeight="1">
      <c r="A2196" s="200">
        <v>25</v>
      </c>
      <c r="B2196" s="193" t="s">
        <v>1408</v>
      </c>
      <c r="C2196" s="194">
        <v>42817</v>
      </c>
      <c r="D2196" s="194" t="s">
        <v>4071</v>
      </c>
      <c r="E2196" s="195" t="s">
        <v>1728</v>
      </c>
      <c r="F2196" s="195">
        <v>13009245</v>
      </c>
      <c r="G2196" s="195"/>
      <c r="H2196" s="196" t="s">
        <v>4072</v>
      </c>
      <c r="I2196" s="197">
        <v>340187.10000000003</v>
      </c>
      <c r="J2196" s="197">
        <v>0</v>
      </c>
      <c r="K2196" s="198">
        <f t="shared" si="34"/>
        <v>340187.10000000003</v>
      </c>
      <c r="L2196" s="199" t="s">
        <v>1580</v>
      </c>
    </row>
    <row r="2197" spans="1:12" ht="56.25" customHeight="1">
      <c r="A2197" s="200">
        <v>315</v>
      </c>
      <c r="B2197" s="193" t="s">
        <v>5244</v>
      </c>
      <c r="C2197" s="194">
        <v>42817</v>
      </c>
      <c r="D2197" s="194" t="s">
        <v>5245</v>
      </c>
      <c r="E2197" s="195" t="s">
        <v>1289</v>
      </c>
      <c r="F2197" s="195">
        <v>12994808</v>
      </c>
      <c r="G2197" s="195"/>
      <c r="H2197" s="196" t="s">
        <v>5246</v>
      </c>
      <c r="I2197" s="197">
        <v>1732</v>
      </c>
      <c r="J2197" s="197">
        <v>0</v>
      </c>
      <c r="K2197" s="198">
        <f t="shared" si="34"/>
        <v>1732</v>
      </c>
      <c r="L2197" s="199" t="s">
        <v>1580</v>
      </c>
    </row>
    <row r="2198" spans="1:12" ht="56.25" customHeight="1">
      <c r="A2198" s="200">
        <v>303</v>
      </c>
      <c r="B2198" s="193" t="s">
        <v>5225</v>
      </c>
      <c r="C2198" s="194">
        <v>42817</v>
      </c>
      <c r="D2198" s="194" t="s">
        <v>5226</v>
      </c>
      <c r="E2198" s="195" t="s">
        <v>1289</v>
      </c>
      <c r="F2198" s="195">
        <v>12994802</v>
      </c>
      <c r="G2198" s="195"/>
      <c r="H2198" s="196" t="s">
        <v>5227</v>
      </c>
      <c r="I2198" s="197">
        <v>2546</v>
      </c>
      <c r="J2198" s="197">
        <v>0</v>
      </c>
      <c r="K2198" s="198">
        <f t="shared" si="34"/>
        <v>2546</v>
      </c>
      <c r="L2198" s="199" t="s">
        <v>1580</v>
      </c>
    </row>
    <row r="2199" spans="1:12" ht="56.25" customHeight="1">
      <c r="A2199" s="200">
        <v>302</v>
      </c>
      <c r="B2199" s="193" t="s">
        <v>5222</v>
      </c>
      <c r="C2199" s="194">
        <v>42817</v>
      </c>
      <c r="D2199" s="194" t="s">
        <v>5223</v>
      </c>
      <c r="E2199" s="195" t="s">
        <v>1289</v>
      </c>
      <c r="F2199" s="195">
        <v>12994800</v>
      </c>
      <c r="G2199" s="195"/>
      <c r="H2199" s="196" t="s">
        <v>5224</v>
      </c>
      <c r="I2199" s="197">
        <v>4320</v>
      </c>
      <c r="J2199" s="197">
        <v>0</v>
      </c>
      <c r="K2199" s="198">
        <f t="shared" si="34"/>
        <v>4320</v>
      </c>
      <c r="L2199" s="199" t="s">
        <v>1580</v>
      </c>
    </row>
    <row r="2200" spans="1:12" ht="56.25" customHeight="1">
      <c r="A2200" s="200">
        <v>301</v>
      </c>
      <c r="B2200" s="193" t="s">
        <v>5219</v>
      </c>
      <c r="C2200" s="194">
        <v>42817</v>
      </c>
      <c r="D2200" s="194" t="s">
        <v>5220</v>
      </c>
      <c r="E2200" s="195" t="s">
        <v>1289</v>
      </c>
      <c r="F2200" s="195">
        <v>12994770</v>
      </c>
      <c r="G2200" s="195"/>
      <c r="H2200" s="196" t="s">
        <v>5221</v>
      </c>
      <c r="I2200" s="197">
        <v>9689</v>
      </c>
      <c r="J2200" s="197">
        <v>0</v>
      </c>
      <c r="K2200" s="198">
        <f t="shared" si="34"/>
        <v>9689</v>
      </c>
      <c r="L2200" s="199" t="s">
        <v>1580</v>
      </c>
    </row>
    <row r="2201" spans="1:12" ht="56.25" customHeight="1">
      <c r="A2201" s="200">
        <v>300</v>
      </c>
      <c r="B2201" s="193" t="s">
        <v>5216</v>
      </c>
      <c r="C2201" s="194">
        <v>42817</v>
      </c>
      <c r="D2201" s="194" t="s">
        <v>5217</v>
      </c>
      <c r="E2201" s="195" t="s">
        <v>1289</v>
      </c>
      <c r="F2201" s="195">
        <v>12994716</v>
      </c>
      <c r="G2201" s="195"/>
      <c r="H2201" s="196" t="s">
        <v>5218</v>
      </c>
      <c r="I2201" s="197">
        <v>4916</v>
      </c>
      <c r="J2201" s="197">
        <v>0</v>
      </c>
      <c r="K2201" s="198">
        <f t="shared" si="34"/>
        <v>4916</v>
      </c>
      <c r="L2201" s="199" t="s">
        <v>1580</v>
      </c>
    </row>
    <row r="2202" spans="1:12" ht="56.25" customHeight="1">
      <c r="A2202" s="200">
        <v>292</v>
      </c>
      <c r="B2202" s="193" t="s">
        <v>1485</v>
      </c>
      <c r="C2202" s="194">
        <v>42817</v>
      </c>
      <c r="D2202" s="194" t="s">
        <v>5200</v>
      </c>
      <c r="E2202" s="195" t="s">
        <v>1289</v>
      </c>
      <c r="F2202" s="195">
        <v>12994710</v>
      </c>
      <c r="G2202" s="195"/>
      <c r="H2202" s="196" t="s">
        <v>5201</v>
      </c>
      <c r="I2202" s="197">
        <v>140508</v>
      </c>
      <c r="J2202" s="197">
        <v>0</v>
      </c>
      <c r="K2202" s="198">
        <f t="shared" si="34"/>
        <v>140508</v>
      </c>
      <c r="L2202" s="199" t="s">
        <v>1580</v>
      </c>
    </row>
    <row r="2203" spans="1:12" ht="56.25" customHeight="1">
      <c r="A2203" s="200">
        <v>70</v>
      </c>
      <c r="B2203" s="193" t="s">
        <v>4499</v>
      </c>
      <c r="C2203" s="194">
        <v>42817</v>
      </c>
      <c r="D2203" s="194" t="s">
        <v>4508</v>
      </c>
      <c r="E2203" s="195" t="s">
        <v>1289</v>
      </c>
      <c r="F2203" s="195">
        <v>12994703</v>
      </c>
      <c r="G2203" s="195"/>
      <c r="H2203" s="196" t="s">
        <v>4509</v>
      </c>
      <c r="I2203" s="197">
        <v>17088</v>
      </c>
      <c r="J2203" s="197">
        <v>0</v>
      </c>
      <c r="K2203" s="198">
        <f t="shared" si="34"/>
        <v>17088</v>
      </c>
      <c r="L2203" s="199" t="s">
        <v>1580</v>
      </c>
    </row>
    <row r="2204" spans="1:12" ht="56.25" customHeight="1">
      <c r="A2204" s="200">
        <v>130</v>
      </c>
      <c r="B2204" s="193" t="s">
        <v>4832</v>
      </c>
      <c r="C2204" s="194">
        <v>42817</v>
      </c>
      <c r="D2204" s="194" t="s">
        <v>4833</v>
      </c>
      <c r="E2204" s="195" t="s">
        <v>1289</v>
      </c>
      <c r="F2204" s="195">
        <v>12983290</v>
      </c>
      <c r="G2204" s="195"/>
      <c r="H2204" s="196" t="s">
        <v>4834</v>
      </c>
      <c r="I2204" s="197">
        <v>8912</v>
      </c>
      <c r="J2204" s="197">
        <v>0</v>
      </c>
      <c r="K2204" s="198">
        <f t="shared" si="34"/>
        <v>8912</v>
      </c>
      <c r="L2204" s="199" t="s">
        <v>1580</v>
      </c>
    </row>
    <row r="2205" spans="1:12" ht="56.25" customHeight="1">
      <c r="A2205" s="200">
        <v>299</v>
      </c>
      <c r="B2205" s="193" t="s">
        <v>5213</v>
      </c>
      <c r="C2205" s="194">
        <v>42817</v>
      </c>
      <c r="D2205" s="194" t="s">
        <v>5214</v>
      </c>
      <c r="E2205" s="195" t="s">
        <v>1289</v>
      </c>
      <c r="F2205" s="195">
        <v>12983191</v>
      </c>
      <c r="G2205" s="195"/>
      <c r="H2205" s="196" t="s">
        <v>5215</v>
      </c>
      <c r="I2205" s="197">
        <v>12759</v>
      </c>
      <c r="J2205" s="197">
        <v>0</v>
      </c>
      <c r="K2205" s="198">
        <f t="shared" si="34"/>
        <v>12759</v>
      </c>
      <c r="L2205" s="199" t="s">
        <v>1580</v>
      </c>
    </row>
    <row r="2206" spans="1:12" ht="56.25" customHeight="1">
      <c r="A2206" s="200">
        <v>513</v>
      </c>
      <c r="B2206" s="193" t="s">
        <v>1394</v>
      </c>
      <c r="C2206" s="194">
        <v>42817</v>
      </c>
      <c r="D2206" s="194" t="s">
        <v>5932</v>
      </c>
      <c r="E2206" s="195" t="s">
        <v>15</v>
      </c>
      <c r="F2206" s="195">
        <v>406824</v>
      </c>
      <c r="G2206" s="195"/>
      <c r="H2206" s="196" t="s">
        <v>1431</v>
      </c>
      <c r="I2206" s="197">
        <v>50</v>
      </c>
      <c r="J2206" s="197">
        <v>0</v>
      </c>
      <c r="K2206" s="198">
        <f t="shared" si="34"/>
        <v>50</v>
      </c>
      <c r="L2206" s="199" t="s">
        <v>1580</v>
      </c>
    </row>
    <row r="2207" spans="1:12" ht="56.25" customHeight="1">
      <c r="A2207" s="200">
        <v>16</v>
      </c>
      <c r="B2207" s="193" t="s">
        <v>1405</v>
      </c>
      <c r="C2207" s="194">
        <v>42817</v>
      </c>
      <c r="D2207" s="194" t="s">
        <v>2729</v>
      </c>
      <c r="E2207" s="195" t="s">
        <v>1290</v>
      </c>
      <c r="F2207" s="195">
        <v>1941</v>
      </c>
      <c r="G2207" s="195"/>
      <c r="H2207" s="196" t="s">
        <v>2730</v>
      </c>
      <c r="I2207" s="197">
        <v>248.43</v>
      </c>
      <c r="J2207" s="197">
        <v>0</v>
      </c>
      <c r="K2207" s="198">
        <f t="shared" si="34"/>
        <v>248.43</v>
      </c>
      <c r="L2207" s="199" t="s">
        <v>1580</v>
      </c>
    </row>
    <row r="2208" spans="1:12" ht="56.25" customHeight="1">
      <c r="A2208" s="200">
        <v>16</v>
      </c>
      <c r="B2208" s="193" t="s">
        <v>1405</v>
      </c>
      <c r="C2208" s="194">
        <v>42817</v>
      </c>
      <c r="D2208" s="194" t="s">
        <v>2731</v>
      </c>
      <c r="E2208" s="195" t="s">
        <v>15</v>
      </c>
      <c r="F2208" s="195">
        <v>1941</v>
      </c>
      <c r="G2208" s="195"/>
      <c r="H2208" s="196" t="s">
        <v>2732</v>
      </c>
      <c r="I2208" s="197">
        <v>284.34000000000003</v>
      </c>
      <c r="J2208" s="197">
        <v>0</v>
      </c>
      <c r="K2208" s="198">
        <f t="shared" si="34"/>
        <v>284.34000000000003</v>
      </c>
      <c r="L2208" s="199" t="s">
        <v>1580</v>
      </c>
    </row>
    <row r="2209" spans="1:12" ht="56.25" customHeight="1">
      <c r="A2209" s="200" t="s">
        <v>629</v>
      </c>
      <c r="B2209" s="193" t="s">
        <v>630</v>
      </c>
      <c r="C2209" s="194">
        <v>42817</v>
      </c>
      <c r="D2209" s="194" t="s">
        <v>7725</v>
      </c>
      <c r="E2209" s="195" t="s">
        <v>11</v>
      </c>
      <c r="F2209" s="195">
        <v>9147</v>
      </c>
      <c r="G2209" s="195"/>
      <c r="H2209" s="196" t="s">
        <v>7726</v>
      </c>
      <c r="I2209" s="197">
        <v>7313.02</v>
      </c>
      <c r="J2209" s="197">
        <v>0</v>
      </c>
      <c r="K2209" s="198">
        <f t="shared" si="34"/>
        <v>7313.02</v>
      </c>
      <c r="L2209" s="199" t="s">
        <v>1580</v>
      </c>
    </row>
    <row r="2210" spans="1:12" ht="56.25" customHeight="1">
      <c r="A2210" s="200">
        <v>513</v>
      </c>
      <c r="B2210" s="193" t="s">
        <v>1394</v>
      </c>
      <c r="C2210" s="194">
        <v>42817</v>
      </c>
      <c r="D2210" s="194" t="s">
        <v>5933</v>
      </c>
      <c r="E2210" s="195" t="s">
        <v>15</v>
      </c>
      <c r="F2210" s="195">
        <v>405999</v>
      </c>
      <c r="G2210" s="195"/>
      <c r="H2210" s="196" t="s">
        <v>5934</v>
      </c>
      <c r="I2210" s="197">
        <v>50</v>
      </c>
      <c r="J2210" s="197">
        <v>0</v>
      </c>
      <c r="K2210" s="198">
        <f t="shared" si="34"/>
        <v>50</v>
      </c>
      <c r="L2210" s="199" t="s">
        <v>1580</v>
      </c>
    </row>
    <row r="2211" spans="1:12" ht="56.25" customHeight="1">
      <c r="A2211" s="200">
        <v>513</v>
      </c>
      <c r="B2211" s="193" t="s">
        <v>1394</v>
      </c>
      <c r="C2211" s="194">
        <v>42817</v>
      </c>
      <c r="D2211" s="194" t="s">
        <v>5935</v>
      </c>
      <c r="E2211" s="195" t="s">
        <v>15</v>
      </c>
      <c r="F2211" s="195">
        <v>406001</v>
      </c>
      <c r="G2211" s="195"/>
      <c r="H2211" s="196" t="s">
        <v>5936</v>
      </c>
      <c r="I2211" s="197">
        <v>50</v>
      </c>
      <c r="J2211" s="197">
        <v>0</v>
      </c>
      <c r="K2211" s="198">
        <f t="shared" si="34"/>
        <v>50</v>
      </c>
      <c r="L2211" s="199" t="s">
        <v>1580</v>
      </c>
    </row>
    <row r="2212" spans="1:12" ht="56.25" customHeight="1">
      <c r="A2212" s="200">
        <v>513</v>
      </c>
      <c r="B2212" s="193" t="s">
        <v>1394</v>
      </c>
      <c r="C2212" s="194">
        <v>42817</v>
      </c>
      <c r="D2212" s="194" t="s">
        <v>5937</v>
      </c>
      <c r="E2212" s="195" t="s">
        <v>15</v>
      </c>
      <c r="F2212" s="195">
        <v>406105</v>
      </c>
      <c r="G2212" s="195"/>
      <c r="H2212" s="196" t="s">
        <v>5938</v>
      </c>
      <c r="I2212" s="197">
        <v>50</v>
      </c>
      <c r="J2212" s="197">
        <v>0</v>
      </c>
      <c r="K2212" s="198">
        <f t="shared" si="34"/>
        <v>50</v>
      </c>
      <c r="L2212" s="199" t="s">
        <v>1580</v>
      </c>
    </row>
    <row r="2213" spans="1:12" ht="56.25" customHeight="1">
      <c r="A2213" s="200">
        <v>10</v>
      </c>
      <c r="B2213" s="193" t="s">
        <v>1384</v>
      </c>
      <c r="C2213" s="194">
        <v>42817</v>
      </c>
      <c r="D2213" s="194" t="s">
        <v>2577</v>
      </c>
      <c r="E2213" s="195" t="s">
        <v>15</v>
      </c>
      <c r="F2213" s="195">
        <v>1944</v>
      </c>
      <c r="G2213" s="195"/>
      <c r="H2213" s="196" t="s">
        <v>2578</v>
      </c>
      <c r="I2213" s="197">
        <v>4386</v>
      </c>
      <c r="J2213" s="197">
        <v>0</v>
      </c>
      <c r="K2213" s="198">
        <f t="shared" si="34"/>
        <v>4386</v>
      </c>
      <c r="L2213" s="199" t="s">
        <v>1580</v>
      </c>
    </row>
    <row r="2214" spans="1:12" ht="56.25" customHeight="1">
      <c r="A2214" s="200">
        <v>132</v>
      </c>
      <c r="B2214" s="193" t="s">
        <v>1414</v>
      </c>
      <c r="C2214" s="194">
        <v>42817</v>
      </c>
      <c r="D2214" s="194" t="s">
        <v>4869</v>
      </c>
      <c r="E2214" s="195" t="s">
        <v>15</v>
      </c>
      <c r="F2214" s="195">
        <v>1943</v>
      </c>
      <c r="G2214" s="195"/>
      <c r="H2214" s="196" t="s">
        <v>4870</v>
      </c>
      <c r="I2214" s="197">
        <v>2671</v>
      </c>
      <c r="J2214" s="197">
        <v>0</v>
      </c>
      <c r="K2214" s="198">
        <f t="shared" si="34"/>
        <v>2671</v>
      </c>
      <c r="L2214" s="199" t="s">
        <v>1580</v>
      </c>
    </row>
    <row r="2215" spans="1:12" ht="56.25" customHeight="1">
      <c r="A2215" s="200">
        <v>513</v>
      </c>
      <c r="B2215" s="193" t="s">
        <v>1394</v>
      </c>
      <c r="C2215" s="194">
        <v>42817</v>
      </c>
      <c r="D2215" s="194" t="s">
        <v>5939</v>
      </c>
      <c r="E2215" s="195" t="s">
        <v>15</v>
      </c>
      <c r="F2215" s="195">
        <v>406576</v>
      </c>
      <c r="G2215" s="195"/>
      <c r="H2215" s="196" t="s">
        <v>5940</v>
      </c>
      <c r="I2215" s="197">
        <v>50</v>
      </c>
      <c r="J2215" s="197">
        <v>0</v>
      </c>
      <c r="K2215" s="198">
        <f t="shared" si="34"/>
        <v>50</v>
      </c>
      <c r="L2215" s="199" t="s">
        <v>1580</v>
      </c>
    </row>
    <row r="2216" spans="1:12" ht="56.25" customHeight="1">
      <c r="A2216" s="200">
        <v>513</v>
      </c>
      <c r="B2216" s="193" t="s">
        <v>1394</v>
      </c>
      <c r="C2216" s="194">
        <v>42817</v>
      </c>
      <c r="D2216" s="194" t="s">
        <v>5941</v>
      </c>
      <c r="E2216" s="195" t="s">
        <v>15</v>
      </c>
      <c r="F2216" s="195">
        <v>406578</v>
      </c>
      <c r="G2216" s="195"/>
      <c r="H2216" s="196" t="s">
        <v>5942</v>
      </c>
      <c r="I2216" s="197">
        <v>50</v>
      </c>
      <c r="J2216" s="197">
        <v>0</v>
      </c>
      <c r="K2216" s="198">
        <f t="shared" si="34"/>
        <v>50</v>
      </c>
      <c r="L2216" s="199" t="s">
        <v>1580</v>
      </c>
    </row>
    <row r="2217" spans="1:12" ht="56.25" customHeight="1">
      <c r="A2217" s="200" t="s">
        <v>629</v>
      </c>
      <c r="B2217" s="193" t="s">
        <v>630</v>
      </c>
      <c r="C2217" s="194">
        <v>42817</v>
      </c>
      <c r="D2217" s="194" t="s">
        <v>7727</v>
      </c>
      <c r="E2217" s="195" t="s">
        <v>11</v>
      </c>
      <c r="F2217" s="195">
        <v>9093</v>
      </c>
      <c r="G2217" s="195"/>
      <c r="H2217" s="196" t="s">
        <v>7728</v>
      </c>
      <c r="I2217" s="197">
        <v>800.48</v>
      </c>
      <c r="J2217" s="197">
        <v>0</v>
      </c>
      <c r="K2217" s="198">
        <f t="shared" si="34"/>
        <v>800.48</v>
      </c>
      <c r="L2217" s="199" t="s">
        <v>1580</v>
      </c>
    </row>
    <row r="2218" spans="1:12" ht="56.25" customHeight="1">
      <c r="A2218" s="200" t="s">
        <v>629</v>
      </c>
      <c r="B2218" s="193" t="s">
        <v>630</v>
      </c>
      <c r="C2218" s="194">
        <v>42817</v>
      </c>
      <c r="D2218" s="194" t="s">
        <v>7729</v>
      </c>
      <c r="E2218" s="195" t="s">
        <v>11</v>
      </c>
      <c r="F2218" s="195">
        <v>9041</v>
      </c>
      <c r="G2218" s="195"/>
      <c r="H2218" s="196" t="s">
        <v>7730</v>
      </c>
      <c r="I2218" s="197">
        <v>580.21</v>
      </c>
      <c r="J2218" s="197">
        <v>0</v>
      </c>
      <c r="K2218" s="198">
        <f t="shared" si="34"/>
        <v>580.21</v>
      </c>
      <c r="L2218" s="199" t="s">
        <v>1580</v>
      </c>
    </row>
    <row r="2219" spans="1:12" ht="56.25" customHeight="1">
      <c r="A2219" s="200">
        <v>513</v>
      </c>
      <c r="B2219" s="193" t="s">
        <v>1394</v>
      </c>
      <c r="C2219" s="194">
        <v>42817</v>
      </c>
      <c r="D2219" s="194" t="s">
        <v>5943</v>
      </c>
      <c r="E2219" s="195" t="s">
        <v>15</v>
      </c>
      <c r="F2219" s="195">
        <v>406821</v>
      </c>
      <c r="G2219" s="195"/>
      <c r="H2219" s="196" t="s">
        <v>5944</v>
      </c>
      <c r="I2219" s="197">
        <v>50</v>
      </c>
      <c r="J2219" s="197">
        <v>0</v>
      </c>
      <c r="K2219" s="198">
        <f t="shared" si="34"/>
        <v>50</v>
      </c>
      <c r="L2219" s="199" t="s">
        <v>1580</v>
      </c>
    </row>
    <row r="2220" spans="1:12" ht="56.25" customHeight="1">
      <c r="A2220" s="200">
        <v>25</v>
      </c>
      <c r="B2220" s="193" t="s">
        <v>1408</v>
      </c>
      <c r="C2220" s="194">
        <v>42818</v>
      </c>
      <c r="D2220" s="194" t="s">
        <v>4073</v>
      </c>
      <c r="E2220" s="195" t="s">
        <v>1728</v>
      </c>
      <c r="F2220" s="195">
        <v>13023586</v>
      </c>
      <c r="G2220" s="195"/>
      <c r="H2220" s="196" t="s">
        <v>4074</v>
      </c>
      <c r="I2220" s="197">
        <v>1833521.62</v>
      </c>
      <c r="J2220" s="197">
        <v>0</v>
      </c>
      <c r="K2220" s="198">
        <f t="shared" si="34"/>
        <v>1833521.62</v>
      </c>
      <c r="L2220" s="199" t="s">
        <v>1580</v>
      </c>
    </row>
    <row r="2221" spans="1:12" ht="56.25" customHeight="1">
      <c r="A2221" s="200">
        <v>25</v>
      </c>
      <c r="B2221" s="193" t="s">
        <v>1408</v>
      </c>
      <c r="C2221" s="194">
        <v>42818</v>
      </c>
      <c r="D2221" s="194" t="s">
        <v>4075</v>
      </c>
      <c r="E2221" s="195" t="s">
        <v>1728</v>
      </c>
      <c r="F2221" s="195">
        <v>13023585</v>
      </c>
      <c r="G2221" s="195"/>
      <c r="H2221" s="196" t="s">
        <v>4076</v>
      </c>
      <c r="I2221" s="197">
        <v>132387.51999999999</v>
      </c>
      <c r="J2221" s="197">
        <v>0</v>
      </c>
      <c r="K2221" s="198">
        <f t="shared" si="34"/>
        <v>132387.51999999999</v>
      </c>
      <c r="L2221" s="199" t="s">
        <v>1580</v>
      </c>
    </row>
    <row r="2222" spans="1:12" ht="56.25" customHeight="1">
      <c r="A2222" s="200">
        <v>25</v>
      </c>
      <c r="B2222" s="193" t="s">
        <v>1408</v>
      </c>
      <c r="C2222" s="194">
        <v>42818</v>
      </c>
      <c r="D2222" s="194" t="s">
        <v>4077</v>
      </c>
      <c r="E2222" s="195" t="s">
        <v>1728</v>
      </c>
      <c r="F2222" s="195">
        <v>13023566</v>
      </c>
      <c r="G2222" s="195"/>
      <c r="H2222" s="196" t="s">
        <v>4078</v>
      </c>
      <c r="I2222" s="197">
        <v>12839.27</v>
      </c>
      <c r="J2222" s="197">
        <v>0</v>
      </c>
      <c r="K2222" s="198">
        <f t="shared" si="34"/>
        <v>12839.27</v>
      </c>
      <c r="L2222" s="199" t="s">
        <v>1580</v>
      </c>
    </row>
    <row r="2223" spans="1:12" ht="56.25" customHeight="1">
      <c r="A2223" s="200">
        <v>25</v>
      </c>
      <c r="B2223" s="193" t="s">
        <v>1408</v>
      </c>
      <c r="C2223" s="194">
        <v>42818</v>
      </c>
      <c r="D2223" s="194" t="s">
        <v>4079</v>
      </c>
      <c r="E2223" s="195" t="s">
        <v>1728</v>
      </c>
      <c r="F2223" s="195">
        <v>13023559</v>
      </c>
      <c r="G2223" s="195"/>
      <c r="H2223" s="196" t="s">
        <v>4080</v>
      </c>
      <c r="I2223" s="197">
        <v>96861.61</v>
      </c>
      <c r="J2223" s="197">
        <v>0</v>
      </c>
      <c r="K2223" s="198">
        <f t="shared" si="34"/>
        <v>96861.61</v>
      </c>
      <c r="L2223" s="199" t="s">
        <v>1580</v>
      </c>
    </row>
    <row r="2224" spans="1:12" ht="56.25" customHeight="1">
      <c r="A2224" s="200">
        <v>25</v>
      </c>
      <c r="B2224" s="193" t="s">
        <v>1408</v>
      </c>
      <c r="C2224" s="194">
        <v>42818</v>
      </c>
      <c r="D2224" s="194" t="s">
        <v>4081</v>
      </c>
      <c r="E2224" s="195" t="s">
        <v>1728</v>
      </c>
      <c r="F2224" s="195">
        <v>13023558</v>
      </c>
      <c r="G2224" s="195"/>
      <c r="H2224" s="196" t="s">
        <v>4082</v>
      </c>
      <c r="I2224" s="197">
        <v>398209.97000000003</v>
      </c>
      <c r="J2224" s="197">
        <v>0</v>
      </c>
      <c r="K2224" s="198">
        <f t="shared" si="34"/>
        <v>398209.97000000003</v>
      </c>
      <c r="L2224" s="199" t="s">
        <v>1580</v>
      </c>
    </row>
    <row r="2225" spans="1:12" ht="56.25" customHeight="1">
      <c r="A2225" s="200">
        <v>25</v>
      </c>
      <c r="B2225" s="193" t="s">
        <v>1408</v>
      </c>
      <c r="C2225" s="194">
        <v>42818</v>
      </c>
      <c r="D2225" s="194" t="s">
        <v>4083</v>
      </c>
      <c r="E2225" s="195" t="s">
        <v>1728</v>
      </c>
      <c r="F2225" s="195">
        <v>13023551</v>
      </c>
      <c r="G2225" s="195"/>
      <c r="H2225" s="196" t="s">
        <v>4084</v>
      </c>
      <c r="I2225" s="197">
        <v>155759.84</v>
      </c>
      <c r="J2225" s="197">
        <v>0</v>
      </c>
      <c r="K2225" s="198">
        <f t="shared" si="34"/>
        <v>155759.84</v>
      </c>
      <c r="L2225" s="199" t="s">
        <v>1580</v>
      </c>
    </row>
    <row r="2226" spans="1:12" ht="56.25" customHeight="1">
      <c r="A2226" s="200">
        <v>25</v>
      </c>
      <c r="B2226" s="193" t="s">
        <v>1408</v>
      </c>
      <c r="C2226" s="194">
        <v>42818</v>
      </c>
      <c r="D2226" s="194" t="s">
        <v>4085</v>
      </c>
      <c r="E2226" s="195" t="s">
        <v>1728</v>
      </c>
      <c r="F2226" s="195">
        <v>13023497</v>
      </c>
      <c r="G2226" s="195"/>
      <c r="H2226" s="196" t="s">
        <v>4086</v>
      </c>
      <c r="I2226" s="197">
        <v>822801.58000000007</v>
      </c>
      <c r="J2226" s="197">
        <v>0</v>
      </c>
      <c r="K2226" s="198">
        <f t="shared" si="34"/>
        <v>822801.58000000007</v>
      </c>
      <c r="L2226" s="199" t="s">
        <v>1580</v>
      </c>
    </row>
    <row r="2227" spans="1:12" ht="56.25" customHeight="1">
      <c r="A2227" s="200">
        <v>25</v>
      </c>
      <c r="B2227" s="193" t="s">
        <v>1408</v>
      </c>
      <c r="C2227" s="194">
        <v>42818</v>
      </c>
      <c r="D2227" s="194" t="s">
        <v>4087</v>
      </c>
      <c r="E2227" s="195" t="s">
        <v>1728</v>
      </c>
      <c r="F2227" s="195">
        <v>13023495</v>
      </c>
      <c r="G2227" s="195"/>
      <c r="H2227" s="196" t="s">
        <v>4088</v>
      </c>
      <c r="I2227" s="197">
        <v>410427.19</v>
      </c>
      <c r="J2227" s="197">
        <v>0</v>
      </c>
      <c r="K2227" s="198">
        <f t="shared" si="34"/>
        <v>410427.19</v>
      </c>
      <c r="L2227" s="199" t="s">
        <v>1580</v>
      </c>
    </row>
    <row r="2228" spans="1:12" ht="56.25" customHeight="1">
      <c r="A2228" s="200">
        <v>25</v>
      </c>
      <c r="B2228" s="193" t="s">
        <v>1408</v>
      </c>
      <c r="C2228" s="194">
        <v>42818</v>
      </c>
      <c r="D2228" s="194" t="s">
        <v>4089</v>
      </c>
      <c r="E2228" s="195" t="s">
        <v>1728</v>
      </c>
      <c r="F2228" s="195">
        <v>13023588</v>
      </c>
      <c r="G2228" s="195"/>
      <c r="H2228" s="196" t="s">
        <v>4090</v>
      </c>
      <c r="I2228" s="197">
        <v>199188.62</v>
      </c>
      <c r="J2228" s="197">
        <v>0</v>
      </c>
      <c r="K2228" s="198">
        <f t="shared" si="34"/>
        <v>199188.62</v>
      </c>
      <c r="L2228" s="199" t="s">
        <v>1580</v>
      </c>
    </row>
    <row r="2229" spans="1:12" ht="56.25" customHeight="1">
      <c r="A2229" s="200">
        <v>25</v>
      </c>
      <c r="B2229" s="193" t="s">
        <v>1408</v>
      </c>
      <c r="C2229" s="194">
        <v>42818</v>
      </c>
      <c r="D2229" s="194" t="s">
        <v>4091</v>
      </c>
      <c r="E2229" s="195" t="s">
        <v>1728</v>
      </c>
      <c r="F2229" s="195">
        <v>13023594</v>
      </c>
      <c r="G2229" s="195"/>
      <c r="H2229" s="196" t="s">
        <v>4092</v>
      </c>
      <c r="I2229" s="197">
        <v>308458.99</v>
      </c>
      <c r="J2229" s="197">
        <v>0</v>
      </c>
      <c r="K2229" s="198">
        <f t="shared" si="34"/>
        <v>308458.99</v>
      </c>
      <c r="L2229" s="199" t="s">
        <v>1580</v>
      </c>
    </row>
    <row r="2230" spans="1:12" ht="56.25" customHeight="1">
      <c r="A2230" s="200">
        <v>25</v>
      </c>
      <c r="B2230" s="193" t="s">
        <v>1408</v>
      </c>
      <c r="C2230" s="194">
        <v>42818</v>
      </c>
      <c r="D2230" s="194" t="s">
        <v>4093</v>
      </c>
      <c r="E2230" s="195" t="s">
        <v>1728</v>
      </c>
      <c r="F2230" s="195">
        <v>13023605</v>
      </c>
      <c r="G2230" s="195"/>
      <c r="H2230" s="196" t="s">
        <v>4094</v>
      </c>
      <c r="I2230" s="197">
        <v>1247536.68</v>
      </c>
      <c r="J2230" s="197">
        <v>0</v>
      </c>
      <c r="K2230" s="198">
        <f t="shared" si="34"/>
        <v>1247536.68</v>
      </c>
      <c r="L2230" s="199" t="s">
        <v>1580</v>
      </c>
    </row>
    <row r="2231" spans="1:12" ht="56.25" customHeight="1">
      <c r="A2231" s="200">
        <v>25</v>
      </c>
      <c r="B2231" s="193" t="s">
        <v>1408</v>
      </c>
      <c r="C2231" s="194">
        <v>42818</v>
      </c>
      <c r="D2231" s="194" t="s">
        <v>4095</v>
      </c>
      <c r="E2231" s="195" t="s">
        <v>1728</v>
      </c>
      <c r="F2231" s="195">
        <v>13023610</v>
      </c>
      <c r="G2231" s="195"/>
      <c r="H2231" s="196" t="s">
        <v>4096</v>
      </c>
      <c r="I2231" s="197">
        <v>1247536.68</v>
      </c>
      <c r="J2231" s="197">
        <v>0</v>
      </c>
      <c r="K2231" s="198">
        <f t="shared" si="34"/>
        <v>1247536.68</v>
      </c>
      <c r="L2231" s="199" t="s">
        <v>1580</v>
      </c>
    </row>
    <row r="2232" spans="1:12" ht="56.25" customHeight="1">
      <c r="A2232" s="200">
        <v>25</v>
      </c>
      <c r="B2232" s="193" t="s">
        <v>1408</v>
      </c>
      <c r="C2232" s="194">
        <v>42818</v>
      </c>
      <c r="D2232" s="194" t="s">
        <v>4097</v>
      </c>
      <c r="E2232" s="195" t="s">
        <v>1728</v>
      </c>
      <c r="F2232" s="195">
        <v>13023613</v>
      </c>
      <c r="G2232" s="195"/>
      <c r="H2232" s="196" t="s">
        <v>4098</v>
      </c>
      <c r="I2232" s="197">
        <v>243299.44</v>
      </c>
      <c r="J2232" s="197">
        <v>0</v>
      </c>
      <c r="K2232" s="198">
        <f t="shared" si="34"/>
        <v>243299.44</v>
      </c>
      <c r="L2232" s="199" t="s">
        <v>1580</v>
      </c>
    </row>
    <row r="2233" spans="1:12" ht="56.25" customHeight="1">
      <c r="A2233" s="200">
        <v>25</v>
      </c>
      <c r="B2233" s="193" t="s">
        <v>1408</v>
      </c>
      <c r="C2233" s="194">
        <v>42818</v>
      </c>
      <c r="D2233" s="194" t="s">
        <v>4099</v>
      </c>
      <c r="E2233" s="195" t="s">
        <v>1728</v>
      </c>
      <c r="F2233" s="195">
        <v>13023618</v>
      </c>
      <c r="G2233" s="195"/>
      <c r="H2233" s="196" t="s">
        <v>4100</v>
      </c>
      <c r="I2233" s="197">
        <v>68473.55</v>
      </c>
      <c r="J2233" s="197">
        <v>0</v>
      </c>
      <c r="K2233" s="198">
        <f t="shared" si="34"/>
        <v>68473.55</v>
      </c>
      <c r="L2233" s="199" t="s">
        <v>1580</v>
      </c>
    </row>
    <row r="2234" spans="1:12" ht="56.25" customHeight="1">
      <c r="A2234" s="200">
        <v>25</v>
      </c>
      <c r="B2234" s="193" t="s">
        <v>1408</v>
      </c>
      <c r="C2234" s="194">
        <v>42818</v>
      </c>
      <c r="D2234" s="194" t="s">
        <v>4101</v>
      </c>
      <c r="E2234" s="195" t="s">
        <v>1728</v>
      </c>
      <c r="F2234" s="195">
        <v>13011836</v>
      </c>
      <c r="G2234" s="195"/>
      <c r="H2234" s="196" t="s">
        <v>4102</v>
      </c>
      <c r="I2234" s="197">
        <v>289700.02</v>
      </c>
      <c r="J2234" s="197">
        <v>0</v>
      </c>
      <c r="K2234" s="198">
        <f t="shared" si="34"/>
        <v>289700.02</v>
      </c>
      <c r="L2234" s="199" t="s">
        <v>1580</v>
      </c>
    </row>
    <row r="2235" spans="1:12" ht="56.25" customHeight="1">
      <c r="A2235" s="200">
        <v>25</v>
      </c>
      <c r="B2235" s="193" t="s">
        <v>1408</v>
      </c>
      <c r="C2235" s="194">
        <v>42818</v>
      </c>
      <c r="D2235" s="194" t="s">
        <v>4103</v>
      </c>
      <c r="E2235" s="195" t="s">
        <v>1728</v>
      </c>
      <c r="F2235" s="195">
        <v>13011834</v>
      </c>
      <c r="G2235" s="195"/>
      <c r="H2235" s="196" t="s">
        <v>1450</v>
      </c>
      <c r="I2235" s="197">
        <v>736956.1</v>
      </c>
      <c r="J2235" s="197">
        <v>0</v>
      </c>
      <c r="K2235" s="198">
        <f t="shared" si="34"/>
        <v>736956.1</v>
      </c>
      <c r="L2235" s="199" t="s">
        <v>1580</v>
      </c>
    </row>
    <row r="2236" spans="1:12" ht="56.25" customHeight="1">
      <c r="A2236" s="200">
        <v>25</v>
      </c>
      <c r="B2236" s="193" t="s">
        <v>1408</v>
      </c>
      <c r="C2236" s="194">
        <v>42818</v>
      </c>
      <c r="D2236" s="194" t="s">
        <v>4104</v>
      </c>
      <c r="E2236" s="195" t="s">
        <v>1728</v>
      </c>
      <c r="F2236" s="195">
        <v>13011835</v>
      </c>
      <c r="G2236" s="195"/>
      <c r="H2236" s="196" t="s">
        <v>4105</v>
      </c>
      <c r="I2236" s="197">
        <v>768516.6</v>
      </c>
      <c r="J2236" s="197">
        <v>0</v>
      </c>
      <c r="K2236" s="198">
        <f t="shared" si="34"/>
        <v>768516.6</v>
      </c>
      <c r="L2236" s="199" t="s">
        <v>1580</v>
      </c>
    </row>
    <row r="2237" spans="1:12" ht="56.25" customHeight="1">
      <c r="A2237" s="200">
        <v>25</v>
      </c>
      <c r="B2237" s="193" t="s">
        <v>1408</v>
      </c>
      <c r="C2237" s="194">
        <v>42818</v>
      </c>
      <c r="D2237" s="194" t="s">
        <v>4106</v>
      </c>
      <c r="E2237" s="195" t="s">
        <v>1728</v>
      </c>
      <c r="F2237" s="195">
        <v>13011837</v>
      </c>
      <c r="G2237" s="195"/>
      <c r="H2237" s="196" t="s">
        <v>4107</v>
      </c>
      <c r="I2237" s="197">
        <v>54760.959999999999</v>
      </c>
      <c r="J2237" s="197">
        <v>0</v>
      </c>
      <c r="K2237" s="198">
        <f t="shared" si="34"/>
        <v>54760.959999999999</v>
      </c>
      <c r="L2237" s="199" t="s">
        <v>1580</v>
      </c>
    </row>
    <row r="2238" spans="1:12" ht="56.25" customHeight="1">
      <c r="A2238" s="200">
        <v>25</v>
      </c>
      <c r="B2238" s="193" t="s">
        <v>1408</v>
      </c>
      <c r="C2238" s="194">
        <v>42818</v>
      </c>
      <c r="D2238" s="194" t="s">
        <v>4108</v>
      </c>
      <c r="E2238" s="195" t="s">
        <v>1728</v>
      </c>
      <c r="F2238" s="195">
        <v>13011838</v>
      </c>
      <c r="G2238" s="195"/>
      <c r="H2238" s="196" t="s">
        <v>4109</v>
      </c>
      <c r="I2238" s="197">
        <v>282066.87</v>
      </c>
      <c r="J2238" s="197">
        <v>0</v>
      </c>
      <c r="K2238" s="198">
        <f t="shared" si="34"/>
        <v>282066.87</v>
      </c>
      <c r="L2238" s="199" t="s">
        <v>1580</v>
      </c>
    </row>
    <row r="2239" spans="1:12" ht="56.25" customHeight="1">
      <c r="A2239" s="200">
        <v>25</v>
      </c>
      <c r="B2239" s="193" t="s">
        <v>1408</v>
      </c>
      <c r="C2239" s="194">
        <v>42818</v>
      </c>
      <c r="D2239" s="194" t="s">
        <v>4110</v>
      </c>
      <c r="E2239" s="195" t="s">
        <v>1728</v>
      </c>
      <c r="F2239" s="195">
        <v>13011839</v>
      </c>
      <c r="G2239" s="195"/>
      <c r="H2239" s="196" t="s">
        <v>4111</v>
      </c>
      <c r="I2239" s="197">
        <v>173680.18</v>
      </c>
      <c r="J2239" s="197">
        <v>0</v>
      </c>
      <c r="K2239" s="198">
        <f t="shared" si="34"/>
        <v>173680.18</v>
      </c>
      <c r="L2239" s="199" t="s">
        <v>1580</v>
      </c>
    </row>
    <row r="2240" spans="1:12" ht="56.25" customHeight="1">
      <c r="A2240" s="200">
        <v>25</v>
      </c>
      <c r="B2240" s="193" t="s">
        <v>1408</v>
      </c>
      <c r="C2240" s="194">
        <v>42818</v>
      </c>
      <c r="D2240" s="194" t="s">
        <v>4112</v>
      </c>
      <c r="E2240" s="195" t="s">
        <v>1728</v>
      </c>
      <c r="F2240" s="195">
        <v>13011840</v>
      </c>
      <c r="G2240" s="195"/>
      <c r="H2240" s="196" t="s">
        <v>4113</v>
      </c>
      <c r="I2240" s="197">
        <v>947593.95000000007</v>
      </c>
      <c r="J2240" s="197">
        <v>0</v>
      </c>
      <c r="K2240" s="198">
        <f t="shared" si="34"/>
        <v>947593.95000000007</v>
      </c>
      <c r="L2240" s="199" t="s">
        <v>1580</v>
      </c>
    </row>
    <row r="2241" spans="1:12" ht="56.25" customHeight="1">
      <c r="A2241" s="200">
        <v>25</v>
      </c>
      <c r="B2241" s="193" t="s">
        <v>1408</v>
      </c>
      <c r="C2241" s="194">
        <v>42818</v>
      </c>
      <c r="D2241" s="194" t="s">
        <v>4114</v>
      </c>
      <c r="E2241" s="195" t="s">
        <v>1728</v>
      </c>
      <c r="F2241" s="195">
        <v>13011841</v>
      </c>
      <c r="G2241" s="195"/>
      <c r="H2241" s="196" t="s">
        <v>1321</v>
      </c>
      <c r="I2241" s="197">
        <v>542623.04</v>
      </c>
      <c r="J2241" s="197">
        <v>0</v>
      </c>
      <c r="K2241" s="198">
        <f t="shared" si="34"/>
        <v>542623.04</v>
      </c>
      <c r="L2241" s="199" t="s">
        <v>1580</v>
      </c>
    </row>
    <row r="2242" spans="1:12" ht="56.25" customHeight="1">
      <c r="A2242" s="200">
        <v>25</v>
      </c>
      <c r="B2242" s="193" t="s">
        <v>1408</v>
      </c>
      <c r="C2242" s="194">
        <v>42818</v>
      </c>
      <c r="D2242" s="194" t="s">
        <v>4115</v>
      </c>
      <c r="E2242" s="195" t="s">
        <v>1728</v>
      </c>
      <c r="F2242" s="195">
        <v>13011842</v>
      </c>
      <c r="G2242" s="195"/>
      <c r="H2242" s="196" t="s">
        <v>4116</v>
      </c>
      <c r="I2242" s="197">
        <v>55448.160000000003</v>
      </c>
      <c r="J2242" s="197">
        <v>0</v>
      </c>
      <c r="K2242" s="198">
        <f t="shared" si="34"/>
        <v>55448.160000000003</v>
      </c>
      <c r="L2242" s="199" t="s">
        <v>1580</v>
      </c>
    </row>
    <row r="2243" spans="1:12" ht="56.25" customHeight="1">
      <c r="A2243" s="200">
        <v>25</v>
      </c>
      <c r="B2243" s="193" t="s">
        <v>1408</v>
      </c>
      <c r="C2243" s="194">
        <v>42818</v>
      </c>
      <c r="D2243" s="194" t="s">
        <v>4117</v>
      </c>
      <c r="E2243" s="195" t="s">
        <v>1728</v>
      </c>
      <c r="F2243" s="195">
        <v>13011843</v>
      </c>
      <c r="G2243" s="195"/>
      <c r="H2243" s="196" t="s">
        <v>1319</v>
      </c>
      <c r="I2243" s="197">
        <v>165448.09</v>
      </c>
      <c r="J2243" s="197">
        <v>0</v>
      </c>
      <c r="K2243" s="198">
        <f t="shared" si="34"/>
        <v>165448.09</v>
      </c>
      <c r="L2243" s="199" t="s">
        <v>1580</v>
      </c>
    </row>
    <row r="2244" spans="1:12" ht="56.25" customHeight="1">
      <c r="A2244" s="200">
        <v>119</v>
      </c>
      <c r="B2244" s="193" t="s">
        <v>1495</v>
      </c>
      <c r="C2244" s="194">
        <v>42818</v>
      </c>
      <c r="D2244" s="194" t="s">
        <v>4810</v>
      </c>
      <c r="E2244" s="195" t="s">
        <v>11</v>
      </c>
      <c r="F2244" s="195">
        <v>882898</v>
      </c>
      <c r="G2244" s="195"/>
      <c r="H2244" s="196" t="s">
        <v>4811</v>
      </c>
      <c r="I2244" s="197">
        <v>50</v>
      </c>
      <c r="J2244" s="197">
        <v>0</v>
      </c>
      <c r="K2244" s="198">
        <f t="shared" si="34"/>
        <v>50</v>
      </c>
      <c r="L2244" s="199" t="s">
        <v>1580</v>
      </c>
    </row>
    <row r="2245" spans="1:12" ht="56.25" customHeight="1">
      <c r="A2245" s="200">
        <v>117</v>
      </c>
      <c r="B2245" s="193" t="s">
        <v>1397</v>
      </c>
      <c r="C2245" s="194">
        <v>42818</v>
      </c>
      <c r="D2245" s="194" t="s">
        <v>4740</v>
      </c>
      <c r="E2245" s="195" t="s">
        <v>11</v>
      </c>
      <c r="F2245" s="195">
        <v>882895</v>
      </c>
      <c r="G2245" s="195"/>
      <c r="H2245" s="196" t="s">
        <v>4741</v>
      </c>
      <c r="I2245" s="197">
        <v>50</v>
      </c>
      <c r="J2245" s="197">
        <v>0</v>
      </c>
      <c r="K2245" s="198">
        <f t="shared" si="34"/>
        <v>50</v>
      </c>
      <c r="L2245" s="199" t="s">
        <v>1580</v>
      </c>
    </row>
    <row r="2246" spans="1:12" ht="56.25" customHeight="1">
      <c r="A2246" s="200">
        <v>119</v>
      </c>
      <c r="B2246" s="193" t="s">
        <v>1495</v>
      </c>
      <c r="C2246" s="194">
        <v>42818</v>
      </c>
      <c r="D2246" s="194" t="s">
        <v>4812</v>
      </c>
      <c r="E2246" s="195" t="s">
        <v>11</v>
      </c>
      <c r="F2246" s="195">
        <v>882894</v>
      </c>
      <c r="G2246" s="195"/>
      <c r="H2246" s="196" t="s">
        <v>4813</v>
      </c>
      <c r="I2246" s="197">
        <v>50</v>
      </c>
      <c r="J2246" s="197">
        <v>0</v>
      </c>
      <c r="K2246" s="198">
        <f t="shared" si="34"/>
        <v>50</v>
      </c>
      <c r="L2246" s="199" t="s">
        <v>1580</v>
      </c>
    </row>
    <row r="2247" spans="1:12" ht="56.25" customHeight="1">
      <c r="A2247" s="200">
        <v>119</v>
      </c>
      <c r="B2247" s="193" t="s">
        <v>1495</v>
      </c>
      <c r="C2247" s="194">
        <v>42818</v>
      </c>
      <c r="D2247" s="194" t="s">
        <v>4814</v>
      </c>
      <c r="E2247" s="195" t="s">
        <v>11</v>
      </c>
      <c r="F2247" s="195">
        <v>882850</v>
      </c>
      <c r="G2247" s="195"/>
      <c r="H2247" s="196" t="s">
        <v>4815</v>
      </c>
      <c r="I2247" s="197">
        <v>50</v>
      </c>
      <c r="J2247" s="197">
        <v>0</v>
      </c>
      <c r="K2247" s="198">
        <f t="shared" si="34"/>
        <v>50</v>
      </c>
      <c r="L2247" s="199" t="s">
        <v>1580</v>
      </c>
    </row>
    <row r="2248" spans="1:12" ht="56.25" customHeight="1">
      <c r="A2248" s="200" t="s">
        <v>628</v>
      </c>
      <c r="B2248" s="193" t="s">
        <v>627</v>
      </c>
      <c r="C2248" s="194">
        <v>42818</v>
      </c>
      <c r="D2248" s="194" t="s">
        <v>6600</v>
      </c>
      <c r="E2248" s="195" t="s">
        <v>6</v>
      </c>
      <c r="F2248" s="195">
        <v>817098</v>
      </c>
      <c r="G2248" s="195"/>
      <c r="H2248" s="196" t="s">
        <v>6601</v>
      </c>
      <c r="I2248" s="197">
        <v>0</v>
      </c>
      <c r="J2248" s="197">
        <v>12705.44</v>
      </c>
      <c r="K2248" s="198">
        <f t="shared" si="34"/>
        <v>12705.44</v>
      </c>
      <c r="L2248" s="199" t="s">
        <v>1580</v>
      </c>
    </row>
    <row r="2249" spans="1:12" ht="56.25" customHeight="1">
      <c r="A2249" s="200">
        <v>291</v>
      </c>
      <c r="B2249" s="193" t="s">
        <v>1395</v>
      </c>
      <c r="C2249" s="194">
        <v>42818</v>
      </c>
      <c r="D2249" s="194" t="s">
        <v>5152</v>
      </c>
      <c r="E2249" s="195" t="s">
        <v>6</v>
      </c>
      <c r="F2249" s="195">
        <v>817031</v>
      </c>
      <c r="G2249" s="195"/>
      <c r="H2249" s="196" t="s">
        <v>5153</v>
      </c>
      <c r="I2249" s="197">
        <v>0</v>
      </c>
      <c r="J2249" s="197">
        <v>819355</v>
      </c>
      <c r="K2249" s="198">
        <f t="shared" ref="K2249:K2312" si="35">+I2249+J2249</f>
        <v>819355</v>
      </c>
      <c r="L2249" s="199" t="s">
        <v>1580</v>
      </c>
    </row>
    <row r="2250" spans="1:12" ht="56.25" customHeight="1">
      <c r="A2250" s="200">
        <v>291</v>
      </c>
      <c r="B2250" s="193" t="s">
        <v>1395</v>
      </c>
      <c r="C2250" s="194">
        <v>42818</v>
      </c>
      <c r="D2250" s="194" t="s">
        <v>5154</v>
      </c>
      <c r="E2250" s="195" t="s">
        <v>6</v>
      </c>
      <c r="F2250" s="195">
        <v>816821</v>
      </c>
      <c r="G2250" s="195"/>
      <c r="H2250" s="196" t="s">
        <v>5155</v>
      </c>
      <c r="I2250" s="197">
        <v>0</v>
      </c>
      <c r="J2250" s="197">
        <v>3283935.25</v>
      </c>
      <c r="K2250" s="198">
        <f t="shared" si="35"/>
        <v>3283935.25</v>
      </c>
      <c r="L2250" s="199" t="s">
        <v>1580</v>
      </c>
    </row>
    <row r="2251" spans="1:12" ht="56.25" customHeight="1">
      <c r="A2251" s="200">
        <v>25</v>
      </c>
      <c r="B2251" s="193" t="s">
        <v>1408</v>
      </c>
      <c r="C2251" s="194">
        <v>42818</v>
      </c>
      <c r="D2251" s="194" t="s">
        <v>4118</v>
      </c>
      <c r="E2251" s="195" t="s">
        <v>1728</v>
      </c>
      <c r="F2251" s="195">
        <v>13011844</v>
      </c>
      <c r="G2251" s="195"/>
      <c r="H2251" s="196" t="s">
        <v>4119</v>
      </c>
      <c r="I2251" s="197">
        <v>344127.3</v>
      </c>
      <c r="J2251" s="197">
        <v>0</v>
      </c>
      <c r="K2251" s="198">
        <f t="shared" si="35"/>
        <v>344127.3</v>
      </c>
      <c r="L2251" s="199" t="s">
        <v>1580</v>
      </c>
    </row>
    <row r="2252" spans="1:12" ht="56.25" customHeight="1">
      <c r="A2252" s="200">
        <v>25</v>
      </c>
      <c r="B2252" s="193" t="s">
        <v>1408</v>
      </c>
      <c r="C2252" s="194">
        <v>42818</v>
      </c>
      <c r="D2252" s="194" t="s">
        <v>4120</v>
      </c>
      <c r="E2252" s="195" t="s">
        <v>1728</v>
      </c>
      <c r="F2252" s="195">
        <v>13011845</v>
      </c>
      <c r="G2252" s="195"/>
      <c r="H2252" s="196" t="s">
        <v>4121</v>
      </c>
      <c r="I2252" s="197">
        <v>1336073.6599999999</v>
      </c>
      <c r="J2252" s="197">
        <v>0</v>
      </c>
      <c r="K2252" s="198">
        <f t="shared" si="35"/>
        <v>1336073.6599999999</v>
      </c>
      <c r="L2252" s="199" t="s">
        <v>1580</v>
      </c>
    </row>
    <row r="2253" spans="1:12" ht="56.25" customHeight="1">
      <c r="A2253" s="200">
        <v>25</v>
      </c>
      <c r="B2253" s="193" t="s">
        <v>1408</v>
      </c>
      <c r="C2253" s="194">
        <v>42818</v>
      </c>
      <c r="D2253" s="194" t="s">
        <v>4122</v>
      </c>
      <c r="E2253" s="195" t="s">
        <v>1728</v>
      </c>
      <c r="F2253" s="195">
        <v>13011846</v>
      </c>
      <c r="G2253" s="195"/>
      <c r="H2253" s="196" t="s">
        <v>4123</v>
      </c>
      <c r="I2253" s="197">
        <v>166157.54</v>
      </c>
      <c r="J2253" s="197">
        <v>0</v>
      </c>
      <c r="K2253" s="198">
        <f t="shared" si="35"/>
        <v>166157.54</v>
      </c>
      <c r="L2253" s="199" t="s">
        <v>1580</v>
      </c>
    </row>
    <row r="2254" spans="1:12" ht="56.25" customHeight="1">
      <c r="A2254" s="200">
        <v>25</v>
      </c>
      <c r="B2254" s="193" t="s">
        <v>1408</v>
      </c>
      <c r="C2254" s="194">
        <v>42818</v>
      </c>
      <c r="D2254" s="194" t="s">
        <v>4124</v>
      </c>
      <c r="E2254" s="195" t="s">
        <v>1728</v>
      </c>
      <c r="F2254" s="195">
        <v>13011847</v>
      </c>
      <c r="G2254" s="195"/>
      <c r="H2254" s="196" t="s">
        <v>4125</v>
      </c>
      <c r="I2254" s="197">
        <v>884596.49</v>
      </c>
      <c r="J2254" s="197">
        <v>0</v>
      </c>
      <c r="K2254" s="198">
        <f t="shared" si="35"/>
        <v>884596.49</v>
      </c>
      <c r="L2254" s="199" t="s">
        <v>1580</v>
      </c>
    </row>
    <row r="2255" spans="1:12" ht="56.25" customHeight="1">
      <c r="A2255" s="200">
        <v>25</v>
      </c>
      <c r="B2255" s="193" t="s">
        <v>1408</v>
      </c>
      <c r="C2255" s="194">
        <v>42818</v>
      </c>
      <c r="D2255" s="194" t="s">
        <v>4126</v>
      </c>
      <c r="E2255" s="195" t="s">
        <v>1728</v>
      </c>
      <c r="F2255" s="195">
        <v>13011848</v>
      </c>
      <c r="G2255" s="195"/>
      <c r="H2255" s="196" t="s">
        <v>4127</v>
      </c>
      <c r="I2255" s="197">
        <v>581969.94000000006</v>
      </c>
      <c r="J2255" s="197">
        <v>0</v>
      </c>
      <c r="K2255" s="198">
        <f t="shared" si="35"/>
        <v>581969.94000000006</v>
      </c>
      <c r="L2255" s="199" t="s">
        <v>1580</v>
      </c>
    </row>
    <row r="2256" spans="1:12" ht="56.25" customHeight="1">
      <c r="A2256" s="200">
        <v>25</v>
      </c>
      <c r="B2256" s="193" t="s">
        <v>1408</v>
      </c>
      <c r="C2256" s="194">
        <v>42818</v>
      </c>
      <c r="D2256" s="194" t="s">
        <v>4128</v>
      </c>
      <c r="E2256" s="195" t="s">
        <v>1728</v>
      </c>
      <c r="F2256" s="195">
        <v>13011849</v>
      </c>
      <c r="G2256" s="195"/>
      <c r="H2256" s="196" t="s">
        <v>4129</v>
      </c>
      <c r="I2256" s="197">
        <v>1133598.31</v>
      </c>
      <c r="J2256" s="197">
        <v>0</v>
      </c>
      <c r="K2256" s="198">
        <f t="shared" si="35"/>
        <v>1133598.31</v>
      </c>
      <c r="L2256" s="199" t="s">
        <v>1580</v>
      </c>
    </row>
    <row r="2257" spans="1:12" ht="56.25" customHeight="1">
      <c r="A2257" s="200">
        <v>25</v>
      </c>
      <c r="B2257" s="193" t="s">
        <v>1408</v>
      </c>
      <c r="C2257" s="194">
        <v>42818</v>
      </c>
      <c r="D2257" s="194" t="s">
        <v>4130</v>
      </c>
      <c r="E2257" s="195" t="s">
        <v>1728</v>
      </c>
      <c r="F2257" s="195">
        <v>13011850</v>
      </c>
      <c r="G2257" s="195"/>
      <c r="H2257" s="196" t="s">
        <v>4131</v>
      </c>
      <c r="I2257" s="197">
        <v>365.19</v>
      </c>
      <c r="J2257" s="197">
        <v>0</v>
      </c>
      <c r="K2257" s="198">
        <f t="shared" si="35"/>
        <v>365.19</v>
      </c>
      <c r="L2257" s="199" t="s">
        <v>1580</v>
      </c>
    </row>
    <row r="2258" spans="1:12" ht="56.25" customHeight="1">
      <c r="A2258" s="200" t="s">
        <v>629</v>
      </c>
      <c r="B2258" s="193" t="s">
        <v>630</v>
      </c>
      <c r="C2258" s="194">
        <v>42818</v>
      </c>
      <c r="D2258" s="194" t="s">
        <v>7731</v>
      </c>
      <c r="E2258" s="195" t="s">
        <v>11</v>
      </c>
      <c r="F2258" s="195">
        <v>9095</v>
      </c>
      <c r="G2258" s="195"/>
      <c r="H2258" s="196" t="s">
        <v>7732</v>
      </c>
      <c r="I2258" s="197">
        <v>389.64</v>
      </c>
      <c r="J2258" s="197">
        <v>0</v>
      </c>
      <c r="K2258" s="198">
        <f t="shared" si="35"/>
        <v>389.64</v>
      </c>
      <c r="L2258" s="199" t="s">
        <v>1580</v>
      </c>
    </row>
    <row r="2259" spans="1:12" ht="56.25" customHeight="1">
      <c r="A2259" s="200">
        <v>291</v>
      </c>
      <c r="B2259" s="193" t="s">
        <v>1395</v>
      </c>
      <c r="C2259" s="194">
        <v>42818</v>
      </c>
      <c r="D2259" s="194" t="s">
        <v>5156</v>
      </c>
      <c r="E2259" s="195" t="s">
        <v>11</v>
      </c>
      <c r="F2259" s="195">
        <v>407666</v>
      </c>
      <c r="G2259" s="195"/>
      <c r="H2259" s="196" t="s">
        <v>5157</v>
      </c>
      <c r="I2259" s="197">
        <v>50</v>
      </c>
      <c r="J2259" s="197">
        <v>0</v>
      </c>
      <c r="K2259" s="198">
        <f t="shared" si="35"/>
        <v>50</v>
      </c>
      <c r="L2259" s="199" t="s">
        <v>1580</v>
      </c>
    </row>
    <row r="2260" spans="1:12" ht="56.25" customHeight="1">
      <c r="A2260" s="200">
        <v>291</v>
      </c>
      <c r="B2260" s="193" t="s">
        <v>1395</v>
      </c>
      <c r="C2260" s="194">
        <v>42818</v>
      </c>
      <c r="D2260" s="194" t="s">
        <v>5158</v>
      </c>
      <c r="E2260" s="195" t="s">
        <v>11</v>
      </c>
      <c r="F2260" s="195">
        <v>407193</v>
      </c>
      <c r="G2260" s="195"/>
      <c r="H2260" s="196" t="s">
        <v>5159</v>
      </c>
      <c r="I2260" s="197">
        <v>50</v>
      </c>
      <c r="J2260" s="197">
        <v>0</v>
      </c>
      <c r="K2260" s="198">
        <f t="shared" si="35"/>
        <v>50</v>
      </c>
      <c r="L2260" s="199" t="s">
        <v>1580</v>
      </c>
    </row>
    <row r="2261" spans="1:12" ht="56.25" customHeight="1">
      <c r="A2261" s="200">
        <v>291</v>
      </c>
      <c r="B2261" s="193" t="s">
        <v>1395</v>
      </c>
      <c r="C2261" s="194">
        <v>42818</v>
      </c>
      <c r="D2261" s="194" t="s">
        <v>5160</v>
      </c>
      <c r="E2261" s="195" t="s">
        <v>11</v>
      </c>
      <c r="F2261" s="195">
        <v>407190</v>
      </c>
      <c r="G2261" s="195"/>
      <c r="H2261" s="196" t="s">
        <v>5161</v>
      </c>
      <c r="I2261" s="197">
        <v>50</v>
      </c>
      <c r="J2261" s="197">
        <v>0</v>
      </c>
      <c r="K2261" s="198">
        <f t="shared" si="35"/>
        <v>50</v>
      </c>
      <c r="L2261" s="199" t="s">
        <v>1580</v>
      </c>
    </row>
    <row r="2262" spans="1:12" ht="56.25" customHeight="1">
      <c r="A2262" s="200">
        <v>291</v>
      </c>
      <c r="B2262" s="193" t="s">
        <v>1395</v>
      </c>
      <c r="C2262" s="194">
        <v>42818</v>
      </c>
      <c r="D2262" s="194" t="s">
        <v>5162</v>
      </c>
      <c r="E2262" s="195" t="s">
        <v>11</v>
      </c>
      <c r="F2262" s="195">
        <v>407189</v>
      </c>
      <c r="G2262" s="195"/>
      <c r="H2262" s="196" t="s">
        <v>5163</v>
      </c>
      <c r="I2262" s="197">
        <v>50</v>
      </c>
      <c r="J2262" s="197">
        <v>0</v>
      </c>
      <c r="K2262" s="198">
        <f t="shared" si="35"/>
        <v>50</v>
      </c>
      <c r="L2262" s="199" t="s">
        <v>1580</v>
      </c>
    </row>
    <row r="2263" spans="1:12" ht="56.25" customHeight="1">
      <c r="A2263" s="200">
        <v>35</v>
      </c>
      <c r="B2263" s="193" t="s">
        <v>1403</v>
      </c>
      <c r="C2263" s="194">
        <v>42818</v>
      </c>
      <c r="D2263" s="194" t="s">
        <v>4284</v>
      </c>
      <c r="E2263" s="195" t="s">
        <v>15</v>
      </c>
      <c r="F2263" s="195">
        <v>1948</v>
      </c>
      <c r="G2263" s="195"/>
      <c r="H2263" s="196" t="s">
        <v>4285</v>
      </c>
      <c r="I2263" s="197">
        <v>544.4</v>
      </c>
      <c r="J2263" s="197">
        <v>0</v>
      </c>
      <c r="K2263" s="198">
        <f t="shared" si="35"/>
        <v>544.4</v>
      </c>
      <c r="L2263" s="199" t="s">
        <v>1580</v>
      </c>
    </row>
    <row r="2264" spans="1:12" ht="56.25" customHeight="1">
      <c r="A2264" s="200">
        <v>35</v>
      </c>
      <c r="B2264" s="193" t="s">
        <v>1403</v>
      </c>
      <c r="C2264" s="194">
        <v>42818</v>
      </c>
      <c r="D2264" s="194" t="s">
        <v>4286</v>
      </c>
      <c r="E2264" s="195" t="s">
        <v>15</v>
      </c>
      <c r="F2264" s="195">
        <v>1949</v>
      </c>
      <c r="G2264" s="195"/>
      <c r="H2264" s="196" t="s">
        <v>4287</v>
      </c>
      <c r="I2264" s="197">
        <v>295.11</v>
      </c>
      <c r="J2264" s="197">
        <v>0</v>
      </c>
      <c r="K2264" s="198">
        <f t="shared" si="35"/>
        <v>295.11</v>
      </c>
      <c r="L2264" s="199" t="s">
        <v>1580</v>
      </c>
    </row>
    <row r="2265" spans="1:12" ht="56.25" customHeight="1">
      <c r="A2265" s="200" t="s">
        <v>629</v>
      </c>
      <c r="B2265" s="193" t="s">
        <v>630</v>
      </c>
      <c r="C2265" s="194">
        <v>42818</v>
      </c>
      <c r="D2265" s="194" t="s">
        <v>7733</v>
      </c>
      <c r="E2265" s="195" t="s">
        <v>11</v>
      </c>
      <c r="F2265" s="195">
        <v>8990</v>
      </c>
      <c r="G2265" s="195"/>
      <c r="H2265" s="196" t="s">
        <v>7734</v>
      </c>
      <c r="I2265" s="197">
        <v>389.84000000000003</v>
      </c>
      <c r="J2265" s="197">
        <v>0</v>
      </c>
      <c r="K2265" s="198">
        <f t="shared" si="35"/>
        <v>389.84000000000003</v>
      </c>
      <c r="L2265" s="199" t="s">
        <v>1580</v>
      </c>
    </row>
    <row r="2266" spans="1:12" ht="56.25" customHeight="1">
      <c r="A2266" s="200" t="s">
        <v>629</v>
      </c>
      <c r="B2266" s="193" t="s">
        <v>630</v>
      </c>
      <c r="C2266" s="194">
        <v>42818</v>
      </c>
      <c r="D2266" s="194" t="s">
        <v>7735</v>
      </c>
      <c r="E2266" s="195" t="s">
        <v>11</v>
      </c>
      <c r="F2266" s="195">
        <v>9102</v>
      </c>
      <c r="G2266" s="195"/>
      <c r="H2266" s="196" t="s">
        <v>7736</v>
      </c>
      <c r="I2266" s="197">
        <v>441.84000000000003</v>
      </c>
      <c r="J2266" s="197">
        <v>0</v>
      </c>
      <c r="K2266" s="198">
        <f t="shared" si="35"/>
        <v>441.84000000000003</v>
      </c>
      <c r="L2266" s="199" t="s">
        <v>1580</v>
      </c>
    </row>
    <row r="2267" spans="1:12" ht="56.25" customHeight="1">
      <c r="A2267" s="200">
        <v>197</v>
      </c>
      <c r="B2267" s="193" t="s">
        <v>1423</v>
      </c>
      <c r="C2267" s="194">
        <v>42818</v>
      </c>
      <c r="D2267" s="194" t="s">
        <v>4931</v>
      </c>
      <c r="E2267" s="195" t="s">
        <v>1290</v>
      </c>
      <c r="F2267" s="195">
        <v>1945</v>
      </c>
      <c r="G2267" s="195"/>
      <c r="H2267" s="196" t="s">
        <v>4932</v>
      </c>
      <c r="I2267" s="197">
        <v>196.17000000000002</v>
      </c>
      <c r="J2267" s="197">
        <v>0</v>
      </c>
      <c r="K2267" s="198">
        <f t="shared" si="35"/>
        <v>196.17000000000002</v>
      </c>
      <c r="L2267" s="199" t="s">
        <v>1580</v>
      </c>
    </row>
    <row r="2268" spans="1:12" ht="56.25" customHeight="1">
      <c r="A2268" s="200">
        <v>197</v>
      </c>
      <c r="B2268" s="193" t="s">
        <v>1423</v>
      </c>
      <c r="C2268" s="194">
        <v>42818</v>
      </c>
      <c r="D2268" s="194" t="s">
        <v>4933</v>
      </c>
      <c r="E2268" s="195" t="s">
        <v>15</v>
      </c>
      <c r="F2268" s="195">
        <v>1945</v>
      </c>
      <c r="G2268" s="195"/>
      <c r="H2268" s="196" t="s">
        <v>4934</v>
      </c>
      <c r="I2268" s="197">
        <v>285.92</v>
      </c>
      <c r="J2268" s="197">
        <v>0</v>
      </c>
      <c r="K2268" s="198">
        <f t="shared" si="35"/>
        <v>285.92</v>
      </c>
      <c r="L2268" s="199" t="s">
        <v>1580</v>
      </c>
    </row>
    <row r="2269" spans="1:12" ht="56.25" customHeight="1">
      <c r="A2269" s="200">
        <v>16</v>
      </c>
      <c r="B2269" s="193" t="s">
        <v>1405</v>
      </c>
      <c r="C2269" s="194">
        <v>42818</v>
      </c>
      <c r="D2269" s="194" t="s">
        <v>2733</v>
      </c>
      <c r="E2269" s="195" t="s">
        <v>1290</v>
      </c>
      <c r="F2269" s="195">
        <v>1938</v>
      </c>
      <c r="G2269" s="195"/>
      <c r="H2269" s="196" t="s">
        <v>2734</v>
      </c>
      <c r="I2269" s="197">
        <v>761</v>
      </c>
      <c r="J2269" s="197">
        <v>0</v>
      </c>
      <c r="K2269" s="198">
        <f t="shared" si="35"/>
        <v>761</v>
      </c>
      <c r="L2269" s="199" t="s">
        <v>1580</v>
      </c>
    </row>
    <row r="2270" spans="1:12" ht="56.25" customHeight="1">
      <c r="A2270" s="200">
        <v>16</v>
      </c>
      <c r="B2270" s="193" t="s">
        <v>1405</v>
      </c>
      <c r="C2270" s="194">
        <v>42818</v>
      </c>
      <c r="D2270" s="194" t="s">
        <v>2735</v>
      </c>
      <c r="E2270" s="195" t="s">
        <v>15</v>
      </c>
      <c r="F2270" s="195">
        <v>1938</v>
      </c>
      <c r="G2270" s="195"/>
      <c r="H2270" s="196" t="s">
        <v>2736</v>
      </c>
      <c r="I2270" s="197">
        <v>294.22000000000003</v>
      </c>
      <c r="J2270" s="197">
        <v>0</v>
      </c>
      <c r="K2270" s="198">
        <f t="shared" si="35"/>
        <v>294.22000000000003</v>
      </c>
      <c r="L2270" s="199" t="s">
        <v>1580</v>
      </c>
    </row>
    <row r="2271" spans="1:12" ht="56.25" customHeight="1">
      <c r="A2271" s="200">
        <v>513</v>
      </c>
      <c r="B2271" s="193" t="s">
        <v>1394</v>
      </c>
      <c r="C2271" s="194">
        <v>42818</v>
      </c>
      <c r="D2271" s="194" t="s">
        <v>5945</v>
      </c>
      <c r="E2271" s="195" t="s">
        <v>15</v>
      </c>
      <c r="F2271" s="195">
        <v>407052</v>
      </c>
      <c r="G2271" s="195"/>
      <c r="H2271" s="196" t="s">
        <v>5946</v>
      </c>
      <c r="I2271" s="197">
        <v>50</v>
      </c>
      <c r="J2271" s="197">
        <v>0</v>
      </c>
      <c r="K2271" s="198">
        <f t="shared" si="35"/>
        <v>50</v>
      </c>
      <c r="L2271" s="199" t="s">
        <v>1580</v>
      </c>
    </row>
    <row r="2272" spans="1:12" ht="56.25" customHeight="1">
      <c r="A2272" s="200">
        <v>10</v>
      </c>
      <c r="B2272" s="193" t="s">
        <v>1384</v>
      </c>
      <c r="C2272" s="194">
        <v>42818</v>
      </c>
      <c r="D2272" s="194" t="s">
        <v>2579</v>
      </c>
      <c r="E2272" s="195" t="s">
        <v>15</v>
      </c>
      <c r="F2272" s="195">
        <v>407056</v>
      </c>
      <c r="G2272" s="195"/>
      <c r="H2272" s="196" t="s">
        <v>2580</v>
      </c>
      <c r="I2272" s="197">
        <v>50</v>
      </c>
      <c r="J2272" s="197">
        <v>0</v>
      </c>
      <c r="K2272" s="198">
        <f t="shared" si="35"/>
        <v>50</v>
      </c>
      <c r="L2272" s="199" t="s">
        <v>1580</v>
      </c>
    </row>
    <row r="2273" spans="1:12" ht="56.25" customHeight="1">
      <c r="A2273" s="200">
        <v>513</v>
      </c>
      <c r="B2273" s="193" t="s">
        <v>1394</v>
      </c>
      <c r="C2273" s="194">
        <v>42818</v>
      </c>
      <c r="D2273" s="194" t="s">
        <v>5947</v>
      </c>
      <c r="E2273" s="195" t="s">
        <v>15</v>
      </c>
      <c r="F2273" s="195">
        <v>407060</v>
      </c>
      <c r="G2273" s="195"/>
      <c r="H2273" s="196" t="s">
        <v>5948</v>
      </c>
      <c r="I2273" s="197">
        <v>50</v>
      </c>
      <c r="J2273" s="197">
        <v>0</v>
      </c>
      <c r="K2273" s="198">
        <f t="shared" si="35"/>
        <v>50</v>
      </c>
      <c r="L2273" s="199" t="s">
        <v>1580</v>
      </c>
    </row>
    <row r="2274" spans="1:12" ht="56.25" customHeight="1">
      <c r="A2274" s="200" t="s">
        <v>628</v>
      </c>
      <c r="B2274" s="193" t="s">
        <v>627</v>
      </c>
      <c r="C2274" s="194">
        <v>42821</v>
      </c>
      <c r="D2274" s="194" t="s">
        <v>6602</v>
      </c>
      <c r="E2274" s="195" t="s">
        <v>1728</v>
      </c>
      <c r="F2274" s="195">
        <v>13038140</v>
      </c>
      <c r="G2274" s="195"/>
      <c r="H2274" s="196" t="s">
        <v>6603</v>
      </c>
      <c r="I2274" s="197">
        <v>0</v>
      </c>
      <c r="J2274" s="197">
        <v>1547.41</v>
      </c>
      <c r="K2274" s="198">
        <f t="shared" si="35"/>
        <v>1547.41</v>
      </c>
      <c r="L2274" s="199" t="s">
        <v>1580</v>
      </c>
    </row>
    <row r="2275" spans="1:12" ht="56.25" customHeight="1">
      <c r="A2275" s="200" t="s">
        <v>628</v>
      </c>
      <c r="B2275" s="193" t="s">
        <v>627</v>
      </c>
      <c r="C2275" s="194">
        <v>42821</v>
      </c>
      <c r="D2275" s="194" t="s">
        <v>6604</v>
      </c>
      <c r="E2275" s="195" t="s">
        <v>1728</v>
      </c>
      <c r="F2275" s="195">
        <v>13038141</v>
      </c>
      <c r="G2275" s="195"/>
      <c r="H2275" s="196" t="s">
        <v>6605</v>
      </c>
      <c r="I2275" s="197">
        <v>0</v>
      </c>
      <c r="J2275" s="197">
        <v>13255.45</v>
      </c>
      <c r="K2275" s="198">
        <f t="shared" si="35"/>
        <v>13255.45</v>
      </c>
      <c r="L2275" s="199" t="s">
        <v>1580</v>
      </c>
    </row>
    <row r="2276" spans="1:12" ht="56.25" customHeight="1">
      <c r="A2276" s="200" t="s">
        <v>628</v>
      </c>
      <c r="B2276" s="193" t="s">
        <v>627</v>
      </c>
      <c r="C2276" s="194">
        <v>42821</v>
      </c>
      <c r="D2276" s="194" t="s">
        <v>6606</v>
      </c>
      <c r="E2276" s="195" t="s">
        <v>1728</v>
      </c>
      <c r="F2276" s="195">
        <v>13038142</v>
      </c>
      <c r="G2276" s="195"/>
      <c r="H2276" s="196" t="s">
        <v>6607</v>
      </c>
      <c r="I2276" s="197">
        <v>0</v>
      </c>
      <c r="J2276" s="197">
        <v>135420.37</v>
      </c>
      <c r="K2276" s="198">
        <f t="shared" si="35"/>
        <v>135420.37</v>
      </c>
      <c r="L2276" s="199" t="s">
        <v>1580</v>
      </c>
    </row>
    <row r="2277" spans="1:12" ht="56.25" customHeight="1">
      <c r="A2277" s="200" t="s">
        <v>628</v>
      </c>
      <c r="B2277" s="193" t="s">
        <v>627</v>
      </c>
      <c r="C2277" s="194">
        <v>42821</v>
      </c>
      <c r="D2277" s="194" t="s">
        <v>6608</v>
      </c>
      <c r="E2277" s="195" t="s">
        <v>1728</v>
      </c>
      <c r="F2277" s="195">
        <v>13038143</v>
      </c>
      <c r="G2277" s="195"/>
      <c r="H2277" s="196" t="s">
        <v>6609</v>
      </c>
      <c r="I2277" s="197">
        <v>0</v>
      </c>
      <c r="J2277" s="197">
        <v>143664.68</v>
      </c>
      <c r="K2277" s="198">
        <f t="shared" si="35"/>
        <v>143664.68</v>
      </c>
      <c r="L2277" s="199" t="s">
        <v>1580</v>
      </c>
    </row>
    <row r="2278" spans="1:12" ht="56.25" customHeight="1">
      <c r="A2278" s="200" t="s">
        <v>628</v>
      </c>
      <c r="B2278" s="193" t="s">
        <v>627</v>
      </c>
      <c r="C2278" s="194">
        <v>42821</v>
      </c>
      <c r="D2278" s="194" t="s">
        <v>6610</v>
      </c>
      <c r="E2278" s="195" t="s">
        <v>1728</v>
      </c>
      <c r="F2278" s="195">
        <v>13038144</v>
      </c>
      <c r="G2278" s="195"/>
      <c r="H2278" s="196" t="s">
        <v>6611</v>
      </c>
      <c r="I2278" s="197">
        <v>0</v>
      </c>
      <c r="J2278" s="197">
        <v>310655.85000000003</v>
      </c>
      <c r="K2278" s="198">
        <f t="shared" si="35"/>
        <v>310655.85000000003</v>
      </c>
      <c r="L2278" s="199" t="s">
        <v>1580</v>
      </c>
    </row>
    <row r="2279" spans="1:12" ht="56.25" customHeight="1">
      <c r="A2279" s="200" t="s">
        <v>628</v>
      </c>
      <c r="B2279" s="193" t="s">
        <v>627</v>
      </c>
      <c r="C2279" s="194">
        <v>42821</v>
      </c>
      <c r="D2279" s="194" t="s">
        <v>6612</v>
      </c>
      <c r="E2279" s="195" t="s">
        <v>1728</v>
      </c>
      <c r="F2279" s="195">
        <v>13038174</v>
      </c>
      <c r="G2279" s="195"/>
      <c r="H2279" s="196" t="s">
        <v>6613</v>
      </c>
      <c r="I2279" s="197">
        <v>0</v>
      </c>
      <c r="J2279" s="197">
        <v>66620.31</v>
      </c>
      <c r="K2279" s="198">
        <f t="shared" si="35"/>
        <v>66620.31</v>
      </c>
      <c r="L2279" s="199" t="s">
        <v>1580</v>
      </c>
    </row>
    <row r="2280" spans="1:12" ht="56.25" customHeight="1">
      <c r="A2280" s="200" t="s">
        <v>631</v>
      </c>
      <c r="B2280" s="193" t="s">
        <v>632</v>
      </c>
      <c r="C2280" s="194">
        <v>42821</v>
      </c>
      <c r="D2280" s="194" t="s">
        <v>7818</v>
      </c>
      <c r="E2280" s="195" t="s">
        <v>1289</v>
      </c>
      <c r="F2280" s="195">
        <v>13038212</v>
      </c>
      <c r="G2280" s="195"/>
      <c r="H2280" s="196" t="s">
        <v>7819</v>
      </c>
      <c r="I2280" s="197">
        <v>0</v>
      </c>
      <c r="J2280" s="197">
        <v>44657.73</v>
      </c>
      <c r="K2280" s="198">
        <f t="shared" si="35"/>
        <v>44657.73</v>
      </c>
      <c r="L2280" s="199" t="s">
        <v>1580</v>
      </c>
    </row>
    <row r="2281" spans="1:12" ht="56.25" customHeight="1">
      <c r="A2281" s="200">
        <v>25</v>
      </c>
      <c r="B2281" s="193" t="s">
        <v>1408</v>
      </c>
      <c r="C2281" s="194">
        <v>42821</v>
      </c>
      <c r="D2281" s="194" t="s">
        <v>4132</v>
      </c>
      <c r="E2281" s="195" t="s">
        <v>1728</v>
      </c>
      <c r="F2281" s="195">
        <v>13026523</v>
      </c>
      <c r="G2281" s="195"/>
      <c r="H2281" s="196" t="s">
        <v>4133</v>
      </c>
      <c r="I2281" s="197">
        <v>1033074.11</v>
      </c>
      <c r="J2281" s="197">
        <v>0</v>
      </c>
      <c r="K2281" s="198">
        <f t="shared" si="35"/>
        <v>1033074.11</v>
      </c>
      <c r="L2281" s="199" t="s">
        <v>1580</v>
      </c>
    </row>
    <row r="2282" spans="1:12" ht="56.25" customHeight="1">
      <c r="A2282" s="200">
        <v>25</v>
      </c>
      <c r="B2282" s="193" t="s">
        <v>1408</v>
      </c>
      <c r="C2282" s="194">
        <v>42821</v>
      </c>
      <c r="D2282" s="194" t="s">
        <v>4134</v>
      </c>
      <c r="E2282" s="195" t="s">
        <v>1728</v>
      </c>
      <c r="F2282" s="195">
        <v>13026522</v>
      </c>
      <c r="G2282" s="195"/>
      <c r="H2282" s="196" t="s">
        <v>4135</v>
      </c>
      <c r="I2282" s="197">
        <v>374706.4</v>
      </c>
      <c r="J2282" s="197">
        <v>0</v>
      </c>
      <c r="K2282" s="198">
        <f t="shared" si="35"/>
        <v>374706.4</v>
      </c>
      <c r="L2282" s="199" t="s">
        <v>1580</v>
      </c>
    </row>
    <row r="2283" spans="1:12" ht="56.25" customHeight="1">
      <c r="A2283" s="200">
        <v>25</v>
      </c>
      <c r="B2283" s="193" t="s">
        <v>1408</v>
      </c>
      <c r="C2283" s="194">
        <v>42821</v>
      </c>
      <c r="D2283" s="194" t="s">
        <v>4136</v>
      </c>
      <c r="E2283" s="195" t="s">
        <v>1728</v>
      </c>
      <c r="F2283" s="195">
        <v>13026521</v>
      </c>
      <c r="G2283" s="195"/>
      <c r="H2283" s="196" t="s">
        <v>4137</v>
      </c>
      <c r="I2283" s="197">
        <v>827914.26</v>
      </c>
      <c r="J2283" s="197">
        <v>0</v>
      </c>
      <c r="K2283" s="198">
        <f t="shared" si="35"/>
        <v>827914.26</v>
      </c>
      <c r="L2283" s="199" t="s">
        <v>1580</v>
      </c>
    </row>
    <row r="2284" spans="1:12" ht="56.25" customHeight="1">
      <c r="A2284" s="200">
        <v>25</v>
      </c>
      <c r="B2284" s="193" t="s">
        <v>1408</v>
      </c>
      <c r="C2284" s="194">
        <v>42821</v>
      </c>
      <c r="D2284" s="194" t="s">
        <v>4138</v>
      </c>
      <c r="E2284" s="195" t="s">
        <v>1728</v>
      </c>
      <c r="F2284" s="195">
        <v>13026520</v>
      </c>
      <c r="G2284" s="195"/>
      <c r="H2284" s="196" t="s">
        <v>4139</v>
      </c>
      <c r="I2284" s="197">
        <v>1146526.8600000001</v>
      </c>
      <c r="J2284" s="197">
        <v>0</v>
      </c>
      <c r="K2284" s="198">
        <f t="shared" si="35"/>
        <v>1146526.8600000001</v>
      </c>
      <c r="L2284" s="199" t="s">
        <v>1580</v>
      </c>
    </row>
    <row r="2285" spans="1:12" ht="56.25" customHeight="1">
      <c r="A2285" s="200">
        <v>25</v>
      </c>
      <c r="B2285" s="193" t="s">
        <v>1408</v>
      </c>
      <c r="C2285" s="194">
        <v>42821</v>
      </c>
      <c r="D2285" s="194" t="s">
        <v>4140</v>
      </c>
      <c r="E2285" s="195" t="s">
        <v>1728</v>
      </c>
      <c r="F2285" s="195">
        <v>13026519</v>
      </c>
      <c r="G2285" s="195"/>
      <c r="H2285" s="196" t="s">
        <v>4141</v>
      </c>
      <c r="I2285" s="197">
        <v>1302495.3600000001</v>
      </c>
      <c r="J2285" s="197">
        <v>0</v>
      </c>
      <c r="K2285" s="198">
        <f t="shared" si="35"/>
        <v>1302495.3600000001</v>
      </c>
      <c r="L2285" s="199" t="s">
        <v>1580</v>
      </c>
    </row>
    <row r="2286" spans="1:12" ht="56.25" customHeight="1">
      <c r="A2286" s="200">
        <v>25</v>
      </c>
      <c r="B2286" s="193" t="s">
        <v>1408</v>
      </c>
      <c r="C2286" s="194">
        <v>42821</v>
      </c>
      <c r="D2286" s="194" t="s">
        <v>4142</v>
      </c>
      <c r="E2286" s="195" t="s">
        <v>1728</v>
      </c>
      <c r="F2286" s="195">
        <v>13026518</v>
      </c>
      <c r="G2286" s="195"/>
      <c r="H2286" s="196" t="s">
        <v>4143</v>
      </c>
      <c r="I2286" s="197">
        <v>648809.21</v>
      </c>
      <c r="J2286" s="197">
        <v>0</v>
      </c>
      <c r="K2286" s="198">
        <f t="shared" si="35"/>
        <v>648809.21</v>
      </c>
      <c r="L2286" s="199" t="s">
        <v>1580</v>
      </c>
    </row>
    <row r="2287" spans="1:12" ht="56.25" customHeight="1">
      <c r="A2287" s="200">
        <v>25</v>
      </c>
      <c r="B2287" s="193" t="s">
        <v>1408</v>
      </c>
      <c r="C2287" s="194">
        <v>42821</v>
      </c>
      <c r="D2287" s="194" t="s">
        <v>4144</v>
      </c>
      <c r="E2287" s="195" t="s">
        <v>1728</v>
      </c>
      <c r="F2287" s="195">
        <v>13026517</v>
      </c>
      <c r="G2287" s="195"/>
      <c r="H2287" s="196" t="s">
        <v>4145</v>
      </c>
      <c r="I2287" s="197">
        <v>426177.53</v>
      </c>
      <c r="J2287" s="197">
        <v>0</v>
      </c>
      <c r="K2287" s="198">
        <f t="shared" si="35"/>
        <v>426177.53</v>
      </c>
      <c r="L2287" s="199" t="s">
        <v>1580</v>
      </c>
    </row>
    <row r="2288" spans="1:12" ht="56.25" customHeight="1">
      <c r="A2288" s="200">
        <v>25</v>
      </c>
      <c r="B2288" s="193" t="s">
        <v>1408</v>
      </c>
      <c r="C2288" s="194">
        <v>42821</v>
      </c>
      <c r="D2288" s="194" t="s">
        <v>4146</v>
      </c>
      <c r="E2288" s="195" t="s">
        <v>1728</v>
      </c>
      <c r="F2288" s="195">
        <v>13026516</v>
      </c>
      <c r="G2288" s="195"/>
      <c r="H2288" s="196" t="s">
        <v>4147</v>
      </c>
      <c r="I2288" s="197">
        <v>1533541.7</v>
      </c>
      <c r="J2288" s="197">
        <v>0</v>
      </c>
      <c r="K2288" s="198">
        <f t="shared" si="35"/>
        <v>1533541.7</v>
      </c>
      <c r="L2288" s="199" t="s">
        <v>1580</v>
      </c>
    </row>
    <row r="2289" spans="1:12" ht="56.25" customHeight="1">
      <c r="A2289" s="200">
        <v>25</v>
      </c>
      <c r="B2289" s="193" t="s">
        <v>1408</v>
      </c>
      <c r="C2289" s="194">
        <v>42821</v>
      </c>
      <c r="D2289" s="194" t="s">
        <v>4148</v>
      </c>
      <c r="E2289" s="195" t="s">
        <v>1728</v>
      </c>
      <c r="F2289" s="195">
        <v>13026515</v>
      </c>
      <c r="G2289" s="195"/>
      <c r="H2289" s="196" t="s">
        <v>4149</v>
      </c>
      <c r="I2289" s="197">
        <v>751620.19000000006</v>
      </c>
      <c r="J2289" s="197">
        <v>0</v>
      </c>
      <c r="K2289" s="198">
        <f t="shared" si="35"/>
        <v>751620.19000000006</v>
      </c>
      <c r="L2289" s="199" t="s">
        <v>1580</v>
      </c>
    </row>
    <row r="2290" spans="1:12" ht="56.25" customHeight="1">
      <c r="A2290" s="200">
        <v>25</v>
      </c>
      <c r="B2290" s="193" t="s">
        <v>1408</v>
      </c>
      <c r="C2290" s="194">
        <v>42821</v>
      </c>
      <c r="D2290" s="194" t="s">
        <v>4150</v>
      </c>
      <c r="E2290" s="195" t="s">
        <v>1728</v>
      </c>
      <c r="F2290" s="195">
        <v>13026514</v>
      </c>
      <c r="G2290" s="195"/>
      <c r="H2290" s="196" t="s">
        <v>4151</v>
      </c>
      <c r="I2290" s="197">
        <v>198274.75</v>
      </c>
      <c r="J2290" s="197">
        <v>0</v>
      </c>
      <c r="K2290" s="198">
        <f t="shared" si="35"/>
        <v>198274.75</v>
      </c>
      <c r="L2290" s="199" t="s">
        <v>1580</v>
      </c>
    </row>
    <row r="2291" spans="1:12" ht="56.25" customHeight="1">
      <c r="A2291" s="200">
        <v>25</v>
      </c>
      <c r="B2291" s="193" t="s">
        <v>1408</v>
      </c>
      <c r="C2291" s="194">
        <v>42821</v>
      </c>
      <c r="D2291" s="194" t="s">
        <v>4152</v>
      </c>
      <c r="E2291" s="195" t="s">
        <v>1728</v>
      </c>
      <c r="F2291" s="195">
        <v>13026513</v>
      </c>
      <c r="G2291" s="195"/>
      <c r="H2291" s="196" t="s">
        <v>4153</v>
      </c>
      <c r="I2291" s="197">
        <v>349709.8</v>
      </c>
      <c r="J2291" s="197">
        <v>0</v>
      </c>
      <c r="K2291" s="198">
        <f t="shared" si="35"/>
        <v>349709.8</v>
      </c>
      <c r="L2291" s="199" t="s">
        <v>1580</v>
      </c>
    </row>
    <row r="2292" spans="1:12" ht="56.25" customHeight="1">
      <c r="A2292" s="200" t="s">
        <v>628</v>
      </c>
      <c r="B2292" s="193" t="s">
        <v>627</v>
      </c>
      <c r="C2292" s="194">
        <v>42821</v>
      </c>
      <c r="D2292" s="194" t="s">
        <v>6614</v>
      </c>
      <c r="E2292" s="195" t="s">
        <v>6</v>
      </c>
      <c r="F2292" s="195">
        <v>817746</v>
      </c>
      <c r="G2292" s="195"/>
      <c r="H2292" s="196" t="s">
        <v>6615</v>
      </c>
      <c r="I2292" s="197">
        <v>0</v>
      </c>
      <c r="J2292" s="197">
        <v>5574.4400000000005</v>
      </c>
      <c r="K2292" s="198">
        <f t="shared" si="35"/>
        <v>5574.4400000000005</v>
      </c>
      <c r="L2292" s="199" t="s">
        <v>1580</v>
      </c>
    </row>
    <row r="2293" spans="1:12" ht="56.25" customHeight="1">
      <c r="A2293" s="200" t="s">
        <v>628</v>
      </c>
      <c r="B2293" s="193" t="s">
        <v>627</v>
      </c>
      <c r="C2293" s="194">
        <v>42821</v>
      </c>
      <c r="D2293" s="194" t="s">
        <v>6616</v>
      </c>
      <c r="E2293" s="195" t="s">
        <v>6</v>
      </c>
      <c r="F2293" s="195">
        <v>817749</v>
      </c>
      <c r="G2293" s="195"/>
      <c r="H2293" s="196" t="s">
        <v>6617</v>
      </c>
      <c r="I2293" s="197">
        <v>0</v>
      </c>
      <c r="J2293" s="197">
        <v>297052.11</v>
      </c>
      <c r="K2293" s="198">
        <f t="shared" si="35"/>
        <v>297052.11</v>
      </c>
      <c r="L2293" s="199" t="s">
        <v>1580</v>
      </c>
    </row>
    <row r="2294" spans="1:12" ht="56.25" customHeight="1">
      <c r="A2294" s="200">
        <v>249</v>
      </c>
      <c r="B2294" s="193" t="s">
        <v>1486</v>
      </c>
      <c r="C2294" s="194">
        <v>42821</v>
      </c>
      <c r="D2294" s="194" t="s">
        <v>5016</v>
      </c>
      <c r="E2294" s="195" t="s">
        <v>11</v>
      </c>
      <c r="F2294" s="195">
        <v>882945</v>
      </c>
      <c r="G2294" s="195"/>
      <c r="H2294" s="196" t="s">
        <v>5017</v>
      </c>
      <c r="I2294" s="197">
        <v>578.49</v>
      </c>
      <c r="J2294" s="197">
        <v>0</v>
      </c>
      <c r="K2294" s="198">
        <f t="shared" si="35"/>
        <v>578.49</v>
      </c>
      <c r="L2294" s="199" t="s">
        <v>1580</v>
      </c>
    </row>
    <row r="2295" spans="1:12" ht="56.25" customHeight="1">
      <c r="A2295" s="200">
        <v>10</v>
      </c>
      <c r="B2295" s="193" t="s">
        <v>1384</v>
      </c>
      <c r="C2295" s="194">
        <v>42821</v>
      </c>
      <c r="D2295" s="194" t="s">
        <v>2581</v>
      </c>
      <c r="E2295" s="195" t="s">
        <v>6</v>
      </c>
      <c r="F2295" s="195">
        <v>882978</v>
      </c>
      <c r="G2295" s="195"/>
      <c r="H2295" s="196" t="s">
        <v>2582</v>
      </c>
      <c r="I2295" s="197">
        <v>0</v>
      </c>
      <c r="J2295" s="197">
        <v>4138.3599999999997</v>
      </c>
      <c r="K2295" s="198">
        <f t="shared" si="35"/>
        <v>4138.3599999999997</v>
      </c>
      <c r="L2295" s="199" t="s">
        <v>1580</v>
      </c>
    </row>
    <row r="2296" spans="1:12" ht="56.25" customHeight="1">
      <c r="A2296" s="200">
        <v>10</v>
      </c>
      <c r="B2296" s="193" t="s">
        <v>1384</v>
      </c>
      <c r="C2296" s="194">
        <v>42821</v>
      </c>
      <c r="D2296" s="194" t="s">
        <v>2583</v>
      </c>
      <c r="E2296" s="195" t="s">
        <v>11</v>
      </c>
      <c r="F2296" s="195">
        <v>882978</v>
      </c>
      <c r="G2296" s="195"/>
      <c r="H2296" s="196" t="s">
        <v>2584</v>
      </c>
      <c r="I2296" s="197">
        <v>50</v>
      </c>
      <c r="J2296" s="197">
        <v>0</v>
      </c>
      <c r="K2296" s="198">
        <f t="shared" si="35"/>
        <v>50</v>
      </c>
      <c r="L2296" s="199" t="s">
        <v>1580</v>
      </c>
    </row>
    <row r="2297" spans="1:12" ht="56.25" customHeight="1">
      <c r="A2297" s="200">
        <v>10</v>
      </c>
      <c r="B2297" s="193" t="s">
        <v>1384</v>
      </c>
      <c r="C2297" s="194">
        <v>42821</v>
      </c>
      <c r="D2297" s="194" t="s">
        <v>2585</v>
      </c>
      <c r="E2297" s="195" t="s">
        <v>6</v>
      </c>
      <c r="F2297" s="195">
        <v>882994</v>
      </c>
      <c r="G2297" s="195"/>
      <c r="H2297" s="196" t="s">
        <v>2586</v>
      </c>
      <c r="I2297" s="197">
        <v>0</v>
      </c>
      <c r="J2297" s="197">
        <v>8603.06</v>
      </c>
      <c r="K2297" s="198">
        <f t="shared" si="35"/>
        <v>8603.06</v>
      </c>
      <c r="L2297" s="199" t="s">
        <v>1580</v>
      </c>
    </row>
    <row r="2298" spans="1:12" ht="56.25" customHeight="1">
      <c r="A2298" s="200">
        <v>10</v>
      </c>
      <c r="B2298" s="193" t="s">
        <v>1384</v>
      </c>
      <c r="C2298" s="194">
        <v>42821</v>
      </c>
      <c r="D2298" s="194" t="s">
        <v>2587</v>
      </c>
      <c r="E2298" s="195" t="s">
        <v>11</v>
      </c>
      <c r="F2298" s="195">
        <v>882994</v>
      </c>
      <c r="G2298" s="195"/>
      <c r="H2298" s="196" t="s">
        <v>2588</v>
      </c>
      <c r="I2298" s="197">
        <v>50</v>
      </c>
      <c r="J2298" s="197">
        <v>0</v>
      </c>
      <c r="K2298" s="198">
        <f t="shared" si="35"/>
        <v>50</v>
      </c>
      <c r="L2298" s="199" t="s">
        <v>1580</v>
      </c>
    </row>
    <row r="2299" spans="1:12" ht="56.25" customHeight="1">
      <c r="A2299" s="200">
        <v>513</v>
      </c>
      <c r="B2299" s="193" t="s">
        <v>1394</v>
      </c>
      <c r="C2299" s="194">
        <v>42821</v>
      </c>
      <c r="D2299" s="194" t="s">
        <v>5949</v>
      </c>
      <c r="E2299" s="195" t="s">
        <v>11</v>
      </c>
      <c r="F2299" s="195">
        <v>883003</v>
      </c>
      <c r="G2299" s="195"/>
      <c r="H2299" s="196" t="s">
        <v>5950</v>
      </c>
      <c r="I2299" s="197">
        <v>50</v>
      </c>
      <c r="J2299" s="197">
        <v>0</v>
      </c>
      <c r="K2299" s="198">
        <f t="shared" si="35"/>
        <v>50</v>
      </c>
      <c r="L2299" s="199" t="s">
        <v>1580</v>
      </c>
    </row>
    <row r="2300" spans="1:12" ht="56.25" customHeight="1">
      <c r="A2300" s="200">
        <v>513</v>
      </c>
      <c r="B2300" s="193" t="s">
        <v>1394</v>
      </c>
      <c r="C2300" s="194">
        <v>42821</v>
      </c>
      <c r="D2300" s="194" t="s">
        <v>5951</v>
      </c>
      <c r="E2300" s="195" t="s">
        <v>11</v>
      </c>
      <c r="F2300" s="195">
        <v>883019</v>
      </c>
      <c r="G2300" s="195"/>
      <c r="H2300" s="196" t="s">
        <v>5952</v>
      </c>
      <c r="I2300" s="197">
        <v>50</v>
      </c>
      <c r="J2300" s="197">
        <v>0</v>
      </c>
      <c r="K2300" s="198">
        <f t="shared" si="35"/>
        <v>50</v>
      </c>
      <c r="L2300" s="199" t="s">
        <v>1580</v>
      </c>
    </row>
    <row r="2301" spans="1:12" ht="56.25" customHeight="1">
      <c r="A2301" s="200">
        <v>117</v>
      </c>
      <c r="B2301" s="193" t="s">
        <v>1397</v>
      </c>
      <c r="C2301" s="194">
        <v>42821</v>
      </c>
      <c r="D2301" s="194" t="s">
        <v>4742</v>
      </c>
      <c r="E2301" s="195" t="s">
        <v>11</v>
      </c>
      <c r="F2301" s="195">
        <v>883048</v>
      </c>
      <c r="G2301" s="195"/>
      <c r="H2301" s="196" t="s">
        <v>4743</v>
      </c>
      <c r="I2301" s="197">
        <v>50</v>
      </c>
      <c r="J2301" s="197">
        <v>0</v>
      </c>
      <c r="K2301" s="198">
        <f t="shared" si="35"/>
        <v>50</v>
      </c>
      <c r="L2301" s="199" t="s">
        <v>1580</v>
      </c>
    </row>
    <row r="2302" spans="1:12" ht="56.25" customHeight="1">
      <c r="A2302" s="200">
        <v>117</v>
      </c>
      <c r="B2302" s="193" t="s">
        <v>1397</v>
      </c>
      <c r="C2302" s="194">
        <v>42821</v>
      </c>
      <c r="D2302" s="194" t="s">
        <v>4744</v>
      </c>
      <c r="E2302" s="195" t="s">
        <v>11</v>
      </c>
      <c r="F2302" s="195">
        <v>883052</v>
      </c>
      <c r="G2302" s="195"/>
      <c r="H2302" s="196" t="s">
        <v>4745</v>
      </c>
      <c r="I2302" s="197">
        <v>50</v>
      </c>
      <c r="J2302" s="197">
        <v>0</v>
      </c>
      <c r="K2302" s="198">
        <f t="shared" si="35"/>
        <v>50</v>
      </c>
      <c r="L2302" s="199" t="s">
        <v>1580</v>
      </c>
    </row>
    <row r="2303" spans="1:12" ht="56.25" customHeight="1">
      <c r="A2303" s="200">
        <v>119</v>
      </c>
      <c r="B2303" s="193" t="s">
        <v>1495</v>
      </c>
      <c r="C2303" s="194">
        <v>42821</v>
      </c>
      <c r="D2303" s="194" t="s">
        <v>4816</v>
      </c>
      <c r="E2303" s="195" t="s">
        <v>11</v>
      </c>
      <c r="F2303" s="195">
        <v>883056</v>
      </c>
      <c r="G2303" s="195"/>
      <c r="H2303" s="196" t="s">
        <v>4817</v>
      </c>
      <c r="I2303" s="197">
        <v>50</v>
      </c>
      <c r="J2303" s="197">
        <v>0</v>
      </c>
      <c r="K2303" s="198">
        <f t="shared" si="35"/>
        <v>50</v>
      </c>
      <c r="L2303" s="199" t="s">
        <v>1580</v>
      </c>
    </row>
    <row r="2304" spans="1:12" ht="56.25" customHeight="1">
      <c r="A2304" s="200">
        <v>117</v>
      </c>
      <c r="B2304" s="193" t="s">
        <v>1397</v>
      </c>
      <c r="C2304" s="194">
        <v>42821</v>
      </c>
      <c r="D2304" s="194" t="s">
        <v>4746</v>
      </c>
      <c r="E2304" s="195" t="s">
        <v>11</v>
      </c>
      <c r="F2304" s="195">
        <v>883063</v>
      </c>
      <c r="G2304" s="195"/>
      <c r="H2304" s="196" t="s">
        <v>4747</v>
      </c>
      <c r="I2304" s="197">
        <v>50</v>
      </c>
      <c r="J2304" s="197">
        <v>0</v>
      </c>
      <c r="K2304" s="198">
        <f t="shared" si="35"/>
        <v>50</v>
      </c>
      <c r="L2304" s="199" t="s">
        <v>1580</v>
      </c>
    </row>
    <row r="2305" spans="1:12" ht="56.25" customHeight="1">
      <c r="A2305" s="200" t="s">
        <v>628</v>
      </c>
      <c r="B2305" s="193" t="s">
        <v>627</v>
      </c>
      <c r="C2305" s="194">
        <v>42821</v>
      </c>
      <c r="D2305" s="194" t="s">
        <v>6618</v>
      </c>
      <c r="E2305" s="195" t="s">
        <v>11</v>
      </c>
      <c r="F2305" s="195">
        <v>883072</v>
      </c>
      <c r="G2305" s="195"/>
      <c r="H2305" s="196" t="s">
        <v>6619</v>
      </c>
      <c r="I2305" s="197">
        <v>50</v>
      </c>
      <c r="J2305" s="197">
        <v>0</v>
      </c>
      <c r="K2305" s="198">
        <f t="shared" si="35"/>
        <v>50</v>
      </c>
      <c r="L2305" s="199" t="s">
        <v>1580</v>
      </c>
    </row>
    <row r="2306" spans="1:12" ht="56.25" customHeight="1">
      <c r="A2306" s="200" t="s">
        <v>628</v>
      </c>
      <c r="B2306" s="193" t="s">
        <v>627</v>
      </c>
      <c r="C2306" s="194">
        <v>42821</v>
      </c>
      <c r="D2306" s="194" t="s">
        <v>6620</v>
      </c>
      <c r="E2306" s="195" t="s">
        <v>11</v>
      </c>
      <c r="F2306" s="195">
        <v>883080</v>
      </c>
      <c r="G2306" s="195"/>
      <c r="H2306" s="196" t="s">
        <v>6621</v>
      </c>
      <c r="I2306" s="197">
        <v>50</v>
      </c>
      <c r="J2306" s="197">
        <v>0</v>
      </c>
      <c r="K2306" s="198">
        <f t="shared" si="35"/>
        <v>50</v>
      </c>
      <c r="L2306" s="199" t="s">
        <v>1580</v>
      </c>
    </row>
    <row r="2307" spans="1:12" ht="56.25" customHeight="1">
      <c r="A2307" s="200" t="s">
        <v>629</v>
      </c>
      <c r="B2307" s="193" t="s">
        <v>630</v>
      </c>
      <c r="C2307" s="194">
        <v>42821</v>
      </c>
      <c r="D2307" s="194" t="s">
        <v>7737</v>
      </c>
      <c r="E2307" s="195" t="s">
        <v>13</v>
      </c>
      <c r="F2307" s="195">
        <v>45734</v>
      </c>
      <c r="G2307" s="195"/>
      <c r="H2307" s="196" t="s">
        <v>1281</v>
      </c>
      <c r="I2307" s="197">
        <v>826.87</v>
      </c>
      <c r="J2307" s="197">
        <v>0</v>
      </c>
      <c r="K2307" s="198">
        <f t="shared" si="35"/>
        <v>826.87</v>
      </c>
      <c r="L2307" s="199" t="s">
        <v>1580</v>
      </c>
    </row>
    <row r="2308" spans="1:12" ht="56.25" customHeight="1">
      <c r="A2308" s="200" t="s">
        <v>629</v>
      </c>
      <c r="B2308" s="193" t="s">
        <v>630</v>
      </c>
      <c r="C2308" s="194">
        <v>42821</v>
      </c>
      <c r="D2308" s="194" t="s">
        <v>7738</v>
      </c>
      <c r="E2308" s="195" t="s">
        <v>13</v>
      </c>
      <c r="F2308" s="195">
        <v>45737</v>
      </c>
      <c r="G2308" s="195"/>
      <c r="H2308" s="196" t="s">
        <v>1281</v>
      </c>
      <c r="I2308" s="197">
        <v>50.160000000000004</v>
      </c>
      <c r="J2308" s="197">
        <v>0</v>
      </c>
      <c r="K2308" s="198">
        <f t="shared" si="35"/>
        <v>50.160000000000004</v>
      </c>
      <c r="L2308" s="199" t="s">
        <v>1580</v>
      </c>
    </row>
    <row r="2309" spans="1:12" ht="56.25" customHeight="1">
      <c r="A2309" s="200" t="s">
        <v>628</v>
      </c>
      <c r="B2309" s="193" t="s">
        <v>627</v>
      </c>
      <c r="C2309" s="194">
        <v>42821</v>
      </c>
      <c r="D2309" s="194" t="s">
        <v>6622</v>
      </c>
      <c r="E2309" s="195" t="s">
        <v>13</v>
      </c>
      <c r="F2309" s="195">
        <v>45738</v>
      </c>
      <c r="G2309" s="195"/>
      <c r="H2309" s="196" t="s">
        <v>1282</v>
      </c>
      <c r="I2309" s="197">
        <v>50</v>
      </c>
      <c r="J2309" s="197">
        <v>0</v>
      </c>
      <c r="K2309" s="198">
        <f t="shared" si="35"/>
        <v>50</v>
      </c>
      <c r="L2309" s="199" t="s">
        <v>1580</v>
      </c>
    </row>
    <row r="2310" spans="1:12" ht="56.25" customHeight="1">
      <c r="A2310" s="200" t="s">
        <v>629</v>
      </c>
      <c r="B2310" s="193" t="s">
        <v>630</v>
      </c>
      <c r="C2310" s="194">
        <v>42821</v>
      </c>
      <c r="D2310" s="194" t="s">
        <v>7739</v>
      </c>
      <c r="E2310" s="195" t="s">
        <v>11</v>
      </c>
      <c r="F2310" s="195">
        <v>9118</v>
      </c>
      <c r="G2310" s="195"/>
      <c r="H2310" s="196" t="s">
        <v>7740</v>
      </c>
      <c r="I2310" s="197">
        <v>294.83</v>
      </c>
      <c r="J2310" s="197">
        <v>0</v>
      </c>
      <c r="K2310" s="198">
        <f t="shared" si="35"/>
        <v>294.83</v>
      </c>
      <c r="L2310" s="199" t="s">
        <v>1580</v>
      </c>
    </row>
    <row r="2311" spans="1:12" ht="56.25" customHeight="1">
      <c r="A2311" s="200" t="s">
        <v>629</v>
      </c>
      <c r="B2311" s="193" t="s">
        <v>630</v>
      </c>
      <c r="C2311" s="194">
        <v>42821</v>
      </c>
      <c r="D2311" s="194" t="s">
        <v>7741</v>
      </c>
      <c r="E2311" s="195" t="s">
        <v>11</v>
      </c>
      <c r="F2311" s="195">
        <v>9119</v>
      </c>
      <c r="G2311" s="195"/>
      <c r="H2311" s="196" t="s">
        <v>7742</v>
      </c>
      <c r="I2311" s="197">
        <v>328.72</v>
      </c>
      <c r="J2311" s="197">
        <v>0</v>
      </c>
      <c r="K2311" s="198">
        <f t="shared" si="35"/>
        <v>328.72</v>
      </c>
      <c r="L2311" s="199" t="s">
        <v>1580</v>
      </c>
    </row>
    <row r="2312" spans="1:12" ht="56.25" customHeight="1">
      <c r="A2312" s="200" t="s">
        <v>629</v>
      </c>
      <c r="B2312" s="193" t="s">
        <v>630</v>
      </c>
      <c r="C2312" s="194">
        <v>42821</v>
      </c>
      <c r="D2312" s="194" t="s">
        <v>7743</v>
      </c>
      <c r="E2312" s="195" t="s">
        <v>11</v>
      </c>
      <c r="F2312" s="195">
        <v>9123</v>
      </c>
      <c r="G2312" s="195"/>
      <c r="H2312" s="196" t="s">
        <v>7744</v>
      </c>
      <c r="I2312" s="197">
        <v>3911.91</v>
      </c>
      <c r="J2312" s="197">
        <v>0</v>
      </c>
      <c r="K2312" s="198">
        <f t="shared" si="35"/>
        <v>3911.91</v>
      </c>
      <c r="L2312" s="199" t="s">
        <v>1580</v>
      </c>
    </row>
    <row r="2313" spans="1:12" ht="56.25" customHeight="1">
      <c r="A2313" s="200" t="s">
        <v>629</v>
      </c>
      <c r="B2313" s="193" t="s">
        <v>630</v>
      </c>
      <c r="C2313" s="194">
        <v>42821</v>
      </c>
      <c r="D2313" s="194" t="s">
        <v>7745</v>
      </c>
      <c r="E2313" s="195" t="s">
        <v>11</v>
      </c>
      <c r="F2313" s="195">
        <v>9126</v>
      </c>
      <c r="G2313" s="195"/>
      <c r="H2313" s="196" t="s">
        <v>7746</v>
      </c>
      <c r="I2313" s="197">
        <v>2046.47</v>
      </c>
      <c r="J2313" s="197">
        <v>0</v>
      </c>
      <c r="K2313" s="198">
        <f t="shared" ref="K2313:K2376" si="36">+I2313+J2313</f>
        <v>2046.47</v>
      </c>
      <c r="L2313" s="199" t="s">
        <v>1580</v>
      </c>
    </row>
    <row r="2314" spans="1:12" ht="56.25" customHeight="1">
      <c r="A2314" s="200" t="s">
        <v>629</v>
      </c>
      <c r="B2314" s="193" t="s">
        <v>630</v>
      </c>
      <c r="C2314" s="194">
        <v>42821</v>
      </c>
      <c r="D2314" s="194" t="s">
        <v>7747</v>
      </c>
      <c r="E2314" s="195" t="s">
        <v>11</v>
      </c>
      <c r="F2314" s="195">
        <v>9127</v>
      </c>
      <c r="G2314" s="195"/>
      <c r="H2314" s="196" t="s">
        <v>7748</v>
      </c>
      <c r="I2314" s="197">
        <v>298.61</v>
      </c>
      <c r="J2314" s="197">
        <v>0</v>
      </c>
      <c r="K2314" s="198">
        <f t="shared" si="36"/>
        <v>298.61</v>
      </c>
      <c r="L2314" s="199" t="s">
        <v>1580</v>
      </c>
    </row>
    <row r="2315" spans="1:12" ht="56.25" customHeight="1">
      <c r="A2315" s="200" t="s">
        <v>629</v>
      </c>
      <c r="B2315" s="193" t="s">
        <v>630</v>
      </c>
      <c r="C2315" s="194">
        <v>42821</v>
      </c>
      <c r="D2315" s="194" t="s">
        <v>7749</v>
      </c>
      <c r="E2315" s="195" t="s">
        <v>6</v>
      </c>
      <c r="F2315" s="195">
        <v>408911</v>
      </c>
      <c r="G2315" s="195"/>
      <c r="H2315" s="196" t="s">
        <v>7750</v>
      </c>
      <c r="I2315" s="197">
        <v>0</v>
      </c>
      <c r="J2315" s="197">
        <v>79935.88</v>
      </c>
      <c r="K2315" s="198">
        <f t="shared" si="36"/>
        <v>79935.88</v>
      </c>
      <c r="L2315" s="199" t="s">
        <v>1580</v>
      </c>
    </row>
    <row r="2316" spans="1:12" ht="56.25" customHeight="1">
      <c r="A2316" s="200">
        <v>291</v>
      </c>
      <c r="B2316" s="193" t="s">
        <v>1395</v>
      </c>
      <c r="C2316" s="194">
        <v>42821</v>
      </c>
      <c r="D2316" s="194" t="s">
        <v>5164</v>
      </c>
      <c r="E2316" s="195" t="s">
        <v>11</v>
      </c>
      <c r="F2316" s="195">
        <v>409082</v>
      </c>
      <c r="G2316" s="195"/>
      <c r="H2316" s="196" t="s">
        <v>5165</v>
      </c>
      <c r="I2316" s="197">
        <v>50</v>
      </c>
      <c r="J2316" s="197">
        <v>0</v>
      </c>
      <c r="K2316" s="198">
        <f t="shared" si="36"/>
        <v>50</v>
      </c>
      <c r="L2316" s="199" t="s">
        <v>1580</v>
      </c>
    </row>
    <row r="2317" spans="1:12" ht="56.25" customHeight="1">
      <c r="A2317" s="200">
        <v>291</v>
      </c>
      <c r="B2317" s="193" t="s">
        <v>1395</v>
      </c>
      <c r="C2317" s="194">
        <v>42821</v>
      </c>
      <c r="D2317" s="194" t="s">
        <v>5166</v>
      </c>
      <c r="E2317" s="195" t="s">
        <v>11</v>
      </c>
      <c r="F2317" s="195">
        <v>409084</v>
      </c>
      <c r="G2317" s="195"/>
      <c r="H2317" s="196" t="s">
        <v>5167</v>
      </c>
      <c r="I2317" s="197">
        <v>50</v>
      </c>
      <c r="J2317" s="197">
        <v>0</v>
      </c>
      <c r="K2317" s="198">
        <f t="shared" si="36"/>
        <v>50</v>
      </c>
      <c r="L2317" s="199" t="s">
        <v>1580</v>
      </c>
    </row>
    <row r="2318" spans="1:12" ht="56.25" customHeight="1">
      <c r="A2318" s="200">
        <v>25</v>
      </c>
      <c r="B2318" s="193" t="s">
        <v>1408</v>
      </c>
      <c r="C2318" s="194">
        <v>42821</v>
      </c>
      <c r="D2318" s="194" t="s">
        <v>4154</v>
      </c>
      <c r="E2318" s="195" t="s">
        <v>1728</v>
      </c>
      <c r="F2318" s="195">
        <v>13026508</v>
      </c>
      <c r="G2318" s="195"/>
      <c r="H2318" s="196" t="s">
        <v>4155</v>
      </c>
      <c r="I2318" s="197">
        <v>834086.82000000007</v>
      </c>
      <c r="J2318" s="197">
        <v>0</v>
      </c>
      <c r="K2318" s="198">
        <f t="shared" si="36"/>
        <v>834086.82000000007</v>
      </c>
      <c r="L2318" s="199" t="s">
        <v>1580</v>
      </c>
    </row>
    <row r="2319" spans="1:12" ht="56.25" customHeight="1">
      <c r="A2319" s="200">
        <v>25</v>
      </c>
      <c r="B2319" s="193" t="s">
        <v>1408</v>
      </c>
      <c r="C2319" s="194">
        <v>42821</v>
      </c>
      <c r="D2319" s="194" t="s">
        <v>4156</v>
      </c>
      <c r="E2319" s="195" t="s">
        <v>1728</v>
      </c>
      <c r="F2319" s="195">
        <v>13026507</v>
      </c>
      <c r="G2319" s="195"/>
      <c r="H2319" s="196" t="s">
        <v>4157</v>
      </c>
      <c r="I2319" s="197">
        <v>1442312.73</v>
      </c>
      <c r="J2319" s="197">
        <v>0</v>
      </c>
      <c r="K2319" s="198">
        <f t="shared" si="36"/>
        <v>1442312.73</v>
      </c>
      <c r="L2319" s="199" t="s">
        <v>1580</v>
      </c>
    </row>
    <row r="2320" spans="1:12" ht="56.25" customHeight="1">
      <c r="A2320" s="200">
        <v>25</v>
      </c>
      <c r="B2320" s="193" t="s">
        <v>1408</v>
      </c>
      <c r="C2320" s="194">
        <v>42821</v>
      </c>
      <c r="D2320" s="194" t="s">
        <v>4158</v>
      </c>
      <c r="E2320" s="195" t="s">
        <v>1728</v>
      </c>
      <c r="F2320" s="195">
        <v>13026506</v>
      </c>
      <c r="G2320" s="195"/>
      <c r="H2320" s="196" t="s">
        <v>4159</v>
      </c>
      <c r="I2320" s="197">
        <v>670597.17000000004</v>
      </c>
      <c r="J2320" s="197">
        <v>0</v>
      </c>
      <c r="K2320" s="198">
        <f t="shared" si="36"/>
        <v>670597.17000000004</v>
      </c>
      <c r="L2320" s="199" t="s">
        <v>1580</v>
      </c>
    </row>
    <row r="2321" spans="1:12" ht="56.25" customHeight="1">
      <c r="A2321" s="200">
        <v>25</v>
      </c>
      <c r="B2321" s="193" t="s">
        <v>1408</v>
      </c>
      <c r="C2321" s="194">
        <v>42821</v>
      </c>
      <c r="D2321" s="194" t="s">
        <v>4160</v>
      </c>
      <c r="E2321" s="195" t="s">
        <v>1728</v>
      </c>
      <c r="F2321" s="195">
        <v>13026505</v>
      </c>
      <c r="G2321" s="195"/>
      <c r="H2321" s="196" t="s">
        <v>4161</v>
      </c>
      <c r="I2321" s="197">
        <v>400000</v>
      </c>
      <c r="J2321" s="197">
        <v>0</v>
      </c>
      <c r="K2321" s="198">
        <f t="shared" si="36"/>
        <v>400000</v>
      </c>
      <c r="L2321" s="199" t="s">
        <v>1580</v>
      </c>
    </row>
    <row r="2322" spans="1:12" ht="56.25" customHeight="1">
      <c r="A2322" s="200">
        <v>25</v>
      </c>
      <c r="B2322" s="193" t="s">
        <v>1408</v>
      </c>
      <c r="C2322" s="194">
        <v>42821</v>
      </c>
      <c r="D2322" s="194" t="s">
        <v>4162</v>
      </c>
      <c r="E2322" s="195" t="s">
        <v>1728</v>
      </c>
      <c r="F2322" s="195">
        <v>13026489</v>
      </c>
      <c r="G2322" s="195"/>
      <c r="H2322" s="196" t="s">
        <v>1325</v>
      </c>
      <c r="I2322" s="197">
        <v>401735.24</v>
      </c>
      <c r="J2322" s="197">
        <v>0</v>
      </c>
      <c r="K2322" s="198">
        <f t="shared" si="36"/>
        <v>401735.24</v>
      </c>
      <c r="L2322" s="199" t="s">
        <v>1580</v>
      </c>
    </row>
    <row r="2323" spans="1:12" ht="56.25" customHeight="1">
      <c r="A2323" s="200">
        <v>25</v>
      </c>
      <c r="B2323" s="193" t="s">
        <v>1408</v>
      </c>
      <c r="C2323" s="194">
        <v>42821</v>
      </c>
      <c r="D2323" s="194" t="s">
        <v>4163</v>
      </c>
      <c r="E2323" s="195" t="s">
        <v>1728</v>
      </c>
      <c r="F2323" s="195">
        <v>13026488</v>
      </c>
      <c r="G2323" s="195"/>
      <c r="H2323" s="196" t="s">
        <v>4164</v>
      </c>
      <c r="I2323" s="197">
        <v>11213.45</v>
      </c>
      <c r="J2323" s="197">
        <v>0</v>
      </c>
      <c r="K2323" s="198">
        <f t="shared" si="36"/>
        <v>11213.45</v>
      </c>
      <c r="L2323" s="199" t="s">
        <v>1580</v>
      </c>
    </row>
    <row r="2324" spans="1:12" ht="56.25" customHeight="1">
      <c r="A2324" s="200">
        <v>25</v>
      </c>
      <c r="B2324" s="193" t="s">
        <v>1408</v>
      </c>
      <c r="C2324" s="194">
        <v>42821</v>
      </c>
      <c r="D2324" s="194" t="s">
        <v>4165</v>
      </c>
      <c r="E2324" s="195" t="s">
        <v>1728</v>
      </c>
      <c r="F2324" s="195">
        <v>13026487</v>
      </c>
      <c r="G2324" s="195"/>
      <c r="H2324" s="196" t="s">
        <v>4166</v>
      </c>
      <c r="I2324" s="197">
        <v>886865.53</v>
      </c>
      <c r="J2324" s="197">
        <v>0</v>
      </c>
      <c r="K2324" s="198">
        <f t="shared" si="36"/>
        <v>886865.53</v>
      </c>
      <c r="L2324" s="199" t="s">
        <v>1580</v>
      </c>
    </row>
    <row r="2325" spans="1:12" ht="56.25" customHeight="1">
      <c r="A2325" s="200">
        <v>25</v>
      </c>
      <c r="B2325" s="193" t="s">
        <v>1408</v>
      </c>
      <c r="C2325" s="194">
        <v>42821</v>
      </c>
      <c r="D2325" s="194" t="s">
        <v>4167</v>
      </c>
      <c r="E2325" s="195" t="s">
        <v>1728</v>
      </c>
      <c r="F2325" s="195">
        <v>13026394</v>
      </c>
      <c r="G2325" s="195"/>
      <c r="H2325" s="196" t="s">
        <v>4168</v>
      </c>
      <c r="I2325" s="197">
        <v>50019.020000000004</v>
      </c>
      <c r="J2325" s="197">
        <v>0</v>
      </c>
      <c r="K2325" s="198">
        <f t="shared" si="36"/>
        <v>50019.020000000004</v>
      </c>
      <c r="L2325" s="199" t="s">
        <v>1580</v>
      </c>
    </row>
    <row r="2326" spans="1:12" ht="56.25" customHeight="1">
      <c r="A2326" s="200">
        <v>25</v>
      </c>
      <c r="B2326" s="193" t="s">
        <v>1408</v>
      </c>
      <c r="C2326" s="194">
        <v>42821</v>
      </c>
      <c r="D2326" s="194" t="s">
        <v>4169</v>
      </c>
      <c r="E2326" s="195" t="s">
        <v>1728</v>
      </c>
      <c r="F2326" s="195">
        <v>13026486</v>
      </c>
      <c r="G2326" s="195"/>
      <c r="H2326" s="196" t="s">
        <v>4170</v>
      </c>
      <c r="I2326" s="197">
        <v>422901.51</v>
      </c>
      <c r="J2326" s="197">
        <v>0</v>
      </c>
      <c r="K2326" s="198">
        <f t="shared" si="36"/>
        <v>422901.51</v>
      </c>
      <c r="L2326" s="199" t="s">
        <v>1580</v>
      </c>
    </row>
    <row r="2327" spans="1:12" ht="56.25" customHeight="1">
      <c r="A2327" s="200">
        <v>25</v>
      </c>
      <c r="B2327" s="193" t="s">
        <v>1408</v>
      </c>
      <c r="C2327" s="194">
        <v>42821</v>
      </c>
      <c r="D2327" s="194" t="s">
        <v>4171</v>
      </c>
      <c r="E2327" s="195" t="s">
        <v>1728</v>
      </c>
      <c r="F2327" s="195">
        <v>13026482</v>
      </c>
      <c r="G2327" s="195"/>
      <c r="H2327" s="196" t="s">
        <v>4172</v>
      </c>
      <c r="I2327" s="197">
        <v>82325.240000000005</v>
      </c>
      <c r="J2327" s="197">
        <v>0</v>
      </c>
      <c r="K2327" s="198">
        <f t="shared" si="36"/>
        <v>82325.240000000005</v>
      </c>
      <c r="L2327" s="199" t="s">
        <v>1580</v>
      </c>
    </row>
    <row r="2328" spans="1:12" ht="56.25" customHeight="1">
      <c r="A2328" s="200">
        <v>25</v>
      </c>
      <c r="B2328" s="193" t="s">
        <v>1408</v>
      </c>
      <c r="C2328" s="194">
        <v>42821</v>
      </c>
      <c r="D2328" s="194" t="s">
        <v>4173</v>
      </c>
      <c r="E2328" s="195" t="s">
        <v>1728</v>
      </c>
      <c r="F2328" s="195">
        <v>13026481</v>
      </c>
      <c r="G2328" s="195"/>
      <c r="H2328" s="196" t="s">
        <v>4174</v>
      </c>
      <c r="I2328" s="197">
        <v>285476.77</v>
      </c>
      <c r="J2328" s="197">
        <v>0</v>
      </c>
      <c r="K2328" s="198">
        <f t="shared" si="36"/>
        <v>285476.77</v>
      </c>
      <c r="L2328" s="199" t="s">
        <v>1580</v>
      </c>
    </row>
    <row r="2329" spans="1:12" ht="56.25" customHeight="1">
      <c r="A2329" s="200">
        <v>25</v>
      </c>
      <c r="B2329" s="193" t="s">
        <v>1408</v>
      </c>
      <c r="C2329" s="194">
        <v>42821</v>
      </c>
      <c r="D2329" s="194" t="s">
        <v>4175</v>
      </c>
      <c r="E2329" s="195" t="s">
        <v>1728</v>
      </c>
      <c r="F2329" s="195">
        <v>13026471</v>
      </c>
      <c r="G2329" s="195"/>
      <c r="H2329" s="196" t="s">
        <v>4176</v>
      </c>
      <c r="I2329" s="197">
        <v>602612.32000000007</v>
      </c>
      <c r="J2329" s="197">
        <v>0</v>
      </c>
      <c r="K2329" s="198">
        <f t="shared" si="36"/>
        <v>602612.32000000007</v>
      </c>
      <c r="L2329" s="199" t="s">
        <v>1580</v>
      </c>
    </row>
    <row r="2330" spans="1:12" ht="56.25" customHeight="1">
      <c r="A2330" s="200">
        <v>25</v>
      </c>
      <c r="B2330" s="193" t="s">
        <v>1408</v>
      </c>
      <c r="C2330" s="194">
        <v>42821</v>
      </c>
      <c r="D2330" s="194" t="s">
        <v>4177</v>
      </c>
      <c r="E2330" s="195" t="s">
        <v>1728</v>
      </c>
      <c r="F2330" s="195">
        <v>13026240</v>
      </c>
      <c r="G2330" s="195"/>
      <c r="H2330" s="196" t="s">
        <v>4178</v>
      </c>
      <c r="I2330" s="197">
        <v>477789.38</v>
      </c>
      <c r="J2330" s="197">
        <v>0</v>
      </c>
      <c r="K2330" s="198">
        <f t="shared" si="36"/>
        <v>477789.38</v>
      </c>
      <c r="L2330" s="199" t="s">
        <v>1580</v>
      </c>
    </row>
    <row r="2331" spans="1:12" ht="56.25" customHeight="1">
      <c r="A2331" s="200">
        <v>25</v>
      </c>
      <c r="B2331" s="193" t="s">
        <v>1408</v>
      </c>
      <c r="C2331" s="194">
        <v>42821</v>
      </c>
      <c r="D2331" s="194" t="s">
        <v>4179</v>
      </c>
      <c r="E2331" s="195" t="s">
        <v>1728</v>
      </c>
      <c r="F2331" s="195">
        <v>13026017</v>
      </c>
      <c r="G2331" s="195"/>
      <c r="H2331" s="196" t="s">
        <v>4180</v>
      </c>
      <c r="I2331" s="197">
        <v>300505.38</v>
      </c>
      <c r="J2331" s="197">
        <v>0</v>
      </c>
      <c r="K2331" s="198">
        <f t="shared" si="36"/>
        <v>300505.38</v>
      </c>
      <c r="L2331" s="199" t="s">
        <v>1580</v>
      </c>
    </row>
    <row r="2332" spans="1:12" ht="56.25" customHeight="1">
      <c r="A2332" s="200">
        <v>16</v>
      </c>
      <c r="B2332" s="193" t="s">
        <v>1405</v>
      </c>
      <c r="C2332" s="194">
        <v>42821</v>
      </c>
      <c r="D2332" s="194" t="s">
        <v>2737</v>
      </c>
      <c r="E2332" s="195" t="s">
        <v>1290</v>
      </c>
      <c r="F2332" s="195">
        <v>1932</v>
      </c>
      <c r="G2332" s="195"/>
      <c r="H2332" s="196" t="s">
        <v>2738</v>
      </c>
      <c r="I2332" s="197">
        <v>459.86</v>
      </c>
      <c r="J2332" s="197">
        <v>0</v>
      </c>
      <c r="K2332" s="198">
        <f t="shared" si="36"/>
        <v>459.86</v>
      </c>
      <c r="L2332" s="199" t="s">
        <v>1580</v>
      </c>
    </row>
    <row r="2333" spans="1:12" ht="56.25" customHeight="1">
      <c r="A2333" s="200">
        <v>16</v>
      </c>
      <c r="B2333" s="193" t="s">
        <v>1405</v>
      </c>
      <c r="C2333" s="194">
        <v>42821</v>
      </c>
      <c r="D2333" s="194" t="s">
        <v>2739</v>
      </c>
      <c r="E2333" s="195" t="s">
        <v>15</v>
      </c>
      <c r="F2333" s="195">
        <v>1932</v>
      </c>
      <c r="G2333" s="195"/>
      <c r="H2333" s="196" t="s">
        <v>2740</v>
      </c>
      <c r="I2333" s="197">
        <v>287.42</v>
      </c>
      <c r="J2333" s="197">
        <v>0</v>
      </c>
      <c r="K2333" s="198">
        <f t="shared" si="36"/>
        <v>287.42</v>
      </c>
      <c r="L2333" s="199" t="s">
        <v>1580</v>
      </c>
    </row>
    <row r="2334" spans="1:12" ht="56.25" customHeight="1">
      <c r="A2334" s="200">
        <v>16</v>
      </c>
      <c r="B2334" s="193" t="s">
        <v>1405</v>
      </c>
      <c r="C2334" s="194">
        <v>42821</v>
      </c>
      <c r="D2334" s="194" t="s">
        <v>2741</v>
      </c>
      <c r="E2334" s="195" t="s">
        <v>1290</v>
      </c>
      <c r="F2334" s="195">
        <v>1935</v>
      </c>
      <c r="G2334" s="195"/>
      <c r="H2334" s="196" t="s">
        <v>2742</v>
      </c>
      <c r="I2334" s="197">
        <v>459.86</v>
      </c>
      <c r="J2334" s="197">
        <v>0</v>
      </c>
      <c r="K2334" s="198">
        <f t="shared" si="36"/>
        <v>459.86</v>
      </c>
      <c r="L2334" s="199" t="s">
        <v>1580</v>
      </c>
    </row>
    <row r="2335" spans="1:12" ht="56.25" customHeight="1">
      <c r="A2335" s="200">
        <v>16</v>
      </c>
      <c r="B2335" s="193" t="s">
        <v>1405</v>
      </c>
      <c r="C2335" s="194">
        <v>42821</v>
      </c>
      <c r="D2335" s="194" t="s">
        <v>2743</v>
      </c>
      <c r="E2335" s="195" t="s">
        <v>15</v>
      </c>
      <c r="F2335" s="195">
        <v>1935</v>
      </c>
      <c r="G2335" s="195"/>
      <c r="H2335" s="196" t="s">
        <v>2744</v>
      </c>
      <c r="I2335" s="197">
        <v>287.42</v>
      </c>
      <c r="J2335" s="197">
        <v>0</v>
      </c>
      <c r="K2335" s="198">
        <f t="shared" si="36"/>
        <v>287.42</v>
      </c>
      <c r="L2335" s="199" t="s">
        <v>1580</v>
      </c>
    </row>
    <row r="2336" spans="1:12" ht="56.25" customHeight="1">
      <c r="A2336" s="200">
        <v>16</v>
      </c>
      <c r="B2336" s="193" t="s">
        <v>1405</v>
      </c>
      <c r="C2336" s="194">
        <v>42821</v>
      </c>
      <c r="D2336" s="194" t="s">
        <v>2745</v>
      </c>
      <c r="E2336" s="195" t="s">
        <v>1290</v>
      </c>
      <c r="F2336" s="195">
        <v>1936</v>
      </c>
      <c r="G2336" s="195"/>
      <c r="H2336" s="196" t="s">
        <v>2746</v>
      </c>
      <c r="I2336" s="197">
        <v>546.19000000000005</v>
      </c>
      <c r="J2336" s="197">
        <v>0</v>
      </c>
      <c r="K2336" s="198">
        <f t="shared" si="36"/>
        <v>546.19000000000005</v>
      </c>
      <c r="L2336" s="199" t="s">
        <v>1580</v>
      </c>
    </row>
    <row r="2337" spans="1:12" ht="56.25" customHeight="1">
      <c r="A2337" s="200">
        <v>16</v>
      </c>
      <c r="B2337" s="193" t="s">
        <v>1405</v>
      </c>
      <c r="C2337" s="194">
        <v>42821</v>
      </c>
      <c r="D2337" s="194" t="s">
        <v>2747</v>
      </c>
      <c r="E2337" s="195" t="s">
        <v>15</v>
      </c>
      <c r="F2337" s="195">
        <v>1936</v>
      </c>
      <c r="G2337" s="195"/>
      <c r="H2337" s="196" t="s">
        <v>2748</v>
      </c>
      <c r="I2337" s="197">
        <v>287.42</v>
      </c>
      <c r="J2337" s="197">
        <v>0</v>
      </c>
      <c r="K2337" s="198">
        <f t="shared" si="36"/>
        <v>287.42</v>
      </c>
      <c r="L2337" s="199" t="s">
        <v>1580</v>
      </c>
    </row>
    <row r="2338" spans="1:12" ht="56.25" customHeight="1">
      <c r="A2338" s="200">
        <v>16</v>
      </c>
      <c r="B2338" s="193" t="s">
        <v>1405</v>
      </c>
      <c r="C2338" s="194">
        <v>42821</v>
      </c>
      <c r="D2338" s="194" t="s">
        <v>2749</v>
      </c>
      <c r="E2338" s="195" t="s">
        <v>1290</v>
      </c>
      <c r="F2338" s="195">
        <v>1937</v>
      </c>
      <c r="G2338" s="195"/>
      <c r="H2338" s="196" t="s">
        <v>2750</v>
      </c>
      <c r="I2338" s="197">
        <v>546.19000000000005</v>
      </c>
      <c r="J2338" s="197">
        <v>0</v>
      </c>
      <c r="K2338" s="198">
        <f t="shared" si="36"/>
        <v>546.19000000000005</v>
      </c>
      <c r="L2338" s="199" t="s">
        <v>1580</v>
      </c>
    </row>
    <row r="2339" spans="1:12" ht="56.25" customHeight="1">
      <c r="A2339" s="200">
        <v>16</v>
      </c>
      <c r="B2339" s="193" t="s">
        <v>1405</v>
      </c>
      <c r="C2339" s="194">
        <v>42821</v>
      </c>
      <c r="D2339" s="194" t="s">
        <v>2751</v>
      </c>
      <c r="E2339" s="195" t="s">
        <v>15</v>
      </c>
      <c r="F2339" s="195">
        <v>1937</v>
      </c>
      <c r="G2339" s="195"/>
      <c r="H2339" s="196" t="s">
        <v>2752</v>
      </c>
      <c r="I2339" s="197">
        <v>287.42</v>
      </c>
      <c r="J2339" s="197">
        <v>0</v>
      </c>
      <c r="K2339" s="198">
        <f t="shared" si="36"/>
        <v>287.42</v>
      </c>
      <c r="L2339" s="199" t="s">
        <v>1580</v>
      </c>
    </row>
    <row r="2340" spans="1:12" ht="56.25" customHeight="1">
      <c r="A2340" s="200">
        <v>513</v>
      </c>
      <c r="B2340" s="193" t="s">
        <v>1394</v>
      </c>
      <c r="C2340" s="194">
        <v>42821</v>
      </c>
      <c r="D2340" s="194" t="s">
        <v>5953</v>
      </c>
      <c r="E2340" s="195" t="s">
        <v>15</v>
      </c>
      <c r="F2340" s="195">
        <v>408328</v>
      </c>
      <c r="G2340" s="195"/>
      <c r="H2340" s="196" t="s">
        <v>5954</v>
      </c>
      <c r="I2340" s="197">
        <v>50</v>
      </c>
      <c r="J2340" s="197">
        <v>0</v>
      </c>
      <c r="K2340" s="198">
        <f t="shared" si="36"/>
        <v>50</v>
      </c>
      <c r="L2340" s="199" t="s">
        <v>1580</v>
      </c>
    </row>
    <row r="2341" spans="1:12" ht="56.25" customHeight="1">
      <c r="A2341" s="200">
        <v>513</v>
      </c>
      <c r="B2341" s="193" t="s">
        <v>1394</v>
      </c>
      <c r="C2341" s="194">
        <v>42821</v>
      </c>
      <c r="D2341" s="194" t="s">
        <v>5955</v>
      </c>
      <c r="E2341" s="195" t="s">
        <v>15</v>
      </c>
      <c r="F2341" s="195">
        <v>1951</v>
      </c>
      <c r="G2341" s="195"/>
      <c r="H2341" s="196" t="s">
        <v>5956</v>
      </c>
      <c r="I2341" s="197">
        <v>9330.89</v>
      </c>
      <c r="J2341" s="197">
        <v>0</v>
      </c>
      <c r="K2341" s="198">
        <f t="shared" si="36"/>
        <v>9330.89</v>
      </c>
      <c r="L2341" s="199" t="s">
        <v>1580</v>
      </c>
    </row>
    <row r="2342" spans="1:12" ht="56.25" customHeight="1">
      <c r="A2342" s="200">
        <v>119</v>
      </c>
      <c r="B2342" s="193" t="s">
        <v>1495</v>
      </c>
      <c r="C2342" s="194">
        <v>42821</v>
      </c>
      <c r="D2342" s="194" t="s">
        <v>4818</v>
      </c>
      <c r="E2342" s="195" t="s">
        <v>15</v>
      </c>
      <c r="F2342" s="195">
        <v>1953</v>
      </c>
      <c r="G2342" s="195"/>
      <c r="H2342" s="196" t="s">
        <v>4819</v>
      </c>
      <c r="I2342" s="197">
        <v>290.58</v>
      </c>
      <c r="J2342" s="197">
        <v>0</v>
      </c>
      <c r="K2342" s="198">
        <f t="shared" si="36"/>
        <v>290.58</v>
      </c>
      <c r="L2342" s="199" t="s">
        <v>1580</v>
      </c>
    </row>
    <row r="2343" spans="1:12" ht="56.25" customHeight="1">
      <c r="A2343" s="200" t="s">
        <v>629</v>
      </c>
      <c r="B2343" s="193" t="s">
        <v>630</v>
      </c>
      <c r="C2343" s="194">
        <v>42821</v>
      </c>
      <c r="D2343" s="194" t="s">
        <v>7751</v>
      </c>
      <c r="E2343" s="195" t="s">
        <v>11</v>
      </c>
      <c r="F2343" s="195">
        <v>9121</v>
      </c>
      <c r="G2343" s="195"/>
      <c r="H2343" s="196" t="s">
        <v>7752</v>
      </c>
      <c r="I2343" s="197">
        <v>1077.6300000000001</v>
      </c>
      <c r="J2343" s="197">
        <v>0</v>
      </c>
      <c r="K2343" s="198">
        <f t="shared" si="36"/>
        <v>1077.6300000000001</v>
      </c>
      <c r="L2343" s="199" t="s">
        <v>1580</v>
      </c>
    </row>
    <row r="2344" spans="1:12" ht="56.25" customHeight="1">
      <c r="A2344" s="200">
        <v>513</v>
      </c>
      <c r="B2344" s="193" t="s">
        <v>1394</v>
      </c>
      <c r="C2344" s="194">
        <v>42821</v>
      </c>
      <c r="D2344" s="194" t="s">
        <v>5957</v>
      </c>
      <c r="E2344" s="195" t="s">
        <v>15</v>
      </c>
      <c r="F2344" s="195">
        <v>1959</v>
      </c>
      <c r="G2344" s="195"/>
      <c r="H2344" s="196" t="s">
        <v>5958</v>
      </c>
      <c r="I2344" s="197">
        <v>7051.1100000000006</v>
      </c>
      <c r="J2344" s="197">
        <v>0</v>
      </c>
      <c r="K2344" s="198">
        <f t="shared" si="36"/>
        <v>7051.1100000000006</v>
      </c>
      <c r="L2344" s="199" t="s">
        <v>1580</v>
      </c>
    </row>
    <row r="2345" spans="1:12" ht="56.25" customHeight="1">
      <c r="A2345" s="200" t="s">
        <v>629</v>
      </c>
      <c r="B2345" s="193" t="s">
        <v>630</v>
      </c>
      <c r="C2345" s="194">
        <v>42821</v>
      </c>
      <c r="D2345" s="194" t="s">
        <v>7753</v>
      </c>
      <c r="E2345" s="195" t="s">
        <v>11</v>
      </c>
      <c r="F2345" s="195">
        <v>9034</v>
      </c>
      <c r="G2345" s="195"/>
      <c r="H2345" s="196" t="s">
        <v>7754</v>
      </c>
      <c r="I2345" s="197">
        <v>297.3</v>
      </c>
      <c r="J2345" s="197">
        <v>0</v>
      </c>
      <c r="K2345" s="198">
        <f t="shared" si="36"/>
        <v>297.3</v>
      </c>
      <c r="L2345" s="199" t="s">
        <v>1580</v>
      </c>
    </row>
    <row r="2346" spans="1:12" ht="56.25" customHeight="1">
      <c r="A2346" s="200">
        <v>513</v>
      </c>
      <c r="B2346" s="193" t="s">
        <v>1394</v>
      </c>
      <c r="C2346" s="194">
        <v>42821</v>
      </c>
      <c r="D2346" s="194" t="s">
        <v>5959</v>
      </c>
      <c r="E2346" s="195" t="s">
        <v>15</v>
      </c>
      <c r="F2346" s="195">
        <v>1960</v>
      </c>
      <c r="G2346" s="195"/>
      <c r="H2346" s="196" t="s">
        <v>5960</v>
      </c>
      <c r="I2346" s="197">
        <v>313.36</v>
      </c>
      <c r="J2346" s="197">
        <v>0</v>
      </c>
      <c r="K2346" s="198">
        <f t="shared" si="36"/>
        <v>313.36</v>
      </c>
      <c r="L2346" s="199" t="s">
        <v>1580</v>
      </c>
    </row>
    <row r="2347" spans="1:12" ht="56.25" customHeight="1">
      <c r="A2347" s="200" t="s">
        <v>629</v>
      </c>
      <c r="B2347" s="193" t="s">
        <v>630</v>
      </c>
      <c r="C2347" s="194">
        <v>42821</v>
      </c>
      <c r="D2347" s="194" t="s">
        <v>7755</v>
      </c>
      <c r="E2347" s="195" t="s">
        <v>11</v>
      </c>
      <c r="F2347" s="195">
        <v>9056</v>
      </c>
      <c r="G2347" s="195"/>
      <c r="H2347" s="196" t="s">
        <v>7756</v>
      </c>
      <c r="I2347" s="197">
        <v>287.84000000000003</v>
      </c>
      <c r="J2347" s="197">
        <v>0</v>
      </c>
      <c r="K2347" s="198">
        <f t="shared" si="36"/>
        <v>287.84000000000003</v>
      </c>
      <c r="L2347" s="199" t="s">
        <v>1580</v>
      </c>
    </row>
    <row r="2348" spans="1:12" ht="56.25" customHeight="1">
      <c r="A2348" s="200">
        <v>513</v>
      </c>
      <c r="B2348" s="193" t="s">
        <v>1394</v>
      </c>
      <c r="C2348" s="194">
        <v>42821</v>
      </c>
      <c r="D2348" s="194" t="s">
        <v>5961</v>
      </c>
      <c r="E2348" s="195" t="s">
        <v>15</v>
      </c>
      <c r="F2348" s="195">
        <v>1962</v>
      </c>
      <c r="G2348" s="195"/>
      <c r="H2348" s="196" t="s">
        <v>5962</v>
      </c>
      <c r="I2348" s="197">
        <v>2001.1200000000001</v>
      </c>
      <c r="J2348" s="197">
        <v>0</v>
      </c>
      <c r="K2348" s="198">
        <f t="shared" si="36"/>
        <v>2001.1200000000001</v>
      </c>
      <c r="L2348" s="199" t="s">
        <v>1580</v>
      </c>
    </row>
    <row r="2349" spans="1:12" ht="56.25" customHeight="1">
      <c r="A2349" s="200">
        <v>513</v>
      </c>
      <c r="B2349" s="193" t="s">
        <v>1394</v>
      </c>
      <c r="C2349" s="194">
        <v>42821</v>
      </c>
      <c r="D2349" s="194" t="s">
        <v>5963</v>
      </c>
      <c r="E2349" s="195" t="s">
        <v>15</v>
      </c>
      <c r="F2349" s="195">
        <v>1961</v>
      </c>
      <c r="G2349" s="195"/>
      <c r="H2349" s="196" t="s">
        <v>5964</v>
      </c>
      <c r="I2349" s="197">
        <v>1907.89</v>
      </c>
      <c r="J2349" s="197">
        <v>0</v>
      </c>
      <c r="K2349" s="198">
        <f t="shared" si="36"/>
        <v>1907.89</v>
      </c>
      <c r="L2349" s="199" t="s">
        <v>1580</v>
      </c>
    </row>
    <row r="2350" spans="1:12" ht="56.25" customHeight="1">
      <c r="A2350" s="200" t="s">
        <v>629</v>
      </c>
      <c r="B2350" s="193" t="s">
        <v>630</v>
      </c>
      <c r="C2350" s="194">
        <v>42821</v>
      </c>
      <c r="D2350" s="194" t="s">
        <v>7757</v>
      </c>
      <c r="E2350" s="195" t="s">
        <v>11</v>
      </c>
      <c r="F2350" s="195">
        <v>9055</v>
      </c>
      <c r="G2350" s="195"/>
      <c r="H2350" s="196" t="s">
        <v>7758</v>
      </c>
      <c r="I2350" s="197">
        <v>1378.23</v>
      </c>
      <c r="J2350" s="197">
        <v>0</v>
      </c>
      <c r="K2350" s="198">
        <f t="shared" si="36"/>
        <v>1378.23</v>
      </c>
      <c r="L2350" s="199" t="s">
        <v>1580</v>
      </c>
    </row>
    <row r="2351" spans="1:12" ht="56.25" customHeight="1">
      <c r="A2351" s="200" t="s">
        <v>629</v>
      </c>
      <c r="B2351" s="193" t="s">
        <v>630</v>
      </c>
      <c r="C2351" s="194">
        <v>42821</v>
      </c>
      <c r="D2351" s="194" t="s">
        <v>7759</v>
      </c>
      <c r="E2351" s="195" t="s">
        <v>11</v>
      </c>
      <c r="F2351" s="195">
        <v>9094</v>
      </c>
      <c r="G2351" s="195"/>
      <c r="H2351" s="196" t="s">
        <v>7760</v>
      </c>
      <c r="I2351" s="197">
        <v>2332.25</v>
      </c>
      <c r="J2351" s="197">
        <v>0</v>
      </c>
      <c r="K2351" s="198">
        <f t="shared" si="36"/>
        <v>2332.25</v>
      </c>
      <c r="L2351" s="199" t="s">
        <v>1580</v>
      </c>
    </row>
    <row r="2352" spans="1:12" ht="56.25" customHeight="1">
      <c r="A2352" s="200" t="s">
        <v>629</v>
      </c>
      <c r="B2352" s="193" t="s">
        <v>630</v>
      </c>
      <c r="C2352" s="194">
        <v>42821</v>
      </c>
      <c r="D2352" s="194" t="s">
        <v>7761</v>
      </c>
      <c r="E2352" s="195" t="s">
        <v>11</v>
      </c>
      <c r="F2352" s="195">
        <v>9078</v>
      </c>
      <c r="G2352" s="195"/>
      <c r="H2352" s="196" t="s">
        <v>7762</v>
      </c>
      <c r="I2352" s="197">
        <v>16097.74</v>
      </c>
      <c r="J2352" s="197">
        <v>0</v>
      </c>
      <c r="K2352" s="198">
        <f t="shared" si="36"/>
        <v>16097.74</v>
      </c>
      <c r="L2352" s="199" t="s">
        <v>1580</v>
      </c>
    </row>
    <row r="2353" spans="1:12" ht="56.25" customHeight="1">
      <c r="A2353" s="200" t="s">
        <v>629</v>
      </c>
      <c r="B2353" s="193" t="s">
        <v>630</v>
      </c>
      <c r="C2353" s="194">
        <v>42821</v>
      </c>
      <c r="D2353" s="194" t="s">
        <v>7763</v>
      </c>
      <c r="E2353" s="195" t="s">
        <v>11</v>
      </c>
      <c r="F2353" s="195">
        <v>9079</v>
      </c>
      <c r="G2353" s="195"/>
      <c r="H2353" s="196" t="s">
        <v>7764</v>
      </c>
      <c r="I2353" s="197">
        <v>26070.32</v>
      </c>
      <c r="J2353" s="197">
        <v>0</v>
      </c>
      <c r="K2353" s="198">
        <f t="shared" si="36"/>
        <v>26070.32</v>
      </c>
      <c r="L2353" s="199" t="s">
        <v>1580</v>
      </c>
    </row>
    <row r="2354" spans="1:12" ht="56.25" customHeight="1">
      <c r="A2354" s="200" t="s">
        <v>629</v>
      </c>
      <c r="B2354" s="193" t="s">
        <v>630</v>
      </c>
      <c r="C2354" s="194">
        <v>42821</v>
      </c>
      <c r="D2354" s="194" t="s">
        <v>7765</v>
      </c>
      <c r="E2354" s="195" t="s">
        <v>11</v>
      </c>
      <c r="F2354" s="195">
        <v>9080</v>
      </c>
      <c r="G2354" s="195"/>
      <c r="H2354" s="196" t="s">
        <v>7766</v>
      </c>
      <c r="I2354" s="197">
        <v>5634.11</v>
      </c>
      <c r="J2354" s="197">
        <v>0</v>
      </c>
      <c r="K2354" s="198">
        <f t="shared" si="36"/>
        <v>5634.11</v>
      </c>
      <c r="L2354" s="199" t="s">
        <v>1580</v>
      </c>
    </row>
    <row r="2355" spans="1:12" ht="56.25" customHeight="1">
      <c r="A2355" s="200">
        <v>513</v>
      </c>
      <c r="B2355" s="193" t="s">
        <v>1394</v>
      </c>
      <c r="C2355" s="194">
        <v>42822</v>
      </c>
      <c r="D2355" s="194" t="s">
        <v>5965</v>
      </c>
      <c r="E2355" s="195" t="s">
        <v>11</v>
      </c>
      <c r="F2355" s="195">
        <v>883199</v>
      </c>
      <c r="G2355" s="195"/>
      <c r="H2355" s="196" t="s">
        <v>5966</v>
      </c>
      <c r="I2355" s="197">
        <v>527.18000000000006</v>
      </c>
      <c r="J2355" s="197">
        <v>0</v>
      </c>
      <c r="K2355" s="198">
        <f t="shared" si="36"/>
        <v>527.18000000000006</v>
      </c>
      <c r="L2355" s="199" t="s">
        <v>1580</v>
      </c>
    </row>
    <row r="2356" spans="1:12" ht="56.25" customHeight="1">
      <c r="A2356" s="200">
        <v>10</v>
      </c>
      <c r="B2356" s="193" t="s">
        <v>1384</v>
      </c>
      <c r="C2356" s="194">
        <v>42822</v>
      </c>
      <c r="D2356" s="194" t="s">
        <v>2589</v>
      </c>
      <c r="E2356" s="195" t="s">
        <v>11</v>
      </c>
      <c r="F2356" s="195">
        <v>883198</v>
      </c>
      <c r="G2356" s="195"/>
      <c r="H2356" s="196" t="s">
        <v>2590</v>
      </c>
      <c r="I2356" s="197">
        <v>50</v>
      </c>
      <c r="J2356" s="197">
        <v>0</v>
      </c>
      <c r="K2356" s="198">
        <f t="shared" si="36"/>
        <v>50</v>
      </c>
      <c r="L2356" s="199" t="s">
        <v>1580</v>
      </c>
    </row>
    <row r="2357" spans="1:12" ht="56.25" customHeight="1">
      <c r="A2357" s="200">
        <v>117</v>
      </c>
      <c r="B2357" s="193" t="s">
        <v>1397</v>
      </c>
      <c r="C2357" s="194">
        <v>42822</v>
      </c>
      <c r="D2357" s="194" t="s">
        <v>4748</v>
      </c>
      <c r="E2357" s="195" t="s">
        <v>11</v>
      </c>
      <c r="F2357" s="195">
        <v>883188</v>
      </c>
      <c r="G2357" s="195"/>
      <c r="H2357" s="196" t="s">
        <v>4749</v>
      </c>
      <c r="I2357" s="197">
        <v>50</v>
      </c>
      <c r="J2357" s="197">
        <v>0</v>
      </c>
      <c r="K2357" s="198">
        <f t="shared" si="36"/>
        <v>50</v>
      </c>
      <c r="L2357" s="199" t="s">
        <v>1580</v>
      </c>
    </row>
    <row r="2358" spans="1:12" ht="56.25" customHeight="1">
      <c r="A2358" s="200">
        <v>342</v>
      </c>
      <c r="B2358" s="193" t="s">
        <v>1425</v>
      </c>
      <c r="C2358" s="194">
        <v>42822</v>
      </c>
      <c r="D2358" s="194" t="s">
        <v>5385</v>
      </c>
      <c r="E2358" s="195" t="s">
        <v>6</v>
      </c>
      <c r="F2358" s="195">
        <v>883185</v>
      </c>
      <c r="G2358" s="195"/>
      <c r="H2358" s="196" t="s">
        <v>5386</v>
      </c>
      <c r="I2358" s="197">
        <v>0</v>
      </c>
      <c r="J2358" s="197">
        <v>585934.52</v>
      </c>
      <c r="K2358" s="198">
        <f t="shared" si="36"/>
        <v>585934.52</v>
      </c>
      <c r="L2358" s="199" t="s">
        <v>1580</v>
      </c>
    </row>
    <row r="2359" spans="1:12" ht="56.25" customHeight="1">
      <c r="A2359" s="200">
        <v>10</v>
      </c>
      <c r="B2359" s="193" t="s">
        <v>1384</v>
      </c>
      <c r="C2359" s="194">
        <v>42822</v>
      </c>
      <c r="D2359" s="194" t="s">
        <v>2591</v>
      </c>
      <c r="E2359" s="195" t="s">
        <v>11</v>
      </c>
      <c r="F2359" s="195">
        <v>883154</v>
      </c>
      <c r="G2359" s="195"/>
      <c r="H2359" s="196" t="s">
        <v>2592</v>
      </c>
      <c r="I2359" s="197">
        <v>50</v>
      </c>
      <c r="J2359" s="197">
        <v>0</v>
      </c>
      <c r="K2359" s="198">
        <f t="shared" si="36"/>
        <v>50</v>
      </c>
      <c r="L2359" s="199" t="s">
        <v>1580</v>
      </c>
    </row>
    <row r="2360" spans="1:12" ht="56.25" customHeight="1">
      <c r="A2360" s="200">
        <v>10</v>
      </c>
      <c r="B2360" s="193" t="s">
        <v>1384</v>
      </c>
      <c r="C2360" s="194">
        <v>42822</v>
      </c>
      <c r="D2360" s="194" t="s">
        <v>2593</v>
      </c>
      <c r="E2360" s="195" t="s">
        <v>6</v>
      </c>
      <c r="F2360" s="195">
        <v>883154</v>
      </c>
      <c r="G2360" s="195"/>
      <c r="H2360" s="196" t="s">
        <v>2594</v>
      </c>
      <c r="I2360" s="197">
        <v>0</v>
      </c>
      <c r="J2360" s="197">
        <v>3068</v>
      </c>
      <c r="K2360" s="198">
        <f t="shared" si="36"/>
        <v>3068</v>
      </c>
      <c r="L2360" s="199" t="s">
        <v>1580</v>
      </c>
    </row>
    <row r="2361" spans="1:12" ht="56.25" customHeight="1">
      <c r="A2361" s="200">
        <v>119</v>
      </c>
      <c r="B2361" s="193" t="s">
        <v>1495</v>
      </c>
      <c r="C2361" s="194">
        <v>42822</v>
      </c>
      <c r="D2361" s="194" t="s">
        <v>4820</v>
      </c>
      <c r="E2361" s="195" t="s">
        <v>11</v>
      </c>
      <c r="F2361" s="195">
        <v>883146</v>
      </c>
      <c r="G2361" s="195"/>
      <c r="H2361" s="196" t="s">
        <v>4821</v>
      </c>
      <c r="I2361" s="197">
        <v>50</v>
      </c>
      <c r="J2361" s="197">
        <v>0</v>
      </c>
      <c r="K2361" s="198">
        <f t="shared" si="36"/>
        <v>50</v>
      </c>
      <c r="L2361" s="199" t="s">
        <v>1580</v>
      </c>
    </row>
    <row r="2362" spans="1:12" ht="56.25" customHeight="1">
      <c r="A2362" s="200">
        <v>78</v>
      </c>
      <c r="B2362" s="193" t="s">
        <v>4544</v>
      </c>
      <c r="C2362" s="194">
        <v>42822</v>
      </c>
      <c r="D2362" s="194" t="s">
        <v>4568</v>
      </c>
      <c r="E2362" s="195" t="s">
        <v>11</v>
      </c>
      <c r="F2362" s="195">
        <v>883133</v>
      </c>
      <c r="G2362" s="195"/>
      <c r="H2362" s="196" t="s">
        <v>4569</v>
      </c>
      <c r="I2362" s="197">
        <v>892</v>
      </c>
      <c r="J2362" s="197">
        <v>0</v>
      </c>
      <c r="K2362" s="198">
        <f t="shared" si="36"/>
        <v>892</v>
      </c>
      <c r="L2362" s="199" t="s">
        <v>1580</v>
      </c>
    </row>
    <row r="2363" spans="1:12" ht="56.25" customHeight="1">
      <c r="A2363" s="200">
        <v>78</v>
      </c>
      <c r="B2363" s="193" t="s">
        <v>4544</v>
      </c>
      <c r="C2363" s="194">
        <v>42822</v>
      </c>
      <c r="D2363" s="194" t="s">
        <v>4570</v>
      </c>
      <c r="E2363" s="195" t="s">
        <v>11</v>
      </c>
      <c r="F2363" s="195">
        <v>883132</v>
      </c>
      <c r="G2363" s="195"/>
      <c r="H2363" s="196" t="s">
        <v>4571</v>
      </c>
      <c r="I2363" s="197">
        <v>892</v>
      </c>
      <c r="J2363" s="197">
        <v>0</v>
      </c>
      <c r="K2363" s="198">
        <f t="shared" si="36"/>
        <v>892</v>
      </c>
      <c r="L2363" s="199" t="s">
        <v>1580</v>
      </c>
    </row>
    <row r="2364" spans="1:12" ht="56.25" customHeight="1">
      <c r="A2364" s="200">
        <v>78</v>
      </c>
      <c r="B2364" s="193" t="s">
        <v>4544</v>
      </c>
      <c r="C2364" s="194">
        <v>42822</v>
      </c>
      <c r="D2364" s="194" t="s">
        <v>4572</v>
      </c>
      <c r="E2364" s="195" t="s">
        <v>11</v>
      </c>
      <c r="F2364" s="195">
        <v>883131</v>
      </c>
      <c r="G2364" s="195"/>
      <c r="H2364" s="196" t="s">
        <v>4573</v>
      </c>
      <c r="I2364" s="197">
        <v>581.1</v>
      </c>
      <c r="J2364" s="197">
        <v>0</v>
      </c>
      <c r="K2364" s="198">
        <f t="shared" si="36"/>
        <v>581.1</v>
      </c>
      <c r="L2364" s="199" t="s">
        <v>1580</v>
      </c>
    </row>
    <row r="2365" spans="1:12" ht="56.25" customHeight="1">
      <c r="A2365" s="200">
        <v>340</v>
      </c>
      <c r="B2365" s="193" t="s">
        <v>1401</v>
      </c>
      <c r="C2365" s="194">
        <v>42822</v>
      </c>
      <c r="D2365" s="194" t="s">
        <v>5337</v>
      </c>
      <c r="E2365" s="195" t="s">
        <v>15</v>
      </c>
      <c r="F2365" s="195">
        <v>1968</v>
      </c>
      <c r="G2365" s="195"/>
      <c r="H2365" s="196" t="s">
        <v>5338</v>
      </c>
      <c r="I2365" s="197">
        <v>295.31</v>
      </c>
      <c r="J2365" s="197">
        <v>0</v>
      </c>
      <c r="K2365" s="198">
        <f t="shared" si="36"/>
        <v>295.31</v>
      </c>
      <c r="L2365" s="199" t="s">
        <v>1580</v>
      </c>
    </row>
    <row r="2366" spans="1:12" ht="56.25" customHeight="1">
      <c r="A2366" s="200">
        <v>340</v>
      </c>
      <c r="B2366" s="193" t="s">
        <v>1401</v>
      </c>
      <c r="C2366" s="194">
        <v>42822</v>
      </c>
      <c r="D2366" s="194" t="s">
        <v>5339</v>
      </c>
      <c r="E2366" s="195" t="s">
        <v>15</v>
      </c>
      <c r="F2366" s="195">
        <v>1976</v>
      </c>
      <c r="G2366" s="195"/>
      <c r="H2366" s="196" t="s">
        <v>5340</v>
      </c>
      <c r="I2366" s="197">
        <v>301.97000000000003</v>
      </c>
      <c r="J2366" s="197">
        <v>0</v>
      </c>
      <c r="K2366" s="198">
        <f t="shared" si="36"/>
        <v>301.97000000000003</v>
      </c>
      <c r="L2366" s="199" t="s">
        <v>1580</v>
      </c>
    </row>
    <row r="2367" spans="1:12" ht="56.25" customHeight="1">
      <c r="A2367" s="200">
        <v>340</v>
      </c>
      <c r="B2367" s="193" t="s">
        <v>1401</v>
      </c>
      <c r="C2367" s="194">
        <v>42822</v>
      </c>
      <c r="D2367" s="194" t="s">
        <v>5341</v>
      </c>
      <c r="E2367" s="195" t="s">
        <v>15</v>
      </c>
      <c r="F2367" s="195">
        <v>1977</v>
      </c>
      <c r="G2367" s="195"/>
      <c r="H2367" s="196" t="s">
        <v>5342</v>
      </c>
      <c r="I2367" s="197">
        <v>299.98</v>
      </c>
      <c r="J2367" s="197">
        <v>0</v>
      </c>
      <c r="K2367" s="198">
        <f t="shared" si="36"/>
        <v>299.98</v>
      </c>
      <c r="L2367" s="199" t="s">
        <v>1580</v>
      </c>
    </row>
    <row r="2368" spans="1:12" ht="56.25" customHeight="1">
      <c r="A2368" s="200">
        <v>78</v>
      </c>
      <c r="B2368" s="193" t="s">
        <v>4544</v>
      </c>
      <c r="C2368" s="194">
        <v>42822</v>
      </c>
      <c r="D2368" s="194" t="s">
        <v>4574</v>
      </c>
      <c r="E2368" s="195" t="s">
        <v>15</v>
      </c>
      <c r="F2368" s="195">
        <v>1963</v>
      </c>
      <c r="G2368" s="195"/>
      <c r="H2368" s="196" t="s">
        <v>4575</v>
      </c>
      <c r="I2368" s="197">
        <v>348.75</v>
      </c>
      <c r="J2368" s="197">
        <v>0</v>
      </c>
      <c r="K2368" s="198">
        <f t="shared" si="36"/>
        <v>348.75</v>
      </c>
      <c r="L2368" s="199" t="s">
        <v>1580</v>
      </c>
    </row>
    <row r="2369" spans="1:12" ht="56.25" customHeight="1">
      <c r="A2369" s="200">
        <v>20</v>
      </c>
      <c r="B2369" s="193" t="s">
        <v>1412</v>
      </c>
      <c r="C2369" s="194">
        <v>42822</v>
      </c>
      <c r="D2369" s="194" t="s">
        <v>2803</v>
      </c>
      <c r="E2369" s="195" t="s">
        <v>15</v>
      </c>
      <c r="F2369" s="195">
        <v>1974</v>
      </c>
      <c r="G2369" s="195"/>
      <c r="H2369" s="196" t="s">
        <v>2804</v>
      </c>
      <c r="I2369" s="197">
        <v>336.34000000000003</v>
      </c>
      <c r="J2369" s="197">
        <v>0</v>
      </c>
      <c r="K2369" s="198">
        <f t="shared" si="36"/>
        <v>336.34000000000003</v>
      </c>
      <c r="L2369" s="199" t="s">
        <v>1580</v>
      </c>
    </row>
    <row r="2370" spans="1:12" ht="56.25" customHeight="1">
      <c r="A2370" s="200">
        <v>16</v>
      </c>
      <c r="B2370" s="193" t="s">
        <v>1405</v>
      </c>
      <c r="C2370" s="194">
        <v>42822</v>
      </c>
      <c r="D2370" s="194" t="s">
        <v>2753</v>
      </c>
      <c r="E2370" s="195" t="s">
        <v>15</v>
      </c>
      <c r="F2370" s="195">
        <v>1952</v>
      </c>
      <c r="G2370" s="195"/>
      <c r="H2370" s="196" t="s">
        <v>2754</v>
      </c>
      <c r="I2370" s="197">
        <v>271.10000000000002</v>
      </c>
      <c r="J2370" s="197">
        <v>0</v>
      </c>
      <c r="K2370" s="198">
        <f t="shared" si="36"/>
        <v>271.10000000000002</v>
      </c>
      <c r="L2370" s="199" t="s">
        <v>1580</v>
      </c>
    </row>
    <row r="2371" spans="1:12" ht="56.25" customHeight="1">
      <c r="A2371" s="200">
        <v>16</v>
      </c>
      <c r="B2371" s="193" t="s">
        <v>1405</v>
      </c>
      <c r="C2371" s="194">
        <v>42822</v>
      </c>
      <c r="D2371" s="194" t="s">
        <v>2755</v>
      </c>
      <c r="E2371" s="195" t="s">
        <v>1290</v>
      </c>
      <c r="F2371" s="195">
        <v>1952</v>
      </c>
      <c r="G2371" s="195"/>
      <c r="H2371" s="196" t="s">
        <v>2756</v>
      </c>
      <c r="I2371" s="197">
        <v>33.64</v>
      </c>
      <c r="J2371" s="197">
        <v>0</v>
      </c>
      <c r="K2371" s="198">
        <f t="shared" si="36"/>
        <v>33.64</v>
      </c>
      <c r="L2371" s="199" t="s">
        <v>1580</v>
      </c>
    </row>
    <row r="2372" spans="1:12" ht="56.25" customHeight="1">
      <c r="A2372" s="200">
        <v>16</v>
      </c>
      <c r="B2372" s="193" t="s">
        <v>1405</v>
      </c>
      <c r="C2372" s="194">
        <v>42822</v>
      </c>
      <c r="D2372" s="194" t="s">
        <v>2757</v>
      </c>
      <c r="E2372" s="195" t="s">
        <v>15</v>
      </c>
      <c r="F2372" s="195">
        <v>1954</v>
      </c>
      <c r="G2372" s="195"/>
      <c r="H2372" s="196" t="s">
        <v>2758</v>
      </c>
      <c r="I2372" s="197">
        <v>273.36</v>
      </c>
      <c r="J2372" s="197">
        <v>0</v>
      </c>
      <c r="K2372" s="198">
        <f t="shared" si="36"/>
        <v>273.36</v>
      </c>
      <c r="L2372" s="199" t="s">
        <v>1580</v>
      </c>
    </row>
    <row r="2373" spans="1:12" ht="56.25" customHeight="1">
      <c r="A2373" s="200">
        <v>16</v>
      </c>
      <c r="B2373" s="193" t="s">
        <v>1405</v>
      </c>
      <c r="C2373" s="194">
        <v>42822</v>
      </c>
      <c r="D2373" s="194" t="s">
        <v>2759</v>
      </c>
      <c r="E2373" s="195" t="s">
        <v>1290</v>
      </c>
      <c r="F2373" s="195">
        <v>1954</v>
      </c>
      <c r="G2373" s="195"/>
      <c r="H2373" s="196" t="s">
        <v>2760</v>
      </c>
      <c r="I2373" s="197">
        <v>70.17</v>
      </c>
      <c r="J2373" s="197">
        <v>0</v>
      </c>
      <c r="K2373" s="198">
        <f t="shared" si="36"/>
        <v>70.17</v>
      </c>
      <c r="L2373" s="199" t="s">
        <v>1580</v>
      </c>
    </row>
    <row r="2374" spans="1:12" ht="56.25" customHeight="1">
      <c r="A2374" s="200">
        <v>340</v>
      </c>
      <c r="B2374" s="193" t="s">
        <v>1401</v>
      </c>
      <c r="C2374" s="194">
        <v>42822</v>
      </c>
      <c r="D2374" s="194" t="s">
        <v>5343</v>
      </c>
      <c r="E2374" s="195" t="s">
        <v>15</v>
      </c>
      <c r="F2374" s="195">
        <v>1969</v>
      </c>
      <c r="G2374" s="195"/>
      <c r="H2374" s="196" t="s">
        <v>5344</v>
      </c>
      <c r="I2374" s="197">
        <v>277.95999999999998</v>
      </c>
      <c r="J2374" s="197">
        <v>0</v>
      </c>
      <c r="K2374" s="198">
        <f t="shared" si="36"/>
        <v>277.95999999999998</v>
      </c>
      <c r="L2374" s="199" t="s">
        <v>1580</v>
      </c>
    </row>
    <row r="2375" spans="1:12" ht="56.25" customHeight="1">
      <c r="A2375" s="200">
        <v>340</v>
      </c>
      <c r="B2375" s="193" t="s">
        <v>1401</v>
      </c>
      <c r="C2375" s="194">
        <v>42822</v>
      </c>
      <c r="D2375" s="194" t="s">
        <v>5345</v>
      </c>
      <c r="E2375" s="195" t="s">
        <v>15</v>
      </c>
      <c r="F2375" s="195">
        <v>1978</v>
      </c>
      <c r="G2375" s="195"/>
      <c r="H2375" s="196" t="s">
        <v>5346</v>
      </c>
      <c r="I2375" s="197">
        <v>281.8</v>
      </c>
      <c r="J2375" s="197">
        <v>0</v>
      </c>
      <c r="K2375" s="198">
        <f t="shared" si="36"/>
        <v>281.8</v>
      </c>
      <c r="L2375" s="199" t="s">
        <v>1580</v>
      </c>
    </row>
    <row r="2376" spans="1:12" ht="56.25" customHeight="1">
      <c r="A2376" s="200">
        <v>340</v>
      </c>
      <c r="B2376" s="193" t="s">
        <v>1401</v>
      </c>
      <c r="C2376" s="194">
        <v>42822</v>
      </c>
      <c r="D2376" s="194" t="s">
        <v>5347</v>
      </c>
      <c r="E2376" s="195" t="s">
        <v>15</v>
      </c>
      <c r="F2376" s="195">
        <v>1979</v>
      </c>
      <c r="G2376" s="195"/>
      <c r="H2376" s="196" t="s">
        <v>5348</v>
      </c>
      <c r="I2376" s="197">
        <v>298.47000000000003</v>
      </c>
      <c r="J2376" s="197">
        <v>0</v>
      </c>
      <c r="K2376" s="198">
        <f t="shared" si="36"/>
        <v>298.47000000000003</v>
      </c>
      <c r="L2376" s="199" t="s">
        <v>1580</v>
      </c>
    </row>
    <row r="2377" spans="1:12" ht="56.25" customHeight="1">
      <c r="A2377" s="200">
        <v>20</v>
      </c>
      <c r="B2377" s="193" t="s">
        <v>1412</v>
      </c>
      <c r="C2377" s="194">
        <v>42822</v>
      </c>
      <c r="D2377" s="194" t="s">
        <v>2805</v>
      </c>
      <c r="E2377" s="195" t="s">
        <v>15</v>
      </c>
      <c r="F2377" s="195">
        <v>1981</v>
      </c>
      <c r="G2377" s="195"/>
      <c r="H2377" s="196" t="s">
        <v>2806</v>
      </c>
      <c r="I2377" s="197">
        <v>3572.61</v>
      </c>
      <c r="J2377" s="197">
        <v>0</v>
      </c>
      <c r="K2377" s="198">
        <f t="shared" ref="K2377:K2440" si="37">+I2377+J2377</f>
        <v>3572.61</v>
      </c>
      <c r="L2377" s="199" t="s">
        <v>1580</v>
      </c>
    </row>
    <row r="2378" spans="1:12" ht="56.25" customHeight="1">
      <c r="A2378" s="200">
        <v>10</v>
      </c>
      <c r="B2378" s="193" t="s">
        <v>1384</v>
      </c>
      <c r="C2378" s="194">
        <v>42822</v>
      </c>
      <c r="D2378" s="194" t="s">
        <v>2595</v>
      </c>
      <c r="E2378" s="195" t="s">
        <v>15</v>
      </c>
      <c r="F2378" s="195">
        <v>1982</v>
      </c>
      <c r="G2378" s="195"/>
      <c r="H2378" s="196" t="s">
        <v>2596</v>
      </c>
      <c r="I2378" s="197">
        <v>975.89</v>
      </c>
      <c r="J2378" s="197">
        <v>0</v>
      </c>
      <c r="K2378" s="198">
        <f t="shared" si="37"/>
        <v>975.89</v>
      </c>
      <c r="L2378" s="199" t="s">
        <v>1580</v>
      </c>
    </row>
    <row r="2379" spans="1:12" ht="56.25" customHeight="1">
      <c r="A2379" s="200">
        <v>197</v>
      </c>
      <c r="B2379" s="193" t="s">
        <v>1423</v>
      </c>
      <c r="C2379" s="194">
        <v>42822</v>
      </c>
      <c r="D2379" s="194" t="s">
        <v>4935</v>
      </c>
      <c r="E2379" s="195" t="s">
        <v>1290</v>
      </c>
      <c r="F2379" s="195">
        <v>1950</v>
      </c>
      <c r="G2379" s="195"/>
      <c r="H2379" s="196" t="s">
        <v>4936</v>
      </c>
      <c r="I2379" s="197">
        <v>1068.42</v>
      </c>
      <c r="J2379" s="197">
        <v>0</v>
      </c>
      <c r="K2379" s="198">
        <f t="shared" si="37"/>
        <v>1068.42</v>
      </c>
      <c r="L2379" s="199" t="s">
        <v>1580</v>
      </c>
    </row>
    <row r="2380" spans="1:12" ht="56.25" customHeight="1">
      <c r="A2380" s="200">
        <v>197</v>
      </c>
      <c r="B2380" s="193" t="s">
        <v>1423</v>
      </c>
      <c r="C2380" s="194">
        <v>42822</v>
      </c>
      <c r="D2380" s="194" t="s">
        <v>4937</v>
      </c>
      <c r="E2380" s="195" t="s">
        <v>15</v>
      </c>
      <c r="F2380" s="195">
        <v>1950</v>
      </c>
      <c r="G2380" s="195"/>
      <c r="H2380" s="196" t="s">
        <v>4938</v>
      </c>
      <c r="I2380" s="197">
        <v>319.74</v>
      </c>
      <c r="J2380" s="197">
        <v>0</v>
      </c>
      <c r="K2380" s="198">
        <f t="shared" si="37"/>
        <v>319.74</v>
      </c>
      <c r="L2380" s="199" t="s">
        <v>1580</v>
      </c>
    </row>
    <row r="2381" spans="1:12" ht="56.25" customHeight="1">
      <c r="A2381" s="200">
        <v>16</v>
      </c>
      <c r="B2381" s="193" t="s">
        <v>1405</v>
      </c>
      <c r="C2381" s="194">
        <v>42822</v>
      </c>
      <c r="D2381" s="194" t="s">
        <v>2761</v>
      </c>
      <c r="E2381" s="195" t="s">
        <v>1290</v>
      </c>
      <c r="F2381" s="195">
        <v>1955</v>
      </c>
      <c r="G2381" s="195"/>
      <c r="H2381" s="196" t="s">
        <v>2762</v>
      </c>
      <c r="I2381" s="197">
        <v>1660.19</v>
      </c>
      <c r="J2381" s="197">
        <v>0</v>
      </c>
      <c r="K2381" s="198">
        <f t="shared" si="37"/>
        <v>1660.19</v>
      </c>
      <c r="L2381" s="199" t="s">
        <v>1580</v>
      </c>
    </row>
    <row r="2382" spans="1:12" ht="56.25" customHeight="1">
      <c r="A2382" s="200">
        <v>16</v>
      </c>
      <c r="B2382" s="193" t="s">
        <v>1405</v>
      </c>
      <c r="C2382" s="194">
        <v>42822</v>
      </c>
      <c r="D2382" s="194" t="s">
        <v>2763</v>
      </c>
      <c r="E2382" s="195" t="s">
        <v>15</v>
      </c>
      <c r="F2382" s="195">
        <v>1955</v>
      </c>
      <c r="G2382" s="195"/>
      <c r="H2382" s="196" t="s">
        <v>2764</v>
      </c>
      <c r="I2382" s="197">
        <v>349.37</v>
      </c>
      <c r="J2382" s="197">
        <v>0</v>
      </c>
      <c r="K2382" s="198">
        <f t="shared" si="37"/>
        <v>349.37</v>
      </c>
      <c r="L2382" s="199" t="s">
        <v>1580</v>
      </c>
    </row>
    <row r="2383" spans="1:12" ht="56.25" customHeight="1">
      <c r="A2383" s="200">
        <v>119</v>
      </c>
      <c r="B2383" s="193" t="s">
        <v>1495</v>
      </c>
      <c r="C2383" s="194">
        <v>42823</v>
      </c>
      <c r="D2383" s="194" t="s">
        <v>4822</v>
      </c>
      <c r="E2383" s="195" t="s">
        <v>11</v>
      </c>
      <c r="F2383" s="195">
        <v>883371</v>
      </c>
      <c r="G2383" s="195"/>
      <c r="H2383" s="196" t="s">
        <v>4823</v>
      </c>
      <c r="I2383" s="197">
        <v>50</v>
      </c>
      <c r="J2383" s="197">
        <v>0</v>
      </c>
      <c r="K2383" s="198">
        <f t="shared" si="37"/>
        <v>50</v>
      </c>
      <c r="L2383" s="199" t="s">
        <v>1580</v>
      </c>
    </row>
    <row r="2384" spans="1:12" ht="56.25" customHeight="1">
      <c r="A2384" s="200">
        <v>86</v>
      </c>
      <c r="B2384" s="193" t="s">
        <v>1409</v>
      </c>
      <c r="C2384" s="194">
        <v>42823</v>
      </c>
      <c r="D2384" s="194" t="s">
        <v>4588</v>
      </c>
      <c r="E2384" s="195" t="s">
        <v>11</v>
      </c>
      <c r="F2384" s="195">
        <v>883370</v>
      </c>
      <c r="G2384" s="195"/>
      <c r="H2384" s="196" t="s">
        <v>4589</v>
      </c>
      <c r="I2384" s="197">
        <v>50</v>
      </c>
      <c r="J2384" s="197">
        <v>0</v>
      </c>
      <c r="K2384" s="198">
        <f t="shared" si="37"/>
        <v>50</v>
      </c>
      <c r="L2384" s="199" t="s">
        <v>1580</v>
      </c>
    </row>
    <row r="2385" spans="1:12" ht="56.25" customHeight="1">
      <c r="A2385" s="200">
        <v>86</v>
      </c>
      <c r="B2385" s="193" t="s">
        <v>1409</v>
      </c>
      <c r="C2385" s="194">
        <v>42823</v>
      </c>
      <c r="D2385" s="194" t="s">
        <v>4590</v>
      </c>
      <c r="E2385" s="195" t="s">
        <v>6</v>
      </c>
      <c r="F2385" s="195">
        <v>883370</v>
      </c>
      <c r="G2385" s="195"/>
      <c r="H2385" s="196" t="s">
        <v>4591</v>
      </c>
      <c r="I2385" s="197">
        <v>0</v>
      </c>
      <c r="J2385" s="197">
        <v>267012.72000000003</v>
      </c>
      <c r="K2385" s="198">
        <f t="shared" si="37"/>
        <v>267012.72000000003</v>
      </c>
      <c r="L2385" s="199" t="s">
        <v>1580</v>
      </c>
    </row>
    <row r="2386" spans="1:12" ht="56.25" customHeight="1">
      <c r="A2386" s="200">
        <v>117</v>
      </c>
      <c r="B2386" s="193" t="s">
        <v>1397</v>
      </c>
      <c r="C2386" s="194">
        <v>42823</v>
      </c>
      <c r="D2386" s="194" t="s">
        <v>4750</v>
      </c>
      <c r="E2386" s="195" t="s">
        <v>11</v>
      </c>
      <c r="F2386" s="195">
        <v>883361</v>
      </c>
      <c r="G2386" s="195"/>
      <c r="H2386" s="196" t="s">
        <v>4751</v>
      </c>
      <c r="I2386" s="197">
        <v>50</v>
      </c>
      <c r="J2386" s="197">
        <v>0</v>
      </c>
      <c r="K2386" s="198">
        <f t="shared" si="37"/>
        <v>50</v>
      </c>
      <c r="L2386" s="199" t="s">
        <v>1580</v>
      </c>
    </row>
    <row r="2387" spans="1:12" ht="56.25" customHeight="1">
      <c r="A2387" s="200">
        <v>670</v>
      </c>
      <c r="B2387" s="193" t="s">
        <v>1404</v>
      </c>
      <c r="C2387" s="194">
        <v>42823</v>
      </c>
      <c r="D2387" s="194" t="s">
        <v>6297</v>
      </c>
      <c r="E2387" s="195" t="s">
        <v>6</v>
      </c>
      <c r="F2387" s="195">
        <v>883353</v>
      </c>
      <c r="G2387" s="195"/>
      <c r="H2387" s="196" t="s">
        <v>6298</v>
      </c>
      <c r="I2387" s="197">
        <v>0</v>
      </c>
      <c r="J2387" s="197">
        <v>117717</v>
      </c>
      <c r="K2387" s="198">
        <f t="shared" si="37"/>
        <v>117717</v>
      </c>
      <c r="L2387" s="199" t="s">
        <v>1580</v>
      </c>
    </row>
    <row r="2388" spans="1:12" ht="56.25" customHeight="1">
      <c r="A2388" s="200">
        <v>373</v>
      </c>
      <c r="B2388" s="193" t="s">
        <v>1444</v>
      </c>
      <c r="C2388" s="194">
        <v>42823</v>
      </c>
      <c r="D2388" s="194" t="s">
        <v>5429</v>
      </c>
      <c r="E2388" s="195" t="s">
        <v>6</v>
      </c>
      <c r="F2388" s="195">
        <v>883351</v>
      </c>
      <c r="G2388" s="195"/>
      <c r="H2388" s="196" t="s">
        <v>5430</v>
      </c>
      <c r="I2388" s="197">
        <v>0</v>
      </c>
      <c r="J2388" s="197">
        <v>5598</v>
      </c>
      <c r="K2388" s="198">
        <f t="shared" si="37"/>
        <v>5598</v>
      </c>
      <c r="L2388" s="199" t="s">
        <v>1580</v>
      </c>
    </row>
    <row r="2389" spans="1:12" ht="56.25" customHeight="1">
      <c r="A2389" s="200">
        <v>16</v>
      </c>
      <c r="B2389" s="193" t="s">
        <v>1405</v>
      </c>
      <c r="C2389" s="194">
        <v>42823</v>
      </c>
      <c r="D2389" s="194" t="s">
        <v>2765</v>
      </c>
      <c r="E2389" s="195" t="s">
        <v>11</v>
      </c>
      <c r="F2389" s="195">
        <v>883301</v>
      </c>
      <c r="G2389" s="195"/>
      <c r="H2389" s="196" t="s">
        <v>2766</v>
      </c>
      <c r="I2389" s="197">
        <v>50</v>
      </c>
      <c r="J2389" s="197">
        <v>0</v>
      </c>
      <c r="K2389" s="198">
        <f t="shared" si="37"/>
        <v>50</v>
      </c>
      <c r="L2389" s="199" t="s">
        <v>1580</v>
      </c>
    </row>
    <row r="2390" spans="1:12" ht="56.25" customHeight="1">
      <c r="A2390" s="200">
        <v>16</v>
      </c>
      <c r="B2390" s="193" t="s">
        <v>1405</v>
      </c>
      <c r="C2390" s="194">
        <v>42823</v>
      </c>
      <c r="D2390" s="194" t="s">
        <v>2767</v>
      </c>
      <c r="E2390" s="195" t="s">
        <v>13</v>
      </c>
      <c r="F2390" s="195">
        <v>883301</v>
      </c>
      <c r="G2390" s="195"/>
      <c r="H2390" s="196" t="s">
        <v>2768</v>
      </c>
      <c r="I2390" s="197">
        <v>94.03</v>
      </c>
      <c r="J2390" s="197">
        <v>0</v>
      </c>
      <c r="K2390" s="198">
        <f t="shared" si="37"/>
        <v>94.03</v>
      </c>
      <c r="L2390" s="199" t="s">
        <v>1580</v>
      </c>
    </row>
    <row r="2391" spans="1:12" ht="56.25" customHeight="1">
      <c r="A2391" s="200">
        <v>132</v>
      </c>
      <c r="B2391" s="193" t="s">
        <v>1414</v>
      </c>
      <c r="C2391" s="194">
        <v>42823</v>
      </c>
      <c r="D2391" s="194" t="s">
        <v>4871</v>
      </c>
      <c r="E2391" s="195" t="s">
        <v>11</v>
      </c>
      <c r="F2391" s="195">
        <v>883295</v>
      </c>
      <c r="G2391" s="195"/>
      <c r="H2391" s="196" t="s">
        <v>4872</v>
      </c>
      <c r="I2391" s="197">
        <v>270</v>
      </c>
      <c r="J2391" s="197">
        <v>0</v>
      </c>
      <c r="K2391" s="198">
        <f t="shared" si="37"/>
        <v>270</v>
      </c>
      <c r="L2391" s="199" t="s">
        <v>1580</v>
      </c>
    </row>
    <row r="2392" spans="1:12" ht="56.25" customHeight="1">
      <c r="A2392" s="200">
        <v>132</v>
      </c>
      <c r="B2392" s="193" t="s">
        <v>1414</v>
      </c>
      <c r="C2392" s="194">
        <v>42823</v>
      </c>
      <c r="D2392" s="194" t="s">
        <v>4873</v>
      </c>
      <c r="E2392" s="195" t="s">
        <v>11</v>
      </c>
      <c r="F2392" s="195">
        <v>883288</v>
      </c>
      <c r="G2392" s="195"/>
      <c r="H2392" s="196" t="s">
        <v>4874</v>
      </c>
      <c r="I2392" s="197">
        <v>43533.48</v>
      </c>
      <c r="J2392" s="197">
        <v>0</v>
      </c>
      <c r="K2392" s="198">
        <f t="shared" si="37"/>
        <v>43533.48</v>
      </c>
      <c r="L2392" s="199" t="s">
        <v>1580</v>
      </c>
    </row>
    <row r="2393" spans="1:12" ht="56.25" customHeight="1">
      <c r="A2393" s="200">
        <v>119</v>
      </c>
      <c r="B2393" s="193" t="s">
        <v>1495</v>
      </c>
      <c r="C2393" s="194">
        <v>42823</v>
      </c>
      <c r="D2393" s="194" t="s">
        <v>4824</v>
      </c>
      <c r="E2393" s="195" t="s">
        <v>11</v>
      </c>
      <c r="F2393" s="195">
        <v>883256</v>
      </c>
      <c r="G2393" s="195"/>
      <c r="H2393" s="196" t="s">
        <v>4825</v>
      </c>
      <c r="I2393" s="197">
        <v>50</v>
      </c>
      <c r="J2393" s="197">
        <v>0</v>
      </c>
      <c r="K2393" s="198">
        <f t="shared" si="37"/>
        <v>50</v>
      </c>
      <c r="L2393" s="199" t="s">
        <v>1580</v>
      </c>
    </row>
    <row r="2394" spans="1:12" ht="56.25" customHeight="1">
      <c r="A2394" s="200">
        <v>10</v>
      </c>
      <c r="B2394" s="193" t="s">
        <v>1384</v>
      </c>
      <c r="C2394" s="194">
        <v>42823</v>
      </c>
      <c r="D2394" s="194" t="s">
        <v>2597</v>
      </c>
      <c r="E2394" s="195" t="s">
        <v>11</v>
      </c>
      <c r="F2394" s="195">
        <v>883242</v>
      </c>
      <c r="G2394" s="195"/>
      <c r="H2394" s="196" t="s">
        <v>2598</v>
      </c>
      <c r="I2394" s="197">
        <v>50</v>
      </c>
      <c r="J2394" s="197">
        <v>0</v>
      </c>
      <c r="K2394" s="198">
        <f t="shared" si="37"/>
        <v>50</v>
      </c>
      <c r="L2394" s="199" t="s">
        <v>1580</v>
      </c>
    </row>
    <row r="2395" spans="1:12" ht="56.25" customHeight="1">
      <c r="A2395" s="200">
        <v>10</v>
      </c>
      <c r="B2395" s="193" t="s">
        <v>1384</v>
      </c>
      <c r="C2395" s="194">
        <v>42823</v>
      </c>
      <c r="D2395" s="194" t="s">
        <v>2599</v>
      </c>
      <c r="E2395" s="195" t="s">
        <v>6</v>
      </c>
      <c r="F2395" s="195">
        <v>883242</v>
      </c>
      <c r="G2395" s="195"/>
      <c r="H2395" s="196" t="s">
        <v>2600</v>
      </c>
      <c r="I2395" s="197">
        <v>0</v>
      </c>
      <c r="J2395" s="197">
        <v>16498.3</v>
      </c>
      <c r="K2395" s="198">
        <f t="shared" si="37"/>
        <v>16498.3</v>
      </c>
      <c r="L2395" s="199" t="s">
        <v>1580</v>
      </c>
    </row>
    <row r="2396" spans="1:12" ht="56.25" customHeight="1">
      <c r="A2396" s="200">
        <v>513</v>
      </c>
      <c r="B2396" s="193" t="s">
        <v>1394</v>
      </c>
      <c r="C2396" s="194">
        <v>42823</v>
      </c>
      <c r="D2396" s="194" t="s">
        <v>5967</v>
      </c>
      <c r="E2396" s="195" t="s">
        <v>15</v>
      </c>
      <c r="F2396" s="195">
        <v>410625</v>
      </c>
      <c r="G2396" s="195"/>
      <c r="H2396" s="196" t="s">
        <v>5968</v>
      </c>
      <c r="I2396" s="197">
        <v>50</v>
      </c>
      <c r="J2396" s="197">
        <v>0</v>
      </c>
      <c r="K2396" s="198">
        <f t="shared" si="37"/>
        <v>50</v>
      </c>
      <c r="L2396" s="199" t="s">
        <v>1580</v>
      </c>
    </row>
    <row r="2397" spans="1:12" ht="56.25" customHeight="1">
      <c r="A2397" s="200">
        <v>513</v>
      </c>
      <c r="B2397" s="193" t="s">
        <v>1394</v>
      </c>
      <c r="C2397" s="194">
        <v>42823</v>
      </c>
      <c r="D2397" s="194" t="s">
        <v>5969</v>
      </c>
      <c r="E2397" s="195" t="s">
        <v>15</v>
      </c>
      <c r="F2397" s="195">
        <v>410622</v>
      </c>
      <c r="G2397" s="195"/>
      <c r="H2397" s="196" t="s">
        <v>5970</v>
      </c>
      <c r="I2397" s="197">
        <v>50</v>
      </c>
      <c r="J2397" s="197">
        <v>0</v>
      </c>
      <c r="K2397" s="198">
        <f t="shared" si="37"/>
        <v>50</v>
      </c>
      <c r="L2397" s="199" t="s">
        <v>1580</v>
      </c>
    </row>
    <row r="2398" spans="1:12" ht="56.25" customHeight="1">
      <c r="A2398" s="200">
        <v>513</v>
      </c>
      <c r="B2398" s="193" t="s">
        <v>1394</v>
      </c>
      <c r="C2398" s="194">
        <v>42823</v>
      </c>
      <c r="D2398" s="194" t="s">
        <v>5971</v>
      </c>
      <c r="E2398" s="195" t="s">
        <v>15</v>
      </c>
      <c r="F2398" s="195">
        <v>410619</v>
      </c>
      <c r="G2398" s="195"/>
      <c r="H2398" s="196" t="s">
        <v>5972</v>
      </c>
      <c r="I2398" s="197">
        <v>50</v>
      </c>
      <c r="J2398" s="197">
        <v>0</v>
      </c>
      <c r="K2398" s="198">
        <f t="shared" si="37"/>
        <v>50</v>
      </c>
      <c r="L2398" s="199" t="s">
        <v>1580</v>
      </c>
    </row>
    <row r="2399" spans="1:12" ht="56.25" customHeight="1">
      <c r="A2399" s="200">
        <v>16</v>
      </c>
      <c r="B2399" s="193" t="s">
        <v>1405</v>
      </c>
      <c r="C2399" s="194">
        <v>42823</v>
      </c>
      <c r="D2399" s="194" t="s">
        <v>2769</v>
      </c>
      <c r="E2399" s="195" t="s">
        <v>15</v>
      </c>
      <c r="F2399" s="195">
        <v>1965</v>
      </c>
      <c r="G2399" s="195"/>
      <c r="H2399" s="196" t="s">
        <v>2770</v>
      </c>
      <c r="I2399" s="197">
        <v>393.89</v>
      </c>
      <c r="J2399" s="197">
        <v>0</v>
      </c>
      <c r="K2399" s="198">
        <f t="shared" si="37"/>
        <v>393.89</v>
      </c>
      <c r="L2399" s="199" t="s">
        <v>1580</v>
      </c>
    </row>
    <row r="2400" spans="1:12" ht="56.25" customHeight="1">
      <c r="A2400" s="200">
        <v>16</v>
      </c>
      <c r="B2400" s="193" t="s">
        <v>1405</v>
      </c>
      <c r="C2400" s="194">
        <v>42823</v>
      </c>
      <c r="D2400" s="194" t="s">
        <v>2771</v>
      </c>
      <c r="E2400" s="195" t="s">
        <v>1290</v>
      </c>
      <c r="F2400" s="195">
        <v>1965</v>
      </c>
      <c r="G2400" s="195"/>
      <c r="H2400" s="196" t="s">
        <v>2772</v>
      </c>
      <c r="I2400" s="197">
        <v>2080.81</v>
      </c>
      <c r="J2400" s="197">
        <v>0</v>
      </c>
      <c r="K2400" s="198">
        <f t="shared" si="37"/>
        <v>2080.81</v>
      </c>
      <c r="L2400" s="199" t="s">
        <v>1580</v>
      </c>
    </row>
    <row r="2401" spans="1:12" ht="56.25" customHeight="1">
      <c r="A2401" s="200" t="s">
        <v>629</v>
      </c>
      <c r="B2401" s="193" t="s">
        <v>630</v>
      </c>
      <c r="C2401" s="194">
        <v>42823</v>
      </c>
      <c r="D2401" s="194" t="s">
        <v>7767</v>
      </c>
      <c r="E2401" s="195" t="s">
        <v>11</v>
      </c>
      <c r="F2401" s="195">
        <v>9092</v>
      </c>
      <c r="G2401" s="195"/>
      <c r="H2401" s="196" t="s">
        <v>7768</v>
      </c>
      <c r="I2401" s="197">
        <v>3383</v>
      </c>
      <c r="J2401" s="197">
        <v>0</v>
      </c>
      <c r="K2401" s="198">
        <f t="shared" si="37"/>
        <v>3383</v>
      </c>
      <c r="L2401" s="199" t="s">
        <v>1580</v>
      </c>
    </row>
    <row r="2402" spans="1:12" ht="56.25" customHeight="1">
      <c r="A2402" s="200">
        <v>10</v>
      </c>
      <c r="B2402" s="193" t="s">
        <v>1384</v>
      </c>
      <c r="C2402" s="194">
        <v>42823</v>
      </c>
      <c r="D2402" s="194" t="s">
        <v>2601</v>
      </c>
      <c r="E2402" s="195" t="s">
        <v>15</v>
      </c>
      <c r="F2402" s="195">
        <v>1983</v>
      </c>
      <c r="G2402" s="195"/>
      <c r="H2402" s="196" t="s">
        <v>2602</v>
      </c>
      <c r="I2402" s="197">
        <v>556.75</v>
      </c>
      <c r="J2402" s="197">
        <v>0</v>
      </c>
      <c r="K2402" s="198">
        <f t="shared" si="37"/>
        <v>556.75</v>
      </c>
      <c r="L2402" s="199" t="s">
        <v>1580</v>
      </c>
    </row>
    <row r="2403" spans="1:12" ht="56.25" customHeight="1">
      <c r="A2403" s="200">
        <v>680</v>
      </c>
      <c r="B2403" s="193" t="s">
        <v>6327</v>
      </c>
      <c r="C2403" s="194">
        <v>42823</v>
      </c>
      <c r="D2403" s="194" t="s">
        <v>6328</v>
      </c>
      <c r="E2403" s="195" t="s">
        <v>15</v>
      </c>
      <c r="F2403" s="195">
        <v>411246</v>
      </c>
      <c r="G2403" s="195"/>
      <c r="H2403" s="196" t="s">
        <v>6329</v>
      </c>
      <c r="I2403" s="197">
        <v>311.85000000000002</v>
      </c>
      <c r="J2403" s="197">
        <v>0</v>
      </c>
      <c r="K2403" s="198">
        <f t="shared" si="37"/>
        <v>311.85000000000002</v>
      </c>
      <c r="L2403" s="199" t="s">
        <v>1580</v>
      </c>
    </row>
    <row r="2404" spans="1:12" ht="56.25" customHeight="1">
      <c r="A2404" s="200">
        <v>52</v>
      </c>
      <c r="B2404" s="193" t="s">
        <v>1407</v>
      </c>
      <c r="C2404" s="194">
        <v>42823</v>
      </c>
      <c r="D2404" s="194" t="s">
        <v>4493</v>
      </c>
      <c r="E2404" s="195" t="s">
        <v>15</v>
      </c>
      <c r="F2404" s="195">
        <v>1985</v>
      </c>
      <c r="G2404" s="195"/>
      <c r="H2404" s="196" t="s">
        <v>4494</v>
      </c>
      <c r="I2404" s="197">
        <v>407.2</v>
      </c>
      <c r="J2404" s="197">
        <v>0</v>
      </c>
      <c r="K2404" s="198">
        <f t="shared" si="37"/>
        <v>407.2</v>
      </c>
      <c r="L2404" s="199" t="s">
        <v>1580</v>
      </c>
    </row>
    <row r="2405" spans="1:12" ht="56.25" customHeight="1">
      <c r="A2405" s="200">
        <v>224</v>
      </c>
      <c r="B2405" s="193" t="s">
        <v>5001</v>
      </c>
      <c r="C2405" s="194">
        <v>42823</v>
      </c>
      <c r="D2405" s="194" t="s">
        <v>5002</v>
      </c>
      <c r="E2405" s="195" t="s">
        <v>15</v>
      </c>
      <c r="F2405" s="195">
        <v>1991</v>
      </c>
      <c r="G2405" s="195"/>
      <c r="H2405" s="196" t="s">
        <v>5003</v>
      </c>
      <c r="I2405" s="197">
        <v>283.38</v>
      </c>
      <c r="J2405" s="197">
        <v>0</v>
      </c>
      <c r="K2405" s="198">
        <f t="shared" si="37"/>
        <v>283.38</v>
      </c>
      <c r="L2405" s="199" t="s">
        <v>1580</v>
      </c>
    </row>
    <row r="2406" spans="1:12" ht="56.25" customHeight="1">
      <c r="A2406" s="200">
        <v>513</v>
      </c>
      <c r="B2406" s="193" t="s">
        <v>1394</v>
      </c>
      <c r="C2406" s="194">
        <v>42823</v>
      </c>
      <c r="D2406" s="194" t="s">
        <v>5973</v>
      </c>
      <c r="E2406" s="195" t="s">
        <v>15</v>
      </c>
      <c r="F2406" s="195">
        <v>411494</v>
      </c>
      <c r="G2406" s="195"/>
      <c r="H2406" s="196" t="s">
        <v>5974</v>
      </c>
      <c r="I2406" s="197">
        <v>50</v>
      </c>
      <c r="J2406" s="197">
        <v>0</v>
      </c>
      <c r="K2406" s="198">
        <f t="shared" si="37"/>
        <v>50</v>
      </c>
      <c r="L2406" s="199" t="s">
        <v>1580</v>
      </c>
    </row>
    <row r="2407" spans="1:12" ht="56.25" customHeight="1">
      <c r="A2407" s="200">
        <v>670</v>
      </c>
      <c r="B2407" s="193" t="s">
        <v>1404</v>
      </c>
      <c r="C2407" s="194">
        <v>42824</v>
      </c>
      <c r="D2407" s="194" t="s">
        <v>6299</v>
      </c>
      <c r="E2407" s="195" t="s">
        <v>6</v>
      </c>
      <c r="F2407" s="195">
        <v>883602</v>
      </c>
      <c r="G2407" s="195"/>
      <c r="H2407" s="196" t="s">
        <v>6300</v>
      </c>
      <c r="I2407" s="197">
        <v>0</v>
      </c>
      <c r="J2407" s="197">
        <v>738302</v>
      </c>
      <c r="K2407" s="198">
        <f t="shared" si="37"/>
        <v>738302</v>
      </c>
      <c r="L2407" s="199" t="s">
        <v>1580</v>
      </c>
    </row>
    <row r="2408" spans="1:12" ht="56.25" customHeight="1">
      <c r="A2408" s="200" t="s">
        <v>628</v>
      </c>
      <c r="B2408" s="193" t="s">
        <v>627</v>
      </c>
      <c r="C2408" s="194">
        <v>42824</v>
      </c>
      <c r="D2408" s="194" t="s">
        <v>6623</v>
      </c>
      <c r="E2408" s="195" t="s">
        <v>6</v>
      </c>
      <c r="F2408" s="195">
        <v>883595</v>
      </c>
      <c r="G2408" s="195"/>
      <c r="H2408" s="196" t="s">
        <v>6624</v>
      </c>
      <c r="I2408" s="197">
        <v>0</v>
      </c>
      <c r="J2408" s="197">
        <v>194</v>
      </c>
      <c r="K2408" s="198">
        <f t="shared" si="37"/>
        <v>194</v>
      </c>
      <c r="L2408" s="199" t="s">
        <v>1580</v>
      </c>
    </row>
    <row r="2409" spans="1:12" ht="56.25" customHeight="1">
      <c r="A2409" s="200">
        <v>117</v>
      </c>
      <c r="B2409" s="193" t="s">
        <v>1397</v>
      </c>
      <c r="C2409" s="194">
        <v>42824</v>
      </c>
      <c r="D2409" s="194" t="s">
        <v>4752</v>
      </c>
      <c r="E2409" s="195" t="s">
        <v>11</v>
      </c>
      <c r="F2409" s="195">
        <v>883589</v>
      </c>
      <c r="G2409" s="195"/>
      <c r="H2409" s="196" t="s">
        <v>4753</v>
      </c>
      <c r="I2409" s="197">
        <v>50</v>
      </c>
      <c r="J2409" s="197">
        <v>0</v>
      </c>
      <c r="K2409" s="198">
        <f t="shared" si="37"/>
        <v>50</v>
      </c>
      <c r="L2409" s="199" t="s">
        <v>1580</v>
      </c>
    </row>
    <row r="2410" spans="1:12" ht="56.25" customHeight="1">
      <c r="A2410" s="200">
        <v>16</v>
      </c>
      <c r="B2410" s="193" t="s">
        <v>1405</v>
      </c>
      <c r="C2410" s="194">
        <v>42824</v>
      </c>
      <c r="D2410" s="194" t="s">
        <v>2773</v>
      </c>
      <c r="E2410" s="195" t="s">
        <v>11</v>
      </c>
      <c r="F2410" s="195">
        <v>883567</v>
      </c>
      <c r="G2410" s="195"/>
      <c r="H2410" s="196" t="s">
        <v>2774</v>
      </c>
      <c r="I2410" s="197">
        <v>50</v>
      </c>
      <c r="J2410" s="197">
        <v>0</v>
      </c>
      <c r="K2410" s="198">
        <f t="shared" si="37"/>
        <v>50</v>
      </c>
      <c r="L2410" s="199" t="s">
        <v>1580</v>
      </c>
    </row>
    <row r="2411" spans="1:12" ht="56.25" customHeight="1">
      <c r="A2411" s="200">
        <v>16</v>
      </c>
      <c r="B2411" s="193" t="s">
        <v>1405</v>
      </c>
      <c r="C2411" s="194">
        <v>42824</v>
      </c>
      <c r="D2411" s="194" t="s">
        <v>2775</v>
      </c>
      <c r="E2411" s="195" t="s">
        <v>13</v>
      </c>
      <c r="F2411" s="195">
        <v>883567</v>
      </c>
      <c r="G2411" s="195"/>
      <c r="H2411" s="196" t="s">
        <v>2776</v>
      </c>
      <c r="I2411" s="197">
        <v>112.4</v>
      </c>
      <c r="J2411" s="197">
        <v>0</v>
      </c>
      <c r="K2411" s="198">
        <f t="shared" si="37"/>
        <v>112.4</v>
      </c>
      <c r="L2411" s="199" t="s">
        <v>1580</v>
      </c>
    </row>
    <row r="2412" spans="1:12" ht="56.25" customHeight="1">
      <c r="A2412" s="200">
        <v>16</v>
      </c>
      <c r="B2412" s="193" t="s">
        <v>1405</v>
      </c>
      <c r="C2412" s="194">
        <v>42824</v>
      </c>
      <c r="D2412" s="194" t="s">
        <v>2777</v>
      </c>
      <c r="E2412" s="195" t="s">
        <v>11</v>
      </c>
      <c r="F2412" s="195">
        <v>883505</v>
      </c>
      <c r="G2412" s="195"/>
      <c r="H2412" s="196" t="s">
        <v>2778</v>
      </c>
      <c r="I2412" s="197">
        <v>50</v>
      </c>
      <c r="J2412" s="197">
        <v>0</v>
      </c>
      <c r="K2412" s="198">
        <f t="shared" si="37"/>
        <v>50</v>
      </c>
      <c r="L2412" s="199" t="s">
        <v>1580</v>
      </c>
    </row>
    <row r="2413" spans="1:12" ht="56.25" customHeight="1">
      <c r="A2413" s="200">
        <v>16</v>
      </c>
      <c r="B2413" s="193" t="s">
        <v>1405</v>
      </c>
      <c r="C2413" s="194">
        <v>42824</v>
      </c>
      <c r="D2413" s="194" t="s">
        <v>2779</v>
      </c>
      <c r="E2413" s="195" t="s">
        <v>13</v>
      </c>
      <c r="F2413" s="195">
        <v>883505</v>
      </c>
      <c r="G2413" s="195"/>
      <c r="H2413" s="196" t="s">
        <v>2780</v>
      </c>
      <c r="I2413" s="197">
        <v>112.4</v>
      </c>
      <c r="J2413" s="197">
        <v>0</v>
      </c>
      <c r="K2413" s="198">
        <f t="shared" si="37"/>
        <v>112.4</v>
      </c>
      <c r="L2413" s="199" t="s">
        <v>1580</v>
      </c>
    </row>
    <row r="2414" spans="1:12" ht="56.25" customHeight="1">
      <c r="A2414" s="200">
        <v>117</v>
      </c>
      <c r="B2414" s="193" t="s">
        <v>1397</v>
      </c>
      <c r="C2414" s="194">
        <v>42824</v>
      </c>
      <c r="D2414" s="194" t="s">
        <v>4754</v>
      </c>
      <c r="E2414" s="195" t="s">
        <v>11</v>
      </c>
      <c r="F2414" s="195">
        <v>883482</v>
      </c>
      <c r="G2414" s="195"/>
      <c r="H2414" s="196" t="s">
        <v>4755</v>
      </c>
      <c r="I2414" s="197">
        <v>50</v>
      </c>
      <c r="J2414" s="197">
        <v>0</v>
      </c>
      <c r="K2414" s="198">
        <f t="shared" si="37"/>
        <v>50</v>
      </c>
      <c r="L2414" s="199" t="s">
        <v>1580</v>
      </c>
    </row>
    <row r="2415" spans="1:12" ht="56.25" customHeight="1">
      <c r="A2415" s="200">
        <v>117</v>
      </c>
      <c r="B2415" s="193" t="s">
        <v>1397</v>
      </c>
      <c r="C2415" s="194">
        <v>42824</v>
      </c>
      <c r="D2415" s="194" t="s">
        <v>4756</v>
      </c>
      <c r="E2415" s="195" t="s">
        <v>11</v>
      </c>
      <c r="F2415" s="195">
        <v>883479</v>
      </c>
      <c r="G2415" s="195"/>
      <c r="H2415" s="196" t="s">
        <v>4757</v>
      </c>
      <c r="I2415" s="197">
        <v>50</v>
      </c>
      <c r="J2415" s="197">
        <v>0</v>
      </c>
      <c r="K2415" s="198">
        <f t="shared" si="37"/>
        <v>50</v>
      </c>
      <c r="L2415" s="199" t="s">
        <v>1580</v>
      </c>
    </row>
    <row r="2416" spans="1:12" ht="56.25" customHeight="1">
      <c r="A2416" s="200">
        <v>513</v>
      </c>
      <c r="B2416" s="193" t="s">
        <v>1394</v>
      </c>
      <c r="C2416" s="194">
        <v>42824</v>
      </c>
      <c r="D2416" s="194" t="s">
        <v>5975</v>
      </c>
      <c r="E2416" s="195" t="s">
        <v>11</v>
      </c>
      <c r="F2416" s="195">
        <v>883406</v>
      </c>
      <c r="G2416" s="195"/>
      <c r="H2416" s="196" t="s">
        <v>5976</v>
      </c>
      <c r="I2416" s="197">
        <v>270</v>
      </c>
      <c r="J2416" s="197">
        <v>0</v>
      </c>
      <c r="K2416" s="198">
        <f t="shared" si="37"/>
        <v>270</v>
      </c>
      <c r="L2416" s="199" t="s">
        <v>1580</v>
      </c>
    </row>
    <row r="2417" spans="1:12" ht="56.25" customHeight="1">
      <c r="A2417" s="200">
        <v>25</v>
      </c>
      <c r="B2417" s="193" t="s">
        <v>1408</v>
      </c>
      <c r="C2417" s="194">
        <v>42824</v>
      </c>
      <c r="D2417" s="194" t="s">
        <v>4181</v>
      </c>
      <c r="E2417" s="195" t="s">
        <v>6</v>
      </c>
      <c r="F2417" s="195">
        <v>819340</v>
      </c>
      <c r="G2417" s="195"/>
      <c r="H2417" s="196" t="s">
        <v>4182</v>
      </c>
      <c r="I2417" s="197">
        <v>0</v>
      </c>
      <c r="J2417" s="197">
        <v>1708988.8</v>
      </c>
      <c r="K2417" s="198">
        <f t="shared" si="37"/>
        <v>1708988.8</v>
      </c>
      <c r="L2417" s="199" t="s">
        <v>1580</v>
      </c>
    </row>
    <row r="2418" spans="1:12" ht="56.25" customHeight="1">
      <c r="A2418" s="200">
        <v>25</v>
      </c>
      <c r="B2418" s="193" t="s">
        <v>1408</v>
      </c>
      <c r="C2418" s="194">
        <v>42824</v>
      </c>
      <c r="D2418" s="194" t="s">
        <v>4183</v>
      </c>
      <c r="E2418" s="195" t="s">
        <v>6</v>
      </c>
      <c r="F2418" s="195">
        <v>819339</v>
      </c>
      <c r="G2418" s="195"/>
      <c r="H2418" s="196" t="s">
        <v>4182</v>
      </c>
      <c r="I2418" s="197">
        <v>0</v>
      </c>
      <c r="J2418" s="197">
        <v>3601514.6</v>
      </c>
      <c r="K2418" s="198">
        <f t="shared" si="37"/>
        <v>3601514.6</v>
      </c>
      <c r="L2418" s="199" t="s">
        <v>1580</v>
      </c>
    </row>
    <row r="2419" spans="1:12" ht="56.25" customHeight="1">
      <c r="A2419" s="200" t="s">
        <v>629</v>
      </c>
      <c r="B2419" s="193" t="s">
        <v>630</v>
      </c>
      <c r="C2419" s="194">
        <v>42824</v>
      </c>
      <c r="D2419" s="194" t="s">
        <v>7769</v>
      </c>
      <c r="E2419" s="195" t="s">
        <v>6</v>
      </c>
      <c r="F2419" s="195">
        <v>819223</v>
      </c>
      <c r="G2419" s="195"/>
      <c r="H2419" s="196" t="s">
        <v>7770</v>
      </c>
      <c r="I2419" s="197">
        <v>0</v>
      </c>
      <c r="J2419" s="197">
        <v>4000</v>
      </c>
      <c r="K2419" s="198">
        <f t="shared" si="37"/>
        <v>4000</v>
      </c>
      <c r="L2419" s="199" t="s">
        <v>1580</v>
      </c>
    </row>
    <row r="2420" spans="1:12" ht="56.25" customHeight="1">
      <c r="A2420" s="200">
        <v>25</v>
      </c>
      <c r="B2420" s="193" t="s">
        <v>1408</v>
      </c>
      <c r="C2420" s="194">
        <v>42824</v>
      </c>
      <c r="D2420" s="194" t="s">
        <v>4184</v>
      </c>
      <c r="E2420" s="195" t="s">
        <v>1728</v>
      </c>
      <c r="F2420" s="195">
        <v>13070495</v>
      </c>
      <c r="G2420" s="195"/>
      <c r="H2420" s="196" t="s">
        <v>4185</v>
      </c>
      <c r="I2420" s="197">
        <v>647811.19000000006</v>
      </c>
      <c r="J2420" s="197">
        <v>0</v>
      </c>
      <c r="K2420" s="198">
        <f t="shared" si="37"/>
        <v>647811.19000000006</v>
      </c>
      <c r="L2420" s="199" t="s">
        <v>1580</v>
      </c>
    </row>
    <row r="2421" spans="1:12" ht="56.25" customHeight="1">
      <c r="A2421" s="200">
        <v>25</v>
      </c>
      <c r="B2421" s="193" t="s">
        <v>1408</v>
      </c>
      <c r="C2421" s="194">
        <v>42824</v>
      </c>
      <c r="D2421" s="194" t="s">
        <v>4186</v>
      </c>
      <c r="E2421" s="195" t="s">
        <v>1728</v>
      </c>
      <c r="F2421" s="195">
        <v>13070496</v>
      </c>
      <c r="G2421" s="195"/>
      <c r="H2421" s="196" t="s">
        <v>1424</v>
      </c>
      <c r="I2421" s="197">
        <v>248437.38</v>
      </c>
      <c r="J2421" s="197">
        <v>0</v>
      </c>
      <c r="K2421" s="198">
        <f t="shared" si="37"/>
        <v>248437.38</v>
      </c>
      <c r="L2421" s="199" t="s">
        <v>1580</v>
      </c>
    </row>
    <row r="2422" spans="1:12" ht="56.25" customHeight="1">
      <c r="A2422" s="200">
        <v>25</v>
      </c>
      <c r="B2422" s="193" t="s">
        <v>1408</v>
      </c>
      <c r="C2422" s="194">
        <v>42824</v>
      </c>
      <c r="D2422" s="194" t="s">
        <v>4187</v>
      </c>
      <c r="E2422" s="195" t="s">
        <v>1728</v>
      </c>
      <c r="F2422" s="195">
        <v>13070499</v>
      </c>
      <c r="G2422" s="195"/>
      <c r="H2422" s="196" t="s">
        <v>4188</v>
      </c>
      <c r="I2422" s="197">
        <v>201974.49</v>
      </c>
      <c r="J2422" s="197">
        <v>0</v>
      </c>
      <c r="K2422" s="198">
        <f t="shared" si="37"/>
        <v>201974.49</v>
      </c>
      <c r="L2422" s="199" t="s">
        <v>1580</v>
      </c>
    </row>
    <row r="2423" spans="1:12" ht="56.25" customHeight="1">
      <c r="A2423" s="200">
        <v>25</v>
      </c>
      <c r="B2423" s="193" t="s">
        <v>1408</v>
      </c>
      <c r="C2423" s="194">
        <v>42824</v>
      </c>
      <c r="D2423" s="194" t="s">
        <v>4189</v>
      </c>
      <c r="E2423" s="195" t="s">
        <v>1728</v>
      </c>
      <c r="F2423" s="195">
        <v>13070498</v>
      </c>
      <c r="G2423" s="195"/>
      <c r="H2423" s="196" t="s">
        <v>4190</v>
      </c>
      <c r="I2423" s="197">
        <v>318754.89</v>
      </c>
      <c r="J2423" s="197">
        <v>0</v>
      </c>
      <c r="K2423" s="198">
        <f t="shared" si="37"/>
        <v>318754.89</v>
      </c>
      <c r="L2423" s="199" t="s">
        <v>1580</v>
      </c>
    </row>
    <row r="2424" spans="1:12" ht="56.25" customHeight="1">
      <c r="A2424" s="200">
        <v>25</v>
      </c>
      <c r="B2424" s="193" t="s">
        <v>1408</v>
      </c>
      <c r="C2424" s="194">
        <v>42824</v>
      </c>
      <c r="D2424" s="194" t="s">
        <v>4191</v>
      </c>
      <c r="E2424" s="195" t="s">
        <v>1728</v>
      </c>
      <c r="F2424" s="195">
        <v>13070497</v>
      </c>
      <c r="G2424" s="195"/>
      <c r="H2424" s="196" t="s">
        <v>4192</v>
      </c>
      <c r="I2424" s="197">
        <v>547797.76000000001</v>
      </c>
      <c r="J2424" s="197">
        <v>0</v>
      </c>
      <c r="K2424" s="198">
        <f t="shared" si="37"/>
        <v>547797.76000000001</v>
      </c>
      <c r="L2424" s="199" t="s">
        <v>1580</v>
      </c>
    </row>
    <row r="2425" spans="1:12" ht="56.25" customHeight="1">
      <c r="A2425" s="200">
        <v>513</v>
      </c>
      <c r="B2425" s="193" t="s">
        <v>1394</v>
      </c>
      <c r="C2425" s="194">
        <v>42824</v>
      </c>
      <c r="D2425" s="194" t="s">
        <v>5977</v>
      </c>
      <c r="E2425" s="195" t="s">
        <v>15</v>
      </c>
      <c r="F2425" s="195">
        <v>412697</v>
      </c>
      <c r="G2425" s="195"/>
      <c r="H2425" s="196" t="s">
        <v>5978</v>
      </c>
      <c r="I2425" s="197">
        <v>50</v>
      </c>
      <c r="J2425" s="197">
        <v>0</v>
      </c>
      <c r="K2425" s="198">
        <f t="shared" si="37"/>
        <v>50</v>
      </c>
      <c r="L2425" s="199" t="s">
        <v>1580</v>
      </c>
    </row>
    <row r="2426" spans="1:12" ht="56.25" customHeight="1">
      <c r="A2426" s="200">
        <v>576</v>
      </c>
      <c r="B2426" s="193" t="s">
        <v>9862</v>
      </c>
      <c r="C2426" s="194">
        <v>42824</v>
      </c>
      <c r="D2426" s="194" t="s">
        <v>6100</v>
      </c>
      <c r="E2426" s="195" t="s">
        <v>15</v>
      </c>
      <c r="F2426" s="195">
        <v>1997</v>
      </c>
      <c r="G2426" s="195"/>
      <c r="H2426" s="196" t="s">
        <v>6101</v>
      </c>
      <c r="I2426" s="197">
        <v>289.89</v>
      </c>
      <c r="J2426" s="197">
        <v>0</v>
      </c>
      <c r="K2426" s="198">
        <f t="shared" si="37"/>
        <v>289.89</v>
      </c>
      <c r="L2426" s="199" t="s">
        <v>1580</v>
      </c>
    </row>
    <row r="2427" spans="1:12" ht="56.25" customHeight="1">
      <c r="A2427" s="200">
        <v>340</v>
      </c>
      <c r="B2427" s="193" t="s">
        <v>1401</v>
      </c>
      <c r="C2427" s="194">
        <v>42824</v>
      </c>
      <c r="D2427" s="194" t="s">
        <v>5349</v>
      </c>
      <c r="E2427" s="195" t="s">
        <v>15</v>
      </c>
      <c r="F2427" s="195">
        <v>2005</v>
      </c>
      <c r="G2427" s="195"/>
      <c r="H2427" s="196" t="s">
        <v>5350</v>
      </c>
      <c r="I2427" s="197">
        <v>273.02</v>
      </c>
      <c r="J2427" s="197">
        <v>0</v>
      </c>
      <c r="K2427" s="198">
        <f t="shared" si="37"/>
        <v>273.02</v>
      </c>
      <c r="L2427" s="199" t="s">
        <v>1580</v>
      </c>
    </row>
    <row r="2428" spans="1:12" ht="56.25" customHeight="1">
      <c r="A2428" s="200">
        <v>340</v>
      </c>
      <c r="B2428" s="193" t="s">
        <v>1401</v>
      </c>
      <c r="C2428" s="194">
        <v>42824</v>
      </c>
      <c r="D2428" s="194" t="s">
        <v>5351</v>
      </c>
      <c r="E2428" s="195" t="s">
        <v>15</v>
      </c>
      <c r="F2428" s="195">
        <v>2002</v>
      </c>
      <c r="G2428" s="195"/>
      <c r="H2428" s="196" t="s">
        <v>5352</v>
      </c>
      <c r="I2428" s="197">
        <v>274.32</v>
      </c>
      <c r="J2428" s="197">
        <v>0</v>
      </c>
      <c r="K2428" s="198">
        <f t="shared" si="37"/>
        <v>274.32</v>
      </c>
      <c r="L2428" s="199" t="s">
        <v>1580</v>
      </c>
    </row>
    <row r="2429" spans="1:12" ht="56.25" customHeight="1">
      <c r="A2429" s="200">
        <v>680</v>
      </c>
      <c r="B2429" s="193" t="s">
        <v>6327</v>
      </c>
      <c r="C2429" s="194">
        <v>42824</v>
      </c>
      <c r="D2429" s="194" t="s">
        <v>6330</v>
      </c>
      <c r="E2429" s="195" t="s">
        <v>1290</v>
      </c>
      <c r="F2429" s="195">
        <v>1987</v>
      </c>
      <c r="G2429" s="195"/>
      <c r="H2429" s="196" t="s">
        <v>6331</v>
      </c>
      <c r="I2429" s="197">
        <v>0.57000000000000006</v>
      </c>
      <c r="J2429" s="197">
        <v>0</v>
      </c>
      <c r="K2429" s="198">
        <f t="shared" si="37"/>
        <v>0.57000000000000006</v>
      </c>
      <c r="L2429" s="199" t="s">
        <v>1580</v>
      </c>
    </row>
    <row r="2430" spans="1:12" ht="56.25" customHeight="1">
      <c r="A2430" s="200">
        <v>680</v>
      </c>
      <c r="B2430" s="193" t="s">
        <v>6327</v>
      </c>
      <c r="C2430" s="194">
        <v>42824</v>
      </c>
      <c r="D2430" s="194" t="s">
        <v>6332</v>
      </c>
      <c r="E2430" s="195" t="s">
        <v>15</v>
      </c>
      <c r="F2430" s="195">
        <v>1987</v>
      </c>
      <c r="G2430" s="195"/>
      <c r="H2430" s="196" t="s">
        <v>6333</v>
      </c>
      <c r="I2430" s="197">
        <v>270.07</v>
      </c>
      <c r="J2430" s="197">
        <v>0</v>
      </c>
      <c r="K2430" s="198">
        <f t="shared" si="37"/>
        <v>270.07</v>
      </c>
      <c r="L2430" s="199" t="s">
        <v>1580</v>
      </c>
    </row>
    <row r="2431" spans="1:12" ht="56.25" customHeight="1">
      <c r="A2431" s="200">
        <v>680</v>
      </c>
      <c r="B2431" s="193" t="s">
        <v>6327</v>
      </c>
      <c r="C2431" s="194">
        <v>42824</v>
      </c>
      <c r="D2431" s="194" t="s">
        <v>6334</v>
      </c>
      <c r="E2431" s="195" t="s">
        <v>1290</v>
      </c>
      <c r="F2431" s="195">
        <v>1986</v>
      </c>
      <c r="G2431" s="195"/>
      <c r="H2431" s="196" t="s">
        <v>6335</v>
      </c>
      <c r="I2431" s="197">
        <v>18.650000000000002</v>
      </c>
      <c r="J2431" s="197">
        <v>0</v>
      </c>
      <c r="K2431" s="198">
        <f t="shared" si="37"/>
        <v>18.650000000000002</v>
      </c>
      <c r="L2431" s="199" t="s">
        <v>1580</v>
      </c>
    </row>
    <row r="2432" spans="1:12" ht="56.25" customHeight="1">
      <c r="A2432" s="200">
        <v>680</v>
      </c>
      <c r="B2432" s="193" t="s">
        <v>6327</v>
      </c>
      <c r="C2432" s="194">
        <v>42824</v>
      </c>
      <c r="D2432" s="194" t="s">
        <v>6336</v>
      </c>
      <c r="E2432" s="195" t="s">
        <v>15</v>
      </c>
      <c r="F2432" s="195">
        <v>1986</v>
      </c>
      <c r="G2432" s="195"/>
      <c r="H2432" s="196" t="s">
        <v>6337</v>
      </c>
      <c r="I2432" s="197">
        <v>273.29000000000002</v>
      </c>
      <c r="J2432" s="197">
        <v>0</v>
      </c>
      <c r="K2432" s="198">
        <f t="shared" si="37"/>
        <v>273.29000000000002</v>
      </c>
      <c r="L2432" s="199" t="s">
        <v>1580</v>
      </c>
    </row>
    <row r="2433" spans="1:12" ht="56.25" customHeight="1">
      <c r="A2433" s="200">
        <v>16</v>
      </c>
      <c r="B2433" s="193" t="s">
        <v>1405</v>
      </c>
      <c r="C2433" s="194">
        <v>42824</v>
      </c>
      <c r="D2433" s="194" t="s">
        <v>2781</v>
      </c>
      <c r="E2433" s="195" t="s">
        <v>1290</v>
      </c>
      <c r="F2433" s="195">
        <v>1967</v>
      </c>
      <c r="G2433" s="195"/>
      <c r="H2433" s="196" t="s">
        <v>2782</v>
      </c>
      <c r="I2433" s="197">
        <v>30.13</v>
      </c>
      <c r="J2433" s="197">
        <v>0</v>
      </c>
      <c r="K2433" s="198">
        <f t="shared" si="37"/>
        <v>30.13</v>
      </c>
      <c r="L2433" s="199" t="s">
        <v>1580</v>
      </c>
    </row>
    <row r="2434" spans="1:12" ht="56.25" customHeight="1">
      <c r="A2434" s="200">
        <v>16</v>
      </c>
      <c r="B2434" s="193" t="s">
        <v>1405</v>
      </c>
      <c r="C2434" s="194">
        <v>42824</v>
      </c>
      <c r="D2434" s="194" t="s">
        <v>2783</v>
      </c>
      <c r="E2434" s="195" t="s">
        <v>15</v>
      </c>
      <c r="F2434" s="195">
        <v>1967</v>
      </c>
      <c r="G2434" s="195"/>
      <c r="H2434" s="196" t="s">
        <v>2784</v>
      </c>
      <c r="I2434" s="197">
        <v>270.95999999999998</v>
      </c>
      <c r="J2434" s="197">
        <v>0</v>
      </c>
      <c r="K2434" s="198">
        <f t="shared" si="37"/>
        <v>270.95999999999998</v>
      </c>
      <c r="L2434" s="199" t="s">
        <v>1580</v>
      </c>
    </row>
    <row r="2435" spans="1:12" ht="56.25" customHeight="1">
      <c r="A2435" s="200">
        <v>10</v>
      </c>
      <c r="B2435" s="193" t="s">
        <v>1384</v>
      </c>
      <c r="C2435" s="194">
        <v>42824</v>
      </c>
      <c r="D2435" s="194" t="s">
        <v>2603</v>
      </c>
      <c r="E2435" s="195" t="s">
        <v>15</v>
      </c>
      <c r="F2435" s="195">
        <v>2006</v>
      </c>
      <c r="G2435" s="195"/>
      <c r="H2435" s="196" t="s">
        <v>2604</v>
      </c>
      <c r="I2435" s="197">
        <v>545.63</v>
      </c>
      <c r="J2435" s="197">
        <v>0</v>
      </c>
      <c r="K2435" s="198">
        <f t="shared" si="37"/>
        <v>545.63</v>
      </c>
      <c r="L2435" s="199" t="s">
        <v>1580</v>
      </c>
    </row>
    <row r="2436" spans="1:12" ht="56.25" customHeight="1">
      <c r="A2436" s="200">
        <v>513</v>
      </c>
      <c r="B2436" s="193" t="s">
        <v>1394</v>
      </c>
      <c r="C2436" s="194">
        <v>42824</v>
      </c>
      <c r="D2436" s="194" t="s">
        <v>5979</v>
      </c>
      <c r="E2436" s="195" t="s">
        <v>15</v>
      </c>
      <c r="F2436" s="195">
        <v>1999</v>
      </c>
      <c r="G2436" s="195"/>
      <c r="H2436" s="196" t="s">
        <v>5980</v>
      </c>
      <c r="I2436" s="197">
        <v>37495.1</v>
      </c>
      <c r="J2436" s="197">
        <v>0</v>
      </c>
      <c r="K2436" s="198">
        <f t="shared" si="37"/>
        <v>37495.1</v>
      </c>
      <c r="L2436" s="199" t="s">
        <v>1580</v>
      </c>
    </row>
    <row r="2437" spans="1:12" ht="56.25" customHeight="1">
      <c r="A2437" s="200">
        <v>16</v>
      </c>
      <c r="B2437" s="193" t="s">
        <v>1405</v>
      </c>
      <c r="C2437" s="194">
        <v>42824</v>
      </c>
      <c r="D2437" s="194" t="s">
        <v>2785</v>
      </c>
      <c r="E2437" s="195" t="s">
        <v>15</v>
      </c>
      <c r="F2437" s="195">
        <v>1966</v>
      </c>
      <c r="G2437" s="195"/>
      <c r="H2437" s="196" t="s">
        <v>2786</v>
      </c>
      <c r="I2437" s="197">
        <v>271.17</v>
      </c>
      <c r="J2437" s="197">
        <v>0</v>
      </c>
      <c r="K2437" s="198">
        <f t="shared" si="37"/>
        <v>271.17</v>
      </c>
      <c r="L2437" s="199" t="s">
        <v>1580</v>
      </c>
    </row>
    <row r="2438" spans="1:12" ht="56.25" customHeight="1">
      <c r="A2438" s="200">
        <v>16</v>
      </c>
      <c r="B2438" s="193" t="s">
        <v>1405</v>
      </c>
      <c r="C2438" s="194">
        <v>42824</v>
      </c>
      <c r="D2438" s="194" t="s">
        <v>2787</v>
      </c>
      <c r="E2438" s="195" t="s">
        <v>1290</v>
      </c>
      <c r="F2438" s="195">
        <v>1966</v>
      </c>
      <c r="G2438" s="195"/>
      <c r="H2438" s="196" t="s">
        <v>2788</v>
      </c>
      <c r="I2438" s="197">
        <v>35.14</v>
      </c>
      <c r="J2438" s="197">
        <v>0</v>
      </c>
      <c r="K2438" s="198">
        <f t="shared" si="37"/>
        <v>35.14</v>
      </c>
      <c r="L2438" s="199" t="s">
        <v>1580</v>
      </c>
    </row>
    <row r="2439" spans="1:12" ht="56.25" customHeight="1">
      <c r="A2439" s="200">
        <v>513</v>
      </c>
      <c r="B2439" s="193" t="s">
        <v>1394</v>
      </c>
      <c r="C2439" s="194">
        <v>42824</v>
      </c>
      <c r="D2439" s="194" t="s">
        <v>5981</v>
      </c>
      <c r="E2439" s="195" t="s">
        <v>15</v>
      </c>
      <c r="F2439" s="195">
        <v>411887</v>
      </c>
      <c r="G2439" s="195"/>
      <c r="H2439" s="196" t="s">
        <v>5982</v>
      </c>
      <c r="I2439" s="197">
        <v>50</v>
      </c>
      <c r="J2439" s="197">
        <v>0</v>
      </c>
      <c r="K2439" s="198">
        <f t="shared" si="37"/>
        <v>50</v>
      </c>
      <c r="L2439" s="199" t="s">
        <v>1580</v>
      </c>
    </row>
    <row r="2440" spans="1:12" ht="56.25" customHeight="1">
      <c r="A2440" s="200">
        <v>513</v>
      </c>
      <c r="B2440" s="193" t="s">
        <v>1394</v>
      </c>
      <c r="C2440" s="194">
        <v>42824</v>
      </c>
      <c r="D2440" s="194" t="s">
        <v>5983</v>
      </c>
      <c r="E2440" s="195" t="s">
        <v>15</v>
      </c>
      <c r="F2440" s="195">
        <v>411882</v>
      </c>
      <c r="G2440" s="195"/>
      <c r="H2440" s="196" t="s">
        <v>5984</v>
      </c>
      <c r="I2440" s="197">
        <v>50</v>
      </c>
      <c r="J2440" s="197">
        <v>0</v>
      </c>
      <c r="K2440" s="198">
        <f t="shared" si="37"/>
        <v>50</v>
      </c>
      <c r="L2440" s="199" t="s">
        <v>1580</v>
      </c>
    </row>
    <row r="2441" spans="1:12" ht="56.25" customHeight="1">
      <c r="A2441" s="200">
        <v>513</v>
      </c>
      <c r="B2441" s="193" t="s">
        <v>1394</v>
      </c>
      <c r="C2441" s="194">
        <v>42824</v>
      </c>
      <c r="D2441" s="194" t="s">
        <v>5985</v>
      </c>
      <c r="E2441" s="195" t="s">
        <v>15</v>
      </c>
      <c r="F2441" s="195">
        <v>411753</v>
      </c>
      <c r="G2441" s="195"/>
      <c r="H2441" s="196" t="s">
        <v>5986</v>
      </c>
      <c r="I2441" s="197">
        <v>50</v>
      </c>
      <c r="J2441" s="197">
        <v>0</v>
      </c>
      <c r="K2441" s="198">
        <f t="shared" ref="K2441:K2504" si="38">+I2441+J2441</f>
        <v>50</v>
      </c>
      <c r="L2441" s="199" t="s">
        <v>1580</v>
      </c>
    </row>
    <row r="2442" spans="1:12" ht="56.25" customHeight="1">
      <c r="A2442" s="200">
        <v>513</v>
      </c>
      <c r="B2442" s="193" t="s">
        <v>1394</v>
      </c>
      <c r="C2442" s="194">
        <v>42824</v>
      </c>
      <c r="D2442" s="194" t="s">
        <v>5987</v>
      </c>
      <c r="E2442" s="195" t="s">
        <v>15</v>
      </c>
      <c r="F2442" s="195">
        <v>411732</v>
      </c>
      <c r="G2442" s="195"/>
      <c r="H2442" s="196" t="s">
        <v>5988</v>
      </c>
      <c r="I2442" s="197">
        <v>50</v>
      </c>
      <c r="J2442" s="197">
        <v>0</v>
      </c>
      <c r="K2442" s="198">
        <f t="shared" si="38"/>
        <v>50</v>
      </c>
      <c r="L2442" s="199" t="s">
        <v>1580</v>
      </c>
    </row>
    <row r="2443" spans="1:12" ht="56.25" customHeight="1">
      <c r="A2443" s="200" t="s">
        <v>1311</v>
      </c>
      <c r="B2443" s="193" t="s">
        <v>1311</v>
      </c>
      <c r="C2443" s="194">
        <v>42825</v>
      </c>
      <c r="D2443" s="194" t="s">
        <v>8058</v>
      </c>
      <c r="E2443" s="195" t="s">
        <v>13</v>
      </c>
      <c r="F2443" s="195">
        <v>367436</v>
      </c>
      <c r="G2443" s="195"/>
      <c r="H2443" s="196" t="s">
        <v>1312</v>
      </c>
      <c r="I2443" s="197">
        <v>10425726.199999999</v>
      </c>
      <c r="J2443" s="197">
        <v>0</v>
      </c>
      <c r="K2443" s="198">
        <f t="shared" si="38"/>
        <v>10425726.199999999</v>
      </c>
      <c r="L2443" s="199" t="s">
        <v>1580</v>
      </c>
    </row>
    <row r="2444" spans="1:12" ht="56.25" customHeight="1">
      <c r="A2444" s="200" t="s">
        <v>1311</v>
      </c>
      <c r="B2444" s="193" t="s">
        <v>1311</v>
      </c>
      <c r="C2444" s="194">
        <v>42825</v>
      </c>
      <c r="D2444" s="194" t="s">
        <v>8059</v>
      </c>
      <c r="E2444" s="195" t="s">
        <v>13</v>
      </c>
      <c r="F2444" s="195">
        <v>367434</v>
      </c>
      <c r="G2444" s="195"/>
      <c r="H2444" s="196" t="s">
        <v>1312</v>
      </c>
      <c r="I2444" s="197">
        <v>10425726.199999999</v>
      </c>
      <c r="J2444" s="197">
        <v>0</v>
      </c>
      <c r="K2444" s="198">
        <f t="shared" si="38"/>
        <v>10425726.199999999</v>
      </c>
      <c r="L2444" s="199" t="s">
        <v>1580</v>
      </c>
    </row>
    <row r="2445" spans="1:12" ht="56.25" customHeight="1">
      <c r="A2445" s="200" t="s">
        <v>1311</v>
      </c>
      <c r="B2445" s="193" t="s">
        <v>1311</v>
      </c>
      <c r="C2445" s="194">
        <v>42825</v>
      </c>
      <c r="D2445" s="194" t="s">
        <v>8060</v>
      </c>
      <c r="E2445" s="195" t="s">
        <v>13</v>
      </c>
      <c r="F2445" s="195">
        <v>367432</v>
      </c>
      <c r="G2445" s="195"/>
      <c r="H2445" s="196" t="s">
        <v>1312</v>
      </c>
      <c r="I2445" s="197">
        <v>10425726.199999999</v>
      </c>
      <c r="J2445" s="197">
        <v>0</v>
      </c>
      <c r="K2445" s="198">
        <f t="shared" si="38"/>
        <v>10425726.199999999</v>
      </c>
      <c r="L2445" s="199" t="s">
        <v>1580</v>
      </c>
    </row>
    <row r="2446" spans="1:12" ht="56.25" customHeight="1">
      <c r="A2446" s="200" t="s">
        <v>1311</v>
      </c>
      <c r="B2446" s="193" t="s">
        <v>1311</v>
      </c>
      <c r="C2446" s="194">
        <v>42825</v>
      </c>
      <c r="D2446" s="194" t="s">
        <v>8061</v>
      </c>
      <c r="E2446" s="195" t="s">
        <v>13</v>
      </c>
      <c r="F2446" s="195">
        <v>367430</v>
      </c>
      <c r="G2446" s="195"/>
      <c r="H2446" s="196" t="s">
        <v>1312</v>
      </c>
      <c r="I2446" s="197">
        <v>3795842.09</v>
      </c>
      <c r="J2446" s="197">
        <v>0</v>
      </c>
      <c r="K2446" s="198">
        <f t="shared" si="38"/>
        <v>3795842.09</v>
      </c>
      <c r="L2446" s="199" t="s">
        <v>1580</v>
      </c>
    </row>
    <row r="2447" spans="1:12" ht="56.25" customHeight="1">
      <c r="A2447" s="200" t="s">
        <v>1311</v>
      </c>
      <c r="B2447" s="193" t="s">
        <v>1311</v>
      </c>
      <c r="C2447" s="194">
        <v>42825</v>
      </c>
      <c r="D2447" s="194" t="s">
        <v>8062</v>
      </c>
      <c r="E2447" s="195" t="s">
        <v>13</v>
      </c>
      <c r="F2447" s="195">
        <v>367428</v>
      </c>
      <c r="G2447" s="195"/>
      <c r="H2447" s="196" t="s">
        <v>1312</v>
      </c>
      <c r="I2447" s="197">
        <v>3795842.09</v>
      </c>
      <c r="J2447" s="197">
        <v>0</v>
      </c>
      <c r="K2447" s="198">
        <f t="shared" si="38"/>
        <v>3795842.09</v>
      </c>
      <c r="L2447" s="199" t="s">
        <v>1580</v>
      </c>
    </row>
    <row r="2448" spans="1:12" ht="56.25" customHeight="1">
      <c r="A2448" s="200" t="s">
        <v>1311</v>
      </c>
      <c r="B2448" s="193" t="s">
        <v>1311</v>
      </c>
      <c r="C2448" s="194">
        <v>42825</v>
      </c>
      <c r="D2448" s="194" t="s">
        <v>8063</v>
      </c>
      <c r="E2448" s="195" t="s">
        <v>13</v>
      </c>
      <c r="F2448" s="195">
        <v>367426</v>
      </c>
      <c r="G2448" s="195"/>
      <c r="H2448" s="196" t="s">
        <v>1312</v>
      </c>
      <c r="I2448" s="197">
        <v>3795842.09</v>
      </c>
      <c r="J2448" s="197">
        <v>0</v>
      </c>
      <c r="K2448" s="198">
        <f t="shared" si="38"/>
        <v>3795842.09</v>
      </c>
      <c r="L2448" s="199" t="s">
        <v>1580</v>
      </c>
    </row>
    <row r="2449" spans="1:12" ht="56.25" customHeight="1">
      <c r="A2449" s="200" t="s">
        <v>1311</v>
      </c>
      <c r="B2449" s="193" t="s">
        <v>1311</v>
      </c>
      <c r="C2449" s="194">
        <v>42825</v>
      </c>
      <c r="D2449" s="194" t="s">
        <v>8064</v>
      </c>
      <c r="E2449" s="195" t="s">
        <v>13</v>
      </c>
      <c r="F2449" s="195">
        <v>367424</v>
      </c>
      <c r="G2449" s="195"/>
      <c r="H2449" s="196" t="s">
        <v>1312</v>
      </c>
      <c r="I2449" s="197">
        <v>3795842.09</v>
      </c>
      <c r="J2449" s="197">
        <v>0</v>
      </c>
      <c r="K2449" s="198">
        <f t="shared" si="38"/>
        <v>3795842.09</v>
      </c>
      <c r="L2449" s="199" t="s">
        <v>1580</v>
      </c>
    </row>
    <row r="2450" spans="1:12" ht="56.25" customHeight="1">
      <c r="A2450" s="200" t="s">
        <v>1311</v>
      </c>
      <c r="B2450" s="193" t="s">
        <v>1311</v>
      </c>
      <c r="C2450" s="194">
        <v>42825</v>
      </c>
      <c r="D2450" s="194" t="s">
        <v>8065</v>
      </c>
      <c r="E2450" s="195" t="s">
        <v>13</v>
      </c>
      <c r="F2450" s="195">
        <v>367422</v>
      </c>
      <c r="G2450" s="195"/>
      <c r="H2450" s="196" t="s">
        <v>1312</v>
      </c>
      <c r="I2450" s="197">
        <v>3795842.09</v>
      </c>
      <c r="J2450" s="197">
        <v>0</v>
      </c>
      <c r="K2450" s="198">
        <f t="shared" si="38"/>
        <v>3795842.09</v>
      </c>
      <c r="L2450" s="199" t="s">
        <v>1580</v>
      </c>
    </row>
    <row r="2451" spans="1:12" ht="56.25" customHeight="1">
      <c r="A2451" s="200" t="s">
        <v>1311</v>
      </c>
      <c r="B2451" s="193" t="s">
        <v>1311</v>
      </c>
      <c r="C2451" s="194">
        <v>42825</v>
      </c>
      <c r="D2451" s="194" t="s">
        <v>8066</v>
      </c>
      <c r="E2451" s="195" t="s">
        <v>13</v>
      </c>
      <c r="F2451" s="195">
        <v>367420</v>
      </c>
      <c r="G2451" s="195"/>
      <c r="H2451" s="196" t="s">
        <v>1312</v>
      </c>
      <c r="I2451" s="197">
        <v>4480971.1399999997</v>
      </c>
      <c r="J2451" s="197">
        <v>0</v>
      </c>
      <c r="K2451" s="198">
        <f t="shared" si="38"/>
        <v>4480971.1399999997</v>
      </c>
      <c r="L2451" s="199" t="s">
        <v>1580</v>
      </c>
    </row>
    <row r="2452" spans="1:12" ht="56.25" customHeight="1">
      <c r="A2452" s="200" t="s">
        <v>1311</v>
      </c>
      <c r="B2452" s="193" t="s">
        <v>1311</v>
      </c>
      <c r="C2452" s="194">
        <v>42825</v>
      </c>
      <c r="D2452" s="194" t="s">
        <v>8067</v>
      </c>
      <c r="E2452" s="195" t="s">
        <v>13</v>
      </c>
      <c r="F2452" s="195">
        <v>367418</v>
      </c>
      <c r="G2452" s="195"/>
      <c r="H2452" s="196" t="s">
        <v>1312</v>
      </c>
      <c r="I2452" s="197">
        <v>4480971.1399999997</v>
      </c>
      <c r="J2452" s="197">
        <v>0</v>
      </c>
      <c r="K2452" s="198">
        <f t="shared" si="38"/>
        <v>4480971.1399999997</v>
      </c>
      <c r="L2452" s="199" t="s">
        <v>1580</v>
      </c>
    </row>
    <row r="2453" spans="1:12" ht="56.25" customHeight="1">
      <c r="A2453" s="200" t="s">
        <v>1311</v>
      </c>
      <c r="B2453" s="193" t="s">
        <v>1311</v>
      </c>
      <c r="C2453" s="194">
        <v>42825</v>
      </c>
      <c r="D2453" s="194" t="s">
        <v>8068</v>
      </c>
      <c r="E2453" s="195" t="s">
        <v>13</v>
      </c>
      <c r="F2453" s="195">
        <v>367416</v>
      </c>
      <c r="G2453" s="195"/>
      <c r="H2453" s="196" t="s">
        <v>1312</v>
      </c>
      <c r="I2453" s="197">
        <v>4480971.1399999997</v>
      </c>
      <c r="J2453" s="197">
        <v>0</v>
      </c>
      <c r="K2453" s="198">
        <f t="shared" si="38"/>
        <v>4480971.1399999997</v>
      </c>
      <c r="L2453" s="199" t="s">
        <v>1580</v>
      </c>
    </row>
    <row r="2454" spans="1:12" ht="56.25" customHeight="1">
      <c r="A2454" s="200" t="s">
        <v>1311</v>
      </c>
      <c r="B2454" s="193" t="s">
        <v>1311</v>
      </c>
      <c r="C2454" s="194">
        <v>42825</v>
      </c>
      <c r="D2454" s="194" t="s">
        <v>8069</v>
      </c>
      <c r="E2454" s="195" t="s">
        <v>13</v>
      </c>
      <c r="F2454" s="195">
        <v>367414</v>
      </c>
      <c r="G2454" s="195"/>
      <c r="H2454" s="196" t="s">
        <v>1312</v>
      </c>
      <c r="I2454" s="197">
        <v>4480971.1399999997</v>
      </c>
      <c r="J2454" s="197">
        <v>0</v>
      </c>
      <c r="K2454" s="198">
        <f t="shared" si="38"/>
        <v>4480971.1399999997</v>
      </c>
      <c r="L2454" s="199" t="s">
        <v>1580</v>
      </c>
    </row>
    <row r="2455" spans="1:12" ht="56.25" customHeight="1">
      <c r="A2455" s="200" t="s">
        <v>1311</v>
      </c>
      <c r="B2455" s="193" t="s">
        <v>1311</v>
      </c>
      <c r="C2455" s="194">
        <v>42825</v>
      </c>
      <c r="D2455" s="194" t="s">
        <v>8070</v>
      </c>
      <c r="E2455" s="195" t="s">
        <v>13</v>
      </c>
      <c r="F2455" s="195">
        <v>367412</v>
      </c>
      <c r="G2455" s="195"/>
      <c r="H2455" s="196" t="s">
        <v>1312</v>
      </c>
      <c r="I2455" s="197">
        <v>4480971.1399999997</v>
      </c>
      <c r="J2455" s="197">
        <v>0</v>
      </c>
      <c r="K2455" s="198">
        <f t="shared" si="38"/>
        <v>4480971.1399999997</v>
      </c>
      <c r="L2455" s="199" t="s">
        <v>1580</v>
      </c>
    </row>
    <row r="2456" spans="1:12" ht="56.25" customHeight="1">
      <c r="A2456" s="200" t="s">
        <v>1311</v>
      </c>
      <c r="B2456" s="193" t="s">
        <v>1311</v>
      </c>
      <c r="C2456" s="194">
        <v>42825</v>
      </c>
      <c r="D2456" s="194" t="s">
        <v>8071</v>
      </c>
      <c r="E2456" s="195" t="s">
        <v>13</v>
      </c>
      <c r="F2456" s="195">
        <v>367410</v>
      </c>
      <c r="G2456" s="195"/>
      <c r="H2456" s="196" t="s">
        <v>1312</v>
      </c>
      <c r="I2456" s="197">
        <v>1631450.76</v>
      </c>
      <c r="J2456" s="197">
        <v>0</v>
      </c>
      <c r="K2456" s="198">
        <f t="shared" si="38"/>
        <v>1631450.76</v>
      </c>
      <c r="L2456" s="199" t="s">
        <v>1580</v>
      </c>
    </row>
    <row r="2457" spans="1:12" ht="56.25" customHeight="1">
      <c r="A2457" s="200" t="s">
        <v>1311</v>
      </c>
      <c r="B2457" s="193" t="s">
        <v>1311</v>
      </c>
      <c r="C2457" s="194">
        <v>42825</v>
      </c>
      <c r="D2457" s="194" t="s">
        <v>8072</v>
      </c>
      <c r="E2457" s="195" t="s">
        <v>13</v>
      </c>
      <c r="F2457" s="195">
        <v>367408</v>
      </c>
      <c r="G2457" s="195"/>
      <c r="H2457" s="196" t="s">
        <v>1312</v>
      </c>
      <c r="I2457" s="197">
        <v>1631450.76</v>
      </c>
      <c r="J2457" s="197">
        <v>0</v>
      </c>
      <c r="K2457" s="198">
        <f t="shared" si="38"/>
        <v>1631450.76</v>
      </c>
      <c r="L2457" s="199" t="s">
        <v>1580</v>
      </c>
    </row>
    <row r="2458" spans="1:12" ht="56.25" customHeight="1">
      <c r="A2458" s="200" t="s">
        <v>1311</v>
      </c>
      <c r="B2458" s="193" t="s">
        <v>1311</v>
      </c>
      <c r="C2458" s="194">
        <v>42825</v>
      </c>
      <c r="D2458" s="194" t="s">
        <v>8073</v>
      </c>
      <c r="E2458" s="195" t="s">
        <v>13</v>
      </c>
      <c r="F2458" s="195">
        <v>367406</v>
      </c>
      <c r="G2458" s="195"/>
      <c r="H2458" s="196" t="s">
        <v>1312</v>
      </c>
      <c r="I2458" s="197">
        <v>1631450.76</v>
      </c>
      <c r="J2458" s="197">
        <v>0</v>
      </c>
      <c r="K2458" s="198">
        <f t="shared" si="38"/>
        <v>1631450.76</v>
      </c>
      <c r="L2458" s="199" t="s">
        <v>1580</v>
      </c>
    </row>
    <row r="2459" spans="1:12" ht="56.25" customHeight="1">
      <c r="A2459" s="200" t="s">
        <v>1311</v>
      </c>
      <c r="B2459" s="193" t="s">
        <v>1311</v>
      </c>
      <c r="C2459" s="194">
        <v>42825</v>
      </c>
      <c r="D2459" s="194" t="s">
        <v>8074</v>
      </c>
      <c r="E2459" s="195" t="s">
        <v>13</v>
      </c>
      <c r="F2459" s="195">
        <v>367438</v>
      </c>
      <c r="G2459" s="195"/>
      <c r="H2459" s="196" t="s">
        <v>1312</v>
      </c>
      <c r="I2459" s="197">
        <v>10425726.199999999</v>
      </c>
      <c r="J2459" s="197">
        <v>0</v>
      </c>
      <c r="K2459" s="198">
        <f t="shared" si="38"/>
        <v>10425726.199999999</v>
      </c>
      <c r="L2459" s="199" t="s">
        <v>1580</v>
      </c>
    </row>
    <row r="2460" spans="1:12" ht="56.25" customHeight="1">
      <c r="A2460" s="200" t="s">
        <v>1311</v>
      </c>
      <c r="B2460" s="193" t="s">
        <v>1311</v>
      </c>
      <c r="C2460" s="194">
        <v>42825</v>
      </c>
      <c r="D2460" s="194" t="s">
        <v>8075</v>
      </c>
      <c r="E2460" s="195" t="s">
        <v>13</v>
      </c>
      <c r="F2460" s="195">
        <v>367440</v>
      </c>
      <c r="G2460" s="195"/>
      <c r="H2460" s="196" t="s">
        <v>1312</v>
      </c>
      <c r="I2460" s="197">
        <v>10425726.199999999</v>
      </c>
      <c r="J2460" s="197">
        <v>0</v>
      </c>
      <c r="K2460" s="198">
        <f t="shared" si="38"/>
        <v>10425726.199999999</v>
      </c>
      <c r="L2460" s="199" t="s">
        <v>1580</v>
      </c>
    </row>
    <row r="2461" spans="1:12" ht="56.25" customHeight="1">
      <c r="A2461" s="200" t="s">
        <v>1311</v>
      </c>
      <c r="B2461" s="193" t="s">
        <v>1311</v>
      </c>
      <c r="C2461" s="194">
        <v>42825</v>
      </c>
      <c r="D2461" s="194" t="s">
        <v>8076</v>
      </c>
      <c r="E2461" s="195" t="s">
        <v>13</v>
      </c>
      <c r="F2461" s="195">
        <v>367442</v>
      </c>
      <c r="G2461" s="195"/>
      <c r="H2461" s="196" t="s">
        <v>1312</v>
      </c>
      <c r="I2461" s="197">
        <v>1918133.04</v>
      </c>
      <c r="J2461" s="197">
        <v>0</v>
      </c>
      <c r="K2461" s="198">
        <f t="shared" si="38"/>
        <v>1918133.04</v>
      </c>
      <c r="L2461" s="199" t="s">
        <v>1580</v>
      </c>
    </row>
    <row r="2462" spans="1:12" ht="56.25" customHeight="1">
      <c r="A2462" s="200" t="s">
        <v>1311</v>
      </c>
      <c r="B2462" s="193" t="s">
        <v>1311</v>
      </c>
      <c r="C2462" s="194">
        <v>42825</v>
      </c>
      <c r="D2462" s="194" t="s">
        <v>8077</v>
      </c>
      <c r="E2462" s="195" t="s">
        <v>13</v>
      </c>
      <c r="F2462" s="195">
        <v>367444</v>
      </c>
      <c r="G2462" s="195"/>
      <c r="H2462" s="196" t="s">
        <v>1312</v>
      </c>
      <c r="I2462" s="197">
        <v>1918133.04</v>
      </c>
      <c r="J2462" s="197">
        <v>0</v>
      </c>
      <c r="K2462" s="198">
        <f t="shared" si="38"/>
        <v>1918133.04</v>
      </c>
      <c r="L2462" s="199" t="s">
        <v>1580</v>
      </c>
    </row>
    <row r="2463" spans="1:12" ht="56.25" customHeight="1">
      <c r="A2463" s="200" t="s">
        <v>1311</v>
      </c>
      <c r="B2463" s="193" t="s">
        <v>1311</v>
      </c>
      <c r="C2463" s="194">
        <v>42825</v>
      </c>
      <c r="D2463" s="194" t="s">
        <v>8078</v>
      </c>
      <c r="E2463" s="195" t="s">
        <v>13</v>
      </c>
      <c r="F2463" s="195">
        <v>367446</v>
      </c>
      <c r="G2463" s="195"/>
      <c r="H2463" s="196" t="s">
        <v>1312</v>
      </c>
      <c r="I2463" s="197">
        <v>1918133.04</v>
      </c>
      <c r="J2463" s="197">
        <v>0</v>
      </c>
      <c r="K2463" s="198">
        <f t="shared" si="38"/>
        <v>1918133.04</v>
      </c>
      <c r="L2463" s="199" t="s">
        <v>1580</v>
      </c>
    </row>
    <row r="2464" spans="1:12" ht="56.25" customHeight="1">
      <c r="A2464" s="200" t="s">
        <v>1311</v>
      </c>
      <c r="B2464" s="193" t="s">
        <v>1311</v>
      </c>
      <c r="C2464" s="194">
        <v>42825</v>
      </c>
      <c r="D2464" s="194" t="s">
        <v>8079</v>
      </c>
      <c r="E2464" s="195" t="s">
        <v>13</v>
      </c>
      <c r="F2464" s="195">
        <v>367448</v>
      </c>
      <c r="G2464" s="195"/>
      <c r="H2464" s="196" t="s">
        <v>1312</v>
      </c>
      <c r="I2464" s="197">
        <v>1918133.04</v>
      </c>
      <c r="J2464" s="197">
        <v>0</v>
      </c>
      <c r="K2464" s="198">
        <f t="shared" si="38"/>
        <v>1918133.04</v>
      </c>
      <c r="L2464" s="199" t="s">
        <v>1580</v>
      </c>
    </row>
    <row r="2465" spans="1:12" ht="56.25" customHeight="1">
      <c r="A2465" s="200" t="s">
        <v>1311</v>
      </c>
      <c r="B2465" s="193" t="s">
        <v>1311</v>
      </c>
      <c r="C2465" s="194">
        <v>42825</v>
      </c>
      <c r="D2465" s="194" t="s">
        <v>8080</v>
      </c>
      <c r="E2465" s="195" t="s">
        <v>13</v>
      </c>
      <c r="F2465" s="195">
        <v>367450</v>
      </c>
      <c r="G2465" s="195"/>
      <c r="H2465" s="196" t="s">
        <v>1312</v>
      </c>
      <c r="I2465" s="197">
        <v>1918133.04</v>
      </c>
      <c r="J2465" s="197">
        <v>0</v>
      </c>
      <c r="K2465" s="198">
        <f t="shared" si="38"/>
        <v>1918133.04</v>
      </c>
      <c r="L2465" s="199" t="s">
        <v>1580</v>
      </c>
    </row>
    <row r="2466" spans="1:12" ht="56.25" customHeight="1">
      <c r="A2466" s="200" t="s">
        <v>1311</v>
      </c>
      <c r="B2466" s="193" t="s">
        <v>1311</v>
      </c>
      <c r="C2466" s="194">
        <v>42825</v>
      </c>
      <c r="D2466" s="194" t="s">
        <v>8081</v>
      </c>
      <c r="E2466" s="195" t="s">
        <v>13</v>
      </c>
      <c r="F2466" s="195">
        <v>367452</v>
      </c>
      <c r="G2466" s="195"/>
      <c r="H2466" s="196" t="s">
        <v>1312</v>
      </c>
      <c r="I2466" s="197">
        <v>745348.26</v>
      </c>
      <c r="J2466" s="197">
        <v>0</v>
      </c>
      <c r="K2466" s="198">
        <f t="shared" si="38"/>
        <v>745348.26</v>
      </c>
      <c r="L2466" s="199" t="s">
        <v>1580</v>
      </c>
    </row>
    <row r="2467" spans="1:12" ht="56.25" customHeight="1">
      <c r="A2467" s="200" t="s">
        <v>1311</v>
      </c>
      <c r="B2467" s="193" t="s">
        <v>1311</v>
      </c>
      <c r="C2467" s="194">
        <v>42825</v>
      </c>
      <c r="D2467" s="194" t="s">
        <v>8082</v>
      </c>
      <c r="E2467" s="195" t="s">
        <v>13</v>
      </c>
      <c r="F2467" s="195">
        <v>367454</v>
      </c>
      <c r="G2467" s="195"/>
      <c r="H2467" s="196" t="s">
        <v>1312</v>
      </c>
      <c r="I2467" s="197">
        <v>154911.08000000002</v>
      </c>
      <c r="J2467" s="197">
        <v>0</v>
      </c>
      <c r="K2467" s="198">
        <f t="shared" si="38"/>
        <v>154911.08000000002</v>
      </c>
      <c r="L2467" s="199" t="s">
        <v>1580</v>
      </c>
    </row>
    <row r="2468" spans="1:12" ht="56.25" customHeight="1">
      <c r="A2468" s="200" t="s">
        <v>1311</v>
      </c>
      <c r="B2468" s="193" t="s">
        <v>1311</v>
      </c>
      <c r="C2468" s="194">
        <v>42825</v>
      </c>
      <c r="D2468" s="194" t="s">
        <v>8083</v>
      </c>
      <c r="E2468" s="195" t="s">
        <v>13</v>
      </c>
      <c r="F2468" s="195">
        <v>367456</v>
      </c>
      <c r="G2468" s="195"/>
      <c r="H2468" s="196" t="s">
        <v>1312</v>
      </c>
      <c r="I2468" s="197">
        <v>1893771.46</v>
      </c>
      <c r="J2468" s="197">
        <v>0</v>
      </c>
      <c r="K2468" s="198">
        <f t="shared" si="38"/>
        <v>1893771.46</v>
      </c>
      <c r="L2468" s="199" t="s">
        <v>1580</v>
      </c>
    </row>
    <row r="2469" spans="1:12" ht="56.25" customHeight="1">
      <c r="A2469" s="200" t="s">
        <v>1311</v>
      </c>
      <c r="B2469" s="193" t="s">
        <v>1311</v>
      </c>
      <c r="C2469" s="194">
        <v>42825</v>
      </c>
      <c r="D2469" s="194" t="s">
        <v>8084</v>
      </c>
      <c r="E2469" s="195" t="s">
        <v>13</v>
      </c>
      <c r="F2469" s="195">
        <v>367458</v>
      </c>
      <c r="G2469" s="195"/>
      <c r="H2469" s="196" t="s">
        <v>1312</v>
      </c>
      <c r="I2469" s="197">
        <v>468870.71</v>
      </c>
      <c r="J2469" s="197">
        <v>0</v>
      </c>
      <c r="K2469" s="198">
        <f t="shared" si="38"/>
        <v>468870.71</v>
      </c>
      <c r="L2469" s="199" t="s">
        <v>1580</v>
      </c>
    </row>
    <row r="2470" spans="1:12" ht="56.25" customHeight="1">
      <c r="A2470" s="200" t="s">
        <v>1311</v>
      </c>
      <c r="B2470" s="193" t="s">
        <v>1311</v>
      </c>
      <c r="C2470" s="194">
        <v>42825</v>
      </c>
      <c r="D2470" s="194" t="s">
        <v>8085</v>
      </c>
      <c r="E2470" s="195" t="s">
        <v>13</v>
      </c>
      <c r="F2470" s="195">
        <v>367460</v>
      </c>
      <c r="G2470" s="195"/>
      <c r="H2470" s="196" t="s">
        <v>1312</v>
      </c>
      <c r="I2470" s="197">
        <v>2047186.65</v>
      </c>
      <c r="J2470" s="197">
        <v>0</v>
      </c>
      <c r="K2470" s="198">
        <f t="shared" si="38"/>
        <v>2047186.65</v>
      </c>
      <c r="L2470" s="199" t="s">
        <v>1580</v>
      </c>
    </row>
    <row r="2471" spans="1:12" ht="56.25" customHeight="1">
      <c r="A2471" s="200" t="s">
        <v>1311</v>
      </c>
      <c r="B2471" s="193" t="s">
        <v>1311</v>
      </c>
      <c r="C2471" s="194">
        <v>42825</v>
      </c>
      <c r="D2471" s="194" t="s">
        <v>8086</v>
      </c>
      <c r="E2471" s="195" t="s">
        <v>13</v>
      </c>
      <c r="F2471" s="195">
        <v>367462</v>
      </c>
      <c r="G2471" s="195"/>
      <c r="H2471" s="196" t="s">
        <v>1312</v>
      </c>
      <c r="I2471" s="197">
        <v>1287808.52</v>
      </c>
      <c r="J2471" s="197">
        <v>0</v>
      </c>
      <c r="K2471" s="198">
        <f t="shared" si="38"/>
        <v>1287808.52</v>
      </c>
      <c r="L2471" s="199" t="s">
        <v>1580</v>
      </c>
    </row>
    <row r="2472" spans="1:12" ht="56.25" customHeight="1">
      <c r="A2472" s="200" t="s">
        <v>1311</v>
      </c>
      <c r="B2472" s="193" t="s">
        <v>1311</v>
      </c>
      <c r="C2472" s="194">
        <v>42825</v>
      </c>
      <c r="D2472" s="194" t="s">
        <v>8087</v>
      </c>
      <c r="E2472" s="195" t="s">
        <v>13</v>
      </c>
      <c r="F2472" s="195">
        <v>367464</v>
      </c>
      <c r="G2472" s="195"/>
      <c r="H2472" s="196" t="s">
        <v>1312</v>
      </c>
      <c r="I2472" s="197">
        <v>5201465.6900000004</v>
      </c>
      <c r="J2472" s="197">
        <v>0</v>
      </c>
      <c r="K2472" s="198">
        <f t="shared" si="38"/>
        <v>5201465.6900000004</v>
      </c>
      <c r="L2472" s="199" t="s">
        <v>1580</v>
      </c>
    </row>
    <row r="2473" spans="1:12" ht="56.25" customHeight="1">
      <c r="A2473" s="200" t="s">
        <v>1311</v>
      </c>
      <c r="B2473" s="193" t="s">
        <v>1311</v>
      </c>
      <c r="C2473" s="194">
        <v>42825</v>
      </c>
      <c r="D2473" s="194" t="s">
        <v>8088</v>
      </c>
      <c r="E2473" s="195" t="s">
        <v>13</v>
      </c>
      <c r="F2473" s="195">
        <v>367465</v>
      </c>
      <c r="G2473" s="195"/>
      <c r="H2473" s="196" t="s">
        <v>1312</v>
      </c>
      <c r="I2473" s="197">
        <v>425481.48</v>
      </c>
      <c r="J2473" s="197">
        <v>0</v>
      </c>
      <c r="K2473" s="198">
        <f t="shared" si="38"/>
        <v>425481.48</v>
      </c>
      <c r="L2473" s="199" t="s">
        <v>1580</v>
      </c>
    </row>
    <row r="2474" spans="1:12" ht="56.25" customHeight="1">
      <c r="A2474" s="200" t="s">
        <v>1311</v>
      </c>
      <c r="B2474" s="193" t="s">
        <v>1311</v>
      </c>
      <c r="C2474" s="194">
        <v>42825</v>
      </c>
      <c r="D2474" s="194" t="s">
        <v>8089</v>
      </c>
      <c r="E2474" s="195" t="s">
        <v>13</v>
      </c>
      <c r="F2474" s="195">
        <v>367467</v>
      </c>
      <c r="G2474" s="195"/>
      <c r="H2474" s="196" t="s">
        <v>1312</v>
      </c>
      <c r="I2474" s="197">
        <v>1090905.8700000001</v>
      </c>
      <c r="J2474" s="197">
        <v>0</v>
      </c>
      <c r="K2474" s="198">
        <f t="shared" si="38"/>
        <v>1090905.8700000001</v>
      </c>
      <c r="L2474" s="199" t="s">
        <v>1580</v>
      </c>
    </row>
    <row r="2475" spans="1:12" ht="56.25" customHeight="1">
      <c r="A2475" s="200">
        <v>20</v>
      </c>
      <c r="B2475" s="193" t="s">
        <v>1412</v>
      </c>
      <c r="C2475" s="194">
        <v>42825</v>
      </c>
      <c r="D2475" s="194" t="s">
        <v>2807</v>
      </c>
      <c r="E2475" s="195" t="s">
        <v>11</v>
      </c>
      <c r="F2475" s="195">
        <v>883631</v>
      </c>
      <c r="G2475" s="195"/>
      <c r="H2475" s="196" t="s">
        <v>2808</v>
      </c>
      <c r="I2475" s="197">
        <v>270</v>
      </c>
      <c r="J2475" s="197">
        <v>0</v>
      </c>
      <c r="K2475" s="198">
        <f t="shared" si="38"/>
        <v>270</v>
      </c>
      <c r="L2475" s="199" t="s">
        <v>1580</v>
      </c>
    </row>
    <row r="2476" spans="1:12" ht="56.25" customHeight="1">
      <c r="A2476" s="200">
        <v>574</v>
      </c>
      <c r="B2476" s="193" t="s">
        <v>1356</v>
      </c>
      <c r="C2476" s="194">
        <v>42825</v>
      </c>
      <c r="D2476" s="194" t="s">
        <v>6053</v>
      </c>
      <c r="E2476" s="195" t="s">
        <v>6</v>
      </c>
      <c r="F2476" s="195">
        <v>883669</v>
      </c>
      <c r="G2476" s="195"/>
      <c r="H2476" s="196" t="s">
        <v>6054</v>
      </c>
      <c r="I2476" s="197">
        <v>0</v>
      </c>
      <c r="J2476" s="197">
        <v>2730000</v>
      </c>
      <c r="K2476" s="198">
        <f t="shared" si="38"/>
        <v>2730000</v>
      </c>
      <c r="L2476" s="199" t="s">
        <v>1580</v>
      </c>
    </row>
    <row r="2477" spans="1:12" ht="56.25" customHeight="1">
      <c r="A2477" s="200">
        <v>119</v>
      </c>
      <c r="B2477" s="193" t="s">
        <v>1495</v>
      </c>
      <c r="C2477" s="194">
        <v>42825</v>
      </c>
      <c r="D2477" s="194" t="s">
        <v>4826</v>
      </c>
      <c r="E2477" s="195" t="s">
        <v>11</v>
      </c>
      <c r="F2477" s="195">
        <v>883672</v>
      </c>
      <c r="G2477" s="195"/>
      <c r="H2477" s="196" t="s">
        <v>4827</v>
      </c>
      <c r="I2477" s="197">
        <v>50</v>
      </c>
      <c r="J2477" s="197">
        <v>0</v>
      </c>
      <c r="K2477" s="198">
        <f t="shared" si="38"/>
        <v>50</v>
      </c>
      <c r="L2477" s="199" t="s">
        <v>1580</v>
      </c>
    </row>
    <row r="2478" spans="1:12" ht="56.25" customHeight="1">
      <c r="A2478" s="200">
        <v>117</v>
      </c>
      <c r="B2478" s="193" t="s">
        <v>1397</v>
      </c>
      <c r="C2478" s="194">
        <v>42825</v>
      </c>
      <c r="D2478" s="194" t="s">
        <v>4758</v>
      </c>
      <c r="E2478" s="195" t="s">
        <v>11</v>
      </c>
      <c r="F2478" s="195">
        <v>883673</v>
      </c>
      <c r="G2478" s="195"/>
      <c r="H2478" s="196" t="s">
        <v>4759</v>
      </c>
      <c r="I2478" s="197">
        <v>50</v>
      </c>
      <c r="J2478" s="197">
        <v>0</v>
      </c>
      <c r="K2478" s="198">
        <f t="shared" si="38"/>
        <v>50</v>
      </c>
      <c r="L2478" s="199" t="s">
        <v>1580</v>
      </c>
    </row>
    <row r="2479" spans="1:12" ht="56.25" customHeight="1">
      <c r="A2479" s="200">
        <v>117</v>
      </c>
      <c r="B2479" s="193" t="s">
        <v>1397</v>
      </c>
      <c r="C2479" s="194">
        <v>42825</v>
      </c>
      <c r="D2479" s="194" t="s">
        <v>4760</v>
      </c>
      <c r="E2479" s="195" t="s">
        <v>11</v>
      </c>
      <c r="F2479" s="195">
        <v>883707</v>
      </c>
      <c r="G2479" s="195"/>
      <c r="H2479" s="196" t="s">
        <v>4761</v>
      </c>
      <c r="I2479" s="197">
        <v>50</v>
      </c>
      <c r="J2479" s="197">
        <v>0</v>
      </c>
      <c r="K2479" s="198">
        <f t="shared" si="38"/>
        <v>50</v>
      </c>
      <c r="L2479" s="199" t="s">
        <v>1580</v>
      </c>
    </row>
    <row r="2480" spans="1:12" ht="56.25" customHeight="1">
      <c r="A2480" s="200">
        <v>670</v>
      </c>
      <c r="B2480" s="193" t="s">
        <v>1404</v>
      </c>
      <c r="C2480" s="194">
        <v>42825</v>
      </c>
      <c r="D2480" s="194" t="s">
        <v>6301</v>
      </c>
      <c r="E2480" s="195" t="s">
        <v>6</v>
      </c>
      <c r="F2480" s="195">
        <v>883711</v>
      </c>
      <c r="G2480" s="195"/>
      <c r="H2480" s="196" t="s">
        <v>6302</v>
      </c>
      <c r="I2480" s="197">
        <v>0</v>
      </c>
      <c r="J2480" s="197">
        <v>450000</v>
      </c>
      <c r="K2480" s="198">
        <f t="shared" si="38"/>
        <v>450000</v>
      </c>
      <c r="L2480" s="199" t="s">
        <v>1580</v>
      </c>
    </row>
    <row r="2481" spans="1:12" ht="56.25" customHeight="1">
      <c r="A2481" s="200">
        <v>132</v>
      </c>
      <c r="B2481" s="193" t="s">
        <v>1414</v>
      </c>
      <c r="C2481" s="194">
        <v>42825</v>
      </c>
      <c r="D2481" s="194" t="s">
        <v>4875</v>
      </c>
      <c r="E2481" s="195" t="s">
        <v>13</v>
      </c>
      <c r="F2481" s="195">
        <v>883712</v>
      </c>
      <c r="G2481" s="195"/>
      <c r="H2481" s="196" t="s">
        <v>4876</v>
      </c>
      <c r="I2481" s="197">
        <v>291779.8</v>
      </c>
      <c r="J2481" s="197">
        <v>0</v>
      </c>
      <c r="K2481" s="198">
        <f t="shared" si="38"/>
        <v>291779.8</v>
      </c>
      <c r="L2481" s="199" t="s">
        <v>1580</v>
      </c>
    </row>
    <row r="2482" spans="1:12" ht="56.25" customHeight="1">
      <c r="A2482" s="200" t="s">
        <v>1311</v>
      </c>
      <c r="B2482" s="193" t="s">
        <v>1311</v>
      </c>
      <c r="C2482" s="194">
        <v>42825</v>
      </c>
      <c r="D2482" s="194" t="s">
        <v>8090</v>
      </c>
      <c r="E2482" s="195" t="s">
        <v>13</v>
      </c>
      <c r="F2482" s="195">
        <v>367404</v>
      </c>
      <c r="G2482" s="195"/>
      <c r="H2482" s="196" t="s">
        <v>1312</v>
      </c>
      <c r="I2482" s="197">
        <v>1631450.76</v>
      </c>
      <c r="J2482" s="197">
        <v>0</v>
      </c>
      <c r="K2482" s="198">
        <f t="shared" si="38"/>
        <v>1631450.76</v>
      </c>
      <c r="L2482" s="199" t="s">
        <v>1580</v>
      </c>
    </row>
    <row r="2483" spans="1:12" ht="56.25" customHeight="1">
      <c r="A2483" s="200" t="s">
        <v>1311</v>
      </c>
      <c r="B2483" s="193" t="s">
        <v>1311</v>
      </c>
      <c r="C2483" s="194">
        <v>42825</v>
      </c>
      <c r="D2483" s="194" t="s">
        <v>8091</v>
      </c>
      <c r="E2483" s="195" t="s">
        <v>13</v>
      </c>
      <c r="F2483" s="195">
        <v>367402</v>
      </c>
      <c r="G2483" s="195"/>
      <c r="H2483" s="196" t="s">
        <v>1312</v>
      </c>
      <c r="I2483" s="197">
        <v>1631450.76</v>
      </c>
      <c r="J2483" s="197">
        <v>0</v>
      </c>
      <c r="K2483" s="198">
        <f t="shared" si="38"/>
        <v>1631450.76</v>
      </c>
      <c r="L2483" s="199" t="s">
        <v>1580</v>
      </c>
    </row>
    <row r="2484" spans="1:12" ht="56.25" customHeight="1">
      <c r="A2484" s="200" t="s">
        <v>1311</v>
      </c>
      <c r="B2484" s="193" t="s">
        <v>1311</v>
      </c>
      <c r="C2484" s="194">
        <v>42825</v>
      </c>
      <c r="D2484" s="194" t="s">
        <v>8092</v>
      </c>
      <c r="E2484" s="195" t="s">
        <v>13</v>
      </c>
      <c r="F2484" s="195">
        <v>367400</v>
      </c>
      <c r="G2484" s="195"/>
      <c r="H2484" s="196" t="s">
        <v>1312</v>
      </c>
      <c r="I2484" s="197">
        <v>16225.2</v>
      </c>
      <c r="J2484" s="197">
        <v>0</v>
      </c>
      <c r="K2484" s="198">
        <f t="shared" si="38"/>
        <v>16225.2</v>
      </c>
      <c r="L2484" s="199" t="s">
        <v>1580</v>
      </c>
    </row>
    <row r="2485" spans="1:12" ht="56.25" customHeight="1">
      <c r="A2485" s="200" t="s">
        <v>1311</v>
      </c>
      <c r="B2485" s="193" t="s">
        <v>1311</v>
      </c>
      <c r="C2485" s="194">
        <v>42825</v>
      </c>
      <c r="D2485" s="194" t="s">
        <v>8093</v>
      </c>
      <c r="E2485" s="195" t="s">
        <v>13</v>
      </c>
      <c r="F2485" s="195">
        <v>367398</v>
      </c>
      <c r="G2485" s="195"/>
      <c r="H2485" s="196" t="s">
        <v>1312</v>
      </c>
      <c r="I2485" s="197">
        <v>7750.57</v>
      </c>
      <c r="J2485" s="197">
        <v>0</v>
      </c>
      <c r="K2485" s="198">
        <f t="shared" si="38"/>
        <v>7750.57</v>
      </c>
      <c r="L2485" s="199" t="s">
        <v>1580</v>
      </c>
    </row>
    <row r="2486" spans="1:12" ht="56.25" customHeight="1">
      <c r="A2486" s="200" t="s">
        <v>1311</v>
      </c>
      <c r="B2486" s="193" t="s">
        <v>1311</v>
      </c>
      <c r="C2486" s="194">
        <v>42825</v>
      </c>
      <c r="D2486" s="194" t="s">
        <v>8094</v>
      </c>
      <c r="E2486" s="195" t="s">
        <v>13</v>
      </c>
      <c r="F2486" s="195">
        <v>367396</v>
      </c>
      <c r="G2486" s="195"/>
      <c r="H2486" s="196" t="s">
        <v>1312</v>
      </c>
      <c r="I2486" s="197">
        <v>9843.6200000000008</v>
      </c>
      <c r="J2486" s="197">
        <v>0</v>
      </c>
      <c r="K2486" s="198">
        <f t="shared" si="38"/>
        <v>9843.6200000000008</v>
      </c>
      <c r="L2486" s="199" t="s">
        <v>1580</v>
      </c>
    </row>
    <row r="2487" spans="1:12" ht="56.25" customHeight="1">
      <c r="A2487" s="200" t="s">
        <v>1311</v>
      </c>
      <c r="B2487" s="193" t="s">
        <v>1311</v>
      </c>
      <c r="C2487" s="194">
        <v>42825</v>
      </c>
      <c r="D2487" s="194" t="s">
        <v>8095</v>
      </c>
      <c r="E2487" s="195" t="s">
        <v>13</v>
      </c>
      <c r="F2487" s="195">
        <v>367394</v>
      </c>
      <c r="G2487" s="195"/>
      <c r="H2487" s="196" t="s">
        <v>1312</v>
      </c>
      <c r="I2487" s="197">
        <v>2087.77</v>
      </c>
      <c r="J2487" s="197">
        <v>0</v>
      </c>
      <c r="K2487" s="198">
        <f t="shared" si="38"/>
        <v>2087.77</v>
      </c>
      <c r="L2487" s="199" t="s">
        <v>1580</v>
      </c>
    </row>
    <row r="2488" spans="1:12" ht="56.25" customHeight="1">
      <c r="A2488" s="200" t="s">
        <v>1311</v>
      </c>
      <c r="B2488" s="193" t="s">
        <v>1311</v>
      </c>
      <c r="C2488" s="194">
        <v>42825</v>
      </c>
      <c r="D2488" s="194" t="s">
        <v>8096</v>
      </c>
      <c r="E2488" s="195" t="s">
        <v>13</v>
      </c>
      <c r="F2488" s="195">
        <v>367392</v>
      </c>
      <c r="G2488" s="195"/>
      <c r="H2488" s="196" t="s">
        <v>1312</v>
      </c>
      <c r="I2488" s="197">
        <v>3478.98</v>
      </c>
      <c r="J2488" s="197">
        <v>0</v>
      </c>
      <c r="K2488" s="198">
        <f t="shared" si="38"/>
        <v>3478.98</v>
      </c>
      <c r="L2488" s="199" t="s">
        <v>1580</v>
      </c>
    </row>
    <row r="2489" spans="1:12" ht="56.25" customHeight="1">
      <c r="A2489" s="200">
        <v>119</v>
      </c>
      <c r="B2489" s="193" t="s">
        <v>1495</v>
      </c>
      <c r="C2489" s="194">
        <v>42825</v>
      </c>
      <c r="D2489" s="194" t="s">
        <v>4828</v>
      </c>
      <c r="E2489" s="195" t="s">
        <v>11</v>
      </c>
      <c r="F2489" s="195">
        <v>883786</v>
      </c>
      <c r="G2489" s="195"/>
      <c r="H2489" s="196" t="s">
        <v>4829</v>
      </c>
      <c r="I2489" s="197">
        <v>50</v>
      </c>
      <c r="J2489" s="197">
        <v>0</v>
      </c>
      <c r="K2489" s="198">
        <f t="shared" si="38"/>
        <v>50</v>
      </c>
      <c r="L2489" s="199" t="s">
        <v>1580</v>
      </c>
    </row>
    <row r="2490" spans="1:12" ht="56.25" customHeight="1">
      <c r="A2490" s="200" t="s">
        <v>628</v>
      </c>
      <c r="B2490" s="193" t="s">
        <v>627</v>
      </c>
      <c r="C2490" s="194">
        <v>42825</v>
      </c>
      <c r="D2490" s="194" t="s">
        <v>6625</v>
      </c>
      <c r="E2490" s="195" t="s">
        <v>11</v>
      </c>
      <c r="F2490" s="195">
        <v>883783</v>
      </c>
      <c r="G2490" s="195"/>
      <c r="H2490" s="196" t="s">
        <v>1316</v>
      </c>
      <c r="I2490" s="197">
        <v>50</v>
      </c>
      <c r="J2490" s="197">
        <v>0</v>
      </c>
      <c r="K2490" s="198">
        <f t="shared" si="38"/>
        <v>50</v>
      </c>
      <c r="L2490" s="199" t="s">
        <v>1580</v>
      </c>
    </row>
    <row r="2491" spans="1:12" ht="56.25" customHeight="1">
      <c r="A2491" s="200">
        <v>119</v>
      </c>
      <c r="B2491" s="193" t="s">
        <v>1495</v>
      </c>
      <c r="C2491" s="194">
        <v>42825</v>
      </c>
      <c r="D2491" s="194" t="s">
        <v>4830</v>
      </c>
      <c r="E2491" s="195" t="s">
        <v>11</v>
      </c>
      <c r="F2491" s="195">
        <v>883781</v>
      </c>
      <c r="G2491" s="195"/>
      <c r="H2491" s="196" t="s">
        <v>4831</v>
      </c>
      <c r="I2491" s="197">
        <v>50</v>
      </c>
      <c r="J2491" s="197">
        <v>0</v>
      </c>
      <c r="K2491" s="198">
        <f t="shared" si="38"/>
        <v>50</v>
      </c>
      <c r="L2491" s="199" t="s">
        <v>1580</v>
      </c>
    </row>
    <row r="2492" spans="1:12" ht="56.25" customHeight="1">
      <c r="A2492" s="200">
        <v>20</v>
      </c>
      <c r="B2492" s="193" t="s">
        <v>1412</v>
      </c>
      <c r="C2492" s="194">
        <v>42825</v>
      </c>
      <c r="D2492" s="194" t="s">
        <v>2809</v>
      </c>
      <c r="E2492" s="195" t="s">
        <v>11</v>
      </c>
      <c r="F2492" s="195">
        <v>883766</v>
      </c>
      <c r="G2492" s="195"/>
      <c r="H2492" s="196" t="s">
        <v>2810</v>
      </c>
      <c r="I2492" s="197">
        <v>2954.52</v>
      </c>
      <c r="J2492" s="197">
        <v>0</v>
      </c>
      <c r="K2492" s="198">
        <f t="shared" si="38"/>
        <v>2954.52</v>
      </c>
      <c r="L2492" s="199" t="s">
        <v>1580</v>
      </c>
    </row>
    <row r="2493" spans="1:12" ht="56.25" customHeight="1">
      <c r="A2493" s="200">
        <v>10</v>
      </c>
      <c r="B2493" s="193" t="s">
        <v>1384</v>
      </c>
      <c r="C2493" s="194">
        <v>42825</v>
      </c>
      <c r="D2493" s="194" t="s">
        <v>2605</v>
      </c>
      <c r="E2493" s="195" t="s">
        <v>11</v>
      </c>
      <c r="F2493" s="195">
        <v>883743</v>
      </c>
      <c r="G2493" s="195"/>
      <c r="H2493" s="196" t="s">
        <v>2606</v>
      </c>
      <c r="I2493" s="197">
        <v>50</v>
      </c>
      <c r="J2493" s="197">
        <v>0</v>
      </c>
      <c r="K2493" s="198">
        <f t="shared" si="38"/>
        <v>50</v>
      </c>
      <c r="L2493" s="199" t="s">
        <v>1580</v>
      </c>
    </row>
    <row r="2494" spans="1:12" ht="56.25" customHeight="1">
      <c r="A2494" s="200">
        <v>340</v>
      </c>
      <c r="B2494" s="193" t="s">
        <v>1401</v>
      </c>
      <c r="C2494" s="194">
        <v>42825</v>
      </c>
      <c r="D2494" s="194" t="s">
        <v>5353</v>
      </c>
      <c r="E2494" s="195" t="s">
        <v>11</v>
      </c>
      <c r="F2494" s="195">
        <v>883732</v>
      </c>
      <c r="G2494" s="195"/>
      <c r="H2494" s="196" t="s">
        <v>5354</v>
      </c>
      <c r="I2494" s="197">
        <v>50</v>
      </c>
      <c r="J2494" s="197">
        <v>0</v>
      </c>
      <c r="K2494" s="198">
        <f t="shared" si="38"/>
        <v>50</v>
      </c>
      <c r="L2494" s="199" t="s">
        <v>1580</v>
      </c>
    </row>
    <row r="2495" spans="1:12" ht="56.25" customHeight="1">
      <c r="A2495" s="200">
        <v>340</v>
      </c>
      <c r="B2495" s="193" t="s">
        <v>1401</v>
      </c>
      <c r="C2495" s="194">
        <v>42825</v>
      </c>
      <c r="D2495" s="194" t="s">
        <v>5355</v>
      </c>
      <c r="E2495" s="195" t="s">
        <v>6</v>
      </c>
      <c r="F2495" s="195">
        <v>883732</v>
      </c>
      <c r="G2495" s="195"/>
      <c r="H2495" s="196" t="s">
        <v>5356</v>
      </c>
      <c r="I2495" s="197">
        <v>0</v>
      </c>
      <c r="J2495" s="197">
        <v>77566.23</v>
      </c>
      <c r="K2495" s="198">
        <f t="shared" si="38"/>
        <v>77566.23</v>
      </c>
      <c r="L2495" s="199" t="s">
        <v>1580</v>
      </c>
    </row>
    <row r="2496" spans="1:12" ht="56.25" customHeight="1">
      <c r="A2496" s="200">
        <v>132</v>
      </c>
      <c r="B2496" s="193" t="s">
        <v>1414</v>
      </c>
      <c r="C2496" s="194">
        <v>42825</v>
      </c>
      <c r="D2496" s="194" t="s">
        <v>4877</v>
      </c>
      <c r="E2496" s="195" t="s">
        <v>11</v>
      </c>
      <c r="F2496" s="195">
        <v>883720</v>
      </c>
      <c r="G2496" s="195"/>
      <c r="H2496" s="196" t="s">
        <v>4878</v>
      </c>
      <c r="I2496" s="197">
        <v>50</v>
      </c>
      <c r="J2496" s="197">
        <v>0</v>
      </c>
      <c r="K2496" s="198">
        <f t="shared" si="38"/>
        <v>50</v>
      </c>
      <c r="L2496" s="199" t="s">
        <v>1580</v>
      </c>
    </row>
    <row r="2497" spans="1:12" ht="56.25" customHeight="1">
      <c r="A2497" s="200" t="s">
        <v>1311</v>
      </c>
      <c r="B2497" s="193" t="s">
        <v>1311</v>
      </c>
      <c r="C2497" s="194">
        <v>42825</v>
      </c>
      <c r="D2497" s="194" t="s">
        <v>8097</v>
      </c>
      <c r="E2497" s="195" t="s">
        <v>13</v>
      </c>
      <c r="F2497" s="195">
        <v>367535</v>
      </c>
      <c r="G2497" s="195"/>
      <c r="H2497" s="196" t="s">
        <v>1312</v>
      </c>
      <c r="I2497" s="197">
        <v>4968.97</v>
      </c>
      <c r="J2497" s="197">
        <v>0</v>
      </c>
      <c r="K2497" s="198">
        <f t="shared" si="38"/>
        <v>4968.97</v>
      </c>
      <c r="L2497" s="199" t="s">
        <v>1580</v>
      </c>
    </row>
    <row r="2498" spans="1:12" ht="56.25" customHeight="1">
      <c r="A2498" s="200" t="s">
        <v>1311</v>
      </c>
      <c r="B2498" s="193" t="s">
        <v>1311</v>
      </c>
      <c r="C2498" s="194">
        <v>42825</v>
      </c>
      <c r="D2498" s="194" t="s">
        <v>8098</v>
      </c>
      <c r="E2498" s="195" t="s">
        <v>13</v>
      </c>
      <c r="F2498" s="195">
        <v>367537</v>
      </c>
      <c r="G2498" s="195"/>
      <c r="H2498" s="196" t="s">
        <v>1312</v>
      </c>
      <c r="I2498" s="197">
        <v>12625.14</v>
      </c>
      <c r="J2498" s="197">
        <v>0</v>
      </c>
      <c r="K2498" s="198">
        <f t="shared" si="38"/>
        <v>12625.14</v>
      </c>
      <c r="L2498" s="199" t="s">
        <v>1580</v>
      </c>
    </row>
    <row r="2499" spans="1:12" ht="56.25" customHeight="1">
      <c r="A2499" s="200" t="s">
        <v>1311</v>
      </c>
      <c r="B2499" s="193" t="s">
        <v>1311</v>
      </c>
      <c r="C2499" s="194">
        <v>42825</v>
      </c>
      <c r="D2499" s="194" t="s">
        <v>8099</v>
      </c>
      <c r="E2499" s="195" t="s">
        <v>13</v>
      </c>
      <c r="F2499" s="195">
        <v>367539</v>
      </c>
      <c r="G2499" s="195"/>
      <c r="H2499" s="196" t="s">
        <v>1312</v>
      </c>
      <c r="I2499" s="197">
        <v>1032.77</v>
      </c>
      <c r="J2499" s="197">
        <v>0</v>
      </c>
      <c r="K2499" s="198">
        <f t="shared" si="38"/>
        <v>1032.77</v>
      </c>
      <c r="L2499" s="199" t="s">
        <v>1580</v>
      </c>
    </row>
    <row r="2500" spans="1:12" ht="56.25" customHeight="1">
      <c r="A2500" s="200" t="s">
        <v>1311</v>
      </c>
      <c r="B2500" s="193" t="s">
        <v>1311</v>
      </c>
      <c r="C2500" s="194">
        <v>42825</v>
      </c>
      <c r="D2500" s="194" t="s">
        <v>8100</v>
      </c>
      <c r="E2500" s="195" t="s">
        <v>13</v>
      </c>
      <c r="F2500" s="195">
        <v>367541</v>
      </c>
      <c r="G2500" s="195"/>
      <c r="H2500" s="196" t="s">
        <v>1312</v>
      </c>
      <c r="I2500" s="197">
        <v>3125.83</v>
      </c>
      <c r="J2500" s="197">
        <v>0</v>
      </c>
      <c r="K2500" s="198">
        <f t="shared" si="38"/>
        <v>3125.83</v>
      </c>
      <c r="L2500" s="199" t="s">
        <v>1580</v>
      </c>
    </row>
    <row r="2501" spans="1:12" ht="56.25" customHeight="1">
      <c r="A2501" s="200" t="s">
        <v>1311</v>
      </c>
      <c r="B2501" s="193" t="s">
        <v>1311</v>
      </c>
      <c r="C2501" s="194">
        <v>42825</v>
      </c>
      <c r="D2501" s="194" t="s">
        <v>8101</v>
      </c>
      <c r="E2501" s="195" t="s">
        <v>13</v>
      </c>
      <c r="F2501" s="195">
        <v>367543</v>
      </c>
      <c r="G2501" s="195"/>
      <c r="H2501" s="196" t="s">
        <v>1312</v>
      </c>
      <c r="I2501" s="197">
        <v>10876.32</v>
      </c>
      <c r="J2501" s="197">
        <v>0</v>
      </c>
      <c r="K2501" s="198">
        <f t="shared" si="38"/>
        <v>10876.32</v>
      </c>
      <c r="L2501" s="199" t="s">
        <v>1580</v>
      </c>
    </row>
    <row r="2502" spans="1:12" ht="56.25" customHeight="1">
      <c r="A2502" s="200" t="s">
        <v>1311</v>
      </c>
      <c r="B2502" s="193" t="s">
        <v>1311</v>
      </c>
      <c r="C2502" s="194">
        <v>42825</v>
      </c>
      <c r="D2502" s="194" t="s">
        <v>8102</v>
      </c>
      <c r="E2502" s="195" t="s">
        <v>13</v>
      </c>
      <c r="F2502" s="195">
        <v>367545</v>
      </c>
      <c r="G2502" s="195"/>
      <c r="H2502" s="196" t="s">
        <v>1312</v>
      </c>
      <c r="I2502" s="197">
        <v>10876.32</v>
      </c>
      <c r="J2502" s="197">
        <v>0</v>
      </c>
      <c r="K2502" s="198">
        <f t="shared" si="38"/>
        <v>10876.32</v>
      </c>
      <c r="L2502" s="199" t="s">
        <v>1580</v>
      </c>
    </row>
    <row r="2503" spans="1:12" ht="56.25" customHeight="1">
      <c r="A2503" s="200" t="s">
        <v>1311</v>
      </c>
      <c r="B2503" s="193" t="s">
        <v>1311</v>
      </c>
      <c r="C2503" s="194">
        <v>42825</v>
      </c>
      <c r="D2503" s="194" t="s">
        <v>8103</v>
      </c>
      <c r="E2503" s="195" t="s">
        <v>13</v>
      </c>
      <c r="F2503" s="195">
        <v>367547</v>
      </c>
      <c r="G2503" s="195"/>
      <c r="H2503" s="196" t="s">
        <v>1312</v>
      </c>
      <c r="I2503" s="197">
        <v>10876.32</v>
      </c>
      <c r="J2503" s="197">
        <v>0</v>
      </c>
      <c r="K2503" s="198">
        <f t="shared" si="38"/>
        <v>10876.32</v>
      </c>
      <c r="L2503" s="199" t="s">
        <v>1580</v>
      </c>
    </row>
    <row r="2504" spans="1:12" ht="56.25" customHeight="1">
      <c r="A2504" s="200" t="s">
        <v>1311</v>
      </c>
      <c r="B2504" s="193" t="s">
        <v>1311</v>
      </c>
      <c r="C2504" s="194">
        <v>42825</v>
      </c>
      <c r="D2504" s="194" t="s">
        <v>8104</v>
      </c>
      <c r="E2504" s="195" t="s">
        <v>13</v>
      </c>
      <c r="F2504" s="195">
        <v>367549</v>
      </c>
      <c r="G2504" s="195"/>
      <c r="H2504" s="196" t="s">
        <v>1312</v>
      </c>
      <c r="I2504" s="197">
        <v>10876.32</v>
      </c>
      <c r="J2504" s="197">
        <v>0</v>
      </c>
      <c r="K2504" s="198">
        <f t="shared" si="38"/>
        <v>10876.32</v>
      </c>
      <c r="L2504" s="199" t="s">
        <v>1580</v>
      </c>
    </row>
    <row r="2505" spans="1:12" ht="56.25" customHeight="1">
      <c r="A2505" s="200" t="s">
        <v>1311</v>
      </c>
      <c r="B2505" s="193" t="s">
        <v>1311</v>
      </c>
      <c r="C2505" s="194">
        <v>42825</v>
      </c>
      <c r="D2505" s="194" t="s">
        <v>8105</v>
      </c>
      <c r="E2505" s="195" t="s">
        <v>13</v>
      </c>
      <c r="F2505" s="195">
        <v>367551</v>
      </c>
      <c r="G2505" s="195"/>
      <c r="H2505" s="196" t="s">
        <v>1312</v>
      </c>
      <c r="I2505" s="197">
        <v>10876.32</v>
      </c>
      <c r="J2505" s="197">
        <v>0</v>
      </c>
      <c r="K2505" s="198">
        <f t="shared" ref="K2505:K2568" si="39">+I2505+J2505</f>
        <v>10876.32</v>
      </c>
      <c r="L2505" s="199" t="s">
        <v>1580</v>
      </c>
    </row>
    <row r="2506" spans="1:12" ht="56.25" customHeight="1">
      <c r="A2506" s="200" t="s">
        <v>1311</v>
      </c>
      <c r="B2506" s="193" t="s">
        <v>1311</v>
      </c>
      <c r="C2506" s="194">
        <v>42825</v>
      </c>
      <c r="D2506" s="194" t="s">
        <v>8106</v>
      </c>
      <c r="E2506" s="195" t="s">
        <v>13</v>
      </c>
      <c r="F2506" s="195">
        <v>367553</v>
      </c>
      <c r="G2506" s="195"/>
      <c r="H2506" s="196" t="s">
        <v>1312</v>
      </c>
      <c r="I2506" s="197">
        <v>201527.11000000002</v>
      </c>
      <c r="J2506" s="197">
        <v>0</v>
      </c>
      <c r="K2506" s="198">
        <f t="shared" si="39"/>
        <v>201527.11000000002</v>
      </c>
      <c r="L2506" s="199" t="s">
        <v>1580</v>
      </c>
    </row>
    <row r="2507" spans="1:12" ht="56.25" customHeight="1">
      <c r="A2507" s="200" t="s">
        <v>1311</v>
      </c>
      <c r="B2507" s="193" t="s">
        <v>1311</v>
      </c>
      <c r="C2507" s="194">
        <v>42825</v>
      </c>
      <c r="D2507" s="194" t="s">
        <v>8107</v>
      </c>
      <c r="E2507" s="195" t="s">
        <v>13</v>
      </c>
      <c r="F2507" s="195">
        <v>367555</v>
      </c>
      <c r="G2507" s="195"/>
      <c r="H2507" s="196" t="s">
        <v>1312</v>
      </c>
      <c r="I2507" s="197">
        <v>4462.0200000000004</v>
      </c>
      <c r="J2507" s="197">
        <v>0</v>
      </c>
      <c r="K2507" s="198">
        <f t="shared" si="39"/>
        <v>4462.0200000000004</v>
      </c>
      <c r="L2507" s="199" t="s">
        <v>1580</v>
      </c>
    </row>
    <row r="2508" spans="1:12" ht="56.25" customHeight="1">
      <c r="A2508" s="200" t="s">
        <v>1311</v>
      </c>
      <c r="B2508" s="193" t="s">
        <v>1311</v>
      </c>
      <c r="C2508" s="194">
        <v>42825</v>
      </c>
      <c r="D2508" s="194" t="s">
        <v>8108</v>
      </c>
      <c r="E2508" s="195" t="s">
        <v>13</v>
      </c>
      <c r="F2508" s="195">
        <v>367557</v>
      </c>
      <c r="G2508" s="195"/>
      <c r="H2508" s="196" t="s">
        <v>1312</v>
      </c>
      <c r="I2508" s="197">
        <v>1756.16</v>
      </c>
      <c r="J2508" s="197">
        <v>0</v>
      </c>
      <c r="K2508" s="198">
        <f t="shared" si="39"/>
        <v>1756.16</v>
      </c>
      <c r="L2508" s="199" t="s">
        <v>1580</v>
      </c>
    </row>
    <row r="2509" spans="1:12" ht="56.25" customHeight="1">
      <c r="A2509" s="200" t="s">
        <v>1311</v>
      </c>
      <c r="B2509" s="193" t="s">
        <v>1311</v>
      </c>
      <c r="C2509" s="194">
        <v>42825</v>
      </c>
      <c r="D2509" s="194" t="s">
        <v>8109</v>
      </c>
      <c r="E2509" s="195" t="s">
        <v>13</v>
      </c>
      <c r="F2509" s="195">
        <v>367559</v>
      </c>
      <c r="G2509" s="195"/>
      <c r="H2509" s="196" t="s">
        <v>1312</v>
      </c>
      <c r="I2509" s="197">
        <v>365.02</v>
      </c>
      <c r="J2509" s="197">
        <v>0</v>
      </c>
      <c r="K2509" s="198">
        <f t="shared" si="39"/>
        <v>365.02</v>
      </c>
      <c r="L2509" s="199" t="s">
        <v>1580</v>
      </c>
    </row>
    <row r="2510" spans="1:12" ht="56.25" customHeight="1">
      <c r="A2510" s="200" t="s">
        <v>1311</v>
      </c>
      <c r="B2510" s="193" t="s">
        <v>1311</v>
      </c>
      <c r="C2510" s="194">
        <v>42825</v>
      </c>
      <c r="D2510" s="194" t="s">
        <v>8110</v>
      </c>
      <c r="E2510" s="195" t="s">
        <v>13</v>
      </c>
      <c r="F2510" s="195">
        <v>367561</v>
      </c>
      <c r="G2510" s="195"/>
      <c r="H2510" s="196" t="s">
        <v>1312</v>
      </c>
      <c r="I2510" s="197">
        <v>1104.73</v>
      </c>
      <c r="J2510" s="197">
        <v>0</v>
      </c>
      <c r="K2510" s="198">
        <f t="shared" si="39"/>
        <v>1104.73</v>
      </c>
      <c r="L2510" s="199" t="s">
        <v>1580</v>
      </c>
    </row>
    <row r="2511" spans="1:12" ht="56.25" customHeight="1">
      <c r="A2511" s="200" t="s">
        <v>1311</v>
      </c>
      <c r="B2511" s="193" t="s">
        <v>1311</v>
      </c>
      <c r="C2511" s="194">
        <v>42825</v>
      </c>
      <c r="D2511" s="194" t="s">
        <v>8111</v>
      </c>
      <c r="E2511" s="195" t="s">
        <v>13</v>
      </c>
      <c r="F2511" s="195">
        <v>367563</v>
      </c>
      <c r="G2511" s="195"/>
      <c r="H2511" s="196" t="s">
        <v>1312</v>
      </c>
      <c r="I2511" s="197">
        <v>3843.9300000000003</v>
      </c>
      <c r="J2511" s="197">
        <v>0</v>
      </c>
      <c r="K2511" s="198">
        <f t="shared" si="39"/>
        <v>3843.9300000000003</v>
      </c>
      <c r="L2511" s="199" t="s">
        <v>1580</v>
      </c>
    </row>
    <row r="2512" spans="1:12" ht="56.25" customHeight="1">
      <c r="A2512" s="200" t="s">
        <v>1311</v>
      </c>
      <c r="B2512" s="193" t="s">
        <v>1311</v>
      </c>
      <c r="C2512" s="194">
        <v>42825</v>
      </c>
      <c r="D2512" s="194" t="s">
        <v>8112</v>
      </c>
      <c r="E2512" s="195" t="s">
        <v>13</v>
      </c>
      <c r="F2512" s="195">
        <v>367565</v>
      </c>
      <c r="G2512" s="195"/>
      <c r="H2512" s="196" t="s">
        <v>1312</v>
      </c>
      <c r="I2512" s="197">
        <v>3843.9300000000003</v>
      </c>
      <c r="J2512" s="197">
        <v>0</v>
      </c>
      <c r="K2512" s="198">
        <f t="shared" si="39"/>
        <v>3843.9300000000003</v>
      </c>
      <c r="L2512" s="199" t="s">
        <v>1580</v>
      </c>
    </row>
    <row r="2513" spans="1:12" ht="56.25" customHeight="1">
      <c r="A2513" s="200" t="s">
        <v>1311</v>
      </c>
      <c r="B2513" s="193" t="s">
        <v>1311</v>
      </c>
      <c r="C2513" s="194">
        <v>42825</v>
      </c>
      <c r="D2513" s="194" t="s">
        <v>8113</v>
      </c>
      <c r="E2513" s="195" t="s">
        <v>13</v>
      </c>
      <c r="F2513" s="195">
        <v>367599</v>
      </c>
      <c r="G2513" s="195"/>
      <c r="H2513" s="196" t="s">
        <v>1312</v>
      </c>
      <c r="I2513" s="197">
        <v>21287.75</v>
      </c>
      <c r="J2513" s="197">
        <v>0</v>
      </c>
      <c r="K2513" s="198">
        <f t="shared" si="39"/>
        <v>21287.75</v>
      </c>
      <c r="L2513" s="199" t="s">
        <v>1580</v>
      </c>
    </row>
    <row r="2514" spans="1:12" ht="56.25" customHeight="1">
      <c r="A2514" s="200" t="s">
        <v>1311</v>
      </c>
      <c r="B2514" s="193" t="s">
        <v>1311</v>
      </c>
      <c r="C2514" s="194">
        <v>42825</v>
      </c>
      <c r="D2514" s="194" t="s">
        <v>8114</v>
      </c>
      <c r="E2514" s="195" t="s">
        <v>13</v>
      </c>
      <c r="F2514" s="195">
        <v>367597</v>
      </c>
      <c r="G2514" s="195"/>
      <c r="H2514" s="196" t="s">
        <v>1312</v>
      </c>
      <c r="I2514" s="197">
        <v>27036.63</v>
      </c>
      <c r="J2514" s="197">
        <v>0</v>
      </c>
      <c r="K2514" s="198">
        <f t="shared" si="39"/>
        <v>27036.63</v>
      </c>
      <c r="L2514" s="199" t="s">
        <v>1580</v>
      </c>
    </row>
    <row r="2515" spans="1:12" ht="56.25" customHeight="1">
      <c r="A2515" s="200" t="s">
        <v>1311</v>
      </c>
      <c r="B2515" s="193" t="s">
        <v>1311</v>
      </c>
      <c r="C2515" s="194">
        <v>42825</v>
      </c>
      <c r="D2515" s="194" t="s">
        <v>8115</v>
      </c>
      <c r="E2515" s="195" t="s">
        <v>13</v>
      </c>
      <c r="F2515" s="195">
        <v>367595</v>
      </c>
      <c r="G2515" s="195"/>
      <c r="H2515" s="196" t="s">
        <v>1312</v>
      </c>
      <c r="I2515" s="197">
        <v>5907.35</v>
      </c>
      <c r="J2515" s="197">
        <v>0</v>
      </c>
      <c r="K2515" s="198">
        <f t="shared" si="39"/>
        <v>5907.35</v>
      </c>
      <c r="L2515" s="199" t="s">
        <v>1580</v>
      </c>
    </row>
    <row r="2516" spans="1:12" ht="56.25" customHeight="1">
      <c r="A2516" s="200" t="s">
        <v>1311</v>
      </c>
      <c r="B2516" s="193" t="s">
        <v>1311</v>
      </c>
      <c r="C2516" s="194">
        <v>42825</v>
      </c>
      <c r="D2516" s="194" t="s">
        <v>8116</v>
      </c>
      <c r="E2516" s="195" t="s">
        <v>13</v>
      </c>
      <c r="F2516" s="195">
        <v>367593</v>
      </c>
      <c r="G2516" s="195"/>
      <c r="H2516" s="196" t="s">
        <v>1312</v>
      </c>
      <c r="I2516" s="197">
        <v>2739.2000000000003</v>
      </c>
      <c r="J2516" s="197">
        <v>0</v>
      </c>
      <c r="K2516" s="198">
        <f t="shared" si="39"/>
        <v>2739.2000000000003</v>
      </c>
      <c r="L2516" s="199" t="s">
        <v>1580</v>
      </c>
    </row>
    <row r="2517" spans="1:12" ht="56.25" customHeight="1">
      <c r="A2517" s="200" t="s">
        <v>1311</v>
      </c>
      <c r="B2517" s="193" t="s">
        <v>1311</v>
      </c>
      <c r="C2517" s="194">
        <v>42825</v>
      </c>
      <c r="D2517" s="194" t="s">
        <v>8117</v>
      </c>
      <c r="E2517" s="195" t="s">
        <v>13</v>
      </c>
      <c r="F2517" s="195">
        <v>367591</v>
      </c>
      <c r="G2517" s="195"/>
      <c r="H2517" s="196" t="s">
        <v>1312</v>
      </c>
      <c r="I2517" s="197">
        <v>35674.74</v>
      </c>
      <c r="J2517" s="197">
        <v>0</v>
      </c>
      <c r="K2517" s="198">
        <f t="shared" si="39"/>
        <v>35674.74</v>
      </c>
      <c r="L2517" s="199" t="s">
        <v>1580</v>
      </c>
    </row>
    <row r="2518" spans="1:12" ht="56.25" customHeight="1">
      <c r="A2518" s="200" t="s">
        <v>1311</v>
      </c>
      <c r="B2518" s="193" t="s">
        <v>1311</v>
      </c>
      <c r="C2518" s="194">
        <v>42825</v>
      </c>
      <c r="D2518" s="194" t="s">
        <v>8118</v>
      </c>
      <c r="E2518" s="195" t="s">
        <v>13</v>
      </c>
      <c r="F2518" s="195">
        <v>367589</v>
      </c>
      <c r="G2518" s="195"/>
      <c r="H2518" s="196" t="s">
        <v>1312</v>
      </c>
      <c r="I2518" s="197">
        <v>29873.170000000002</v>
      </c>
      <c r="J2518" s="197">
        <v>0</v>
      </c>
      <c r="K2518" s="198">
        <f t="shared" si="39"/>
        <v>29873.170000000002</v>
      </c>
      <c r="L2518" s="199" t="s">
        <v>1580</v>
      </c>
    </row>
    <row r="2519" spans="1:12" ht="56.25" customHeight="1">
      <c r="A2519" s="200" t="s">
        <v>1311</v>
      </c>
      <c r="B2519" s="193" t="s">
        <v>1311</v>
      </c>
      <c r="C2519" s="194">
        <v>42825</v>
      </c>
      <c r="D2519" s="194" t="s">
        <v>8119</v>
      </c>
      <c r="E2519" s="195" t="s">
        <v>13</v>
      </c>
      <c r="F2519" s="195">
        <v>367587</v>
      </c>
      <c r="G2519" s="195"/>
      <c r="H2519" s="196" t="s">
        <v>1312</v>
      </c>
      <c r="I2519" s="197">
        <v>29873.170000000002</v>
      </c>
      <c r="J2519" s="197">
        <v>0</v>
      </c>
      <c r="K2519" s="198">
        <f t="shared" si="39"/>
        <v>29873.170000000002</v>
      </c>
      <c r="L2519" s="199" t="s">
        <v>1580</v>
      </c>
    </row>
    <row r="2520" spans="1:12" ht="56.25" customHeight="1">
      <c r="A2520" s="200" t="s">
        <v>1311</v>
      </c>
      <c r="B2520" s="193" t="s">
        <v>1311</v>
      </c>
      <c r="C2520" s="194">
        <v>42825</v>
      </c>
      <c r="D2520" s="194" t="s">
        <v>8120</v>
      </c>
      <c r="E2520" s="195" t="s">
        <v>13</v>
      </c>
      <c r="F2520" s="195">
        <v>367585</v>
      </c>
      <c r="G2520" s="195"/>
      <c r="H2520" s="196" t="s">
        <v>1312</v>
      </c>
      <c r="I2520" s="197">
        <v>29873.170000000002</v>
      </c>
      <c r="J2520" s="197">
        <v>0</v>
      </c>
      <c r="K2520" s="198">
        <f t="shared" si="39"/>
        <v>29873.170000000002</v>
      </c>
      <c r="L2520" s="199" t="s">
        <v>1580</v>
      </c>
    </row>
    <row r="2521" spans="1:12" ht="56.25" customHeight="1">
      <c r="A2521" s="200" t="s">
        <v>1311</v>
      </c>
      <c r="B2521" s="193" t="s">
        <v>1311</v>
      </c>
      <c r="C2521" s="194">
        <v>42825</v>
      </c>
      <c r="D2521" s="194" t="s">
        <v>8121</v>
      </c>
      <c r="E2521" s="195" t="s">
        <v>13</v>
      </c>
      <c r="F2521" s="195">
        <v>367583</v>
      </c>
      <c r="G2521" s="195"/>
      <c r="H2521" s="196" t="s">
        <v>1312</v>
      </c>
      <c r="I2521" s="197">
        <v>29873.170000000002</v>
      </c>
      <c r="J2521" s="197">
        <v>0</v>
      </c>
      <c r="K2521" s="198">
        <f t="shared" si="39"/>
        <v>29873.170000000002</v>
      </c>
      <c r="L2521" s="199" t="s">
        <v>1580</v>
      </c>
    </row>
    <row r="2522" spans="1:12" ht="56.25" customHeight="1">
      <c r="A2522" s="200" t="s">
        <v>1311</v>
      </c>
      <c r="B2522" s="193" t="s">
        <v>1311</v>
      </c>
      <c r="C2522" s="194">
        <v>42825</v>
      </c>
      <c r="D2522" s="194" t="s">
        <v>8122</v>
      </c>
      <c r="E2522" s="195" t="s">
        <v>13</v>
      </c>
      <c r="F2522" s="195">
        <v>367581</v>
      </c>
      <c r="G2522" s="195"/>
      <c r="H2522" s="196" t="s">
        <v>1312</v>
      </c>
      <c r="I2522" s="197">
        <v>29873.170000000002</v>
      </c>
      <c r="J2522" s="197">
        <v>0</v>
      </c>
      <c r="K2522" s="198">
        <f t="shared" si="39"/>
        <v>29873.170000000002</v>
      </c>
      <c r="L2522" s="199" t="s">
        <v>1580</v>
      </c>
    </row>
    <row r="2523" spans="1:12" ht="56.25" customHeight="1">
      <c r="A2523" s="200" t="s">
        <v>1311</v>
      </c>
      <c r="B2523" s="193" t="s">
        <v>1311</v>
      </c>
      <c r="C2523" s="194">
        <v>42825</v>
      </c>
      <c r="D2523" s="194" t="s">
        <v>8123</v>
      </c>
      <c r="E2523" s="195" t="s">
        <v>13</v>
      </c>
      <c r="F2523" s="195">
        <v>367579</v>
      </c>
      <c r="G2523" s="195"/>
      <c r="H2523" s="196" t="s">
        <v>1312</v>
      </c>
      <c r="I2523" s="197">
        <v>8585.36</v>
      </c>
      <c r="J2523" s="197">
        <v>0</v>
      </c>
      <c r="K2523" s="198">
        <f t="shared" si="39"/>
        <v>8585.36</v>
      </c>
      <c r="L2523" s="199" t="s">
        <v>1580</v>
      </c>
    </row>
    <row r="2524" spans="1:12" ht="56.25" customHeight="1">
      <c r="A2524" s="200" t="s">
        <v>1311</v>
      </c>
      <c r="B2524" s="193" t="s">
        <v>1311</v>
      </c>
      <c r="C2524" s="194">
        <v>42825</v>
      </c>
      <c r="D2524" s="194" t="s">
        <v>8124</v>
      </c>
      <c r="E2524" s="195" t="s">
        <v>13</v>
      </c>
      <c r="F2524" s="195">
        <v>367577</v>
      </c>
      <c r="G2524" s="195"/>
      <c r="H2524" s="196" t="s">
        <v>1312</v>
      </c>
      <c r="I2524" s="197">
        <v>2836.54</v>
      </c>
      <c r="J2524" s="197">
        <v>0</v>
      </c>
      <c r="K2524" s="198">
        <f t="shared" si="39"/>
        <v>2836.54</v>
      </c>
      <c r="L2524" s="199" t="s">
        <v>1580</v>
      </c>
    </row>
    <row r="2525" spans="1:12" ht="56.25" customHeight="1">
      <c r="A2525" s="200" t="s">
        <v>1311</v>
      </c>
      <c r="B2525" s="193" t="s">
        <v>1311</v>
      </c>
      <c r="C2525" s="194">
        <v>42825</v>
      </c>
      <c r="D2525" s="194" t="s">
        <v>8125</v>
      </c>
      <c r="E2525" s="195" t="s">
        <v>13</v>
      </c>
      <c r="F2525" s="195">
        <v>367575</v>
      </c>
      <c r="G2525" s="195"/>
      <c r="H2525" s="196" t="s">
        <v>1312</v>
      </c>
      <c r="I2525" s="197">
        <v>13647.9</v>
      </c>
      <c r="J2525" s="197">
        <v>0</v>
      </c>
      <c r="K2525" s="198">
        <f t="shared" si="39"/>
        <v>13647.9</v>
      </c>
      <c r="L2525" s="199" t="s">
        <v>1580</v>
      </c>
    </row>
    <row r="2526" spans="1:12" ht="56.25" customHeight="1">
      <c r="A2526" s="200" t="s">
        <v>1311</v>
      </c>
      <c r="B2526" s="193" t="s">
        <v>1311</v>
      </c>
      <c r="C2526" s="194">
        <v>42825</v>
      </c>
      <c r="D2526" s="194" t="s">
        <v>8126</v>
      </c>
      <c r="E2526" s="195" t="s">
        <v>13</v>
      </c>
      <c r="F2526" s="195">
        <v>367573</v>
      </c>
      <c r="G2526" s="195"/>
      <c r="H2526" s="196" t="s">
        <v>1312</v>
      </c>
      <c r="I2526" s="197">
        <v>34676.410000000003</v>
      </c>
      <c r="J2526" s="197">
        <v>0</v>
      </c>
      <c r="K2526" s="198">
        <f t="shared" si="39"/>
        <v>34676.410000000003</v>
      </c>
      <c r="L2526" s="199" t="s">
        <v>1580</v>
      </c>
    </row>
    <row r="2527" spans="1:12" ht="56.25" customHeight="1">
      <c r="A2527" s="200" t="s">
        <v>1311</v>
      </c>
      <c r="B2527" s="193" t="s">
        <v>1311</v>
      </c>
      <c r="C2527" s="194">
        <v>42825</v>
      </c>
      <c r="D2527" s="194" t="s">
        <v>8127</v>
      </c>
      <c r="E2527" s="195" t="s">
        <v>13</v>
      </c>
      <c r="F2527" s="195">
        <v>367571</v>
      </c>
      <c r="G2527" s="195"/>
      <c r="H2527" s="196" t="s">
        <v>1312</v>
      </c>
      <c r="I2527" s="197">
        <v>3843.9300000000003</v>
      </c>
      <c r="J2527" s="197">
        <v>0</v>
      </c>
      <c r="K2527" s="198">
        <f t="shared" si="39"/>
        <v>3843.9300000000003</v>
      </c>
      <c r="L2527" s="199" t="s">
        <v>1580</v>
      </c>
    </row>
    <row r="2528" spans="1:12" ht="56.25" customHeight="1">
      <c r="A2528" s="200" t="s">
        <v>1311</v>
      </c>
      <c r="B2528" s="193" t="s">
        <v>1311</v>
      </c>
      <c r="C2528" s="194">
        <v>42825</v>
      </c>
      <c r="D2528" s="194" t="s">
        <v>8128</v>
      </c>
      <c r="E2528" s="195" t="s">
        <v>13</v>
      </c>
      <c r="F2528" s="195">
        <v>367569</v>
      </c>
      <c r="G2528" s="195"/>
      <c r="H2528" s="196" t="s">
        <v>1312</v>
      </c>
      <c r="I2528" s="197">
        <v>3843.9300000000003</v>
      </c>
      <c r="J2528" s="197">
        <v>0</v>
      </c>
      <c r="K2528" s="198">
        <f t="shared" si="39"/>
        <v>3843.9300000000003</v>
      </c>
      <c r="L2528" s="199" t="s">
        <v>1580</v>
      </c>
    </row>
    <row r="2529" spans="1:12" ht="56.25" customHeight="1">
      <c r="A2529" s="200" t="s">
        <v>1311</v>
      </c>
      <c r="B2529" s="193" t="s">
        <v>1311</v>
      </c>
      <c r="C2529" s="194">
        <v>42825</v>
      </c>
      <c r="D2529" s="194" t="s">
        <v>8129</v>
      </c>
      <c r="E2529" s="195" t="s">
        <v>13</v>
      </c>
      <c r="F2529" s="195">
        <v>367567</v>
      </c>
      <c r="G2529" s="195"/>
      <c r="H2529" s="196" t="s">
        <v>1312</v>
      </c>
      <c r="I2529" s="197">
        <v>3843.9300000000003</v>
      </c>
      <c r="J2529" s="197">
        <v>0</v>
      </c>
      <c r="K2529" s="198">
        <f t="shared" si="39"/>
        <v>3843.9300000000003</v>
      </c>
      <c r="L2529" s="199" t="s">
        <v>1580</v>
      </c>
    </row>
    <row r="2530" spans="1:12" ht="56.25" customHeight="1">
      <c r="A2530" s="200" t="s">
        <v>1311</v>
      </c>
      <c r="B2530" s="193" t="s">
        <v>1311</v>
      </c>
      <c r="C2530" s="194">
        <v>42825</v>
      </c>
      <c r="D2530" s="194" t="s">
        <v>8130</v>
      </c>
      <c r="E2530" s="195" t="s">
        <v>13</v>
      </c>
      <c r="F2530" s="195">
        <v>367469</v>
      </c>
      <c r="G2530" s="195"/>
      <c r="H2530" s="196" t="s">
        <v>1312</v>
      </c>
      <c r="I2530" s="197">
        <v>1734176.99</v>
      </c>
      <c r="J2530" s="197">
        <v>0</v>
      </c>
      <c r="K2530" s="198">
        <f t="shared" si="39"/>
        <v>1734176.99</v>
      </c>
      <c r="L2530" s="199" t="s">
        <v>1580</v>
      </c>
    </row>
    <row r="2531" spans="1:12" ht="56.25" customHeight="1">
      <c r="A2531" s="200" t="s">
        <v>1311</v>
      </c>
      <c r="B2531" s="193" t="s">
        <v>1311</v>
      </c>
      <c r="C2531" s="194">
        <v>42825</v>
      </c>
      <c r="D2531" s="194" t="s">
        <v>8131</v>
      </c>
      <c r="E2531" s="195" t="s">
        <v>13</v>
      </c>
      <c r="F2531" s="195">
        <v>367471</v>
      </c>
      <c r="G2531" s="195"/>
      <c r="H2531" s="196" t="s">
        <v>1312</v>
      </c>
      <c r="I2531" s="197">
        <v>4406174.84</v>
      </c>
      <c r="J2531" s="197">
        <v>0</v>
      </c>
      <c r="K2531" s="198">
        <f t="shared" si="39"/>
        <v>4406174.84</v>
      </c>
      <c r="L2531" s="199" t="s">
        <v>1580</v>
      </c>
    </row>
    <row r="2532" spans="1:12" ht="56.25" customHeight="1">
      <c r="A2532" s="200" t="s">
        <v>1311</v>
      </c>
      <c r="B2532" s="193" t="s">
        <v>1311</v>
      </c>
      <c r="C2532" s="194">
        <v>42825</v>
      </c>
      <c r="D2532" s="194" t="s">
        <v>8132</v>
      </c>
      <c r="E2532" s="195" t="s">
        <v>13</v>
      </c>
      <c r="F2532" s="195">
        <v>367473</v>
      </c>
      <c r="G2532" s="195"/>
      <c r="H2532" s="196" t="s">
        <v>1312</v>
      </c>
      <c r="I2532" s="197">
        <v>360426.46</v>
      </c>
      <c r="J2532" s="197">
        <v>0</v>
      </c>
      <c r="K2532" s="198">
        <f t="shared" si="39"/>
        <v>360426.46</v>
      </c>
      <c r="L2532" s="199" t="s">
        <v>1580</v>
      </c>
    </row>
    <row r="2533" spans="1:12" ht="56.25" customHeight="1">
      <c r="A2533" s="200" t="s">
        <v>1311</v>
      </c>
      <c r="B2533" s="193" t="s">
        <v>1311</v>
      </c>
      <c r="C2533" s="194">
        <v>42825</v>
      </c>
      <c r="D2533" s="194" t="s">
        <v>8133</v>
      </c>
      <c r="E2533" s="195" t="s">
        <v>13</v>
      </c>
      <c r="F2533" s="195">
        <v>367475</v>
      </c>
      <c r="G2533" s="195"/>
      <c r="H2533" s="196" t="s">
        <v>1312</v>
      </c>
      <c r="I2533" s="197">
        <v>989953.57000000007</v>
      </c>
      <c r="J2533" s="197">
        <v>0</v>
      </c>
      <c r="K2533" s="198">
        <f t="shared" si="39"/>
        <v>989953.57000000007</v>
      </c>
      <c r="L2533" s="199" t="s">
        <v>1580</v>
      </c>
    </row>
    <row r="2534" spans="1:12" ht="56.25" customHeight="1">
      <c r="A2534" s="200" t="s">
        <v>1311</v>
      </c>
      <c r="B2534" s="193" t="s">
        <v>1311</v>
      </c>
      <c r="C2534" s="194">
        <v>42825</v>
      </c>
      <c r="D2534" s="194" t="s">
        <v>8134</v>
      </c>
      <c r="E2534" s="195" t="s">
        <v>13</v>
      </c>
      <c r="F2534" s="195">
        <v>367477</v>
      </c>
      <c r="G2534" s="195"/>
      <c r="H2534" s="196" t="s">
        <v>1312</v>
      </c>
      <c r="I2534" s="197">
        <v>12102076.890000001</v>
      </c>
      <c r="J2534" s="197">
        <v>0</v>
      </c>
      <c r="K2534" s="198">
        <f t="shared" si="39"/>
        <v>12102076.890000001</v>
      </c>
      <c r="L2534" s="199" t="s">
        <v>1580</v>
      </c>
    </row>
    <row r="2535" spans="1:12" ht="56.25" customHeight="1">
      <c r="A2535" s="200" t="s">
        <v>1311</v>
      </c>
      <c r="B2535" s="193" t="s">
        <v>1311</v>
      </c>
      <c r="C2535" s="194">
        <v>42825</v>
      </c>
      <c r="D2535" s="194" t="s">
        <v>8135</v>
      </c>
      <c r="E2535" s="195" t="s">
        <v>13</v>
      </c>
      <c r="F2535" s="195">
        <v>367479</v>
      </c>
      <c r="G2535" s="195"/>
      <c r="H2535" s="196" t="s">
        <v>1312</v>
      </c>
      <c r="I2535" s="197">
        <v>2996301.2</v>
      </c>
      <c r="J2535" s="197">
        <v>0</v>
      </c>
      <c r="K2535" s="198">
        <f t="shared" si="39"/>
        <v>2996301.2</v>
      </c>
      <c r="L2535" s="199" t="s">
        <v>1580</v>
      </c>
    </row>
    <row r="2536" spans="1:12" ht="56.25" customHeight="1">
      <c r="A2536" s="200" t="s">
        <v>1311</v>
      </c>
      <c r="B2536" s="193" t="s">
        <v>1311</v>
      </c>
      <c r="C2536" s="194">
        <v>42825</v>
      </c>
      <c r="D2536" s="194" t="s">
        <v>8136</v>
      </c>
      <c r="E2536" s="195" t="s">
        <v>13</v>
      </c>
      <c r="F2536" s="195">
        <v>367481</v>
      </c>
      <c r="G2536" s="195"/>
      <c r="H2536" s="196" t="s">
        <v>1312</v>
      </c>
      <c r="I2536" s="197">
        <v>4763120.88</v>
      </c>
      <c r="J2536" s="197">
        <v>0</v>
      </c>
      <c r="K2536" s="198">
        <f t="shared" si="39"/>
        <v>4763120.88</v>
      </c>
      <c r="L2536" s="199" t="s">
        <v>1580</v>
      </c>
    </row>
    <row r="2537" spans="1:12" ht="56.25" customHeight="1">
      <c r="A2537" s="200" t="s">
        <v>1311</v>
      </c>
      <c r="B2537" s="193" t="s">
        <v>1311</v>
      </c>
      <c r="C2537" s="194">
        <v>42825</v>
      </c>
      <c r="D2537" s="194" t="s">
        <v>8137</v>
      </c>
      <c r="E2537" s="195" t="s">
        <v>13</v>
      </c>
      <c r="F2537" s="195">
        <v>367483</v>
      </c>
      <c r="G2537" s="195"/>
      <c r="H2537" s="196" t="s">
        <v>1312</v>
      </c>
      <c r="I2537" s="197">
        <v>2226549.31</v>
      </c>
      <c r="J2537" s="197">
        <v>0</v>
      </c>
      <c r="K2537" s="198">
        <f t="shared" si="39"/>
        <v>2226549.31</v>
      </c>
      <c r="L2537" s="199" t="s">
        <v>1580</v>
      </c>
    </row>
    <row r="2538" spans="1:12" ht="56.25" customHeight="1">
      <c r="A2538" s="200" t="s">
        <v>1311</v>
      </c>
      <c r="B2538" s="193" t="s">
        <v>1311</v>
      </c>
      <c r="C2538" s="194">
        <v>42825</v>
      </c>
      <c r="D2538" s="194" t="s">
        <v>8138</v>
      </c>
      <c r="E2538" s="195" t="s">
        <v>13</v>
      </c>
      <c r="F2538" s="195">
        <v>367485</v>
      </c>
      <c r="G2538" s="195"/>
      <c r="H2538" s="196" t="s">
        <v>1312</v>
      </c>
      <c r="I2538" s="197">
        <v>551261.78</v>
      </c>
      <c r="J2538" s="197">
        <v>0</v>
      </c>
      <c r="K2538" s="198">
        <f t="shared" si="39"/>
        <v>551261.78</v>
      </c>
      <c r="L2538" s="199" t="s">
        <v>1580</v>
      </c>
    </row>
    <row r="2539" spans="1:12" ht="56.25" customHeight="1">
      <c r="A2539" s="200" t="s">
        <v>1311</v>
      </c>
      <c r="B2539" s="193" t="s">
        <v>1311</v>
      </c>
      <c r="C2539" s="194">
        <v>42825</v>
      </c>
      <c r="D2539" s="194" t="s">
        <v>8139</v>
      </c>
      <c r="E2539" s="195" t="s">
        <v>13</v>
      </c>
      <c r="F2539" s="195">
        <v>367487</v>
      </c>
      <c r="G2539" s="195"/>
      <c r="H2539" s="196" t="s">
        <v>1312</v>
      </c>
      <c r="I2539" s="197">
        <v>182132.38</v>
      </c>
      <c r="J2539" s="197">
        <v>0</v>
      </c>
      <c r="K2539" s="198">
        <f t="shared" si="39"/>
        <v>182132.38</v>
      </c>
      <c r="L2539" s="199" t="s">
        <v>1580</v>
      </c>
    </row>
    <row r="2540" spans="1:12" ht="56.25" customHeight="1">
      <c r="A2540" s="200" t="s">
        <v>1311</v>
      </c>
      <c r="B2540" s="193" t="s">
        <v>1311</v>
      </c>
      <c r="C2540" s="194">
        <v>42825</v>
      </c>
      <c r="D2540" s="194" t="s">
        <v>8140</v>
      </c>
      <c r="E2540" s="195" t="s">
        <v>13</v>
      </c>
      <c r="F2540" s="195">
        <v>367489</v>
      </c>
      <c r="G2540" s="195"/>
      <c r="H2540" s="196" t="s">
        <v>1312</v>
      </c>
      <c r="I2540" s="197">
        <v>876322.61</v>
      </c>
      <c r="J2540" s="197">
        <v>0</v>
      </c>
      <c r="K2540" s="198">
        <f t="shared" si="39"/>
        <v>876322.61</v>
      </c>
      <c r="L2540" s="199" t="s">
        <v>1580</v>
      </c>
    </row>
    <row r="2541" spans="1:12" ht="56.25" customHeight="1">
      <c r="A2541" s="200" t="s">
        <v>1311</v>
      </c>
      <c r="B2541" s="193" t="s">
        <v>1311</v>
      </c>
      <c r="C2541" s="194">
        <v>42825</v>
      </c>
      <c r="D2541" s="194" t="s">
        <v>8141</v>
      </c>
      <c r="E2541" s="195" t="s">
        <v>13</v>
      </c>
      <c r="F2541" s="195">
        <v>367491</v>
      </c>
      <c r="G2541" s="195"/>
      <c r="H2541" s="196" t="s">
        <v>1312</v>
      </c>
      <c r="I2541" s="197">
        <v>1476539.68</v>
      </c>
      <c r="J2541" s="197">
        <v>0</v>
      </c>
      <c r="K2541" s="198">
        <f t="shared" si="39"/>
        <v>1476539.68</v>
      </c>
      <c r="L2541" s="199" t="s">
        <v>1580</v>
      </c>
    </row>
    <row r="2542" spans="1:12" ht="56.25" customHeight="1">
      <c r="A2542" s="200" t="s">
        <v>1311</v>
      </c>
      <c r="B2542" s="193" t="s">
        <v>1311</v>
      </c>
      <c r="C2542" s="194">
        <v>42825</v>
      </c>
      <c r="D2542" s="194" t="s">
        <v>8142</v>
      </c>
      <c r="E2542" s="195" t="s">
        <v>13</v>
      </c>
      <c r="F2542" s="195">
        <v>367493</v>
      </c>
      <c r="G2542" s="195"/>
      <c r="H2542" s="196" t="s">
        <v>1312</v>
      </c>
      <c r="I2542" s="197">
        <v>886102.5</v>
      </c>
      <c r="J2542" s="197">
        <v>0</v>
      </c>
      <c r="K2542" s="198">
        <f t="shared" si="39"/>
        <v>886102.5</v>
      </c>
      <c r="L2542" s="199" t="s">
        <v>1580</v>
      </c>
    </row>
    <row r="2543" spans="1:12" ht="56.25" customHeight="1">
      <c r="A2543" s="200" t="s">
        <v>1311</v>
      </c>
      <c r="B2543" s="193" t="s">
        <v>1311</v>
      </c>
      <c r="C2543" s="194">
        <v>42825</v>
      </c>
      <c r="D2543" s="194" t="s">
        <v>8143</v>
      </c>
      <c r="E2543" s="195" t="s">
        <v>13</v>
      </c>
      <c r="F2543" s="195">
        <v>367495</v>
      </c>
      <c r="G2543" s="195"/>
      <c r="H2543" s="196" t="s">
        <v>1312</v>
      </c>
      <c r="I2543" s="197">
        <v>1162580.05</v>
      </c>
      <c r="J2543" s="197">
        <v>0</v>
      </c>
      <c r="K2543" s="198">
        <f t="shared" si="39"/>
        <v>1162580.05</v>
      </c>
      <c r="L2543" s="199" t="s">
        <v>1580</v>
      </c>
    </row>
    <row r="2544" spans="1:12" ht="56.25" customHeight="1">
      <c r="A2544" s="200" t="s">
        <v>1311</v>
      </c>
      <c r="B2544" s="193" t="s">
        <v>1311</v>
      </c>
      <c r="C2544" s="194">
        <v>42825</v>
      </c>
      <c r="D2544" s="194" t="s">
        <v>8144</v>
      </c>
      <c r="E2544" s="195" t="s">
        <v>13</v>
      </c>
      <c r="F2544" s="195">
        <v>367497</v>
      </c>
      <c r="G2544" s="195"/>
      <c r="H2544" s="196" t="s">
        <v>1312</v>
      </c>
      <c r="I2544" s="197">
        <v>3193162.62</v>
      </c>
      <c r="J2544" s="197">
        <v>0</v>
      </c>
      <c r="K2544" s="198">
        <f t="shared" si="39"/>
        <v>3193162.62</v>
      </c>
      <c r="L2544" s="199" t="s">
        <v>1580</v>
      </c>
    </row>
    <row r="2545" spans="1:12" ht="56.25" customHeight="1">
      <c r="A2545" s="200" t="s">
        <v>1311</v>
      </c>
      <c r="B2545" s="193" t="s">
        <v>1311</v>
      </c>
      <c r="C2545" s="194">
        <v>42825</v>
      </c>
      <c r="D2545" s="194" t="s">
        <v>8145</v>
      </c>
      <c r="E2545" s="195" t="s">
        <v>13</v>
      </c>
      <c r="F2545" s="195">
        <v>367499</v>
      </c>
      <c r="G2545" s="195"/>
      <c r="H2545" s="196" t="s">
        <v>1312</v>
      </c>
      <c r="I2545" s="197">
        <v>2433784.56</v>
      </c>
      <c r="J2545" s="197">
        <v>0</v>
      </c>
      <c r="K2545" s="198">
        <f t="shared" si="39"/>
        <v>2433784.56</v>
      </c>
      <c r="L2545" s="199" t="s">
        <v>1580</v>
      </c>
    </row>
    <row r="2546" spans="1:12" ht="56.25" customHeight="1">
      <c r="A2546" s="200" t="s">
        <v>1311</v>
      </c>
      <c r="B2546" s="193" t="s">
        <v>1311</v>
      </c>
      <c r="C2546" s="194">
        <v>42825</v>
      </c>
      <c r="D2546" s="194" t="s">
        <v>8146</v>
      </c>
      <c r="E2546" s="195" t="s">
        <v>13</v>
      </c>
      <c r="F2546" s="195">
        <v>367533</v>
      </c>
      <c r="G2546" s="195"/>
      <c r="H2546" s="196" t="s">
        <v>1312</v>
      </c>
      <c r="I2546" s="197">
        <v>5351212.01</v>
      </c>
      <c r="J2546" s="197">
        <v>0</v>
      </c>
      <c r="K2546" s="198">
        <f t="shared" si="39"/>
        <v>5351212.01</v>
      </c>
      <c r="L2546" s="199" t="s">
        <v>1580</v>
      </c>
    </row>
    <row r="2547" spans="1:12" ht="56.25" customHeight="1">
      <c r="A2547" s="200" t="s">
        <v>1311</v>
      </c>
      <c r="B2547" s="193" t="s">
        <v>1311</v>
      </c>
      <c r="C2547" s="194">
        <v>42825</v>
      </c>
      <c r="D2547" s="194" t="s">
        <v>8147</v>
      </c>
      <c r="E2547" s="195" t="s">
        <v>13</v>
      </c>
      <c r="F2547" s="195">
        <v>367531</v>
      </c>
      <c r="G2547" s="195"/>
      <c r="H2547" s="196" t="s">
        <v>1312</v>
      </c>
      <c r="I2547" s="197">
        <v>30229064.710000001</v>
      </c>
      <c r="J2547" s="197">
        <v>0</v>
      </c>
      <c r="K2547" s="198">
        <f t="shared" si="39"/>
        <v>30229064.710000001</v>
      </c>
      <c r="L2547" s="199" t="s">
        <v>1580</v>
      </c>
    </row>
    <row r="2548" spans="1:12" ht="56.25" customHeight="1">
      <c r="A2548" s="200" t="s">
        <v>1311</v>
      </c>
      <c r="B2548" s="193" t="s">
        <v>1311</v>
      </c>
      <c r="C2548" s="194">
        <v>42825</v>
      </c>
      <c r="D2548" s="194" t="s">
        <v>8148</v>
      </c>
      <c r="E2548" s="195" t="s">
        <v>13</v>
      </c>
      <c r="F2548" s="195">
        <v>367529</v>
      </c>
      <c r="G2548" s="195"/>
      <c r="H2548" s="196" t="s">
        <v>1312</v>
      </c>
      <c r="I2548" s="197">
        <v>70332957.079999998</v>
      </c>
      <c r="J2548" s="197">
        <v>0</v>
      </c>
      <c r="K2548" s="198">
        <f t="shared" si="39"/>
        <v>70332957.079999998</v>
      </c>
      <c r="L2548" s="199" t="s">
        <v>1580</v>
      </c>
    </row>
    <row r="2549" spans="1:12" ht="56.25" customHeight="1">
      <c r="A2549" s="200" t="s">
        <v>1311</v>
      </c>
      <c r="B2549" s="193" t="s">
        <v>1311</v>
      </c>
      <c r="C2549" s="194">
        <v>42825</v>
      </c>
      <c r="D2549" s="194" t="s">
        <v>8149</v>
      </c>
      <c r="E2549" s="195" t="s">
        <v>13</v>
      </c>
      <c r="F2549" s="195">
        <v>367527</v>
      </c>
      <c r="G2549" s="195"/>
      <c r="H2549" s="196" t="s">
        <v>1312</v>
      </c>
      <c r="I2549" s="197">
        <v>6029210.5800000001</v>
      </c>
      <c r="J2549" s="197">
        <v>0</v>
      </c>
      <c r="K2549" s="198">
        <f t="shared" si="39"/>
        <v>6029210.5800000001</v>
      </c>
      <c r="L2549" s="199" t="s">
        <v>1580</v>
      </c>
    </row>
    <row r="2550" spans="1:12" ht="56.25" customHeight="1">
      <c r="A2550" s="200" t="s">
        <v>1311</v>
      </c>
      <c r="B2550" s="193" t="s">
        <v>1311</v>
      </c>
      <c r="C2550" s="194">
        <v>42825</v>
      </c>
      <c r="D2550" s="194" t="s">
        <v>8150</v>
      </c>
      <c r="E2550" s="195" t="s">
        <v>13</v>
      </c>
      <c r="F2550" s="195">
        <v>367525</v>
      </c>
      <c r="G2550" s="195"/>
      <c r="H2550" s="196" t="s">
        <v>1312</v>
      </c>
      <c r="I2550" s="197">
        <v>15654257.189999999</v>
      </c>
      <c r="J2550" s="197">
        <v>0</v>
      </c>
      <c r="K2550" s="198">
        <f t="shared" si="39"/>
        <v>15654257.189999999</v>
      </c>
      <c r="L2550" s="199" t="s">
        <v>1580</v>
      </c>
    </row>
    <row r="2551" spans="1:12" ht="56.25" customHeight="1">
      <c r="A2551" s="200" t="s">
        <v>1311</v>
      </c>
      <c r="B2551" s="193" t="s">
        <v>1311</v>
      </c>
      <c r="C2551" s="194">
        <v>42825</v>
      </c>
      <c r="D2551" s="194" t="s">
        <v>8151</v>
      </c>
      <c r="E2551" s="195" t="s">
        <v>13</v>
      </c>
      <c r="F2551" s="195">
        <v>367523</v>
      </c>
      <c r="G2551" s="195"/>
      <c r="H2551" s="196" t="s">
        <v>1312</v>
      </c>
      <c r="I2551" s="197">
        <v>12207541.57</v>
      </c>
      <c r="J2551" s="197">
        <v>0</v>
      </c>
      <c r="K2551" s="198">
        <f t="shared" si="39"/>
        <v>12207541.57</v>
      </c>
      <c r="L2551" s="199" t="s">
        <v>1580</v>
      </c>
    </row>
    <row r="2552" spans="1:12" ht="56.25" customHeight="1">
      <c r="A2552" s="200" t="s">
        <v>1311</v>
      </c>
      <c r="B2552" s="193" t="s">
        <v>1311</v>
      </c>
      <c r="C2552" s="194">
        <v>42825</v>
      </c>
      <c r="D2552" s="194" t="s">
        <v>8152</v>
      </c>
      <c r="E2552" s="195" t="s">
        <v>13</v>
      </c>
      <c r="F2552" s="195">
        <v>367521</v>
      </c>
      <c r="G2552" s="195"/>
      <c r="H2552" s="196" t="s">
        <v>1312</v>
      </c>
      <c r="I2552" s="197">
        <v>12450486.619999999</v>
      </c>
      <c r="J2552" s="197">
        <v>0</v>
      </c>
      <c r="K2552" s="198">
        <f t="shared" si="39"/>
        <v>12450486.619999999</v>
      </c>
      <c r="L2552" s="199" t="s">
        <v>1580</v>
      </c>
    </row>
    <row r="2553" spans="1:12" ht="56.25" customHeight="1">
      <c r="A2553" s="200" t="s">
        <v>1311</v>
      </c>
      <c r="B2553" s="193" t="s">
        <v>1311</v>
      </c>
      <c r="C2553" s="194">
        <v>42825</v>
      </c>
      <c r="D2553" s="194" t="s">
        <v>8153</v>
      </c>
      <c r="E2553" s="195" t="s">
        <v>13</v>
      </c>
      <c r="F2553" s="195">
        <v>367519</v>
      </c>
      <c r="G2553" s="195"/>
      <c r="H2553" s="196" t="s">
        <v>1312</v>
      </c>
      <c r="I2553" s="197">
        <v>1366871.26</v>
      </c>
      <c r="J2553" s="197">
        <v>0</v>
      </c>
      <c r="K2553" s="198">
        <f t="shared" si="39"/>
        <v>1366871.26</v>
      </c>
      <c r="L2553" s="199" t="s">
        <v>1580</v>
      </c>
    </row>
    <row r="2554" spans="1:12" ht="56.25" customHeight="1">
      <c r="A2554" s="200" t="s">
        <v>1311</v>
      </c>
      <c r="B2554" s="193" t="s">
        <v>1311</v>
      </c>
      <c r="C2554" s="194">
        <v>42825</v>
      </c>
      <c r="D2554" s="194" t="s">
        <v>8154</v>
      </c>
      <c r="E2554" s="195" t="s">
        <v>13</v>
      </c>
      <c r="F2554" s="195">
        <v>367517</v>
      </c>
      <c r="G2554" s="195"/>
      <c r="H2554" s="196" t="s">
        <v>1312</v>
      </c>
      <c r="I2554" s="197">
        <v>1041810.43</v>
      </c>
      <c r="J2554" s="197">
        <v>0</v>
      </c>
      <c r="K2554" s="198">
        <f t="shared" si="39"/>
        <v>1041810.43</v>
      </c>
      <c r="L2554" s="199" t="s">
        <v>1580</v>
      </c>
    </row>
    <row r="2555" spans="1:12" ht="56.25" customHeight="1">
      <c r="A2555" s="200" t="s">
        <v>1311</v>
      </c>
      <c r="B2555" s="193" t="s">
        <v>1311</v>
      </c>
      <c r="C2555" s="194">
        <v>42825</v>
      </c>
      <c r="D2555" s="194" t="s">
        <v>8155</v>
      </c>
      <c r="E2555" s="195" t="s">
        <v>13</v>
      </c>
      <c r="F2555" s="195">
        <v>367515</v>
      </c>
      <c r="G2555" s="195"/>
      <c r="H2555" s="196" t="s">
        <v>1312</v>
      </c>
      <c r="I2555" s="197">
        <v>1736000.59</v>
      </c>
      <c r="J2555" s="197">
        <v>0</v>
      </c>
      <c r="K2555" s="198">
        <f t="shared" si="39"/>
        <v>1736000.59</v>
      </c>
      <c r="L2555" s="199" t="s">
        <v>1580</v>
      </c>
    </row>
    <row r="2556" spans="1:12" ht="56.25" customHeight="1">
      <c r="A2556" s="200" t="s">
        <v>1311</v>
      </c>
      <c r="B2556" s="193" t="s">
        <v>1311</v>
      </c>
      <c r="C2556" s="194">
        <v>42825</v>
      </c>
      <c r="D2556" s="194" t="s">
        <v>8156</v>
      </c>
      <c r="E2556" s="195" t="s">
        <v>13</v>
      </c>
      <c r="F2556" s="195">
        <v>367513</v>
      </c>
      <c r="G2556" s="195"/>
      <c r="H2556" s="196" t="s">
        <v>1312</v>
      </c>
      <c r="I2556" s="197">
        <v>7429425.0700000003</v>
      </c>
      <c r="J2556" s="197">
        <v>0</v>
      </c>
      <c r="K2556" s="198">
        <f t="shared" si="39"/>
        <v>7429425.0700000003</v>
      </c>
      <c r="L2556" s="199" t="s">
        <v>1580</v>
      </c>
    </row>
    <row r="2557" spans="1:12" ht="56.25" customHeight="1">
      <c r="A2557" s="200" t="s">
        <v>1311</v>
      </c>
      <c r="B2557" s="193" t="s">
        <v>1311</v>
      </c>
      <c r="C2557" s="194">
        <v>42825</v>
      </c>
      <c r="D2557" s="194" t="s">
        <v>8157</v>
      </c>
      <c r="E2557" s="195" t="s">
        <v>13</v>
      </c>
      <c r="F2557" s="195">
        <v>367511</v>
      </c>
      <c r="G2557" s="195"/>
      <c r="H2557" s="196" t="s">
        <v>1312</v>
      </c>
      <c r="I2557" s="197">
        <v>5662605.3799999999</v>
      </c>
      <c r="J2557" s="197">
        <v>0</v>
      </c>
      <c r="K2557" s="198">
        <f t="shared" si="39"/>
        <v>5662605.3799999999</v>
      </c>
      <c r="L2557" s="199" t="s">
        <v>1580</v>
      </c>
    </row>
    <row r="2558" spans="1:12" ht="56.25" customHeight="1">
      <c r="A2558" s="200" t="s">
        <v>1311</v>
      </c>
      <c r="B2558" s="193" t="s">
        <v>1311</v>
      </c>
      <c r="C2558" s="194">
        <v>42825</v>
      </c>
      <c r="D2558" s="194" t="s">
        <v>8158</v>
      </c>
      <c r="E2558" s="195" t="s">
        <v>13</v>
      </c>
      <c r="F2558" s="195">
        <v>367509</v>
      </c>
      <c r="G2558" s="195"/>
      <c r="H2558" s="196" t="s">
        <v>1312</v>
      </c>
      <c r="I2558" s="197">
        <v>9435772.6999999993</v>
      </c>
      <c r="J2558" s="197">
        <v>0</v>
      </c>
      <c r="K2558" s="198">
        <f t="shared" si="39"/>
        <v>9435772.6999999993</v>
      </c>
      <c r="L2558" s="199" t="s">
        <v>1580</v>
      </c>
    </row>
    <row r="2559" spans="1:12" ht="56.25" customHeight="1">
      <c r="A2559" s="200" t="s">
        <v>1311</v>
      </c>
      <c r="B2559" s="193" t="s">
        <v>1311</v>
      </c>
      <c r="C2559" s="194">
        <v>42825</v>
      </c>
      <c r="D2559" s="194" t="s">
        <v>8159</v>
      </c>
      <c r="E2559" s="195" t="s">
        <v>13</v>
      </c>
      <c r="F2559" s="195">
        <v>367507</v>
      </c>
      <c r="G2559" s="195"/>
      <c r="H2559" s="196" t="s">
        <v>1312</v>
      </c>
      <c r="I2559" s="197">
        <v>2061665.09</v>
      </c>
      <c r="J2559" s="197">
        <v>0</v>
      </c>
      <c r="K2559" s="198">
        <f t="shared" si="39"/>
        <v>2061665.09</v>
      </c>
      <c r="L2559" s="199" t="s">
        <v>1580</v>
      </c>
    </row>
    <row r="2560" spans="1:12" ht="56.25" customHeight="1">
      <c r="A2560" s="200" t="s">
        <v>1311</v>
      </c>
      <c r="B2560" s="193" t="s">
        <v>1311</v>
      </c>
      <c r="C2560" s="194">
        <v>42825</v>
      </c>
      <c r="D2560" s="194" t="s">
        <v>8160</v>
      </c>
      <c r="E2560" s="195" t="s">
        <v>13</v>
      </c>
      <c r="F2560" s="195">
        <v>367505</v>
      </c>
      <c r="G2560" s="195"/>
      <c r="H2560" s="196" t="s">
        <v>1312</v>
      </c>
      <c r="I2560" s="197">
        <v>3435415.7</v>
      </c>
      <c r="J2560" s="197">
        <v>0</v>
      </c>
      <c r="K2560" s="198">
        <f t="shared" si="39"/>
        <v>3435415.7</v>
      </c>
      <c r="L2560" s="199" t="s">
        <v>1580</v>
      </c>
    </row>
    <row r="2561" spans="1:12" ht="56.25" customHeight="1">
      <c r="A2561" s="200" t="s">
        <v>1311</v>
      </c>
      <c r="B2561" s="193" t="s">
        <v>1311</v>
      </c>
      <c r="C2561" s="194">
        <v>42825</v>
      </c>
      <c r="D2561" s="194" t="s">
        <v>8161</v>
      </c>
      <c r="E2561" s="195" t="s">
        <v>13</v>
      </c>
      <c r="F2561" s="195">
        <v>367503</v>
      </c>
      <c r="G2561" s="195"/>
      <c r="H2561" s="196" t="s">
        <v>1312</v>
      </c>
      <c r="I2561" s="197">
        <v>2704936.21</v>
      </c>
      <c r="J2561" s="197">
        <v>0</v>
      </c>
      <c r="K2561" s="198">
        <f t="shared" si="39"/>
        <v>2704936.21</v>
      </c>
      <c r="L2561" s="199" t="s">
        <v>1580</v>
      </c>
    </row>
    <row r="2562" spans="1:12" ht="56.25" customHeight="1">
      <c r="A2562" s="200" t="s">
        <v>1311</v>
      </c>
      <c r="B2562" s="193" t="s">
        <v>1311</v>
      </c>
      <c r="C2562" s="194">
        <v>42825</v>
      </c>
      <c r="D2562" s="194" t="s">
        <v>8162</v>
      </c>
      <c r="E2562" s="195" t="s">
        <v>13</v>
      </c>
      <c r="F2562" s="195">
        <v>367501</v>
      </c>
      <c r="G2562" s="195"/>
      <c r="H2562" s="196" t="s">
        <v>1312</v>
      </c>
      <c r="I2562" s="197">
        <v>4055489.66</v>
      </c>
      <c r="J2562" s="197">
        <v>0</v>
      </c>
      <c r="K2562" s="198">
        <f t="shared" si="39"/>
        <v>4055489.66</v>
      </c>
      <c r="L2562" s="199" t="s">
        <v>1580</v>
      </c>
    </row>
    <row r="2563" spans="1:12" ht="56.25" customHeight="1">
      <c r="A2563" s="200">
        <v>10</v>
      </c>
      <c r="B2563" s="193" t="s">
        <v>1384</v>
      </c>
      <c r="C2563" s="194">
        <v>42825</v>
      </c>
      <c r="D2563" s="194" t="s">
        <v>2607</v>
      </c>
      <c r="E2563" s="195" t="s">
        <v>15</v>
      </c>
      <c r="F2563" s="195">
        <v>1964</v>
      </c>
      <c r="G2563" s="195"/>
      <c r="H2563" s="196" t="s">
        <v>2608</v>
      </c>
      <c r="I2563" s="197">
        <v>284.06</v>
      </c>
      <c r="J2563" s="197">
        <v>0</v>
      </c>
      <c r="K2563" s="198">
        <f t="shared" si="39"/>
        <v>284.06</v>
      </c>
      <c r="L2563" s="199" t="s">
        <v>1580</v>
      </c>
    </row>
    <row r="2564" spans="1:12" ht="56.25" customHeight="1">
      <c r="A2564" s="200" t="s">
        <v>629</v>
      </c>
      <c r="B2564" s="193" t="s">
        <v>630</v>
      </c>
      <c r="C2564" s="194">
        <v>42825</v>
      </c>
      <c r="D2564" s="194" t="s">
        <v>7771</v>
      </c>
      <c r="E2564" s="195" t="s">
        <v>6</v>
      </c>
      <c r="F2564" s="195">
        <v>413111</v>
      </c>
      <c r="G2564" s="195"/>
      <c r="H2564" s="196" t="s">
        <v>7772</v>
      </c>
      <c r="I2564" s="197">
        <v>0</v>
      </c>
      <c r="J2564" s="197">
        <v>14638.83</v>
      </c>
      <c r="K2564" s="198">
        <f t="shared" si="39"/>
        <v>14638.83</v>
      </c>
      <c r="L2564" s="199" t="s">
        <v>1580</v>
      </c>
    </row>
    <row r="2565" spans="1:12" ht="56.25" customHeight="1">
      <c r="A2565" s="200" t="s">
        <v>629</v>
      </c>
      <c r="B2565" s="193" t="s">
        <v>630</v>
      </c>
      <c r="C2565" s="194">
        <v>42825</v>
      </c>
      <c r="D2565" s="194" t="s">
        <v>7773</v>
      </c>
      <c r="E2565" s="195" t="s">
        <v>11</v>
      </c>
      <c r="F2565" s="195">
        <v>9085</v>
      </c>
      <c r="G2565" s="195"/>
      <c r="H2565" s="196" t="s">
        <v>7774</v>
      </c>
      <c r="I2565" s="197">
        <v>418.18</v>
      </c>
      <c r="J2565" s="197">
        <v>0</v>
      </c>
      <c r="K2565" s="198">
        <f t="shared" si="39"/>
        <v>418.18</v>
      </c>
      <c r="L2565" s="199" t="s">
        <v>1580</v>
      </c>
    </row>
    <row r="2566" spans="1:12" ht="56.25" customHeight="1">
      <c r="A2566" s="200" t="s">
        <v>629</v>
      </c>
      <c r="B2566" s="193" t="s">
        <v>630</v>
      </c>
      <c r="C2566" s="194">
        <v>42825</v>
      </c>
      <c r="D2566" s="194" t="s">
        <v>7775</v>
      </c>
      <c r="E2566" s="195" t="s">
        <v>6</v>
      </c>
      <c r="F2566" s="195">
        <v>413113</v>
      </c>
      <c r="G2566" s="195"/>
      <c r="H2566" s="196" t="s">
        <v>7776</v>
      </c>
      <c r="I2566" s="197">
        <v>0</v>
      </c>
      <c r="J2566" s="197">
        <v>16673.580000000002</v>
      </c>
      <c r="K2566" s="198">
        <f t="shared" si="39"/>
        <v>16673.580000000002</v>
      </c>
      <c r="L2566" s="199" t="s">
        <v>1580</v>
      </c>
    </row>
    <row r="2567" spans="1:12" ht="56.25" customHeight="1">
      <c r="A2567" s="200">
        <v>513</v>
      </c>
      <c r="B2567" s="193" t="s">
        <v>1394</v>
      </c>
      <c r="C2567" s="194">
        <v>42825</v>
      </c>
      <c r="D2567" s="194" t="s">
        <v>5989</v>
      </c>
      <c r="E2567" s="195" t="s">
        <v>15</v>
      </c>
      <c r="F2567" s="195">
        <v>413120</v>
      </c>
      <c r="G2567" s="195"/>
      <c r="H2567" s="196" t="s">
        <v>5990</v>
      </c>
      <c r="I2567" s="197">
        <v>50</v>
      </c>
      <c r="J2567" s="197">
        <v>0</v>
      </c>
      <c r="K2567" s="198">
        <f t="shared" si="39"/>
        <v>50</v>
      </c>
      <c r="L2567" s="199" t="s">
        <v>1580</v>
      </c>
    </row>
    <row r="2568" spans="1:12" ht="56.25" customHeight="1">
      <c r="A2568" s="200">
        <v>377</v>
      </c>
      <c r="B2568" s="193" t="s">
        <v>5446</v>
      </c>
      <c r="C2568" s="194">
        <v>42825</v>
      </c>
      <c r="D2568" s="194" t="s">
        <v>5447</v>
      </c>
      <c r="E2568" s="195" t="s">
        <v>6</v>
      </c>
      <c r="F2568" s="195">
        <v>1989</v>
      </c>
      <c r="G2568" s="195"/>
      <c r="H2568" s="196" t="s">
        <v>5448</v>
      </c>
      <c r="I2568" s="197">
        <v>0</v>
      </c>
      <c r="J2568" s="197">
        <v>4152.0200000000004</v>
      </c>
      <c r="K2568" s="198">
        <f t="shared" si="39"/>
        <v>4152.0200000000004</v>
      </c>
      <c r="L2568" s="199" t="s">
        <v>1580</v>
      </c>
    </row>
    <row r="2569" spans="1:12" ht="56.25" customHeight="1">
      <c r="A2569" s="200">
        <v>16</v>
      </c>
      <c r="B2569" s="193" t="s">
        <v>1405</v>
      </c>
      <c r="C2569" s="194">
        <v>42825</v>
      </c>
      <c r="D2569" s="194" t="s">
        <v>2789</v>
      </c>
      <c r="E2569" s="195" t="s">
        <v>15</v>
      </c>
      <c r="F2569" s="195">
        <v>2008</v>
      </c>
      <c r="G2569" s="195"/>
      <c r="H2569" s="196" t="s">
        <v>2790</v>
      </c>
      <c r="I2569" s="197">
        <v>312.19</v>
      </c>
      <c r="J2569" s="197">
        <v>0</v>
      </c>
      <c r="K2569" s="198">
        <f t="shared" ref="K2569:K2632" si="40">+I2569+J2569</f>
        <v>312.19</v>
      </c>
      <c r="L2569" s="199" t="s">
        <v>1580</v>
      </c>
    </row>
    <row r="2570" spans="1:12" ht="56.25" customHeight="1">
      <c r="A2570" s="200">
        <v>16</v>
      </c>
      <c r="B2570" s="193" t="s">
        <v>1405</v>
      </c>
      <c r="C2570" s="194">
        <v>42825</v>
      </c>
      <c r="D2570" s="194" t="s">
        <v>2791</v>
      </c>
      <c r="E2570" s="195" t="s">
        <v>15</v>
      </c>
      <c r="F2570" s="195">
        <v>2007</v>
      </c>
      <c r="G2570" s="195"/>
      <c r="H2570" s="196" t="s">
        <v>2792</v>
      </c>
      <c r="I2570" s="197">
        <v>293.26</v>
      </c>
      <c r="J2570" s="197">
        <v>0</v>
      </c>
      <c r="K2570" s="198">
        <f t="shared" si="40"/>
        <v>293.26</v>
      </c>
      <c r="L2570" s="199" t="s">
        <v>1580</v>
      </c>
    </row>
    <row r="2571" spans="1:12" ht="56.25" customHeight="1">
      <c r="A2571" s="200">
        <v>513</v>
      </c>
      <c r="B2571" s="193" t="s">
        <v>1394</v>
      </c>
      <c r="C2571" s="194">
        <v>42825</v>
      </c>
      <c r="D2571" s="194" t="s">
        <v>5991</v>
      </c>
      <c r="E2571" s="195" t="s">
        <v>15</v>
      </c>
      <c r="F2571" s="195">
        <v>413442</v>
      </c>
      <c r="G2571" s="195"/>
      <c r="H2571" s="196" t="s">
        <v>5992</v>
      </c>
      <c r="I2571" s="197">
        <v>50</v>
      </c>
      <c r="J2571" s="197">
        <v>0</v>
      </c>
      <c r="K2571" s="198">
        <f t="shared" si="40"/>
        <v>50</v>
      </c>
      <c r="L2571" s="199" t="s">
        <v>1580</v>
      </c>
    </row>
    <row r="2572" spans="1:12" ht="56.25" customHeight="1">
      <c r="A2572" s="200">
        <v>10</v>
      </c>
      <c r="B2572" s="193" t="s">
        <v>1384</v>
      </c>
      <c r="C2572" s="194">
        <v>42825</v>
      </c>
      <c r="D2572" s="194" t="s">
        <v>2609</v>
      </c>
      <c r="E2572" s="195" t="s">
        <v>6</v>
      </c>
      <c r="F2572" s="195">
        <v>413459</v>
      </c>
      <c r="G2572" s="195"/>
      <c r="H2572" s="196" t="s">
        <v>2610</v>
      </c>
      <c r="I2572" s="197">
        <v>0</v>
      </c>
      <c r="J2572" s="197">
        <v>17482.3</v>
      </c>
      <c r="K2572" s="198">
        <f t="shared" si="40"/>
        <v>17482.3</v>
      </c>
      <c r="L2572" s="199" t="s">
        <v>1580</v>
      </c>
    </row>
    <row r="2573" spans="1:12" ht="56.25" customHeight="1">
      <c r="A2573" s="200">
        <v>10</v>
      </c>
      <c r="B2573" s="193" t="s">
        <v>1384</v>
      </c>
      <c r="C2573" s="194">
        <v>42825</v>
      </c>
      <c r="D2573" s="194" t="s">
        <v>2611</v>
      </c>
      <c r="E2573" s="195" t="s">
        <v>15</v>
      </c>
      <c r="F2573" s="195">
        <v>413460</v>
      </c>
      <c r="G2573" s="195"/>
      <c r="H2573" s="196" t="s">
        <v>2612</v>
      </c>
      <c r="I2573" s="197">
        <v>50</v>
      </c>
      <c r="J2573" s="197">
        <v>0</v>
      </c>
      <c r="K2573" s="198">
        <f t="shared" si="40"/>
        <v>50</v>
      </c>
      <c r="L2573" s="199" t="s">
        <v>1580</v>
      </c>
    </row>
    <row r="2574" spans="1:12" ht="56.25" customHeight="1">
      <c r="A2574" s="200">
        <v>513</v>
      </c>
      <c r="B2574" s="193" t="s">
        <v>1394</v>
      </c>
      <c r="C2574" s="194">
        <v>42825</v>
      </c>
      <c r="D2574" s="194" t="s">
        <v>5993</v>
      </c>
      <c r="E2574" s="195" t="s">
        <v>15</v>
      </c>
      <c r="F2574" s="195">
        <v>413796</v>
      </c>
      <c r="G2574" s="195"/>
      <c r="H2574" s="196" t="s">
        <v>5994</v>
      </c>
      <c r="I2574" s="197">
        <v>50</v>
      </c>
      <c r="J2574" s="197">
        <v>0</v>
      </c>
      <c r="K2574" s="198">
        <f t="shared" si="40"/>
        <v>50</v>
      </c>
      <c r="L2574" s="199" t="s">
        <v>1580</v>
      </c>
    </row>
    <row r="2575" spans="1:12" ht="56.25" customHeight="1">
      <c r="A2575" s="200">
        <v>513</v>
      </c>
      <c r="B2575" s="193" t="s">
        <v>1394</v>
      </c>
      <c r="C2575" s="194">
        <v>42825</v>
      </c>
      <c r="D2575" s="194" t="s">
        <v>5995</v>
      </c>
      <c r="E2575" s="195" t="s">
        <v>15</v>
      </c>
      <c r="F2575" s="195">
        <v>413798</v>
      </c>
      <c r="G2575" s="195"/>
      <c r="H2575" s="196" t="s">
        <v>5996</v>
      </c>
      <c r="I2575" s="197">
        <v>50</v>
      </c>
      <c r="J2575" s="197">
        <v>0</v>
      </c>
      <c r="K2575" s="198">
        <f t="shared" si="40"/>
        <v>50</v>
      </c>
      <c r="L2575" s="199" t="s">
        <v>1580</v>
      </c>
    </row>
    <row r="2576" spans="1:12" ht="56.25" customHeight="1">
      <c r="A2576" s="200">
        <v>25</v>
      </c>
      <c r="B2576" s="193" t="s">
        <v>1408</v>
      </c>
      <c r="C2576" s="194">
        <v>42825</v>
      </c>
      <c r="D2576" s="194" t="s">
        <v>4193</v>
      </c>
      <c r="E2576" s="195" t="s">
        <v>1728</v>
      </c>
      <c r="F2576" s="195">
        <v>13082624</v>
      </c>
      <c r="G2576" s="195"/>
      <c r="H2576" s="196" t="s">
        <v>4194</v>
      </c>
      <c r="I2576" s="197">
        <v>1332818.33</v>
      </c>
      <c r="J2576" s="197">
        <v>0</v>
      </c>
      <c r="K2576" s="198">
        <f t="shared" si="40"/>
        <v>1332818.33</v>
      </c>
      <c r="L2576" s="199" t="s">
        <v>1580</v>
      </c>
    </row>
    <row r="2577" spans="1:12" ht="56.25" customHeight="1">
      <c r="A2577" s="200">
        <v>25</v>
      </c>
      <c r="B2577" s="193" t="s">
        <v>1408</v>
      </c>
      <c r="C2577" s="194">
        <v>42825</v>
      </c>
      <c r="D2577" s="194" t="s">
        <v>4195</v>
      </c>
      <c r="E2577" s="195" t="s">
        <v>1728</v>
      </c>
      <c r="F2577" s="195">
        <v>13082620</v>
      </c>
      <c r="G2577" s="195"/>
      <c r="H2577" s="196" t="s">
        <v>4196</v>
      </c>
      <c r="I2577" s="197">
        <v>23376.74</v>
      </c>
      <c r="J2577" s="197">
        <v>0</v>
      </c>
      <c r="K2577" s="198">
        <f t="shared" si="40"/>
        <v>23376.74</v>
      </c>
      <c r="L2577" s="199" t="s">
        <v>1580</v>
      </c>
    </row>
    <row r="2578" spans="1:12" ht="56.25" customHeight="1">
      <c r="A2578" s="200">
        <v>25</v>
      </c>
      <c r="B2578" s="193" t="s">
        <v>1408</v>
      </c>
      <c r="C2578" s="194">
        <v>42825</v>
      </c>
      <c r="D2578" s="194" t="s">
        <v>4197</v>
      </c>
      <c r="E2578" s="195" t="s">
        <v>1728</v>
      </c>
      <c r="F2578" s="195">
        <v>13082589</v>
      </c>
      <c r="G2578" s="195"/>
      <c r="H2578" s="196" t="s">
        <v>4198</v>
      </c>
      <c r="I2578" s="197">
        <v>862767.24</v>
      </c>
      <c r="J2578" s="197">
        <v>0</v>
      </c>
      <c r="K2578" s="198">
        <f t="shared" si="40"/>
        <v>862767.24</v>
      </c>
      <c r="L2578" s="199" t="s">
        <v>1580</v>
      </c>
    </row>
    <row r="2579" spans="1:12" ht="56.25" customHeight="1">
      <c r="A2579" s="200">
        <v>25</v>
      </c>
      <c r="B2579" s="193" t="s">
        <v>1408</v>
      </c>
      <c r="C2579" s="194">
        <v>42825</v>
      </c>
      <c r="D2579" s="194" t="s">
        <v>4199</v>
      </c>
      <c r="E2579" s="195" t="s">
        <v>1728</v>
      </c>
      <c r="F2579" s="195">
        <v>13082561</v>
      </c>
      <c r="G2579" s="195"/>
      <c r="H2579" s="196" t="s">
        <v>4200</v>
      </c>
      <c r="I2579" s="197">
        <v>1198855.3400000001</v>
      </c>
      <c r="J2579" s="197">
        <v>0</v>
      </c>
      <c r="K2579" s="198">
        <f t="shared" si="40"/>
        <v>1198855.3400000001</v>
      </c>
      <c r="L2579" s="199" t="s">
        <v>1580</v>
      </c>
    </row>
    <row r="2580" spans="1:12" ht="56.25" customHeight="1">
      <c r="A2580" s="200">
        <v>25</v>
      </c>
      <c r="B2580" s="193" t="s">
        <v>1408</v>
      </c>
      <c r="C2580" s="194">
        <v>42825</v>
      </c>
      <c r="D2580" s="194" t="s">
        <v>4201</v>
      </c>
      <c r="E2580" s="195" t="s">
        <v>1728</v>
      </c>
      <c r="F2580" s="195">
        <v>13082554</v>
      </c>
      <c r="G2580" s="195"/>
      <c r="H2580" s="196" t="s">
        <v>4202</v>
      </c>
      <c r="I2580" s="197">
        <v>169819.73</v>
      </c>
      <c r="J2580" s="197">
        <v>0</v>
      </c>
      <c r="K2580" s="198">
        <f t="shared" si="40"/>
        <v>169819.73</v>
      </c>
      <c r="L2580" s="199" t="s">
        <v>1580</v>
      </c>
    </row>
    <row r="2581" spans="1:12" ht="56.25" customHeight="1">
      <c r="A2581" s="200">
        <v>25</v>
      </c>
      <c r="B2581" s="193" t="s">
        <v>1408</v>
      </c>
      <c r="C2581" s="194">
        <v>42825</v>
      </c>
      <c r="D2581" s="194" t="s">
        <v>4203</v>
      </c>
      <c r="E2581" s="195" t="s">
        <v>1728</v>
      </c>
      <c r="F2581" s="195">
        <v>13082503</v>
      </c>
      <c r="G2581" s="195"/>
      <c r="H2581" s="196" t="s">
        <v>4204</v>
      </c>
      <c r="I2581" s="197">
        <v>1048393.45</v>
      </c>
      <c r="J2581" s="197">
        <v>0</v>
      </c>
      <c r="K2581" s="198">
        <f t="shared" si="40"/>
        <v>1048393.45</v>
      </c>
      <c r="L2581" s="199" t="s">
        <v>1580</v>
      </c>
    </row>
    <row r="2582" spans="1:12" ht="56.25" customHeight="1">
      <c r="A2582" s="200">
        <v>25</v>
      </c>
      <c r="B2582" s="193" t="s">
        <v>1408</v>
      </c>
      <c r="C2582" s="194">
        <v>42825</v>
      </c>
      <c r="D2582" s="194" t="s">
        <v>4205</v>
      </c>
      <c r="E2582" s="195" t="s">
        <v>1728</v>
      </c>
      <c r="F2582" s="195">
        <v>13082490</v>
      </c>
      <c r="G2582" s="195"/>
      <c r="H2582" s="196" t="s">
        <v>4206</v>
      </c>
      <c r="I2582" s="197">
        <v>1830660.25</v>
      </c>
      <c r="J2582" s="197">
        <v>0</v>
      </c>
      <c r="K2582" s="198">
        <f t="shared" si="40"/>
        <v>1830660.25</v>
      </c>
      <c r="L2582" s="199" t="s">
        <v>1580</v>
      </c>
    </row>
    <row r="2583" spans="1:12" ht="56.25" customHeight="1">
      <c r="A2583" s="200">
        <v>25</v>
      </c>
      <c r="B2583" s="193" t="s">
        <v>1408</v>
      </c>
      <c r="C2583" s="194">
        <v>42825</v>
      </c>
      <c r="D2583" s="194" t="s">
        <v>4207</v>
      </c>
      <c r="E2583" s="195" t="s">
        <v>1728</v>
      </c>
      <c r="F2583" s="195">
        <v>13082467</v>
      </c>
      <c r="G2583" s="195"/>
      <c r="H2583" s="196" t="s">
        <v>4208</v>
      </c>
      <c r="I2583" s="197">
        <v>110325.37</v>
      </c>
      <c r="J2583" s="197">
        <v>0</v>
      </c>
      <c r="K2583" s="198">
        <f t="shared" si="40"/>
        <v>110325.37</v>
      </c>
      <c r="L2583" s="199" t="s">
        <v>1580</v>
      </c>
    </row>
    <row r="2584" spans="1:12" ht="56.25" customHeight="1">
      <c r="A2584" s="200">
        <v>25</v>
      </c>
      <c r="B2584" s="193" t="s">
        <v>1408</v>
      </c>
      <c r="C2584" s="194">
        <v>42825</v>
      </c>
      <c r="D2584" s="194" t="s">
        <v>4209</v>
      </c>
      <c r="E2584" s="195" t="s">
        <v>1728</v>
      </c>
      <c r="F2584" s="195">
        <v>13082453</v>
      </c>
      <c r="G2584" s="195"/>
      <c r="H2584" s="196" t="s">
        <v>4210</v>
      </c>
      <c r="I2584" s="197">
        <v>375794</v>
      </c>
      <c r="J2584" s="197">
        <v>0</v>
      </c>
      <c r="K2584" s="198">
        <f t="shared" si="40"/>
        <v>375794</v>
      </c>
      <c r="L2584" s="199" t="s">
        <v>1580</v>
      </c>
    </row>
    <row r="2585" spans="1:12" ht="56.25" customHeight="1">
      <c r="A2585" s="200">
        <v>25</v>
      </c>
      <c r="B2585" s="193" t="s">
        <v>1408</v>
      </c>
      <c r="C2585" s="194">
        <v>42825</v>
      </c>
      <c r="D2585" s="194" t="s">
        <v>4211</v>
      </c>
      <c r="E2585" s="195" t="s">
        <v>1728</v>
      </c>
      <c r="F2585" s="195">
        <v>13082424</v>
      </c>
      <c r="G2585" s="195"/>
      <c r="H2585" s="196" t="s">
        <v>4212</v>
      </c>
      <c r="I2585" s="197">
        <v>141564.08000000002</v>
      </c>
      <c r="J2585" s="197">
        <v>0</v>
      </c>
      <c r="K2585" s="198">
        <f t="shared" si="40"/>
        <v>141564.08000000002</v>
      </c>
      <c r="L2585" s="199" t="s">
        <v>1580</v>
      </c>
    </row>
    <row r="2586" spans="1:12" ht="56.25" customHeight="1">
      <c r="A2586" s="200">
        <v>25</v>
      </c>
      <c r="B2586" s="193" t="s">
        <v>1408</v>
      </c>
      <c r="C2586" s="194">
        <v>42825</v>
      </c>
      <c r="D2586" s="194" t="s">
        <v>4213</v>
      </c>
      <c r="E2586" s="195" t="s">
        <v>1728</v>
      </c>
      <c r="F2586" s="195">
        <v>13082418</v>
      </c>
      <c r="G2586" s="195"/>
      <c r="H2586" s="196" t="s">
        <v>4214</v>
      </c>
      <c r="I2586" s="197">
        <v>1718615.35</v>
      </c>
      <c r="J2586" s="197">
        <v>0</v>
      </c>
      <c r="K2586" s="198">
        <f t="shared" si="40"/>
        <v>1718615.35</v>
      </c>
      <c r="L2586" s="199" t="s">
        <v>1580</v>
      </c>
    </row>
    <row r="2587" spans="1:12" ht="56.25" customHeight="1">
      <c r="A2587" s="200">
        <v>25</v>
      </c>
      <c r="B2587" s="193" t="s">
        <v>1408</v>
      </c>
      <c r="C2587" s="194">
        <v>42825</v>
      </c>
      <c r="D2587" s="194" t="s">
        <v>4215</v>
      </c>
      <c r="E2587" s="195" t="s">
        <v>1728</v>
      </c>
      <c r="F2587" s="195">
        <v>13082403</v>
      </c>
      <c r="G2587" s="195"/>
      <c r="H2587" s="196" t="s">
        <v>4216</v>
      </c>
      <c r="I2587" s="197">
        <v>189678.71</v>
      </c>
      <c r="J2587" s="197">
        <v>0</v>
      </c>
      <c r="K2587" s="198">
        <f t="shared" si="40"/>
        <v>189678.71</v>
      </c>
      <c r="L2587" s="199" t="s">
        <v>1580</v>
      </c>
    </row>
    <row r="2588" spans="1:12" ht="56.25" customHeight="1">
      <c r="A2588" s="200">
        <v>25</v>
      </c>
      <c r="B2588" s="193" t="s">
        <v>1408</v>
      </c>
      <c r="C2588" s="194">
        <v>42825</v>
      </c>
      <c r="D2588" s="194" t="s">
        <v>4217</v>
      </c>
      <c r="E2588" s="195" t="s">
        <v>1728</v>
      </c>
      <c r="F2588" s="195">
        <v>13082320</v>
      </c>
      <c r="G2588" s="195"/>
      <c r="H2588" s="196" t="s">
        <v>4218</v>
      </c>
      <c r="I2588" s="197">
        <v>3252721.99</v>
      </c>
      <c r="J2588" s="197">
        <v>0</v>
      </c>
      <c r="K2588" s="198">
        <f t="shared" si="40"/>
        <v>3252721.99</v>
      </c>
      <c r="L2588" s="199" t="s">
        <v>1580</v>
      </c>
    </row>
    <row r="2589" spans="1:12" ht="56.25" customHeight="1">
      <c r="A2589" s="200">
        <v>25</v>
      </c>
      <c r="B2589" s="193" t="s">
        <v>1408</v>
      </c>
      <c r="C2589" s="194">
        <v>42825</v>
      </c>
      <c r="D2589" s="194" t="s">
        <v>4219</v>
      </c>
      <c r="E2589" s="195" t="s">
        <v>1728</v>
      </c>
      <c r="F2589" s="195">
        <v>13085096</v>
      </c>
      <c r="G2589" s="195"/>
      <c r="H2589" s="196" t="s">
        <v>4220</v>
      </c>
      <c r="I2589" s="197">
        <v>1438501.31</v>
      </c>
      <c r="J2589" s="197">
        <v>0</v>
      </c>
      <c r="K2589" s="198">
        <f t="shared" si="40"/>
        <v>1438501.31</v>
      </c>
      <c r="L2589" s="199" t="s">
        <v>1580</v>
      </c>
    </row>
    <row r="2590" spans="1:12" ht="56.25" customHeight="1">
      <c r="A2590" s="200">
        <v>25</v>
      </c>
      <c r="B2590" s="193" t="s">
        <v>1408</v>
      </c>
      <c r="C2590" s="194">
        <v>42825</v>
      </c>
      <c r="D2590" s="194" t="s">
        <v>4221</v>
      </c>
      <c r="E2590" s="195" t="s">
        <v>1728</v>
      </c>
      <c r="F2590" s="195">
        <v>13085094</v>
      </c>
      <c r="G2590" s="195"/>
      <c r="H2590" s="196" t="s">
        <v>4222</v>
      </c>
      <c r="I2590" s="197">
        <v>448885.27</v>
      </c>
      <c r="J2590" s="197">
        <v>0</v>
      </c>
      <c r="K2590" s="198">
        <f t="shared" si="40"/>
        <v>448885.27</v>
      </c>
      <c r="L2590" s="199" t="s">
        <v>1580</v>
      </c>
    </row>
    <row r="2591" spans="1:12" ht="56.25" customHeight="1">
      <c r="A2591" s="200">
        <v>25</v>
      </c>
      <c r="B2591" s="193" t="s">
        <v>1408</v>
      </c>
      <c r="C2591" s="194">
        <v>42825</v>
      </c>
      <c r="D2591" s="194" t="s">
        <v>4223</v>
      </c>
      <c r="E2591" s="195" t="s">
        <v>1728</v>
      </c>
      <c r="F2591" s="195">
        <v>13085095</v>
      </c>
      <c r="G2591" s="195"/>
      <c r="H2591" s="196" t="s">
        <v>4224</v>
      </c>
      <c r="I2591" s="197">
        <v>159645.39000000001</v>
      </c>
      <c r="J2591" s="197">
        <v>0</v>
      </c>
      <c r="K2591" s="198">
        <f t="shared" si="40"/>
        <v>159645.39000000001</v>
      </c>
      <c r="L2591" s="199" t="s">
        <v>1580</v>
      </c>
    </row>
    <row r="2592" spans="1:12" ht="56.25" customHeight="1">
      <c r="A2592" s="200">
        <v>25</v>
      </c>
      <c r="B2592" s="193" t="s">
        <v>1408</v>
      </c>
      <c r="C2592" s="194">
        <v>42825</v>
      </c>
      <c r="D2592" s="194" t="s">
        <v>4225</v>
      </c>
      <c r="E2592" s="195" t="s">
        <v>1728</v>
      </c>
      <c r="F2592" s="195">
        <v>13082621</v>
      </c>
      <c r="G2592" s="195"/>
      <c r="H2592" s="196" t="s">
        <v>4226</v>
      </c>
      <c r="I2592" s="197">
        <v>909998.02</v>
      </c>
      <c r="J2592" s="197">
        <v>0</v>
      </c>
      <c r="K2592" s="198">
        <f t="shared" si="40"/>
        <v>909998.02</v>
      </c>
      <c r="L2592" s="199" t="s">
        <v>1580</v>
      </c>
    </row>
    <row r="2593" spans="1:12" ht="56.25" customHeight="1">
      <c r="A2593" s="200">
        <v>310</v>
      </c>
      <c r="B2593" s="193" t="s">
        <v>1416</v>
      </c>
      <c r="C2593" s="194">
        <v>42825</v>
      </c>
      <c r="D2593" s="194" t="s">
        <v>5232</v>
      </c>
      <c r="E2593" s="195" t="s">
        <v>15</v>
      </c>
      <c r="F2593" s="195">
        <v>1975</v>
      </c>
      <c r="G2593" s="195"/>
      <c r="H2593" s="196" t="s">
        <v>5233</v>
      </c>
      <c r="I2593" s="197">
        <v>3120.19</v>
      </c>
      <c r="J2593" s="197">
        <v>0</v>
      </c>
      <c r="K2593" s="198">
        <f t="shared" si="40"/>
        <v>3120.19</v>
      </c>
      <c r="L2593" s="199" t="s">
        <v>1580</v>
      </c>
    </row>
    <row r="2594" spans="1:12" ht="56.25" customHeight="1">
      <c r="A2594" s="200">
        <v>310</v>
      </c>
      <c r="B2594" s="193" t="s">
        <v>1416</v>
      </c>
      <c r="C2594" s="194">
        <v>42825</v>
      </c>
      <c r="D2594" s="194" t="s">
        <v>5234</v>
      </c>
      <c r="E2594" s="195" t="s">
        <v>1290</v>
      </c>
      <c r="F2594" s="195">
        <v>1975</v>
      </c>
      <c r="G2594" s="195"/>
      <c r="H2594" s="196" t="s">
        <v>5235</v>
      </c>
      <c r="I2594" s="197">
        <v>72273.84</v>
      </c>
      <c r="J2594" s="197">
        <v>0</v>
      </c>
      <c r="K2594" s="198">
        <f t="shared" si="40"/>
        <v>72273.84</v>
      </c>
      <c r="L2594" s="199" t="s">
        <v>1580</v>
      </c>
    </row>
    <row r="2595" spans="1:12" ht="56.25" customHeight="1">
      <c r="A2595" s="200">
        <v>25</v>
      </c>
      <c r="B2595" s="193" t="s">
        <v>1408</v>
      </c>
      <c r="C2595" s="194">
        <v>42825</v>
      </c>
      <c r="D2595" s="194" t="s">
        <v>4227</v>
      </c>
      <c r="E2595" s="195" t="s">
        <v>1728</v>
      </c>
      <c r="F2595" s="195">
        <v>13082595</v>
      </c>
      <c r="G2595" s="195"/>
      <c r="H2595" s="196" t="s">
        <v>4228</v>
      </c>
      <c r="I2595" s="197">
        <v>502448.95</v>
      </c>
      <c r="J2595" s="197">
        <v>0</v>
      </c>
      <c r="K2595" s="198">
        <f t="shared" si="40"/>
        <v>502448.95</v>
      </c>
      <c r="L2595" s="199" t="s">
        <v>1580</v>
      </c>
    </row>
    <row r="2596" spans="1:12" ht="56.25" customHeight="1">
      <c r="A2596" s="200">
        <v>25</v>
      </c>
      <c r="B2596" s="193" t="s">
        <v>1408</v>
      </c>
      <c r="C2596" s="194">
        <v>42825</v>
      </c>
      <c r="D2596" s="194" t="s">
        <v>4229</v>
      </c>
      <c r="E2596" s="195" t="s">
        <v>1728</v>
      </c>
      <c r="F2596" s="195">
        <v>13082592</v>
      </c>
      <c r="G2596" s="195"/>
      <c r="H2596" s="196" t="s">
        <v>4230</v>
      </c>
      <c r="I2596" s="197">
        <v>1003728.24</v>
      </c>
      <c r="J2596" s="197">
        <v>0</v>
      </c>
      <c r="K2596" s="198">
        <f t="shared" si="40"/>
        <v>1003728.24</v>
      </c>
      <c r="L2596" s="199" t="s">
        <v>1580</v>
      </c>
    </row>
    <row r="2597" spans="1:12" ht="56.25" customHeight="1">
      <c r="A2597" s="200">
        <v>25</v>
      </c>
      <c r="B2597" s="193" t="s">
        <v>1408</v>
      </c>
      <c r="C2597" s="194">
        <v>42825</v>
      </c>
      <c r="D2597" s="194" t="s">
        <v>4231</v>
      </c>
      <c r="E2597" s="195" t="s">
        <v>1728</v>
      </c>
      <c r="F2597" s="195">
        <v>13082577</v>
      </c>
      <c r="G2597" s="195"/>
      <c r="H2597" s="196" t="s">
        <v>4232</v>
      </c>
      <c r="I2597" s="197">
        <v>1629721.69</v>
      </c>
      <c r="J2597" s="197">
        <v>0</v>
      </c>
      <c r="K2597" s="198">
        <f t="shared" si="40"/>
        <v>1629721.69</v>
      </c>
      <c r="L2597" s="199" t="s">
        <v>1580</v>
      </c>
    </row>
    <row r="2598" spans="1:12" ht="56.25" customHeight="1">
      <c r="A2598" s="200">
        <v>25</v>
      </c>
      <c r="B2598" s="193" t="s">
        <v>1408</v>
      </c>
      <c r="C2598" s="194">
        <v>42825</v>
      </c>
      <c r="D2598" s="194" t="s">
        <v>4233</v>
      </c>
      <c r="E2598" s="195" t="s">
        <v>1728</v>
      </c>
      <c r="F2598" s="195">
        <v>13082558</v>
      </c>
      <c r="G2598" s="195"/>
      <c r="H2598" s="196" t="s">
        <v>4234</v>
      </c>
      <c r="I2598" s="197">
        <v>168561.64</v>
      </c>
      <c r="J2598" s="197">
        <v>0</v>
      </c>
      <c r="K2598" s="198">
        <f t="shared" si="40"/>
        <v>168561.64</v>
      </c>
      <c r="L2598" s="199" t="s">
        <v>1580</v>
      </c>
    </row>
    <row r="2599" spans="1:12" ht="56.25" customHeight="1">
      <c r="A2599" s="200">
        <v>25</v>
      </c>
      <c r="B2599" s="193" t="s">
        <v>1408</v>
      </c>
      <c r="C2599" s="194">
        <v>42825</v>
      </c>
      <c r="D2599" s="194" t="s">
        <v>4235</v>
      </c>
      <c r="E2599" s="195" t="s">
        <v>1728</v>
      </c>
      <c r="F2599" s="195">
        <v>13082553</v>
      </c>
      <c r="G2599" s="195"/>
      <c r="H2599" s="196" t="s">
        <v>4236</v>
      </c>
      <c r="I2599" s="197">
        <v>400552.9</v>
      </c>
      <c r="J2599" s="197">
        <v>0</v>
      </c>
      <c r="K2599" s="198">
        <f t="shared" si="40"/>
        <v>400552.9</v>
      </c>
      <c r="L2599" s="199" t="s">
        <v>1580</v>
      </c>
    </row>
    <row r="2600" spans="1:12" ht="56.25" customHeight="1">
      <c r="A2600" s="200">
        <v>25</v>
      </c>
      <c r="B2600" s="193" t="s">
        <v>1408</v>
      </c>
      <c r="C2600" s="194">
        <v>42825</v>
      </c>
      <c r="D2600" s="194" t="s">
        <v>4237</v>
      </c>
      <c r="E2600" s="195" t="s">
        <v>1728</v>
      </c>
      <c r="F2600" s="195">
        <v>13082548</v>
      </c>
      <c r="G2600" s="195"/>
      <c r="H2600" s="196" t="s">
        <v>4238</v>
      </c>
      <c r="I2600" s="197">
        <v>946272.88</v>
      </c>
      <c r="J2600" s="197">
        <v>0</v>
      </c>
      <c r="K2600" s="198">
        <f t="shared" si="40"/>
        <v>946272.88</v>
      </c>
      <c r="L2600" s="199" t="s">
        <v>1580</v>
      </c>
    </row>
    <row r="2601" spans="1:12" ht="56.25" customHeight="1">
      <c r="A2601" s="200">
        <v>25</v>
      </c>
      <c r="B2601" s="193" t="s">
        <v>1408</v>
      </c>
      <c r="C2601" s="194">
        <v>42825</v>
      </c>
      <c r="D2601" s="194" t="s">
        <v>4239</v>
      </c>
      <c r="E2601" s="195" t="s">
        <v>1728</v>
      </c>
      <c r="F2601" s="195">
        <v>13082506</v>
      </c>
      <c r="G2601" s="195"/>
      <c r="H2601" s="196" t="s">
        <v>4240</v>
      </c>
      <c r="I2601" s="197">
        <v>692350.24</v>
      </c>
      <c r="J2601" s="197">
        <v>0</v>
      </c>
      <c r="K2601" s="198">
        <f t="shared" si="40"/>
        <v>692350.24</v>
      </c>
      <c r="L2601" s="199" t="s">
        <v>1580</v>
      </c>
    </row>
    <row r="2602" spans="1:12" ht="56.25" customHeight="1">
      <c r="A2602" s="200">
        <v>25</v>
      </c>
      <c r="B2602" s="193" t="s">
        <v>1408</v>
      </c>
      <c r="C2602" s="194">
        <v>42825</v>
      </c>
      <c r="D2602" s="194" t="s">
        <v>4241</v>
      </c>
      <c r="E2602" s="195" t="s">
        <v>1728</v>
      </c>
      <c r="F2602" s="195">
        <v>13082493</v>
      </c>
      <c r="G2602" s="195"/>
      <c r="H2602" s="196" t="s">
        <v>4242</v>
      </c>
      <c r="I2602" s="197">
        <v>185264.29</v>
      </c>
      <c r="J2602" s="197">
        <v>0</v>
      </c>
      <c r="K2602" s="198">
        <f t="shared" si="40"/>
        <v>185264.29</v>
      </c>
      <c r="L2602" s="199" t="s">
        <v>1580</v>
      </c>
    </row>
    <row r="2603" spans="1:12" ht="56.25" customHeight="1">
      <c r="A2603" s="200">
        <v>25</v>
      </c>
      <c r="B2603" s="193" t="s">
        <v>1408</v>
      </c>
      <c r="C2603" s="194">
        <v>42825</v>
      </c>
      <c r="D2603" s="194" t="s">
        <v>4243</v>
      </c>
      <c r="E2603" s="195" t="s">
        <v>1728</v>
      </c>
      <c r="F2603" s="195">
        <v>13082489</v>
      </c>
      <c r="G2603" s="195"/>
      <c r="H2603" s="196" t="s">
        <v>4244</v>
      </c>
      <c r="I2603" s="197">
        <v>340187.10000000003</v>
      </c>
      <c r="J2603" s="197">
        <v>0</v>
      </c>
      <c r="K2603" s="198">
        <f t="shared" si="40"/>
        <v>340187.10000000003</v>
      </c>
      <c r="L2603" s="199" t="s">
        <v>1580</v>
      </c>
    </row>
    <row r="2604" spans="1:12" ht="56.25" customHeight="1">
      <c r="A2604" s="200">
        <v>25</v>
      </c>
      <c r="B2604" s="193" t="s">
        <v>1408</v>
      </c>
      <c r="C2604" s="194">
        <v>42825</v>
      </c>
      <c r="D2604" s="194" t="s">
        <v>4245</v>
      </c>
      <c r="E2604" s="195" t="s">
        <v>1728</v>
      </c>
      <c r="F2604" s="195">
        <v>13082458</v>
      </c>
      <c r="G2604" s="195"/>
      <c r="H2604" s="196" t="s">
        <v>4246</v>
      </c>
      <c r="I2604" s="197">
        <v>1297307.08</v>
      </c>
      <c r="J2604" s="197">
        <v>0</v>
      </c>
      <c r="K2604" s="198">
        <f t="shared" si="40"/>
        <v>1297307.08</v>
      </c>
      <c r="L2604" s="199" t="s">
        <v>1580</v>
      </c>
    </row>
    <row r="2605" spans="1:12" ht="56.25" customHeight="1">
      <c r="A2605" s="200">
        <v>25</v>
      </c>
      <c r="B2605" s="193" t="s">
        <v>1408</v>
      </c>
      <c r="C2605" s="194">
        <v>42825</v>
      </c>
      <c r="D2605" s="194" t="s">
        <v>4247</v>
      </c>
      <c r="E2605" s="195" t="s">
        <v>1728</v>
      </c>
      <c r="F2605" s="195">
        <v>13082452</v>
      </c>
      <c r="G2605" s="195"/>
      <c r="H2605" s="196" t="s">
        <v>4248</v>
      </c>
      <c r="I2605" s="197">
        <v>444387.04000000004</v>
      </c>
      <c r="J2605" s="197">
        <v>0</v>
      </c>
      <c r="K2605" s="198">
        <f t="shared" si="40"/>
        <v>444387.04000000004</v>
      </c>
      <c r="L2605" s="199" t="s">
        <v>1580</v>
      </c>
    </row>
    <row r="2606" spans="1:12" ht="56.25" customHeight="1">
      <c r="A2606" s="200">
        <v>25</v>
      </c>
      <c r="B2606" s="193" t="s">
        <v>1408</v>
      </c>
      <c r="C2606" s="194">
        <v>42825</v>
      </c>
      <c r="D2606" s="194" t="s">
        <v>4249</v>
      </c>
      <c r="E2606" s="195" t="s">
        <v>1728</v>
      </c>
      <c r="F2606" s="195">
        <v>13082426</v>
      </c>
      <c r="G2606" s="195"/>
      <c r="H2606" s="196" t="s">
        <v>4250</v>
      </c>
      <c r="I2606" s="197">
        <v>61031.97</v>
      </c>
      <c r="J2606" s="197">
        <v>0</v>
      </c>
      <c r="K2606" s="198">
        <f t="shared" si="40"/>
        <v>61031.97</v>
      </c>
      <c r="L2606" s="199" t="s">
        <v>1580</v>
      </c>
    </row>
    <row r="2607" spans="1:12" ht="56.25" customHeight="1">
      <c r="A2607" s="200">
        <v>25</v>
      </c>
      <c r="B2607" s="193" t="s">
        <v>1408</v>
      </c>
      <c r="C2607" s="194">
        <v>42825</v>
      </c>
      <c r="D2607" s="194" t="s">
        <v>4251</v>
      </c>
      <c r="E2607" s="195" t="s">
        <v>1728</v>
      </c>
      <c r="F2607" s="195">
        <v>13082619</v>
      </c>
      <c r="G2607" s="195"/>
      <c r="H2607" s="196" t="s">
        <v>4252</v>
      </c>
      <c r="I2607" s="197">
        <v>404294.98</v>
      </c>
      <c r="J2607" s="197">
        <v>0</v>
      </c>
      <c r="K2607" s="198">
        <f t="shared" si="40"/>
        <v>404294.98</v>
      </c>
      <c r="L2607" s="199" t="s">
        <v>1580</v>
      </c>
    </row>
    <row r="2608" spans="1:12" ht="56.25" customHeight="1">
      <c r="A2608" s="200" t="s">
        <v>628</v>
      </c>
      <c r="B2608" s="193" t="s">
        <v>627</v>
      </c>
      <c r="C2608" s="194">
        <v>42825</v>
      </c>
      <c r="D2608" s="194" t="s">
        <v>6626</v>
      </c>
      <c r="E2608" s="195" t="s">
        <v>1728</v>
      </c>
      <c r="F2608" s="195">
        <v>13097801</v>
      </c>
      <c r="G2608" s="195"/>
      <c r="H2608" s="196" t="s">
        <v>6627</v>
      </c>
      <c r="I2608" s="197">
        <v>0</v>
      </c>
      <c r="J2608" s="197">
        <v>10322.6</v>
      </c>
      <c r="K2608" s="198">
        <f t="shared" si="40"/>
        <v>10322.6</v>
      </c>
      <c r="L2608" s="199" t="s">
        <v>1580</v>
      </c>
    </row>
    <row r="2609" spans="1:12" ht="56.25" customHeight="1">
      <c r="A2609" s="200">
        <v>249</v>
      </c>
      <c r="B2609" s="193" t="s">
        <v>1486</v>
      </c>
      <c r="C2609" s="194">
        <v>42825</v>
      </c>
      <c r="D2609" s="194" t="s">
        <v>5018</v>
      </c>
      <c r="E2609" s="195" t="s">
        <v>1728</v>
      </c>
      <c r="F2609" s="195">
        <v>13097023</v>
      </c>
      <c r="G2609" s="195"/>
      <c r="H2609" s="196" t="s">
        <v>5019</v>
      </c>
      <c r="I2609" s="197">
        <v>0</v>
      </c>
      <c r="J2609" s="197">
        <v>399</v>
      </c>
      <c r="K2609" s="198">
        <f t="shared" si="40"/>
        <v>399</v>
      </c>
      <c r="L2609" s="199" t="s">
        <v>1580</v>
      </c>
    </row>
    <row r="2610" spans="1:12" ht="56.25" customHeight="1">
      <c r="A2610" s="200">
        <v>582</v>
      </c>
      <c r="B2610" s="193" t="s">
        <v>6120</v>
      </c>
      <c r="C2610" s="194">
        <v>42825</v>
      </c>
      <c r="D2610" s="194" t="s">
        <v>6123</v>
      </c>
      <c r="E2610" s="195" t="s">
        <v>1728</v>
      </c>
      <c r="F2610" s="195">
        <v>13097380</v>
      </c>
      <c r="G2610" s="195"/>
      <c r="H2610" s="196" t="s">
        <v>6124</v>
      </c>
      <c r="I2610" s="197">
        <v>0</v>
      </c>
      <c r="J2610" s="197">
        <v>945</v>
      </c>
      <c r="K2610" s="198">
        <f t="shared" si="40"/>
        <v>945</v>
      </c>
      <c r="L2610" s="199" t="s">
        <v>1580</v>
      </c>
    </row>
    <row r="2611" spans="1:12" ht="56.25" customHeight="1">
      <c r="A2611" s="200" t="s">
        <v>628</v>
      </c>
      <c r="B2611" s="193" t="s">
        <v>627</v>
      </c>
      <c r="C2611" s="194">
        <v>42738</v>
      </c>
      <c r="D2611" s="194" t="s">
        <v>8193</v>
      </c>
      <c r="E2611" s="195" t="s">
        <v>3</v>
      </c>
      <c r="F2611" s="195">
        <v>1461392</v>
      </c>
      <c r="G2611" s="195"/>
      <c r="H2611" s="196" t="s">
        <v>8194</v>
      </c>
      <c r="I2611" s="197">
        <v>0</v>
      </c>
      <c r="J2611" s="197">
        <v>6155.15</v>
      </c>
      <c r="K2611" s="198">
        <f t="shared" si="40"/>
        <v>6155.15</v>
      </c>
      <c r="L2611" s="199" t="s">
        <v>1580</v>
      </c>
    </row>
    <row r="2612" spans="1:12" ht="56.25" customHeight="1">
      <c r="A2612" s="200">
        <v>16</v>
      </c>
      <c r="B2612" s="193" t="s">
        <v>1405</v>
      </c>
      <c r="C2612" s="194">
        <v>42738</v>
      </c>
      <c r="D2612" s="194" t="s">
        <v>8195</v>
      </c>
      <c r="E2612" s="195" t="s">
        <v>3</v>
      </c>
      <c r="F2612" s="195">
        <v>1461393</v>
      </c>
      <c r="G2612" s="195"/>
      <c r="H2612" s="196" t="s">
        <v>8196</v>
      </c>
      <c r="I2612" s="197">
        <v>0</v>
      </c>
      <c r="J2612" s="197">
        <v>73619.899999999994</v>
      </c>
      <c r="K2612" s="198">
        <f t="shared" si="40"/>
        <v>73619.899999999994</v>
      </c>
      <c r="L2612" s="199" t="s">
        <v>1580</v>
      </c>
    </row>
    <row r="2613" spans="1:12" ht="56.25" customHeight="1">
      <c r="A2613" s="200">
        <v>225</v>
      </c>
      <c r="B2613" s="193" t="s">
        <v>1417</v>
      </c>
      <c r="C2613" s="194">
        <v>42738</v>
      </c>
      <c r="D2613" s="194" t="s">
        <v>8197</v>
      </c>
      <c r="E2613" s="195" t="s">
        <v>3</v>
      </c>
      <c r="F2613" s="195">
        <v>1461451</v>
      </c>
      <c r="G2613" s="195"/>
      <c r="H2613" s="196" t="s">
        <v>8198</v>
      </c>
      <c r="I2613" s="197">
        <v>0</v>
      </c>
      <c r="J2613" s="197">
        <v>83700</v>
      </c>
      <c r="K2613" s="198">
        <f t="shared" si="40"/>
        <v>83700</v>
      </c>
      <c r="L2613" s="199" t="s">
        <v>1580</v>
      </c>
    </row>
    <row r="2614" spans="1:12" ht="56.25" customHeight="1">
      <c r="A2614" s="200">
        <v>225</v>
      </c>
      <c r="B2614" s="193" t="s">
        <v>1417</v>
      </c>
      <c r="C2614" s="194">
        <v>42738</v>
      </c>
      <c r="D2614" s="194" t="s">
        <v>8199</v>
      </c>
      <c r="E2614" s="195" t="s">
        <v>3</v>
      </c>
      <c r="F2614" s="195">
        <v>1461454</v>
      </c>
      <c r="G2614" s="195"/>
      <c r="H2614" s="196" t="s">
        <v>8200</v>
      </c>
      <c r="I2614" s="197">
        <v>0</v>
      </c>
      <c r="J2614" s="197">
        <v>21000</v>
      </c>
      <c r="K2614" s="198">
        <f t="shared" si="40"/>
        <v>21000</v>
      </c>
      <c r="L2614" s="199" t="s">
        <v>1580</v>
      </c>
    </row>
    <row r="2615" spans="1:12" ht="56.25" customHeight="1">
      <c r="A2615" s="200">
        <v>225</v>
      </c>
      <c r="B2615" s="193" t="s">
        <v>1417</v>
      </c>
      <c r="C2615" s="194">
        <v>42738</v>
      </c>
      <c r="D2615" s="194" t="s">
        <v>8201</v>
      </c>
      <c r="E2615" s="195" t="s">
        <v>3</v>
      </c>
      <c r="F2615" s="195">
        <v>1461459</v>
      </c>
      <c r="G2615" s="195"/>
      <c r="H2615" s="196" t="s">
        <v>8202</v>
      </c>
      <c r="I2615" s="197">
        <v>0</v>
      </c>
      <c r="J2615" s="197">
        <v>27900</v>
      </c>
      <c r="K2615" s="198">
        <f t="shared" si="40"/>
        <v>27900</v>
      </c>
      <c r="L2615" s="199" t="s">
        <v>1580</v>
      </c>
    </row>
    <row r="2616" spans="1:12" ht="56.25" customHeight="1">
      <c r="A2616" s="200" t="s">
        <v>628</v>
      </c>
      <c r="B2616" s="193" t="s">
        <v>627</v>
      </c>
      <c r="C2616" s="194">
        <v>42738</v>
      </c>
      <c r="D2616" s="194" t="s">
        <v>8203</v>
      </c>
      <c r="E2616" s="195" t="s">
        <v>3</v>
      </c>
      <c r="F2616" s="195">
        <v>1461394</v>
      </c>
      <c r="G2616" s="195"/>
      <c r="H2616" s="196" t="s">
        <v>8204</v>
      </c>
      <c r="I2616" s="197">
        <v>0</v>
      </c>
      <c r="J2616" s="197">
        <v>140</v>
      </c>
      <c r="K2616" s="198">
        <f t="shared" si="40"/>
        <v>140</v>
      </c>
      <c r="L2616" s="199" t="s">
        <v>1580</v>
      </c>
    </row>
    <row r="2617" spans="1:12" ht="56.25" customHeight="1">
      <c r="A2617" s="200" t="s">
        <v>628</v>
      </c>
      <c r="B2617" s="193" t="s">
        <v>627</v>
      </c>
      <c r="C2617" s="194">
        <v>42738</v>
      </c>
      <c r="D2617" s="194" t="s">
        <v>8205</v>
      </c>
      <c r="E2617" s="195" t="s">
        <v>3</v>
      </c>
      <c r="F2617" s="195">
        <v>1461406</v>
      </c>
      <c r="G2617" s="195"/>
      <c r="H2617" s="196" t="s">
        <v>8206</v>
      </c>
      <c r="I2617" s="197">
        <v>0</v>
      </c>
      <c r="J2617" s="197">
        <v>248.8</v>
      </c>
      <c r="K2617" s="198">
        <f t="shared" si="40"/>
        <v>248.8</v>
      </c>
      <c r="L2617" s="199" t="s">
        <v>1580</v>
      </c>
    </row>
    <row r="2618" spans="1:12" ht="56.25" customHeight="1">
      <c r="A2618" s="200" t="s">
        <v>628</v>
      </c>
      <c r="B2618" s="193" t="s">
        <v>627</v>
      </c>
      <c r="C2618" s="194">
        <v>42738</v>
      </c>
      <c r="D2618" s="194" t="s">
        <v>8207</v>
      </c>
      <c r="E2618" s="195" t="s">
        <v>3</v>
      </c>
      <c r="F2618" s="195">
        <v>1461409</v>
      </c>
      <c r="G2618" s="195"/>
      <c r="H2618" s="196" t="s">
        <v>8208</v>
      </c>
      <c r="I2618" s="197">
        <v>0</v>
      </c>
      <c r="J2618" s="197">
        <v>276.87</v>
      </c>
      <c r="K2618" s="198">
        <f t="shared" si="40"/>
        <v>276.87</v>
      </c>
      <c r="L2618" s="199" t="s">
        <v>1580</v>
      </c>
    </row>
    <row r="2619" spans="1:12" ht="56.25" customHeight="1">
      <c r="A2619" s="200" t="s">
        <v>628</v>
      </c>
      <c r="B2619" s="193" t="s">
        <v>627</v>
      </c>
      <c r="C2619" s="194">
        <v>42738</v>
      </c>
      <c r="D2619" s="194" t="s">
        <v>8209</v>
      </c>
      <c r="E2619" s="195" t="s">
        <v>3</v>
      </c>
      <c r="F2619" s="195">
        <v>1461419</v>
      </c>
      <c r="G2619" s="195"/>
      <c r="H2619" s="196" t="s">
        <v>8210</v>
      </c>
      <c r="I2619" s="197">
        <v>0</v>
      </c>
      <c r="J2619" s="197">
        <v>245.5</v>
      </c>
      <c r="K2619" s="198">
        <f t="shared" si="40"/>
        <v>245.5</v>
      </c>
      <c r="L2619" s="199" t="s">
        <v>1580</v>
      </c>
    </row>
    <row r="2620" spans="1:12" ht="56.25" customHeight="1">
      <c r="A2620" s="200" t="s">
        <v>628</v>
      </c>
      <c r="B2620" s="193" t="s">
        <v>627</v>
      </c>
      <c r="C2620" s="194">
        <v>42738</v>
      </c>
      <c r="D2620" s="194" t="s">
        <v>8211</v>
      </c>
      <c r="E2620" s="195" t="s">
        <v>3</v>
      </c>
      <c r="F2620" s="195">
        <v>1461510</v>
      </c>
      <c r="G2620" s="195"/>
      <c r="H2620" s="196" t="s">
        <v>8212</v>
      </c>
      <c r="I2620" s="197">
        <v>0</v>
      </c>
      <c r="J2620" s="197">
        <v>1000</v>
      </c>
      <c r="K2620" s="198">
        <f t="shared" si="40"/>
        <v>1000</v>
      </c>
      <c r="L2620" s="199" t="s">
        <v>1580</v>
      </c>
    </row>
    <row r="2621" spans="1:12" ht="56.25" customHeight="1">
      <c r="A2621" s="200" t="s">
        <v>628</v>
      </c>
      <c r="B2621" s="193" t="s">
        <v>627</v>
      </c>
      <c r="C2621" s="194">
        <v>42738</v>
      </c>
      <c r="D2621" s="194" t="s">
        <v>8213</v>
      </c>
      <c r="E2621" s="195" t="s">
        <v>3</v>
      </c>
      <c r="F2621" s="195">
        <v>1461531</v>
      </c>
      <c r="G2621" s="195"/>
      <c r="H2621" s="196" t="s">
        <v>8214</v>
      </c>
      <c r="I2621" s="197">
        <v>0</v>
      </c>
      <c r="J2621" s="197">
        <v>262.60000000000002</v>
      </c>
      <c r="K2621" s="198">
        <f t="shared" si="40"/>
        <v>262.60000000000002</v>
      </c>
      <c r="L2621" s="199" t="s">
        <v>1580</v>
      </c>
    </row>
    <row r="2622" spans="1:12" ht="56.25" customHeight="1">
      <c r="A2622" s="200">
        <v>46</v>
      </c>
      <c r="B2622" s="193" t="s">
        <v>1402</v>
      </c>
      <c r="C2622" s="194">
        <v>42738</v>
      </c>
      <c r="D2622" s="194" t="s">
        <v>8215</v>
      </c>
      <c r="E2622" s="195" t="s">
        <v>3</v>
      </c>
      <c r="F2622" s="195">
        <v>1461550</v>
      </c>
      <c r="G2622" s="195"/>
      <c r="H2622" s="196" t="s">
        <v>8216</v>
      </c>
      <c r="I2622" s="197">
        <v>0</v>
      </c>
      <c r="J2622" s="197">
        <v>25</v>
      </c>
      <c r="K2622" s="198">
        <f t="shared" si="40"/>
        <v>25</v>
      </c>
      <c r="L2622" s="199" t="s">
        <v>1580</v>
      </c>
    </row>
    <row r="2623" spans="1:12" ht="56.25" customHeight="1">
      <c r="A2623" s="200" t="s">
        <v>628</v>
      </c>
      <c r="B2623" s="193" t="s">
        <v>627</v>
      </c>
      <c r="C2623" s="194">
        <v>42738</v>
      </c>
      <c r="D2623" s="194" t="s">
        <v>8217</v>
      </c>
      <c r="E2623" s="195" t="s">
        <v>3</v>
      </c>
      <c r="F2623" s="195">
        <v>1461577</v>
      </c>
      <c r="G2623" s="195"/>
      <c r="H2623" s="196" t="s">
        <v>8218</v>
      </c>
      <c r="I2623" s="197">
        <v>0</v>
      </c>
      <c r="J2623" s="197">
        <v>1936</v>
      </c>
      <c r="K2623" s="198">
        <f t="shared" si="40"/>
        <v>1936</v>
      </c>
      <c r="L2623" s="199" t="s">
        <v>1580</v>
      </c>
    </row>
    <row r="2624" spans="1:12" ht="56.25" customHeight="1">
      <c r="A2624" s="200" t="s">
        <v>628</v>
      </c>
      <c r="B2624" s="193" t="s">
        <v>627</v>
      </c>
      <c r="C2624" s="194">
        <v>42738</v>
      </c>
      <c r="D2624" s="194" t="s">
        <v>8219</v>
      </c>
      <c r="E2624" s="195" t="s">
        <v>3</v>
      </c>
      <c r="F2624" s="195">
        <v>1461583</v>
      </c>
      <c r="G2624" s="195"/>
      <c r="H2624" s="196" t="s">
        <v>8220</v>
      </c>
      <c r="I2624" s="197">
        <v>0</v>
      </c>
      <c r="J2624" s="197">
        <v>465.5</v>
      </c>
      <c r="K2624" s="198">
        <f t="shared" si="40"/>
        <v>465.5</v>
      </c>
      <c r="L2624" s="199" t="s">
        <v>1580</v>
      </c>
    </row>
    <row r="2625" spans="1:12" ht="56.25" customHeight="1">
      <c r="A2625" s="200">
        <v>585</v>
      </c>
      <c r="B2625" s="193" t="s">
        <v>1351</v>
      </c>
      <c r="C2625" s="194">
        <v>42738</v>
      </c>
      <c r="D2625" s="194" t="s">
        <v>8221</v>
      </c>
      <c r="E2625" s="195" t="s">
        <v>3</v>
      </c>
      <c r="F2625" s="195">
        <v>1461584</v>
      </c>
      <c r="G2625" s="195"/>
      <c r="H2625" s="196" t="s">
        <v>8222</v>
      </c>
      <c r="I2625" s="197">
        <v>0</v>
      </c>
      <c r="J2625" s="197">
        <v>30</v>
      </c>
      <c r="K2625" s="198">
        <f t="shared" si="40"/>
        <v>30</v>
      </c>
      <c r="L2625" s="199" t="s">
        <v>1580</v>
      </c>
    </row>
    <row r="2626" spans="1:12" ht="56.25" customHeight="1">
      <c r="A2626" s="200">
        <v>41</v>
      </c>
      <c r="B2626" s="193" t="s">
        <v>1421</v>
      </c>
      <c r="C2626" s="194">
        <v>42738</v>
      </c>
      <c r="D2626" s="194" t="s">
        <v>8223</v>
      </c>
      <c r="E2626" s="195" t="s">
        <v>3</v>
      </c>
      <c r="F2626" s="195">
        <v>1461671</v>
      </c>
      <c r="G2626" s="195"/>
      <c r="H2626" s="196" t="s">
        <v>8224</v>
      </c>
      <c r="I2626" s="197">
        <v>0</v>
      </c>
      <c r="J2626" s="197">
        <v>40</v>
      </c>
      <c r="K2626" s="198">
        <f t="shared" si="40"/>
        <v>40</v>
      </c>
      <c r="L2626" s="199" t="s">
        <v>1580</v>
      </c>
    </row>
    <row r="2627" spans="1:12" ht="56.25" customHeight="1">
      <c r="A2627" s="200">
        <v>572</v>
      </c>
      <c r="B2627" s="193" t="s">
        <v>1481</v>
      </c>
      <c r="C2627" s="194">
        <v>42739</v>
      </c>
      <c r="D2627" s="194" t="s">
        <v>8225</v>
      </c>
      <c r="E2627" s="195" t="s">
        <v>3</v>
      </c>
      <c r="F2627" s="195">
        <v>1461796</v>
      </c>
      <c r="G2627" s="195"/>
      <c r="H2627" s="196" t="s">
        <v>8226</v>
      </c>
      <c r="I2627" s="197">
        <v>0</v>
      </c>
      <c r="J2627" s="197">
        <v>163030</v>
      </c>
      <c r="K2627" s="198">
        <f t="shared" si="40"/>
        <v>163030</v>
      </c>
      <c r="L2627" s="199" t="s">
        <v>1580</v>
      </c>
    </row>
    <row r="2628" spans="1:12" ht="56.25" customHeight="1">
      <c r="A2628" s="200" t="s">
        <v>628</v>
      </c>
      <c r="B2628" s="193" t="s">
        <v>627</v>
      </c>
      <c r="C2628" s="194">
        <v>42739</v>
      </c>
      <c r="D2628" s="194" t="s">
        <v>8227</v>
      </c>
      <c r="E2628" s="195" t="s">
        <v>3</v>
      </c>
      <c r="F2628" s="195">
        <v>1461892</v>
      </c>
      <c r="G2628" s="195"/>
      <c r="H2628" s="196" t="s">
        <v>8228</v>
      </c>
      <c r="I2628" s="197">
        <v>0</v>
      </c>
      <c r="J2628" s="197">
        <v>126.74</v>
      </c>
      <c r="K2628" s="198">
        <f t="shared" si="40"/>
        <v>126.74</v>
      </c>
      <c r="L2628" s="199" t="s">
        <v>1580</v>
      </c>
    </row>
    <row r="2629" spans="1:12" ht="56.25" customHeight="1">
      <c r="A2629" s="200">
        <v>222</v>
      </c>
      <c r="B2629" s="193" t="s">
        <v>1398</v>
      </c>
      <c r="C2629" s="194">
        <v>42739</v>
      </c>
      <c r="D2629" s="194" t="s">
        <v>8229</v>
      </c>
      <c r="E2629" s="195" t="s">
        <v>3</v>
      </c>
      <c r="F2629" s="195">
        <v>1461896</v>
      </c>
      <c r="G2629" s="195"/>
      <c r="H2629" s="196" t="s">
        <v>8230</v>
      </c>
      <c r="I2629" s="197">
        <v>0</v>
      </c>
      <c r="J2629" s="197">
        <v>108487.4</v>
      </c>
      <c r="K2629" s="198">
        <f t="shared" si="40"/>
        <v>108487.4</v>
      </c>
      <c r="L2629" s="199" t="s">
        <v>1580</v>
      </c>
    </row>
    <row r="2630" spans="1:12" ht="56.25" customHeight="1">
      <c r="A2630" s="200">
        <v>591</v>
      </c>
      <c r="B2630" s="193" t="s">
        <v>6173</v>
      </c>
      <c r="C2630" s="194">
        <v>42739</v>
      </c>
      <c r="D2630" s="194" t="s">
        <v>8231</v>
      </c>
      <c r="E2630" s="195" t="s">
        <v>3</v>
      </c>
      <c r="F2630" s="195">
        <v>1461929</v>
      </c>
      <c r="G2630" s="195"/>
      <c r="H2630" s="196" t="s">
        <v>8232</v>
      </c>
      <c r="I2630" s="197">
        <v>0</v>
      </c>
      <c r="J2630" s="197">
        <v>862842</v>
      </c>
      <c r="K2630" s="198">
        <f t="shared" si="40"/>
        <v>862842</v>
      </c>
      <c r="L2630" s="199" t="s">
        <v>1580</v>
      </c>
    </row>
    <row r="2631" spans="1:12" ht="56.25" customHeight="1">
      <c r="A2631" s="200">
        <v>591</v>
      </c>
      <c r="B2631" s="193" t="s">
        <v>6173</v>
      </c>
      <c r="C2631" s="194">
        <v>42739</v>
      </c>
      <c r="D2631" s="194" t="s">
        <v>8233</v>
      </c>
      <c r="E2631" s="195" t="s">
        <v>3</v>
      </c>
      <c r="F2631" s="195">
        <v>1461931</v>
      </c>
      <c r="G2631" s="195"/>
      <c r="H2631" s="196" t="s">
        <v>8234</v>
      </c>
      <c r="I2631" s="197">
        <v>0</v>
      </c>
      <c r="J2631" s="197">
        <v>3792350</v>
      </c>
      <c r="K2631" s="198">
        <f t="shared" si="40"/>
        <v>3792350</v>
      </c>
      <c r="L2631" s="199" t="s">
        <v>1580</v>
      </c>
    </row>
    <row r="2632" spans="1:12" ht="56.25" customHeight="1">
      <c r="A2632" s="200">
        <v>591</v>
      </c>
      <c r="B2632" s="193" t="s">
        <v>6173</v>
      </c>
      <c r="C2632" s="194">
        <v>42739</v>
      </c>
      <c r="D2632" s="194" t="s">
        <v>8235</v>
      </c>
      <c r="E2632" s="195" t="s">
        <v>3</v>
      </c>
      <c r="F2632" s="195">
        <v>1461934</v>
      </c>
      <c r="G2632" s="195"/>
      <c r="H2632" s="196" t="s">
        <v>8236</v>
      </c>
      <c r="I2632" s="197">
        <v>0</v>
      </c>
      <c r="J2632" s="197">
        <v>3090101.65</v>
      </c>
      <c r="K2632" s="198">
        <f t="shared" si="40"/>
        <v>3090101.65</v>
      </c>
      <c r="L2632" s="199" t="s">
        <v>1580</v>
      </c>
    </row>
    <row r="2633" spans="1:12" ht="56.25" customHeight="1">
      <c r="A2633" s="193" t="s">
        <v>628</v>
      </c>
      <c r="B2633" s="193" t="s">
        <v>627</v>
      </c>
      <c r="C2633" s="194">
        <v>42739</v>
      </c>
      <c r="D2633" s="194" t="s">
        <v>8237</v>
      </c>
      <c r="E2633" s="195" t="s">
        <v>3</v>
      </c>
      <c r="F2633" s="195">
        <v>1461945</v>
      </c>
      <c r="G2633" s="195"/>
      <c r="H2633" s="196" t="s">
        <v>8238</v>
      </c>
      <c r="I2633" s="197">
        <v>0</v>
      </c>
      <c r="J2633" s="197">
        <v>474.45</v>
      </c>
      <c r="K2633" s="198">
        <f t="shared" ref="K2633:K2696" si="41">+I2633+J2633</f>
        <v>474.45</v>
      </c>
      <c r="L2633" s="199" t="s">
        <v>1580</v>
      </c>
    </row>
    <row r="2634" spans="1:12" ht="56.25" customHeight="1">
      <c r="A2634" s="200" t="s">
        <v>628</v>
      </c>
      <c r="B2634" s="193" t="s">
        <v>627</v>
      </c>
      <c r="C2634" s="194">
        <v>42739</v>
      </c>
      <c r="D2634" s="194" t="s">
        <v>8239</v>
      </c>
      <c r="E2634" s="195" t="s">
        <v>3</v>
      </c>
      <c r="F2634" s="195">
        <v>1461794</v>
      </c>
      <c r="G2634" s="195"/>
      <c r="H2634" s="196" t="s">
        <v>8240</v>
      </c>
      <c r="I2634" s="197">
        <v>0</v>
      </c>
      <c r="J2634" s="197">
        <v>460</v>
      </c>
      <c r="K2634" s="198">
        <f t="shared" si="41"/>
        <v>460</v>
      </c>
      <c r="L2634" s="199" t="s">
        <v>1580</v>
      </c>
    </row>
    <row r="2635" spans="1:12" ht="56.25" customHeight="1">
      <c r="A2635" s="200" t="s">
        <v>628</v>
      </c>
      <c r="B2635" s="193" t="s">
        <v>627</v>
      </c>
      <c r="C2635" s="194">
        <v>42739</v>
      </c>
      <c r="D2635" s="194" t="s">
        <v>8241</v>
      </c>
      <c r="E2635" s="195" t="s">
        <v>3</v>
      </c>
      <c r="F2635" s="195">
        <v>1461800</v>
      </c>
      <c r="G2635" s="195"/>
      <c r="H2635" s="196" t="s">
        <v>8242</v>
      </c>
      <c r="I2635" s="197">
        <v>0</v>
      </c>
      <c r="J2635" s="197">
        <v>1016</v>
      </c>
      <c r="K2635" s="198">
        <f t="shared" si="41"/>
        <v>1016</v>
      </c>
      <c r="L2635" s="199" t="s">
        <v>1580</v>
      </c>
    </row>
    <row r="2636" spans="1:12" ht="56.25" customHeight="1">
      <c r="A2636" s="200" t="s">
        <v>628</v>
      </c>
      <c r="B2636" s="193" t="s">
        <v>627</v>
      </c>
      <c r="C2636" s="194">
        <v>42739</v>
      </c>
      <c r="D2636" s="194" t="s">
        <v>8243</v>
      </c>
      <c r="E2636" s="195" t="s">
        <v>3</v>
      </c>
      <c r="F2636" s="195">
        <v>1461815</v>
      </c>
      <c r="G2636" s="195"/>
      <c r="H2636" s="196" t="s">
        <v>8244</v>
      </c>
      <c r="I2636" s="197">
        <v>0</v>
      </c>
      <c r="J2636" s="197">
        <v>303.12</v>
      </c>
      <c r="K2636" s="198">
        <f t="shared" si="41"/>
        <v>303.12</v>
      </c>
      <c r="L2636" s="199" t="s">
        <v>1580</v>
      </c>
    </row>
    <row r="2637" spans="1:12" ht="56.25" customHeight="1">
      <c r="A2637" s="200" t="s">
        <v>628</v>
      </c>
      <c r="B2637" s="193" t="s">
        <v>627</v>
      </c>
      <c r="C2637" s="194">
        <v>42739</v>
      </c>
      <c r="D2637" s="194" t="s">
        <v>8245</v>
      </c>
      <c r="E2637" s="195" t="s">
        <v>3</v>
      </c>
      <c r="F2637" s="195">
        <v>1461818</v>
      </c>
      <c r="G2637" s="195"/>
      <c r="H2637" s="196" t="s">
        <v>8246</v>
      </c>
      <c r="I2637" s="197">
        <v>0</v>
      </c>
      <c r="J2637" s="197">
        <v>2676.55</v>
      </c>
      <c r="K2637" s="198">
        <f t="shared" si="41"/>
        <v>2676.55</v>
      </c>
      <c r="L2637" s="199" t="s">
        <v>1580</v>
      </c>
    </row>
    <row r="2638" spans="1:12" ht="56.25" customHeight="1">
      <c r="A2638" s="200" t="s">
        <v>628</v>
      </c>
      <c r="B2638" s="193" t="s">
        <v>627</v>
      </c>
      <c r="C2638" s="194">
        <v>42739</v>
      </c>
      <c r="D2638" s="194" t="s">
        <v>8247</v>
      </c>
      <c r="E2638" s="195" t="s">
        <v>3</v>
      </c>
      <c r="F2638" s="195">
        <v>1461842</v>
      </c>
      <c r="G2638" s="195"/>
      <c r="H2638" s="196" t="s">
        <v>1353</v>
      </c>
      <c r="I2638" s="197">
        <v>0</v>
      </c>
      <c r="J2638" s="197">
        <v>545</v>
      </c>
      <c r="K2638" s="198">
        <f t="shared" si="41"/>
        <v>545</v>
      </c>
      <c r="L2638" s="199" t="s">
        <v>1580</v>
      </c>
    </row>
    <row r="2639" spans="1:12" ht="56.25" customHeight="1">
      <c r="A2639" s="200" t="s">
        <v>628</v>
      </c>
      <c r="B2639" s="193" t="s">
        <v>627</v>
      </c>
      <c r="C2639" s="194">
        <v>42739</v>
      </c>
      <c r="D2639" s="194" t="s">
        <v>8248</v>
      </c>
      <c r="E2639" s="195" t="s">
        <v>3</v>
      </c>
      <c r="F2639" s="195">
        <v>1461845</v>
      </c>
      <c r="G2639" s="195"/>
      <c r="H2639" s="196" t="s">
        <v>8249</v>
      </c>
      <c r="I2639" s="197">
        <v>0</v>
      </c>
      <c r="J2639" s="197">
        <v>711.18</v>
      </c>
      <c r="K2639" s="198">
        <f t="shared" si="41"/>
        <v>711.18</v>
      </c>
      <c r="L2639" s="199" t="s">
        <v>1580</v>
      </c>
    </row>
    <row r="2640" spans="1:12" ht="56.25" customHeight="1">
      <c r="A2640" s="200" t="s">
        <v>628</v>
      </c>
      <c r="B2640" s="193" t="s">
        <v>627</v>
      </c>
      <c r="C2640" s="194">
        <v>42739</v>
      </c>
      <c r="D2640" s="194" t="s">
        <v>8250</v>
      </c>
      <c r="E2640" s="195" t="s">
        <v>3</v>
      </c>
      <c r="F2640" s="195">
        <v>1461850</v>
      </c>
      <c r="G2640" s="195"/>
      <c r="H2640" s="196" t="s">
        <v>8251</v>
      </c>
      <c r="I2640" s="197">
        <v>0</v>
      </c>
      <c r="J2640" s="197">
        <v>3900</v>
      </c>
      <c r="K2640" s="198">
        <f t="shared" si="41"/>
        <v>3900</v>
      </c>
      <c r="L2640" s="199" t="s">
        <v>1580</v>
      </c>
    </row>
    <row r="2641" spans="1:12" ht="56.25" customHeight="1">
      <c r="A2641" s="200">
        <v>46</v>
      </c>
      <c r="B2641" s="193" t="s">
        <v>1402</v>
      </c>
      <c r="C2641" s="194">
        <v>42739</v>
      </c>
      <c r="D2641" s="194" t="s">
        <v>8252</v>
      </c>
      <c r="E2641" s="195" t="s">
        <v>3</v>
      </c>
      <c r="F2641" s="195">
        <v>1461932</v>
      </c>
      <c r="G2641" s="195"/>
      <c r="H2641" s="196" t="s">
        <v>8253</v>
      </c>
      <c r="I2641" s="197">
        <v>0</v>
      </c>
      <c r="J2641" s="197">
        <v>844.74</v>
      </c>
      <c r="K2641" s="198">
        <f t="shared" si="41"/>
        <v>844.74</v>
      </c>
      <c r="L2641" s="199" t="s">
        <v>1580</v>
      </c>
    </row>
    <row r="2642" spans="1:12" ht="56.25" customHeight="1">
      <c r="A2642" s="200">
        <v>46</v>
      </c>
      <c r="B2642" s="193" t="s">
        <v>1402</v>
      </c>
      <c r="C2642" s="194">
        <v>42739</v>
      </c>
      <c r="D2642" s="194" t="s">
        <v>8254</v>
      </c>
      <c r="E2642" s="195" t="s">
        <v>3</v>
      </c>
      <c r="F2642" s="195">
        <v>1461935</v>
      </c>
      <c r="G2642" s="195"/>
      <c r="H2642" s="196" t="s">
        <v>8253</v>
      </c>
      <c r="I2642" s="197">
        <v>0</v>
      </c>
      <c r="J2642" s="197">
        <v>69.98</v>
      </c>
      <c r="K2642" s="198">
        <f t="shared" si="41"/>
        <v>69.98</v>
      </c>
      <c r="L2642" s="199" t="s">
        <v>1580</v>
      </c>
    </row>
    <row r="2643" spans="1:12" ht="56.25" customHeight="1">
      <c r="A2643" s="200">
        <v>46</v>
      </c>
      <c r="B2643" s="193" t="s">
        <v>1402</v>
      </c>
      <c r="C2643" s="194">
        <v>42739</v>
      </c>
      <c r="D2643" s="194" t="s">
        <v>8255</v>
      </c>
      <c r="E2643" s="195" t="s">
        <v>3</v>
      </c>
      <c r="F2643" s="195">
        <v>1461937</v>
      </c>
      <c r="G2643" s="195"/>
      <c r="H2643" s="196" t="s">
        <v>8253</v>
      </c>
      <c r="I2643" s="197">
        <v>0</v>
      </c>
      <c r="J2643" s="197">
        <v>422.37</v>
      </c>
      <c r="K2643" s="198">
        <f t="shared" si="41"/>
        <v>422.37</v>
      </c>
      <c r="L2643" s="199" t="s">
        <v>1580</v>
      </c>
    </row>
    <row r="2644" spans="1:12" ht="56.25" customHeight="1">
      <c r="A2644" s="200" t="s">
        <v>628</v>
      </c>
      <c r="B2644" s="193" t="s">
        <v>627</v>
      </c>
      <c r="C2644" s="194">
        <v>42739</v>
      </c>
      <c r="D2644" s="194" t="s">
        <v>8256</v>
      </c>
      <c r="E2644" s="195" t="s">
        <v>3</v>
      </c>
      <c r="F2644" s="195">
        <v>1461941</v>
      </c>
      <c r="G2644" s="195"/>
      <c r="H2644" s="196" t="s">
        <v>8257</v>
      </c>
      <c r="I2644" s="197">
        <v>0</v>
      </c>
      <c r="J2644" s="197">
        <v>5356</v>
      </c>
      <c r="K2644" s="198">
        <f t="shared" si="41"/>
        <v>5356</v>
      </c>
      <c r="L2644" s="199" t="s">
        <v>1580</v>
      </c>
    </row>
    <row r="2645" spans="1:12" ht="56.25" customHeight="1">
      <c r="A2645" s="200" t="s">
        <v>628</v>
      </c>
      <c r="B2645" s="193" t="s">
        <v>627</v>
      </c>
      <c r="C2645" s="194">
        <v>42739</v>
      </c>
      <c r="D2645" s="194" t="s">
        <v>8258</v>
      </c>
      <c r="E2645" s="195" t="s">
        <v>3</v>
      </c>
      <c r="F2645" s="195">
        <v>1461977</v>
      </c>
      <c r="G2645" s="195"/>
      <c r="H2645" s="196" t="s">
        <v>8259</v>
      </c>
      <c r="I2645" s="197">
        <v>0</v>
      </c>
      <c r="J2645" s="197">
        <v>30.5</v>
      </c>
      <c r="K2645" s="198">
        <f t="shared" si="41"/>
        <v>30.5</v>
      </c>
      <c r="L2645" s="199" t="s">
        <v>1580</v>
      </c>
    </row>
    <row r="2646" spans="1:12" ht="56.25" customHeight="1">
      <c r="A2646" s="200">
        <v>70</v>
      </c>
      <c r="B2646" s="193" t="s">
        <v>4499</v>
      </c>
      <c r="C2646" s="194">
        <v>42739</v>
      </c>
      <c r="D2646" s="194" t="s">
        <v>8260</v>
      </c>
      <c r="E2646" s="195" t="s">
        <v>3</v>
      </c>
      <c r="F2646" s="195">
        <v>1462026</v>
      </c>
      <c r="G2646" s="195"/>
      <c r="H2646" s="196" t="s">
        <v>8261</v>
      </c>
      <c r="I2646" s="197">
        <v>0</v>
      </c>
      <c r="J2646" s="197">
        <v>1700</v>
      </c>
      <c r="K2646" s="198">
        <f t="shared" si="41"/>
        <v>1700</v>
      </c>
      <c r="L2646" s="199" t="s">
        <v>1580</v>
      </c>
    </row>
    <row r="2647" spans="1:12" ht="56.25" customHeight="1">
      <c r="A2647" s="200" t="s">
        <v>628</v>
      </c>
      <c r="B2647" s="193" t="s">
        <v>627</v>
      </c>
      <c r="C2647" s="194">
        <v>42739</v>
      </c>
      <c r="D2647" s="194" t="s">
        <v>8262</v>
      </c>
      <c r="E2647" s="195" t="s">
        <v>3</v>
      </c>
      <c r="F2647" s="195">
        <v>1462036</v>
      </c>
      <c r="G2647" s="195"/>
      <c r="H2647" s="196" t="s">
        <v>8263</v>
      </c>
      <c r="I2647" s="197">
        <v>0</v>
      </c>
      <c r="J2647" s="197">
        <v>2130.3200000000002</v>
      </c>
      <c r="K2647" s="198">
        <f t="shared" si="41"/>
        <v>2130.3200000000002</v>
      </c>
      <c r="L2647" s="199" t="s">
        <v>1580</v>
      </c>
    </row>
    <row r="2648" spans="1:12" ht="56.25" customHeight="1">
      <c r="A2648" s="200" t="s">
        <v>628</v>
      </c>
      <c r="B2648" s="193" t="s">
        <v>627</v>
      </c>
      <c r="C2648" s="194">
        <v>42739</v>
      </c>
      <c r="D2648" s="194" t="s">
        <v>8264</v>
      </c>
      <c r="E2648" s="195" t="s">
        <v>3</v>
      </c>
      <c r="F2648" s="195">
        <v>1462053</v>
      </c>
      <c r="G2648" s="195"/>
      <c r="H2648" s="196" t="s">
        <v>8265</v>
      </c>
      <c r="I2648" s="197">
        <v>0</v>
      </c>
      <c r="J2648" s="197">
        <v>39.53</v>
      </c>
      <c r="K2648" s="198">
        <f t="shared" si="41"/>
        <v>39.53</v>
      </c>
      <c r="L2648" s="199" t="s">
        <v>1580</v>
      </c>
    </row>
    <row r="2649" spans="1:12" ht="56.25" customHeight="1">
      <c r="A2649" s="200" t="s">
        <v>628</v>
      </c>
      <c r="B2649" s="193" t="s">
        <v>627</v>
      </c>
      <c r="C2649" s="194">
        <v>42739</v>
      </c>
      <c r="D2649" s="194" t="s">
        <v>8266</v>
      </c>
      <c r="E2649" s="195" t="s">
        <v>3</v>
      </c>
      <c r="F2649" s="195">
        <v>1462084</v>
      </c>
      <c r="G2649" s="195"/>
      <c r="H2649" s="196" t="s">
        <v>8267</v>
      </c>
      <c r="I2649" s="197">
        <v>0</v>
      </c>
      <c r="J2649" s="197">
        <v>966</v>
      </c>
      <c r="K2649" s="198">
        <f t="shared" si="41"/>
        <v>966</v>
      </c>
      <c r="L2649" s="199" t="s">
        <v>1580</v>
      </c>
    </row>
    <row r="2650" spans="1:12" ht="56.25" customHeight="1">
      <c r="A2650" s="200" t="s">
        <v>628</v>
      </c>
      <c r="B2650" s="193" t="s">
        <v>627</v>
      </c>
      <c r="C2650" s="194">
        <v>42739</v>
      </c>
      <c r="D2650" s="194" t="s">
        <v>8268</v>
      </c>
      <c r="E2650" s="195" t="s">
        <v>3</v>
      </c>
      <c r="F2650" s="195">
        <v>1462091</v>
      </c>
      <c r="G2650" s="195"/>
      <c r="H2650" s="196" t="s">
        <v>8269</v>
      </c>
      <c r="I2650" s="197">
        <v>0</v>
      </c>
      <c r="J2650" s="197">
        <v>78</v>
      </c>
      <c r="K2650" s="198">
        <f t="shared" si="41"/>
        <v>78</v>
      </c>
      <c r="L2650" s="199" t="s">
        <v>1580</v>
      </c>
    </row>
    <row r="2651" spans="1:12" ht="56.25" customHeight="1">
      <c r="A2651" s="200" t="s">
        <v>628</v>
      </c>
      <c r="B2651" s="193" t="s">
        <v>627</v>
      </c>
      <c r="C2651" s="194">
        <v>42739</v>
      </c>
      <c r="D2651" s="194" t="s">
        <v>8270</v>
      </c>
      <c r="E2651" s="195" t="s">
        <v>3</v>
      </c>
      <c r="F2651" s="195">
        <v>1462109</v>
      </c>
      <c r="G2651" s="195"/>
      <c r="H2651" s="196" t="s">
        <v>8271</v>
      </c>
      <c r="I2651" s="197">
        <v>0</v>
      </c>
      <c r="J2651" s="197">
        <v>248.5</v>
      </c>
      <c r="K2651" s="198">
        <f t="shared" si="41"/>
        <v>248.5</v>
      </c>
      <c r="L2651" s="199" t="s">
        <v>1580</v>
      </c>
    </row>
    <row r="2652" spans="1:12" ht="56.25" customHeight="1">
      <c r="A2652" s="200" t="s">
        <v>628</v>
      </c>
      <c r="B2652" s="193" t="s">
        <v>627</v>
      </c>
      <c r="C2652" s="194">
        <v>42739</v>
      </c>
      <c r="D2652" s="194" t="s">
        <v>8272</v>
      </c>
      <c r="E2652" s="195" t="s">
        <v>3</v>
      </c>
      <c r="F2652" s="195">
        <v>1462112</v>
      </c>
      <c r="G2652" s="195"/>
      <c r="H2652" s="196" t="s">
        <v>8273</v>
      </c>
      <c r="I2652" s="197">
        <v>0</v>
      </c>
      <c r="J2652" s="197">
        <v>573.12</v>
      </c>
      <c r="K2652" s="198">
        <f t="shared" si="41"/>
        <v>573.12</v>
      </c>
      <c r="L2652" s="199" t="s">
        <v>1580</v>
      </c>
    </row>
    <row r="2653" spans="1:12" ht="56.25" customHeight="1">
      <c r="A2653" s="200" t="s">
        <v>628</v>
      </c>
      <c r="B2653" s="193" t="s">
        <v>627</v>
      </c>
      <c r="C2653" s="194">
        <v>42739</v>
      </c>
      <c r="D2653" s="194" t="s">
        <v>8274</v>
      </c>
      <c r="E2653" s="195" t="s">
        <v>3</v>
      </c>
      <c r="F2653" s="195">
        <v>1462114</v>
      </c>
      <c r="G2653" s="195"/>
      <c r="H2653" s="196" t="s">
        <v>8275</v>
      </c>
      <c r="I2653" s="197">
        <v>0</v>
      </c>
      <c r="J2653" s="197">
        <v>224</v>
      </c>
      <c r="K2653" s="198">
        <f t="shared" si="41"/>
        <v>224</v>
      </c>
      <c r="L2653" s="199" t="s">
        <v>1580</v>
      </c>
    </row>
    <row r="2654" spans="1:12" ht="56.25" customHeight="1">
      <c r="A2654" s="200" t="s">
        <v>628</v>
      </c>
      <c r="B2654" s="193" t="s">
        <v>627</v>
      </c>
      <c r="C2654" s="194">
        <v>42739</v>
      </c>
      <c r="D2654" s="194" t="s">
        <v>8276</v>
      </c>
      <c r="E2654" s="195" t="s">
        <v>3</v>
      </c>
      <c r="F2654" s="195">
        <v>1462116</v>
      </c>
      <c r="G2654" s="195"/>
      <c r="H2654" s="196" t="s">
        <v>8277</v>
      </c>
      <c r="I2654" s="197">
        <v>0</v>
      </c>
      <c r="J2654" s="197">
        <v>7</v>
      </c>
      <c r="K2654" s="198">
        <f t="shared" si="41"/>
        <v>7</v>
      </c>
      <c r="L2654" s="199" t="s">
        <v>1580</v>
      </c>
    </row>
    <row r="2655" spans="1:12" ht="56.25" customHeight="1">
      <c r="A2655" s="200" t="s">
        <v>628</v>
      </c>
      <c r="B2655" s="193" t="s">
        <v>627</v>
      </c>
      <c r="C2655" s="194">
        <v>42739</v>
      </c>
      <c r="D2655" s="194" t="s">
        <v>8278</v>
      </c>
      <c r="E2655" s="195" t="s">
        <v>3</v>
      </c>
      <c r="F2655" s="195">
        <v>1462117</v>
      </c>
      <c r="G2655" s="195"/>
      <c r="H2655" s="196" t="s">
        <v>8279</v>
      </c>
      <c r="I2655" s="197">
        <v>0</v>
      </c>
      <c r="J2655" s="197">
        <v>1564.82</v>
      </c>
      <c r="K2655" s="198">
        <f t="shared" si="41"/>
        <v>1564.82</v>
      </c>
      <c r="L2655" s="199" t="s">
        <v>1580</v>
      </c>
    </row>
    <row r="2656" spans="1:12" ht="56.25" customHeight="1">
      <c r="A2656" s="200">
        <v>312</v>
      </c>
      <c r="B2656" s="193" t="s">
        <v>8280</v>
      </c>
      <c r="C2656" s="194">
        <v>42739</v>
      </c>
      <c r="D2656" s="194" t="s">
        <v>8281</v>
      </c>
      <c r="E2656" s="195" t="s">
        <v>3</v>
      </c>
      <c r="F2656" s="195">
        <v>1462118</v>
      </c>
      <c r="G2656" s="195"/>
      <c r="H2656" s="196" t="s">
        <v>8282</v>
      </c>
      <c r="I2656" s="197">
        <v>0</v>
      </c>
      <c r="J2656" s="197">
        <v>1095</v>
      </c>
      <c r="K2656" s="198">
        <f t="shared" si="41"/>
        <v>1095</v>
      </c>
      <c r="L2656" s="199" t="s">
        <v>1580</v>
      </c>
    </row>
    <row r="2657" spans="1:12" ht="56.25" customHeight="1">
      <c r="A2657" s="200">
        <v>312</v>
      </c>
      <c r="B2657" s="193" t="s">
        <v>8280</v>
      </c>
      <c r="C2657" s="194">
        <v>42739</v>
      </c>
      <c r="D2657" s="194" t="s">
        <v>8283</v>
      </c>
      <c r="E2657" s="195" t="s">
        <v>3</v>
      </c>
      <c r="F2657" s="195">
        <v>1462120</v>
      </c>
      <c r="G2657" s="195"/>
      <c r="H2657" s="196" t="s">
        <v>8284</v>
      </c>
      <c r="I2657" s="197">
        <v>0</v>
      </c>
      <c r="J2657" s="197">
        <v>3315.19</v>
      </c>
      <c r="K2657" s="198">
        <f t="shared" si="41"/>
        <v>3315.19</v>
      </c>
      <c r="L2657" s="199" t="s">
        <v>1580</v>
      </c>
    </row>
    <row r="2658" spans="1:12" ht="56.25" customHeight="1">
      <c r="A2658" s="200">
        <v>312</v>
      </c>
      <c r="B2658" s="193" t="s">
        <v>8280</v>
      </c>
      <c r="C2658" s="194">
        <v>42739</v>
      </c>
      <c r="D2658" s="194" t="s">
        <v>8285</v>
      </c>
      <c r="E2658" s="195" t="s">
        <v>3</v>
      </c>
      <c r="F2658" s="195">
        <v>1462121</v>
      </c>
      <c r="G2658" s="195"/>
      <c r="H2658" s="196" t="s">
        <v>8286</v>
      </c>
      <c r="I2658" s="197">
        <v>0</v>
      </c>
      <c r="J2658" s="197">
        <v>200</v>
      </c>
      <c r="K2658" s="198">
        <f t="shared" si="41"/>
        <v>200</v>
      </c>
      <c r="L2658" s="199" t="s">
        <v>1580</v>
      </c>
    </row>
    <row r="2659" spans="1:12" ht="56.25" customHeight="1">
      <c r="A2659" s="200">
        <v>312</v>
      </c>
      <c r="B2659" s="193" t="s">
        <v>8280</v>
      </c>
      <c r="C2659" s="194">
        <v>42739</v>
      </c>
      <c r="D2659" s="194" t="s">
        <v>8287</v>
      </c>
      <c r="E2659" s="195" t="s">
        <v>3</v>
      </c>
      <c r="F2659" s="195">
        <v>1462124</v>
      </c>
      <c r="G2659" s="195"/>
      <c r="H2659" s="196" t="s">
        <v>8288</v>
      </c>
      <c r="I2659" s="197">
        <v>0</v>
      </c>
      <c r="J2659" s="197">
        <v>200</v>
      </c>
      <c r="K2659" s="198">
        <f t="shared" si="41"/>
        <v>200</v>
      </c>
      <c r="L2659" s="199" t="s">
        <v>1580</v>
      </c>
    </row>
    <row r="2660" spans="1:12" ht="56.25" customHeight="1">
      <c r="A2660" s="200">
        <v>312</v>
      </c>
      <c r="B2660" s="193" t="s">
        <v>8280</v>
      </c>
      <c r="C2660" s="194">
        <v>42739</v>
      </c>
      <c r="D2660" s="194" t="s">
        <v>8289</v>
      </c>
      <c r="E2660" s="195" t="s">
        <v>3</v>
      </c>
      <c r="F2660" s="195">
        <v>1462127</v>
      </c>
      <c r="G2660" s="195"/>
      <c r="H2660" s="196" t="s">
        <v>8290</v>
      </c>
      <c r="I2660" s="197">
        <v>0</v>
      </c>
      <c r="J2660" s="197">
        <v>12</v>
      </c>
      <c r="K2660" s="198">
        <f t="shared" si="41"/>
        <v>12</v>
      </c>
      <c r="L2660" s="199" t="s">
        <v>1580</v>
      </c>
    </row>
    <row r="2661" spans="1:12" ht="56.25" customHeight="1">
      <c r="A2661" s="200">
        <v>312</v>
      </c>
      <c r="B2661" s="193" t="s">
        <v>8280</v>
      </c>
      <c r="C2661" s="194">
        <v>42739</v>
      </c>
      <c r="D2661" s="194" t="s">
        <v>8291</v>
      </c>
      <c r="E2661" s="195" t="s">
        <v>3</v>
      </c>
      <c r="F2661" s="195">
        <v>1462131</v>
      </c>
      <c r="G2661" s="195"/>
      <c r="H2661" s="196" t="s">
        <v>8292</v>
      </c>
      <c r="I2661" s="197">
        <v>0</v>
      </c>
      <c r="J2661" s="197">
        <v>814.64</v>
      </c>
      <c r="K2661" s="198">
        <f t="shared" si="41"/>
        <v>814.64</v>
      </c>
      <c r="L2661" s="199" t="s">
        <v>1580</v>
      </c>
    </row>
    <row r="2662" spans="1:12" ht="56.25" customHeight="1">
      <c r="A2662" s="200">
        <v>312</v>
      </c>
      <c r="B2662" s="193" t="s">
        <v>8280</v>
      </c>
      <c r="C2662" s="194">
        <v>42739</v>
      </c>
      <c r="D2662" s="194" t="s">
        <v>8293</v>
      </c>
      <c r="E2662" s="195" t="s">
        <v>3</v>
      </c>
      <c r="F2662" s="195">
        <v>1462133</v>
      </c>
      <c r="G2662" s="195"/>
      <c r="H2662" s="196" t="s">
        <v>8294</v>
      </c>
      <c r="I2662" s="197">
        <v>0</v>
      </c>
      <c r="J2662" s="197">
        <v>0.4</v>
      </c>
      <c r="K2662" s="198">
        <f t="shared" si="41"/>
        <v>0.4</v>
      </c>
      <c r="L2662" s="199" t="s">
        <v>1580</v>
      </c>
    </row>
    <row r="2663" spans="1:12" ht="56.25" customHeight="1">
      <c r="A2663" s="200">
        <v>312</v>
      </c>
      <c r="B2663" s="193" t="s">
        <v>8280</v>
      </c>
      <c r="C2663" s="194">
        <v>42739</v>
      </c>
      <c r="D2663" s="194" t="s">
        <v>8295</v>
      </c>
      <c r="E2663" s="195" t="s">
        <v>3</v>
      </c>
      <c r="F2663" s="195">
        <v>1462134</v>
      </c>
      <c r="G2663" s="195"/>
      <c r="H2663" s="196" t="s">
        <v>8296</v>
      </c>
      <c r="I2663" s="197">
        <v>0</v>
      </c>
      <c r="J2663" s="197">
        <v>20</v>
      </c>
      <c r="K2663" s="198">
        <f t="shared" si="41"/>
        <v>20</v>
      </c>
      <c r="L2663" s="199" t="s">
        <v>1580</v>
      </c>
    </row>
    <row r="2664" spans="1:12" ht="56.25" customHeight="1">
      <c r="A2664" s="200">
        <v>312</v>
      </c>
      <c r="B2664" s="193" t="s">
        <v>8280</v>
      </c>
      <c r="C2664" s="194">
        <v>42739</v>
      </c>
      <c r="D2664" s="194" t="s">
        <v>8297</v>
      </c>
      <c r="E2664" s="195" t="s">
        <v>3</v>
      </c>
      <c r="F2664" s="195">
        <v>1462136</v>
      </c>
      <c r="G2664" s="195"/>
      <c r="H2664" s="196" t="s">
        <v>8298</v>
      </c>
      <c r="I2664" s="197">
        <v>0</v>
      </c>
      <c r="J2664" s="197">
        <v>47</v>
      </c>
      <c r="K2664" s="198">
        <f t="shared" si="41"/>
        <v>47</v>
      </c>
      <c r="L2664" s="199" t="s">
        <v>1580</v>
      </c>
    </row>
    <row r="2665" spans="1:12" ht="56.25" customHeight="1">
      <c r="A2665" s="200" t="s">
        <v>628</v>
      </c>
      <c r="B2665" s="193" t="s">
        <v>627</v>
      </c>
      <c r="C2665" s="194">
        <v>42739</v>
      </c>
      <c r="D2665" s="194" t="s">
        <v>8299</v>
      </c>
      <c r="E2665" s="195" t="s">
        <v>3</v>
      </c>
      <c r="F2665" s="195">
        <v>1462138</v>
      </c>
      <c r="G2665" s="195"/>
      <c r="H2665" s="196" t="s">
        <v>8300</v>
      </c>
      <c r="I2665" s="197">
        <v>0</v>
      </c>
      <c r="J2665" s="197">
        <v>679.82</v>
      </c>
      <c r="K2665" s="198">
        <f t="shared" si="41"/>
        <v>679.82</v>
      </c>
      <c r="L2665" s="199" t="s">
        <v>1580</v>
      </c>
    </row>
    <row r="2666" spans="1:12" ht="56.25" customHeight="1">
      <c r="A2666" s="200">
        <v>526</v>
      </c>
      <c r="B2666" s="193" t="s">
        <v>1411</v>
      </c>
      <c r="C2666" s="194">
        <v>42739</v>
      </c>
      <c r="D2666" s="194" t="s">
        <v>8301</v>
      </c>
      <c r="E2666" s="195" t="s">
        <v>3</v>
      </c>
      <c r="F2666" s="195">
        <v>1462140</v>
      </c>
      <c r="G2666" s="195"/>
      <c r="H2666" s="196" t="s">
        <v>8302</v>
      </c>
      <c r="I2666" s="197">
        <v>0</v>
      </c>
      <c r="J2666" s="197">
        <v>938.95</v>
      </c>
      <c r="K2666" s="198">
        <f t="shared" si="41"/>
        <v>938.95</v>
      </c>
      <c r="L2666" s="199" t="s">
        <v>1580</v>
      </c>
    </row>
    <row r="2667" spans="1:12" ht="56.25" customHeight="1">
      <c r="A2667" s="200">
        <v>222</v>
      </c>
      <c r="B2667" s="193" t="s">
        <v>1398</v>
      </c>
      <c r="C2667" s="194">
        <v>42740</v>
      </c>
      <c r="D2667" s="194" t="s">
        <v>8303</v>
      </c>
      <c r="E2667" s="195" t="s">
        <v>3</v>
      </c>
      <c r="F2667" s="195">
        <v>1462502</v>
      </c>
      <c r="G2667" s="195"/>
      <c r="H2667" s="196" t="s">
        <v>8304</v>
      </c>
      <c r="I2667" s="197">
        <v>0</v>
      </c>
      <c r="J2667" s="197">
        <v>0.72</v>
      </c>
      <c r="K2667" s="204">
        <f t="shared" si="41"/>
        <v>0.72</v>
      </c>
      <c r="L2667" s="199" t="s">
        <v>8305</v>
      </c>
    </row>
    <row r="2668" spans="1:12" ht="56.25" customHeight="1">
      <c r="A2668" s="200">
        <v>222</v>
      </c>
      <c r="B2668" s="193" t="s">
        <v>1398</v>
      </c>
      <c r="C2668" s="194">
        <v>42740</v>
      </c>
      <c r="D2668" s="194" t="s">
        <v>8306</v>
      </c>
      <c r="E2668" s="195" t="s">
        <v>3</v>
      </c>
      <c r="F2668" s="195">
        <v>1462537</v>
      </c>
      <c r="G2668" s="195"/>
      <c r="H2668" s="196" t="s">
        <v>8307</v>
      </c>
      <c r="I2668" s="197">
        <v>0</v>
      </c>
      <c r="J2668" s="197">
        <v>2384.89</v>
      </c>
      <c r="K2668" s="198">
        <f t="shared" si="41"/>
        <v>2384.89</v>
      </c>
      <c r="L2668" s="199" t="s">
        <v>1580</v>
      </c>
    </row>
    <row r="2669" spans="1:12" ht="56.25" customHeight="1">
      <c r="A2669" s="200">
        <v>222</v>
      </c>
      <c r="B2669" s="193" t="s">
        <v>1398</v>
      </c>
      <c r="C2669" s="194">
        <v>42740</v>
      </c>
      <c r="D2669" s="194" t="s">
        <v>8308</v>
      </c>
      <c r="E2669" s="195" t="s">
        <v>3</v>
      </c>
      <c r="F2669" s="195">
        <v>1462538</v>
      </c>
      <c r="G2669" s="195"/>
      <c r="H2669" s="196" t="s">
        <v>8309</v>
      </c>
      <c r="I2669" s="197">
        <v>0</v>
      </c>
      <c r="J2669" s="197">
        <v>244780.79999999999</v>
      </c>
      <c r="K2669" s="198">
        <f t="shared" si="41"/>
        <v>244780.79999999999</v>
      </c>
      <c r="L2669" s="199" t="s">
        <v>1580</v>
      </c>
    </row>
    <row r="2670" spans="1:12" ht="56.25" customHeight="1">
      <c r="A2670" s="200" t="s">
        <v>635</v>
      </c>
      <c r="B2670" s="193" t="s">
        <v>636</v>
      </c>
      <c r="C2670" s="194">
        <v>42740</v>
      </c>
      <c r="D2670" s="194" t="s">
        <v>8310</v>
      </c>
      <c r="E2670" s="195" t="s">
        <v>3</v>
      </c>
      <c r="F2670" s="195">
        <v>1462546</v>
      </c>
      <c r="G2670" s="195"/>
      <c r="H2670" s="196" t="s">
        <v>8311</v>
      </c>
      <c r="I2670" s="197">
        <v>0</v>
      </c>
      <c r="J2670" s="197">
        <v>29834.48</v>
      </c>
      <c r="K2670" s="198">
        <f t="shared" si="41"/>
        <v>29834.48</v>
      </c>
      <c r="L2670" s="199" t="s">
        <v>1580</v>
      </c>
    </row>
    <row r="2671" spans="1:12" ht="56.25" customHeight="1">
      <c r="A2671" s="200" t="s">
        <v>628</v>
      </c>
      <c r="B2671" s="193" t="s">
        <v>627</v>
      </c>
      <c r="C2671" s="194">
        <v>42740</v>
      </c>
      <c r="D2671" s="194" t="s">
        <v>8312</v>
      </c>
      <c r="E2671" s="195" t="s">
        <v>3</v>
      </c>
      <c r="F2671" s="195">
        <v>1462331</v>
      </c>
      <c r="G2671" s="195"/>
      <c r="H2671" s="196" t="s">
        <v>8313</v>
      </c>
      <c r="I2671" s="197">
        <v>0</v>
      </c>
      <c r="J2671" s="197">
        <v>1506</v>
      </c>
      <c r="K2671" s="198">
        <f t="shared" si="41"/>
        <v>1506</v>
      </c>
      <c r="L2671" s="199" t="s">
        <v>1580</v>
      </c>
    </row>
    <row r="2672" spans="1:12" ht="56.25" customHeight="1">
      <c r="A2672" s="200" t="s">
        <v>628</v>
      </c>
      <c r="B2672" s="193" t="s">
        <v>627</v>
      </c>
      <c r="C2672" s="194">
        <v>42740</v>
      </c>
      <c r="D2672" s="194" t="s">
        <v>8314</v>
      </c>
      <c r="E2672" s="195" t="s">
        <v>3</v>
      </c>
      <c r="F2672" s="195">
        <v>1462349</v>
      </c>
      <c r="G2672" s="195"/>
      <c r="H2672" s="196" t="s">
        <v>8315</v>
      </c>
      <c r="I2672" s="197">
        <v>0</v>
      </c>
      <c r="J2672" s="197">
        <v>90.98</v>
      </c>
      <c r="K2672" s="198">
        <f t="shared" si="41"/>
        <v>90.98</v>
      </c>
      <c r="L2672" s="199" t="s">
        <v>1580</v>
      </c>
    </row>
    <row r="2673" spans="1:12" ht="56.25" customHeight="1">
      <c r="A2673" s="200" t="s">
        <v>628</v>
      </c>
      <c r="B2673" s="193" t="s">
        <v>627</v>
      </c>
      <c r="C2673" s="194">
        <v>42740</v>
      </c>
      <c r="D2673" s="194" t="s">
        <v>8316</v>
      </c>
      <c r="E2673" s="195" t="s">
        <v>3</v>
      </c>
      <c r="F2673" s="195">
        <v>1462395</v>
      </c>
      <c r="G2673" s="195"/>
      <c r="H2673" s="196" t="s">
        <v>8317</v>
      </c>
      <c r="I2673" s="197">
        <v>0</v>
      </c>
      <c r="J2673" s="197">
        <v>3154.93</v>
      </c>
      <c r="K2673" s="198">
        <f t="shared" si="41"/>
        <v>3154.93</v>
      </c>
      <c r="L2673" s="199" t="s">
        <v>1580</v>
      </c>
    </row>
    <row r="2674" spans="1:12" ht="56.25" customHeight="1">
      <c r="A2674" s="200" t="s">
        <v>628</v>
      </c>
      <c r="B2674" s="193" t="s">
        <v>627</v>
      </c>
      <c r="C2674" s="194">
        <v>42740</v>
      </c>
      <c r="D2674" s="194" t="s">
        <v>8318</v>
      </c>
      <c r="E2674" s="195" t="s">
        <v>3</v>
      </c>
      <c r="F2674" s="195">
        <v>1462480</v>
      </c>
      <c r="G2674" s="195"/>
      <c r="H2674" s="196" t="s">
        <v>1354</v>
      </c>
      <c r="I2674" s="197">
        <v>0</v>
      </c>
      <c r="J2674" s="197">
        <v>3053</v>
      </c>
      <c r="K2674" s="198">
        <f t="shared" si="41"/>
        <v>3053</v>
      </c>
      <c r="L2674" s="199" t="s">
        <v>1580</v>
      </c>
    </row>
    <row r="2675" spans="1:12" ht="56.25" customHeight="1">
      <c r="A2675" s="200">
        <v>16</v>
      </c>
      <c r="B2675" s="193" t="s">
        <v>1405</v>
      </c>
      <c r="C2675" s="194">
        <v>42740</v>
      </c>
      <c r="D2675" s="194" t="s">
        <v>8319</v>
      </c>
      <c r="E2675" s="195" t="s">
        <v>3</v>
      </c>
      <c r="F2675" s="195">
        <v>1462503</v>
      </c>
      <c r="G2675" s="195"/>
      <c r="H2675" s="196" t="s">
        <v>8320</v>
      </c>
      <c r="I2675" s="197">
        <v>0</v>
      </c>
      <c r="J2675" s="197">
        <v>120</v>
      </c>
      <c r="K2675" s="198">
        <f t="shared" si="41"/>
        <v>120</v>
      </c>
      <c r="L2675" s="199" t="s">
        <v>1580</v>
      </c>
    </row>
    <row r="2676" spans="1:12" ht="56.25" customHeight="1">
      <c r="A2676" s="200">
        <v>291</v>
      </c>
      <c r="B2676" s="193" t="s">
        <v>1395</v>
      </c>
      <c r="C2676" s="194">
        <v>42740</v>
      </c>
      <c r="D2676" s="194" t="s">
        <v>8321</v>
      </c>
      <c r="E2676" s="195" t="s">
        <v>3</v>
      </c>
      <c r="F2676" s="195">
        <v>1462548</v>
      </c>
      <c r="G2676" s="195"/>
      <c r="H2676" s="196" t="s">
        <v>8322</v>
      </c>
      <c r="I2676" s="197">
        <v>0</v>
      </c>
      <c r="J2676" s="197">
        <v>35</v>
      </c>
      <c r="K2676" s="198">
        <f t="shared" si="41"/>
        <v>35</v>
      </c>
      <c r="L2676" s="199" t="s">
        <v>1580</v>
      </c>
    </row>
    <row r="2677" spans="1:12" ht="56.25" customHeight="1">
      <c r="A2677" s="200" t="s">
        <v>628</v>
      </c>
      <c r="B2677" s="193" t="s">
        <v>627</v>
      </c>
      <c r="C2677" s="194">
        <v>42740</v>
      </c>
      <c r="D2677" s="194" t="s">
        <v>8323</v>
      </c>
      <c r="E2677" s="195" t="s">
        <v>3</v>
      </c>
      <c r="F2677" s="195">
        <v>1462550</v>
      </c>
      <c r="G2677" s="195"/>
      <c r="H2677" s="196" t="s">
        <v>8324</v>
      </c>
      <c r="I2677" s="197">
        <v>0</v>
      </c>
      <c r="J2677" s="197">
        <v>1713</v>
      </c>
      <c r="K2677" s="198">
        <f t="shared" si="41"/>
        <v>1713</v>
      </c>
      <c r="L2677" s="199" t="s">
        <v>1580</v>
      </c>
    </row>
    <row r="2678" spans="1:12" ht="56.25" customHeight="1">
      <c r="A2678" s="200">
        <v>342</v>
      </c>
      <c r="B2678" s="193" t="s">
        <v>1425</v>
      </c>
      <c r="C2678" s="194">
        <v>42740</v>
      </c>
      <c r="D2678" s="194" t="s">
        <v>8325</v>
      </c>
      <c r="E2678" s="195" t="s">
        <v>3</v>
      </c>
      <c r="F2678" s="195">
        <v>1462561</v>
      </c>
      <c r="G2678" s="195"/>
      <c r="H2678" s="196" t="s">
        <v>8326</v>
      </c>
      <c r="I2678" s="197">
        <v>0</v>
      </c>
      <c r="J2678" s="197">
        <v>300</v>
      </c>
      <c r="K2678" s="198">
        <f t="shared" si="41"/>
        <v>300</v>
      </c>
      <c r="L2678" s="199" t="s">
        <v>1580</v>
      </c>
    </row>
    <row r="2679" spans="1:12" ht="56.25" customHeight="1">
      <c r="A2679" s="200">
        <v>47</v>
      </c>
      <c r="B2679" s="193" t="s">
        <v>1390</v>
      </c>
      <c r="C2679" s="194">
        <v>42740</v>
      </c>
      <c r="D2679" s="194" t="s">
        <v>8327</v>
      </c>
      <c r="E2679" s="195" t="s">
        <v>3</v>
      </c>
      <c r="F2679" s="195">
        <v>1462603</v>
      </c>
      <c r="G2679" s="195"/>
      <c r="H2679" s="196" t="s">
        <v>8328</v>
      </c>
      <c r="I2679" s="197">
        <v>0</v>
      </c>
      <c r="J2679" s="197">
        <v>306</v>
      </c>
      <c r="K2679" s="198">
        <f t="shared" si="41"/>
        <v>306</v>
      </c>
      <c r="L2679" s="199" t="s">
        <v>1580</v>
      </c>
    </row>
    <row r="2680" spans="1:12" ht="56.25" customHeight="1">
      <c r="A2680" s="200" t="s">
        <v>628</v>
      </c>
      <c r="B2680" s="193" t="s">
        <v>627</v>
      </c>
      <c r="C2680" s="194">
        <v>42740</v>
      </c>
      <c r="D2680" s="194" t="s">
        <v>8329</v>
      </c>
      <c r="E2680" s="195" t="s">
        <v>3</v>
      </c>
      <c r="F2680" s="195">
        <v>1462623</v>
      </c>
      <c r="G2680" s="195"/>
      <c r="H2680" s="196" t="s">
        <v>8330</v>
      </c>
      <c r="I2680" s="197">
        <v>0</v>
      </c>
      <c r="J2680" s="197">
        <v>11</v>
      </c>
      <c r="K2680" s="198">
        <f t="shared" si="41"/>
        <v>11</v>
      </c>
      <c r="L2680" s="199" t="s">
        <v>1580</v>
      </c>
    </row>
    <row r="2681" spans="1:12" ht="56.25" customHeight="1">
      <c r="A2681" s="200">
        <v>130</v>
      </c>
      <c r="B2681" s="193" t="s">
        <v>4832</v>
      </c>
      <c r="C2681" s="194">
        <v>42740</v>
      </c>
      <c r="D2681" s="194" t="s">
        <v>8331</v>
      </c>
      <c r="E2681" s="195" t="s">
        <v>3</v>
      </c>
      <c r="F2681" s="195">
        <v>1462627</v>
      </c>
      <c r="G2681" s="195"/>
      <c r="H2681" s="196" t="s">
        <v>8332</v>
      </c>
      <c r="I2681" s="197">
        <v>0</v>
      </c>
      <c r="J2681" s="197">
        <v>92500</v>
      </c>
      <c r="K2681" s="198">
        <f t="shared" si="41"/>
        <v>92500</v>
      </c>
      <c r="L2681" s="199" t="s">
        <v>1580</v>
      </c>
    </row>
    <row r="2682" spans="1:12" ht="56.25" customHeight="1">
      <c r="A2682" s="200">
        <v>25</v>
      </c>
      <c r="B2682" s="193" t="s">
        <v>1408</v>
      </c>
      <c r="C2682" s="194">
        <v>42740</v>
      </c>
      <c r="D2682" s="194" t="s">
        <v>8333</v>
      </c>
      <c r="E2682" s="195" t="s">
        <v>3</v>
      </c>
      <c r="F2682" s="195">
        <v>1462653</v>
      </c>
      <c r="G2682" s="195"/>
      <c r="H2682" s="196" t="s">
        <v>8334</v>
      </c>
      <c r="I2682" s="197">
        <v>0</v>
      </c>
      <c r="J2682" s="197">
        <v>46576.3</v>
      </c>
      <c r="K2682" s="198">
        <f t="shared" si="41"/>
        <v>46576.3</v>
      </c>
      <c r="L2682" s="199" t="s">
        <v>1580</v>
      </c>
    </row>
    <row r="2683" spans="1:12" ht="56.25" customHeight="1">
      <c r="A2683" s="200" t="s">
        <v>628</v>
      </c>
      <c r="B2683" s="193" t="s">
        <v>627</v>
      </c>
      <c r="C2683" s="194">
        <v>42740</v>
      </c>
      <c r="D2683" s="194" t="s">
        <v>8335</v>
      </c>
      <c r="E2683" s="195" t="s">
        <v>3</v>
      </c>
      <c r="F2683" s="195">
        <v>1462658</v>
      </c>
      <c r="G2683" s="195"/>
      <c r="H2683" s="196" t="s">
        <v>8336</v>
      </c>
      <c r="I2683" s="197">
        <v>0</v>
      </c>
      <c r="J2683" s="197">
        <v>3000</v>
      </c>
      <c r="K2683" s="198">
        <f t="shared" si="41"/>
        <v>3000</v>
      </c>
      <c r="L2683" s="199" t="s">
        <v>1580</v>
      </c>
    </row>
    <row r="2684" spans="1:12" ht="56.25" customHeight="1">
      <c r="A2684" s="200">
        <v>25</v>
      </c>
      <c r="B2684" s="193" t="s">
        <v>1408</v>
      </c>
      <c r="C2684" s="194">
        <v>42740</v>
      </c>
      <c r="D2684" s="194" t="s">
        <v>8337</v>
      </c>
      <c r="E2684" s="195" t="s">
        <v>3</v>
      </c>
      <c r="F2684" s="195">
        <v>1462662</v>
      </c>
      <c r="G2684" s="195"/>
      <c r="H2684" s="196" t="s">
        <v>8338</v>
      </c>
      <c r="I2684" s="197">
        <v>0</v>
      </c>
      <c r="J2684" s="197">
        <v>50</v>
      </c>
      <c r="K2684" s="198">
        <f t="shared" si="41"/>
        <v>50</v>
      </c>
      <c r="L2684" s="199" t="s">
        <v>1580</v>
      </c>
    </row>
    <row r="2685" spans="1:12" ht="56.25" customHeight="1">
      <c r="A2685" s="200">
        <v>15</v>
      </c>
      <c r="B2685" s="193" t="s">
        <v>1265</v>
      </c>
      <c r="C2685" s="194">
        <v>42740</v>
      </c>
      <c r="D2685" s="194" t="s">
        <v>8339</v>
      </c>
      <c r="E2685" s="195" t="s">
        <v>3</v>
      </c>
      <c r="F2685" s="195">
        <v>1462676</v>
      </c>
      <c r="G2685" s="195"/>
      <c r="H2685" s="196" t="s">
        <v>8340</v>
      </c>
      <c r="I2685" s="197">
        <v>0</v>
      </c>
      <c r="J2685" s="197">
        <v>10</v>
      </c>
      <c r="K2685" s="198">
        <f t="shared" si="41"/>
        <v>10</v>
      </c>
      <c r="L2685" s="199" t="s">
        <v>1580</v>
      </c>
    </row>
    <row r="2686" spans="1:12" ht="56.25" customHeight="1">
      <c r="A2686" s="200">
        <v>526</v>
      </c>
      <c r="B2686" s="193" t="s">
        <v>1411</v>
      </c>
      <c r="C2686" s="194">
        <v>42740</v>
      </c>
      <c r="D2686" s="194" t="s">
        <v>8341</v>
      </c>
      <c r="E2686" s="195" t="s">
        <v>3</v>
      </c>
      <c r="F2686" s="195">
        <v>1462677</v>
      </c>
      <c r="G2686" s="195"/>
      <c r="H2686" s="196" t="s">
        <v>8342</v>
      </c>
      <c r="I2686" s="197">
        <v>0</v>
      </c>
      <c r="J2686" s="197">
        <v>328.89</v>
      </c>
      <c r="K2686" s="198">
        <f t="shared" si="41"/>
        <v>328.89</v>
      </c>
      <c r="L2686" s="199" t="s">
        <v>1580</v>
      </c>
    </row>
    <row r="2687" spans="1:12" ht="56.25" customHeight="1">
      <c r="A2687" s="200">
        <v>25</v>
      </c>
      <c r="B2687" s="193" t="s">
        <v>1408</v>
      </c>
      <c r="C2687" s="194">
        <v>42740</v>
      </c>
      <c r="D2687" s="194" t="s">
        <v>8343</v>
      </c>
      <c r="E2687" s="195" t="s">
        <v>3</v>
      </c>
      <c r="F2687" s="195">
        <v>1462687</v>
      </c>
      <c r="G2687" s="195"/>
      <c r="H2687" s="196" t="s">
        <v>8344</v>
      </c>
      <c r="I2687" s="197">
        <v>0</v>
      </c>
      <c r="J2687" s="197">
        <v>5000</v>
      </c>
      <c r="K2687" s="198">
        <f t="shared" si="41"/>
        <v>5000</v>
      </c>
      <c r="L2687" s="199" t="s">
        <v>1580</v>
      </c>
    </row>
    <row r="2688" spans="1:12" ht="56.25" customHeight="1">
      <c r="A2688" s="200">
        <v>312</v>
      </c>
      <c r="B2688" s="193" t="s">
        <v>8280</v>
      </c>
      <c r="C2688" s="194">
        <v>42740</v>
      </c>
      <c r="D2688" s="194" t="s">
        <v>8345</v>
      </c>
      <c r="E2688" s="195" t="s">
        <v>3</v>
      </c>
      <c r="F2688" s="195">
        <v>1462765</v>
      </c>
      <c r="G2688" s="195"/>
      <c r="H2688" s="196" t="s">
        <v>8346</v>
      </c>
      <c r="I2688" s="197">
        <v>0</v>
      </c>
      <c r="J2688" s="197">
        <v>528</v>
      </c>
      <c r="K2688" s="198">
        <f t="shared" si="41"/>
        <v>528</v>
      </c>
      <c r="L2688" s="199" t="s">
        <v>1580</v>
      </c>
    </row>
    <row r="2689" spans="1:12" ht="56.25" customHeight="1">
      <c r="A2689" s="200">
        <v>650</v>
      </c>
      <c r="B2689" s="193" t="s">
        <v>1419</v>
      </c>
      <c r="C2689" s="194">
        <v>42741</v>
      </c>
      <c r="D2689" s="194" t="s">
        <v>8347</v>
      </c>
      <c r="E2689" s="195" t="s">
        <v>3</v>
      </c>
      <c r="F2689" s="195">
        <v>1462884</v>
      </c>
      <c r="G2689" s="195"/>
      <c r="H2689" s="196" t="s">
        <v>8348</v>
      </c>
      <c r="I2689" s="197">
        <v>0</v>
      </c>
      <c r="J2689" s="197">
        <v>20908.46</v>
      </c>
      <c r="K2689" s="198">
        <f t="shared" si="41"/>
        <v>20908.46</v>
      </c>
      <c r="L2689" s="199" t="s">
        <v>1580</v>
      </c>
    </row>
    <row r="2690" spans="1:12" ht="56.25" customHeight="1">
      <c r="A2690" s="200">
        <v>650</v>
      </c>
      <c r="B2690" s="193" t="s">
        <v>1419</v>
      </c>
      <c r="C2690" s="194">
        <v>42741</v>
      </c>
      <c r="D2690" s="194" t="s">
        <v>8349</v>
      </c>
      <c r="E2690" s="195" t="s">
        <v>3</v>
      </c>
      <c r="F2690" s="195">
        <v>1462885</v>
      </c>
      <c r="G2690" s="195"/>
      <c r="H2690" s="196" t="s">
        <v>8350</v>
      </c>
      <c r="I2690" s="197">
        <v>0</v>
      </c>
      <c r="J2690" s="197">
        <v>3047.96</v>
      </c>
      <c r="K2690" s="198">
        <f t="shared" si="41"/>
        <v>3047.96</v>
      </c>
      <c r="L2690" s="199" t="s">
        <v>1580</v>
      </c>
    </row>
    <row r="2691" spans="1:12" ht="56.25" customHeight="1">
      <c r="A2691" s="193" t="s">
        <v>628</v>
      </c>
      <c r="B2691" s="193" t="s">
        <v>627</v>
      </c>
      <c r="C2691" s="194">
        <v>42741</v>
      </c>
      <c r="D2691" s="194" t="s">
        <v>8351</v>
      </c>
      <c r="E2691" s="195" t="s">
        <v>3</v>
      </c>
      <c r="F2691" s="195">
        <v>1462888</v>
      </c>
      <c r="G2691" s="195"/>
      <c r="H2691" s="196" t="s">
        <v>8352</v>
      </c>
      <c r="I2691" s="197">
        <v>0</v>
      </c>
      <c r="J2691" s="197">
        <v>5359.32</v>
      </c>
      <c r="K2691" s="198">
        <f t="shared" si="41"/>
        <v>5359.32</v>
      </c>
      <c r="L2691" s="199" t="s">
        <v>1580</v>
      </c>
    </row>
    <row r="2692" spans="1:12" ht="56.25" customHeight="1">
      <c r="A2692" s="200">
        <v>169</v>
      </c>
      <c r="B2692" s="193" t="s">
        <v>1338</v>
      </c>
      <c r="C2692" s="194">
        <v>42741</v>
      </c>
      <c r="D2692" s="194" t="s">
        <v>8353</v>
      </c>
      <c r="E2692" s="195" t="s">
        <v>3</v>
      </c>
      <c r="F2692" s="195">
        <v>1462890</v>
      </c>
      <c r="G2692" s="195"/>
      <c r="H2692" s="196" t="s">
        <v>8354</v>
      </c>
      <c r="I2692" s="197">
        <v>0</v>
      </c>
      <c r="J2692" s="197">
        <v>8752.8700000000008</v>
      </c>
      <c r="K2692" s="198">
        <f t="shared" si="41"/>
        <v>8752.8700000000008</v>
      </c>
      <c r="L2692" s="199" t="s">
        <v>1580</v>
      </c>
    </row>
    <row r="2693" spans="1:12" ht="56.25" customHeight="1">
      <c r="A2693" s="200">
        <v>374</v>
      </c>
      <c r="B2693" s="193" t="s">
        <v>5435</v>
      </c>
      <c r="C2693" s="194">
        <v>42741</v>
      </c>
      <c r="D2693" s="194" t="s">
        <v>8355</v>
      </c>
      <c r="E2693" s="195" t="s">
        <v>3</v>
      </c>
      <c r="F2693" s="195">
        <v>1462895</v>
      </c>
      <c r="G2693" s="195"/>
      <c r="H2693" s="196" t="s">
        <v>8356</v>
      </c>
      <c r="I2693" s="197">
        <v>0</v>
      </c>
      <c r="J2693" s="197">
        <v>1581.2</v>
      </c>
      <c r="K2693" s="198">
        <f t="shared" si="41"/>
        <v>1581.2</v>
      </c>
      <c r="L2693" s="199" t="s">
        <v>1580</v>
      </c>
    </row>
    <row r="2694" spans="1:12" ht="56.25" customHeight="1">
      <c r="A2694" s="200" t="s">
        <v>628</v>
      </c>
      <c r="B2694" s="193" t="s">
        <v>627</v>
      </c>
      <c r="C2694" s="194">
        <v>42741</v>
      </c>
      <c r="D2694" s="194" t="s">
        <v>8357</v>
      </c>
      <c r="E2694" s="195" t="s">
        <v>3</v>
      </c>
      <c r="F2694" s="195">
        <v>1462962</v>
      </c>
      <c r="G2694" s="195"/>
      <c r="H2694" s="196" t="s">
        <v>8358</v>
      </c>
      <c r="I2694" s="197">
        <v>0</v>
      </c>
      <c r="J2694" s="197">
        <v>3592</v>
      </c>
      <c r="K2694" s="198">
        <f t="shared" si="41"/>
        <v>3592</v>
      </c>
      <c r="L2694" s="199" t="s">
        <v>1580</v>
      </c>
    </row>
    <row r="2695" spans="1:12" ht="56.25" customHeight="1">
      <c r="A2695" s="200" t="s">
        <v>628</v>
      </c>
      <c r="B2695" s="193" t="s">
        <v>627</v>
      </c>
      <c r="C2695" s="194">
        <v>42741</v>
      </c>
      <c r="D2695" s="194" t="s">
        <v>8359</v>
      </c>
      <c r="E2695" s="195" t="s">
        <v>3</v>
      </c>
      <c r="F2695" s="195">
        <v>1462963</v>
      </c>
      <c r="G2695" s="195"/>
      <c r="H2695" s="196" t="s">
        <v>8360</v>
      </c>
      <c r="I2695" s="197">
        <v>0</v>
      </c>
      <c r="J2695" s="197">
        <v>537.97</v>
      </c>
      <c r="K2695" s="198">
        <f t="shared" si="41"/>
        <v>537.97</v>
      </c>
      <c r="L2695" s="199" t="s">
        <v>1580</v>
      </c>
    </row>
    <row r="2696" spans="1:12" ht="56.25" customHeight="1">
      <c r="A2696" s="200" t="s">
        <v>628</v>
      </c>
      <c r="B2696" s="193" t="s">
        <v>627</v>
      </c>
      <c r="C2696" s="194">
        <v>42741</v>
      </c>
      <c r="D2696" s="194" t="s">
        <v>8361</v>
      </c>
      <c r="E2696" s="195" t="s">
        <v>3</v>
      </c>
      <c r="F2696" s="195">
        <v>1462965</v>
      </c>
      <c r="G2696" s="195"/>
      <c r="H2696" s="196" t="s">
        <v>8362</v>
      </c>
      <c r="I2696" s="197">
        <v>0</v>
      </c>
      <c r="J2696" s="197">
        <v>1343.23</v>
      </c>
      <c r="K2696" s="198">
        <f t="shared" si="41"/>
        <v>1343.23</v>
      </c>
      <c r="L2696" s="199" t="s">
        <v>1580</v>
      </c>
    </row>
    <row r="2697" spans="1:12" ht="56.25" customHeight="1">
      <c r="A2697" s="200" t="s">
        <v>628</v>
      </c>
      <c r="B2697" s="193" t="s">
        <v>627</v>
      </c>
      <c r="C2697" s="194">
        <v>42741</v>
      </c>
      <c r="D2697" s="194" t="s">
        <v>8363</v>
      </c>
      <c r="E2697" s="195" t="s">
        <v>3</v>
      </c>
      <c r="F2697" s="195">
        <v>1462968</v>
      </c>
      <c r="G2697" s="195"/>
      <c r="H2697" s="196" t="s">
        <v>8364</v>
      </c>
      <c r="I2697" s="197">
        <v>0</v>
      </c>
      <c r="J2697" s="197">
        <v>54387.67</v>
      </c>
      <c r="K2697" s="198">
        <f t="shared" ref="K2697:K2760" si="42">+I2697+J2697</f>
        <v>54387.67</v>
      </c>
      <c r="L2697" s="199" t="s">
        <v>1580</v>
      </c>
    </row>
    <row r="2698" spans="1:12" ht="56.25" customHeight="1">
      <c r="A2698" s="200" t="s">
        <v>628</v>
      </c>
      <c r="B2698" s="193" t="s">
        <v>627</v>
      </c>
      <c r="C2698" s="194">
        <v>42741</v>
      </c>
      <c r="D2698" s="194" t="s">
        <v>8365</v>
      </c>
      <c r="E2698" s="195" t="s">
        <v>3</v>
      </c>
      <c r="F2698" s="195">
        <v>1462970</v>
      </c>
      <c r="G2698" s="195"/>
      <c r="H2698" s="196" t="s">
        <v>8366</v>
      </c>
      <c r="I2698" s="197">
        <v>0</v>
      </c>
      <c r="J2698" s="197">
        <v>300.14999999999998</v>
      </c>
      <c r="K2698" s="198">
        <f t="shared" si="42"/>
        <v>300.14999999999998</v>
      </c>
      <c r="L2698" s="199" t="s">
        <v>1580</v>
      </c>
    </row>
    <row r="2699" spans="1:12" ht="56.25" customHeight="1">
      <c r="A2699" s="200" t="s">
        <v>628</v>
      </c>
      <c r="B2699" s="193" t="s">
        <v>627</v>
      </c>
      <c r="C2699" s="194">
        <v>42741</v>
      </c>
      <c r="D2699" s="194" t="s">
        <v>8367</v>
      </c>
      <c r="E2699" s="195" t="s">
        <v>3</v>
      </c>
      <c r="F2699" s="195">
        <v>1462975</v>
      </c>
      <c r="G2699" s="195"/>
      <c r="H2699" s="196" t="s">
        <v>8368</v>
      </c>
      <c r="I2699" s="197">
        <v>0</v>
      </c>
      <c r="J2699" s="197">
        <v>1095.1500000000001</v>
      </c>
      <c r="K2699" s="198">
        <f t="shared" si="42"/>
        <v>1095.1500000000001</v>
      </c>
      <c r="L2699" s="199" t="s">
        <v>1580</v>
      </c>
    </row>
    <row r="2700" spans="1:12" ht="56.25" customHeight="1">
      <c r="A2700" s="200" t="s">
        <v>628</v>
      </c>
      <c r="B2700" s="193" t="s">
        <v>627</v>
      </c>
      <c r="C2700" s="194">
        <v>42741</v>
      </c>
      <c r="D2700" s="194" t="s">
        <v>8369</v>
      </c>
      <c r="E2700" s="195" t="s">
        <v>3</v>
      </c>
      <c r="F2700" s="195">
        <v>1462976</v>
      </c>
      <c r="G2700" s="195"/>
      <c r="H2700" s="196" t="s">
        <v>8370</v>
      </c>
      <c r="I2700" s="197">
        <v>0</v>
      </c>
      <c r="J2700" s="197">
        <v>34.85</v>
      </c>
      <c r="K2700" s="198">
        <f t="shared" si="42"/>
        <v>34.85</v>
      </c>
      <c r="L2700" s="199" t="s">
        <v>1580</v>
      </c>
    </row>
    <row r="2701" spans="1:12" ht="56.25" customHeight="1">
      <c r="A2701" s="200">
        <v>680</v>
      </c>
      <c r="B2701" s="193" t="s">
        <v>6327</v>
      </c>
      <c r="C2701" s="194">
        <v>42741</v>
      </c>
      <c r="D2701" s="194" t="s">
        <v>8371</v>
      </c>
      <c r="E2701" s="195" t="s">
        <v>3</v>
      </c>
      <c r="F2701" s="195">
        <v>1462986</v>
      </c>
      <c r="G2701" s="195"/>
      <c r="H2701" s="196" t="s">
        <v>8372</v>
      </c>
      <c r="I2701" s="197">
        <v>0</v>
      </c>
      <c r="J2701" s="197">
        <v>2000</v>
      </c>
      <c r="K2701" s="198">
        <f t="shared" si="42"/>
        <v>2000</v>
      </c>
      <c r="L2701" s="199" t="s">
        <v>1580</v>
      </c>
    </row>
    <row r="2702" spans="1:12" ht="56.25" customHeight="1">
      <c r="A2702" s="200" t="s">
        <v>635</v>
      </c>
      <c r="B2702" s="193" t="s">
        <v>636</v>
      </c>
      <c r="C2702" s="194">
        <v>42741</v>
      </c>
      <c r="D2702" s="194" t="s">
        <v>8373</v>
      </c>
      <c r="E2702" s="195" t="s">
        <v>3</v>
      </c>
      <c r="F2702" s="195">
        <v>1463001</v>
      </c>
      <c r="G2702" s="195"/>
      <c r="H2702" s="196" t="s">
        <v>8374</v>
      </c>
      <c r="I2702" s="197">
        <v>0</v>
      </c>
      <c r="J2702" s="197">
        <v>3842.8</v>
      </c>
      <c r="K2702" s="198">
        <f t="shared" si="42"/>
        <v>3842.8</v>
      </c>
      <c r="L2702" s="199" t="s">
        <v>1580</v>
      </c>
    </row>
    <row r="2703" spans="1:12" ht="56.25" customHeight="1">
      <c r="A2703" s="200" t="s">
        <v>635</v>
      </c>
      <c r="B2703" s="193" t="s">
        <v>636</v>
      </c>
      <c r="C2703" s="194">
        <v>42741</v>
      </c>
      <c r="D2703" s="194" t="s">
        <v>8375</v>
      </c>
      <c r="E2703" s="195" t="s">
        <v>3</v>
      </c>
      <c r="F2703" s="195">
        <v>1463003</v>
      </c>
      <c r="G2703" s="195"/>
      <c r="H2703" s="196" t="s">
        <v>8376</v>
      </c>
      <c r="I2703" s="197">
        <v>0</v>
      </c>
      <c r="J2703" s="197">
        <v>200.44</v>
      </c>
      <c r="K2703" s="198">
        <f t="shared" si="42"/>
        <v>200.44</v>
      </c>
      <c r="L2703" s="199" t="s">
        <v>1580</v>
      </c>
    </row>
    <row r="2704" spans="1:12" ht="56.25" customHeight="1">
      <c r="A2704" s="200" t="s">
        <v>635</v>
      </c>
      <c r="B2704" s="193" t="s">
        <v>636</v>
      </c>
      <c r="C2704" s="194">
        <v>42741</v>
      </c>
      <c r="D2704" s="194" t="s">
        <v>8377</v>
      </c>
      <c r="E2704" s="195" t="s">
        <v>3</v>
      </c>
      <c r="F2704" s="195">
        <v>1463005</v>
      </c>
      <c r="G2704" s="195"/>
      <c r="H2704" s="196" t="s">
        <v>8378</v>
      </c>
      <c r="I2704" s="197">
        <v>0</v>
      </c>
      <c r="J2704" s="197">
        <v>306.81</v>
      </c>
      <c r="K2704" s="198">
        <f t="shared" si="42"/>
        <v>306.81</v>
      </c>
      <c r="L2704" s="199" t="s">
        <v>1580</v>
      </c>
    </row>
    <row r="2705" spans="1:12" ht="56.25" customHeight="1">
      <c r="A2705" s="200">
        <v>578</v>
      </c>
      <c r="B2705" s="193" t="s">
        <v>1344</v>
      </c>
      <c r="C2705" s="194">
        <v>42741</v>
      </c>
      <c r="D2705" s="194" t="s">
        <v>8379</v>
      </c>
      <c r="E2705" s="195" t="s">
        <v>3</v>
      </c>
      <c r="F2705" s="195">
        <v>1463051</v>
      </c>
      <c r="G2705" s="195"/>
      <c r="H2705" s="196" t="s">
        <v>8380</v>
      </c>
      <c r="I2705" s="197">
        <v>0</v>
      </c>
      <c r="J2705" s="197">
        <v>88.05</v>
      </c>
      <c r="K2705" s="198">
        <f t="shared" si="42"/>
        <v>88.05</v>
      </c>
      <c r="L2705" s="199" t="s">
        <v>1580</v>
      </c>
    </row>
    <row r="2706" spans="1:12" ht="56.25" customHeight="1">
      <c r="A2706" s="200">
        <v>578</v>
      </c>
      <c r="B2706" s="193" t="s">
        <v>1344</v>
      </c>
      <c r="C2706" s="194">
        <v>42741</v>
      </c>
      <c r="D2706" s="194" t="s">
        <v>8381</v>
      </c>
      <c r="E2706" s="195" t="s">
        <v>3</v>
      </c>
      <c r="F2706" s="195">
        <v>1463055</v>
      </c>
      <c r="G2706" s="195"/>
      <c r="H2706" s="196" t="s">
        <v>8382</v>
      </c>
      <c r="I2706" s="197">
        <v>0</v>
      </c>
      <c r="J2706" s="197">
        <v>1641.15</v>
      </c>
      <c r="K2706" s="198">
        <f t="shared" si="42"/>
        <v>1641.15</v>
      </c>
      <c r="L2706" s="199" t="s">
        <v>1580</v>
      </c>
    </row>
    <row r="2707" spans="1:12" ht="56.25" customHeight="1">
      <c r="A2707" s="200">
        <v>47</v>
      </c>
      <c r="B2707" s="193" t="s">
        <v>8383</v>
      </c>
      <c r="C2707" s="194">
        <v>42741</v>
      </c>
      <c r="D2707" s="194" t="s">
        <v>8384</v>
      </c>
      <c r="E2707" s="195" t="s">
        <v>3</v>
      </c>
      <c r="F2707" s="195">
        <v>1463071</v>
      </c>
      <c r="G2707" s="195"/>
      <c r="H2707" s="196" t="s">
        <v>8385</v>
      </c>
      <c r="I2707" s="197">
        <v>0</v>
      </c>
      <c r="J2707" s="197">
        <v>10300</v>
      </c>
      <c r="K2707" s="198">
        <f t="shared" si="42"/>
        <v>10300</v>
      </c>
      <c r="L2707" s="199" t="s">
        <v>1580</v>
      </c>
    </row>
    <row r="2708" spans="1:12" ht="56.25" customHeight="1">
      <c r="A2708" s="200">
        <v>41</v>
      </c>
      <c r="B2708" s="193" t="s">
        <v>1421</v>
      </c>
      <c r="C2708" s="194">
        <v>42741</v>
      </c>
      <c r="D2708" s="194" t="s">
        <v>8386</v>
      </c>
      <c r="E2708" s="195" t="s">
        <v>3</v>
      </c>
      <c r="F2708" s="195">
        <v>1462942</v>
      </c>
      <c r="G2708" s="195"/>
      <c r="H2708" s="196" t="s">
        <v>8387</v>
      </c>
      <c r="I2708" s="197">
        <v>0</v>
      </c>
      <c r="J2708" s="197">
        <v>500</v>
      </c>
      <c r="K2708" s="198">
        <f t="shared" si="42"/>
        <v>500</v>
      </c>
      <c r="L2708" s="199" t="s">
        <v>1580</v>
      </c>
    </row>
    <row r="2709" spans="1:12" ht="56.25" customHeight="1">
      <c r="A2709" s="200">
        <v>87</v>
      </c>
      <c r="B2709" s="193" t="s">
        <v>1493</v>
      </c>
      <c r="C2709" s="194">
        <v>42741</v>
      </c>
      <c r="D2709" s="194" t="s">
        <v>8388</v>
      </c>
      <c r="E2709" s="195" t="s">
        <v>3</v>
      </c>
      <c r="F2709" s="195">
        <v>1462945</v>
      </c>
      <c r="G2709" s="195"/>
      <c r="H2709" s="196" t="s">
        <v>8389</v>
      </c>
      <c r="I2709" s="197">
        <v>0</v>
      </c>
      <c r="J2709" s="197">
        <v>720</v>
      </c>
      <c r="K2709" s="198">
        <f t="shared" si="42"/>
        <v>720</v>
      </c>
      <c r="L2709" s="199" t="s">
        <v>1580</v>
      </c>
    </row>
    <row r="2710" spans="1:12" ht="56.25" customHeight="1">
      <c r="A2710" s="200">
        <v>87</v>
      </c>
      <c r="B2710" s="193" t="s">
        <v>1493</v>
      </c>
      <c r="C2710" s="194">
        <v>42741</v>
      </c>
      <c r="D2710" s="194" t="s">
        <v>8390</v>
      </c>
      <c r="E2710" s="195" t="s">
        <v>3</v>
      </c>
      <c r="F2710" s="195">
        <v>1462949</v>
      </c>
      <c r="G2710" s="195"/>
      <c r="H2710" s="196" t="s">
        <v>8391</v>
      </c>
      <c r="I2710" s="197">
        <v>0</v>
      </c>
      <c r="J2710" s="197">
        <v>520</v>
      </c>
      <c r="K2710" s="198">
        <f t="shared" si="42"/>
        <v>520</v>
      </c>
      <c r="L2710" s="199" t="s">
        <v>1580</v>
      </c>
    </row>
    <row r="2711" spans="1:12" ht="56.25" customHeight="1">
      <c r="A2711" s="200">
        <v>591</v>
      </c>
      <c r="B2711" s="193" t="s">
        <v>6173</v>
      </c>
      <c r="C2711" s="194">
        <v>42741</v>
      </c>
      <c r="D2711" s="194" t="s">
        <v>8392</v>
      </c>
      <c r="E2711" s="195" t="s">
        <v>3</v>
      </c>
      <c r="F2711" s="195">
        <v>1462995</v>
      </c>
      <c r="G2711" s="195"/>
      <c r="H2711" s="196" t="s">
        <v>8393</v>
      </c>
      <c r="I2711" s="197">
        <v>0</v>
      </c>
      <c r="J2711" s="197">
        <v>478.3</v>
      </c>
      <c r="K2711" s="198">
        <f t="shared" si="42"/>
        <v>478.3</v>
      </c>
      <c r="L2711" s="199" t="s">
        <v>1580</v>
      </c>
    </row>
    <row r="2712" spans="1:12" ht="56.25" customHeight="1">
      <c r="A2712" s="200" t="s">
        <v>628</v>
      </c>
      <c r="B2712" s="193" t="s">
        <v>627</v>
      </c>
      <c r="C2712" s="194">
        <v>42741</v>
      </c>
      <c r="D2712" s="194" t="s">
        <v>8394</v>
      </c>
      <c r="E2712" s="195" t="s">
        <v>3</v>
      </c>
      <c r="F2712" s="195">
        <v>1463049</v>
      </c>
      <c r="G2712" s="195"/>
      <c r="H2712" s="196" t="s">
        <v>8395</v>
      </c>
      <c r="I2712" s="197">
        <v>0</v>
      </c>
      <c r="J2712" s="197">
        <v>120</v>
      </c>
      <c r="K2712" s="198">
        <f t="shared" si="42"/>
        <v>120</v>
      </c>
      <c r="L2712" s="199" t="s">
        <v>1580</v>
      </c>
    </row>
    <row r="2713" spans="1:12" ht="56.25" customHeight="1">
      <c r="A2713" s="200" t="s">
        <v>628</v>
      </c>
      <c r="B2713" s="193" t="s">
        <v>627</v>
      </c>
      <c r="C2713" s="194">
        <v>42741</v>
      </c>
      <c r="D2713" s="194" t="s">
        <v>8396</v>
      </c>
      <c r="E2713" s="195" t="s">
        <v>3</v>
      </c>
      <c r="F2713" s="195">
        <v>1463061</v>
      </c>
      <c r="G2713" s="195"/>
      <c r="H2713" s="196" t="s">
        <v>8397</v>
      </c>
      <c r="I2713" s="197">
        <v>0</v>
      </c>
      <c r="J2713" s="197">
        <v>414.5</v>
      </c>
      <c r="K2713" s="198">
        <f t="shared" si="42"/>
        <v>414.5</v>
      </c>
      <c r="L2713" s="199" t="s">
        <v>1580</v>
      </c>
    </row>
    <row r="2714" spans="1:12" ht="56.25" customHeight="1">
      <c r="A2714" s="200" t="s">
        <v>628</v>
      </c>
      <c r="B2714" s="193" t="s">
        <v>627</v>
      </c>
      <c r="C2714" s="194">
        <v>42741</v>
      </c>
      <c r="D2714" s="194" t="s">
        <v>8398</v>
      </c>
      <c r="E2714" s="195" t="s">
        <v>3</v>
      </c>
      <c r="F2714" s="195">
        <v>1463063</v>
      </c>
      <c r="G2714" s="195"/>
      <c r="H2714" s="196" t="s">
        <v>8399</v>
      </c>
      <c r="I2714" s="197">
        <v>0</v>
      </c>
      <c r="J2714" s="197">
        <v>65.150000000000006</v>
      </c>
      <c r="K2714" s="198">
        <f t="shared" si="42"/>
        <v>65.150000000000006</v>
      </c>
      <c r="L2714" s="199" t="s">
        <v>1580</v>
      </c>
    </row>
    <row r="2715" spans="1:12" ht="56.25" customHeight="1">
      <c r="A2715" s="200" t="s">
        <v>628</v>
      </c>
      <c r="B2715" s="193" t="s">
        <v>627</v>
      </c>
      <c r="C2715" s="194">
        <v>42741</v>
      </c>
      <c r="D2715" s="194" t="s">
        <v>8400</v>
      </c>
      <c r="E2715" s="195" t="s">
        <v>3</v>
      </c>
      <c r="F2715" s="195">
        <v>1463066</v>
      </c>
      <c r="G2715" s="195"/>
      <c r="H2715" s="196" t="s">
        <v>8401</v>
      </c>
      <c r="I2715" s="197">
        <v>0</v>
      </c>
      <c r="J2715" s="197">
        <v>430.6</v>
      </c>
      <c r="K2715" s="198">
        <f t="shared" si="42"/>
        <v>430.6</v>
      </c>
      <c r="L2715" s="199" t="s">
        <v>1580</v>
      </c>
    </row>
    <row r="2716" spans="1:12" ht="56.25" customHeight="1">
      <c r="A2716" s="200">
        <v>312</v>
      </c>
      <c r="B2716" s="193" t="s">
        <v>8280</v>
      </c>
      <c r="C2716" s="194">
        <v>42741</v>
      </c>
      <c r="D2716" s="194" t="s">
        <v>8402</v>
      </c>
      <c r="E2716" s="195" t="s">
        <v>3</v>
      </c>
      <c r="F2716" s="195">
        <v>1463069</v>
      </c>
      <c r="G2716" s="195"/>
      <c r="H2716" s="196" t="s">
        <v>8403</v>
      </c>
      <c r="I2716" s="197">
        <v>0</v>
      </c>
      <c r="J2716" s="197">
        <v>108.13</v>
      </c>
      <c r="K2716" s="198">
        <f t="shared" si="42"/>
        <v>108.13</v>
      </c>
      <c r="L2716" s="199" t="s">
        <v>1580</v>
      </c>
    </row>
    <row r="2717" spans="1:12" ht="56.25" customHeight="1">
      <c r="A2717" s="200" t="s">
        <v>628</v>
      </c>
      <c r="B2717" s="193" t="s">
        <v>627</v>
      </c>
      <c r="C2717" s="194">
        <v>42741</v>
      </c>
      <c r="D2717" s="194" t="s">
        <v>8404</v>
      </c>
      <c r="E2717" s="195" t="s">
        <v>3</v>
      </c>
      <c r="F2717" s="195">
        <v>1463070</v>
      </c>
      <c r="G2717" s="195"/>
      <c r="H2717" s="196" t="s">
        <v>8405</v>
      </c>
      <c r="I2717" s="197">
        <v>0</v>
      </c>
      <c r="J2717" s="197">
        <v>2845.88</v>
      </c>
      <c r="K2717" s="198">
        <f t="shared" si="42"/>
        <v>2845.88</v>
      </c>
      <c r="L2717" s="199" t="s">
        <v>1580</v>
      </c>
    </row>
    <row r="2718" spans="1:12" ht="56.25" customHeight="1">
      <c r="A2718" s="200" t="s">
        <v>628</v>
      </c>
      <c r="B2718" s="193" t="s">
        <v>627</v>
      </c>
      <c r="C2718" s="194">
        <v>42741</v>
      </c>
      <c r="D2718" s="194" t="s">
        <v>8406</v>
      </c>
      <c r="E2718" s="195" t="s">
        <v>3</v>
      </c>
      <c r="F2718" s="195">
        <v>1463090</v>
      </c>
      <c r="G2718" s="195"/>
      <c r="H2718" s="196" t="s">
        <v>8407</v>
      </c>
      <c r="I2718" s="197">
        <v>0</v>
      </c>
      <c r="J2718" s="197">
        <v>1500</v>
      </c>
      <c r="K2718" s="198">
        <f t="shared" si="42"/>
        <v>1500</v>
      </c>
      <c r="L2718" s="199" t="s">
        <v>1580</v>
      </c>
    </row>
    <row r="2719" spans="1:12" ht="56.25" customHeight="1">
      <c r="A2719" s="200" t="s">
        <v>628</v>
      </c>
      <c r="B2719" s="193" t="s">
        <v>627</v>
      </c>
      <c r="C2719" s="194">
        <v>42741</v>
      </c>
      <c r="D2719" s="194" t="s">
        <v>8408</v>
      </c>
      <c r="E2719" s="195" t="s">
        <v>3</v>
      </c>
      <c r="F2719" s="195">
        <v>1463122</v>
      </c>
      <c r="G2719" s="195"/>
      <c r="H2719" s="196" t="s">
        <v>8409</v>
      </c>
      <c r="I2719" s="197">
        <v>0</v>
      </c>
      <c r="J2719" s="197">
        <v>1500</v>
      </c>
      <c r="K2719" s="198">
        <f t="shared" si="42"/>
        <v>1500</v>
      </c>
      <c r="L2719" s="199" t="s">
        <v>1580</v>
      </c>
    </row>
    <row r="2720" spans="1:12" ht="56.25" customHeight="1">
      <c r="A2720" s="200">
        <v>20</v>
      </c>
      <c r="B2720" s="193" t="s">
        <v>1412</v>
      </c>
      <c r="C2720" s="194">
        <v>42741</v>
      </c>
      <c r="D2720" s="194" t="s">
        <v>8410</v>
      </c>
      <c r="E2720" s="195" t="s">
        <v>3</v>
      </c>
      <c r="F2720" s="195">
        <v>1463125</v>
      </c>
      <c r="G2720" s="195"/>
      <c r="H2720" s="196" t="s">
        <v>8411</v>
      </c>
      <c r="I2720" s="197">
        <v>0</v>
      </c>
      <c r="J2720" s="197">
        <v>1145.3699999999999</v>
      </c>
      <c r="K2720" s="198">
        <f t="shared" si="42"/>
        <v>1145.3699999999999</v>
      </c>
      <c r="L2720" s="199" t="s">
        <v>1580</v>
      </c>
    </row>
    <row r="2721" spans="1:12" ht="56.25" customHeight="1">
      <c r="A2721" s="200">
        <v>20</v>
      </c>
      <c r="B2721" s="193" t="s">
        <v>1412</v>
      </c>
      <c r="C2721" s="194">
        <v>42741</v>
      </c>
      <c r="D2721" s="194" t="s">
        <v>8412</v>
      </c>
      <c r="E2721" s="195" t="s">
        <v>3</v>
      </c>
      <c r="F2721" s="195">
        <v>1463129</v>
      </c>
      <c r="G2721" s="195"/>
      <c r="H2721" s="196" t="s">
        <v>8413</v>
      </c>
      <c r="I2721" s="197">
        <v>0</v>
      </c>
      <c r="J2721" s="197">
        <v>1457.89</v>
      </c>
      <c r="K2721" s="198">
        <f t="shared" si="42"/>
        <v>1457.89</v>
      </c>
      <c r="L2721" s="199" t="s">
        <v>1580</v>
      </c>
    </row>
    <row r="2722" spans="1:12" ht="56.25" customHeight="1">
      <c r="A2722" s="200">
        <v>20</v>
      </c>
      <c r="B2722" s="193" t="s">
        <v>1412</v>
      </c>
      <c r="C2722" s="194">
        <v>42741</v>
      </c>
      <c r="D2722" s="194" t="s">
        <v>8414</v>
      </c>
      <c r="E2722" s="195" t="s">
        <v>3</v>
      </c>
      <c r="F2722" s="195">
        <v>1463136</v>
      </c>
      <c r="G2722" s="195"/>
      <c r="H2722" s="196" t="s">
        <v>8415</v>
      </c>
      <c r="I2722" s="197">
        <v>0</v>
      </c>
      <c r="J2722" s="197">
        <v>23313.200000000001</v>
      </c>
      <c r="K2722" s="198">
        <f t="shared" si="42"/>
        <v>23313.200000000001</v>
      </c>
      <c r="L2722" s="199" t="s">
        <v>1580</v>
      </c>
    </row>
    <row r="2723" spans="1:12" ht="56.25" customHeight="1">
      <c r="A2723" s="200">
        <v>20</v>
      </c>
      <c r="B2723" s="193" t="s">
        <v>1412</v>
      </c>
      <c r="C2723" s="194">
        <v>42741</v>
      </c>
      <c r="D2723" s="194" t="s">
        <v>8416</v>
      </c>
      <c r="E2723" s="195" t="s">
        <v>3</v>
      </c>
      <c r="F2723" s="195">
        <v>1463138</v>
      </c>
      <c r="G2723" s="195"/>
      <c r="H2723" s="196" t="s">
        <v>8415</v>
      </c>
      <c r="I2723" s="197">
        <v>0</v>
      </c>
      <c r="J2723" s="197">
        <v>7205.1</v>
      </c>
      <c r="K2723" s="198">
        <f t="shared" si="42"/>
        <v>7205.1</v>
      </c>
      <c r="L2723" s="199" t="s">
        <v>1580</v>
      </c>
    </row>
    <row r="2724" spans="1:12" ht="56.25" customHeight="1">
      <c r="A2724" s="200" t="s">
        <v>628</v>
      </c>
      <c r="B2724" s="193" t="s">
        <v>627</v>
      </c>
      <c r="C2724" s="194">
        <v>42741</v>
      </c>
      <c r="D2724" s="194" t="s">
        <v>8417</v>
      </c>
      <c r="E2724" s="195" t="s">
        <v>3</v>
      </c>
      <c r="F2724" s="195">
        <v>1463155</v>
      </c>
      <c r="G2724" s="195"/>
      <c r="H2724" s="196" t="s">
        <v>8418</v>
      </c>
      <c r="I2724" s="197">
        <v>0</v>
      </c>
      <c r="J2724" s="197">
        <v>168.41</v>
      </c>
      <c r="K2724" s="198">
        <f t="shared" si="42"/>
        <v>168.41</v>
      </c>
      <c r="L2724" s="199" t="s">
        <v>1580</v>
      </c>
    </row>
    <row r="2725" spans="1:12" ht="56.25" customHeight="1">
      <c r="A2725" s="200">
        <v>283</v>
      </c>
      <c r="B2725" s="193" t="s">
        <v>1341</v>
      </c>
      <c r="C2725" s="194">
        <v>42741</v>
      </c>
      <c r="D2725" s="194" t="s">
        <v>8419</v>
      </c>
      <c r="E2725" s="195" t="s">
        <v>3</v>
      </c>
      <c r="F2725" s="195">
        <v>1463157</v>
      </c>
      <c r="G2725" s="195"/>
      <c r="H2725" s="196" t="s">
        <v>8420</v>
      </c>
      <c r="I2725" s="197">
        <v>0</v>
      </c>
      <c r="J2725" s="197">
        <v>195.5</v>
      </c>
      <c r="K2725" s="198">
        <f t="shared" si="42"/>
        <v>195.5</v>
      </c>
      <c r="L2725" s="199" t="s">
        <v>1580</v>
      </c>
    </row>
    <row r="2726" spans="1:12" ht="56.25" customHeight="1">
      <c r="A2726" s="200" t="s">
        <v>628</v>
      </c>
      <c r="B2726" s="193" t="s">
        <v>627</v>
      </c>
      <c r="C2726" s="194">
        <v>42741</v>
      </c>
      <c r="D2726" s="194" t="s">
        <v>8421</v>
      </c>
      <c r="E2726" s="195" t="s">
        <v>3</v>
      </c>
      <c r="F2726" s="195">
        <v>1463218</v>
      </c>
      <c r="G2726" s="195"/>
      <c r="H2726" s="196" t="s">
        <v>8422</v>
      </c>
      <c r="I2726" s="197">
        <v>0</v>
      </c>
      <c r="J2726" s="197">
        <v>35</v>
      </c>
      <c r="K2726" s="198">
        <f t="shared" si="42"/>
        <v>35</v>
      </c>
      <c r="L2726" s="199" t="s">
        <v>1580</v>
      </c>
    </row>
    <row r="2727" spans="1:12" ht="56.25" customHeight="1">
      <c r="A2727" s="200" t="s">
        <v>628</v>
      </c>
      <c r="B2727" s="193" t="s">
        <v>627</v>
      </c>
      <c r="C2727" s="194">
        <v>42741</v>
      </c>
      <c r="D2727" s="194" t="s">
        <v>8423</v>
      </c>
      <c r="E2727" s="195" t="s">
        <v>3</v>
      </c>
      <c r="F2727" s="195">
        <v>1463262</v>
      </c>
      <c r="G2727" s="195"/>
      <c r="H2727" s="196" t="s">
        <v>8424</v>
      </c>
      <c r="I2727" s="197">
        <v>0</v>
      </c>
      <c r="J2727" s="197">
        <v>59288.57</v>
      </c>
      <c r="K2727" s="198">
        <f t="shared" si="42"/>
        <v>59288.57</v>
      </c>
      <c r="L2727" s="199" t="s">
        <v>1580</v>
      </c>
    </row>
    <row r="2728" spans="1:12" ht="56.25" customHeight="1">
      <c r="A2728" s="200" t="s">
        <v>628</v>
      </c>
      <c r="B2728" s="193" t="s">
        <v>627</v>
      </c>
      <c r="C2728" s="194">
        <v>42744</v>
      </c>
      <c r="D2728" s="194" t="s">
        <v>8425</v>
      </c>
      <c r="E2728" s="195" t="s">
        <v>3</v>
      </c>
      <c r="F2728" s="195">
        <v>1463474</v>
      </c>
      <c r="G2728" s="195"/>
      <c r="H2728" s="196" t="s">
        <v>8426</v>
      </c>
      <c r="I2728" s="197">
        <v>0</v>
      </c>
      <c r="J2728" s="197">
        <v>1825.79</v>
      </c>
      <c r="K2728" s="198">
        <f t="shared" si="42"/>
        <v>1825.79</v>
      </c>
      <c r="L2728" s="199" t="s">
        <v>1580</v>
      </c>
    </row>
    <row r="2729" spans="1:12" ht="56.25" customHeight="1">
      <c r="A2729" s="200" t="s">
        <v>628</v>
      </c>
      <c r="B2729" s="193" t="s">
        <v>627</v>
      </c>
      <c r="C2729" s="194">
        <v>42744</v>
      </c>
      <c r="D2729" s="194" t="s">
        <v>8427</v>
      </c>
      <c r="E2729" s="195" t="s">
        <v>3</v>
      </c>
      <c r="F2729" s="195">
        <v>1463475</v>
      </c>
      <c r="G2729" s="195"/>
      <c r="H2729" s="196" t="s">
        <v>8428</v>
      </c>
      <c r="I2729" s="197">
        <v>0</v>
      </c>
      <c r="J2729" s="197">
        <v>13.56</v>
      </c>
      <c r="K2729" s="198">
        <f t="shared" si="42"/>
        <v>13.56</v>
      </c>
      <c r="L2729" s="199" t="s">
        <v>1580</v>
      </c>
    </row>
    <row r="2730" spans="1:12" ht="56.25" customHeight="1">
      <c r="A2730" s="200" t="s">
        <v>628</v>
      </c>
      <c r="B2730" s="193" t="s">
        <v>627</v>
      </c>
      <c r="C2730" s="194">
        <v>42744</v>
      </c>
      <c r="D2730" s="194" t="s">
        <v>8429</v>
      </c>
      <c r="E2730" s="195" t="s">
        <v>3</v>
      </c>
      <c r="F2730" s="195">
        <v>1463476</v>
      </c>
      <c r="G2730" s="195"/>
      <c r="H2730" s="196" t="s">
        <v>8430</v>
      </c>
      <c r="I2730" s="197">
        <v>0</v>
      </c>
      <c r="J2730" s="197">
        <v>1011.39</v>
      </c>
      <c r="K2730" s="198">
        <f t="shared" si="42"/>
        <v>1011.39</v>
      </c>
      <c r="L2730" s="199" t="s">
        <v>1580</v>
      </c>
    </row>
    <row r="2731" spans="1:12" ht="56.25" customHeight="1">
      <c r="A2731" s="200">
        <v>86</v>
      </c>
      <c r="B2731" s="193" t="s">
        <v>1328</v>
      </c>
      <c r="C2731" s="194">
        <v>42744</v>
      </c>
      <c r="D2731" s="194" t="s">
        <v>8431</v>
      </c>
      <c r="E2731" s="195" t="s">
        <v>3</v>
      </c>
      <c r="F2731" s="195">
        <v>1463504</v>
      </c>
      <c r="G2731" s="195"/>
      <c r="H2731" s="196" t="s">
        <v>8432</v>
      </c>
      <c r="I2731" s="197">
        <v>0</v>
      </c>
      <c r="J2731" s="197">
        <v>5415</v>
      </c>
      <c r="K2731" s="198">
        <f t="shared" si="42"/>
        <v>5415</v>
      </c>
      <c r="L2731" s="199" t="s">
        <v>1580</v>
      </c>
    </row>
    <row r="2732" spans="1:12" ht="56.25" customHeight="1">
      <c r="A2732" s="200">
        <v>86</v>
      </c>
      <c r="B2732" s="193" t="s">
        <v>1328</v>
      </c>
      <c r="C2732" s="194">
        <v>42744</v>
      </c>
      <c r="D2732" s="194" t="s">
        <v>8433</v>
      </c>
      <c r="E2732" s="195" t="s">
        <v>3</v>
      </c>
      <c r="F2732" s="195">
        <v>1463512</v>
      </c>
      <c r="G2732" s="195"/>
      <c r="H2732" s="196" t="s">
        <v>8434</v>
      </c>
      <c r="I2732" s="197">
        <v>0</v>
      </c>
      <c r="J2732" s="197">
        <v>0.85</v>
      </c>
      <c r="K2732" s="198">
        <f t="shared" si="42"/>
        <v>0.85</v>
      </c>
      <c r="L2732" s="199" t="s">
        <v>1580</v>
      </c>
    </row>
    <row r="2733" spans="1:12" ht="56.25" customHeight="1">
      <c r="A2733" s="200" t="s">
        <v>635</v>
      </c>
      <c r="B2733" s="193" t="s">
        <v>636</v>
      </c>
      <c r="C2733" s="194">
        <v>42744</v>
      </c>
      <c r="D2733" s="194" t="s">
        <v>8435</v>
      </c>
      <c r="E2733" s="195" t="s">
        <v>3</v>
      </c>
      <c r="F2733" s="195">
        <v>1463516</v>
      </c>
      <c r="G2733" s="195"/>
      <c r="H2733" s="196" t="s">
        <v>8436</v>
      </c>
      <c r="I2733" s="197">
        <v>0</v>
      </c>
      <c r="J2733" s="197">
        <v>1300.9000000000001</v>
      </c>
      <c r="K2733" s="198">
        <f t="shared" si="42"/>
        <v>1300.9000000000001</v>
      </c>
      <c r="L2733" s="199" t="s">
        <v>1580</v>
      </c>
    </row>
    <row r="2734" spans="1:12" ht="56.25" customHeight="1">
      <c r="A2734" s="200" t="s">
        <v>635</v>
      </c>
      <c r="B2734" s="193" t="s">
        <v>636</v>
      </c>
      <c r="C2734" s="194">
        <v>42744</v>
      </c>
      <c r="D2734" s="194" t="s">
        <v>8437</v>
      </c>
      <c r="E2734" s="195" t="s">
        <v>3</v>
      </c>
      <c r="F2734" s="195">
        <v>1463519</v>
      </c>
      <c r="G2734" s="195"/>
      <c r="H2734" s="196" t="s">
        <v>8438</v>
      </c>
      <c r="I2734" s="197">
        <v>0</v>
      </c>
      <c r="J2734" s="197">
        <v>5495.31</v>
      </c>
      <c r="K2734" s="198">
        <f t="shared" si="42"/>
        <v>5495.31</v>
      </c>
      <c r="L2734" s="199" t="s">
        <v>1580</v>
      </c>
    </row>
    <row r="2735" spans="1:12" ht="56.25" customHeight="1">
      <c r="A2735" s="200">
        <v>50</v>
      </c>
      <c r="B2735" s="193" t="s">
        <v>8439</v>
      </c>
      <c r="C2735" s="194">
        <v>42744</v>
      </c>
      <c r="D2735" s="194" t="s">
        <v>8440</v>
      </c>
      <c r="E2735" s="195" t="s">
        <v>3</v>
      </c>
      <c r="F2735" s="195">
        <v>1463584</v>
      </c>
      <c r="G2735" s="195"/>
      <c r="H2735" s="196" t="s">
        <v>8441</v>
      </c>
      <c r="I2735" s="197">
        <v>0</v>
      </c>
      <c r="J2735" s="197">
        <v>13938.15</v>
      </c>
      <c r="K2735" s="198">
        <f t="shared" si="42"/>
        <v>13938.15</v>
      </c>
      <c r="L2735" s="199" t="s">
        <v>1580</v>
      </c>
    </row>
    <row r="2736" spans="1:12" ht="56.25" customHeight="1">
      <c r="A2736" s="200">
        <v>46</v>
      </c>
      <c r="B2736" s="193" t="s">
        <v>1402</v>
      </c>
      <c r="C2736" s="194">
        <v>42744</v>
      </c>
      <c r="D2736" s="194" t="s">
        <v>8442</v>
      </c>
      <c r="E2736" s="195" t="s">
        <v>3</v>
      </c>
      <c r="F2736" s="195">
        <v>1463453</v>
      </c>
      <c r="G2736" s="195"/>
      <c r="H2736" s="196" t="s">
        <v>8443</v>
      </c>
      <c r="I2736" s="197">
        <v>0</v>
      </c>
      <c r="J2736" s="197">
        <v>420</v>
      </c>
      <c r="K2736" s="198">
        <f t="shared" si="42"/>
        <v>420</v>
      </c>
      <c r="L2736" s="199" t="s">
        <v>1580</v>
      </c>
    </row>
    <row r="2737" spans="1:12" ht="56.25" customHeight="1">
      <c r="A2737" s="200" t="s">
        <v>628</v>
      </c>
      <c r="B2737" s="193" t="s">
        <v>627</v>
      </c>
      <c r="C2737" s="194">
        <v>42744</v>
      </c>
      <c r="D2737" s="194" t="s">
        <v>8444</v>
      </c>
      <c r="E2737" s="195" t="s">
        <v>3</v>
      </c>
      <c r="F2737" s="195">
        <v>1463518</v>
      </c>
      <c r="G2737" s="195"/>
      <c r="H2737" s="196" t="s">
        <v>8445</v>
      </c>
      <c r="I2737" s="197">
        <v>0</v>
      </c>
      <c r="J2737" s="197">
        <v>4535</v>
      </c>
      <c r="K2737" s="198">
        <f t="shared" si="42"/>
        <v>4535</v>
      </c>
      <c r="L2737" s="199" t="s">
        <v>1580</v>
      </c>
    </row>
    <row r="2738" spans="1:12" ht="56.25" customHeight="1">
      <c r="A2738" s="200">
        <v>86</v>
      </c>
      <c r="B2738" s="193" t="s">
        <v>1328</v>
      </c>
      <c r="C2738" s="194">
        <v>42744</v>
      </c>
      <c r="D2738" s="194" t="s">
        <v>8446</v>
      </c>
      <c r="E2738" s="195" t="s">
        <v>3</v>
      </c>
      <c r="F2738" s="195">
        <v>1463525</v>
      </c>
      <c r="G2738" s="195"/>
      <c r="H2738" s="196" t="s">
        <v>8447</v>
      </c>
      <c r="I2738" s="197">
        <v>0</v>
      </c>
      <c r="J2738" s="197">
        <v>0.08</v>
      </c>
      <c r="K2738" s="204">
        <f t="shared" si="42"/>
        <v>0.08</v>
      </c>
      <c r="L2738" s="199" t="s">
        <v>8305</v>
      </c>
    </row>
    <row r="2739" spans="1:12" ht="56.25" customHeight="1">
      <c r="A2739" s="200" t="s">
        <v>628</v>
      </c>
      <c r="B2739" s="193" t="s">
        <v>627</v>
      </c>
      <c r="C2739" s="194">
        <v>42744</v>
      </c>
      <c r="D2739" s="194" t="s">
        <v>8448</v>
      </c>
      <c r="E2739" s="195" t="s">
        <v>3</v>
      </c>
      <c r="F2739" s="195">
        <v>1463529</v>
      </c>
      <c r="G2739" s="195"/>
      <c r="H2739" s="196" t="s">
        <v>8449</v>
      </c>
      <c r="I2739" s="197">
        <v>0</v>
      </c>
      <c r="J2739" s="197">
        <v>200.85</v>
      </c>
      <c r="K2739" s="198">
        <f t="shared" si="42"/>
        <v>200.85</v>
      </c>
      <c r="L2739" s="199" t="s">
        <v>1580</v>
      </c>
    </row>
    <row r="2740" spans="1:12" ht="56.25" customHeight="1">
      <c r="A2740" s="200">
        <v>86</v>
      </c>
      <c r="B2740" s="193" t="s">
        <v>1328</v>
      </c>
      <c r="C2740" s="194">
        <v>42744</v>
      </c>
      <c r="D2740" s="194" t="s">
        <v>8450</v>
      </c>
      <c r="E2740" s="195" t="s">
        <v>3</v>
      </c>
      <c r="F2740" s="195">
        <v>1463530</v>
      </c>
      <c r="G2740" s="195"/>
      <c r="H2740" s="196" t="s">
        <v>8447</v>
      </c>
      <c r="I2740" s="197">
        <v>0</v>
      </c>
      <c r="J2740" s="197">
        <v>150.25</v>
      </c>
      <c r="K2740" s="198">
        <f t="shared" si="42"/>
        <v>150.25</v>
      </c>
      <c r="L2740" s="199" t="s">
        <v>1580</v>
      </c>
    </row>
    <row r="2741" spans="1:12" ht="56.25" customHeight="1">
      <c r="A2741" s="200">
        <v>312</v>
      </c>
      <c r="B2741" s="193" t="s">
        <v>8280</v>
      </c>
      <c r="C2741" s="194">
        <v>42744</v>
      </c>
      <c r="D2741" s="194" t="s">
        <v>8451</v>
      </c>
      <c r="E2741" s="195" t="s">
        <v>3</v>
      </c>
      <c r="F2741" s="195">
        <v>1463535</v>
      </c>
      <c r="G2741" s="195"/>
      <c r="H2741" s="196" t="s">
        <v>8452</v>
      </c>
      <c r="I2741" s="197">
        <v>0</v>
      </c>
      <c r="J2741" s="197">
        <v>30.32</v>
      </c>
      <c r="K2741" s="198">
        <f t="shared" si="42"/>
        <v>30.32</v>
      </c>
      <c r="L2741" s="199" t="s">
        <v>1580</v>
      </c>
    </row>
    <row r="2742" spans="1:12" ht="56.25" customHeight="1">
      <c r="A2742" s="200">
        <v>312</v>
      </c>
      <c r="B2742" s="193" t="s">
        <v>8280</v>
      </c>
      <c r="C2742" s="194">
        <v>42744</v>
      </c>
      <c r="D2742" s="194" t="s">
        <v>8453</v>
      </c>
      <c r="E2742" s="195" t="s">
        <v>3</v>
      </c>
      <c r="F2742" s="195">
        <v>1463541</v>
      </c>
      <c r="G2742" s="195"/>
      <c r="H2742" s="196" t="s">
        <v>8454</v>
      </c>
      <c r="I2742" s="197">
        <v>0</v>
      </c>
      <c r="J2742" s="197">
        <v>50</v>
      </c>
      <c r="K2742" s="198">
        <f t="shared" si="42"/>
        <v>50</v>
      </c>
      <c r="L2742" s="199" t="s">
        <v>1580</v>
      </c>
    </row>
    <row r="2743" spans="1:12" ht="56.25" customHeight="1">
      <c r="A2743" s="200">
        <v>312</v>
      </c>
      <c r="B2743" s="193" t="s">
        <v>8280</v>
      </c>
      <c r="C2743" s="194">
        <v>42744</v>
      </c>
      <c r="D2743" s="194" t="s">
        <v>8455</v>
      </c>
      <c r="E2743" s="195" t="s">
        <v>3</v>
      </c>
      <c r="F2743" s="195">
        <v>1463543</v>
      </c>
      <c r="G2743" s="195"/>
      <c r="H2743" s="196" t="s">
        <v>8456</v>
      </c>
      <c r="I2743" s="197">
        <v>0</v>
      </c>
      <c r="J2743" s="197">
        <v>79</v>
      </c>
      <c r="K2743" s="198">
        <f t="shared" si="42"/>
        <v>79</v>
      </c>
      <c r="L2743" s="199" t="s">
        <v>1580</v>
      </c>
    </row>
    <row r="2744" spans="1:12" ht="56.25" customHeight="1">
      <c r="A2744" s="200" t="s">
        <v>628</v>
      </c>
      <c r="B2744" s="193" t="s">
        <v>627</v>
      </c>
      <c r="C2744" s="194">
        <v>42744</v>
      </c>
      <c r="D2744" s="194" t="s">
        <v>8457</v>
      </c>
      <c r="E2744" s="195" t="s">
        <v>3</v>
      </c>
      <c r="F2744" s="195">
        <v>1463545</v>
      </c>
      <c r="G2744" s="195"/>
      <c r="H2744" s="196" t="s">
        <v>8458</v>
      </c>
      <c r="I2744" s="197">
        <v>0</v>
      </c>
      <c r="J2744" s="197">
        <v>45</v>
      </c>
      <c r="K2744" s="198">
        <f t="shared" si="42"/>
        <v>45</v>
      </c>
      <c r="L2744" s="199" t="s">
        <v>1580</v>
      </c>
    </row>
    <row r="2745" spans="1:12" ht="56.25" customHeight="1">
      <c r="A2745" s="200">
        <v>312</v>
      </c>
      <c r="B2745" s="193" t="s">
        <v>8280</v>
      </c>
      <c r="C2745" s="194">
        <v>42744</v>
      </c>
      <c r="D2745" s="194" t="s">
        <v>8459</v>
      </c>
      <c r="E2745" s="195" t="s">
        <v>3</v>
      </c>
      <c r="F2745" s="195">
        <v>1463546</v>
      </c>
      <c r="G2745" s="195"/>
      <c r="H2745" s="196" t="s">
        <v>8460</v>
      </c>
      <c r="I2745" s="197">
        <v>0</v>
      </c>
      <c r="J2745" s="197">
        <v>103.57</v>
      </c>
      <c r="K2745" s="198">
        <f t="shared" si="42"/>
        <v>103.57</v>
      </c>
      <c r="L2745" s="199" t="s">
        <v>1580</v>
      </c>
    </row>
    <row r="2746" spans="1:12" ht="56.25" customHeight="1">
      <c r="A2746" s="200">
        <v>312</v>
      </c>
      <c r="B2746" s="193" t="s">
        <v>8280</v>
      </c>
      <c r="C2746" s="194">
        <v>42744</v>
      </c>
      <c r="D2746" s="194" t="s">
        <v>8461</v>
      </c>
      <c r="E2746" s="195" t="s">
        <v>3</v>
      </c>
      <c r="F2746" s="195">
        <v>1463547</v>
      </c>
      <c r="G2746" s="195"/>
      <c r="H2746" s="196" t="s">
        <v>8462</v>
      </c>
      <c r="I2746" s="197">
        <v>0</v>
      </c>
      <c r="J2746" s="197">
        <v>50</v>
      </c>
      <c r="K2746" s="198">
        <f t="shared" si="42"/>
        <v>50</v>
      </c>
      <c r="L2746" s="199" t="s">
        <v>1580</v>
      </c>
    </row>
    <row r="2747" spans="1:12" ht="56.25" customHeight="1">
      <c r="A2747" s="200" t="s">
        <v>628</v>
      </c>
      <c r="B2747" s="193" t="s">
        <v>627</v>
      </c>
      <c r="C2747" s="194">
        <v>42744</v>
      </c>
      <c r="D2747" s="194" t="s">
        <v>8463</v>
      </c>
      <c r="E2747" s="195" t="s">
        <v>3</v>
      </c>
      <c r="F2747" s="195">
        <v>1463548</v>
      </c>
      <c r="G2747" s="195"/>
      <c r="H2747" s="196" t="s">
        <v>8464</v>
      </c>
      <c r="I2747" s="197">
        <v>0</v>
      </c>
      <c r="J2747" s="197">
        <v>26</v>
      </c>
      <c r="K2747" s="198">
        <f t="shared" si="42"/>
        <v>26</v>
      </c>
      <c r="L2747" s="199" t="s">
        <v>1580</v>
      </c>
    </row>
    <row r="2748" spans="1:12" ht="56.25" customHeight="1">
      <c r="A2748" s="200" t="s">
        <v>628</v>
      </c>
      <c r="B2748" s="193" t="s">
        <v>627</v>
      </c>
      <c r="C2748" s="194">
        <v>42744</v>
      </c>
      <c r="D2748" s="194" t="s">
        <v>8465</v>
      </c>
      <c r="E2748" s="195" t="s">
        <v>3</v>
      </c>
      <c r="F2748" s="195">
        <v>1463557</v>
      </c>
      <c r="G2748" s="195"/>
      <c r="H2748" s="196" t="s">
        <v>8466</v>
      </c>
      <c r="I2748" s="197">
        <v>0</v>
      </c>
      <c r="J2748" s="197">
        <v>26</v>
      </c>
      <c r="K2748" s="198">
        <f t="shared" si="42"/>
        <v>26</v>
      </c>
      <c r="L2748" s="199" t="s">
        <v>1580</v>
      </c>
    </row>
    <row r="2749" spans="1:12" ht="56.25" customHeight="1">
      <c r="A2749" s="200" t="s">
        <v>628</v>
      </c>
      <c r="B2749" s="193" t="s">
        <v>627</v>
      </c>
      <c r="C2749" s="194">
        <v>42744</v>
      </c>
      <c r="D2749" s="194" t="s">
        <v>8467</v>
      </c>
      <c r="E2749" s="195" t="s">
        <v>3</v>
      </c>
      <c r="F2749" s="195">
        <v>1463558</v>
      </c>
      <c r="G2749" s="195"/>
      <c r="H2749" s="196" t="s">
        <v>8468</v>
      </c>
      <c r="I2749" s="197">
        <v>0</v>
      </c>
      <c r="J2749" s="197">
        <v>5320.94</v>
      </c>
      <c r="K2749" s="198">
        <f t="shared" si="42"/>
        <v>5320.94</v>
      </c>
      <c r="L2749" s="199" t="s">
        <v>1580</v>
      </c>
    </row>
    <row r="2750" spans="1:12" ht="56.25" customHeight="1">
      <c r="A2750" s="200" t="s">
        <v>628</v>
      </c>
      <c r="B2750" s="193" t="s">
        <v>627</v>
      </c>
      <c r="C2750" s="194">
        <v>42744</v>
      </c>
      <c r="D2750" s="194" t="s">
        <v>8469</v>
      </c>
      <c r="E2750" s="195" t="s">
        <v>3</v>
      </c>
      <c r="F2750" s="195">
        <v>1463559</v>
      </c>
      <c r="G2750" s="195"/>
      <c r="H2750" s="196" t="s">
        <v>8470</v>
      </c>
      <c r="I2750" s="197">
        <v>0</v>
      </c>
      <c r="J2750" s="197">
        <v>2488.41</v>
      </c>
      <c r="K2750" s="198">
        <f t="shared" si="42"/>
        <v>2488.41</v>
      </c>
      <c r="L2750" s="199" t="s">
        <v>1580</v>
      </c>
    </row>
    <row r="2751" spans="1:12" ht="56.25" customHeight="1">
      <c r="A2751" s="200" t="s">
        <v>628</v>
      </c>
      <c r="B2751" s="193" t="s">
        <v>627</v>
      </c>
      <c r="C2751" s="194">
        <v>42744</v>
      </c>
      <c r="D2751" s="194" t="s">
        <v>8471</v>
      </c>
      <c r="E2751" s="195" t="s">
        <v>3</v>
      </c>
      <c r="F2751" s="195">
        <v>1463601</v>
      </c>
      <c r="G2751" s="195"/>
      <c r="H2751" s="196" t="s">
        <v>8472</v>
      </c>
      <c r="I2751" s="197">
        <v>0</v>
      </c>
      <c r="J2751" s="197">
        <v>123</v>
      </c>
      <c r="K2751" s="198">
        <f t="shared" si="42"/>
        <v>123</v>
      </c>
      <c r="L2751" s="199" t="s">
        <v>1580</v>
      </c>
    </row>
    <row r="2752" spans="1:12" ht="56.25" customHeight="1">
      <c r="A2752" s="200">
        <v>16</v>
      </c>
      <c r="B2752" s="193" t="s">
        <v>1405</v>
      </c>
      <c r="C2752" s="194">
        <v>42744</v>
      </c>
      <c r="D2752" s="194" t="s">
        <v>8473</v>
      </c>
      <c r="E2752" s="195" t="s">
        <v>3</v>
      </c>
      <c r="F2752" s="195">
        <v>1463605</v>
      </c>
      <c r="G2752" s="195"/>
      <c r="H2752" s="196" t="s">
        <v>8474</v>
      </c>
      <c r="I2752" s="197">
        <v>0</v>
      </c>
      <c r="J2752" s="197">
        <v>766</v>
      </c>
      <c r="K2752" s="198">
        <f t="shared" si="42"/>
        <v>766</v>
      </c>
      <c r="L2752" s="199" t="s">
        <v>1580</v>
      </c>
    </row>
    <row r="2753" spans="1:12" ht="56.25" customHeight="1">
      <c r="A2753" s="200" t="s">
        <v>628</v>
      </c>
      <c r="B2753" s="193" t="s">
        <v>627</v>
      </c>
      <c r="C2753" s="194">
        <v>42744</v>
      </c>
      <c r="D2753" s="194" t="s">
        <v>8475</v>
      </c>
      <c r="E2753" s="195" t="s">
        <v>3</v>
      </c>
      <c r="F2753" s="195">
        <v>1463614</v>
      </c>
      <c r="G2753" s="195"/>
      <c r="H2753" s="196" t="s">
        <v>8476</v>
      </c>
      <c r="I2753" s="197">
        <v>0</v>
      </c>
      <c r="J2753" s="197">
        <v>3400</v>
      </c>
      <c r="K2753" s="198">
        <f t="shared" si="42"/>
        <v>3400</v>
      </c>
      <c r="L2753" s="199" t="s">
        <v>1580</v>
      </c>
    </row>
    <row r="2754" spans="1:12" ht="56.25" customHeight="1">
      <c r="A2754" s="200" t="s">
        <v>628</v>
      </c>
      <c r="B2754" s="193" t="s">
        <v>627</v>
      </c>
      <c r="C2754" s="194">
        <v>42744</v>
      </c>
      <c r="D2754" s="194" t="s">
        <v>8477</v>
      </c>
      <c r="E2754" s="195" t="s">
        <v>3</v>
      </c>
      <c r="F2754" s="195">
        <v>1463626</v>
      </c>
      <c r="G2754" s="195"/>
      <c r="H2754" s="196" t="s">
        <v>8478</v>
      </c>
      <c r="I2754" s="197">
        <v>0</v>
      </c>
      <c r="J2754" s="197">
        <v>250</v>
      </c>
      <c r="K2754" s="198">
        <f t="shared" si="42"/>
        <v>250</v>
      </c>
      <c r="L2754" s="199" t="s">
        <v>1580</v>
      </c>
    </row>
    <row r="2755" spans="1:12" ht="56.25" customHeight="1">
      <c r="A2755" s="200">
        <v>590</v>
      </c>
      <c r="B2755" s="193" t="s">
        <v>1420</v>
      </c>
      <c r="C2755" s="194">
        <v>42744</v>
      </c>
      <c r="D2755" s="194" t="s">
        <v>8479</v>
      </c>
      <c r="E2755" s="195" t="s">
        <v>3</v>
      </c>
      <c r="F2755" s="195">
        <v>1463636</v>
      </c>
      <c r="G2755" s="195"/>
      <c r="H2755" s="196" t="s">
        <v>8480</v>
      </c>
      <c r="I2755" s="197">
        <v>0</v>
      </c>
      <c r="J2755" s="197">
        <v>1412.25</v>
      </c>
      <c r="K2755" s="198">
        <f t="shared" si="42"/>
        <v>1412.25</v>
      </c>
      <c r="L2755" s="199" t="s">
        <v>1580</v>
      </c>
    </row>
    <row r="2756" spans="1:12" ht="56.25" customHeight="1">
      <c r="A2756" s="200" t="s">
        <v>628</v>
      </c>
      <c r="B2756" s="193" t="s">
        <v>627</v>
      </c>
      <c r="C2756" s="194">
        <v>42744</v>
      </c>
      <c r="D2756" s="194" t="s">
        <v>8481</v>
      </c>
      <c r="E2756" s="195" t="s">
        <v>3</v>
      </c>
      <c r="F2756" s="195">
        <v>1463670</v>
      </c>
      <c r="G2756" s="195"/>
      <c r="H2756" s="196" t="s">
        <v>8482</v>
      </c>
      <c r="I2756" s="197">
        <v>0</v>
      </c>
      <c r="J2756" s="197">
        <v>258.56</v>
      </c>
      <c r="K2756" s="198">
        <f t="shared" si="42"/>
        <v>258.56</v>
      </c>
      <c r="L2756" s="199" t="s">
        <v>1580</v>
      </c>
    </row>
    <row r="2757" spans="1:12" ht="56.25" customHeight="1">
      <c r="A2757" s="200">
        <v>590</v>
      </c>
      <c r="B2757" s="193" t="s">
        <v>1420</v>
      </c>
      <c r="C2757" s="194">
        <v>42744</v>
      </c>
      <c r="D2757" s="194" t="s">
        <v>8483</v>
      </c>
      <c r="E2757" s="195" t="s">
        <v>3</v>
      </c>
      <c r="F2757" s="195">
        <v>1463685</v>
      </c>
      <c r="G2757" s="195"/>
      <c r="H2757" s="196" t="s">
        <v>8484</v>
      </c>
      <c r="I2757" s="197">
        <v>0</v>
      </c>
      <c r="J2757" s="197">
        <v>1868</v>
      </c>
      <c r="K2757" s="198">
        <f t="shared" si="42"/>
        <v>1868</v>
      </c>
      <c r="L2757" s="199" t="s">
        <v>1580</v>
      </c>
    </row>
    <row r="2758" spans="1:12" ht="56.25" customHeight="1">
      <c r="A2758" s="200">
        <v>283</v>
      </c>
      <c r="B2758" s="193" t="s">
        <v>1341</v>
      </c>
      <c r="C2758" s="194">
        <v>42744</v>
      </c>
      <c r="D2758" s="194" t="s">
        <v>8485</v>
      </c>
      <c r="E2758" s="195" t="s">
        <v>3</v>
      </c>
      <c r="F2758" s="195">
        <v>1463773</v>
      </c>
      <c r="G2758" s="195"/>
      <c r="H2758" s="196" t="s">
        <v>8486</v>
      </c>
      <c r="I2758" s="197">
        <v>0</v>
      </c>
      <c r="J2758" s="197">
        <v>2881.44</v>
      </c>
      <c r="K2758" s="198">
        <f t="shared" si="42"/>
        <v>2881.44</v>
      </c>
      <c r="L2758" s="199" t="s">
        <v>1580</v>
      </c>
    </row>
    <row r="2759" spans="1:12" ht="56.25" customHeight="1">
      <c r="A2759" s="200">
        <v>283</v>
      </c>
      <c r="B2759" s="193" t="s">
        <v>1341</v>
      </c>
      <c r="C2759" s="194">
        <v>42744</v>
      </c>
      <c r="D2759" s="194" t="s">
        <v>8487</v>
      </c>
      <c r="E2759" s="195" t="s">
        <v>3</v>
      </c>
      <c r="F2759" s="195">
        <v>1463777</v>
      </c>
      <c r="G2759" s="195"/>
      <c r="H2759" s="196" t="s">
        <v>8486</v>
      </c>
      <c r="I2759" s="197">
        <v>0</v>
      </c>
      <c r="J2759" s="197">
        <v>2881.44</v>
      </c>
      <c r="K2759" s="198">
        <f t="shared" si="42"/>
        <v>2881.44</v>
      </c>
      <c r="L2759" s="199" t="s">
        <v>1580</v>
      </c>
    </row>
    <row r="2760" spans="1:12" ht="56.25" customHeight="1">
      <c r="A2760" s="200">
        <v>222</v>
      </c>
      <c r="B2760" s="193" t="s">
        <v>1398</v>
      </c>
      <c r="C2760" s="194">
        <v>42745</v>
      </c>
      <c r="D2760" s="194" t="s">
        <v>8488</v>
      </c>
      <c r="E2760" s="195" t="s">
        <v>3</v>
      </c>
      <c r="F2760" s="195">
        <v>1463957</v>
      </c>
      <c r="G2760" s="195"/>
      <c r="H2760" s="196" t="s">
        <v>8489</v>
      </c>
      <c r="I2760" s="197">
        <v>0</v>
      </c>
      <c r="J2760" s="197">
        <v>6003</v>
      </c>
      <c r="K2760" s="198">
        <f t="shared" si="42"/>
        <v>6003</v>
      </c>
      <c r="L2760" s="199" t="s">
        <v>1580</v>
      </c>
    </row>
    <row r="2761" spans="1:12" ht="56.25" customHeight="1">
      <c r="A2761" s="200">
        <v>660</v>
      </c>
      <c r="B2761" s="193" t="s">
        <v>1327</v>
      </c>
      <c r="C2761" s="194">
        <v>42745</v>
      </c>
      <c r="D2761" s="194" t="s">
        <v>8490</v>
      </c>
      <c r="E2761" s="195" t="s">
        <v>3</v>
      </c>
      <c r="F2761" s="195">
        <v>1463975</v>
      </c>
      <c r="G2761" s="195"/>
      <c r="H2761" s="196" t="s">
        <v>8491</v>
      </c>
      <c r="I2761" s="197">
        <v>0</v>
      </c>
      <c r="J2761" s="197">
        <v>3.3</v>
      </c>
      <c r="K2761" s="198">
        <f t="shared" ref="K2761:K2824" si="43">+I2761+J2761</f>
        <v>3.3</v>
      </c>
      <c r="L2761" s="199" t="s">
        <v>1580</v>
      </c>
    </row>
    <row r="2762" spans="1:12" ht="56.25" customHeight="1">
      <c r="A2762" s="200">
        <v>660</v>
      </c>
      <c r="B2762" s="193" t="s">
        <v>1327</v>
      </c>
      <c r="C2762" s="194">
        <v>42745</v>
      </c>
      <c r="D2762" s="194" t="s">
        <v>8492</v>
      </c>
      <c r="E2762" s="195" t="s">
        <v>3</v>
      </c>
      <c r="F2762" s="195">
        <v>1463979</v>
      </c>
      <c r="G2762" s="195"/>
      <c r="H2762" s="196" t="s">
        <v>8493</v>
      </c>
      <c r="I2762" s="197">
        <v>0</v>
      </c>
      <c r="J2762" s="197">
        <v>0.69</v>
      </c>
      <c r="K2762" s="198">
        <f t="shared" si="43"/>
        <v>0.69</v>
      </c>
      <c r="L2762" s="199" t="s">
        <v>1580</v>
      </c>
    </row>
    <row r="2763" spans="1:12" ht="56.25" customHeight="1">
      <c r="A2763" s="200">
        <v>46</v>
      </c>
      <c r="B2763" s="193" t="s">
        <v>1402</v>
      </c>
      <c r="C2763" s="194">
        <v>42745</v>
      </c>
      <c r="D2763" s="194" t="s">
        <v>8494</v>
      </c>
      <c r="E2763" s="195" t="s">
        <v>3</v>
      </c>
      <c r="F2763" s="195">
        <v>1464026</v>
      </c>
      <c r="G2763" s="195"/>
      <c r="H2763" s="196" t="s">
        <v>8495</v>
      </c>
      <c r="I2763" s="197">
        <v>0</v>
      </c>
      <c r="J2763" s="197">
        <v>488733.28</v>
      </c>
      <c r="K2763" s="198">
        <f t="shared" si="43"/>
        <v>488733.28</v>
      </c>
      <c r="L2763" s="199" t="s">
        <v>1580</v>
      </c>
    </row>
    <row r="2764" spans="1:12" ht="56.25" customHeight="1">
      <c r="A2764" s="200" t="s">
        <v>628</v>
      </c>
      <c r="B2764" s="193" t="s">
        <v>627</v>
      </c>
      <c r="C2764" s="194">
        <v>42745</v>
      </c>
      <c r="D2764" s="194" t="s">
        <v>8496</v>
      </c>
      <c r="E2764" s="195" t="s">
        <v>3</v>
      </c>
      <c r="F2764" s="195">
        <v>1464031</v>
      </c>
      <c r="G2764" s="195"/>
      <c r="H2764" s="196" t="s">
        <v>8497</v>
      </c>
      <c r="I2764" s="197">
        <v>0</v>
      </c>
      <c r="J2764" s="197">
        <v>20</v>
      </c>
      <c r="K2764" s="198">
        <f t="shared" si="43"/>
        <v>20</v>
      </c>
      <c r="L2764" s="199" t="s">
        <v>1580</v>
      </c>
    </row>
    <row r="2765" spans="1:12" ht="56.25" customHeight="1">
      <c r="A2765" s="200" t="s">
        <v>628</v>
      </c>
      <c r="B2765" s="193" t="s">
        <v>627</v>
      </c>
      <c r="C2765" s="194">
        <v>42745</v>
      </c>
      <c r="D2765" s="194" t="s">
        <v>8498</v>
      </c>
      <c r="E2765" s="195" t="s">
        <v>3</v>
      </c>
      <c r="F2765" s="195">
        <v>1464035</v>
      </c>
      <c r="G2765" s="195"/>
      <c r="H2765" s="196" t="s">
        <v>8499</v>
      </c>
      <c r="I2765" s="197">
        <v>0</v>
      </c>
      <c r="J2765" s="197">
        <v>3630</v>
      </c>
      <c r="K2765" s="198">
        <f t="shared" si="43"/>
        <v>3630</v>
      </c>
      <c r="L2765" s="199" t="s">
        <v>1580</v>
      </c>
    </row>
    <row r="2766" spans="1:12" ht="56.25" customHeight="1">
      <c r="A2766" s="200">
        <v>46</v>
      </c>
      <c r="B2766" s="193" t="s">
        <v>1402</v>
      </c>
      <c r="C2766" s="194">
        <v>42745</v>
      </c>
      <c r="D2766" s="194" t="s">
        <v>8500</v>
      </c>
      <c r="E2766" s="195" t="s">
        <v>3</v>
      </c>
      <c r="F2766" s="195">
        <v>1464037</v>
      </c>
      <c r="G2766" s="195"/>
      <c r="H2766" s="196" t="s">
        <v>8501</v>
      </c>
      <c r="I2766" s="197">
        <v>0</v>
      </c>
      <c r="J2766" s="197">
        <v>482973.17</v>
      </c>
      <c r="K2766" s="198">
        <f t="shared" si="43"/>
        <v>482973.17</v>
      </c>
      <c r="L2766" s="199" t="s">
        <v>1580</v>
      </c>
    </row>
    <row r="2767" spans="1:12" ht="56.25" customHeight="1">
      <c r="A2767" s="200" t="s">
        <v>628</v>
      </c>
      <c r="B2767" s="193" t="s">
        <v>627</v>
      </c>
      <c r="C2767" s="194">
        <v>42745</v>
      </c>
      <c r="D2767" s="194" t="s">
        <v>8502</v>
      </c>
      <c r="E2767" s="195" t="s">
        <v>3</v>
      </c>
      <c r="F2767" s="195">
        <v>1464038</v>
      </c>
      <c r="G2767" s="195"/>
      <c r="H2767" s="196" t="s">
        <v>8503</v>
      </c>
      <c r="I2767" s="197">
        <v>0</v>
      </c>
      <c r="J2767" s="197">
        <v>892.94</v>
      </c>
      <c r="K2767" s="198">
        <f t="shared" si="43"/>
        <v>892.94</v>
      </c>
      <c r="L2767" s="199" t="s">
        <v>1580</v>
      </c>
    </row>
    <row r="2768" spans="1:12" ht="56.25" customHeight="1">
      <c r="A2768" s="200" t="s">
        <v>628</v>
      </c>
      <c r="B2768" s="193" t="s">
        <v>627</v>
      </c>
      <c r="C2768" s="194">
        <v>42745</v>
      </c>
      <c r="D2768" s="194" t="s">
        <v>8504</v>
      </c>
      <c r="E2768" s="195" t="s">
        <v>3</v>
      </c>
      <c r="F2768" s="195">
        <v>1464039</v>
      </c>
      <c r="G2768" s="195"/>
      <c r="H2768" s="196" t="s">
        <v>8505</v>
      </c>
      <c r="I2768" s="197">
        <v>0</v>
      </c>
      <c r="J2768" s="197">
        <v>944.74</v>
      </c>
      <c r="K2768" s="198">
        <f t="shared" si="43"/>
        <v>944.74</v>
      </c>
      <c r="L2768" s="199" t="s">
        <v>1580</v>
      </c>
    </row>
    <row r="2769" spans="1:12" ht="56.25" customHeight="1">
      <c r="A2769" s="200" t="s">
        <v>628</v>
      </c>
      <c r="B2769" s="193" t="s">
        <v>627</v>
      </c>
      <c r="C2769" s="194">
        <v>42745</v>
      </c>
      <c r="D2769" s="194" t="s">
        <v>8506</v>
      </c>
      <c r="E2769" s="195" t="s">
        <v>3</v>
      </c>
      <c r="F2769" s="195">
        <v>1464040</v>
      </c>
      <c r="G2769" s="195"/>
      <c r="H2769" s="196" t="s">
        <v>8507</v>
      </c>
      <c r="I2769" s="197">
        <v>0</v>
      </c>
      <c r="J2769" s="197">
        <v>1283.98</v>
      </c>
      <c r="K2769" s="198">
        <f t="shared" si="43"/>
        <v>1283.98</v>
      </c>
      <c r="L2769" s="199" t="s">
        <v>1580</v>
      </c>
    </row>
    <row r="2770" spans="1:12" ht="56.25" customHeight="1">
      <c r="A2770" s="200" t="s">
        <v>628</v>
      </c>
      <c r="B2770" s="193" t="s">
        <v>627</v>
      </c>
      <c r="C2770" s="194">
        <v>42745</v>
      </c>
      <c r="D2770" s="194" t="s">
        <v>8508</v>
      </c>
      <c r="E2770" s="195" t="s">
        <v>3</v>
      </c>
      <c r="F2770" s="195">
        <v>1464043</v>
      </c>
      <c r="G2770" s="195"/>
      <c r="H2770" s="196" t="s">
        <v>8509</v>
      </c>
      <c r="I2770" s="197">
        <v>0</v>
      </c>
      <c r="J2770" s="197">
        <v>4085.64</v>
      </c>
      <c r="K2770" s="198">
        <f t="shared" si="43"/>
        <v>4085.64</v>
      </c>
      <c r="L2770" s="199" t="s">
        <v>1580</v>
      </c>
    </row>
    <row r="2771" spans="1:12" ht="56.25" customHeight="1">
      <c r="A2771" s="200">
        <v>86</v>
      </c>
      <c r="B2771" s="193" t="s">
        <v>1328</v>
      </c>
      <c r="C2771" s="194">
        <v>42745</v>
      </c>
      <c r="D2771" s="194" t="s">
        <v>8510</v>
      </c>
      <c r="E2771" s="195" t="s">
        <v>3</v>
      </c>
      <c r="F2771" s="195">
        <v>1464109</v>
      </c>
      <c r="G2771" s="195"/>
      <c r="H2771" s="196" t="s">
        <v>8511</v>
      </c>
      <c r="I2771" s="197">
        <v>0</v>
      </c>
      <c r="J2771" s="197">
        <v>685000</v>
      </c>
      <c r="K2771" s="198">
        <f t="shared" si="43"/>
        <v>685000</v>
      </c>
      <c r="L2771" s="199" t="s">
        <v>1580</v>
      </c>
    </row>
    <row r="2772" spans="1:12" ht="56.25" customHeight="1">
      <c r="A2772" s="200" t="s">
        <v>628</v>
      </c>
      <c r="B2772" s="193" t="s">
        <v>627</v>
      </c>
      <c r="C2772" s="194">
        <v>42745</v>
      </c>
      <c r="D2772" s="194" t="s">
        <v>8512</v>
      </c>
      <c r="E2772" s="195" t="s">
        <v>3</v>
      </c>
      <c r="F2772" s="195">
        <v>1463948</v>
      </c>
      <c r="G2772" s="195"/>
      <c r="H2772" s="196" t="s">
        <v>8513</v>
      </c>
      <c r="I2772" s="197">
        <v>0</v>
      </c>
      <c r="J2772" s="197">
        <v>465.5</v>
      </c>
      <c r="K2772" s="198">
        <f t="shared" si="43"/>
        <v>465.5</v>
      </c>
      <c r="L2772" s="199" t="s">
        <v>1580</v>
      </c>
    </row>
    <row r="2773" spans="1:12" ht="56.25" customHeight="1">
      <c r="A2773" s="200" t="s">
        <v>628</v>
      </c>
      <c r="B2773" s="193" t="s">
        <v>627</v>
      </c>
      <c r="C2773" s="194">
        <v>42745</v>
      </c>
      <c r="D2773" s="194" t="s">
        <v>8514</v>
      </c>
      <c r="E2773" s="195" t="s">
        <v>3</v>
      </c>
      <c r="F2773" s="195">
        <v>1464007</v>
      </c>
      <c r="G2773" s="195"/>
      <c r="H2773" s="196" t="s">
        <v>8515</v>
      </c>
      <c r="I2773" s="197">
        <v>0</v>
      </c>
      <c r="J2773" s="197">
        <v>3115</v>
      </c>
      <c r="K2773" s="198">
        <f t="shared" si="43"/>
        <v>3115</v>
      </c>
      <c r="L2773" s="199" t="s">
        <v>1580</v>
      </c>
    </row>
    <row r="2774" spans="1:12" ht="56.25" customHeight="1">
      <c r="A2774" s="200" t="s">
        <v>628</v>
      </c>
      <c r="B2774" s="193" t="s">
        <v>627</v>
      </c>
      <c r="C2774" s="194">
        <v>42745</v>
      </c>
      <c r="D2774" s="194" t="s">
        <v>8516</v>
      </c>
      <c r="E2774" s="195" t="s">
        <v>3</v>
      </c>
      <c r="F2774" s="195">
        <v>1464046</v>
      </c>
      <c r="G2774" s="195"/>
      <c r="H2774" s="196" t="s">
        <v>8517</v>
      </c>
      <c r="I2774" s="197">
        <v>0</v>
      </c>
      <c r="J2774" s="197">
        <v>1498.77</v>
      </c>
      <c r="K2774" s="198">
        <f t="shared" si="43"/>
        <v>1498.77</v>
      </c>
      <c r="L2774" s="199" t="s">
        <v>1580</v>
      </c>
    </row>
    <row r="2775" spans="1:12" ht="56.25" customHeight="1">
      <c r="A2775" s="200" t="s">
        <v>628</v>
      </c>
      <c r="B2775" s="193" t="s">
        <v>627</v>
      </c>
      <c r="C2775" s="194">
        <v>42745</v>
      </c>
      <c r="D2775" s="194" t="s">
        <v>8518</v>
      </c>
      <c r="E2775" s="195" t="s">
        <v>3</v>
      </c>
      <c r="F2775" s="195">
        <v>1464059</v>
      </c>
      <c r="G2775" s="195"/>
      <c r="H2775" s="196" t="s">
        <v>8519</v>
      </c>
      <c r="I2775" s="197">
        <v>0</v>
      </c>
      <c r="J2775" s="197">
        <v>0.4</v>
      </c>
      <c r="K2775" s="198">
        <f t="shared" si="43"/>
        <v>0.4</v>
      </c>
      <c r="L2775" s="199" t="s">
        <v>1580</v>
      </c>
    </row>
    <row r="2776" spans="1:12" ht="56.25" customHeight="1">
      <c r="A2776" s="200" t="s">
        <v>628</v>
      </c>
      <c r="B2776" s="193" t="s">
        <v>627</v>
      </c>
      <c r="C2776" s="194">
        <v>42745</v>
      </c>
      <c r="D2776" s="194" t="s">
        <v>8520</v>
      </c>
      <c r="E2776" s="195" t="s">
        <v>3</v>
      </c>
      <c r="F2776" s="195">
        <v>1464063</v>
      </c>
      <c r="G2776" s="195"/>
      <c r="H2776" s="196" t="s">
        <v>8521</v>
      </c>
      <c r="I2776" s="197">
        <v>0</v>
      </c>
      <c r="J2776" s="197">
        <v>135.5</v>
      </c>
      <c r="K2776" s="198">
        <f t="shared" si="43"/>
        <v>135.5</v>
      </c>
      <c r="L2776" s="199" t="s">
        <v>1580</v>
      </c>
    </row>
    <row r="2777" spans="1:12" ht="56.25" customHeight="1">
      <c r="A2777" s="200" t="s">
        <v>628</v>
      </c>
      <c r="B2777" s="193" t="s">
        <v>627</v>
      </c>
      <c r="C2777" s="194">
        <v>42745</v>
      </c>
      <c r="D2777" s="194" t="s">
        <v>8522</v>
      </c>
      <c r="E2777" s="195" t="s">
        <v>3</v>
      </c>
      <c r="F2777" s="195">
        <v>1464066</v>
      </c>
      <c r="G2777" s="195"/>
      <c r="H2777" s="196" t="s">
        <v>8523</v>
      </c>
      <c r="I2777" s="197">
        <v>0</v>
      </c>
      <c r="J2777" s="197">
        <v>23</v>
      </c>
      <c r="K2777" s="198">
        <f t="shared" si="43"/>
        <v>23</v>
      </c>
      <c r="L2777" s="199" t="s">
        <v>1580</v>
      </c>
    </row>
    <row r="2778" spans="1:12" ht="56.25" customHeight="1">
      <c r="A2778" s="200">
        <v>51</v>
      </c>
      <c r="B2778" s="193" t="s">
        <v>8524</v>
      </c>
      <c r="C2778" s="194">
        <v>42745</v>
      </c>
      <c r="D2778" s="194" t="s">
        <v>8525</v>
      </c>
      <c r="E2778" s="195" t="s">
        <v>3</v>
      </c>
      <c r="F2778" s="195">
        <v>1464112</v>
      </c>
      <c r="G2778" s="195"/>
      <c r="H2778" s="196" t="s">
        <v>8526</v>
      </c>
      <c r="I2778" s="197">
        <v>0</v>
      </c>
      <c r="J2778" s="197">
        <v>995</v>
      </c>
      <c r="K2778" s="198">
        <f t="shared" si="43"/>
        <v>995</v>
      </c>
      <c r="L2778" s="199" t="s">
        <v>1580</v>
      </c>
    </row>
    <row r="2779" spans="1:12" ht="56.25" customHeight="1">
      <c r="A2779" s="200">
        <v>86</v>
      </c>
      <c r="B2779" s="193" t="s">
        <v>1328</v>
      </c>
      <c r="C2779" s="194">
        <v>42745</v>
      </c>
      <c r="D2779" s="194" t="s">
        <v>8527</v>
      </c>
      <c r="E2779" s="195" t="s">
        <v>3</v>
      </c>
      <c r="F2779" s="195">
        <v>1464122</v>
      </c>
      <c r="G2779" s="195"/>
      <c r="H2779" s="196" t="s">
        <v>8528</v>
      </c>
      <c r="I2779" s="197">
        <v>0</v>
      </c>
      <c r="J2779" s="197">
        <v>342</v>
      </c>
      <c r="K2779" s="198">
        <f t="shared" si="43"/>
        <v>342</v>
      </c>
      <c r="L2779" s="199" t="s">
        <v>1580</v>
      </c>
    </row>
    <row r="2780" spans="1:12" ht="56.25" customHeight="1">
      <c r="A2780" s="200" t="s">
        <v>628</v>
      </c>
      <c r="B2780" s="193" t="s">
        <v>627</v>
      </c>
      <c r="C2780" s="194">
        <v>42745</v>
      </c>
      <c r="D2780" s="194" t="s">
        <v>8529</v>
      </c>
      <c r="E2780" s="195" t="s">
        <v>3</v>
      </c>
      <c r="F2780" s="195">
        <v>1464169</v>
      </c>
      <c r="G2780" s="195"/>
      <c r="H2780" s="196" t="s">
        <v>8530</v>
      </c>
      <c r="I2780" s="197">
        <v>0</v>
      </c>
      <c r="J2780" s="197">
        <v>362.5</v>
      </c>
      <c r="K2780" s="198">
        <f t="shared" si="43"/>
        <v>362.5</v>
      </c>
      <c r="L2780" s="199" t="s">
        <v>1580</v>
      </c>
    </row>
    <row r="2781" spans="1:12" ht="56.25" customHeight="1">
      <c r="A2781" s="200" t="s">
        <v>628</v>
      </c>
      <c r="B2781" s="193" t="s">
        <v>627</v>
      </c>
      <c r="C2781" s="194">
        <v>42745</v>
      </c>
      <c r="D2781" s="194" t="s">
        <v>8531</v>
      </c>
      <c r="E2781" s="195" t="s">
        <v>3</v>
      </c>
      <c r="F2781" s="195">
        <v>1464170</v>
      </c>
      <c r="G2781" s="195"/>
      <c r="H2781" s="196" t="s">
        <v>8532</v>
      </c>
      <c r="I2781" s="197">
        <v>0</v>
      </c>
      <c r="J2781" s="197">
        <v>362.5</v>
      </c>
      <c r="K2781" s="198">
        <f t="shared" si="43"/>
        <v>362.5</v>
      </c>
      <c r="L2781" s="199" t="s">
        <v>1580</v>
      </c>
    </row>
    <row r="2782" spans="1:12" ht="56.25" customHeight="1">
      <c r="A2782" s="200" t="s">
        <v>628</v>
      </c>
      <c r="B2782" s="193" t="s">
        <v>627</v>
      </c>
      <c r="C2782" s="194">
        <v>42745</v>
      </c>
      <c r="D2782" s="194" t="s">
        <v>8533</v>
      </c>
      <c r="E2782" s="195" t="s">
        <v>3</v>
      </c>
      <c r="F2782" s="195">
        <v>1464171</v>
      </c>
      <c r="G2782" s="195"/>
      <c r="H2782" s="196" t="s">
        <v>8534</v>
      </c>
      <c r="I2782" s="197">
        <v>0</v>
      </c>
      <c r="J2782" s="197">
        <v>362.5</v>
      </c>
      <c r="K2782" s="198">
        <f t="shared" si="43"/>
        <v>362.5</v>
      </c>
      <c r="L2782" s="199" t="s">
        <v>1580</v>
      </c>
    </row>
    <row r="2783" spans="1:12" ht="56.25" customHeight="1">
      <c r="A2783" s="200" t="s">
        <v>628</v>
      </c>
      <c r="B2783" s="193" t="s">
        <v>627</v>
      </c>
      <c r="C2783" s="194">
        <v>42745</v>
      </c>
      <c r="D2783" s="194" t="s">
        <v>8535</v>
      </c>
      <c r="E2783" s="195" t="s">
        <v>3</v>
      </c>
      <c r="F2783" s="195">
        <v>1464172</v>
      </c>
      <c r="G2783" s="195"/>
      <c r="H2783" s="196" t="s">
        <v>8536</v>
      </c>
      <c r="I2783" s="197">
        <v>0</v>
      </c>
      <c r="J2783" s="197">
        <v>362.5</v>
      </c>
      <c r="K2783" s="198">
        <f t="shared" si="43"/>
        <v>362.5</v>
      </c>
      <c r="L2783" s="199" t="s">
        <v>1580</v>
      </c>
    </row>
    <row r="2784" spans="1:12" ht="56.25" customHeight="1">
      <c r="A2784" s="200" t="s">
        <v>628</v>
      </c>
      <c r="B2784" s="193" t="s">
        <v>627</v>
      </c>
      <c r="C2784" s="194">
        <v>42745</v>
      </c>
      <c r="D2784" s="194" t="s">
        <v>8537</v>
      </c>
      <c r="E2784" s="195" t="s">
        <v>3</v>
      </c>
      <c r="F2784" s="195">
        <v>1464174</v>
      </c>
      <c r="G2784" s="195"/>
      <c r="H2784" s="196" t="s">
        <v>8538</v>
      </c>
      <c r="I2784" s="197">
        <v>0</v>
      </c>
      <c r="J2784" s="197">
        <v>456.5</v>
      </c>
      <c r="K2784" s="198">
        <f t="shared" si="43"/>
        <v>456.5</v>
      </c>
      <c r="L2784" s="199" t="s">
        <v>1580</v>
      </c>
    </row>
    <row r="2785" spans="1:12" ht="56.25" customHeight="1">
      <c r="A2785" s="200" t="s">
        <v>628</v>
      </c>
      <c r="B2785" s="193" t="s">
        <v>627</v>
      </c>
      <c r="C2785" s="194">
        <v>42745</v>
      </c>
      <c r="D2785" s="194" t="s">
        <v>8539</v>
      </c>
      <c r="E2785" s="195" t="s">
        <v>3</v>
      </c>
      <c r="F2785" s="195">
        <v>1464175</v>
      </c>
      <c r="G2785" s="195"/>
      <c r="H2785" s="196" t="s">
        <v>8540</v>
      </c>
      <c r="I2785" s="197">
        <v>0</v>
      </c>
      <c r="J2785" s="197">
        <v>692</v>
      </c>
      <c r="K2785" s="198">
        <f t="shared" si="43"/>
        <v>692</v>
      </c>
      <c r="L2785" s="199" t="s">
        <v>1580</v>
      </c>
    </row>
    <row r="2786" spans="1:12" ht="56.25" customHeight="1">
      <c r="A2786" s="200" t="s">
        <v>628</v>
      </c>
      <c r="B2786" s="193" t="s">
        <v>627</v>
      </c>
      <c r="C2786" s="194">
        <v>42745</v>
      </c>
      <c r="D2786" s="194" t="s">
        <v>8541</v>
      </c>
      <c r="E2786" s="195" t="s">
        <v>3</v>
      </c>
      <c r="F2786" s="195">
        <v>1464198</v>
      </c>
      <c r="G2786" s="195"/>
      <c r="H2786" s="196" t="s">
        <v>8542</v>
      </c>
      <c r="I2786" s="197">
        <v>0</v>
      </c>
      <c r="J2786" s="197">
        <v>465.52</v>
      </c>
      <c r="K2786" s="198">
        <f t="shared" si="43"/>
        <v>465.52</v>
      </c>
      <c r="L2786" s="199" t="s">
        <v>1580</v>
      </c>
    </row>
    <row r="2787" spans="1:12" ht="56.25" customHeight="1">
      <c r="A2787" s="200" t="s">
        <v>628</v>
      </c>
      <c r="B2787" s="193" t="s">
        <v>627</v>
      </c>
      <c r="C2787" s="194">
        <v>42745</v>
      </c>
      <c r="D2787" s="194" t="s">
        <v>8543</v>
      </c>
      <c r="E2787" s="195" t="s">
        <v>3</v>
      </c>
      <c r="F2787" s="195">
        <v>1464209</v>
      </c>
      <c r="G2787" s="195"/>
      <c r="H2787" s="196" t="s">
        <v>8544</v>
      </c>
      <c r="I2787" s="197">
        <v>0</v>
      </c>
      <c r="J2787" s="197">
        <v>2196.56</v>
      </c>
      <c r="K2787" s="198">
        <f t="shared" si="43"/>
        <v>2196.56</v>
      </c>
      <c r="L2787" s="199" t="s">
        <v>1580</v>
      </c>
    </row>
    <row r="2788" spans="1:12" ht="56.25" customHeight="1">
      <c r="A2788" s="200">
        <v>16</v>
      </c>
      <c r="B2788" s="193" t="s">
        <v>1405</v>
      </c>
      <c r="C2788" s="194">
        <v>42745</v>
      </c>
      <c r="D2788" s="194" t="s">
        <v>8545</v>
      </c>
      <c r="E2788" s="195" t="s">
        <v>3</v>
      </c>
      <c r="F2788" s="195">
        <v>1464210</v>
      </c>
      <c r="G2788" s="195"/>
      <c r="H2788" s="196" t="s">
        <v>8546</v>
      </c>
      <c r="I2788" s="197">
        <v>0</v>
      </c>
      <c r="J2788" s="197">
        <v>10</v>
      </c>
      <c r="K2788" s="198">
        <f t="shared" si="43"/>
        <v>10</v>
      </c>
      <c r="L2788" s="199" t="s">
        <v>1580</v>
      </c>
    </row>
    <row r="2789" spans="1:12" ht="56.25" customHeight="1">
      <c r="A2789" s="200">
        <v>585</v>
      </c>
      <c r="B2789" s="193" t="s">
        <v>1351</v>
      </c>
      <c r="C2789" s="194">
        <v>42745</v>
      </c>
      <c r="D2789" s="194" t="s">
        <v>8547</v>
      </c>
      <c r="E2789" s="195" t="s">
        <v>3</v>
      </c>
      <c r="F2789" s="195">
        <v>1464245</v>
      </c>
      <c r="G2789" s="195"/>
      <c r="H2789" s="196" t="s">
        <v>8222</v>
      </c>
      <c r="I2789" s="197">
        <v>0</v>
      </c>
      <c r="J2789" s="197">
        <v>160</v>
      </c>
      <c r="K2789" s="198">
        <f t="shared" si="43"/>
        <v>160</v>
      </c>
      <c r="L2789" s="199" t="s">
        <v>1580</v>
      </c>
    </row>
    <row r="2790" spans="1:12" ht="56.25" customHeight="1">
      <c r="A2790" s="200">
        <v>16</v>
      </c>
      <c r="B2790" s="193" t="s">
        <v>1405</v>
      </c>
      <c r="C2790" s="194">
        <v>42745</v>
      </c>
      <c r="D2790" s="194" t="s">
        <v>8548</v>
      </c>
      <c r="E2790" s="195" t="s">
        <v>3</v>
      </c>
      <c r="F2790" s="195">
        <v>1464247</v>
      </c>
      <c r="G2790" s="195"/>
      <c r="H2790" s="196" t="s">
        <v>8549</v>
      </c>
      <c r="I2790" s="197">
        <v>0</v>
      </c>
      <c r="J2790" s="197">
        <v>414.46</v>
      </c>
      <c r="K2790" s="198">
        <f t="shared" si="43"/>
        <v>414.46</v>
      </c>
      <c r="L2790" s="199" t="s">
        <v>1580</v>
      </c>
    </row>
    <row r="2791" spans="1:12" ht="56.25" customHeight="1">
      <c r="A2791" s="200">
        <v>574</v>
      </c>
      <c r="B2791" s="193" t="s">
        <v>1356</v>
      </c>
      <c r="C2791" s="194">
        <v>42745</v>
      </c>
      <c r="D2791" s="194" t="s">
        <v>8550</v>
      </c>
      <c r="E2791" s="195" t="s">
        <v>3</v>
      </c>
      <c r="F2791" s="195">
        <v>1464248</v>
      </c>
      <c r="G2791" s="195"/>
      <c r="H2791" s="196" t="s">
        <v>8551</v>
      </c>
      <c r="I2791" s="197">
        <v>0</v>
      </c>
      <c r="J2791" s="197">
        <v>371</v>
      </c>
      <c r="K2791" s="198">
        <f t="shared" si="43"/>
        <v>371</v>
      </c>
      <c r="L2791" s="199" t="s">
        <v>1580</v>
      </c>
    </row>
    <row r="2792" spans="1:12" ht="56.25" customHeight="1">
      <c r="A2792" s="200" t="s">
        <v>628</v>
      </c>
      <c r="B2792" s="193" t="s">
        <v>627</v>
      </c>
      <c r="C2792" s="194">
        <v>42745</v>
      </c>
      <c r="D2792" s="194" t="s">
        <v>8552</v>
      </c>
      <c r="E2792" s="195" t="s">
        <v>3</v>
      </c>
      <c r="F2792" s="195">
        <v>1464264</v>
      </c>
      <c r="G2792" s="195"/>
      <c r="H2792" s="196" t="s">
        <v>8553</v>
      </c>
      <c r="I2792" s="197">
        <v>0</v>
      </c>
      <c r="J2792" s="197">
        <v>1314.06</v>
      </c>
      <c r="K2792" s="198">
        <f t="shared" si="43"/>
        <v>1314.06</v>
      </c>
      <c r="L2792" s="199" t="s">
        <v>1580</v>
      </c>
    </row>
    <row r="2793" spans="1:12" ht="56.25" customHeight="1">
      <c r="A2793" s="200" t="s">
        <v>628</v>
      </c>
      <c r="B2793" s="193" t="s">
        <v>627</v>
      </c>
      <c r="C2793" s="194">
        <v>42745</v>
      </c>
      <c r="D2793" s="194" t="s">
        <v>8554</v>
      </c>
      <c r="E2793" s="195" t="s">
        <v>3</v>
      </c>
      <c r="F2793" s="195">
        <v>1464338</v>
      </c>
      <c r="G2793" s="195"/>
      <c r="H2793" s="196" t="s">
        <v>8555</v>
      </c>
      <c r="I2793" s="197">
        <v>0</v>
      </c>
      <c r="J2793" s="197">
        <v>312</v>
      </c>
      <c r="K2793" s="198">
        <f t="shared" si="43"/>
        <v>312</v>
      </c>
      <c r="L2793" s="199" t="s">
        <v>1580</v>
      </c>
    </row>
    <row r="2794" spans="1:12" ht="56.25" customHeight="1">
      <c r="A2794" s="200">
        <v>16</v>
      </c>
      <c r="B2794" s="193" t="s">
        <v>1405</v>
      </c>
      <c r="C2794" s="194">
        <v>42746</v>
      </c>
      <c r="D2794" s="194" t="s">
        <v>8556</v>
      </c>
      <c r="E2794" s="195" t="s">
        <v>3</v>
      </c>
      <c r="F2794" s="195">
        <v>1464526</v>
      </c>
      <c r="G2794" s="195"/>
      <c r="H2794" s="196" t="s">
        <v>8557</v>
      </c>
      <c r="I2794" s="197">
        <v>0</v>
      </c>
      <c r="J2794" s="197">
        <v>22.01</v>
      </c>
      <c r="K2794" s="198">
        <f t="shared" si="43"/>
        <v>22.01</v>
      </c>
      <c r="L2794" s="199" t="s">
        <v>1580</v>
      </c>
    </row>
    <row r="2795" spans="1:12" ht="56.25" customHeight="1">
      <c r="A2795" s="200" t="s">
        <v>628</v>
      </c>
      <c r="B2795" s="193" t="s">
        <v>627</v>
      </c>
      <c r="C2795" s="194">
        <v>42746</v>
      </c>
      <c r="D2795" s="194" t="s">
        <v>8558</v>
      </c>
      <c r="E2795" s="195" t="s">
        <v>3</v>
      </c>
      <c r="F2795" s="195">
        <v>1464546</v>
      </c>
      <c r="G2795" s="195"/>
      <c r="H2795" s="196" t="s">
        <v>8559</v>
      </c>
      <c r="I2795" s="197">
        <v>0</v>
      </c>
      <c r="J2795" s="197">
        <v>6259.7</v>
      </c>
      <c r="K2795" s="198">
        <f t="shared" si="43"/>
        <v>6259.7</v>
      </c>
      <c r="L2795" s="199" t="s">
        <v>1580</v>
      </c>
    </row>
    <row r="2796" spans="1:12" ht="56.25" customHeight="1">
      <c r="A2796" s="200" t="s">
        <v>628</v>
      </c>
      <c r="B2796" s="193" t="s">
        <v>627</v>
      </c>
      <c r="C2796" s="194">
        <v>42746</v>
      </c>
      <c r="D2796" s="194" t="s">
        <v>8560</v>
      </c>
      <c r="E2796" s="195" t="s">
        <v>3</v>
      </c>
      <c r="F2796" s="195">
        <v>1464553</v>
      </c>
      <c r="G2796" s="195"/>
      <c r="H2796" s="196" t="s">
        <v>8561</v>
      </c>
      <c r="I2796" s="197">
        <v>0</v>
      </c>
      <c r="J2796" s="197">
        <v>1087.1199999999999</v>
      </c>
      <c r="K2796" s="198">
        <f t="shared" si="43"/>
        <v>1087.1199999999999</v>
      </c>
      <c r="L2796" s="199" t="s">
        <v>1580</v>
      </c>
    </row>
    <row r="2797" spans="1:12" ht="56.25" customHeight="1">
      <c r="A2797" s="200" t="s">
        <v>628</v>
      </c>
      <c r="B2797" s="193" t="s">
        <v>627</v>
      </c>
      <c r="C2797" s="194">
        <v>42746</v>
      </c>
      <c r="D2797" s="194" t="s">
        <v>8562</v>
      </c>
      <c r="E2797" s="195" t="s">
        <v>3</v>
      </c>
      <c r="F2797" s="195">
        <v>1464564</v>
      </c>
      <c r="G2797" s="195"/>
      <c r="H2797" s="196" t="s">
        <v>8563</v>
      </c>
      <c r="I2797" s="197">
        <v>0</v>
      </c>
      <c r="J2797" s="197">
        <v>1112.58</v>
      </c>
      <c r="K2797" s="198">
        <f t="shared" si="43"/>
        <v>1112.58</v>
      </c>
      <c r="L2797" s="199" t="s">
        <v>1580</v>
      </c>
    </row>
    <row r="2798" spans="1:12" ht="56.25" customHeight="1">
      <c r="A2798" s="200" t="s">
        <v>628</v>
      </c>
      <c r="B2798" s="193" t="s">
        <v>627</v>
      </c>
      <c r="C2798" s="194">
        <v>42746</v>
      </c>
      <c r="D2798" s="194" t="s">
        <v>8564</v>
      </c>
      <c r="E2798" s="195" t="s">
        <v>3</v>
      </c>
      <c r="F2798" s="195">
        <v>1464568</v>
      </c>
      <c r="G2798" s="195"/>
      <c r="H2798" s="196" t="s">
        <v>8565</v>
      </c>
      <c r="I2798" s="197">
        <v>0</v>
      </c>
      <c r="J2798" s="197">
        <v>1112.58</v>
      </c>
      <c r="K2798" s="198">
        <f t="shared" si="43"/>
        <v>1112.58</v>
      </c>
      <c r="L2798" s="199" t="s">
        <v>1580</v>
      </c>
    </row>
    <row r="2799" spans="1:12" ht="56.25" customHeight="1">
      <c r="A2799" s="200" t="s">
        <v>628</v>
      </c>
      <c r="B2799" s="193" t="s">
        <v>627</v>
      </c>
      <c r="C2799" s="194">
        <v>42746</v>
      </c>
      <c r="D2799" s="194" t="s">
        <v>8566</v>
      </c>
      <c r="E2799" s="195" t="s">
        <v>3</v>
      </c>
      <c r="F2799" s="195">
        <v>1464570</v>
      </c>
      <c r="G2799" s="195"/>
      <c r="H2799" s="196" t="s">
        <v>8567</v>
      </c>
      <c r="I2799" s="197">
        <v>0</v>
      </c>
      <c r="J2799" s="197">
        <v>2288.15</v>
      </c>
      <c r="K2799" s="198">
        <f t="shared" si="43"/>
        <v>2288.15</v>
      </c>
      <c r="L2799" s="199" t="s">
        <v>1580</v>
      </c>
    </row>
    <row r="2800" spans="1:12" ht="56.25" customHeight="1">
      <c r="A2800" s="200">
        <v>87</v>
      </c>
      <c r="B2800" s="193" t="s">
        <v>1493</v>
      </c>
      <c r="C2800" s="194">
        <v>42746</v>
      </c>
      <c r="D2800" s="194" t="s">
        <v>8568</v>
      </c>
      <c r="E2800" s="195" t="s">
        <v>3</v>
      </c>
      <c r="F2800" s="195">
        <v>1464575</v>
      </c>
      <c r="G2800" s="195"/>
      <c r="H2800" s="196" t="s">
        <v>8569</v>
      </c>
      <c r="I2800" s="197">
        <v>0</v>
      </c>
      <c r="J2800" s="197">
        <v>7678.9</v>
      </c>
      <c r="K2800" s="198">
        <f t="shared" si="43"/>
        <v>7678.9</v>
      </c>
      <c r="L2800" s="199" t="s">
        <v>1580</v>
      </c>
    </row>
    <row r="2801" spans="1:12" ht="56.25" customHeight="1">
      <c r="A2801" s="200" t="s">
        <v>635</v>
      </c>
      <c r="B2801" s="193" t="s">
        <v>636</v>
      </c>
      <c r="C2801" s="194">
        <v>42746</v>
      </c>
      <c r="D2801" s="194" t="s">
        <v>8570</v>
      </c>
      <c r="E2801" s="195" t="s">
        <v>3</v>
      </c>
      <c r="F2801" s="195">
        <v>1464580</v>
      </c>
      <c r="G2801" s="195"/>
      <c r="H2801" s="196" t="s">
        <v>8571</v>
      </c>
      <c r="I2801" s="197">
        <v>0</v>
      </c>
      <c r="J2801" s="197">
        <v>134634.45000000001</v>
      </c>
      <c r="K2801" s="198">
        <f t="shared" si="43"/>
        <v>134634.45000000001</v>
      </c>
      <c r="L2801" s="199" t="s">
        <v>1580</v>
      </c>
    </row>
    <row r="2802" spans="1:12" ht="56.25" customHeight="1">
      <c r="A2802" s="200" t="s">
        <v>635</v>
      </c>
      <c r="B2802" s="193" t="s">
        <v>636</v>
      </c>
      <c r="C2802" s="194">
        <v>42746</v>
      </c>
      <c r="D2802" s="194" t="s">
        <v>8572</v>
      </c>
      <c r="E2802" s="195" t="s">
        <v>3</v>
      </c>
      <c r="F2802" s="195">
        <v>1464583</v>
      </c>
      <c r="G2802" s="195"/>
      <c r="H2802" s="196" t="s">
        <v>8573</v>
      </c>
      <c r="I2802" s="197">
        <v>0</v>
      </c>
      <c r="J2802" s="197">
        <v>8304.52</v>
      </c>
      <c r="K2802" s="198">
        <f t="shared" si="43"/>
        <v>8304.52</v>
      </c>
      <c r="L2802" s="199" t="s">
        <v>1580</v>
      </c>
    </row>
    <row r="2803" spans="1:12" ht="56.25" customHeight="1">
      <c r="A2803" s="200" t="s">
        <v>635</v>
      </c>
      <c r="B2803" s="193" t="s">
        <v>636</v>
      </c>
      <c r="C2803" s="194">
        <v>42746</v>
      </c>
      <c r="D2803" s="194" t="s">
        <v>8574</v>
      </c>
      <c r="E2803" s="195" t="s">
        <v>3</v>
      </c>
      <c r="F2803" s="195">
        <v>1464585</v>
      </c>
      <c r="G2803" s="195"/>
      <c r="H2803" s="196" t="s">
        <v>8575</v>
      </c>
      <c r="I2803" s="197">
        <v>0</v>
      </c>
      <c r="J2803" s="197">
        <v>183.79</v>
      </c>
      <c r="K2803" s="198">
        <f t="shared" si="43"/>
        <v>183.79</v>
      </c>
      <c r="L2803" s="199" t="s">
        <v>1580</v>
      </c>
    </row>
    <row r="2804" spans="1:12" ht="56.25" customHeight="1">
      <c r="A2804" s="200" t="s">
        <v>635</v>
      </c>
      <c r="B2804" s="193" t="s">
        <v>636</v>
      </c>
      <c r="C2804" s="194">
        <v>42746</v>
      </c>
      <c r="D2804" s="194" t="s">
        <v>8576</v>
      </c>
      <c r="E2804" s="195" t="s">
        <v>3</v>
      </c>
      <c r="F2804" s="195">
        <v>1464587</v>
      </c>
      <c r="G2804" s="195"/>
      <c r="H2804" s="196" t="s">
        <v>8577</v>
      </c>
      <c r="I2804" s="197">
        <v>0</v>
      </c>
      <c r="J2804" s="197">
        <v>730.94</v>
      </c>
      <c r="K2804" s="198">
        <f t="shared" si="43"/>
        <v>730.94</v>
      </c>
      <c r="L2804" s="199" t="s">
        <v>1580</v>
      </c>
    </row>
    <row r="2805" spans="1:12" ht="56.25" customHeight="1">
      <c r="A2805" s="200" t="s">
        <v>628</v>
      </c>
      <c r="B2805" s="193" t="s">
        <v>627</v>
      </c>
      <c r="C2805" s="194">
        <v>42746</v>
      </c>
      <c r="D2805" s="194" t="s">
        <v>8578</v>
      </c>
      <c r="E2805" s="195" t="s">
        <v>3</v>
      </c>
      <c r="F2805" s="195">
        <v>1464640</v>
      </c>
      <c r="G2805" s="195"/>
      <c r="H2805" s="196" t="s">
        <v>8579</v>
      </c>
      <c r="I2805" s="197">
        <v>0</v>
      </c>
      <c r="J2805" s="197">
        <v>8789.2800000000007</v>
      </c>
      <c r="K2805" s="198">
        <f t="shared" si="43"/>
        <v>8789.2800000000007</v>
      </c>
      <c r="L2805" s="199" t="s">
        <v>1580</v>
      </c>
    </row>
    <row r="2806" spans="1:12" ht="56.25" customHeight="1">
      <c r="A2806" s="200" t="s">
        <v>628</v>
      </c>
      <c r="B2806" s="193" t="s">
        <v>627</v>
      </c>
      <c r="C2806" s="194">
        <v>42746</v>
      </c>
      <c r="D2806" s="194" t="s">
        <v>8580</v>
      </c>
      <c r="E2806" s="195" t="s">
        <v>3</v>
      </c>
      <c r="F2806" s="195">
        <v>1464488</v>
      </c>
      <c r="G2806" s="195"/>
      <c r="H2806" s="196" t="s">
        <v>8581</v>
      </c>
      <c r="I2806" s="197">
        <v>0</v>
      </c>
      <c r="J2806" s="197">
        <v>1938.19</v>
      </c>
      <c r="K2806" s="198">
        <f t="shared" si="43"/>
        <v>1938.19</v>
      </c>
      <c r="L2806" s="199" t="s">
        <v>1580</v>
      </c>
    </row>
    <row r="2807" spans="1:12" ht="56.25" customHeight="1">
      <c r="A2807" s="200" t="s">
        <v>628</v>
      </c>
      <c r="B2807" s="193" t="s">
        <v>627</v>
      </c>
      <c r="C2807" s="194">
        <v>42746</v>
      </c>
      <c r="D2807" s="194" t="s">
        <v>8582</v>
      </c>
      <c r="E2807" s="195" t="s">
        <v>3</v>
      </c>
      <c r="F2807" s="195">
        <v>1464489</v>
      </c>
      <c r="G2807" s="195"/>
      <c r="H2807" s="196" t="s">
        <v>8583</v>
      </c>
      <c r="I2807" s="197">
        <v>0</v>
      </c>
      <c r="J2807" s="197">
        <v>1938.19</v>
      </c>
      <c r="K2807" s="198">
        <f t="shared" si="43"/>
        <v>1938.19</v>
      </c>
      <c r="L2807" s="199" t="s">
        <v>1580</v>
      </c>
    </row>
    <row r="2808" spans="1:12" ht="56.25" customHeight="1">
      <c r="A2808" s="200" t="s">
        <v>628</v>
      </c>
      <c r="B2808" s="193" t="s">
        <v>627</v>
      </c>
      <c r="C2808" s="194">
        <v>42746</v>
      </c>
      <c r="D2808" s="194" t="s">
        <v>8584</v>
      </c>
      <c r="E2808" s="195" t="s">
        <v>3</v>
      </c>
      <c r="F2808" s="195">
        <v>1464490</v>
      </c>
      <c r="G2808" s="195"/>
      <c r="H2808" s="196" t="s">
        <v>8585</v>
      </c>
      <c r="I2808" s="197">
        <v>0</v>
      </c>
      <c r="J2808" s="197">
        <v>1938.19</v>
      </c>
      <c r="K2808" s="198">
        <f t="shared" si="43"/>
        <v>1938.19</v>
      </c>
      <c r="L2808" s="199" t="s">
        <v>1580</v>
      </c>
    </row>
    <row r="2809" spans="1:12" ht="56.25" customHeight="1">
      <c r="A2809" s="200" t="s">
        <v>628</v>
      </c>
      <c r="B2809" s="193" t="s">
        <v>627</v>
      </c>
      <c r="C2809" s="194">
        <v>42746</v>
      </c>
      <c r="D2809" s="194" t="s">
        <v>8586</v>
      </c>
      <c r="E2809" s="195" t="s">
        <v>3</v>
      </c>
      <c r="F2809" s="195">
        <v>1464491</v>
      </c>
      <c r="G2809" s="195"/>
      <c r="H2809" s="196" t="s">
        <v>8587</v>
      </c>
      <c r="I2809" s="197">
        <v>0</v>
      </c>
      <c r="J2809" s="197">
        <v>1938.19</v>
      </c>
      <c r="K2809" s="198">
        <f t="shared" si="43"/>
        <v>1938.19</v>
      </c>
      <c r="L2809" s="199" t="s">
        <v>1580</v>
      </c>
    </row>
    <row r="2810" spans="1:12" ht="56.25" customHeight="1">
      <c r="A2810" s="200" t="s">
        <v>628</v>
      </c>
      <c r="B2810" s="193" t="s">
        <v>627</v>
      </c>
      <c r="C2810" s="194">
        <v>42746</v>
      </c>
      <c r="D2810" s="194" t="s">
        <v>8588</v>
      </c>
      <c r="E2810" s="195" t="s">
        <v>3</v>
      </c>
      <c r="F2810" s="195">
        <v>1464493</v>
      </c>
      <c r="G2810" s="195"/>
      <c r="H2810" s="196" t="s">
        <v>8589</v>
      </c>
      <c r="I2810" s="197">
        <v>0</v>
      </c>
      <c r="J2810" s="197">
        <v>2073.5</v>
      </c>
      <c r="K2810" s="198">
        <f t="shared" si="43"/>
        <v>2073.5</v>
      </c>
      <c r="L2810" s="199" t="s">
        <v>1580</v>
      </c>
    </row>
    <row r="2811" spans="1:12" ht="56.25" customHeight="1">
      <c r="A2811" s="200" t="s">
        <v>628</v>
      </c>
      <c r="B2811" s="193" t="s">
        <v>627</v>
      </c>
      <c r="C2811" s="194">
        <v>42746</v>
      </c>
      <c r="D2811" s="194" t="s">
        <v>8590</v>
      </c>
      <c r="E2811" s="195" t="s">
        <v>3</v>
      </c>
      <c r="F2811" s="195">
        <v>1464540</v>
      </c>
      <c r="G2811" s="195"/>
      <c r="H2811" s="196" t="s">
        <v>8591</v>
      </c>
      <c r="I2811" s="197">
        <v>0</v>
      </c>
      <c r="J2811" s="197">
        <v>4689.72</v>
      </c>
      <c r="K2811" s="198">
        <f t="shared" si="43"/>
        <v>4689.72</v>
      </c>
      <c r="L2811" s="199" t="s">
        <v>1580</v>
      </c>
    </row>
    <row r="2812" spans="1:12" ht="56.25" customHeight="1">
      <c r="A2812" s="200" t="s">
        <v>628</v>
      </c>
      <c r="B2812" s="193" t="s">
        <v>627</v>
      </c>
      <c r="C2812" s="194">
        <v>42746</v>
      </c>
      <c r="D2812" s="194" t="s">
        <v>8592</v>
      </c>
      <c r="E2812" s="195" t="s">
        <v>3</v>
      </c>
      <c r="F2812" s="195">
        <v>1464549</v>
      </c>
      <c r="G2812" s="195"/>
      <c r="H2812" s="196" t="s">
        <v>8593</v>
      </c>
      <c r="I2812" s="197">
        <v>0</v>
      </c>
      <c r="J2812" s="197">
        <v>468.8</v>
      </c>
      <c r="K2812" s="198">
        <f t="shared" si="43"/>
        <v>468.8</v>
      </c>
      <c r="L2812" s="199" t="s">
        <v>1580</v>
      </c>
    </row>
    <row r="2813" spans="1:12" ht="56.25" customHeight="1">
      <c r="A2813" s="200" t="s">
        <v>628</v>
      </c>
      <c r="B2813" s="193" t="s">
        <v>627</v>
      </c>
      <c r="C2813" s="194">
        <v>42746</v>
      </c>
      <c r="D2813" s="194" t="s">
        <v>8594</v>
      </c>
      <c r="E2813" s="195" t="s">
        <v>3</v>
      </c>
      <c r="F2813" s="195">
        <v>1464551</v>
      </c>
      <c r="G2813" s="195"/>
      <c r="H2813" s="196" t="s">
        <v>8595</v>
      </c>
      <c r="I2813" s="197">
        <v>0</v>
      </c>
      <c r="J2813" s="197">
        <v>504.8</v>
      </c>
      <c r="K2813" s="198">
        <f t="shared" si="43"/>
        <v>504.8</v>
      </c>
      <c r="L2813" s="199" t="s">
        <v>1580</v>
      </c>
    </row>
    <row r="2814" spans="1:12" ht="56.25" customHeight="1">
      <c r="A2814" s="200" t="s">
        <v>628</v>
      </c>
      <c r="B2814" s="193" t="s">
        <v>627</v>
      </c>
      <c r="C2814" s="194">
        <v>42746</v>
      </c>
      <c r="D2814" s="194" t="s">
        <v>8596</v>
      </c>
      <c r="E2814" s="195" t="s">
        <v>3</v>
      </c>
      <c r="F2814" s="195">
        <v>1464573</v>
      </c>
      <c r="G2814" s="195"/>
      <c r="H2814" s="196" t="s">
        <v>8597</v>
      </c>
      <c r="I2814" s="197">
        <v>0</v>
      </c>
      <c r="J2814" s="197">
        <v>1258.43</v>
      </c>
      <c r="K2814" s="198">
        <f t="shared" si="43"/>
        <v>1258.43</v>
      </c>
      <c r="L2814" s="199" t="s">
        <v>1580</v>
      </c>
    </row>
    <row r="2815" spans="1:12" ht="56.25" customHeight="1">
      <c r="A2815" s="200" t="s">
        <v>628</v>
      </c>
      <c r="B2815" s="193" t="s">
        <v>627</v>
      </c>
      <c r="C2815" s="194">
        <v>42746</v>
      </c>
      <c r="D2815" s="194" t="s">
        <v>8598</v>
      </c>
      <c r="E2815" s="195" t="s">
        <v>3</v>
      </c>
      <c r="F2815" s="195">
        <v>1464579</v>
      </c>
      <c r="G2815" s="195"/>
      <c r="H2815" s="196" t="s">
        <v>8599</v>
      </c>
      <c r="I2815" s="197">
        <v>0</v>
      </c>
      <c r="J2815" s="197">
        <v>134.69999999999999</v>
      </c>
      <c r="K2815" s="198">
        <f t="shared" si="43"/>
        <v>134.69999999999999</v>
      </c>
      <c r="L2815" s="199" t="s">
        <v>1580</v>
      </c>
    </row>
    <row r="2816" spans="1:12" ht="56.25" customHeight="1">
      <c r="A2816" s="200">
        <v>10</v>
      </c>
      <c r="B2816" s="193" t="s">
        <v>1384</v>
      </c>
      <c r="C2816" s="194">
        <v>42746</v>
      </c>
      <c r="D2816" s="194" t="s">
        <v>8600</v>
      </c>
      <c r="E2816" s="195" t="s">
        <v>3</v>
      </c>
      <c r="F2816" s="195">
        <v>1464604</v>
      </c>
      <c r="G2816" s="195"/>
      <c r="H2816" s="196" t="s">
        <v>8601</v>
      </c>
      <c r="I2816" s="197">
        <v>0</v>
      </c>
      <c r="J2816" s="197">
        <v>140</v>
      </c>
      <c r="K2816" s="198">
        <f t="shared" si="43"/>
        <v>140</v>
      </c>
      <c r="L2816" s="199" t="s">
        <v>1580</v>
      </c>
    </row>
    <row r="2817" spans="1:12" ht="56.25" customHeight="1">
      <c r="A2817" s="200" t="s">
        <v>628</v>
      </c>
      <c r="B2817" s="193" t="s">
        <v>627</v>
      </c>
      <c r="C2817" s="194">
        <v>42746</v>
      </c>
      <c r="D2817" s="194" t="s">
        <v>8602</v>
      </c>
      <c r="E2817" s="195" t="s">
        <v>3</v>
      </c>
      <c r="F2817" s="195">
        <v>1464613</v>
      </c>
      <c r="G2817" s="195"/>
      <c r="H2817" s="196" t="s">
        <v>8603</v>
      </c>
      <c r="I2817" s="197">
        <v>0</v>
      </c>
      <c r="J2817" s="197">
        <v>221.76</v>
      </c>
      <c r="K2817" s="198">
        <f t="shared" si="43"/>
        <v>221.76</v>
      </c>
      <c r="L2817" s="199" t="s">
        <v>1580</v>
      </c>
    </row>
    <row r="2818" spans="1:12" ht="56.25" customHeight="1">
      <c r="A2818" s="200">
        <v>48</v>
      </c>
      <c r="B2818" s="193" t="s">
        <v>1336</v>
      </c>
      <c r="C2818" s="194">
        <v>42746</v>
      </c>
      <c r="D2818" s="194" t="s">
        <v>8604</v>
      </c>
      <c r="E2818" s="195" t="s">
        <v>3</v>
      </c>
      <c r="F2818" s="195">
        <v>1464642</v>
      </c>
      <c r="G2818" s="195"/>
      <c r="H2818" s="196" t="s">
        <v>8605</v>
      </c>
      <c r="I2818" s="197">
        <v>0</v>
      </c>
      <c r="J2818" s="197">
        <v>3435</v>
      </c>
      <c r="K2818" s="198">
        <f t="shared" si="43"/>
        <v>3435</v>
      </c>
      <c r="L2818" s="199" t="s">
        <v>1580</v>
      </c>
    </row>
    <row r="2819" spans="1:12" ht="56.25" customHeight="1">
      <c r="A2819" s="200" t="s">
        <v>628</v>
      </c>
      <c r="B2819" s="193" t="s">
        <v>627</v>
      </c>
      <c r="C2819" s="194">
        <v>42746</v>
      </c>
      <c r="D2819" s="194" t="s">
        <v>8606</v>
      </c>
      <c r="E2819" s="195" t="s">
        <v>3</v>
      </c>
      <c r="F2819" s="195">
        <v>1464664</v>
      </c>
      <c r="G2819" s="195"/>
      <c r="H2819" s="196" t="s">
        <v>8607</v>
      </c>
      <c r="I2819" s="197">
        <v>0</v>
      </c>
      <c r="J2819" s="197">
        <v>795.5</v>
      </c>
      <c r="K2819" s="198">
        <f t="shared" si="43"/>
        <v>795.5</v>
      </c>
      <c r="L2819" s="199" t="s">
        <v>1580</v>
      </c>
    </row>
    <row r="2820" spans="1:12" ht="56.25" customHeight="1">
      <c r="A2820" s="200" t="s">
        <v>628</v>
      </c>
      <c r="B2820" s="193" t="s">
        <v>627</v>
      </c>
      <c r="C2820" s="194">
        <v>42746</v>
      </c>
      <c r="D2820" s="194" t="s">
        <v>8608</v>
      </c>
      <c r="E2820" s="195" t="s">
        <v>3</v>
      </c>
      <c r="F2820" s="195">
        <v>1464670</v>
      </c>
      <c r="G2820" s="195"/>
      <c r="H2820" s="196" t="s">
        <v>8609</v>
      </c>
      <c r="I2820" s="197">
        <v>0</v>
      </c>
      <c r="J2820" s="197">
        <v>2919.58</v>
      </c>
      <c r="K2820" s="198">
        <f t="shared" si="43"/>
        <v>2919.58</v>
      </c>
      <c r="L2820" s="199" t="s">
        <v>1580</v>
      </c>
    </row>
    <row r="2821" spans="1:12" ht="56.25" customHeight="1">
      <c r="A2821" s="200">
        <v>20</v>
      </c>
      <c r="B2821" s="193" t="s">
        <v>1412</v>
      </c>
      <c r="C2821" s="194">
        <v>42746</v>
      </c>
      <c r="D2821" s="194" t="s">
        <v>8610</v>
      </c>
      <c r="E2821" s="195" t="s">
        <v>3</v>
      </c>
      <c r="F2821" s="195">
        <v>1464822</v>
      </c>
      <c r="G2821" s="195"/>
      <c r="H2821" s="196" t="s">
        <v>8611</v>
      </c>
      <c r="I2821" s="197">
        <v>0</v>
      </c>
      <c r="J2821" s="197">
        <v>255.49</v>
      </c>
      <c r="K2821" s="198">
        <f t="shared" si="43"/>
        <v>255.49</v>
      </c>
      <c r="L2821" s="199" t="s">
        <v>1580</v>
      </c>
    </row>
    <row r="2822" spans="1:12" ht="56.25" customHeight="1">
      <c r="A2822" s="200">
        <v>587</v>
      </c>
      <c r="B2822" s="193" t="s">
        <v>6138</v>
      </c>
      <c r="C2822" s="194">
        <v>42747</v>
      </c>
      <c r="D2822" s="194" t="s">
        <v>8612</v>
      </c>
      <c r="E2822" s="195" t="s">
        <v>3</v>
      </c>
      <c r="F2822" s="195">
        <v>1464950</v>
      </c>
      <c r="G2822" s="195"/>
      <c r="H2822" s="196" t="s">
        <v>8613</v>
      </c>
      <c r="I2822" s="197">
        <v>0</v>
      </c>
      <c r="J2822" s="197">
        <v>17888101.100000001</v>
      </c>
      <c r="K2822" s="198">
        <f t="shared" si="43"/>
        <v>17888101.100000001</v>
      </c>
      <c r="L2822" s="199" t="s">
        <v>1580</v>
      </c>
    </row>
    <row r="2823" spans="1:12" ht="56.25" customHeight="1">
      <c r="A2823" s="200">
        <v>578</v>
      </c>
      <c r="B2823" s="193" t="s">
        <v>1344</v>
      </c>
      <c r="C2823" s="194">
        <v>42747</v>
      </c>
      <c r="D2823" s="194" t="s">
        <v>8614</v>
      </c>
      <c r="E2823" s="195" t="s">
        <v>3</v>
      </c>
      <c r="F2823" s="195">
        <v>1464989</v>
      </c>
      <c r="G2823" s="195"/>
      <c r="H2823" s="196" t="s">
        <v>8615</v>
      </c>
      <c r="I2823" s="197">
        <v>0</v>
      </c>
      <c r="J2823" s="197">
        <v>152.74</v>
      </c>
      <c r="K2823" s="198">
        <f t="shared" si="43"/>
        <v>152.74</v>
      </c>
      <c r="L2823" s="199" t="s">
        <v>1580</v>
      </c>
    </row>
    <row r="2824" spans="1:12" ht="56.25" customHeight="1">
      <c r="A2824" s="200">
        <v>578</v>
      </c>
      <c r="B2824" s="193" t="s">
        <v>1344</v>
      </c>
      <c r="C2824" s="194">
        <v>42747</v>
      </c>
      <c r="D2824" s="194" t="s">
        <v>8616</v>
      </c>
      <c r="E2824" s="195" t="s">
        <v>3</v>
      </c>
      <c r="F2824" s="195">
        <v>1464990</v>
      </c>
      <c r="G2824" s="195"/>
      <c r="H2824" s="196" t="s">
        <v>8617</v>
      </c>
      <c r="I2824" s="197">
        <v>0</v>
      </c>
      <c r="J2824" s="197">
        <v>215</v>
      </c>
      <c r="K2824" s="198">
        <f t="shared" si="43"/>
        <v>215</v>
      </c>
      <c r="L2824" s="199" t="s">
        <v>1580</v>
      </c>
    </row>
    <row r="2825" spans="1:12" ht="56.25" customHeight="1">
      <c r="A2825" s="200" t="s">
        <v>628</v>
      </c>
      <c r="B2825" s="193" t="s">
        <v>627</v>
      </c>
      <c r="C2825" s="194">
        <v>42747</v>
      </c>
      <c r="D2825" s="194" t="s">
        <v>8618</v>
      </c>
      <c r="E2825" s="195" t="s">
        <v>3</v>
      </c>
      <c r="F2825" s="195">
        <v>1464948</v>
      </c>
      <c r="G2825" s="195"/>
      <c r="H2825" s="196" t="s">
        <v>8619</v>
      </c>
      <c r="I2825" s="197">
        <v>0</v>
      </c>
      <c r="J2825" s="197">
        <v>456</v>
      </c>
      <c r="K2825" s="198">
        <f t="shared" ref="K2825:K2888" si="44">+I2825+J2825</f>
        <v>456</v>
      </c>
      <c r="L2825" s="199" t="s">
        <v>1580</v>
      </c>
    </row>
    <row r="2826" spans="1:12" ht="56.25" customHeight="1">
      <c r="A2826" s="200" t="s">
        <v>628</v>
      </c>
      <c r="B2826" s="193" t="s">
        <v>627</v>
      </c>
      <c r="C2826" s="194">
        <v>42747</v>
      </c>
      <c r="D2826" s="194" t="s">
        <v>8620</v>
      </c>
      <c r="E2826" s="195" t="s">
        <v>3</v>
      </c>
      <c r="F2826" s="195">
        <v>1464955</v>
      </c>
      <c r="G2826" s="195"/>
      <c r="H2826" s="196" t="s">
        <v>8621</v>
      </c>
      <c r="I2826" s="197">
        <v>0</v>
      </c>
      <c r="J2826" s="197">
        <v>252.4</v>
      </c>
      <c r="K2826" s="198">
        <f t="shared" si="44"/>
        <v>252.4</v>
      </c>
      <c r="L2826" s="199" t="s">
        <v>1580</v>
      </c>
    </row>
    <row r="2827" spans="1:12" ht="56.25" customHeight="1">
      <c r="A2827" s="200">
        <v>342</v>
      </c>
      <c r="B2827" s="193" t="s">
        <v>1425</v>
      </c>
      <c r="C2827" s="194">
        <v>42747</v>
      </c>
      <c r="D2827" s="194" t="s">
        <v>8622</v>
      </c>
      <c r="E2827" s="195" t="s">
        <v>3</v>
      </c>
      <c r="F2827" s="195">
        <v>1464970</v>
      </c>
      <c r="G2827" s="195"/>
      <c r="H2827" s="196" t="s">
        <v>8623</v>
      </c>
      <c r="I2827" s="197">
        <v>0</v>
      </c>
      <c r="J2827" s="197">
        <v>2369</v>
      </c>
      <c r="K2827" s="198">
        <f t="shared" si="44"/>
        <v>2369</v>
      </c>
      <c r="L2827" s="199" t="s">
        <v>1580</v>
      </c>
    </row>
    <row r="2828" spans="1:12" ht="56.25" customHeight="1">
      <c r="A2828" s="200">
        <v>46</v>
      </c>
      <c r="B2828" s="193" t="s">
        <v>1402</v>
      </c>
      <c r="C2828" s="194">
        <v>42747</v>
      </c>
      <c r="D2828" s="194" t="s">
        <v>8624</v>
      </c>
      <c r="E2828" s="195" t="s">
        <v>3</v>
      </c>
      <c r="F2828" s="195">
        <v>1464982</v>
      </c>
      <c r="G2828" s="195"/>
      <c r="H2828" s="196" t="s">
        <v>8625</v>
      </c>
      <c r="I2828" s="197">
        <v>0</v>
      </c>
      <c r="J2828" s="197">
        <v>30</v>
      </c>
      <c r="K2828" s="198">
        <f t="shared" si="44"/>
        <v>30</v>
      </c>
      <c r="L2828" s="199" t="s">
        <v>1580</v>
      </c>
    </row>
    <row r="2829" spans="1:12" ht="56.25" customHeight="1">
      <c r="A2829" s="200">
        <v>46</v>
      </c>
      <c r="B2829" s="193" t="s">
        <v>1402</v>
      </c>
      <c r="C2829" s="194">
        <v>42747</v>
      </c>
      <c r="D2829" s="194" t="s">
        <v>8626</v>
      </c>
      <c r="E2829" s="195" t="s">
        <v>3</v>
      </c>
      <c r="F2829" s="195">
        <v>1464984</v>
      </c>
      <c r="G2829" s="195"/>
      <c r="H2829" s="196" t="s">
        <v>8625</v>
      </c>
      <c r="I2829" s="197">
        <v>0</v>
      </c>
      <c r="J2829" s="197">
        <v>115</v>
      </c>
      <c r="K2829" s="198">
        <f t="shared" si="44"/>
        <v>115</v>
      </c>
      <c r="L2829" s="199" t="s">
        <v>1580</v>
      </c>
    </row>
    <row r="2830" spans="1:12" ht="56.25" customHeight="1">
      <c r="A2830" s="200">
        <v>46</v>
      </c>
      <c r="B2830" s="193" t="s">
        <v>1402</v>
      </c>
      <c r="C2830" s="194">
        <v>42747</v>
      </c>
      <c r="D2830" s="194" t="s">
        <v>8627</v>
      </c>
      <c r="E2830" s="195" t="s">
        <v>3</v>
      </c>
      <c r="F2830" s="195">
        <v>1465038</v>
      </c>
      <c r="G2830" s="195"/>
      <c r="H2830" s="196" t="s">
        <v>8628</v>
      </c>
      <c r="I2830" s="197">
        <v>0</v>
      </c>
      <c r="J2830" s="197">
        <v>65</v>
      </c>
      <c r="K2830" s="198">
        <f t="shared" si="44"/>
        <v>65</v>
      </c>
      <c r="L2830" s="199" t="s">
        <v>1580</v>
      </c>
    </row>
    <row r="2831" spans="1:12" ht="56.25" customHeight="1">
      <c r="A2831" s="200">
        <v>291</v>
      </c>
      <c r="B2831" s="193" t="s">
        <v>1395</v>
      </c>
      <c r="C2831" s="194">
        <v>42747</v>
      </c>
      <c r="D2831" s="194" t="s">
        <v>8629</v>
      </c>
      <c r="E2831" s="195" t="s">
        <v>3</v>
      </c>
      <c r="F2831" s="195">
        <v>1465051</v>
      </c>
      <c r="G2831" s="195"/>
      <c r="H2831" s="196" t="s">
        <v>8630</v>
      </c>
      <c r="I2831" s="197">
        <v>0</v>
      </c>
      <c r="J2831" s="197">
        <v>80</v>
      </c>
      <c r="K2831" s="198">
        <f t="shared" si="44"/>
        <v>80</v>
      </c>
      <c r="L2831" s="199" t="s">
        <v>1580</v>
      </c>
    </row>
    <row r="2832" spans="1:12" ht="56.25" customHeight="1">
      <c r="A2832" s="200">
        <v>283</v>
      </c>
      <c r="B2832" s="193" t="s">
        <v>1341</v>
      </c>
      <c r="C2832" s="194">
        <v>42747</v>
      </c>
      <c r="D2832" s="194" t="s">
        <v>8631</v>
      </c>
      <c r="E2832" s="195" t="s">
        <v>3</v>
      </c>
      <c r="F2832" s="195">
        <v>1465074</v>
      </c>
      <c r="G2832" s="195"/>
      <c r="H2832" s="196" t="s">
        <v>8632</v>
      </c>
      <c r="I2832" s="197">
        <v>0</v>
      </c>
      <c r="J2832" s="197">
        <v>136.19999999999999</v>
      </c>
      <c r="K2832" s="198">
        <f t="shared" si="44"/>
        <v>136.19999999999999</v>
      </c>
      <c r="L2832" s="199" t="s">
        <v>1580</v>
      </c>
    </row>
    <row r="2833" spans="1:12" ht="56.25" customHeight="1">
      <c r="A2833" s="200" t="s">
        <v>628</v>
      </c>
      <c r="B2833" s="193" t="s">
        <v>627</v>
      </c>
      <c r="C2833" s="194">
        <v>42747</v>
      </c>
      <c r="D2833" s="194" t="s">
        <v>8633</v>
      </c>
      <c r="E2833" s="195" t="s">
        <v>3</v>
      </c>
      <c r="F2833" s="195">
        <v>1465076</v>
      </c>
      <c r="G2833" s="195"/>
      <c r="H2833" s="196" t="s">
        <v>8634</v>
      </c>
      <c r="I2833" s="197">
        <v>0</v>
      </c>
      <c r="J2833" s="197">
        <v>87.46</v>
      </c>
      <c r="K2833" s="198">
        <f t="shared" si="44"/>
        <v>87.46</v>
      </c>
      <c r="L2833" s="199" t="s">
        <v>1580</v>
      </c>
    </row>
    <row r="2834" spans="1:12" ht="56.25" customHeight="1">
      <c r="A2834" s="200" t="s">
        <v>628</v>
      </c>
      <c r="B2834" s="193" t="s">
        <v>627</v>
      </c>
      <c r="C2834" s="194">
        <v>42747</v>
      </c>
      <c r="D2834" s="194" t="s">
        <v>8635</v>
      </c>
      <c r="E2834" s="195" t="s">
        <v>3</v>
      </c>
      <c r="F2834" s="195">
        <v>1465081</v>
      </c>
      <c r="G2834" s="195"/>
      <c r="H2834" s="196" t="s">
        <v>8636</v>
      </c>
      <c r="I2834" s="197">
        <v>0</v>
      </c>
      <c r="J2834" s="197">
        <v>54.5</v>
      </c>
      <c r="K2834" s="198">
        <f t="shared" si="44"/>
        <v>54.5</v>
      </c>
      <c r="L2834" s="199" t="s">
        <v>1580</v>
      </c>
    </row>
    <row r="2835" spans="1:12" ht="56.25" customHeight="1">
      <c r="A2835" s="200">
        <v>526</v>
      </c>
      <c r="B2835" s="193" t="s">
        <v>1411</v>
      </c>
      <c r="C2835" s="194">
        <v>42747</v>
      </c>
      <c r="D2835" s="194" t="s">
        <v>8637</v>
      </c>
      <c r="E2835" s="195" t="s">
        <v>3</v>
      </c>
      <c r="F2835" s="195">
        <v>1465096</v>
      </c>
      <c r="G2835" s="195"/>
      <c r="H2835" s="196" t="s">
        <v>8638</v>
      </c>
      <c r="I2835" s="197">
        <v>0</v>
      </c>
      <c r="J2835" s="197">
        <v>263.88</v>
      </c>
      <c r="K2835" s="198">
        <f t="shared" si="44"/>
        <v>263.88</v>
      </c>
      <c r="L2835" s="199" t="s">
        <v>1580</v>
      </c>
    </row>
    <row r="2836" spans="1:12" ht="56.25" customHeight="1">
      <c r="A2836" s="200">
        <v>46</v>
      </c>
      <c r="B2836" s="193" t="s">
        <v>1402</v>
      </c>
      <c r="C2836" s="194">
        <v>42747</v>
      </c>
      <c r="D2836" s="194" t="s">
        <v>8639</v>
      </c>
      <c r="E2836" s="195" t="s">
        <v>3</v>
      </c>
      <c r="F2836" s="195">
        <v>1465109</v>
      </c>
      <c r="G2836" s="195"/>
      <c r="H2836" s="196" t="s">
        <v>8640</v>
      </c>
      <c r="I2836" s="197">
        <v>0</v>
      </c>
      <c r="J2836" s="197">
        <v>8</v>
      </c>
      <c r="K2836" s="204">
        <f t="shared" si="44"/>
        <v>8</v>
      </c>
      <c r="L2836" s="199" t="s">
        <v>8305</v>
      </c>
    </row>
    <row r="2837" spans="1:12" ht="56.25" customHeight="1">
      <c r="A2837" s="200" t="s">
        <v>628</v>
      </c>
      <c r="B2837" s="193" t="s">
        <v>627</v>
      </c>
      <c r="C2837" s="194">
        <v>42747</v>
      </c>
      <c r="D2837" s="194" t="s">
        <v>8641</v>
      </c>
      <c r="E2837" s="195" t="s">
        <v>3</v>
      </c>
      <c r="F2837" s="195">
        <v>1465110</v>
      </c>
      <c r="G2837" s="195"/>
      <c r="H2837" s="196" t="s">
        <v>8642</v>
      </c>
      <c r="I2837" s="197">
        <v>0</v>
      </c>
      <c r="J2837" s="197">
        <v>5583.38</v>
      </c>
      <c r="K2837" s="198">
        <f t="shared" si="44"/>
        <v>5583.38</v>
      </c>
      <c r="L2837" s="199" t="s">
        <v>1580</v>
      </c>
    </row>
    <row r="2838" spans="1:12" ht="56.25" customHeight="1">
      <c r="A2838" s="200" t="s">
        <v>628</v>
      </c>
      <c r="B2838" s="193" t="s">
        <v>627</v>
      </c>
      <c r="C2838" s="194">
        <v>42747</v>
      </c>
      <c r="D2838" s="194" t="s">
        <v>8643</v>
      </c>
      <c r="E2838" s="195" t="s">
        <v>3</v>
      </c>
      <c r="F2838" s="195">
        <v>1465111</v>
      </c>
      <c r="G2838" s="195"/>
      <c r="H2838" s="196" t="s">
        <v>8644</v>
      </c>
      <c r="I2838" s="197">
        <v>0</v>
      </c>
      <c r="J2838" s="197">
        <v>470</v>
      </c>
      <c r="K2838" s="198">
        <f t="shared" si="44"/>
        <v>470</v>
      </c>
      <c r="L2838" s="199" t="s">
        <v>1580</v>
      </c>
    </row>
    <row r="2839" spans="1:12" ht="56.25" customHeight="1">
      <c r="A2839" s="200" t="s">
        <v>628</v>
      </c>
      <c r="B2839" s="193" t="s">
        <v>627</v>
      </c>
      <c r="C2839" s="194">
        <v>42747</v>
      </c>
      <c r="D2839" s="194" t="s">
        <v>8645</v>
      </c>
      <c r="E2839" s="195" t="s">
        <v>3</v>
      </c>
      <c r="F2839" s="195">
        <v>1465116</v>
      </c>
      <c r="G2839" s="195"/>
      <c r="H2839" s="196" t="s">
        <v>8646</v>
      </c>
      <c r="I2839" s="197">
        <v>0</v>
      </c>
      <c r="J2839" s="197">
        <v>5917.79</v>
      </c>
      <c r="K2839" s="198">
        <f t="shared" si="44"/>
        <v>5917.79</v>
      </c>
      <c r="L2839" s="199" t="s">
        <v>1580</v>
      </c>
    </row>
    <row r="2840" spans="1:12" ht="56.25" customHeight="1">
      <c r="A2840" s="200" t="s">
        <v>628</v>
      </c>
      <c r="B2840" s="193" t="s">
        <v>627</v>
      </c>
      <c r="C2840" s="194">
        <v>42747</v>
      </c>
      <c r="D2840" s="194" t="s">
        <v>8647</v>
      </c>
      <c r="E2840" s="195" t="s">
        <v>3</v>
      </c>
      <c r="F2840" s="195">
        <v>1465120</v>
      </c>
      <c r="G2840" s="195"/>
      <c r="H2840" s="196" t="s">
        <v>8648</v>
      </c>
      <c r="I2840" s="197">
        <v>0</v>
      </c>
      <c r="J2840" s="197">
        <v>470</v>
      </c>
      <c r="K2840" s="198">
        <f t="shared" si="44"/>
        <v>470</v>
      </c>
      <c r="L2840" s="199" t="s">
        <v>1580</v>
      </c>
    </row>
    <row r="2841" spans="1:12" ht="56.25" customHeight="1">
      <c r="A2841" s="200">
        <v>312</v>
      </c>
      <c r="B2841" s="193" t="s">
        <v>8280</v>
      </c>
      <c r="C2841" s="194">
        <v>42747</v>
      </c>
      <c r="D2841" s="194" t="s">
        <v>8649</v>
      </c>
      <c r="E2841" s="195" t="s">
        <v>3</v>
      </c>
      <c r="F2841" s="195">
        <v>1465122</v>
      </c>
      <c r="G2841" s="195"/>
      <c r="H2841" s="196" t="s">
        <v>8650</v>
      </c>
      <c r="I2841" s="197">
        <v>0</v>
      </c>
      <c r="J2841" s="197">
        <v>508</v>
      </c>
      <c r="K2841" s="198">
        <f t="shared" si="44"/>
        <v>508</v>
      </c>
      <c r="L2841" s="199" t="s">
        <v>1580</v>
      </c>
    </row>
    <row r="2842" spans="1:12" ht="56.25" customHeight="1">
      <c r="A2842" s="200" t="s">
        <v>628</v>
      </c>
      <c r="B2842" s="193" t="s">
        <v>627</v>
      </c>
      <c r="C2842" s="194">
        <v>42747</v>
      </c>
      <c r="D2842" s="194" t="s">
        <v>8651</v>
      </c>
      <c r="E2842" s="195" t="s">
        <v>3</v>
      </c>
      <c r="F2842" s="195">
        <v>1465126</v>
      </c>
      <c r="G2842" s="195"/>
      <c r="H2842" s="196" t="s">
        <v>8652</v>
      </c>
      <c r="I2842" s="197">
        <v>0</v>
      </c>
      <c r="J2842" s="197">
        <v>5917.79</v>
      </c>
      <c r="K2842" s="198">
        <f t="shared" si="44"/>
        <v>5917.79</v>
      </c>
      <c r="L2842" s="199" t="s">
        <v>1580</v>
      </c>
    </row>
    <row r="2843" spans="1:12" ht="56.25" customHeight="1">
      <c r="A2843" s="200" t="s">
        <v>628</v>
      </c>
      <c r="B2843" s="193" t="s">
        <v>627</v>
      </c>
      <c r="C2843" s="194">
        <v>42747</v>
      </c>
      <c r="D2843" s="194" t="s">
        <v>8653</v>
      </c>
      <c r="E2843" s="195" t="s">
        <v>3</v>
      </c>
      <c r="F2843" s="195">
        <v>1465129</v>
      </c>
      <c r="G2843" s="195"/>
      <c r="H2843" s="196" t="s">
        <v>8654</v>
      </c>
      <c r="I2843" s="197">
        <v>0</v>
      </c>
      <c r="J2843" s="197">
        <v>470</v>
      </c>
      <c r="K2843" s="198">
        <f t="shared" si="44"/>
        <v>470</v>
      </c>
      <c r="L2843" s="199" t="s">
        <v>1580</v>
      </c>
    </row>
    <row r="2844" spans="1:12" ht="56.25" customHeight="1">
      <c r="A2844" s="200" t="s">
        <v>628</v>
      </c>
      <c r="B2844" s="193" t="s">
        <v>627</v>
      </c>
      <c r="C2844" s="194">
        <v>42747</v>
      </c>
      <c r="D2844" s="194" t="s">
        <v>8655</v>
      </c>
      <c r="E2844" s="195" t="s">
        <v>3</v>
      </c>
      <c r="F2844" s="195">
        <v>1465203</v>
      </c>
      <c r="G2844" s="195"/>
      <c r="H2844" s="196" t="s">
        <v>8656</v>
      </c>
      <c r="I2844" s="197">
        <v>0</v>
      </c>
      <c r="J2844" s="197">
        <v>500</v>
      </c>
      <c r="K2844" s="198">
        <f t="shared" si="44"/>
        <v>500</v>
      </c>
      <c r="L2844" s="199" t="s">
        <v>1580</v>
      </c>
    </row>
    <row r="2845" spans="1:12" ht="56.25" customHeight="1">
      <c r="A2845" s="200">
        <v>70</v>
      </c>
      <c r="B2845" s="193" t="s">
        <v>4499</v>
      </c>
      <c r="C2845" s="194">
        <v>42747</v>
      </c>
      <c r="D2845" s="194" t="s">
        <v>8657</v>
      </c>
      <c r="E2845" s="195" t="s">
        <v>3</v>
      </c>
      <c r="F2845" s="195">
        <v>1465216</v>
      </c>
      <c r="G2845" s="195"/>
      <c r="H2845" s="196" t="s">
        <v>8658</v>
      </c>
      <c r="I2845" s="197">
        <v>0</v>
      </c>
      <c r="J2845" s="197">
        <v>270</v>
      </c>
      <c r="K2845" s="198">
        <f t="shared" si="44"/>
        <v>270</v>
      </c>
      <c r="L2845" s="199" t="s">
        <v>1580</v>
      </c>
    </row>
    <row r="2846" spans="1:12" ht="56.25" customHeight="1">
      <c r="A2846" s="200">
        <v>35</v>
      </c>
      <c r="B2846" s="193" t="s">
        <v>1403</v>
      </c>
      <c r="C2846" s="194">
        <v>42747</v>
      </c>
      <c r="D2846" s="194" t="s">
        <v>8659</v>
      </c>
      <c r="E2846" s="195" t="s">
        <v>3</v>
      </c>
      <c r="F2846" s="195">
        <v>1465233</v>
      </c>
      <c r="G2846" s="195"/>
      <c r="H2846" s="196" t="s">
        <v>8660</v>
      </c>
      <c r="I2846" s="197">
        <v>0</v>
      </c>
      <c r="J2846" s="197">
        <v>20517</v>
      </c>
      <c r="K2846" s="198">
        <f t="shared" si="44"/>
        <v>20517</v>
      </c>
      <c r="L2846" s="199" t="s">
        <v>1580</v>
      </c>
    </row>
    <row r="2847" spans="1:12" ht="56.25" customHeight="1">
      <c r="A2847" s="200" t="s">
        <v>628</v>
      </c>
      <c r="B2847" s="193" t="s">
        <v>627</v>
      </c>
      <c r="C2847" s="194">
        <v>42747</v>
      </c>
      <c r="D2847" s="194" t="s">
        <v>8661</v>
      </c>
      <c r="E2847" s="195" t="s">
        <v>3</v>
      </c>
      <c r="F2847" s="195">
        <v>1465236</v>
      </c>
      <c r="G2847" s="195"/>
      <c r="H2847" s="196" t="s">
        <v>8662</v>
      </c>
      <c r="I2847" s="197">
        <v>0</v>
      </c>
      <c r="J2847" s="197">
        <v>2520.2800000000002</v>
      </c>
      <c r="K2847" s="198">
        <f t="shared" si="44"/>
        <v>2520.2800000000002</v>
      </c>
      <c r="L2847" s="199" t="s">
        <v>1580</v>
      </c>
    </row>
    <row r="2848" spans="1:12" ht="56.25" customHeight="1">
      <c r="A2848" s="200" t="s">
        <v>628</v>
      </c>
      <c r="B2848" s="193" t="s">
        <v>627</v>
      </c>
      <c r="C2848" s="194">
        <v>42747</v>
      </c>
      <c r="D2848" s="194" t="s">
        <v>8663</v>
      </c>
      <c r="E2848" s="195" t="s">
        <v>3</v>
      </c>
      <c r="F2848" s="195">
        <v>1465240</v>
      </c>
      <c r="G2848" s="195"/>
      <c r="H2848" s="196" t="s">
        <v>8664</v>
      </c>
      <c r="I2848" s="197">
        <v>0</v>
      </c>
      <c r="J2848" s="197">
        <v>2520.2800000000002</v>
      </c>
      <c r="K2848" s="198">
        <f t="shared" si="44"/>
        <v>2520.2800000000002</v>
      </c>
      <c r="L2848" s="199" t="s">
        <v>1580</v>
      </c>
    </row>
    <row r="2849" spans="1:12" ht="56.25" customHeight="1">
      <c r="A2849" s="200">
        <v>47</v>
      </c>
      <c r="B2849" s="193" t="s">
        <v>1390</v>
      </c>
      <c r="C2849" s="194">
        <v>42747</v>
      </c>
      <c r="D2849" s="194" t="s">
        <v>8665</v>
      </c>
      <c r="E2849" s="195" t="s">
        <v>3</v>
      </c>
      <c r="F2849" s="195">
        <v>1465286</v>
      </c>
      <c r="G2849" s="195"/>
      <c r="H2849" s="196" t="s">
        <v>8666</v>
      </c>
      <c r="I2849" s="197">
        <v>0</v>
      </c>
      <c r="J2849" s="197">
        <v>3000</v>
      </c>
      <c r="K2849" s="198">
        <f t="shared" si="44"/>
        <v>3000</v>
      </c>
      <c r="L2849" s="199" t="s">
        <v>1580</v>
      </c>
    </row>
    <row r="2850" spans="1:12" ht="56.25" customHeight="1">
      <c r="A2850" s="200">
        <v>86</v>
      </c>
      <c r="B2850" s="193" t="s">
        <v>1409</v>
      </c>
      <c r="C2850" s="194">
        <v>42748</v>
      </c>
      <c r="D2850" s="194" t="s">
        <v>8667</v>
      </c>
      <c r="E2850" s="195" t="s">
        <v>3</v>
      </c>
      <c r="F2850" s="195">
        <v>1465523</v>
      </c>
      <c r="G2850" s="195"/>
      <c r="H2850" s="196" t="s">
        <v>8668</v>
      </c>
      <c r="I2850" s="197">
        <v>0</v>
      </c>
      <c r="J2850" s="197">
        <v>576</v>
      </c>
      <c r="K2850" s="198">
        <f t="shared" si="44"/>
        <v>576</v>
      </c>
      <c r="L2850" s="199" t="s">
        <v>1580</v>
      </c>
    </row>
    <row r="2851" spans="1:12" ht="56.25" customHeight="1">
      <c r="A2851" s="200" t="s">
        <v>628</v>
      </c>
      <c r="B2851" s="193" t="s">
        <v>627</v>
      </c>
      <c r="C2851" s="194">
        <v>42748</v>
      </c>
      <c r="D2851" s="194" t="s">
        <v>8669</v>
      </c>
      <c r="E2851" s="195" t="s">
        <v>3</v>
      </c>
      <c r="F2851" s="195">
        <v>1465526</v>
      </c>
      <c r="G2851" s="195"/>
      <c r="H2851" s="196" t="s">
        <v>8670</v>
      </c>
      <c r="I2851" s="197">
        <v>0</v>
      </c>
      <c r="J2851" s="197">
        <v>4479.18</v>
      </c>
      <c r="K2851" s="198">
        <f t="shared" si="44"/>
        <v>4479.18</v>
      </c>
      <c r="L2851" s="199" t="s">
        <v>1580</v>
      </c>
    </row>
    <row r="2852" spans="1:12" ht="56.25" customHeight="1">
      <c r="A2852" s="200">
        <v>86</v>
      </c>
      <c r="B2852" s="193" t="s">
        <v>1328</v>
      </c>
      <c r="C2852" s="194">
        <v>42748</v>
      </c>
      <c r="D2852" s="194" t="s">
        <v>8671</v>
      </c>
      <c r="E2852" s="195" t="s">
        <v>3</v>
      </c>
      <c r="F2852" s="195">
        <v>1465527</v>
      </c>
      <c r="G2852" s="195"/>
      <c r="H2852" s="196" t="s">
        <v>8672</v>
      </c>
      <c r="I2852" s="197">
        <v>0</v>
      </c>
      <c r="J2852" s="197">
        <v>536.11</v>
      </c>
      <c r="K2852" s="198">
        <f t="shared" si="44"/>
        <v>536.11</v>
      </c>
      <c r="L2852" s="199" t="s">
        <v>1580</v>
      </c>
    </row>
    <row r="2853" spans="1:12" ht="56.25" customHeight="1">
      <c r="A2853" s="200">
        <v>86</v>
      </c>
      <c r="B2853" s="193" t="s">
        <v>1328</v>
      </c>
      <c r="C2853" s="194">
        <v>42748</v>
      </c>
      <c r="D2853" s="194" t="s">
        <v>8673</v>
      </c>
      <c r="E2853" s="195" t="s">
        <v>3</v>
      </c>
      <c r="F2853" s="195">
        <v>1465530</v>
      </c>
      <c r="G2853" s="195"/>
      <c r="H2853" s="196" t="s">
        <v>8674</v>
      </c>
      <c r="I2853" s="197">
        <v>0</v>
      </c>
      <c r="J2853" s="197">
        <v>26277.27</v>
      </c>
      <c r="K2853" s="198">
        <f t="shared" si="44"/>
        <v>26277.27</v>
      </c>
      <c r="L2853" s="199" t="s">
        <v>10450</v>
      </c>
    </row>
    <row r="2854" spans="1:12" ht="56.25" customHeight="1">
      <c r="A2854" s="200">
        <v>86</v>
      </c>
      <c r="B2854" s="193" t="s">
        <v>1328</v>
      </c>
      <c r="C2854" s="194">
        <v>42748</v>
      </c>
      <c r="D2854" s="194" t="s">
        <v>8675</v>
      </c>
      <c r="E2854" s="195" t="s">
        <v>3</v>
      </c>
      <c r="F2854" s="195">
        <v>1465533</v>
      </c>
      <c r="G2854" s="195"/>
      <c r="H2854" s="196" t="s">
        <v>8676</v>
      </c>
      <c r="I2854" s="197">
        <v>0</v>
      </c>
      <c r="J2854" s="197">
        <v>1656.29</v>
      </c>
      <c r="K2854" s="198">
        <f t="shared" si="44"/>
        <v>1656.29</v>
      </c>
      <c r="L2854" s="199" t="s">
        <v>1580</v>
      </c>
    </row>
    <row r="2855" spans="1:12" ht="56.25" customHeight="1">
      <c r="A2855" s="200" t="s">
        <v>628</v>
      </c>
      <c r="B2855" s="193" t="s">
        <v>627</v>
      </c>
      <c r="C2855" s="194">
        <v>42748</v>
      </c>
      <c r="D2855" s="194" t="s">
        <v>8677</v>
      </c>
      <c r="E2855" s="195" t="s">
        <v>3</v>
      </c>
      <c r="F2855" s="195">
        <v>1465535</v>
      </c>
      <c r="G2855" s="195"/>
      <c r="H2855" s="196" t="s">
        <v>8678</v>
      </c>
      <c r="I2855" s="197">
        <v>0</v>
      </c>
      <c r="J2855" s="197">
        <v>10998.38</v>
      </c>
      <c r="K2855" s="198">
        <f t="shared" si="44"/>
        <v>10998.38</v>
      </c>
      <c r="L2855" s="199" t="s">
        <v>1580</v>
      </c>
    </row>
    <row r="2856" spans="1:12" ht="56.25" customHeight="1">
      <c r="A2856" s="200" t="s">
        <v>628</v>
      </c>
      <c r="B2856" s="193" t="s">
        <v>627</v>
      </c>
      <c r="C2856" s="194">
        <v>42748</v>
      </c>
      <c r="D2856" s="194" t="s">
        <v>8679</v>
      </c>
      <c r="E2856" s="195" t="s">
        <v>3</v>
      </c>
      <c r="F2856" s="195">
        <v>1465540</v>
      </c>
      <c r="G2856" s="195"/>
      <c r="H2856" s="196" t="s">
        <v>8680</v>
      </c>
      <c r="I2856" s="197">
        <v>0</v>
      </c>
      <c r="J2856" s="197">
        <v>3461.64</v>
      </c>
      <c r="K2856" s="198">
        <f t="shared" si="44"/>
        <v>3461.64</v>
      </c>
      <c r="L2856" s="199" t="s">
        <v>1580</v>
      </c>
    </row>
    <row r="2857" spans="1:12" ht="56.25" customHeight="1">
      <c r="A2857" s="200">
        <v>86</v>
      </c>
      <c r="B2857" s="193" t="s">
        <v>1328</v>
      </c>
      <c r="C2857" s="194">
        <v>42748</v>
      </c>
      <c r="D2857" s="194" t="s">
        <v>8681</v>
      </c>
      <c r="E2857" s="195" t="s">
        <v>3</v>
      </c>
      <c r="F2857" s="195">
        <v>1465541</v>
      </c>
      <c r="G2857" s="195"/>
      <c r="H2857" s="196" t="s">
        <v>8682</v>
      </c>
      <c r="I2857" s="197">
        <v>0</v>
      </c>
      <c r="J2857" s="197">
        <v>1134</v>
      </c>
      <c r="K2857" s="198">
        <f t="shared" si="44"/>
        <v>1134</v>
      </c>
      <c r="L2857" s="199" t="s">
        <v>1580</v>
      </c>
    </row>
    <row r="2858" spans="1:12" ht="56.25" customHeight="1">
      <c r="A2858" s="200" t="s">
        <v>628</v>
      </c>
      <c r="B2858" s="193" t="s">
        <v>627</v>
      </c>
      <c r="C2858" s="194">
        <v>42748</v>
      </c>
      <c r="D2858" s="194" t="s">
        <v>8683</v>
      </c>
      <c r="E2858" s="195" t="s">
        <v>3</v>
      </c>
      <c r="F2858" s="195">
        <v>1465544</v>
      </c>
      <c r="G2858" s="195"/>
      <c r="H2858" s="196" t="s">
        <v>8684</v>
      </c>
      <c r="I2858" s="197">
        <v>0</v>
      </c>
      <c r="J2858" s="197">
        <v>929.34</v>
      </c>
      <c r="K2858" s="198">
        <f t="shared" si="44"/>
        <v>929.34</v>
      </c>
      <c r="L2858" s="199" t="s">
        <v>1580</v>
      </c>
    </row>
    <row r="2859" spans="1:12" ht="56.25" customHeight="1">
      <c r="A2859" s="200" t="s">
        <v>635</v>
      </c>
      <c r="B2859" s="193" t="s">
        <v>636</v>
      </c>
      <c r="C2859" s="194">
        <v>42748</v>
      </c>
      <c r="D2859" s="194" t="s">
        <v>8685</v>
      </c>
      <c r="E2859" s="195" t="s">
        <v>3</v>
      </c>
      <c r="F2859" s="195">
        <v>1465547</v>
      </c>
      <c r="G2859" s="195"/>
      <c r="H2859" s="196" t="s">
        <v>8686</v>
      </c>
      <c r="I2859" s="197">
        <v>0</v>
      </c>
      <c r="J2859" s="197">
        <v>3015.03</v>
      </c>
      <c r="K2859" s="198">
        <f t="shared" si="44"/>
        <v>3015.03</v>
      </c>
      <c r="L2859" s="199" t="s">
        <v>1580</v>
      </c>
    </row>
    <row r="2860" spans="1:12" ht="56.25" customHeight="1">
      <c r="A2860" s="200" t="s">
        <v>635</v>
      </c>
      <c r="B2860" s="193" t="s">
        <v>636</v>
      </c>
      <c r="C2860" s="194">
        <v>42748</v>
      </c>
      <c r="D2860" s="194" t="s">
        <v>8687</v>
      </c>
      <c r="E2860" s="195" t="s">
        <v>3</v>
      </c>
      <c r="F2860" s="195">
        <v>1465551</v>
      </c>
      <c r="G2860" s="195"/>
      <c r="H2860" s="196" t="s">
        <v>8688</v>
      </c>
      <c r="I2860" s="197">
        <v>0</v>
      </c>
      <c r="J2860" s="197">
        <v>1101.45</v>
      </c>
      <c r="K2860" s="198">
        <f t="shared" si="44"/>
        <v>1101.45</v>
      </c>
      <c r="L2860" s="199" t="s">
        <v>1580</v>
      </c>
    </row>
    <row r="2861" spans="1:12" ht="56.25" customHeight="1">
      <c r="A2861" s="200">
        <v>86</v>
      </c>
      <c r="B2861" s="193" t="s">
        <v>1328</v>
      </c>
      <c r="C2861" s="194">
        <v>42748</v>
      </c>
      <c r="D2861" s="194" t="s">
        <v>8689</v>
      </c>
      <c r="E2861" s="195" t="s">
        <v>3</v>
      </c>
      <c r="F2861" s="195">
        <v>1465552</v>
      </c>
      <c r="G2861" s="195"/>
      <c r="H2861" s="196" t="s">
        <v>8690</v>
      </c>
      <c r="I2861" s="197">
        <v>0</v>
      </c>
      <c r="J2861" s="197">
        <v>18</v>
      </c>
      <c r="K2861" s="198">
        <f t="shared" si="44"/>
        <v>18</v>
      </c>
      <c r="L2861" s="199" t="s">
        <v>1580</v>
      </c>
    </row>
    <row r="2862" spans="1:12" ht="56.25" customHeight="1">
      <c r="A2862" s="200">
        <v>291</v>
      </c>
      <c r="B2862" s="193" t="s">
        <v>1395</v>
      </c>
      <c r="C2862" s="194">
        <v>42748</v>
      </c>
      <c r="D2862" s="194" t="s">
        <v>8691</v>
      </c>
      <c r="E2862" s="195" t="s">
        <v>3</v>
      </c>
      <c r="F2862" s="195">
        <v>1465569</v>
      </c>
      <c r="G2862" s="195"/>
      <c r="H2862" s="196" t="s">
        <v>8692</v>
      </c>
      <c r="I2862" s="197">
        <v>0</v>
      </c>
      <c r="J2862" s="197">
        <v>128096.96000000001</v>
      </c>
      <c r="K2862" s="198">
        <f t="shared" si="44"/>
        <v>128096.96000000001</v>
      </c>
      <c r="L2862" s="199" t="s">
        <v>1580</v>
      </c>
    </row>
    <row r="2863" spans="1:12" ht="56.25" customHeight="1">
      <c r="A2863" s="200">
        <v>76</v>
      </c>
      <c r="B2863" s="193" t="s">
        <v>1422</v>
      </c>
      <c r="C2863" s="194">
        <v>42748</v>
      </c>
      <c r="D2863" s="194" t="s">
        <v>8693</v>
      </c>
      <c r="E2863" s="195" t="s">
        <v>3</v>
      </c>
      <c r="F2863" s="195">
        <v>1465605</v>
      </c>
      <c r="G2863" s="195"/>
      <c r="H2863" s="196" t="s">
        <v>8694</v>
      </c>
      <c r="I2863" s="197">
        <v>0</v>
      </c>
      <c r="J2863" s="197">
        <v>45</v>
      </c>
      <c r="K2863" s="198">
        <f t="shared" si="44"/>
        <v>45</v>
      </c>
      <c r="L2863" s="199" t="s">
        <v>1580</v>
      </c>
    </row>
    <row r="2864" spans="1:12" ht="56.25" customHeight="1">
      <c r="A2864" s="200">
        <v>51</v>
      </c>
      <c r="B2864" s="193" t="s">
        <v>8524</v>
      </c>
      <c r="C2864" s="194">
        <v>42748</v>
      </c>
      <c r="D2864" s="194" t="s">
        <v>8695</v>
      </c>
      <c r="E2864" s="195" t="s">
        <v>3</v>
      </c>
      <c r="F2864" s="195">
        <v>1465631</v>
      </c>
      <c r="G2864" s="195"/>
      <c r="H2864" s="196" t="s">
        <v>8696</v>
      </c>
      <c r="I2864" s="197">
        <v>0</v>
      </c>
      <c r="J2864" s="197">
        <v>735</v>
      </c>
      <c r="K2864" s="198">
        <f t="shared" si="44"/>
        <v>735</v>
      </c>
      <c r="L2864" s="199" t="s">
        <v>1580</v>
      </c>
    </row>
    <row r="2865" spans="1:12" ht="56.25" customHeight="1">
      <c r="A2865" s="200">
        <v>526</v>
      </c>
      <c r="B2865" s="193" t="s">
        <v>1411</v>
      </c>
      <c r="C2865" s="194">
        <v>42748</v>
      </c>
      <c r="D2865" s="194" t="s">
        <v>8697</v>
      </c>
      <c r="E2865" s="195" t="s">
        <v>3</v>
      </c>
      <c r="F2865" s="195">
        <v>1465634</v>
      </c>
      <c r="G2865" s="195"/>
      <c r="H2865" s="196" t="s">
        <v>8698</v>
      </c>
      <c r="I2865" s="197">
        <v>0</v>
      </c>
      <c r="J2865" s="197">
        <v>15253</v>
      </c>
      <c r="K2865" s="198">
        <f t="shared" si="44"/>
        <v>15253</v>
      </c>
      <c r="L2865" s="199" t="s">
        <v>1580</v>
      </c>
    </row>
    <row r="2866" spans="1:12" ht="56.25" customHeight="1">
      <c r="A2866" s="200">
        <v>526</v>
      </c>
      <c r="B2866" s="193" t="s">
        <v>1411</v>
      </c>
      <c r="C2866" s="194">
        <v>42748</v>
      </c>
      <c r="D2866" s="194" t="s">
        <v>8699</v>
      </c>
      <c r="E2866" s="195" t="s">
        <v>3</v>
      </c>
      <c r="F2866" s="195">
        <v>1465636</v>
      </c>
      <c r="G2866" s="195"/>
      <c r="H2866" s="196" t="s">
        <v>8700</v>
      </c>
      <c r="I2866" s="197">
        <v>0</v>
      </c>
      <c r="J2866" s="197">
        <v>33523.269999999997</v>
      </c>
      <c r="K2866" s="198">
        <f t="shared" si="44"/>
        <v>33523.269999999997</v>
      </c>
      <c r="L2866" s="199" t="s">
        <v>1580</v>
      </c>
    </row>
    <row r="2867" spans="1:12" ht="56.25" customHeight="1">
      <c r="A2867" s="200">
        <v>340</v>
      </c>
      <c r="B2867" s="193" t="s">
        <v>1401</v>
      </c>
      <c r="C2867" s="194">
        <v>42748</v>
      </c>
      <c r="D2867" s="194" t="s">
        <v>8701</v>
      </c>
      <c r="E2867" s="195" t="s">
        <v>3</v>
      </c>
      <c r="F2867" s="195">
        <v>1465416</v>
      </c>
      <c r="G2867" s="195"/>
      <c r="H2867" s="196" t="s">
        <v>8702</v>
      </c>
      <c r="I2867" s="197">
        <v>0</v>
      </c>
      <c r="J2867" s="197">
        <v>4548.8900000000003</v>
      </c>
      <c r="K2867" s="198">
        <f t="shared" si="44"/>
        <v>4548.8900000000003</v>
      </c>
      <c r="L2867" s="199" t="s">
        <v>1580</v>
      </c>
    </row>
    <row r="2868" spans="1:12" ht="56.25" customHeight="1">
      <c r="A2868" s="200" t="s">
        <v>628</v>
      </c>
      <c r="B2868" s="193" t="s">
        <v>627</v>
      </c>
      <c r="C2868" s="194">
        <v>42748</v>
      </c>
      <c r="D2868" s="194" t="s">
        <v>8703</v>
      </c>
      <c r="E2868" s="195" t="s">
        <v>3</v>
      </c>
      <c r="F2868" s="195">
        <v>1465417</v>
      </c>
      <c r="G2868" s="195"/>
      <c r="H2868" s="196" t="s">
        <v>8704</v>
      </c>
      <c r="I2868" s="197">
        <v>0</v>
      </c>
      <c r="J2868" s="197">
        <v>1916.9</v>
      </c>
      <c r="K2868" s="198">
        <f t="shared" si="44"/>
        <v>1916.9</v>
      </c>
      <c r="L2868" s="199" t="s">
        <v>1580</v>
      </c>
    </row>
    <row r="2869" spans="1:12" ht="56.25" customHeight="1">
      <c r="A2869" s="200" t="s">
        <v>628</v>
      </c>
      <c r="B2869" s="193" t="s">
        <v>627</v>
      </c>
      <c r="C2869" s="194">
        <v>42748</v>
      </c>
      <c r="D2869" s="194" t="s">
        <v>8705</v>
      </c>
      <c r="E2869" s="195" t="s">
        <v>3</v>
      </c>
      <c r="F2869" s="195">
        <v>1465418</v>
      </c>
      <c r="G2869" s="195"/>
      <c r="H2869" s="196" t="s">
        <v>8706</v>
      </c>
      <c r="I2869" s="197">
        <v>0</v>
      </c>
      <c r="J2869" s="197">
        <v>1075</v>
      </c>
      <c r="K2869" s="198">
        <f t="shared" si="44"/>
        <v>1075</v>
      </c>
      <c r="L2869" s="199" t="s">
        <v>1580</v>
      </c>
    </row>
    <row r="2870" spans="1:12" ht="56.25" customHeight="1">
      <c r="A2870" s="200" t="s">
        <v>628</v>
      </c>
      <c r="B2870" s="193" t="s">
        <v>627</v>
      </c>
      <c r="C2870" s="194">
        <v>42748</v>
      </c>
      <c r="D2870" s="194" t="s">
        <v>8707</v>
      </c>
      <c r="E2870" s="195" t="s">
        <v>3</v>
      </c>
      <c r="F2870" s="195">
        <v>1465419</v>
      </c>
      <c r="G2870" s="195"/>
      <c r="H2870" s="196" t="s">
        <v>8708</v>
      </c>
      <c r="I2870" s="197">
        <v>0</v>
      </c>
      <c r="J2870" s="197">
        <v>1092.24</v>
      </c>
      <c r="K2870" s="198">
        <f t="shared" si="44"/>
        <v>1092.24</v>
      </c>
      <c r="L2870" s="199" t="s">
        <v>1580</v>
      </c>
    </row>
    <row r="2871" spans="1:12" ht="56.25" customHeight="1">
      <c r="A2871" s="200" t="s">
        <v>628</v>
      </c>
      <c r="B2871" s="193" t="s">
        <v>627</v>
      </c>
      <c r="C2871" s="194">
        <v>42748</v>
      </c>
      <c r="D2871" s="194" t="s">
        <v>8709</v>
      </c>
      <c r="E2871" s="195" t="s">
        <v>3</v>
      </c>
      <c r="F2871" s="195">
        <v>1465420</v>
      </c>
      <c r="G2871" s="195"/>
      <c r="H2871" s="196" t="s">
        <v>8710</v>
      </c>
      <c r="I2871" s="197">
        <v>0</v>
      </c>
      <c r="J2871" s="197">
        <v>312.2</v>
      </c>
      <c r="K2871" s="198">
        <f t="shared" si="44"/>
        <v>312.2</v>
      </c>
      <c r="L2871" s="199" t="s">
        <v>1580</v>
      </c>
    </row>
    <row r="2872" spans="1:12" ht="56.25" customHeight="1">
      <c r="A2872" s="200">
        <v>312</v>
      </c>
      <c r="B2872" s="193" t="s">
        <v>8280</v>
      </c>
      <c r="C2872" s="194">
        <v>42748</v>
      </c>
      <c r="D2872" s="194" t="s">
        <v>8711</v>
      </c>
      <c r="E2872" s="195" t="s">
        <v>3</v>
      </c>
      <c r="F2872" s="195">
        <v>1465421</v>
      </c>
      <c r="G2872" s="195"/>
      <c r="H2872" s="196" t="s">
        <v>8712</v>
      </c>
      <c r="I2872" s="197">
        <v>0</v>
      </c>
      <c r="J2872" s="197">
        <v>443.96</v>
      </c>
      <c r="K2872" s="198">
        <f t="shared" si="44"/>
        <v>443.96</v>
      </c>
      <c r="L2872" s="199" t="s">
        <v>1580</v>
      </c>
    </row>
    <row r="2873" spans="1:12" ht="56.25" customHeight="1">
      <c r="A2873" s="200">
        <v>312</v>
      </c>
      <c r="B2873" s="193" t="s">
        <v>8280</v>
      </c>
      <c r="C2873" s="194">
        <v>42748</v>
      </c>
      <c r="D2873" s="194" t="s">
        <v>8713</v>
      </c>
      <c r="E2873" s="195" t="s">
        <v>3</v>
      </c>
      <c r="F2873" s="195">
        <v>1465422</v>
      </c>
      <c r="G2873" s="195"/>
      <c r="H2873" s="196" t="s">
        <v>8714</v>
      </c>
      <c r="I2873" s="197">
        <v>0</v>
      </c>
      <c r="J2873" s="197">
        <v>25</v>
      </c>
      <c r="K2873" s="198">
        <f t="shared" si="44"/>
        <v>25</v>
      </c>
      <c r="L2873" s="199" t="s">
        <v>1580</v>
      </c>
    </row>
    <row r="2874" spans="1:12" ht="56.25" customHeight="1">
      <c r="A2874" s="200" t="s">
        <v>628</v>
      </c>
      <c r="B2874" s="193" t="s">
        <v>627</v>
      </c>
      <c r="C2874" s="194">
        <v>42748</v>
      </c>
      <c r="D2874" s="194" t="s">
        <v>8715</v>
      </c>
      <c r="E2874" s="195" t="s">
        <v>3</v>
      </c>
      <c r="F2874" s="195">
        <v>1465423</v>
      </c>
      <c r="G2874" s="195"/>
      <c r="H2874" s="196" t="s">
        <v>8716</v>
      </c>
      <c r="I2874" s="197">
        <v>0</v>
      </c>
      <c r="J2874" s="197">
        <v>292.22000000000003</v>
      </c>
      <c r="K2874" s="198">
        <f t="shared" si="44"/>
        <v>292.22000000000003</v>
      </c>
      <c r="L2874" s="199" t="s">
        <v>1580</v>
      </c>
    </row>
    <row r="2875" spans="1:12" ht="56.25" customHeight="1">
      <c r="A2875" s="200" t="s">
        <v>628</v>
      </c>
      <c r="B2875" s="193" t="s">
        <v>627</v>
      </c>
      <c r="C2875" s="194">
        <v>42748</v>
      </c>
      <c r="D2875" s="194" t="s">
        <v>8717</v>
      </c>
      <c r="E2875" s="195" t="s">
        <v>3</v>
      </c>
      <c r="F2875" s="195">
        <v>1465424</v>
      </c>
      <c r="G2875" s="195"/>
      <c r="H2875" s="196" t="s">
        <v>8718</v>
      </c>
      <c r="I2875" s="197">
        <v>0</v>
      </c>
      <c r="J2875" s="197">
        <v>210.4</v>
      </c>
      <c r="K2875" s="198">
        <f t="shared" si="44"/>
        <v>210.4</v>
      </c>
      <c r="L2875" s="199" t="s">
        <v>1580</v>
      </c>
    </row>
    <row r="2876" spans="1:12" ht="56.25" customHeight="1">
      <c r="A2876" s="200" t="s">
        <v>628</v>
      </c>
      <c r="B2876" s="193" t="s">
        <v>627</v>
      </c>
      <c r="C2876" s="194">
        <v>42748</v>
      </c>
      <c r="D2876" s="194" t="s">
        <v>8719</v>
      </c>
      <c r="E2876" s="195" t="s">
        <v>3</v>
      </c>
      <c r="F2876" s="195">
        <v>1465425</v>
      </c>
      <c r="G2876" s="195"/>
      <c r="H2876" s="196" t="s">
        <v>8720</v>
      </c>
      <c r="I2876" s="197">
        <v>0</v>
      </c>
      <c r="J2876" s="197">
        <v>56.7</v>
      </c>
      <c r="K2876" s="198">
        <f t="shared" si="44"/>
        <v>56.7</v>
      </c>
      <c r="L2876" s="199" t="s">
        <v>1580</v>
      </c>
    </row>
    <row r="2877" spans="1:12" ht="56.25" customHeight="1">
      <c r="A2877" s="200">
        <v>312</v>
      </c>
      <c r="B2877" s="193" t="s">
        <v>8280</v>
      </c>
      <c r="C2877" s="194">
        <v>42748</v>
      </c>
      <c r="D2877" s="194" t="s">
        <v>8721</v>
      </c>
      <c r="E2877" s="195" t="s">
        <v>3</v>
      </c>
      <c r="F2877" s="195">
        <v>1465426</v>
      </c>
      <c r="G2877" s="195"/>
      <c r="H2877" s="196" t="s">
        <v>8722</v>
      </c>
      <c r="I2877" s="197">
        <v>0</v>
      </c>
      <c r="J2877" s="197">
        <v>20</v>
      </c>
      <c r="K2877" s="198">
        <f t="shared" si="44"/>
        <v>20</v>
      </c>
      <c r="L2877" s="199" t="s">
        <v>1580</v>
      </c>
    </row>
    <row r="2878" spans="1:12" ht="56.25" customHeight="1">
      <c r="A2878" s="200" t="s">
        <v>628</v>
      </c>
      <c r="B2878" s="193" t="s">
        <v>627</v>
      </c>
      <c r="C2878" s="194">
        <v>42748</v>
      </c>
      <c r="D2878" s="194" t="s">
        <v>8723</v>
      </c>
      <c r="E2878" s="195" t="s">
        <v>3</v>
      </c>
      <c r="F2878" s="195">
        <v>1465491</v>
      </c>
      <c r="G2878" s="195"/>
      <c r="H2878" s="196" t="s">
        <v>8724</v>
      </c>
      <c r="I2878" s="197">
        <v>0</v>
      </c>
      <c r="J2878" s="197">
        <v>100</v>
      </c>
      <c r="K2878" s="198">
        <f t="shared" si="44"/>
        <v>100</v>
      </c>
      <c r="L2878" s="199" t="s">
        <v>1580</v>
      </c>
    </row>
    <row r="2879" spans="1:12" ht="56.25" customHeight="1">
      <c r="A2879" s="200">
        <v>591</v>
      </c>
      <c r="B2879" s="193" t="s">
        <v>6173</v>
      </c>
      <c r="C2879" s="194">
        <v>42748</v>
      </c>
      <c r="D2879" s="194" t="s">
        <v>8725</v>
      </c>
      <c r="E2879" s="195" t="s">
        <v>3</v>
      </c>
      <c r="F2879" s="195">
        <v>1465514</v>
      </c>
      <c r="G2879" s="195"/>
      <c r="H2879" s="196" t="s">
        <v>8726</v>
      </c>
      <c r="I2879" s="197">
        <v>0</v>
      </c>
      <c r="J2879" s="197">
        <v>656</v>
      </c>
      <c r="K2879" s="198">
        <f t="shared" si="44"/>
        <v>656</v>
      </c>
      <c r="L2879" s="199" t="s">
        <v>1580</v>
      </c>
    </row>
    <row r="2880" spans="1:12" ht="56.25" customHeight="1">
      <c r="A2880" s="200">
        <v>117</v>
      </c>
      <c r="B2880" s="193" t="s">
        <v>1397</v>
      </c>
      <c r="C2880" s="194">
        <v>42748</v>
      </c>
      <c r="D2880" s="194" t="s">
        <v>8727</v>
      </c>
      <c r="E2880" s="195" t="s">
        <v>3</v>
      </c>
      <c r="F2880" s="195">
        <v>1465516</v>
      </c>
      <c r="G2880" s="195"/>
      <c r="H2880" s="196" t="s">
        <v>8728</v>
      </c>
      <c r="I2880" s="197">
        <v>0</v>
      </c>
      <c r="J2880" s="197">
        <v>1672</v>
      </c>
      <c r="K2880" s="198">
        <f t="shared" si="44"/>
        <v>1672</v>
      </c>
      <c r="L2880" s="199" t="s">
        <v>1580</v>
      </c>
    </row>
    <row r="2881" spans="1:12" ht="56.25" customHeight="1">
      <c r="A2881" s="200" t="s">
        <v>628</v>
      </c>
      <c r="B2881" s="193" t="s">
        <v>627</v>
      </c>
      <c r="C2881" s="194">
        <v>42748</v>
      </c>
      <c r="D2881" s="194" t="s">
        <v>8729</v>
      </c>
      <c r="E2881" s="195" t="s">
        <v>3</v>
      </c>
      <c r="F2881" s="195">
        <v>1465603</v>
      </c>
      <c r="G2881" s="195"/>
      <c r="H2881" s="196" t="s">
        <v>8730</v>
      </c>
      <c r="I2881" s="197">
        <v>0</v>
      </c>
      <c r="J2881" s="197">
        <v>0.01</v>
      </c>
      <c r="K2881" s="204">
        <f t="shared" si="44"/>
        <v>0.01</v>
      </c>
      <c r="L2881" s="199" t="s">
        <v>8305</v>
      </c>
    </row>
    <row r="2882" spans="1:12" ht="56.25" customHeight="1">
      <c r="A2882" s="200">
        <v>87</v>
      </c>
      <c r="B2882" s="193" t="s">
        <v>1493</v>
      </c>
      <c r="C2882" s="194">
        <v>42748</v>
      </c>
      <c r="D2882" s="194" t="s">
        <v>8731</v>
      </c>
      <c r="E2882" s="195" t="s">
        <v>3</v>
      </c>
      <c r="F2882" s="195">
        <v>1465619</v>
      </c>
      <c r="G2882" s="195"/>
      <c r="H2882" s="196" t="s">
        <v>8732</v>
      </c>
      <c r="I2882" s="197">
        <v>0</v>
      </c>
      <c r="J2882" s="197">
        <v>298.92</v>
      </c>
      <c r="K2882" s="198">
        <f t="shared" si="44"/>
        <v>298.92</v>
      </c>
      <c r="L2882" s="199" t="s">
        <v>1580</v>
      </c>
    </row>
    <row r="2883" spans="1:12" ht="56.25" customHeight="1">
      <c r="A2883" s="200">
        <v>20</v>
      </c>
      <c r="B2883" s="193" t="s">
        <v>1412</v>
      </c>
      <c r="C2883" s="194">
        <v>42748</v>
      </c>
      <c r="D2883" s="194" t="s">
        <v>8733</v>
      </c>
      <c r="E2883" s="195" t="s">
        <v>3</v>
      </c>
      <c r="F2883" s="195">
        <v>1465674</v>
      </c>
      <c r="G2883" s="195"/>
      <c r="H2883" s="196" t="s">
        <v>8734</v>
      </c>
      <c r="I2883" s="197">
        <v>0</v>
      </c>
      <c r="J2883" s="197">
        <v>556.4</v>
      </c>
      <c r="K2883" s="198">
        <f t="shared" si="44"/>
        <v>556.4</v>
      </c>
      <c r="L2883" s="199" t="s">
        <v>1580</v>
      </c>
    </row>
    <row r="2884" spans="1:12" ht="56.25" customHeight="1">
      <c r="A2884" s="200">
        <v>20</v>
      </c>
      <c r="B2884" s="193" t="s">
        <v>1412</v>
      </c>
      <c r="C2884" s="194">
        <v>42748</v>
      </c>
      <c r="D2884" s="194" t="s">
        <v>8735</v>
      </c>
      <c r="E2884" s="195" t="s">
        <v>3</v>
      </c>
      <c r="F2884" s="195">
        <v>1465677</v>
      </c>
      <c r="G2884" s="195"/>
      <c r="H2884" s="196" t="s">
        <v>8736</v>
      </c>
      <c r="I2884" s="197">
        <v>0</v>
      </c>
      <c r="J2884" s="197">
        <v>164</v>
      </c>
      <c r="K2884" s="198">
        <f t="shared" si="44"/>
        <v>164</v>
      </c>
      <c r="L2884" s="199" t="s">
        <v>1580</v>
      </c>
    </row>
    <row r="2885" spans="1:12" ht="56.25" customHeight="1">
      <c r="A2885" s="200">
        <v>291</v>
      </c>
      <c r="B2885" s="193" t="s">
        <v>1395</v>
      </c>
      <c r="C2885" s="194">
        <v>42748</v>
      </c>
      <c r="D2885" s="194" t="s">
        <v>8737</v>
      </c>
      <c r="E2885" s="195" t="s">
        <v>3</v>
      </c>
      <c r="F2885" s="195">
        <v>1465696</v>
      </c>
      <c r="G2885" s="195"/>
      <c r="H2885" s="196" t="s">
        <v>8738</v>
      </c>
      <c r="I2885" s="197">
        <v>0</v>
      </c>
      <c r="J2885" s="197">
        <v>35</v>
      </c>
      <c r="K2885" s="198">
        <f t="shared" si="44"/>
        <v>35</v>
      </c>
      <c r="L2885" s="199" t="s">
        <v>1580</v>
      </c>
    </row>
    <row r="2886" spans="1:12" ht="56.25" customHeight="1">
      <c r="A2886" s="200">
        <v>20</v>
      </c>
      <c r="B2886" s="193" t="s">
        <v>1412</v>
      </c>
      <c r="C2886" s="194">
        <v>42748</v>
      </c>
      <c r="D2886" s="194" t="s">
        <v>8739</v>
      </c>
      <c r="E2886" s="195" t="s">
        <v>3</v>
      </c>
      <c r="F2886" s="195">
        <v>1465705</v>
      </c>
      <c r="G2886" s="195"/>
      <c r="H2886" s="196" t="s">
        <v>8740</v>
      </c>
      <c r="I2886" s="197">
        <v>0</v>
      </c>
      <c r="J2886" s="197">
        <v>717.5</v>
      </c>
      <c r="K2886" s="198">
        <f t="shared" si="44"/>
        <v>717.5</v>
      </c>
      <c r="L2886" s="199" t="s">
        <v>1580</v>
      </c>
    </row>
    <row r="2887" spans="1:12" ht="56.25" customHeight="1">
      <c r="A2887" s="200">
        <v>70</v>
      </c>
      <c r="B2887" s="193" t="s">
        <v>4499</v>
      </c>
      <c r="C2887" s="194">
        <v>42748</v>
      </c>
      <c r="D2887" s="194" t="s">
        <v>8741</v>
      </c>
      <c r="E2887" s="195" t="s">
        <v>3</v>
      </c>
      <c r="F2887" s="195">
        <v>1465721</v>
      </c>
      <c r="G2887" s="195"/>
      <c r="H2887" s="196" t="s">
        <v>8742</v>
      </c>
      <c r="I2887" s="197">
        <v>0</v>
      </c>
      <c r="J2887" s="197">
        <v>12129.54</v>
      </c>
      <c r="K2887" s="198">
        <f t="shared" si="44"/>
        <v>12129.54</v>
      </c>
      <c r="L2887" s="199" t="s">
        <v>1580</v>
      </c>
    </row>
    <row r="2888" spans="1:12" ht="56.25" customHeight="1">
      <c r="A2888" s="200">
        <v>134</v>
      </c>
      <c r="B2888" s="193" t="s">
        <v>1453</v>
      </c>
      <c r="C2888" s="194">
        <v>42748</v>
      </c>
      <c r="D2888" s="194" t="s">
        <v>8743</v>
      </c>
      <c r="E2888" s="195" t="s">
        <v>3</v>
      </c>
      <c r="F2888" s="195">
        <v>1465774</v>
      </c>
      <c r="G2888" s="195"/>
      <c r="H2888" s="196" t="s">
        <v>8744</v>
      </c>
      <c r="I2888" s="197">
        <v>0</v>
      </c>
      <c r="J2888" s="197">
        <v>10965.08</v>
      </c>
      <c r="K2888" s="198">
        <f t="shared" si="44"/>
        <v>10965.08</v>
      </c>
      <c r="L2888" s="199" t="s">
        <v>1580</v>
      </c>
    </row>
    <row r="2889" spans="1:12" ht="56.25" customHeight="1">
      <c r="A2889" s="200" t="s">
        <v>628</v>
      </c>
      <c r="B2889" s="193" t="s">
        <v>627</v>
      </c>
      <c r="C2889" s="194">
        <v>42748</v>
      </c>
      <c r="D2889" s="194" t="s">
        <v>8745</v>
      </c>
      <c r="E2889" s="195" t="s">
        <v>3</v>
      </c>
      <c r="F2889" s="195">
        <v>1465797</v>
      </c>
      <c r="G2889" s="195"/>
      <c r="H2889" s="196" t="s">
        <v>8746</v>
      </c>
      <c r="I2889" s="197">
        <v>0</v>
      </c>
      <c r="J2889" s="197">
        <v>29165.42</v>
      </c>
      <c r="K2889" s="198">
        <f t="shared" ref="K2889:K2952" si="45">+I2889+J2889</f>
        <v>29165.42</v>
      </c>
      <c r="L2889" s="199" t="s">
        <v>1580</v>
      </c>
    </row>
    <row r="2890" spans="1:12" ht="56.25" customHeight="1">
      <c r="A2890" s="200" t="s">
        <v>628</v>
      </c>
      <c r="B2890" s="193" t="s">
        <v>627</v>
      </c>
      <c r="C2890" s="194">
        <v>42748</v>
      </c>
      <c r="D2890" s="194" t="s">
        <v>8747</v>
      </c>
      <c r="E2890" s="195" t="s">
        <v>3</v>
      </c>
      <c r="F2890" s="195">
        <v>1465802</v>
      </c>
      <c r="G2890" s="195"/>
      <c r="H2890" s="196" t="s">
        <v>8748</v>
      </c>
      <c r="I2890" s="197">
        <v>0</v>
      </c>
      <c r="J2890" s="197">
        <v>200</v>
      </c>
      <c r="K2890" s="198">
        <f t="shared" si="45"/>
        <v>200</v>
      </c>
      <c r="L2890" s="199" t="s">
        <v>1580</v>
      </c>
    </row>
    <row r="2891" spans="1:12" ht="56.25" customHeight="1">
      <c r="A2891" s="200" t="s">
        <v>628</v>
      </c>
      <c r="B2891" s="193" t="s">
        <v>627</v>
      </c>
      <c r="C2891" s="194">
        <v>42748</v>
      </c>
      <c r="D2891" s="194" t="s">
        <v>8749</v>
      </c>
      <c r="E2891" s="195" t="s">
        <v>3</v>
      </c>
      <c r="F2891" s="195">
        <v>1465804</v>
      </c>
      <c r="G2891" s="195"/>
      <c r="H2891" s="196" t="s">
        <v>8750</v>
      </c>
      <c r="I2891" s="197">
        <v>0</v>
      </c>
      <c r="J2891" s="197">
        <v>345</v>
      </c>
      <c r="K2891" s="198">
        <f t="shared" si="45"/>
        <v>345</v>
      </c>
      <c r="L2891" s="199" t="s">
        <v>1580</v>
      </c>
    </row>
    <row r="2892" spans="1:12" ht="56.25" customHeight="1">
      <c r="A2892" s="200" t="s">
        <v>628</v>
      </c>
      <c r="B2892" s="193" t="s">
        <v>627</v>
      </c>
      <c r="C2892" s="194">
        <v>42748</v>
      </c>
      <c r="D2892" s="194" t="s">
        <v>8751</v>
      </c>
      <c r="E2892" s="195" t="s">
        <v>3</v>
      </c>
      <c r="F2892" s="195">
        <v>1465811</v>
      </c>
      <c r="G2892" s="195"/>
      <c r="H2892" s="196" t="s">
        <v>8752</v>
      </c>
      <c r="I2892" s="197">
        <v>0</v>
      </c>
      <c r="J2892" s="197">
        <v>200</v>
      </c>
      <c r="K2892" s="198">
        <f t="shared" si="45"/>
        <v>200</v>
      </c>
      <c r="L2892" s="199" t="s">
        <v>1580</v>
      </c>
    </row>
    <row r="2893" spans="1:12" ht="56.25" customHeight="1">
      <c r="A2893" s="200">
        <v>76</v>
      </c>
      <c r="B2893" s="193" t="s">
        <v>1422</v>
      </c>
      <c r="C2893" s="194">
        <v>42748</v>
      </c>
      <c r="D2893" s="194" t="s">
        <v>8753</v>
      </c>
      <c r="E2893" s="195" t="s">
        <v>3</v>
      </c>
      <c r="F2893" s="195">
        <v>1465812</v>
      </c>
      <c r="G2893" s="195"/>
      <c r="H2893" s="196" t="s">
        <v>8754</v>
      </c>
      <c r="I2893" s="197">
        <v>0</v>
      </c>
      <c r="J2893" s="197">
        <v>1740</v>
      </c>
      <c r="K2893" s="198">
        <f t="shared" si="45"/>
        <v>1740</v>
      </c>
      <c r="L2893" s="199" t="s">
        <v>1580</v>
      </c>
    </row>
    <row r="2894" spans="1:12" ht="56.25" customHeight="1">
      <c r="A2894" s="200">
        <v>70</v>
      </c>
      <c r="B2894" s="193" t="s">
        <v>4499</v>
      </c>
      <c r="C2894" s="194">
        <v>42748</v>
      </c>
      <c r="D2894" s="194" t="s">
        <v>8755</v>
      </c>
      <c r="E2894" s="195" t="s">
        <v>3</v>
      </c>
      <c r="F2894" s="195">
        <v>1465818</v>
      </c>
      <c r="G2894" s="195"/>
      <c r="H2894" s="196" t="s">
        <v>8756</v>
      </c>
      <c r="I2894" s="197">
        <v>0</v>
      </c>
      <c r="J2894" s="197">
        <v>92.75</v>
      </c>
      <c r="K2894" s="198">
        <f t="shared" si="45"/>
        <v>92.75</v>
      </c>
      <c r="L2894" s="199" t="s">
        <v>1580</v>
      </c>
    </row>
    <row r="2895" spans="1:12" ht="56.25" customHeight="1">
      <c r="A2895" s="200" t="s">
        <v>628</v>
      </c>
      <c r="B2895" s="193" t="s">
        <v>627</v>
      </c>
      <c r="C2895" s="194">
        <v>42748</v>
      </c>
      <c r="D2895" s="194" t="s">
        <v>8757</v>
      </c>
      <c r="E2895" s="195" t="s">
        <v>3</v>
      </c>
      <c r="F2895" s="195">
        <v>1465823</v>
      </c>
      <c r="G2895" s="195"/>
      <c r="H2895" s="196" t="s">
        <v>8758</v>
      </c>
      <c r="I2895" s="197">
        <v>0</v>
      </c>
      <c r="J2895" s="197">
        <v>50</v>
      </c>
      <c r="K2895" s="198">
        <f t="shared" si="45"/>
        <v>50</v>
      </c>
      <c r="L2895" s="199" t="s">
        <v>1580</v>
      </c>
    </row>
    <row r="2896" spans="1:12" ht="56.25" customHeight="1">
      <c r="A2896" s="200" t="s">
        <v>628</v>
      </c>
      <c r="B2896" s="193" t="s">
        <v>627</v>
      </c>
      <c r="C2896" s="194">
        <v>42748</v>
      </c>
      <c r="D2896" s="194" t="s">
        <v>8759</v>
      </c>
      <c r="E2896" s="195" t="s">
        <v>3</v>
      </c>
      <c r="F2896" s="195">
        <v>1465933</v>
      </c>
      <c r="G2896" s="195"/>
      <c r="H2896" s="196" t="s">
        <v>8760</v>
      </c>
      <c r="I2896" s="197">
        <v>0</v>
      </c>
      <c r="J2896" s="197">
        <v>187.9</v>
      </c>
      <c r="K2896" s="198">
        <f t="shared" si="45"/>
        <v>187.9</v>
      </c>
      <c r="L2896" s="199" t="s">
        <v>1580</v>
      </c>
    </row>
    <row r="2897" spans="1:12" ht="56.25" customHeight="1">
      <c r="A2897" s="200" t="s">
        <v>628</v>
      </c>
      <c r="B2897" s="193" t="s">
        <v>627</v>
      </c>
      <c r="C2897" s="194">
        <v>42748</v>
      </c>
      <c r="D2897" s="194" t="s">
        <v>8761</v>
      </c>
      <c r="E2897" s="195" t="s">
        <v>3</v>
      </c>
      <c r="F2897" s="195">
        <v>1465935</v>
      </c>
      <c r="G2897" s="195"/>
      <c r="H2897" s="196" t="s">
        <v>8762</v>
      </c>
      <c r="I2897" s="197">
        <v>0</v>
      </c>
      <c r="J2897" s="197">
        <v>74.959999999999994</v>
      </c>
      <c r="K2897" s="198">
        <f t="shared" si="45"/>
        <v>74.959999999999994</v>
      </c>
      <c r="L2897" s="199" t="s">
        <v>1580</v>
      </c>
    </row>
    <row r="2898" spans="1:12" ht="56.25" customHeight="1">
      <c r="A2898" s="200">
        <v>203</v>
      </c>
      <c r="B2898" s="193" t="s">
        <v>1332</v>
      </c>
      <c r="C2898" s="194">
        <v>42751</v>
      </c>
      <c r="D2898" s="194" t="s">
        <v>8763</v>
      </c>
      <c r="E2898" s="195" t="s">
        <v>3</v>
      </c>
      <c r="F2898" s="195">
        <v>1466072</v>
      </c>
      <c r="G2898" s="195"/>
      <c r="H2898" s="196" t="s">
        <v>8764</v>
      </c>
      <c r="I2898" s="197">
        <v>0</v>
      </c>
      <c r="J2898" s="197">
        <v>60</v>
      </c>
      <c r="K2898" s="198">
        <f t="shared" si="45"/>
        <v>60</v>
      </c>
      <c r="L2898" s="199" t="s">
        <v>1580</v>
      </c>
    </row>
    <row r="2899" spans="1:12" ht="56.25" customHeight="1">
      <c r="A2899" s="200">
        <v>203</v>
      </c>
      <c r="B2899" s="193" t="s">
        <v>1332</v>
      </c>
      <c r="C2899" s="194">
        <v>42751</v>
      </c>
      <c r="D2899" s="194" t="s">
        <v>8765</v>
      </c>
      <c r="E2899" s="195" t="s">
        <v>3</v>
      </c>
      <c r="F2899" s="195">
        <v>1466075</v>
      </c>
      <c r="G2899" s="195"/>
      <c r="H2899" s="196" t="s">
        <v>8766</v>
      </c>
      <c r="I2899" s="197">
        <v>0</v>
      </c>
      <c r="J2899" s="197">
        <v>500</v>
      </c>
      <c r="K2899" s="198">
        <f t="shared" si="45"/>
        <v>500</v>
      </c>
      <c r="L2899" s="199" t="s">
        <v>1580</v>
      </c>
    </row>
    <row r="2900" spans="1:12" ht="56.25" customHeight="1">
      <c r="A2900" s="200">
        <v>222</v>
      </c>
      <c r="B2900" s="193" t="s">
        <v>1398</v>
      </c>
      <c r="C2900" s="194">
        <v>42751</v>
      </c>
      <c r="D2900" s="194" t="s">
        <v>8767</v>
      </c>
      <c r="E2900" s="195" t="s">
        <v>3</v>
      </c>
      <c r="F2900" s="195">
        <v>1466132</v>
      </c>
      <c r="G2900" s="195"/>
      <c r="H2900" s="196" t="s">
        <v>8768</v>
      </c>
      <c r="I2900" s="197">
        <v>0</v>
      </c>
      <c r="J2900" s="197">
        <v>24927.65</v>
      </c>
      <c r="K2900" s="198">
        <f t="shared" si="45"/>
        <v>24927.65</v>
      </c>
      <c r="L2900" s="199" t="s">
        <v>1580</v>
      </c>
    </row>
    <row r="2901" spans="1:12" ht="56.25" customHeight="1">
      <c r="A2901" s="200" t="s">
        <v>628</v>
      </c>
      <c r="B2901" s="193" t="s">
        <v>627</v>
      </c>
      <c r="C2901" s="194">
        <v>42751</v>
      </c>
      <c r="D2901" s="194" t="s">
        <v>8769</v>
      </c>
      <c r="E2901" s="195" t="s">
        <v>3</v>
      </c>
      <c r="F2901" s="195">
        <v>1466134</v>
      </c>
      <c r="G2901" s="195"/>
      <c r="H2901" s="196" t="s">
        <v>8770</v>
      </c>
      <c r="I2901" s="197">
        <v>0</v>
      </c>
      <c r="J2901" s="197">
        <v>1553.85</v>
      </c>
      <c r="K2901" s="198">
        <f t="shared" si="45"/>
        <v>1553.85</v>
      </c>
      <c r="L2901" s="199" t="s">
        <v>1580</v>
      </c>
    </row>
    <row r="2902" spans="1:12" ht="56.25" customHeight="1">
      <c r="A2902" s="200" t="s">
        <v>628</v>
      </c>
      <c r="B2902" s="193" t="s">
        <v>627</v>
      </c>
      <c r="C2902" s="194">
        <v>42751</v>
      </c>
      <c r="D2902" s="194" t="s">
        <v>8771</v>
      </c>
      <c r="E2902" s="195" t="s">
        <v>3</v>
      </c>
      <c r="F2902" s="195">
        <v>1466137</v>
      </c>
      <c r="G2902" s="195"/>
      <c r="H2902" s="196" t="s">
        <v>8772</v>
      </c>
      <c r="I2902" s="197">
        <v>0</v>
      </c>
      <c r="J2902" s="197">
        <v>11165.15</v>
      </c>
      <c r="K2902" s="198">
        <f t="shared" si="45"/>
        <v>11165.15</v>
      </c>
      <c r="L2902" s="199" t="s">
        <v>1580</v>
      </c>
    </row>
    <row r="2903" spans="1:12" ht="56.25" customHeight="1">
      <c r="A2903" s="200" t="s">
        <v>628</v>
      </c>
      <c r="B2903" s="193" t="s">
        <v>627</v>
      </c>
      <c r="C2903" s="194">
        <v>42751</v>
      </c>
      <c r="D2903" s="194" t="s">
        <v>8773</v>
      </c>
      <c r="E2903" s="195" t="s">
        <v>3</v>
      </c>
      <c r="F2903" s="195">
        <v>1466139</v>
      </c>
      <c r="G2903" s="195"/>
      <c r="H2903" s="196" t="s">
        <v>8774</v>
      </c>
      <c r="I2903" s="197">
        <v>0</v>
      </c>
      <c r="J2903" s="197">
        <v>5917.72</v>
      </c>
      <c r="K2903" s="198">
        <f t="shared" si="45"/>
        <v>5917.72</v>
      </c>
      <c r="L2903" s="199" t="s">
        <v>1580</v>
      </c>
    </row>
    <row r="2904" spans="1:12" ht="56.25" customHeight="1">
      <c r="A2904" s="200">
        <v>340</v>
      </c>
      <c r="B2904" s="193" t="s">
        <v>1401</v>
      </c>
      <c r="C2904" s="194">
        <v>42751</v>
      </c>
      <c r="D2904" s="194" t="s">
        <v>8775</v>
      </c>
      <c r="E2904" s="195" t="s">
        <v>3</v>
      </c>
      <c r="F2904" s="195">
        <v>1466203</v>
      </c>
      <c r="G2904" s="195"/>
      <c r="H2904" s="196" t="s">
        <v>8776</v>
      </c>
      <c r="I2904" s="197">
        <v>0</v>
      </c>
      <c r="J2904" s="197">
        <v>17873.34</v>
      </c>
      <c r="K2904" s="198">
        <f t="shared" si="45"/>
        <v>17873.34</v>
      </c>
      <c r="L2904" s="199" t="s">
        <v>1580</v>
      </c>
    </row>
    <row r="2905" spans="1:12" ht="56.25" customHeight="1">
      <c r="A2905" s="200">
        <v>340</v>
      </c>
      <c r="B2905" s="193" t="s">
        <v>1401</v>
      </c>
      <c r="C2905" s="194">
        <v>42751</v>
      </c>
      <c r="D2905" s="194" t="s">
        <v>8777</v>
      </c>
      <c r="E2905" s="195" t="s">
        <v>3</v>
      </c>
      <c r="F2905" s="195">
        <v>1466206</v>
      </c>
      <c r="G2905" s="195"/>
      <c r="H2905" s="196" t="s">
        <v>8778</v>
      </c>
      <c r="I2905" s="197">
        <v>0</v>
      </c>
      <c r="J2905" s="197">
        <v>22942.5</v>
      </c>
      <c r="K2905" s="198">
        <f t="shared" si="45"/>
        <v>22942.5</v>
      </c>
      <c r="L2905" s="199" t="s">
        <v>1580</v>
      </c>
    </row>
    <row r="2906" spans="1:12" ht="56.25" customHeight="1">
      <c r="A2906" s="200">
        <v>206</v>
      </c>
      <c r="B2906" s="193" t="s">
        <v>1331</v>
      </c>
      <c r="C2906" s="194">
        <v>42751</v>
      </c>
      <c r="D2906" s="194" t="s">
        <v>8779</v>
      </c>
      <c r="E2906" s="195" t="s">
        <v>3</v>
      </c>
      <c r="F2906" s="195">
        <v>1466208</v>
      </c>
      <c r="G2906" s="195"/>
      <c r="H2906" s="196" t="s">
        <v>8780</v>
      </c>
      <c r="I2906" s="197">
        <v>0</v>
      </c>
      <c r="J2906" s="197">
        <v>700</v>
      </c>
      <c r="K2906" s="198">
        <f t="shared" si="45"/>
        <v>700</v>
      </c>
      <c r="L2906" s="199" t="s">
        <v>1580</v>
      </c>
    </row>
    <row r="2907" spans="1:12" ht="56.25" customHeight="1">
      <c r="A2907" s="200">
        <v>291</v>
      </c>
      <c r="B2907" s="193" t="s">
        <v>1395</v>
      </c>
      <c r="C2907" s="194">
        <v>42751</v>
      </c>
      <c r="D2907" s="194" t="s">
        <v>8781</v>
      </c>
      <c r="E2907" s="195" t="s">
        <v>3</v>
      </c>
      <c r="F2907" s="195">
        <v>1466210</v>
      </c>
      <c r="G2907" s="195"/>
      <c r="H2907" s="196" t="s">
        <v>8782</v>
      </c>
      <c r="I2907" s="197">
        <v>0</v>
      </c>
      <c r="J2907" s="197">
        <v>16504.849999999999</v>
      </c>
      <c r="K2907" s="198">
        <f t="shared" si="45"/>
        <v>16504.849999999999</v>
      </c>
      <c r="L2907" s="199" t="s">
        <v>1580</v>
      </c>
    </row>
    <row r="2908" spans="1:12" ht="56.25" customHeight="1">
      <c r="A2908" s="200">
        <v>206</v>
      </c>
      <c r="B2908" s="193" t="s">
        <v>1331</v>
      </c>
      <c r="C2908" s="194">
        <v>42751</v>
      </c>
      <c r="D2908" s="194" t="s">
        <v>8783</v>
      </c>
      <c r="E2908" s="195" t="s">
        <v>3</v>
      </c>
      <c r="F2908" s="195">
        <v>1466211</v>
      </c>
      <c r="G2908" s="195"/>
      <c r="H2908" s="196" t="s">
        <v>8784</v>
      </c>
      <c r="I2908" s="197">
        <v>0</v>
      </c>
      <c r="J2908" s="197">
        <v>60</v>
      </c>
      <c r="K2908" s="198">
        <f t="shared" si="45"/>
        <v>60</v>
      </c>
      <c r="L2908" s="199" t="s">
        <v>1580</v>
      </c>
    </row>
    <row r="2909" spans="1:12" ht="56.25" customHeight="1">
      <c r="A2909" s="200">
        <v>222</v>
      </c>
      <c r="B2909" s="193" t="s">
        <v>1398</v>
      </c>
      <c r="C2909" s="194">
        <v>42751</v>
      </c>
      <c r="D2909" s="194" t="s">
        <v>8785</v>
      </c>
      <c r="E2909" s="195" t="s">
        <v>3</v>
      </c>
      <c r="F2909" s="195">
        <v>1466212</v>
      </c>
      <c r="G2909" s="195"/>
      <c r="H2909" s="196" t="s">
        <v>8786</v>
      </c>
      <c r="I2909" s="197">
        <v>0</v>
      </c>
      <c r="J2909" s="197">
        <v>8369.44</v>
      </c>
      <c r="K2909" s="198">
        <f t="shared" si="45"/>
        <v>8369.44</v>
      </c>
      <c r="L2909" s="199" t="s">
        <v>1580</v>
      </c>
    </row>
    <row r="2910" spans="1:12" ht="56.25" customHeight="1">
      <c r="A2910" s="200">
        <v>590</v>
      </c>
      <c r="B2910" s="193" t="s">
        <v>1420</v>
      </c>
      <c r="C2910" s="194">
        <v>42751</v>
      </c>
      <c r="D2910" s="194" t="s">
        <v>8787</v>
      </c>
      <c r="E2910" s="195" t="s">
        <v>3</v>
      </c>
      <c r="F2910" s="195">
        <v>1466213</v>
      </c>
      <c r="G2910" s="195"/>
      <c r="H2910" s="196" t="s">
        <v>8788</v>
      </c>
      <c r="I2910" s="197">
        <v>0</v>
      </c>
      <c r="J2910" s="197">
        <v>12968.5</v>
      </c>
      <c r="K2910" s="198">
        <f t="shared" si="45"/>
        <v>12968.5</v>
      </c>
      <c r="L2910" s="199" t="s">
        <v>1580</v>
      </c>
    </row>
    <row r="2911" spans="1:12" ht="56.25" customHeight="1">
      <c r="A2911" s="200">
        <v>373</v>
      </c>
      <c r="B2911" s="193" t="s">
        <v>1444</v>
      </c>
      <c r="C2911" s="194">
        <v>42751</v>
      </c>
      <c r="D2911" s="194" t="s">
        <v>8789</v>
      </c>
      <c r="E2911" s="195" t="s">
        <v>3</v>
      </c>
      <c r="F2911" s="195">
        <v>1466214</v>
      </c>
      <c r="G2911" s="195"/>
      <c r="H2911" s="196" t="s">
        <v>8790</v>
      </c>
      <c r="I2911" s="197">
        <v>0</v>
      </c>
      <c r="J2911" s="197">
        <v>1160</v>
      </c>
      <c r="K2911" s="198">
        <f t="shared" si="45"/>
        <v>1160</v>
      </c>
      <c r="L2911" s="199" t="s">
        <v>1580</v>
      </c>
    </row>
    <row r="2912" spans="1:12" ht="56.25" customHeight="1">
      <c r="A2912" s="200" t="s">
        <v>628</v>
      </c>
      <c r="B2912" s="193" t="s">
        <v>627</v>
      </c>
      <c r="C2912" s="194">
        <v>42751</v>
      </c>
      <c r="D2912" s="194" t="s">
        <v>8791</v>
      </c>
      <c r="E2912" s="195" t="s">
        <v>3</v>
      </c>
      <c r="F2912" s="195">
        <v>1466067</v>
      </c>
      <c r="G2912" s="195"/>
      <c r="H2912" s="196" t="s">
        <v>8792</v>
      </c>
      <c r="I2912" s="197">
        <v>0</v>
      </c>
      <c r="J2912" s="197">
        <v>130</v>
      </c>
      <c r="K2912" s="198">
        <f t="shared" si="45"/>
        <v>130</v>
      </c>
      <c r="L2912" s="199" t="s">
        <v>1580</v>
      </c>
    </row>
    <row r="2913" spans="1:12" ht="56.25" customHeight="1">
      <c r="A2913" s="200">
        <v>283</v>
      </c>
      <c r="B2913" s="193" t="s">
        <v>1341</v>
      </c>
      <c r="C2913" s="194">
        <v>42751</v>
      </c>
      <c r="D2913" s="194" t="s">
        <v>8793</v>
      </c>
      <c r="E2913" s="195" t="s">
        <v>3</v>
      </c>
      <c r="F2913" s="195">
        <v>1466162</v>
      </c>
      <c r="G2913" s="195"/>
      <c r="H2913" s="196" t="s">
        <v>8794</v>
      </c>
      <c r="I2913" s="197">
        <v>0</v>
      </c>
      <c r="J2913" s="197">
        <v>371</v>
      </c>
      <c r="K2913" s="198">
        <f t="shared" si="45"/>
        <v>371</v>
      </c>
      <c r="L2913" s="199" t="s">
        <v>1580</v>
      </c>
    </row>
    <row r="2914" spans="1:12" ht="56.25" customHeight="1">
      <c r="A2914" s="200">
        <v>70</v>
      </c>
      <c r="B2914" s="193" t="s">
        <v>4499</v>
      </c>
      <c r="C2914" s="194">
        <v>42751</v>
      </c>
      <c r="D2914" s="194" t="s">
        <v>8795</v>
      </c>
      <c r="E2914" s="195" t="s">
        <v>3</v>
      </c>
      <c r="F2914" s="195">
        <v>1466180</v>
      </c>
      <c r="G2914" s="195"/>
      <c r="H2914" s="196" t="s">
        <v>8796</v>
      </c>
      <c r="I2914" s="197">
        <v>0</v>
      </c>
      <c r="J2914" s="197">
        <v>64</v>
      </c>
      <c r="K2914" s="198">
        <f t="shared" si="45"/>
        <v>64</v>
      </c>
      <c r="L2914" s="199" t="s">
        <v>1580</v>
      </c>
    </row>
    <row r="2915" spans="1:12" ht="56.25" customHeight="1">
      <c r="A2915" s="200">
        <v>526</v>
      </c>
      <c r="B2915" s="193" t="s">
        <v>1411</v>
      </c>
      <c r="C2915" s="194">
        <v>42751</v>
      </c>
      <c r="D2915" s="194" t="s">
        <v>8797</v>
      </c>
      <c r="E2915" s="195" t="s">
        <v>3</v>
      </c>
      <c r="F2915" s="195">
        <v>1466201</v>
      </c>
      <c r="G2915" s="195"/>
      <c r="H2915" s="196" t="s">
        <v>8798</v>
      </c>
      <c r="I2915" s="197">
        <v>0</v>
      </c>
      <c r="J2915" s="197">
        <v>195.97</v>
      </c>
      <c r="K2915" s="198">
        <f t="shared" si="45"/>
        <v>195.97</v>
      </c>
      <c r="L2915" s="199" t="s">
        <v>1580</v>
      </c>
    </row>
    <row r="2916" spans="1:12" ht="56.25" customHeight="1">
      <c r="A2916" s="200">
        <v>108</v>
      </c>
      <c r="B2916" s="193" t="s">
        <v>8799</v>
      </c>
      <c r="C2916" s="194">
        <v>42751</v>
      </c>
      <c r="D2916" s="194" t="s">
        <v>8800</v>
      </c>
      <c r="E2916" s="195" t="s">
        <v>3</v>
      </c>
      <c r="F2916" s="195">
        <v>1466280</v>
      </c>
      <c r="G2916" s="195"/>
      <c r="H2916" s="196" t="s">
        <v>8801</v>
      </c>
      <c r="I2916" s="197">
        <v>0</v>
      </c>
      <c r="J2916" s="197">
        <v>1869.32</v>
      </c>
      <c r="K2916" s="198">
        <f t="shared" si="45"/>
        <v>1869.32</v>
      </c>
      <c r="L2916" s="199" t="s">
        <v>1580</v>
      </c>
    </row>
    <row r="2917" spans="1:12" ht="56.25" customHeight="1">
      <c r="A2917" s="200">
        <v>108</v>
      </c>
      <c r="B2917" s="193" t="s">
        <v>8799</v>
      </c>
      <c r="C2917" s="194">
        <v>42751</v>
      </c>
      <c r="D2917" s="194" t="s">
        <v>8802</v>
      </c>
      <c r="E2917" s="195" t="s">
        <v>3</v>
      </c>
      <c r="F2917" s="195">
        <v>1466283</v>
      </c>
      <c r="G2917" s="195"/>
      <c r="H2917" s="196" t="s">
        <v>8803</v>
      </c>
      <c r="I2917" s="197">
        <v>0</v>
      </c>
      <c r="J2917" s="197">
        <v>2500</v>
      </c>
      <c r="K2917" s="198">
        <f t="shared" si="45"/>
        <v>2500</v>
      </c>
      <c r="L2917" s="199" t="s">
        <v>1580</v>
      </c>
    </row>
    <row r="2918" spans="1:12" ht="56.25" customHeight="1">
      <c r="A2918" s="200">
        <v>46</v>
      </c>
      <c r="B2918" s="193" t="s">
        <v>1402</v>
      </c>
      <c r="C2918" s="194">
        <v>42751</v>
      </c>
      <c r="D2918" s="194" t="s">
        <v>8804</v>
      </c>
      <c r="E2918" s="195" t="s">
        <v>3</v>
      </c>
      <c r="F2918" s="195">
        <v>1466305</v>
      </c>
      <c r="G2918" s="195"/>
      <c r="H2918" s="196" t="s">
        <v>4404</v>
      </c>
      <c r="I2918" s="197">
        <v>0</v>
      </c>
      <c r="J2918" s="197">
        <v>782</v>
      </c>
      <c r="K2918" s="198">
        <f t="shared" si="45"/>
        <v>782</v>
      </c>
      <c r="L2918" s="199" t="s">
        <v>1580</v>
      </c>
    </row>
    <row r="2919" spans="1:12" ht="56.25" customHeight="1">
      <c r="A2919" s="200" t="s">
        <v>628</v>
      </c>
      <c r="B2919" s="193" t="s">
        <v>627</v>
      </c>
      <c r="C2919" s="194">
        <v>42751</v>
      </c>
      <c r="D2919" s="194" t="s">
        <v>8805</v>
      </c>
      <c r="E2919" s="195" t="s">
        <v>3</v>
      </c>
      <c r="F2919" s="195">
        <v>1466344</v>
      </c>
      <c r="G2919" s="195"/>
      <c r="H2919" s="196" t="s">
        <v>8806</v>
      </c>
      <c r="I2919" s="197">
        <v>0</v>
      </c>
      <c r="J2919" s="197">
        <v>27.16</v>
      </c>
      <c r="K2919" s="198">
        <f t="shared" si="45"/>
        <v>27.16</v>
      </c>
      <c r="L2919" s="199" t="s">
        <v>1580</v>
      </c>
    </row>
    <row r="2920" spans="1:12" ht="56.25" customHeight="1">
      <c r="A2920" s="200" t="s">
        <v>628</v>
      </c>
      <c r="B2920" s="193" t="s">
        <v>627</v>
      </c>
      <c r="C2920" s="194">
        <v>42751</v>
      </c>
      <c r="D2920" s="194" t="s">
        <v>8807</v>
      </c>
      <c r="E2920" s="195" t="s">
        <v>3</v>
      </c>
      <c r="F2920" s="195">
        <v>1466349</v>
      </c>
      <c r="G2920" s="195"/>
      <c r="H2920" s="196" t="s">
        <v>8808</v>
      </c>
      <c r="I2920" s="197">
        <v>0</v>
      </c>
      <c r="J2920" s="197">
        <v>325.87</v>
      </c>
      <c r="K2920" s="198">
        <f t="shared" si="45"/>
        <v>325.87</v>
      </c>
      <c r="L2920" s="199" t="s">
        <v>1580</v>
      </c>
    </row>
    <row r="2921" spans="1:12" ht="56.25" customHeight="1">
      <c r="A2921" s="200">
        <v>222</v>
      </c>
      <c r="B2921" s="193" t="s">
        <v>1398</v>
      </c>
      <c r="C2921" s="194">
        <v>42752</v>
      </c>
      <c r="D2921" s="194" t="s">
        <v>8809</v>
      </c>
      <c r="E2921" s="195" t="s">
        <v>3</v>
      </c>
      <c r="F2921" s="195">
        <v>1466657</v>
      </c>
      <c r="G2921" s="195"/>
      <c r="H2921" s="196" t="s">
        <v>8810</v>
      </c>
      <c r="I2921" s="197">
        <v>0</v>
      </c>
      <c r="J2921" s="197">
        <v>18440.75</v>
      </c>
      <c r="K2921" s="198">
        <f t="shared" si="45"/>
        <v>18440.75</v>
      </c>
      <c r="L2921" s="199" t="s">
        <v>1580</v>
      </c>
    </row>
    <row r="2922" spans="1:12" ht="56.25" customHeight="1">
      <c r="A2922" s="200">
        <v>287</v>
      </c>
      <c r="B2922" s="193" t="s">
        <v>1333</v>
      </c>
      <c r="C2922" s="194">
        <v>42752</v>
      </c>
      <c r="D2922" s="194" t="s">
        <v>8811</v>
      </c>
      <c r="E2922" s="195" t="s">
        <v>3</v>
      </c>
      <c r="F2922" s="195">
        <v>1466673</v>
      </c>
      <c r="G2922" s="195"/>
      <c r="H2922" s="196" t="s">
        <v>8812</v>
      </c>
      <c r="I2922" s="197">
        <v>0</v>
      </c>
      <c r="J2922" s="197">
        <v>85316.49</v>
      </c>
      <c r="K2922" s="198">
        <f t="shared" si="45"/>
        <v>85316.49</v>
      </c>
      <c r="L2922" s="199" t="s">
        <v>1580</v>
      </c>
    </row>
    <row r="2923" spans="1:12" ht="56.25" customHeight="1">
      <c r="A2923" s="200" t="s">
        <v>635</v>
      </c>
      <c r="B2923" s="193" t="s">
        <v>636</v>
      </c>
      <c r="C2923" s="194">
        <v>42752</v>
      </c>
      <c r="D2923" s="194" t="s">
        <v>8813</v>
      </c>
      <c r="E2923" s="195" t="s">
        <v>3</v>
      </c>
      <c r="F2923" s="195">
        <v>1466684</v>
      </c>
      <c r="G2923" s="195"/>
      <c r="H2923" s="196" t="s">
        <v>8814</v>
      </c>
      <c r="I2923" s="197">
        <v>0</v>
      </c>
      <c r="J2923" s="197">
        <v>193.41</v>
      </c>
      <c r="K2923" s="198">
        <f t="shared" si="45"/>
        <v>193.41</v>
      </c>
      <c r="L2923" s="199" t="s">
        <v>1580</v>
      </c>
    </row>
    <row r="2924" spans="1:12" ht="56.25" customHeight="1">
      <c r="A2924" s="200" t="s">
        <v>635</v>
      </c>
      <c r="B2924" s="193" t="s">
        <v>636</v>
      </c>
      <c r="C2924" s="194">
        <v>42752</v>
      </c>
      <c r="D2924" s="194" t="s">
        <v>8815</v>
      </c>
      <c r="E2924" s="195" t="s">
        <v>3</v>
      </c>
      <c r="F2924" s="195">
        <v>1466686</v>
      </c>
      <c r="G2924" s="195"/>
      <c r="H2924" s="196" t="s">
        <v>8816</v>
      </c>
      <c r="I2924" s="197">
        <v>0</v>
      </c>
      <c r="J2924" s="197">
        <v>769.21</v>
      </c>
      <c r="K2924" s="198">
        <f t="shared" si="45"/>
        <v>769.21</v>
      </c>
      <c r="L2924" s="199" t="s">
        <v>1580</v>
      </c>
    </row>
    <row r="2925" spans="1:12" ht="56.25" customHeight="1">
      <c r="A2925" s="200" t="s">
        <v>635</v>
      </c>
      <c r="B2925" s="193" t="s">
        <v>636</v>
      </c>
      <c r="C2925" s="194">
        <v>42752</v>
      </c>
      <c r="D2925" s="194" t="s">
        <v>8817</v>
      </c>
      <c r="E2925" s="195" t="s">
        <v>3</v>
      </c>
      <c r="F2925" s="195">
        <v>1466690</v>
      </c>
      <c r="G2925" s="195"/>
      <c r="H2925" s="196" t="s">
        <v>8818</v>
      </c>
      <c r="I2925" s="197">
        <v>0</v>
      </c>
      <c r="J2925" s="197">
        <v>177.21</v>
      </c>
      <c r="K2925" s="198">
        <f t="shared" si="45"/>
        <v>177.21</v>
      </c>
      <c r="L2925" s="199" t="s">
        <v>1580</v>
      </c>
    </row>
    <row r="2926" spans="1:12" ht="56.25" customHeight="1">
      <c r="A2926" s="200" t="s">
        <v>635</v>
      </c>
      <c r="B2926" s="193" t="s">
        <v>636</v>
      </c>
      <c r="C2926" s="194">
        <v>42752</v>
      </c>
      <c r="D2926" s="194" t="s">
        <v>8819</v>
      </c>
      <c r="E2926" s="195" t="s">
        <v>3</v>
      </c>
      <c r="F2926" s="195">
        <v>1466693</v>
      </c>
      <c r="G2926" s="195"/>
      <c r="H2926" s="196" t="s">
        <v>8820</v>
      </c>
      <c r="I2926" s="197">
        <v>0</v>
      </c>
      <c r="J2926" s="197">
        <v>1161.6500000000001</v>
      </c>
      <c r="K2926" s="198">
        <f t="shared" si="45"/>
        <v>1161.6500000000001</v>
      </c>
      <c r="L2926" s="199" t="s">
        <v>1580</v>
      </c>
    </row>
    <row r="2927" spans="1:12" ht="56.25" customHeight="1">
      <c r="A2927" s="200">
        <v>20</v>
      </c>
      <c r="B2927" s="193" t="s">
        <v>1412</v>
      </c>
      <c r="C2927" s="194">
        <v>42752</v>
      </c>
      <c r="D2927" s="194" t="s">
        <v>8821</v>
      </c>
      <c r="E2927" s="195" t="s">
        <v>3</v>
      </c>
      <c r="F2927" s="195">
        <v>1466565</v>
      </c>
      <c r="G2927" s="195"/>
      <c r="H2927" s="196" t="s">
        <v>8822</v>
      </c>
      <c r="I2927" s="197">
        <v>0</v>
      </c>
      <c r="J2927" s="197">
        <v>34.85</v>
      </c>
      <c r="K2927" s="198">
        <f t="shared" si="45"/>
        <v>34.85</v>
      </c>
      <c r="L2927" s="199" t="s">
        <v>1580</v>
      </c>
    </row>
    <row r="2928" spans="1:12" ht="56.25" customHeight="1">
      <c r="A2928" s="200">
        <v>591</v>
      </c>
      <c r="B2928" s="193" t="s">
        <v>6173</v>
      </c>
      <c r="C2928" s="194">
        <v>42752</v>
      </c>
      <c r="D2928" s="194" t="s">
        <v>8823</v>
      </c>
      <c r="E2928" s="195" t="s">
        <v>3</v>
      </c>
      <c r="F2928" s="195">
        <v>1466599</v>
      </c>
      <c r="G2928" s="195"/>
      <c r="H2928" s="196" t="s">
        <v>8824</v>
      </c>
      <c r="I2928" s="197">
        <v>0</v>
      </c>
      <c r="J2928" s="197">
        <v>89.2</v>
      </c>
      <c r="K2928" s="198">
        <f t="shared" si="45"/>
        <v>89.2</v>
      </c>
      <c r="L2928" s="199" t="s">
        <v>1580</v>
      </c>
    </row>
    <row r="2929" spans="1:12" ht="56.25" customHeight="1">
      <c r="A2929" s="200">
        <v>526</v>
      </c>
      <c r="B2929" s="193" t="s">
        <v>1411</v>
      </c>
      <c r="C2929" s="194">
        <v>42752</v>
      </c>
      <c r="D2929" s="194" t="s">
        <v>8825</v>
      </c>
      <c r="E2929" s="195" t="s">
        <v>3</v>
      </c>
      <c r="F2929" s="195">
        <v>1466699</v>
      </c>
      <c r="G2929" s="195"/>
      <c r="H2929" s="196" t="s">
        <v>1459</v>
      </c>
      <c r="I2929" s="197">
        <v>0</v>
      </c>
      <c r="J2929" s="197">
        <v>45</v>
      </c>
      <c r="K2929" s="198">
        <f t="shared" si="45"/>
        <v>45</v>
      </c>
      <c r="L2929" s="199" t="s">
        <v>1580</v>
      </c>
    </row>
    <row r="2930" spans="1:12" ht="56.25" customHeight="1">
      <c r="A2930" s="200">
        <v>526</v>
      </c>
      <c r="B2930" s="193" t="s">
        <v>1411</v>
      </c>
      <c r="C2930" s="194">
        <v>42752</v>
      </c>
      <c r="D2930" s="194" t="s">
        <v>8826</v>
      </c>
      <c r="E2930" s="195" t="s">
        <v>3</v>
      </c>
      <c r="F2930" s="195">
        <v>1466700</v>
      </c>
      <c r="G2930" s="195"/>
      <c r="H2930" s="196" t="s">
        <v>8827</v>
      </c>
      <c r="I2930" s="197">
        <v>0</v>
      </c>
      <c r="J2930" s="197">
        <v>45</v>
      </c>
      <c r="K2930" s="198">
        <f t="shared" si="45"/>
        <v>45</v>
      </c>
      <c r="L2930" s="199" t="s">
        <v>1580</v>
      </c>
    </row>
    <row r="2931" spans="1:12" ht="56.25" customHeight="1">
      <c r="A2931" s="200">
        <v>582</v>
      </c>
      <c r="B2931" s="193" t="s">
        <v>6120</v>
      </c>
      <c r="C2931" s="194">
        <v>42752</v>
      </c>
      <c r="D2931" s="194" t="s">
        <v>8828</v>
      </c>
      <c r="E2931" s="195" t="s">
        <v>3</v>
      </c>
      <c r="F2931" s="195">
        <v>1466728</v>
      </c>
      <c r="G2931" s="195"/>
      <c r="H2931" s="196" t="s">
        <v>8829</v>
      </c>
      <c r="I2931" s="197">
        <v>0</v>
      </c>
      <c r="J2931" s="197">
        <v>609</v>
      </c>
      <c r="K2931" s="198">
        <f t="shared" si="45"/>
        <v>609</v>
      </c>
      <c r="L2931" s="199" t="s">
        <v>1580</v>
      </c>
    </row>
    <row r="2932" spans="1:12" ht="56.25" customHeight="1">
      <c r="A2932" s="200">
        <v>582</v>
      </c>
      <c r="B2932" s="193" t="s">
        <v>6120</v>
      </c>
      <c r="C2932" s="194">
        <v>42752</v>
      </c>
      <c r="D2932" s="194" t="s">
        <v>8830</v>
      </c>
      <c r="E2932" s="195" t="s">
        <v>3</v>
      </c>
      <c r="F2932" s="195">
        <v>1466752</v>
      </c>
      <c r="G2932" s="195"/>
      <c r="H2932" s="196" t="s">
        <v>8831</v>
      </c>
      <c r="I2932" s="197">
        <v>0</v>
      </c>
      <c r="J2932" s="197">
        <v>1057</v>
      </c>
      <c r="K2932" s="198">
        <f t="shared" si="45"/>
        <v>1057</v>
      </c>
      <c r="L2932" s="199" t="s">
        <v>1580</v>
      </c>
    </row>
    <row r="2933" spans="1:12" ht="56.25" customHeight="1">
      <c r="A2933" s="200" t="s">
        <v>628</v>
      </c>
      <c r="B2933" s="193" t="s">
        <v>627</v>
      </c>
      <c r="C2933" s="194">
        <v>42752</v>
      </c>
      <c r="D2933" s="194" t="s">
        <v>8832</v>
      </c>
      <c r="E2933" s="195" t="s">
        <v>3</v>
      </c>
      <c r="F2933" s="195">
        <v>1466767</v>
      </c>
      <c r="G2933" s="195"/>
      <c r="H2933" s="196" t="s">
        <v>8833</v>
      </c>
      <c r="I2933" s="197">
        <v>0</v>
      </c>
      <c r="J2933" s="197">
        <v>49.3</v>
      </c>
      <c r="K2933" s="198">
        <f t="shared" si="45"/>
        <v>49.3</v>
      </c>
      <c r="L2933" s="199" t="s">
        <v>1580</v>
      </c>
    </row>
    <row r="2934" spans="1:12" ht="56.25" customHeight="1">
      <c r="A2934" s="200" t="s">
        <v>628</v>
      </c>
      <c r="B2934" s="193" t="s">
        <v>627</v>
      </c>
      <c r="C2934" s="194">
        <v>42752</v>
      </c>
      <c r="D2934" s="194" t="s">
        <v>8834</v>
      </c>
      <c r="E2934" s="195" t="s">
        <v>3</v>
      </c>
      <c r="F2934" s="195">
        <v>1466769</v>
      </c>
      <c r="G2934" s="195"/>
      <c r="H2934" s="196" t="s">
        <v>8835</v>
      </c>
      <c r="I2934" s="197">
        <v>0</v>
      </c>
      <c r="J2934" s="197">
        <v>764.8</v>
      </c>
      <c r="K2934" s="198">
        <f t="shared" si="45"/>
        <v>764.8</v>
      </c>
      <c r="L2934" s="199" t="s">
        <v>1580</v>
      </c>
    </row>
    <row r="2935" spans="1:12" ht="56.25" customHeight="1">
      <c r="A2935" s="200">
        <v>526</v>
      </c>
      <c r="B2935" s="193" t="s">
        <v>1411</v>
      </c>
      <c r="C2935" s="194">
        <v>42752</v>
      </c>
      <c r="D2935" s="194" t="s">
        <v>8836</v>
      </c>
      <c r="E2935" s="195" t="s">
        <v>3</v>
      </c>
      <c r="F2935" s="195">
        <v>1466779</v>
      </c>
      <c r="G2935" s="195"/>
      <c r="H2935" s="196" t="s">
        <v>8837</v>
      </c>
      <c r="I2935" s="197">
        <v>0</v>
      </c>
      <c r="J2935" s="197">
        <v>18693</v>
      </c>
      <c r="K2935" s="198">
        <f t="shared" si="45"/>
        <v>18693</v>
      </c>
      <c r="L2935" s="199" t="s">
        <v>1580</v>
      </c>
    </row>
    <row r="2936" spans="1:12" ht="56.25" customHeight="1">
      <c r="A2936" s="200">
        <v>342</v>
      </c>
      <c r="B2936" s="193" t="s">
        <v>1425</v>
      </c>
      <c r="C2936" s="194">
        <v>42752</v>
      </c>
      <c r="D2936" s="194" t="s">
        <v>8838</v>
      </c>
      <c r="E2936" s="195" t="s">
        <v>3</v>
      </c>
      <c r="F2936" s="195">
        <v>1466799</v>
      </c>
      <c r="G2936" s="195"/>
      <c r="H2936" s="196" t="s">
        <v>8839</v>
      </c>
      <c r="I2936" s="197">
        <v>0</v>
      </c>
      <c r="J2936" s="197">
        <v>2000</v>
      </c>
      <c r="K2936" s="198">
        <f t="shared" si="45"/>
        <v>2000</v>
      </c>
      <c r="L2936" s="199" t="s">
        <v>1580</v>
      </c>
    </row>
    <row r="2937" spans="1:12" ht="56.25" customHeight="1">
      <c r="A2937" s="200">
        <v>513</v>
      </c>
      <c r="B2937" s="193" t="s">
        <v>1394</v>
      </c>
      <c r="C2937" s="194">
        <v>42752</v>
      </c>
      <c r="D2937" s="194" t="s">
        <v>8840</v>
      </c>
      <c r="E2937" s="195" t="s">
        <v>3</v>
      </c>
      <c r="F2937" s="195">
        <v>1466802</v>
      </c>
      <c r="G2937" s="195"/>
      <c r="H2937" s="196" t="s">
        <v>8841</v>
      </c>
      <c r="I2937" s="197">
        <v>0</v>
      </c>
      <c r="J2937" s="197">
        <v>3286</v>
      </c>
      <c r="K2937" s="198">
        <f t="shared" si="45"/>
        <v>3286</v>
      </c>
      <c r="L2937" s="199" t="s">
        <v>1580</v>
      </c>
    </row>
    <row r="2938" spans="1:12" ht="56.25" customHeight="1">
      <c r="A2938" s="200">
        <v>526</v>
      </c>
      <c r="B2938" s="193" t="s">
        <v>1411</v>
      </c>
      <c r="C2938" s="194">
        <v>42752</v>
      </c>
      <c r="D2938" s="194" t="s">
        <v>8842</v>
      </c>
      <c r="E2938" s="195" t="s">
        <v>3</v>
      </c>
      <c r="F2938" s="195">
        <v>1466835</v>
      </c>
      <c r="G2938" s="195"/>
      <c r="H2938" s="196" t="s">
        <v>1479</v>
      </c>
      <c r="I2938" s="197">
        <v>0</v>
      </c>
      <c r="J2938" s="197">
        <v>155.6</v>
      </c>
      <c r="K2938" s="198">
        <f t="shared" si="45"/>
        <v>155.6</v>
      </c>
      <c r="L2938" s="199" t="s">
        <v>1580</v>
      </c>
    </row>
    <row r="2939" spans="1:12" ht="56.25" customHeight="1">
      <c r="A2939" s="200" t="s">
        <v>628</v>
      </c>
      <c r="B2939" s="193" t="s">
        <v>627</v>
      </c>
      <c r="C2939" s="194">
        <v>42752</v>
      </c>
      <c r="D2939" s="194" t="s">
        <v>8843</v>
      </c>
      <c r="E2939" s="195" t="s">
        <v>3</v>
      </c>
      <c r="F2939" s="195">
        <v>1466840</v>
      </c>
      <c r="G2939" s="195"/>
      <c r="H2939" s="196" t="s">
        <v>8844</v>
      </c>
      <c r="I2939" s="197">
        <v>0</v>
      </c>
      <c r="J2939" s="197">
        <v>683.45</v>
      </c>
      <c r="K2939" s="198">
        <f t="shared" si="45"/>
        <v>683.45</v>
      </c>
      <c r="L2939" s="199" t="s">
        <v>1580</v>
      </c>
    </row>
    <row r="2940" spans="1:12" ht="56.25" customHeight="1">
      <c r="A2940" s="200">
        <v>312</v>
      </c>
      <c r="B2940" s="193" t="s">
        <v>8280</v>
      </c>
      <c r="C2940" s="194">
        <v>42752</v>
      </c>
      <c r="D2940" s="194" t="s">
        <v>8845</v>
      </c>
      <c r="E2940" s="195" t="s">
        <v>3</v>
      </c>
      <c r="F2940" s="195">
        <v>1466843</v>
      </c>
      <c r="G2940" s="195"/>
      <c r="H2940" s="196" t="s">
        <v>8846</v>
      </c>
      <c r="I2940" s="197">
        <v>0</v>
      </c>
      <c r="J2940" s="197">
        <v>914</v>
      </c>
      <c r="K2940" s="198">
        <f t="shared" si="45"/>
        <v>914</v>
      </c>
      <c r="L2940" s="199" t="s">
        <v>1580</v>
      </c>
    </row>
    <row r="2941" spans="1:12" ht="56.25" customHeight="1">
      <c r="A2941" s="200">
        <v>16</v>
      </c>
      <c r="B2941" s="193" t="s">
        <v>1405</v>
      </c>
      <c r="C2941" s="194">
        <v>42752</v>
      </c>
      <c r="D2941" s="194" t="s">
        <v>8847</v>
      </c>
      <c r="E2941" s="195" t="s">
        <v>3</v>
      </c>
      <c r="F2941" s="195">
        <v>1466845</v>
      </c>
      <c r="G2941" s="195"/>
      <c r="H2941" s="196" t="s">
        <v>8848</v>
      </c>
      <c r="I2941" s="197">
        <v>0</v>
      </c>
      <c r="J2941" s="197">
        <v>25</v>
      </c>
      <c r="K2941" s="198">
        <f t="shared" si="45"/>
        <v>25</v>
      </c>
      <c r="L2941" s="199" t="s">
        <v>1580</v>
      </c>
    </row>
    <row r="2942" spans="1:12" ht="56.25" customHeight="1">
      <c r="A2942" s="200">
        <v>526</v>
      </c>
      <c r="B2942" s="193" t="s">
        <v>1411</v>
      </c>
      <c r="C2942" s="194">
        <v>42752</v>
      </c>
      <c r="D2942" s="194" t="s">
        <v>8849</v>
      </c>
      <c r="E2942" s="195" t="s">
        <v>3</v>
      </c>
      <c r="F2942" s="195">
        <v>1466847</v>
      </c>
      <c r="G2942" s="195"/>
      <c r="H2942" s="196" t="s">
        <v>8850</v>
      </c>
      <c r="I2942" s="197">
        <v>0</v>
      </c>
      <c r="J2942" s="197">
        <v>2208</v>
      </c>
      <c r="K2942" s="198">
        <f t="shared" si="45"/>
        <v>2208</v>
      </c>
      <c r="L2942" s="199" t="s">
        <v>1580</v>
      </c>
    </row>
    <row r="2943" spans="1:12" ht="56.25" customHeight="1">
      <c r="A2943" s="200">
        <v>526</v>
      </c>
      <c r="B2943" s="193" t="s">
        <v>1411</v>
      </c>
      <c r="C2943" s="194">
        <v>42752</v>
      </c>
      <c r="D2943" s="194" t="s">
        <v>8851</v>
      </c>
      <c r="E2943" s="195" t="s">
        <v>3</v>
      </c>
      <c r="F2943" s="195">
        <v>1466873</v>
      </c>
      <c r="G2943" s="195"/>
      <c r="H2943" s="196" t="s">
        <v>8852</v>
      </c>
      <c r="I2943" s="197">
        <v>0</v>
      </c>
      <c r="J2943" s="197">
        <v>2100</v>
      </c>
      <c r="K2943" s="198">
        <f t="shared" si="45"/>
        <v>2100</v>
      </c>
      <c r="L2943" s="199" t="s">
        <v>1580</v>
      </c>
    </row>
    <row r="2944" spans="1:12" ht="56.25" customHeight="1">
      <c r="A2944" s="200">
        <v>526</v>
      </c>
      <c r="B2944" s="193" t="s">
        <v>1411</v>
      </c>
      <c r="C2944" s="194">
        <v>42752</v>
      </c>
      <c r="D2944" s="194" t="s">
        <v>8853</v>
      </c>
      <c r="E2944" s="195" t="s">
        <v>3</v>
      </c>
      <c r="F2944" s="195">
        <v>1466877</v>
      </c>
      <c r="G2944" s="195"/>
      <c r="H2944" s="196" t="s">
        <v>8854</v>
      </c>
      <c r="I2944" s="197">
        <v>0</v>
      </c>
      <c r="J2944" s="197">
        <v>76</v>
      </c>
      <c r="K2944" s="198">
        <f t="shared" si="45"/>
        <v>76</v>
      </c>
      <c r="L2944" s="199" t="s">
        <v>1580</v>
      </c>
    </row>
    <row r="2945" spans="1:12" ht="56.25" customHeight="1">
      <c r="A2945" s="200">
        <v>526</v>
      </c>
      <c r="B2945" s="193" t="s">
        <v>1411</v>
      </c>
      <c r="C2945" s="194">
        <v>42752</v>
      </c>
      <c r="D2945" s="194" t="s">
        <v>8855</v>
      </c>
      <c r="E2945" s="195" t="s">
        <v>3</v>
      </c>
      <c r="F2945" s="195">
        <v>1466878</v>
      </c>
      <c r="G2945" s="195"/>
      <c r="H2945" s="196" t="s">
        <v>8856</v>
      </c>
      <c r="I2945" s="197">
        <v>0</v>
      </c>
      <c r="J2945" s="197">
        <v>76</v>
      </c>
      <c r="K2945" s="198">
        <f t="shared" si="45"/>
        <v>76</v>
      </c>
      <c r="L2945" s="199" t="s">
        <v>1580</v>
      </c>
    </row>
    <row r="2946" spans="1:12" ht="56.25" customHeight="1">
      <c r="A2946" s="200">
        <v>20</v>
      </c>
      <c r="B2946" s="193" t="s">
        <v>1412</v>
      </c>
      <c r="C2946" s="194">
        <v>42752</v>
      </c>
      <c r="D2946" s="194" t="s">
        <v>8857</v>
      </c>
      <c r="E2946" s="195" t="s">
        <v>3</v>
      </c>
      <c r="F2946" s="195">
        <v>1466957</v>
      </c>
      <c r="G2946" s="195"/>
      <c r="H2946" s="196" t="s">
        <v>8858</v>
      </c>
      <c r="I2946" s="197">
        <v>0</v>
      </c>
      <c r="J2946" s="197">
        <v>0.1</v>
      </c>
      <c r="K2946" s="198">
        <f t="shared" si="45"/>
        <v>0.1</v>
      </c>
      <c r="L2946" s="199" t="s">
        <v>1580</v>
      </c>
    </row>
    <row r="2947" spans="1:12" ht="56.25" customHeight="1">
      <c r="A2947" s="200">
        <v>526</v>
      </c>
      <c r="B2947" s="193" t="s">
        <v>1411</v>
      </c>
      <c r="C2947" s="194">
        <v>42752</v>
      </c>
      <c r="D2947" s="194" t="s">
        <v>8859</v>
      </c>
      <c r="E2947" s="195" t="s">
        <v>3</v>
      </c>
      <c r="F2947" s="195">
        <v>1466958</v>
      </c>
      <c r="G2947" s="195"/>
      <c r="H2947" s="196" t="s">
        <v>8860</v>
      </c>
      <c r="I2947" s="197">
        <v>0</v>
      </c>
      <c r="J2947" s="197">
        <v>1800</v>
      </c>
      <c r="K2947" s="198">
        <f t="shared" si="45"/>
        <v>1800</v>
      </c>
      <c r="L2947" s="199" t="s">
        <v>1580</v>
      </c>
    </row>
    <row r="2948" spans="1:12" ht="56.25" customHeight="1">
      <c r="A2948" s="200">
        <v>20</v>
      </c>
      <c r="B2948" s="193" t="s">
        <v>1412</v>
      </c>
      <c r="C2948" s="194">
        <v>42752</v>
      </c>
      <c r="D2948" s="194" t="s">
        <v>8861</v>
      </c>
      <c r="E2948" s="195" t="s">
        <v>3</v>
      </c>
      <c r="F2948" s="195">
        <v>1466961</v>
      </c>
      <c r="G2948" s="195"/>
      <c r="H2948" s="196" t="s">
        <v>8862</v>
      </c>
      <c r="I2948" s="197">
        <v>0</v>
      </c>
      <c r="J2948" s="197">
        <v>722</v>
      </c>
      <c r="K2948" s="198">
        <f t="shared" si="45"/>
        <v>722</v>
      </c>
      <c r="L2948" s="199" t="s">
        <v>1580</v>
      </c>
    </row>
    <row r="2949" spans="1:12" ht="56.25" customHeight="1">
      <c r="A2949" s="200">
        <v>46</v>
      </c>
      <c r="B2949" s="193" t="s">
        <v>1402</v>
      </c>
      <c r="C2949" s="194">
        <v>42752</v>
      </c>
      <c r="D2949" s="194" t="s">
        <v>8863</v>
      </c>
      <c r="E2949" s="195" t="s">
        <v>3</v>
      </c>
      <c r="F2949" s="195">
        <v>1466981</v>
      </c>
      <c r="G2949" s="195"/>
      <c r="H2949" s="196" t="s">
        <v>8864</v>
      </c>
      <c r="I2949" s="197">
        <v>0</v>
      </c>
      <c r="J2949" s="197">
        <v>0.04</v>
      </c>
      <c r="K2949" s="198">
        <f t="shared" si="45"/>
        <v>0.04</v>
      </c>
      <c r="L2949" s="199" t="s">
        <v>1580</v>
      </c>
    </row>
    <row r="2950" spans="1:12" ht="56.25" customHeight="1">
      <c r="A2950" s="200" t="s">
        <v>628</v>
      </c>
      <c r="B2950" s="193" t="s">
        <v>627</v>
      </c>
      <c r="C2950" s="194">
        <v>42753</v>
      </c>
      <c r="D2950" s="194" t="s">
        <v>8865</v>
      </c>
      <c r="E2950" s="195" t="s">
        <v>3</v>
      </c>
      <c r="F2950" s="195">
        <v>1467161</v>
      </c>
      <c r="G2950" s="195"/>
      <c r="H2950" s="196" t="s">
        <v>8866</v>
      </c>
      <c r="I2950" s="197">
        <v>0</v>
      </c>
      <c r="J2950" s="197">
        <v>943.53</v>
      </c>
      <c r="K2950" s="198">
        <f t="shared" si="45"/>
        <v>943.53</v>
      </c>
      <c r="L2950" s="199" t="s">
        <v>1580</v>
      </c>
    </row>
    <row r="2951" spans="1:12" ht="56.25" customHeight="1">
      <c r="A2951" s="200" t="s">
        <v>628</v>
      </c>
      <c r="B2951" s="193" t="s">
        <v>627</v>
      </c>
      <c r="C2951" s="194">
        <v>42753</v>
      </c>
      <c r="D2951" s="194" t="s">
        <v>8867</v>
      </c>
      <c r="E2951" s="195" t="s">
        <v>3</v>
      </c>
      <c r="F2951" s="195">
        <v>1467163</v>
      </c>
      <c r="G2951" s="195"/>
      <c r="H2951" s="196" t="s">
        <v>8868</v>
      </c>
      <c r="I2951" s="197">
        <v>0</v>
      </c>
      <c r="J2951" s="197">
        <v>5694.32</v>
      </c>
      <c r="K2951" s="198">
        <f t="shared" si="45"/>
        <v>5694.32</v>
      </c>
      <c r="L2951" s="199" t="s">
        <v>1580</v>
      </c>
    </row>
    <row r="2952" spans="1:12" ht="56.25" customHeight="1">
      <c r="A2952" s="200" t="s">
        <v>628</v>
      </c>
      <c r="B2952" s="193" t="s">
        <v>627</v>
      </c>
      <c r="C2952" s="194">
        <v>42753</v>
      </c>
      <c r="D2952" s="194" t="s">
        <v>8869</v>
      </c>
      <c r="E2952" s="195" t="s">
        <v>3</v>
      </c>
      <c r="F2952" s="195">
        <v>1467164</v>
      </c>
      <c r="G2952" s="195"/>
      <c r="H2952" s="196" t="s">
        <v>8870</v>
      </c>
      <c r="I2952" s="197">
        <v>0</v>
      </c>
      <c r="J2952" s="197">
        <v>2205.5700000000002</v>
      </c>
      <c r="K2952" s="198">
        <f t="shared" si="45"/>
        <v>2205.5700000000002</v>
      </c>
      <c r="L2952" s="199" t="s">
        <v>1580</v>
      </c>
    </row>
    <row r="2953" spans="1:12" ht="56.25" customHeight="1">
      <c r="A2953" s="200" t="s">
        <v>628</v>
      </c>
      <c r="B2953" s="193" t="s">
        <v>627</v>
      </c>
      <c r="C2953" s="194">
        <v>42753</v>
      </c>
      <c r="D2953" s="194" t="s">
        <v>8871</v>
      </c>
      <c r="E2953" s="195" t="s">
        <v>3</v>
      </c>
      <c r="F2953" s="195">
        <v>1467165</v>
      </c>
      <c r="G2953" s="195"/>
      <c r="H2953" s="196" t="s">
        <v>8872</v>
      </c>
      <c r="I2953" s="197">
        <v>0</v>
      </c>
      <c r="J2953" s="197">
        <v>2647.39</v>
      </c>
      <c r="K2953" s="198">
        <f t="shared" ref="K2953:K3016" si="46">+I2953+J2953</f>
        <v>2647.39</v>
      </c>
      <c r="L2953" s="199" t="s">
        <v>1580</v>
      </c>
    </row>
    <row r="2954" spans="1:12" ht="56.25" customHeight="1">
      <c r="A2954" s="200" t="s">
        <v>628</v>
      </c>
      <c r="B2954" s="193" t="s">
        <v>627</v>
      </c>
      <c r="C2954" s="194">
        <v>42753</v>
      </c>
      <c r="D2954" s="194" t="s">
        <v>8873</v>
      </c>
      <c r="E2954" s="195" t="s">
        <v>3</v>
      </c>
      <c r="F2954" s="195">
        <v>1467168</v>
      </c>
      <c r="G2954" s="195"/>
      <c r="H2954" s="196" t="s">
        <v>8874</v>
      </c>
      <c r="I2954" s="197">
        <v>0</v>
      </c>
      <c r="J2954" s="197">
        <v>1384.6</v>
      </c>
      <c r="K2954" s="198">
        <f t="shared" si="46"/>
        <v>1384.6</v>
      </c>
      <c r="L2954" s="199" t="s">
        <v>1580</v>
      </c>
    </row>
    <row r="2955" spans="1:12" ht="56.25" customHeight="1">
      <c r="A2955" s="200" t="s">
        <v>628</v>
      </c>
      <c r="B2955" s="193" t="s">
        <v>627</v>
      </c>
      <c r="C2955" s="194">
        <v>42753</v>
      </c>
      <c r="D2955" s="194" t="s">
        <v>8875</v>
      </c>
      <c r="E2955" s="195" t="s">
        <v>3</v>
      </c>
      <c r="F2955" s="195">
        <v>1467174</v>
      </c>
      <c r="G2955" s="195"/>
      <c r="H2955" s="196" t="s">
        <v>8876</v>
      </c>
      <c r="I2955" s="197">
        <v>0</v>
      </c>
      <c r="J2955" s="197">
        <v>512.61</v>
      </c>
      <c r="K2955" s="198">
        <f t="shared" si="46"/>
        <v>512.61</v>
      </c>
      <c r="L2955" s="199" t="s">
        <v>1580</v>
      </c>
    </row>
    <row r="2956" spans="1:12" ht="56.25" customHeight="1">
      <c r="A2956" s="200" t="s">
        <v>628</v>
      </c>
      <c r="B2956" s="193" t="s">
        <v>627</v>
      </c>
      <c r="C2956" s="194">
        <v>42753</v>
      </c>
      <c r="D2956" s="194" t="s">
        <v>8877</v>
      </c>
      <c r="E2956" s="195" t="s">
        <v>3</v>
      </c>
      <c r="F2956" s="195">
        <v>1467176</v>
      </c>
      <c r="G2956" s="195"/>
      <c r="H2956" s="196" t="s">
        <v>8878</v>
      </c>
      <c r="I2956" s="197">
        <v>0</v>
      </c>
      <c r="J2956" s="197">
        <v>6376.66</v>
      </c>
      <c r="K2956" s="198">
        <f t="shared" si="46"/>
        <v>6376.66</v>
      </c>
      <c r="L2956" s="199" t="s">
        <v>1580</v>
      </c>
    </row>
    <row r="2957" spans="1:12" ht="56.25" customHeight="1">
      <c r="A2957" s="200">
        <v>25</v>
      </c>
      <c r="B2957" s="193" t="s">
        <v>1408</v>
      </c>
      <c r="C2957" s="194">
        <v>42753</v>
      </c>
      <c r="D2957" s="194" t="s">
        <v>8879</v>
      </c>
      <c r="E2957" s="195" t="s">
        <v>3</v>
      </c>
      <c r="F2957" s="195">
        <v>1467180</v>
      </c>
      <c r="G2957" s="195"/>
      <c r="H2957" s="196" t="s">
        <v>8880</v>
      </c>
      <c r="I2957" s="197">
        <v>0</v>
      </c>
      <c r="J2957" s="197">
        <v>256597</v>
      </c>
      <c r="K2957" s="198">
        <f t="shared" si="46"/>
        <v>256597</v>
      </c>
      <c r="L2957" s="199" t="s">
        <v>1580</v>
      </c>
    </row>
    <row r="2958" spans="1:12" ht="56.25" customHeight="1">
      <c r="A2958" s="200">
        <v>291</v>
      </c>
      <c r="B2958" s="193" t="s">
        <v>1395</v>
      </c>
      <c r="C2958" s="194">
        <v>42753</v>
      </c>
      <c r="D2958" s="194" t="s">
        <v>8881</v>
      </c>
      <c r="E2958" s="195" t="s">
        <v>3</v>
      </c>
      <c r="F2958" s="195">
        <v>1467184</v>
      </c>
      <c r="G2958" s="195"/>
      <c r="H2958" s="196" t="s">
        <v>8882</v>
      </c>
      <c r="I2958" s="197">
        <v>0</v>
      </c>
      <c r="J2958" s="197">
        <v>600</v>
      </c>
      <c r="K2958" s="198">
        <f t="shared" si="46"/>
        <v>600</v>
      </c>
      <c r="L2958" s="199" t="s">
        <v>1580</v>
      </c>
    </row>
    <row r="2959" spans="1:12" ht="56.25" customHeight="1">
      <c r="A2959" s="200">
        <v>682</v>
      </c>
      <c r="B2959" s="193" t="s">
        <v>1352</v>
      </c>
      <c r="C2959" s="194">
        <v>42753</v>
      </c>
      <c r="D2959" s="194" t="s">
        <v>8883</v>
      </c>
      <c r="E2959" s="195" t="s">
        <v>3</v>
      </c>
      <c r="F2959" s="195">
        <v>1467205</v>
      </c>
      <c r="G2959" s="195"/>
      <c r="H2959" s="196" t="s">
        <v>8884</v>
      </c>
      <c r="I2959" s="197">
        <v>0</v>
      </c>
      <c r="J2959" s="197">
        <v>146.49</v>
      </c>
      <c r="K2959" s="198">
        <f t="shared" si="46"/>
        <v>146.49</v>
      </c>
      <c r="L2959" s="199" t="s">
        <v>1580</v>
      </c>
    </row>
    <row r="2960" spans="1:12" ht="56.25" customHeight="1">
      <c r="A2960" s="200">
        <v>374</v>
      </c>
      <c r="B2960" s="193" t="s">
        <v>5435</v>
      </c>
      <c r="C2960" s="194">
        <v>42753</v>
      </c>
      <c r="D2960" s="194" t="s">
        <v>8885</v>
      </c>
      <c r="E2960" s="195" t="s">
        <v>3</v>
      </c>
      <c r="F2960" s="195">
        <v>1467259</v>
      </c>
      <c r="G2960" s="195"/>
      <c r="H2960" s="196" t="s">
        <v>8886</v>
      </c>
      <c r="I2960" s="197">
        <v>0</v>
      </c>
      <c r="J2960" s="197">
        <v>2030.4</v>
      </c>
      <c r="K2960" s="198">
        <f t="shared" si="46"/>
        <v>2030.4</v>
      </c>
      <c r="L2960" s="199" t="s">
        <v>1580</v>
      </c>
    </row>
    <row r="2961" spans="1:12" ht="56.25" customHeight="1">
      <c r="A2961" s="200">
        <v>373</v>
      </c>
      <c r="B2961" s="193" t="s">
        <v>1444</v>
      </c>
      <c r="C2961" s="194">
        <v>42753</v>
      </c>
      <c r="D2961" s="194" t="s">
        <v>8887</v>
      </c>
      <c r="E2961" s="195" t="s">
        <v>3</v>
      </c>
      <c r="F2961" s="195">
        <v>1467261</v>
      </c>
      <c r="G2961" s="195"/>
      <c r="H2961" s="196" t="s">
        <v>8888</v>
      </c>
      <c r="I2961" s="197">
        <v>0</v>
      </c>
      <c r="J2961" s="197">
        <v>8004</v>
      </c>
      <c r="K2961" s="198">
        <f t="shared" si="46"/>
        <v>8004</v>
      </c>
      <c r="L2961" s="199" t="s">
        <v>1580</v>
      </c>
    </row>
    <row r="2962" spans="1:12" ht="56.25" customHeight="1">
      <c r="A2962" s="200">
        <v>169</v>
      </c>
      <c r="B2962" s="193" t="s">
        <v>1338</v>
      </c>
      <c r="C2962" s="194">
        <v>42753</v>
      </c>
      <c r="D2962" s="194" t="s">
        <v>8889</v>
      </c>
      <c r="E2962" s="195" t="s">
        <v>3</v>
      </c>
      <c r="F2962" s="195">
        <v>1467263</v>
      </c>
      <c r="G2962" s="195"/>
      <c r="H2962" s="196" t="s">
        <v>8890</v>
      </c>
      <c r="I2962" s="197">
        <v>0</v>
      </c>
      <c r="J2962" s="197">
        <v>38432.43</v>
      </c>
      <c r="K2962" s="198">
        <f t="shared" si="46"/>
        <v>38432.43</v>
      </c>
      <c r="L2962" s="199" t="s">
        <v>1580</v>
      </c>
    </row>
    <row r="2963" spans="1:12" ht="56.25" customHeight="1">
      <c r="A2963" s="200">
        <v>133</v>
      </c>
      <c r="B2963" s="193" t="s">
        <v>1342</v>
      </c>
      <c r="C2963" s="194">
        <v>42753</v>
      </c>
      <c r="D2963" s="194" t="s">
        <v>8891</v>
      </c>
      <c r="E2963" s="195" t="s">
        <v>3</v>
      </c>
      <c r="F2963" s="195">
        <v>1467105</v>
      </c>
      <c r="G2963" s="195"/>
      <c r="H2963" s="196" t="s">
        <v>8892</v>
      </c>
      <c r="I2963" s="197">
        <v>0</v>
      </c>
      <c r="J2963" s="197">
        <v>17</v>
      </c>
      <c r="K2963" s="198">
        <f t="shared" si="46"/>
        <v>17</v>
      </c>
      <c r="L2963" s="199" t="s">
        <v>1580</v>
      </c>
    </row>
    <row r="2964" spans="1:12" ht="56.25" customHeight="1">
      <c r="A2964" s="200">
        <v>526</v>
      </c>
      <c r="B2964" s="193" t="s">
        <v>1411</v>
      </c>
      <c r="C2964" s="194">
        <v>42753</v>
      </c>
      <c r="D2964" s="194" t="s">
        <v>8893</v>
      </c>
      <c r="E2964" s="195" t="s">
        <v>3</v>
      </c>
      <c r="F2964" s="195">
        <v>1467137</v>
      </c>
      <c r="G2964" s="195"/>
      <c r="H2964" s="196" t="s">
        <v>8894</v>
      </c>
      <c r="I2964" s="197">
        <v>0</v>
      </c>
      <c r="J2964" s="197">
        <v>45</v>
      </c>
      <c r="K2964" s="198">
        <f t="shared" si="46"/>
        <v>45</v>
      </c>
      <c r="L2964" s="199" t="s">
        <v>1580</v>
      </c>
    </row>
    <row r="2965" spans="1:12" ht="56.25" customHeight="1">
      <c r="A2965" s="200" t="s">
        <v>628</v>
      </c>
      <c r="B2965" s="193" t="s">
        <v>627</v>
      </c>
      <c r="C2965" s="194">
        <v>42753</v>
      </c>
      <c r="D2965" s="194" t="s">
        <v>8895</v>
      </c>
      <c r="E2965" s="195" t="s">
        <v>3</v>
      </c>
      <c r="F2965" s="195">
        <v>1467177</v>
      </c>
      <c r="G2965" s="195"/>
      <c r="H2965" s="196" t="s">
        <v>8896</v>
      </c>
      <c r="I2965" s="197">
        <v>0</v>
      </c>
      <c r="J2965" s="197">
        <v>3028.78</v>
      </c>
      <c r="K2965" s="198">
        <f t="shared" si="46"/>
        <v>3028.78</v>
      </c>
      <c r="L2965" s="199" t="s">
        <v>1580</v>
      </c>
    </row>
    <row r="2966" spans="1:12" ht="56.25" customHeight="1">
      <c r="A2966" s="200" t="s">
        <v>628</v>
      </c>
      <c r="B2966" s="193" t="s">
        <v>627</v>
      </c>
      <c r="C2966" s="194">
        <v>42753</v>
      </c>
      <c r="D2966" s="194" t="s">
        <v>8897</v>
      </c>
      <c r="E2966" s="195" t="s">
        <v>3</v>
      </c>
      <c r="F2966" s="195">
        <v>1467178</v>
      </c>
      <c r="G2966" s="195"/>
      <c r="H2966" s="196" t="s">
        <v>8898</v>
      </c>
      <c r="I2966" s="197">
        <v>0</v>
      </c>
      <c r="J2966" s="197">
        <v>224.68</v>
      </c>
      <c r="K2966" s="198">
        <f t="shared" si="46"/>
        <v>224.68</v>
      </c>
      <c r="L2966" s="199" t="s">
        <v>1580</v>
      </c>
    </row>
    <row r="2967" spans="1:12" ht="56.25" customHeight="1">
      <c r="A2967" s="200">
        <v>223</v>
      </c>
      <c r="B2967" s="193" t="s">
        <v>1330</v>
      </c>
      <c r="C2967" s="194">
        <v>42753</v>
      </c>
      <c r="D2967" s="194" t="s">
        <v>8899</v>
      </c>
      <c r="E2967" s="195" t="s">
        <v>3</v>
      </c>
      <c r="F2967" s="195">
        <v>1467235</v>
      </c>
      <c r="G2967" s="195"/>
      <c r="H2967" s="196" t="s">
        <v>8900</v>
      </c>
      <c r="I2967" s="197">
        <v>0</v>
      </c>
      <c r="J2967" s="197">
        <v>2500</v>
      </c>
      <c r="K2967" s="198">
        <f t="shared" si="46"/>
        <v>2500</v>
      </c>
      <c r="L2967" s="199" t="s">
        <v>1580</v>
      </c>
    </row>
    <row r="2968" spans="1:12" ht="56.25" customHeight="1">
      <c r="A2968" s="200">
        <v>223</v>
      </c>
      <c r="B2968" s="193" t="s">
        <v>1330</v>
      </c>
      <c r="C2968" s="194">
        <v>42753</v>
      </c>
      <c r="D2968" s="194" t="s">
        <v>8901</v>
      </c>
      <c r="E2968" s="195" t="s">
        <v>3</v>
      </c>
      <c r="F2968" s="195">
        <v>1467239</v>
      </c>
      <c r="G2968" s="195"/>
      <c r="H2968" s="196" t="s">
        <v>8902</v>
      </c>
      <c r="I2968" s="197">
        <v>0</v>
      </c>
      <c r="J2968" s="197">
        <v>391</v>
      </c>
      <c r="K2968" s="198">
        <f t="shared" si="46"/>
        <v>391</v>
      </c>
      <c r="L2968" s="199" t="s">
        <v>1580</v>
      </c>
    </row>
    <row r="2969" spans="1:12" ht="56.25" customHeight="1">
      <c r="A2969" s="200">
        <v>223</v>
      </c>
      <c r="B2969" s="193" t="s">
        <v>1330</v>
      </c>
      <c r="C2969" s="194">
        <v>42753</v>
      </c>
      <c r="D2969" s="194" t="s">
        <v>8903</v>
      </c>
      <c r="E2969" s="195" t="s">
        <v>3</v>
      </c>
      <c r="F2969" s="195">
        <v>1467242</v>
      </c>
      <c r="G2969" s="195"/>
      <c r="H2969" s="196" t="s">
        <v>8904</v>
      </c>
      <c r="I2969" s="197">
        <v>0</v>
      </c>
      <c r="J2969" s="197">
        <v>778</v>
      </c>
      <c r="K2969" s="198">
        <f t="shared" si="46"/>
        <v>778</v>
      </c>
      <c r="L2969" s="199" t="s">
        <v>1580</v>
      </c>
    </row>
    <row r="2970" spans="1:12" ht="56.25" customHeight="1">
      <c r="A2970" s="200">
        <v>344</v>
      </c>
      <c r="B2970" s="193" t="s">
        <v>1484</v>
      </c>
      <c r="C2970" s="194">
        <v>42753</v>
      </c>
      <c r="D2970" s="194" t="s">
        <v>8905</v>
      </c>
      <c r="E2970" s="195" t="s">
        <v>3</v>
      </c>
      <c r="F2970" s="195">
        <v>1467252</v>
      </c>
      <c r="G2970" s="195"/>
      <c r="H2970" s="196" t="s">
        <v>8906</v>
      </c>
      <c r="I2970" s="197">
        <v>0</v>
      </c>
      <c r="J2970" s="197">
        <v>49.15</v>
      </c>
      <c r="K2970" s="198">
        <f t="shared" si="46"/>
        <v>49.15</v>
      </c>
      <c r="L2970" s="199" t="s">
        <v>1580</v>
      </c>
    </row>
    <row r="2971" spans="1:12" ht="56.25" customHeight="1">
      <c r="A2971" s="200">
        <v>344</v>
      </c>
      <c r="B2971" s="193" t="s">
        <v>1484</v>
      </c>
      <c r="C2971" s="194">
        <v>42753</v>
      </c>
      <c r="D2971" s="194" t="s">
        <v>8907</v>
      </c>
      <c r="E2971" s="195" t="s">
        <v>3</v>
      </c>
      <c r="F2971" s="195">
        <v>1467256</v>
      </c>
      <c r="G2971" s="195"/>
      <c r="H2971" s="196" t="s">
        <v>8906</v>
      </c>
      <c r="I2971" s="197">
        <v>0</v>
      </c>
      <c r="J2971" s="197">
        <v>1361.06</v>
      </c>
      <c r="K2971" s="198">
        <f t="shared" si="46"/>
        <v>1361.06</v>
      </c>
      <c r="L2971" s="199" t="s">
        <v>1580</v>
      </c>
    </row>
    <row r="2972" spans="1:12" ht="56.25" customHeight="1">
      <c r="A2972" s="200" t="s">
        <v>628</v>
      </c>
      <c r="B2972" s="193" t="s">
        <v>627</v>
      </c>
      <c r="C2972" s="194">
        <v>42753</v>
      </c>
      <c r="D2972" s="194" t="s">
        <v>8908</v>
      </c>
      <c r="E2972" s="195" t="s">
        <v>3</v>
      </c>
      <c r="F2972" s="195">
        <v>1467342</v>
      </c>
      <c r="G2972" s="195"/>
      <c r="H2972" s="196" t="s">
        <v>8909</v>
      </c>
      <c r="I2972" s="197">
        <v>0</v>
      </c>
      <c r="J2972" s="197">
        <v>3899.2</v>
      </c>
      <c r="K2972" s="198">
        <f t="shared" si="46"/>
        <v>3899.2</v>
      </c>
      <c r="L2972" s="199" t="s">
        <v>1580</v>
      </c>
    </row>
    <row r="2973" spans="1:12" ht="56.25" customHeight="1">
      <c r="A2973" s="200" t="s">
        <v>628</v>
      </c>
      <c r="B2973" s="193" t="s">
        <v>627</v>
      </c>
      <c r="C2973" s="194">
        <v>42753</v>
      </c>
      <c r="D2973" s="194" t="s">
        <v>8910</v>
      </c>
      <c r="E2973" s="195" t="s">
        <v>3</v>
      </c>
      <c r="F2973" s="195">
        <v>1467351</v>
      </c>
      <c r="G2973" s="195"/>
      <c r="H2973" s="196" t="s">
        <v>8911</v>
      </c>
      <c r="I2973" s="197">
        <v>0</v>
      </c>
      <c r="J2973" s="197">
        <v>6452.99</v>
      </c>
      <c r="K2973" s="198">
        <f t="shared" si="46"/>
        <v>6452.99</v>
      </c>
      <c r="L2973" s="199" t="s">
        <v>1580</v>
      </c>
    </row>
    <row r="2974" spans="1:12" ht="56.25" customHeight="1">
      <c r="A2974" s="200">
        <v>46</v>
      </c>
      <c r="B2974" s="193" t="s">
        <v>1402</v>
      </c>
      <c r="C2974" s="194">
        <v>42753</v>
      </c>
      <c r="D2974" s="194" t="s">
        <v>8912</v>
      </c>
      <c r="E2974" s="195" t="s">
        <v>3</v>
      </c>
      <c r="F2974" s="195">
        <v>1467357</v>
      </c>
      <c r="G2974" s="195"/>
      <c r="H2974" s="196" t="s">
        <v>8913</v>
      </c>
      <c r="I2974" s="197">
        <v>0</v>
      </c>
      <c r="J2974" s="197">
        <v>2522</v>
      </c>
      <c r="K2974" s="198">
        <f t="shared" si="46"/>
        <v>2522</v>
      </c>
      <c r="L2974" s="199" t="s">
        <v>1580</v>
      </c>
    </row>
    <row r="2975" spans="1:12" ht="56.25" customHeight="1">
      <c r="A2975" s="200">
        <v>283</v>
      </c>
      <c r="B2975" s="193" t="s">
        <v>1341</v>
      </c>
      <c r="C2975" s="194">
        <v>42753</v>
      </c>
      <c r="D2975" s="194" t="s">
        <v>8914</v>
      </c>
      <c r="E2975" s="195" t="s">
        <v>3</v>
      </c>
      <c r="F2975" s="195">
        <v>1467372</v>
      </c>
      <c r="G2975" s="195"/>
      <c r="H2975" s="196" t="s">
        <v>8915</v>
      </c>
      <c r="I2975" s="197">
        <v>0</v>
      </c>
      <c r="J2975" s="197">
        <v>971</v>
      </c>
      <c r="K2975" s="198">
        <f t="shared" si="46"/>
        <v>971</v>
      </c>
      <c r="L2975" s="199" t="s">
        <v>1580</v>
      </c>
    </row>
    <row r="2976" spans="1:12" ht="56.25" customHeight="1">
      <c r="A2976" s="200" t="s">
        <v>628</v>
      </c>
      <c r="B2976" s="193" t="s">
        <v>627</v>
      </c>
      <c r="C2976" s="194">
        <v>42753</v>
      </c>
      <c r="D2976" s="194" t="s">
        <v>8916</v>
      </c>
      <c r="E2976" s="195" t="s">
        <v>3</v>
      </c>
      <c r="F2976" s="195">
        <v>1467376</v>
      </c>
      <c r="G2976" s="195"/>
      <c r="H2976" s="196" t="s">
        <v>8917</v>
      </c>
      <c r="I2976" s="197">
        <v>0</v>
      </c>
      <c r="J2976" s="197">
        <v>1000</v>
      </c>
      <c r="K2976" s="198">
        <f t="shared" si="46"/>
        <v>1000</v>
      </c>
      <c r="L2976" s="199" t="s">
        <v>1580</v>
      </c>
    </row>
    <row r="2977" spans="1:12" ht="56.25" customHeight="1">
      <c r="A2977" s="200" t="s">
        <v>628</v>
      </c>
      <c r="B2977" s="193" t="s">
        <v>627</v>
      </c>
      <c r="C2977" s="194">
        <v>42753</v>
      </c>
      <c r="D2977" s="194" t="s">
        <v>8918</v>
      </c>
      <c r="E2977" s="195" t="s">
        <v>3</v>
      </c>
      <c r="F2977" s="195">
        <v>1467383</v>
      </c>
      <c r="G2977" s="195"/>
      <c r="H2977" s="196" t="s">
        <v>8919</v>
      </c>
      <c r="I2977" s="197">
        <v>0</v>
      </c>
      <c r="J2977" s="197">
        <v>7173.75</v>
      </c>
      <c r="K2977" s="198">
        <f t="shared" si="46"/>
        <v>7173.75</v>
      </c>
      <c r="L2977" s="199" t="s">
        <v>1580</v>
      </c>
    </row>
    <row r="2978" spans="1:12" ht="56.25" customHeight="1">
      <c r="A2978" s="200">
        <v>223</v>
      </c>
      <c r="B2978" s="193" t="s">
        <v>1330</v>
      </c>
      <c r="C2978" s="194">
        <v>42753</v>
      </c>
      <c r="D2978" s="194" t="s">
        <v>8920</v>
      </c>
      <c r="E2978" s="195" t="s">
        <v>3</v>
      </c>
      <c r="F2978" s="195">
        <v>1467398</v>
      </c>
      <c r="G2978" s="195"/>
      <c r="H2978" s="196" t="s">
        <v>8921</v>
      </c>
      <c r="I2978" s="197">
        <v>0</v>
      </c>
      <c r="J2978" s="197">
        <v>1073</v>
      </c>
      <c r="K2978" s="198">
        <f t="shared" si="46"/>
        <v>1073</v>
      </c>
      <c r="L2978" s="199" t="s">
        <v>1580</v>
      </c>
    </row>
    <row r="2979" spans="1:12" ht="56.25" customHeight="1">
      <c r="A2979" s="200">
        <v>526</v>
      </c>
      <c r="B2979" s="193" t="s">
        <v>1411</v>
      </c>
      <c r="C2979" s="194">
        <v>42753</v>
      </c>
      <c r="D2979" s="194" t="s">
        <v>8922</v>
      </c>
      <c r="E2979" s="195" t="s">
        <v>3</v>
      </c>
      <c r="F2979" s="195">
        <v>1467410</v>
      </c>
      <c r="G2979" s="195"/>
      <c r="H2979" s="196" t="s">
        <v>8923</v>
      </c>
      <c r="I2979" s="197">
        <v>0</v>
      </c>
      <c r="J2979" s="197">
        <v>297.33999999999997</v>
      </c>
      <c r="K2979" s="198">
        <f t="shared" si="46"/>
        <v>297.33999999999997</v>
      </c>
      <c r="L2979" s="199" t="s">
        <v>1580</v>
      </c>
    </row>
    <row r="2980" spans="1:12" ht="56.25" customHeight="1">
      <c r="A2980" s="200">
        <v>340</v>
      </c>
      <c r="B2980" s="193" t="s">
        <v>1401</v>
      </c>
      <c r="C2980" s="194">
        <v>42753</v>
      </c>
      <c r="D2980" s="194" t="s">
        <v>8924</v>
      </c>
      <c r="E2980" s="195" t="s">
        <v>3</v>
      </c>
      <c r="F2980" s="195">
        <v>1467419</v>
      </c>
      <c r="G2980" s="195"/>
      <c r="H2980" s="196" t="s">
        <v>8925</v>
      </c>
      <c r="I2980" s="197">
        <v>0</v>
      </c>
      <c r="J2980" s="197">
        <v>1575.08</v>
      </c>
      <c r="K2980" s="198">
        <f t="shared" si="46"/>
        <v>1575.08</v>
      </c>
      <c r="L2980" s="199" t="s">
        <v>1580</v>
      </c>
    </row>
    <row r="2981" spans="1:12" ht="56.25" customHeight="1">
      <c r="A2981" s="200">
        <v>30</v>
      </c>
      <c r="B2981" s="193" t="s">
        <v>1343</v>
      </c>
      <c r="C2981" s="194">
        <v>42753</v>
      </c>
      <c r="D2981" s="194" t="s">
        <v>8926</v>
      </c>
      <c r="E2981" s="195" t="s">
        <v>3</v>
      </c>
      <c r="F2981" s="195">
        <v>1467425</v>
      </c>
      <c r="G2981" s="195"/>
      <c r="H2981" s="196" t="s">
        <v>8927</v>
      </c>
      <c r="I2981" s="197">
        <v>0</v>
      </c>
      <c r="J2981" s="197">
        <v>599</v>
      </c>
      <c r="K2981" s="198">
        <f t="shared" si="46"/>
        <v>599</v>
      </c>
      <c r="L2981" s="199" t="s">
        <v>1580</v>
      </c>
    </row>
    <row r="2982" spans="1:12" ht="56.25" customHeight="1">
      <c r="A2982" s="200" t="s">
        <v>628</v>
      </c>
      <c r="B2982" s="193" t="s">
        <v>627</v>
      </c>
      <c r="C2982" s="194">
        <v>42753</v>
      </c>
      <c r="D2982" s="194" t="s">
        <v>8928</v>
      </c>
      <c r="E2982" s="195" t="s">
        <v>3</v>
      </c>
      <c r="F2982" s="195">
        <v>1467471</v>
      </c>
      <c r="G2982" s="195"/>
      <c r="H2982" s="196" t="s">
        <v>8929</v>
      </c>
      <c r="I2982" s="197">
        <v>0</v>
      </c>
      <c r="J2982" s="197">
        <v>18</v>
      </c>
      <c r="K2982" s="198">
        <f t="shared" si="46"/>
        <v>18</v>
      </c>
      <c r="L2982" s="199" t="s">
        <v>1580</v>
      </c>
    </row>
    <row r="2983" spans="1:12" ht="56.25" customHeight="1">
      <c r="A2983" s="200">
        <v>130</v>
      </c>
      <c r="B2983" s="193" t="s">
        <v>4832</v>
      </c>
      <c r="C2983" s="194">
        <v>42754</v>
      </c>
      <c r="D2983" s="194" t="s">
        <v>8930</v>
      </c>
      <c r="E2983" s="195" t="s">
        <v>3</v>
      </c>
      <c r="F2983" s="195">
        <v>1467619</v>
      </c>
      <c r="G2983" s="195"/>
      <c r="H2983" s="196" t="s">
        <v>8931</v>
      </c>
      <c r="I2983" s="197">
        <v>0</v>
      </c>
      <c r="J2983" s="197">
        <v>168771.31</v>
      </c>
      <c r="K2983" s="198">
        <f t="shared" si="46"/>
        <v>168771.31</v>
      </c>
      <c r="L2983" s="199" t="s">
        <v>1580</v>
      </c>
    </row>
    <row r="2984" spans="1:12" ht="56.25" customHeight="1">
      <c r="A2984" s="200">
        <v>130</v>
      </c>
      <c r="B2984" s="193" t="s">
        <v>4832</v>
      </c>
      <c r="C2984" s="194">
        <v>42754</v>
      </c>
      <c r="D2984" s="194" t="s">
        <v>8932</v>
      </c>
      <c r="E2984" s="195" t="s">
        <v>3</v>
      </c>
      <c r="F2984" s="195">
        <v>1467623</v>
      </c>
      <c r="G2984" s="195"/>
      <c r="H2984" s="196" t="s">
        <v>8933</v>
      </c>
      <c r="I2984" s="197">
        <v>0</v>
      </c>
      <c r="J2984" s="197">
        <v>688336.35</v>
      </c>
      <c r="K2984" s="198">
        <f t="shared" si="46"/>
        <v>688336.35</v>
      </c>
      <c r="L2984" s="199" t="s">
        <v>1580</v>
      </c>
    </row>
    <row r="2985" spans="1:12" ht="56.25" customHeight="1">
      <c r="A2985" s="200">
        <v>578</v>
      </c>
      <c r="B2985" s="193" t="s">
        <v>1344</v>
      </c>
      <c r="C2985" s="194">
        <v>42754</v>
      </c>
      <c r="D2985" s="194" t="s">
        <v>8934</v>
      </c>
      <c r="E2985" s="195" t="s">
        <v>3</v>
      </c>
      <c r="F2985" s="195">
        <v>1467679</v>
      </c>
      <c r="G2985" s="195"/>
      <c r="H2985" s="196" t="s">
        <v>8935</v>
      </c>
      <c r="I2985" s="197">
        <v>0</v>
      </c>
      <c r="J2985" s="197">
        <v>1392</v>
      </c>
      <c r="K2985" s="198">
        <f t="shared" si="46"/>
        <v>1392</v>
      </c>
      <c r="L2985" s="199" t="s">
        <v>1580</v>
      </c>
    </row>
    <row r="2986" spans="1:12" ht="56.25" customHeight="1">
      <c r="A2986" s="200">
        <v>340</v>
      </c>
      <c r="B2986" s="193" t="s">
        <v>1401</v>
      </c>
      <c r="C2986" s="194">
        <v>42754</v>
      </c>
      <c r="D2986" s="194" t="s">
        <v>8936</v>
      </c>
      <c r="E2986" s="195" t="s">
        <v>3</v>
      </c>
      <c r="F2986" s="195">
        <v>1467686</v>
      </c>
      <c r="G2986" s="195"/>
      <c r="H2986" s="196" t="s">
        <v>8937</v>
      </c>
      <c r="I2986" s="197">
        <v>0</v>
      </c>
      <c r="J2986" s="197">
        <v>60</v>
      </c>
      <c r="K2986" s="198">
        <f t="shared" si="46"/>
        <v>60</v>
      </c>
      <c r="L2986" s="199" t="s">
        <v>1580</v>
      </c>
    </row>
    <row r="2987" spans="1:12" ht="56.25" customHeight="1">
      <c r="A2987" s="200" t="s">
        <v>628</v>
      </c>
      <c r="B2987" s="193" t="s">
        <v>627</v>
      </c>
      <c r="C2987" s="194">
        <v>42754</v>
      </c>
      <c r="D2987" s="194" t="s">
        <v>8938</v>
      </c>
      <c r="E2987" s="195" t="s">
        <v>3</v>
      </c>
      <c r="F2987" s="195">
        <v>1467694</v>
      </c>
      <c r="G2987" s="195"/>
      <c r="H2987" s="196" t="s">
        <v>8939</v>
      </c>
      <c r="I2987" s="197">
        <v>0</v>
      </c>
      <c r="J2987" s="197">
        <v>1098.28</v>
      </c>
      <c r="K2987" s="198">
        <f t="shared" si="46"/>
        <v>1098.28</v>
      </c>
      <c r="L2987" s="199" t="s">
        <v>1580</v>
      </c>
    </row>
    <row r="2988" spans="1:12" ht="56.25" customHeight="1">
      <c r="A2988" s="200" t="s">
        <v>628</v>
      </c>
      <c r="B2988" s="193" t="s">
        <v>627</v>
      </c>
      <c r="C2988" s="194">
        <v>42754</v>
      </c>
      <c r="D2988" s="194" t="s">
        <v>8940</v>
      </c>
      <c r="E2988" s="195" t="s">
        <v>3</v>
      </c>
      <c r="F2988" s="195">
        <v>1467699</v>
      </c>
      <c r="G2988" s="195"/>
      <c r="H2988" s="196" t="s">
        <v>8941</v>
      </c>
      <c r="I2988" s="197">
        <v>0</v>
      </c>
      <c r="J2988" s="197">
        <v>1049.94</v>
      </c>
      <c r="K2988" s="198">
        <f t="shared" si="46"/>
        <v>1049.94</v>
      </c>
      <c r="L2988" s="199" t="s">
        <v>1580</v>
      </c>
    </row>
    <row r="2989" spans="1:12" ht="56.25" customHeight="1">
      <c r="A2989" s="200" t="s">
        <v>628</v>
      </c>
      <c r="B2989" s="193" t="s">
        <v>627</v>
      </c>
      <c r="C2989" s="194">
        <v>42754</v>
      </c>
      <c r="D2989" s="194" t="s">
        <v>8942</v>
      </c>
      <c r="E2989" s="195" t="s">
        <v>3</v>
      </c>
      <c r="F2989" s="195">
        <v>1467701</v>
      </c>
      <c r="G2989" s="195"/>
      <c r="H2989" s="196" t="s">
        <v>8943</v>
      </c>
      <c r="I2989" s="197">
        <v>0</v>
      </c>
      <c r="J2989" s="197">
        <v>2746.12</v>
      </c>
      <c r="K2989" s="198">
        <f t="shared" si="46"/>
        <v>2746.12</v>
      </c>
      <c r="L2989" s="199" t="s">
        <v>1580</v>
      </c>
    </row>
    <row r="2990" spans="1:12" ht="56.25" customHeight="1">
      <c r="A2990" s="200" t="s">
        <v>628</v>
      </c>
      <c r="B2990" s="193" t="s">
        <v>627</v>
      </c>
      <c r="C2990" s="194">
        <v>42754</v>
      </c>
      <c r="D2990" s="194" t="s">
        <v>8944</v>
      </c>
      <c r="E2990" s="195" t="s">
        <v>3</v>
      </c>
      <c r="F2990" s="195">
        <v>1467703</v>
      </c>
      <c r="G2990" s="195"/>
      <c r="H2990" s="196" t="s">
        <v>8945</v>
      </c>
      <c r="I2990" s="197">
        <v>0</v>
      </c>
      <c r="J2990" s="197">
        <v>768.48</v>
      </c>
      <c r="K2990" s="198">
        <f t="shared" si="46"/>
        <v>768.48</v>
      </c>
      <c r="L2990" s="199" t="s">
        <v>1580</v>
      </c>
    </row>
    <row r="2991" spans="1:12" ht="56.25" customHeight="1">
      <c r="A2991" s="200">
        <v>203</v>
      </c>
      <c r="B2991" s="193" t="s">
        <v>1332</v>
      </c>
      <c r="C2991" s="194">
        <v>42754</v>
      </c>
      <c r="D2991" s="194" t="s">
        <v>8946</v>
      </c>
      <c r="E2991" s="195" t="s">
        <v>3</v>
      </c>
      <c r="F2991" s="195">
        <v>1467717</v>
      </c>
      <c r="G2991" s="195"/>
      <c r="H2991" s="196" t="s">
        <v>8947</v>
      </c>
      <c r="I2991" s="197">
        <v>0</v>
      </c>
      <c r="J2991" s="197">
        <v>15062.82</v>
      </c>
      <c r="K2991" s="198">
        <f t="shared" si="46"/>
        <v>15062.82</v>
      </c>
      <c r="L2991" s="199" t="s">
        <v>1580</v>
      </c>
    </row>
    <row r="2992" spans="1:12" ht="56.25" customHeight="1">
      <c r="A2992" s="200">
        <v>47</v>
      </c>
      <c r="B2992" s="193" t="s">
        <v>1480</v>
      </c>
      <c r="C2992" s="194">
        <v>42754</v>
      </c>
      <c r="D2992" s="194" t="s">
        <v>8948</v>
      </c>
      <c r="E2992" s="195" t="s">
        <v>3</v>
      </c>
      <c r="F2992" s="195">
        <v>1467736</v>
      </c>
      <c r="G2992" s="195"/>
      <c r="H2992" s="196" t="s">
        <v>8949</v>
      </c>
      <c r="I2992" s="197">
        <v>0</v>
      </c>
      <c r="J2992" s="197">
        <v>4564.2</v>
      </c>
      <c r="K2992" s="198">
        <f t="shared" si="46"/>
        <v>4564.2</v>
      </c>
      <c r="L2992" s="199" t="s">
        <v>1580</v>
      </c>
    </row>
    <row r="2993" spans="1:12" ht="56.25" customHeight="1">
      <c r="A2993" s="200">
        <v>650</v>
      </c>
      <c r="B2993" s="193" t="s">
        <v>1419</v>
      </c>
      <c r="C2993" s="194">
        <v>42754</v>
      </c>
      <c r="D2993" s="194" t="s">
        <v>8950</v>
      </c>
      <c r="E2993" s="195" t="s">
        <v>3</v>
      </c>
      <c r="F2993" s="195">
        <v>1467738</v>
      </c>
      <c r="G2993" s="195"/>
      <c r="H2993" s="196" t="s">
        <v>8951</v>
      </c>
      <c r="I2993" s="197">
        <v>0</v>
      </c>
      <c r="J2993" s="197">
        <v>33006.980000000003</v>
      </c>
      <c r="K2993" s="198">
        <f t="shared" si="46"/>
        <v>33006.980000000003</v>
      </c>
      <c r="L2993" s="199" t="s">
        <v>1580</v>
      </c>
    </row>
    <row r="2994" spans="1:12" ht="56.25" customHeight="1">
      <c r="A2994" s="200">
        <v>582</v>
      </c>
      <c r="B2994" s="193" t="s">
        <v>6120</v>
      </c>
      <c r="C2994" s="194">
        <v>42754</v>
      </c>
      <c r="D2994" s="194" t="s">
        <v>8952</v>
      </c>
      <c r="E2994" s="195" t="s">
        <v>3</v>
      </c>
      <c r="F2994" s="195">
        <v>1467741</v>
      </c>
      <c r="G2994" s="195"/>
      <c r="H2994" s="196" t="s">
        <v>8953</v>
      </c>
      <c r="I2994" s="197">
        <v>0</v>
      </c>
      <c r="J2994" s="197">
        <v>3000</v>
      </c>
      <c r="K2994" s="198">
        <f t="shared" si="46"/>
        <v>3000</v>
      </c>
      <c r="L2994" s="199" t="s">
        <v>1580</v>
      </c>
    </row>
    <row r="2995" spans="1:12" ht="56.25" customHeight="1">
      <c r="A2995" s="200" t="s">
        <v>631</v>
      </c>
      <c r="B2995" s="193" t="s">
        <v>632</v>
      </c>
      <c r="C2995" s="194">
        <v>42754</v>
      </c>
      <c r="D2995" s="194" t="s">
        <v>8954</v>
      </c>
      <c r="E2995" s="195" t="s">
        <v>3</v>
      </c>
      <c r="F2995" s="195">
        <v>1467743</v>
      </c>
      <c r="G2995" s="195"/>
      <c r="H2995" s="196" t="s">
        <v>8955</v>
      </c>
      <c r="I2995" s="197">
        <v>0</v>
      </c>
      <c r="J2995" s="197">
        <v>8343.2000000000007</v>
      </c>
      <c r="K2995" s="198">
        <f t="shared" si="46"/>
        <v>8343.2000000000007</v>
      </c>
      <c r="L2995" s="199" t="s">
        <v>1580</v>
      </c>
    </row>
    <row r="2996" spans="1:12" ht="56.25" customHeight="1">
      <c r="A2996" s="200">
        <v>582</v>
      </c>
      <c r="B2996" s="193" t="s">
        <v>6120</v>
      </c>
      <c r="C2996" s="194">
        <v>42754</v>
      </c>
      <c r="D2996" s="194" t="s">
        <v>8956</v>
      </c>
      <c r="E2996" s="195" t="s">
        <v>3</v>
      </c>
      <c r="F2996" s="195">
        <v>1467744</v>
      </c>
      <c r="G2996" s="195"/>
      <c r="H2996" s="196" t="s">
        <v>8957</v>
      </c>
      <c r="I2996" s="197">
        <v>0</v>
      </c>
      <c r="J2996" s="197">
        <v>48650</v>
      </c>
      <c r="K2996" s="198">
        <f t="shared" si="46"/>
        <v>48650</v>
      </c>
      <c r="L2996" s="199" t="s">
        <v>1580</v>
      </c>
    </row>
    <row r="2997" spans="1:12" ht="56.25" customHeight="1">
      <c r="A2997" s="200" t="s">
        <v>631</v>
      </c>
      <c r="B2997" s="193" t="s">
        <v>632</v>
      </c>
      <c r="C2997" s="194">
        <v>42754</v>
      </c>
      <c r="D2997" s="194" t="s">
        <v>8958</v>
      </c>
      <c r="E2997" s="195" t="s">
        <v>3</v>
      </c>
      <c r="F2997" s="195">
        <v>1467746</v>
      </c>
      <c r="G2997" s="195"/>
      <c r="H2997" s="196" t="s">
        <v>8959</v>
      </c>
      <c r="I2997" s="197">
        <v>0</v>
      </c>
      <c r="J2997" s="197">
        <v>2061.36</v>
      </c>
      <c r="K2997" s="198">
        <f t="shared" si="46"/>
        <v>2061.36</v>
      </c>
      <c r="L2997" s="199" t="s">
        <v>1580</v>
      </c>
    </row>
    <row r="2998" spans="1:12" ht="56.25" customHeight="1">
      <c r="A2998" s="200">
        <v>582</v>
      </c>
      <c r="B2998" s="193" t="s">
        <v>6120</v>
      </c>
      <c r="C2998" s="194">
        <v>42754</v>
      </c>
      <c r="D2998" s="194" t="s">
        <v>8960</v>
      </c>
      <c r="E2998" s="195" t="s">
        <v>3</v>
      </c>
      <c r="F2998" s="195">
        <v>1467759</v>
      </c>
      <c r="G2998" s="195"/>
      <c r="H2998" s="196" t="s">
        <v>8961</v>
      </c>
      <c r="I2998" s="197">
        <v>0</v>
      </c>
      <c r="J2998" s="197">
        <v>1656</v>
      </c>
      <c r="K2998" s="198">
        <f t="shared" si="46"/>
        <v>1656</v>
      </c>
      <c r="L2998" s="199" t="s">
        <v>1580</v>
      </c>
    </row>
    <row r="2999" spans="1:12" ht="56.25" customHeight="1">
      <c r="A2999" s="200">
        <v>582</v>
      </c>
      <c r="B2999" s="193" t="s">
        <v>6120</v>
      </c>
      <c r="C2999" s="194">
        <v>42754</v>
      </c>
      <c r="D2999" s="194" t="s">
        <v>8962</v>
      </c>
      <c r="E2999" s="195" t="s">
        <v>3</v>
      </c>
      <c r="F2999" s="195">
        <v>1467761</v>
      </c>
      <c r="G2999" s="195"/>
      <c r="H2999" s="196" t="s">
        <v>8963</v>
      </c>
      <c r="I2999" s="197">
        <v>0</v>
      </c>
      <c r="J2999" s="197">
        <v>72775</v>
      </c>
      <c r="K2999" s="198">
        <f t="shared" si="46"/>
        <v>72775</v>
      </c>
      <c r="L2999" s="199" t="s">
        <v>1580</v>
      </c>
    </row>
    <row r="3000" spans="1:12" ht="56.25" customHeight="1">
      <c r="A3000" s="200">
        <v>291</v>
      </c>
      <c r="B3000" s="193" t="s">
        <v>1395</v>
      </c>
      <c r="C3000" s="194">
        <v>42754</v>
      </c>
      <c r="D3000" s="194" t="s">
        <v>8964</v>
      </c>
      <c r="E3000" s="195" t="s">
        <v>3</v>
      </c>
      <c r="F3000" s="195">
        <v>1467762</v>
      </c>
      <c r="G3000" s="195"/>
      <c r="H3000" s="196" t="s">
        <v>8965</v>
      </c>
      <c r="I3000" s="197">
        <v>0</v>
      </c>
      <c r="J3000" s="197">
        <v>4564.25</v>
      </c>
      <c r="K3000" s="198">
        <f t="shared" si="46"/>
        <v>4564.25</v>
      </c>
      <c r="L3000" s="199" t="s">
        <v>1580</v>
      </c>
    </row>
    <row r="3001" spans="1:12" ht="56.25" customHeight="1">
      <c r="A3001" s="200">
        <v>590</v>
      </c>
      <c r="B3001" s="193" t="s">
        <v>1420</v>
      </c>
      <c r="C3001" s="194">
        <v>42754</v>
      </c>
      <c r="D3001" s="194" t="s">
        <v>8966</v>
      </c>
      <c r="E3001" s="195" t="s">
        <v>3</v>
      </c>
      <c r="F3001" s="195">
        <v>1467766</v>
      </c>
      <c r="G3001" s="195"/>
      <c r="H3001" s="196" t="s">
        <v>8967</v>
      </c>
      <c r="I3001" s="197">
        <v>0</v>
      </c>
      <c r="J3001" s="197">
        <v>32961.18</v>
      </c>
      <c r="K3001" s="198">
        <f t="shared" si="46"/>
        <v>32961.18</v>
      </c>
      <c r="L3001" s="199" t="s">
        <v>1580</v>
      </c>
    </row>
    <row r="3002" spans="1:12" ht="56.25" customHeight="1">
      <c r="A3002" s="200" t="s">
        <v>628</v>
      </c>
      <c r="B3002" s="193" t="s">
        <v>627</v>
      </c>
      <c r="C3002" s="194">
        <v>42754</v>
      </c>
      <c r="D3002" s="194" t="s">
        <v>8968</v>
      </c>
      <c r="E3002" s="195" t="s">
        <v>3</v>
      </c>
      <c r="F3002" s="195">
        <v>1467598</v>
      </c>
      <c r="G3002" s="195"/>
      <c r="H3002" s="196" t="s">
        <v>8969</v>
      </c>
      <c r="I3002" s="197">
        <v>0</v>
      </c>
      <c r="J3002" s="197">
        <v>298.2</v>
      </c>
      <c r="K3002" s="198">
        <f t="shared" si="46"/>
        <v>298.2</v>
      </c>
      <c r="L3002" s="199" t="s">
        <v>1580</v>
      </c>
    </row>
    <row r="3003" spans="1:12" ht="56.25" customHeight="1">
      <c r="A3003" s="200" t="s">
        <v>628</v>
      </c>
      <c r="B3003" s="193" t="s">
        <v>627</v>
      </c>
      <c r="C3003" s="194">
        <v>42754</v>
      </c>
      <c r="D3003" s="194" t="s">
        <v>8970</v>
      </c>
      <c r="E3003" s="195" t="s">
        <v>3</v>
      </c>
      <c r="F3003" s="195">
        <v>1467609</v>
      </c>
      <c r="G3003" s="195"/>
      <c r="H3003" s="196" t="s">
        <v>8971</v>
      </c>
      <c r="I3003" s="197">
        <v>0</v>
      </c>
      <c r="J3003" s="197">
        <v>4987</v>
      </c>
      <c r="K3003" s="198">
        <f t="shared" si="46"/>
        <v>4987</v>
      </c>
      <c r="L3003" s="199" t="s">
        <v>1580</v>
      </c>
    </row>
    <row r="3004" spans="1:12" ht="56.25" customHeight="1">
      <c r="A3004" s="200">
        <v>86</v>
      </c>
      <c r="B3004" s="193" t="s">
        <v>1409</v>
      </c>
      <c r="C3004" s="194">
        <v>42754</v>
      </c>
      <c r="D3004" s="194" t="s">
        <v>8972</v>
      </c>
      <c r="E3004" s="195" t="s">
        <v>3</v>
      </c>
      <c r="F3004" s="195">
        <v>1467614</v>
      </c>
      <c r="G3004" s="195"/>
      <c r="H3004" s="196" t="s">
        <v>8973</v>
      </c>
      <c r="I3004" s="197">
        <v>0</v>
      </c>
      <c r="J3004" s="197">
        <v>562</v>
      </c>
      <c r="K3004" s="198">
        <f t="shared" si="46"/>
        <v>562</v>
      </c>
      <c r="L3004" s="199" t="s">
        <v>1580</v>
      </c>
    </row>
    <row r="3005" spans="1:12" ht="56.25" customHeight="1">
      <c r="A3005" s="200" t="s">
        <v>628</v>
      </c>
      <c r="B3005" s="193" t="s">
        <v>627</v>
      </c>
      <c r="C3005" s="194">
        <v>42754</v>
      </c>
      <c r="D3005" s="194" t="s">
        <v>8974</v>
      </c>
      <c r="E3005" s="195" t="s">
        <v>3</v>
      </c>
      <c r="F3005" s="195">
        <v>1467615</v>
      </c>
      <c r="G3005" s="195"/>
      <c r="H3005" s="196" t="s">
        <v>8975</v>
      </c>
      <c r="I3005" s="197">
        <v>0</v>
      </c>
      <c r="J3005" s="197">
        <v>95.4</v>
      </c>
      <c r="K3005" s="198">
        <f t="shared" si="46"/>
        <v>95.4</v>
      </c>
      <c r="L3005" s="199" t="s">
        <v>1580</v>
      </c>
    </row>
    <row r="3006" spans="1:12" ht="56.25" customHeight="1">
      <c r="A3006" s="200">
        <v>86</v>
      </c>
      <c r="B3006" s="193" t="s">
        <v>1409</v>
      </c>
      <c r="C3006" s="194">
        <v>42754</v>
      </c>
      <c r="D3006" s="194" t="s">
        <v>8976</v>
      </c>
      <c r="E3006" s="195" t="s">
        <v>3</v>
      </c>
      <c r="F3006" s="195">
        <v>1467616</v>
      </c>
      <c r="G3006" s="195"/>
      <c r="H3006" s="196" t="s">
        <v>8977</v>
      </c>
      <c r="I3006" s="197">
        <v>0</v>
      </c>
      <c r="J3006" s="197">
        <v>694.94</v>
      </c>
      <c r="K3006" s="198">
        <f t="shared" si="46"/>
        <v>694.94</v>
      </c>
      <c r="L3006" s="199" t="s">
        <v>1580</v>
      </c>
    </row>
    <row r="3007" spans="1:12" ht="56.25" customHeight="1">
      <c r="A3007" s="200">
        <v>16</v>
      </c>
      <c r="B3007" s="193" t="s">
        <v>1405</v>
      </c>
      <c r="C3007" s="194">
        <v>42754</v>
      </c>
      <c r="D3007" s="194" t="s">
        <v>8978</v>
      </c>
      <c r="E3007" s="195" t="s">
        <v>3</v>
      </c>
      <c r="F3007" s="195">
        <v>1467663</v>
      </c>
      <c r="G3007" s="195"/>
      <c r="H3007" s="196" t="s">
        <v>8979</v>
      </c>
      <c r="I3007" s="197">
        <v>0</v>
      </c>
      <c r="J3007" s="197">
        <v>90</v>
      </c>
      <c r="K3007" s="198">
        <f t="shared" si="46"/>
        <v>90</v>
      </c>
      <c r="L3007" s="199" t="s">
        <v>1580</v>
      </c>
    </row>
    <row r="3008" spans="1:12" ht="56.25" customHeight="1">
      <c r="A3008" s="200">
        <v>222</v>
      </c>
      <c r="B3008" s="193" t="s">
        <v>1398</v>
      </c>
      <c r="C3008" s="194">
        <v>42754</v>
      </c>
      <c r="D3008" s="194" t="s">
        <v>8980</v>
      </c>
      <c r="E3008" s="195" t="s">
        <v>3</v>
      </c>
      <c r="F3008" s="195">
        <v>1467677</v>
      </c>
      <c r="G3008" s="195"/>
      <c r="H3008" s="196" t="s">
        <v>8981</v>
      </c>
      <c r="I3008" s="197">
        <v>0</v>
      </c>
      <c r="J3008" s="197">
        <v>5355</v>
      </c>
      <c r="K3008" s="198">
        <f t="shared" si="46"/>
        <v>5355</v>
      </c>
      <c r="L3008" s="199" t="s">
        <v>1580</v>
      </c>
    </row>
    <row r="3009" spans="1:12" ht="56.25" customHeight="1">
      <c r="A3009" s="200">
        <v>15</v>
      </c>
      <c r="B3009" s="193" t="s">
        <v>1265</v>
      </c>
      <c r="C3009" s="194">
        <v>42754</v>
      </c>
      <c r="D3009" s="194" t="s">
        <v>8982</v>
      </c>
      <c r="E3009" s="195" t="s">
        <v>3</v>
      </c>
      <c r="F3009" s="195">
        <v>1467683</v>
      </c>
      <c r="G3009" s="195"/>
      <c r="H3009" s="196" t="s">
        <v>8983</v>
      </c>
      <c r="I3009" s="197">
        <v>0</v>
      </c>
      <c r="J3009" s="197">
        <v>140.47</v>
      </c>
      <c r="K3009" s="204">
        <f t="shared" si="46"/>
        <v>140.47</v>
      </c>
      <c r="L3009" s="199" t="s">
        <v>8305</v>
      </c>
    </row>
    <row r="3010" spans="1:12" ht="56.25" customHeight="1">
      <c r="A3010" s="200">
        <v>16</v>
      </c>
      <c r="B3010" s="193" t="s">
        <v>1405</v>
      </c>
      <c r="C3010" s="194">
        <v>42754</v>
      </c>
      <c r="D3010" s="194" t="s">
        <v>8984</v>
      </c>
      <c r="E3010" s="195" t="s">
        <v>3</v>
      </c>
      <c r="F3010" s="195">
        <v>1467688</v>
      </c>
      <c r="G3010" s="195"/>
      <c r="H3010" s="196" t="s">
        <v>8985</v>
      </c>
      <c r="I3010" s="197">
        <v>0</v>
      </c>
      <c r="J3010" s="197">
        <v>174</v>
      </c>
      <c r="K3010" s="198">
        <f t="shared" si="46"/>
        <v>174</v>
      </c>
      <c r="L3010" s="199" t="s">
        <v>1580</v>
      </c>
    </row>
    <row r="3011" spans="1:12" ht="56.25" customHeight="1">
      <c r="A3011" s="200" t="s">
        <v>628</v>
      </c>
      <c r="B3011" s="193" t="s">
        <v>627</v>
      </c>
      <c r="C3011" s="194">
        <v>42754</v>
      </c>
      <c r="D3011" s="194" t="s">
        <v>8986</v>
      </c>
      <c r="E3011" s="195" t="s">
        <v>3</v>
      </c>
      <c r="F3011" s="195">
        <v>1467709</v>
      </c>
      <c r="G3011" s="195"/>
      <c r="H3011" s="196" t="s">
        <v>8987</v>
      </c>
      <c r="I3011" s="197">
        <v>0</v>
      </c>
      <c r="J3011" s="197">
        <v>41.23</v>
      </c>
      <c r="K3011" s="198">
        <f t="shared" si="46"/>
        <v>41.23</v>
      </c>
      <c r="L3011" s="199" t="s">
        <v>1580</v>
      </c>
    </row>
    <row r="3012" spans="1:12" ht="56.25" customHeight="1">
      <c r="A3012" s="200" t="s">
        <v>628</v>
      </c>
      <c r="B3012" s="193" t="s">
        <v>627</v>
      </c>
      <c r="C3012" s="194">
        <v>42754</v>
      </c>
      <c r="D3012" s="194" t="s">
        <v>8988</v>
      </c>
      <c r="E3012" s="195" t="s">
        <v>3</v>
      </c>
      <c r="F3012" s="195">
        <v>1467710</v>
      </c>
      <c r="G3012" s="195"/>
      <c r="H3012" s="196" t="s">
        <v>8989</v>
      </c>
      <c r="I3012" s="197">
        <v>0</v>
      </c>
      <c r="J3012" s="197">
        <v>42.1</v>
      </c>
      <c r="K3012" s="198">
        <f t="shared" si="46"/>
        <v>42.1</v>
      </c>
      <c r="L3012" s="199" t="s">
        <v>1580</v>
      </c>
    </row>
    <row r="3013" spans="1:12" ht="56.25" customHeight="1">
      <c r="A3013" s="200">
        <v>30</v>
      </c>
      <c r="B3013" s="193" t="s">
        <v>1343</v>
      </c>
      <c r="C3013" s="194">
        <v>42754</v>
      </c>
      <c r="D3013" s="194" t="s">
        <v>8990</v>
      </c>
      <c r="E3013" s="195" t="s">
        <v>3</v>
      </c>
      <c r="F3013" s="195">
        <v>1467726</v>
      </c>
      <c r="G3013" s="195"/>
      <c r="H3013" s="196" t="s">
        <v>8991</v>
      </c>
      <c r="I3013" s="197">
        <v>0</v>
      </c>
      <c r="J3013" s="197">
        <v>1400</v>
      </c>
      <c r="K3013" s="198">
        <f t="shared" si="46"/>
        <v>1400</v>
      </c>
      <c r="L3013" s="199" t="s">
        <v>1580</v>
      </c>
    </row>
    <row r="3014" spans="1:12" ht="56.25" customHeight="1">
      <c r="A3014" s="200">
        <v>30</v>
      </c>
      <c r="B3014" s="193" t="s">
        <v>1343</v>
      </c>
      <c r="C3014" s="194">
        <v>42754</v>
      </c>
      <c r="D3014" s="194" t="s">
        <v>8992</v>
      </c>
      <c r="E3014" s="195" t="s">
        <v>3</v>
      </c>
      <c r="F3014" s="195">
        <v>1467729</v>
      </c>
      <c r="G3014" s="195"/>
      <c r="H3014" s="196" t="s">
        <v>8991</v>
      </c>
      <c r="I3014" s="197">
        <v>0</v>
      </c>
      <c r="J3014" s="197">
        <v>540</v>
      </c>
      <c r="K3014" s="198">
        <f t="shared" si="46"/>
        <v>540</v>
      </c>
      <c r="L3014" s="199" t="s">
        <v>1580</v>
      </c>
    </row>
    <row r="3015" spans="1:12" ht="56.25" customHeight="1">
      <c r="A3015" s="200" t="s">
        <v>628</v>
      </c>
      <c r="B3015" s="193" t="s">
        <v>627</v>
      </c>
      <c r="C3015" s="194">
        <v>42754</v>
      </c>
      <c r="D3015" s="194" t="s">
        <v>8993</v>
      </c>
      <c r="E3015" s="195" t="s">
        <v>3</v>
      </c>
      <c r="F3015" s="195">
        <v>1467755</v>
      </c>
      <c r="G3015" s="195"/>
      <c r="H3015" s="196" t="s">
        <v>8994</v>
      </c>
      <c r="I3015" s="197">
        <v>0</v>
      </c>
      <c r="J3015" s="197">
        <v>1256.68</v>
      </c>
      <c r="K3015" s="198">
        <f t="shared" si="46"/>
        <v>1256.68</v>
      </c>
      <c r="L3015" s="199" t="s">
        <v>1580</v>
      </c>
    </row>
    <row r="3016" spans="1:12" ht="56.25" customHeight="1">
      <c r="A3016" s="200">
        <v>70</v>
      </c>
      <c r="B3016" s="193" t="s">
        <v>4499</v>
      </c>
      <c r="C3016" s="194">
        <v>42754</v>
      </c>
      <c r="D3016" s="194" t="s">
        <v>8995</v>
      </c>
      <c r="E3016" s="195" t="s">
        <v>3</v>
      </c>
      <c r="F3016" s="195">
        <v>1467846</v>
      </c>
      <c r="G3016" s="195"/>
      <c r="H3016" s="196" t="s">
        <v>8996</v>
      </c>
      <c r="I3016" s="197">
        <v>0</v>
      </c>
      <c r="J3016" s="197">
        <v>15</v>
      </c>
      <c r="K3016" s="198">
        <f t="shared" si="46"/>
        <v>15</v>
      </c>
      <c r="L3016" s="199" t="s">
        <v>1580</v>
      </c>
    </row>
    <row r="3017" spans="1:12" ht="56.25" customHeight="1">
      <c r="A3017" s="200">
        <v>70</v>
      </c>
      <c r="B3017" s="193" t="s">
        <v>4499</v>
      </c>
      <c r="C3017" s="194">
        <v>42754</v>
      </c>
      <c r="D3017" s="194" t="s">
        <v>8997</v>
      </c>
      <c r="E3017" s="195" t="s">
        <v>3</v>
      </c>
      <c r="F3017" s="195">
        <v>1467847</v>
      </c>
      <c r="G3017" s="195"/>
      <c r="H3017" s="196" t="s">
        <v>8998</v>
      </c>
      <c r="I3017" s="197">
        <v>0</v>
      </c>
      <c r="J3017" s="197">
        <v>15</v>
      </c>
      <c r="K3017" s="198">
        <f t="shared" ref="K3017:K3080" si="47">+I3017+J3017</f>
        <v>15</v>
      </c>
      <c r="L3017" s="199" t="s">
        <v>1580</v>
      </c>
    </row>
    <row r="3018" spans="1:12" ht="56.25" customHeight="1">
      <c r="A3018" s="200">
        <v>20</v>
      </c>
      <c r="B3018" s="193" t="s">
        <v>1412</v>
      </c>
      <c r="C3018" s="194">
        <v>42754</v>
      </c>
      <c r="D3018" s="194" t="s">
        <v>8999</v>
      </c>
      <c r="E3018" s="195" t="s">
        <v>3</v>
      </c>
      <c r="F3018" s="195">
        <v>1467860</v>
      </c>
      <c r="G3018" s="195"/>
      <c r="H3018" s="196" t="s">
        <v>9000</v>
      </c>
      <c r="I3018" s="197">
        <v>0</v>
      </c>
      <c r="J3018" s="197">
        <v>1597.56</v>
      </c>
      <c r="K3018" s="198">
        <f t="shared" si="47"/>
        <v>1597.56</v>
      </c>
      <c r="L3018" s="199" t="s">
        <v>1580</v>
      </c>
    </row>
    <row r="3019" spans="1:12" ht="56.25" customHeight="1">
      <c r="A3019" s="200">
        <v>46</v>
      </c>
      <c r="B3019" s="193" t="s">
        <v>1402</v>
      </c>
      <c r="C3019" s="194">
        <v>42754</v>
      </c>
      <c r="D3019" s="194" t="s">
        <v>9001</v>
      </c>
      <c r="E3019" s="195" t="s">
        <v>3</v>
      </c>
      <c r="F3019" s="195">
        <v>1467872</v>
      </c>
      <c r="G3019" s="195"/>
      <c r="H3019" s="196" t="s">
        <v>9002</v>
      </c>
      <c r="I3019" s="197">
        <v>0</v>
      </c>
      <c r="J3019" s="197">
        <v>51</v>
      </c>
      <c r="K3019" s="198">
        <f t="shared" si="47"/>
        <v>51</v>
      </c>
      <c r="L3019" s="199" t="s">
        <v>1580</v>
      </c>
    </row>
    <row r="3020" spans="1:12" ht="56.25" customHeight="1">
      <c r="A3020" s="200">
        <v>20</v>
      </c>
      <c r="B3020" s="193" t="s">
        <v>1412</v>
      </c>
      <c r="C3020" s="194">
        <v>42754</v>
      </c>
      <c r="D3020" s="194" t="s">
        <v>9003</v>
      </c>
      <c r="E3020" s="195" t="s">
        <v>3</v>
      </c>
      <c r="F3020" s="195">
        <v>1467882</v>
      </c>
      <c r="G3020" s="195"/>
      <c r="H3020" s="196" t="s">
        <v>9004</v>
      </c>
      <c r="I3020" s="197">
        <v>0</v>
      </c>
      <c r="J3020" s="197">
        <v>437.8</v>
      </c>
      <c r="K3020" s="198">
        <f t="shared" si="47"/>
        <v>437.8</v>
      </c>
      <c r="L3020" s="199" t="s">
        <v>1580</v>
      </c>
    </row>
    <row r="3021" spans="1:12" ht="56.25" customHeight="1">
      <c r="A3021" s="200" t="s">
        <v>628</v>
      </c>
      <c r="B3021" s="193" t="s">
        <v>627</v>
      </c>
      <c r="C3021" s="194">
        <v>42754</v>
      </c>
      <c r="D3021" s="194" t="s">
        <v>9005</v>
      </c>
      <c r="E3021" s="195" t="s">
        <v>3</v>
      </c>
      <c r="F3021" s="195">
        <v>1467918</v>
      </c>
      <c r="G3021" s="195"/>
      <c r="H3021" s="196" t="s">
        <v>9006</v>
      </c>
      <c r="I3021" s="197">
        <v>0</v>
      </c>
      <c r="J3021" s="197">
        <v>15</v>
      </c>
      <c r="K3021" s="204">
        <f t="shared" si="47"/>
        <v>15</v>
      </c>
      <c r="L3021" s="199" t="s">
        <v>8305</v>
      </c>
    </row>
    <row r="3022" spans="1:12" ht="56.25" customHeight="1">
      <c r="A3022" s="200">
        <v>592</v>
      </c>
      <c r="B3022" s="193" t="s">
        <v>1461</v>
      </c>
      <c r="C3022" s="194">
        <v>42754</v>
      </c>
      <c r="D3022" s="194" t="s">
        <v>9007</v>
      </c>
      <c r="E3022" s="195" t="s">
        <v>3</v>
      </c>
      <c r="F3022" s="195">
        <v>1467919</v>
      </c>
      <c r="G3022" s="195"/>
      <c r="H3022" s="196" t="s">
        <v>9008</v>
      </c>
      <c r="I3022" s="197">
        <v>0</v>
      </c>
      <c r="J3022" s="197">
        <v>45</v>
      </c>
      <c r="K3022" s="198">
        <f t="shared" si="47"/>
        <v>45</v>
      </c>
      <c r="L3022" s="199" t="s">
        <v>1580</v>
      </c>
    </row>
    <row r="3023" spans="1:12" ht="56.25" customHeight="1">
      <c r="A3023" s="200">
        <v>70</v>
      </c>
      <c r="B3023" s="193" t="s">
        <v>4499</v>
      </c>
      <c r="C3023" s="194">
        <v>42754</v>
      </c>
      <c r="D3023" s="194" t="s">
        <v>9009</v>
      </c>
      <c r="E3023" s="195" t="s">
        <v>3</v>
      </c>
      <c r="F3023" s="195">
        <v>1467921</v>
      </c>
      <c r="G3023" s="195"/>
      <c r="H3023" s="196" t="s">
        <v>9010</v>
      </c>
      <c r="I3023" s="197">
        <v>0</v>
      </c>
      <c r="J3023" s="197">
        <v>205</v>
      </c>
      <c r="K3023" s="198">
        <f t="shared" si="47"/>
        <v>205</v>
      </c>
      <c r="L3023" s="199" t="s">
        <v>1580</v>
      </c>
    </row>
    <row r="3024" spans="1:12" ht="56.25" customHeight="1">
      <c r="A3024" s="200">
        <v>192</v>
      </c>
      <c r="B3024" s="193" t="s">
        <v>1345</v>
      </c>
      <c r="C3024" s="194">
        <v>42754</v>
      </c>
      <c r="D3024" s="194" t="s">
        <v>9011</v>
      </c>
      <c r="E3024" s="195" t="s">
        <v>3</v>
      </c>
      <c r="F3024" s="195">
        <v>1467945</v>
      </c>
      <c r="G3024" s="195"/>
      <c r="H3024" s="196" t="s">
        <v>9012</v>
      </c>
      <c r="I3024" s="197">
        <v>0</v>
      </c>
      <c r="J3024" s="197">
        <v>82</v>
      </c>
      <c r="K3024" s="198">
        <f t="shared" si="47"/>
        <v>82</v>
      </c>
      <c r="L3024" s="199" t="s">
        <v>1580</v>
      </c>
    </row>
    <row r="3025" spans="1:12" ht="56.25" customHeight="1">
      <c r="A3025" s="200">
        <v>192</v>
      </c>
      <c r="B3025" s="193" t="s">
        <v>1345</v>
      </c>
      <c r="C3025" s="194">
        <v>42754</v>
      </c>
      <c r="D3025" s="194" t="s">
        <v>9013</v>
      </c>
      <c r="E3025" s="195" t="s">
        <v>3</v>
      </c>
      <c r="F3025" s="195">
        <v>1467946</v>
      </c>
      <c r="G3025" s="195"/>
      <c r="H3025" s="196" t="s">
        <v>9014</v>
      </c>
      <c r="I3025" s="197">
        <v>0</v>
      </c>
      <c r="J3025" s="197">
        <v>55</v>
      </c>
      <c r="K3025" s="198">
        <f t="shared" si="47"/>
        <v>55</v>
      </c>
      <c r="L3025" s="199" t="s">
        <v>1580</v>
      </c>
    </row>
    <row r="3026" spans="1:12" ht="56.25" customHeight="1">
      <c r="A3026" s="200">
        <v>526</v>
      </c>
      <c r="B3026" s="193" t="s">
        <v>1411</v>
      </c>
      <c r="C3026" s="194">
        <v>42755</v>
      </c>
      <c r="D3026" s="194" t="s">
        <v>9015</v>
      </c>
      <c r="E3026" s="195" t="s">
        <v>3</v>
      </c>
      <c r="F3026" s="195">
        <v>1468080</v>
      </c>
      <c r="G3026" s="195"/>
      <c r="H3026" s="196" t="s">
        <v>9016</v>
      </c>
      <c r="I3026" s="197">
        <v>0</v>
      </c>
      <c r="J3026" s="197">
        <v>135</v>
      </c>
      <c r="K3026" s="198">
        <f t="shared" si="47"/>
        <v>135</v>
      </c>
      <c r="L3026" s="199" t="s">
        <v>1580</v>
      </c>
    </row>
    <row r="3027" spans="1:12" ht="56.25" customHeight="1">
      <c r="A3027" s="200">
        <v>572</v>
      </c>
      <c r="B3027" s="193" t="s">
        <v>1481</v>
      </c>
      <c r="C3027" s="194">
        <v>42755</v>
      </c>
      <c r="D3027" s="194" t="s">
        <v>9017</v>
      </c>
      <c r="E3027" s="195" t="s">
        <v>3</v>
      </c>
      <c r="F3027" s="195">
        <v>1468086</v>
      </c>
      <c r="G3027" s="195"/>
      <c r="H3027" s="196" t="s">
        <v>9018</v>
      </c>
      <c r="I3027" s="197">
        <v>0</v>
      </c>
      <c r="J3027" s="197">
        <v>21985</v>
      </c>
      <c r="K3027" s="198">
        <f t="shared" si="47"/>
        <v>21985</v>
      </c>
      <c r="L3027" s="199" t="s">
        <v>1580</v>
      </c>
    </row>
    <row r="3028" spans="1:12" ht="56.25" customHeight="1">
      <c r="A3028" s="200">
        <v>578</v>
      </c>
      <c r="B3028" s="193" t="s">
        <v>1344</v>
      </c>
      <c r="C3028" s="194">
        <v>42755</v>
      </c>
      <c r="D3028" s="194" t="s">
        <v>9019</v>
      </c>
      <c r="E3028" s="195" t="s">
        <v>3</v>
      </c>
      <c r="F3028" s="195">
        <v>1468112</v>
      </c>
      <c r="G3028" s="195"/>
      <c r="H3028" s="196" t="s">
        <v>9020</v>
      </c>
      <c r="I3028" s="197">
        <v>0</v>
      </c>
      <c r="J3028" s="197">
        <v>35953.56</v>
      </c>
      <c r="K3028" s="198">
        <f t="shared" si="47"/>
        <v>35953.56</v>
      </c>
      <c r="L3028" s="199" t="s">
        <v>1580</v>
      </c>
    </row>
    <row r="3029" spans="1:12" ht="56.25" customHeight="1">
      <c r="A3029" s="200" t="s">
        <v>628</v>
      </c>
      <c r="B3029" s="193" t="s">
        <v>627</v>
      </c>
      <c r="C3029" s="194">
        <v>42755</v>
      </c>
      <c r="D3029" s="194" t="s">
        <v>9021</v>
      </c>
      <c r="E3029" s="195" t="s">
        <v>3</v>
      </c>
      <c r="F3029" s="195">
        <v>1468136</v>
      </c>
      <c r="G3029" s="195"/>
      <c r="H3029" s="196" t="s">
        <v>9022</v>
      </c>
      <c r="I3029" s="197">
        <v>0</v>
      </c>
      <c r="J3029" s="197">
        <v>80</v>
      </c>
      <c r="K3029" s="198">
        <f t="shared" si="47"/>
        <v>80</v>
      </c>
      <c r="L3029" s="199" t="s">
        <v>1580</v>
      </c>
    </row>
    <row r="3030" spans="1:12" ht="56.25" customHeight="1">
      <c r="A3030" s="200">
        <v>16</v>
      </c>
      <c r="B3030" s="193" t="s">
        <v>1405</v>
      </c>
      <c r="C3030" s="194">
        <v>42755</v>
      </c>
      <c r="D3030" s="194" t="s">
        <v>9023</v>
      </c>
      <c r="E3030" s="195" t="s">
        <v>3</v>
      </c>
      <c r="F3030" s="195">
        <v>1468175</v>
      </c>
      <c r="G3030" s="195"/>
      <c r="H3030" s="196" t="s">
        <v>9024</v>
      </c>
      <c r="I3030" s="197">
        <v>0</v>
      </c>
      <c r="J3030" s="197">
        <v>1990.2</v>
      </c>
      <c r="K3030" s="198">
        <f t="shared" si="47"/>
        <v>1990.2</v>
      </c>
      <c r="L3030" s="199" t="s">
        <v>1580</v>
      </c>
    </row>
    <row r="3031" spans="1:12" ht="56.25" customHeight="1">
      <c r="A3031" s="200">
        <v>20</v>
      </c>
      <c r="B3031" s="193" t="s">
        <v>1412</v>
      </c>
      <c r="C3031" s="194">
        <v>42755</v>
      </c>
      <c r="D3031" s="194" t="s">
        <v>9025</v>
      </c>
      <c r="E3031" s="195" t="s">
        <v>3</v>
      </c>
      <c r="F3031" s="195">
        <v>1468085</v>
      </c>
      <c r="G3031" s="195"/>
      <c r="H3031" s="196" t="s">
        <v>9026</v>
      </c>
      <c r="I3031" s="197">
        <v>0</v>
      </c>
      <c r="J3031" s="197">
        <v>40</v>
      </c>
      <c r="K3031" s="198">
        <f t="shared" si="47"/>
        <v>40</v>
      </c>
      <c r="L3031" s="199" t="s">
        <v>1580</v>
      </c>
    </row>
    <row r="3032" spans="1:12" ht="56.25" customHeight="1">
      <c r="A3032" s="200" t="s">
        <v>628</v>
      </c>
      <c r="B3032" s="193" t="s">
        <v>627</v>
      </c>
      <c r="C3032" s="194">
        <v>42755</v>
      </c>
      <c r="D3032" s="194" t="s">
        <v>9027</v>
      </c>
      <c r="E3032" s="195" t="s">
        <v>3</v>
      </c>
      <c r="F3032" s="195">
        <v>1468105</v>
      </c>
      <c r="G3032" s="195"/>
      <c r="H3032" s="196" t="s">
        <v>9028</v>
      </c>
      <c r="I3032" s="197">
        <v>0</v>
      </c>
      <c r="J3032" s="197">
        <v>2114.73</v>
      </c>
      <c r="K3032" s="198">
        <f t="shared" si="47"/>
        <v>2114.73</v>
      </c>
      <c r="L3032" s="199" t="s">
        <v>1580</v>
      </c>
    </row>
    <row r="3033" spans="1:12" ht="56.25" customHeight="1">
      <c r="A3033" s="200">
        <v>222</v>
      </c>
      <c r="B3033" s="193" t="s">
        <v>1398</v>
      </c>
      <c r="C3033" s="194">
        <v>42755</v>
      </c>
      <c r="D3033" s="194" t="s">
        <v>9029</v>
      </c>
      <c r="E3033" s="195" t="s">
        <v>3</v>
      </c>
      <c r="F3033" s="195">
        <v>1468142</v>
      </c>
      <c r="G3033" s="195"/>
      <c r="H3033" s="196" t="s">
        <v>9030</v>
      </c>
      <c r="I3033" s="197">
        <v>0</v>
      </c>
      <c r="J3033" s="197">
        <v>11502.28</v>
      </c>
      <c r="K3033" s="198">
        <f t="shared" si="47"/>
        <v>11502.28</v>
      </c>
      <c r="L3033" s="199" t="s">
        <v>1580</v>
      </c>
    </row>
    <row r="3034" spans="1:12" ht="56.25" customHeight="1">
      <c r="A3034" s="200">
        <v>222</v>
      </c>
      <c r="B3034" s="193" t="s">
        <v>1398</v>
      </c>
      <c r="C3034" s="194">
        <v>42755</v>
      </c>
      <c r="D3034" s="194" t="s">
        <v>9031</v>
      </c>
      <c r="E3034" s="195" t="s">
        <v>3</v>
      </c>
      <c r="F3034" s="195">
        <v>1468147</v>
      </c>
      <c r="G3034" s="195"/>
      <c r="H3034" s="196" t="s">
        <v>9032</v>
      </c>
      <c r="I3034" s="197">
        <v>0</v>
      </c>
      <c r="J3034" s="197">
        <v>1.17</v>
      </c>
      <c r="K3034" s="204">
        <f t="shared" si="47"/>
        <v>1.17</v>
      </c>
      <c r="L3034" s="199" t="s">
        <v>8305</v>
      </c>
    </row>
    <row r="3035" spans="1:12" ht="56.25" customHeight="1">
      <c r="A3035" s="200" t="s">
        <v>628</v>
      </c>
      <c r="B3035" s="193" t="s">
        <v>627</v>
      </c>
      <c r="C3035" s="194">
        <v>42755</v>
      </c>
      <c r="D3035" s="194" t="s">
        <v>9033</v>
      </c>
      <c r="E3035" s="195" t="s">
        <v>3</v>
      </c>
      <c r="F3035" s="195">
        <v>1468148</v>
      </c>
      <c r="G3035" s="195"/>
      <c r="H3035" s="196" t="s">
        <v>9034</v>
      </c>
      <c r="I3035" s="197">
        <v>0</v>
      </c>
      <c r="J3035" s="197">
        <v>157</v>
      </c>
      <c r="K3035" s="198">
        <f t="shared" si="47"/>
        <v>157</v>
      </c>
      <c r="L3035" s="199" t="s">
        <v>1580</v>
      </c>
    </row>
    <row r="3036" spans="1:12" ht="56.25" customHeight="1">
      <c r="A3036" s="200" t="s">
        <v>628</v>
      </c>
      <c r="B3036" s="193" t="s">
        <v>627</v>
      </c>
      <c r="C3036" s="194">
        <v>42755</v>
      </c>
      <c r="D3036" s="194" t="s">
        <v>9035</v>
      </c>
      <c r="E3036" s="195" t="s">
        <v>3</v>
      </c>
      <c r="F3036" s="195">
        <v>1468179</v>
      </c>
      <c r="G3036" s="195"/>
      <c r="H3036" s="196" t="s">
        <v>9036</v>
      </c>
      <c r="I3036" s="197">
        <v>0</v>
      </c>
      <c r="J3036" s="197">
        <v>309.75</v>
      </c>
      <c r="K3036" s="198">
        <f t="shared" si="47"/>
        <v>309.75</v>
      </c>
      <c r="L3036" s="199" t="s">
        <v>1580</v>
      </c>
    </row>
    <row r="3037" spans="1:12" ht="56.25" customHeight="1">
      <c r="A3037" s="200" t="s">
        <v>628</v>
      </c>
      <c r="B3037" s="193" t="s">
        <v>627</v>
      </c>
      <c r="C3037" s="194">
        <v>42755</v>
      </c>
      <c r="D3037" s="194" t="s">
        <v>9037</v>
      </c>
      <c r="E3037" s="195" t="s">
        <v>3</v>
      </c>
      <c r="F3037" s="195">
        <v>1468182</v>
      </c>
      <c r="G3037" s="195"/>
      <c r="H3037" s="196" t="s">
        <v>9038</v>
      </c>
      <c r="I3037" s="197">
        <v>0</v>
      </c>
      <c r="J3037" s="197">
        <v>426.13</v>
      </c>
      <c r="K3037" s="198">
        <f t="shared" si="47"/>
        <v>426.13</v>
      </c>
      <c r="L3037" s="199" t="s">
        <v>1580</v>
      </c>
    </row>
    <row r="3038" spans="1:12" ht="56.25" customHeight="1">
      <c r="A3038" s="200">
        <v>526</v>
      </c>
      <c r="B3038" s="193" t="s">
        <v>1411</v>
      </c>
      <c r="C3038" s="194">
        <v>42755</v>
      </c>
      <c r="D3038" s="194" t="s">
        <v>9039</v>
      </c>
      <c r="E3038" s="195" t="s">
        <v>3</v>
      </c>
      <c r="F3038" s="195">
        <v>1468200</v>
      </c>
      <c r="G3038" s="195"/>
      <c r="H3038" s="196" t="s">
        <v>9040</v>
      </c>
      <c r="I3038" s="197">
        <v>0</v>
      </c>
      <c r="J3038" s="197">
        <v>83</v>
      </c>
      <c r="K3038" s="198">
        <f t="shared" si="47"/>
        <v>83</v>
      </c>
      <c r="L3038" s="199" t="s">
        <v>1580</v>
      </c>
    </row>
    <row r="3039" spans="1:12" ht="56.25" customHeight="1">
      <c r="A3039" s="200">
        <v>221</v>
      </c>
      <c r="B3039" s="193" t="s">
        <v>1393</v>
      </c>
      <c r="C3039" s="194">
        <v>42755</v>
      </c>
      <c r="D3039" s="194" t="s">
        <v>9041</v>
      </c>
      <c r="E3039" s="195" t="s">
        <v>3</v>
      </c>
      <c r="F3039" s="195">
        <v>1468240</v>
      </c>
      <c r="G3039" s="195"/>
      <c r="H3039" s="196" t="s">
        <v>9042</v>
      </c>
      <c r="I3039" s="197">
        <v>0</v>
      </c>
      <c r="J3039" s="197">
        <v>297.54000000000002</v>
      </c>
      <c r="K3039" s="198">
        <f t="shared" si="47"/>
        <v>297.54000000000002</v>
      </c>
      <c r="L3039" s="199" t="s">
        <v>1580</v>
      </c>
    </row>
    <row r="3040" spans="1:12" ht="56.25" customHeight="1">
      <c r="A3040" s="200">
        <v>221</v>
      </c>
      <c r="B3040" s="193" t="s">
        <v>1393</v>
      </c>
      <c r="C3040" s="194">
        <v>42755</v>
      </c>
      <c r="D3040" s="194" t="s">
        <v>9043</v>
      </c>
      <c r="E3040" s="195" t="s">
        <v>3</v>
      </c>
      <c r="F3040" s="195">
        <v>1468241</v>
      </c>
      <c r="G3040" s="195"/>
      <c r="H3040" s="196" t="s">
        <v>9044</v>
      </c>
      <c r="I3040" s="197">
        <v>0</v>
      </c>
      <c r="J3040" s="197">
        <v>378</v>
      </c>
      <c r="K3040" s="198">
        <f t="shared" si="47"/>
        <v>378</v>
      </c>
      <c r="L3040" s="199" t="s">
        <v>1580</v>
      </c>
    </row>
    <row r="3041" spans="1:12" ht="56.25" customHeight="1">
      <c r="A3041" s="200">
        <v>41</v>
      </c>
      <c r="B3041" s="193" t="s">
        <v>1421</v>
      </c>
      <c r="C3041" s="194">
        <v>42755</v>
      </c>
      <c r="D3041" s="194" t="s">
        <v>9045</v>
      </c>
      <c r="E3041" s="195" t="s">
        <v>3</v>
      </c>
      <c r="F3041" s="195">
        <v>1468244</v>
      </c>
      <c r="G3041" s="195"/>
      <c r="H3041" s="196" t="s">
        <v>9046</v>
      </c>
      <c r="I3041" s="197">
        <v>0</v>
      </c>
      <c r="J3041" s="197">
        <v>51.15</v>
      </c>
      <c r="K3041" s="198">
        <f t="shared" si="47"/>
        <v>51.15</v>
      </c>
      <c r="L3041" s="199" t="s">
        <v>1580</v>
      </c>
    </row>
    <row r="3042" spans="1:12" ht="56.25" customHeight="1">
      <c r="A3042" s="200">
        <v>41</v>
      </c>
      <c r="B3042" s="193" t="s">
        <v>1421</v>
      </c>
      <c r="C3042" s="194">
        <v>42755</v>
      </c>
      <c r="D3042" s="194" t="s">
        <v>9047</v>
      </c>
      <c r="E3042" s="195" t="s">
        <v>3</v>
      </c>
      <c r="F3042" s="195">
        <v>1468246</v>
      </c>
      <c r="G3042" s="195"/>
      <c r="H3042" s="196" t="s">
        <v>9048</v>
      </c>
      <c r="I3042" s="197">
        <v>0</v>
      </c>
      <c r="J3042" s="197">
        <v>3.85</v>
      </c>
      <c r="K3042" s="198">
        <f t="shared" si="47"/>
        <v>3.85</v>
      </c>
      <c r="L3042" s="199" t="s">
        <v>1580</v>
      </c>
    </row>
    <row r="3043" spans="1:12" ht="56.25" customHeight="1">
      <c r="A3043" s="200">
        <v>133</v>
      </c>
      <c r="B3043" s="193" t="s">
        <v>1342</v>
      </c>
      <c r="C3043" s="194">
        <v>42755</v>
      </c>
      <c r="D3043" s="194" t="s">
        <v>9049</v>
      </c>
      <c r="E3043" s="195" t="s">
        <v>3</v>
      </c>
      <c r="F3043" s="195">
        <v>1468332</v>
      </c>
      <c r="G3043" s="195"/>
      <c r="H3043" s="196" t="s">
        <v>9050</v>
      </c>
      <c r="I3043" s="197">
        <v>0</v>
      </c>
      <c r="J3043" s="197">
        <v>5298</v>
      </c>
      <c r="K3043" s="198">
        <f t="shared" si="47"/>
        <v>5298</v>
      </c>
      <c r="L3043" s="199" t="s">
        <v>1580</v>
      </c>
    </row>
    <row r="3044" spans="1:12" ht="56.25" customHeight="1">
      <c r="A3044" s="200" t="s">
        <v>628</v>
      </c>
      <c r="B3044" s="193" t="s">
        <v>627</v>
      </c>
      <c r="C3044" s="194">
        <v>42755</v>
      </c>
      <c r="D3044" s="194" t="s">
        <v>9051</v>
      </c>
      <c r="E3044" s="195" t="s">
        <v>3</v>
      </c>
      <c r="F3044" s="195">
        <v>1468335</v>
      </c>
      <c r="G3044" s="195"/>
      <c r="H3044" s="196" t="s">
        <v>9052</v>
      </c>
      <c r="I3044" s="197">
        <v>0</v>
      </c>
      <c r="J3044" s="197">
        <v>60</v>
      </c>
      <c r="K3044" s="198">
        <f t="shared" si="47"/>
        <v>60</v>
      </c>
      <c r="L3044" s="199" t="s">
        <v>1580</v>
      </c>
    </row>
    <row r="3045" spans="1:12" ht="56.25" customHeight="1">
      <c r="A3045" s="200">
        <v>70</v>
      </c>
      <c r="B3045" s="193" t="s">
        <v>4499</v>
      </c>
      <c r="C3045" s="194">
        <v>42755</v>
      </c>
      <c r="D3045" s="194" t="s">
        <v>9053</v>
      </c>
      <c r="E3045" s="195" t="s">
        <v>3</v>
      </c>
      <c r="F3045" s="195">
        <v>1468394</v>
      </c>
      <c r="G3045" s="195"/>
      <c r="H3045" s="196" t="s">
        <v>9054</v>
      </c>
      <c r="I3045" s="197">
        <v>0</v>
      </c>
      <c r="J3045" s="197">
        <v>15</v>
      </c>
      <c r="K3045" s="198">
        <f t="shared" si="47"/>
        <v>15</v>
      </c>
      <c r="L3045" s="199" t="s">
        <v>1580</v>
      </c>
    </row>
    <row r="3046" spans="1:12" ht="56.25" customHeight="1">
      <c r="A3046" s="200" t="s">
        <v>628</v>
      </c>
      <c r="B3046" s="193" t="s">
        <v>627</v>
      </c>
      <c r="C3046" s="194">
        <v>42755</v>
      </c>
      <c r="D3046" s="194" t="s">
        <v>9055</v>
      </c>
      <c r="E3046" s="195" t="s">
        <v>3</v>
      </c>
      <c r="F3046" s="195">
        <v>1468400</v>
      </c>
      <c r="G3046" s="195"/>
      <c r="H3046" s="196" t="s">
        <v>9056</v>
      </c>
      <c r="I3046" s="197">
        <v>0</v>
      </c>
      <c r="J3046" s="197">
        <v>4172</v>
      </c>
      <c r="K3046" s="198">
        <f t="shared" si="47"/>
        <v>4172</v>
      </c>
      <c r="L3046" s="199" t="s">
        <v>1580</v>
      </c>
    </row>
    <row r="3047" spans="1:12" ht="56.25" customHeight="1">
      <c r="A3047" s="200" t="s">
        <v>628</v>
      </c>
      <c r="B3047" s="193" t="s">
        <v>627</v>
      </c>
      <c r="C3047" s="194">
        <v>42755</v>
      </c>
      <c r="D3047" s="194" t="s">
        <v>9057</v>
      </c>
      <c r="E3047" s="195" t="s">
        <v>3</v>
      </c>
      <c r="F3047" s="195">
        <v>1468408</v>
      </c>
      <c r="G3047" s="195"/>
      <c r="H3047" s="196" t="s">
        <v>9058</v>
      </c>
      <c r="I3047" s="197">
        <v>0</v>
      </c>
      <c r="J3047" s="197">
        <v>180.65</v>
      </c>
      <c r="K3047" s="198">
        <f t="shared" si="47"/>
        <v>180.65</v>
      </c>
      <c r="L3047" s="199" t="s">
        <v>1580</v>
      </c>
    </row>
    <row r="3048" spans="1:12" ht="56.25" customHeight="1">
      <c r="A3048" s="200">
        <v>594</v>
      </c>
      <c r="B3048" s="193" t="s">
        <v>1415</v>
      </c>
      <c r="C3048" s="194">
        <v>42755</v>
      </c>
      <c r="D3048" s="194" t="s">
        <v>9059</v>
      </c>
      <c r="E3048" s="195" t="s">
        <v>3</v>
      </c>
      <c r="F3048" s="195">
        <v>1468410</v>
      </c>
      <c r="G3048" s="195"/>
      <c r="H3048" s="196" t="s">
        <v>9060</v>
      </c>
      <c r="I3048" s="197">
        <v>0</v>
      </c>
      <c r="J3048" s="197">
        <v>4280.8500000000004</v>
      </c>
      <c r="K3048" s="198">
        <f t="shared" si="47"/>
        <v>4280.8500000000004</v>
      </c>
      <c r="L3048" s="199" t="s">
        <v>1580</v>
      </c>
    </row>
    <row r="3049" spans="1:12" ht="56.25" customHeight="1">
      <c r="A3049" s="200">
        <v>594</v>
      </c>
      <c r="B3049" s="193" t="s">
        <v>1415</v>
      </c>
      <c r="C3049" s="194">
        <v>42755</v>
      </c>
      <c r="D3049" s="194" t="s">
        <v>9061</v>
      </c>
      <c r="E3049" s="195" t="s">
        <v>3</v>
      </c>
      <c r="F3049" s="195">
        <v>1468412</v>
      </c>
      <c r="G3049" s="195"/>
      <c r="H3049" s="196" t="s">
        <v>9062</v>
      </c>
      <c r="I3049" s="197">
        <v>0</v>
      </c>
      <c r="J3049" s="197">
        <v>2855.31</v>
      </c>
      <c r="K3049" s="198">
        <f t="shared" si="47"/>
        <v>2855.31</v>
      </c>
      <c r="L3049" s="199" t="s">
        <v>1580</v>
      </c>
    </row>
    <row r="3050" spans="1:12" ht="56.25" customHeight="1">
      <c r="A3050" s="200" t="s">
        <v>628</v>
      </c>
      <c r="B3050" s="193" t="s">
        <v>627</v>
      </c>
      <c r="C3050" s="194">
        <v>42755</v>
      </c>
      <c r="D3050" s="194" t="s">
        <v>9063</v>
      </c>
      <c r="E3050" s="195" t="s">
        <v>3</v>
      </c>
      <c r="F3050" s="195">
        <v>1468453</v>
      </c>
      <c r="G3050" s="195"/>
      <c r="H3050" s="196" t="s">
        <v>9064</v>
      </c>
      <c r="I3050" s="197">
        <v>0</v>
      </c>
      <c r="J3050" s="197">
        <v>120.11</v>
      </c>
      <c r="K3050" s="198">
        <f t="shared" si="47"/>
        <v>120.11</v>
      </c>
      <c r="L3050" s="199" t="s">
        <v>1580</v>
      </c>
    </row>
    <row r="3051" spans="1:12" ht="56.25" customHeight="1">
      <c r="A3051" s="200" t="s">
        <v>628</v>
      </c>
      <c r="B3051" s="193" t="s">
        <v>627</v>
      </c>
      <c r="C3051" s="194">
        <v>42755</v>
      </c>
      <c r="D3051" s="194" t="s">
        <v>9065</v>
      </c>
      <c r="E3051" s="195" t="s">
        <v>3</v>
      </c>
      <c r="F3051" s="195">
        <v>1468456</v>
      </c>
      <c r="G3051" s="195"/>
      <c r="H3051" s="196" t="s">
        <v>9066</v>
      </c>
      <c r="I3051" s="197">
        <v>0</v>
      </c>
      <c r="J3051" s="197">
        <v>20.22</v>
      </c>
      <c r="K3051" s="198">
        <f t="shared" si="47"/>
        <v>20.22</v>
      </c>
      <c r="L3051" s="199" t="s">
        <v>1580</v>
      </c>
    </row>
    <row r="3052" spans="1:12" ht="56.25" customHeight="1">
      <c r="A3052" s="200">
        <v>312</v>
      </c>
      <c r="B3052" s="193" t="s">
        <v>8280</v>
      </c>
      <c r="C3052" s="194">
        <v>42755</v>
      </c>
      <c r="D3052" s="194" t="s">
        <v>9067</v>
      </c>
      <c r="E3052" s="195" t="s">
        <v>3</v>
      </c>
      <c r="F3052" s="195">
        <v>1468459</v>
      </c>
      <c r="G3052" s="195"/>
      <c r="H3052" s="196" t="s">
        <v>9068</v>
      </c>
      <c r="I3052" s="197">
        <v>0</v>
      </c>
      <c r="J3052" s="197">
        <v>200</v>
      </c>
      <c r="K3052" s="198">
        <f t="shared" si="47"/>
        <v>200</v>
      </c>
      <c r="L3052" s="199" t="s">
        <v>1580</v>
      </c>
    </row>
    <row r="3053" spans="1:12" ht="56.25" customHeight="1">
      <c r="A3053" s="200">
        <v>312</v>
      </c>
      <c r="B3053" s="193" t="s">
        <v>8280</v>
      </c>
      <c r="C3053" s="194">
        <v>42755</v>
      </c>
      <c r="D3053" s="194" t="s">
        <v>9069</v>
      </c>
      <c r="E3053" s="195" t="s">
        <v>3</v>
      </c>
      <c r="F3053" s="195">
        <v>1468463</v>
      </c>
      <c r="G3053" s="195"/>
      <c r="H3053" s="196" t="s">
        <v>9070</v>
      </c>
      <c r="I3053" s="197">
        <v>0</v>
      </c>
      <c r="J3053" s="197">
        <v>1659.39</v>
      </c>
      <c r="K3053" s="198">
        <f t="shared" si="47"/>
        <v>1659.39</v>
      </c>
      <c r="L3053" s="199" t="s">
        <v>1580</v>
      </c>
    </row>
    <row r="3054" spans="1:12" ht="56.25" customHeight="1">
      <c r="A3054" s="200">
        <v>312</v>
      </c>
      <c r="B3054" s="193" t="s">
        <v>8280</v>
      </c>
      <c r="C3054" s="194">
        <v>42755</v>
      </c>
      <c r="D3054" s="194" t="s">
        <v>9071</v>
      </c>
      <c r="E3054" s="195" t="s">
        <v>3</v>
      </c>
      <c r="F3054" s="195">
        <v>1468466</v>
      </c>
      <c r="G3054" s="195"/>
      <c r="H3054" s="196" t="s">
        <v>9072</v>
      </c>
      <c r="I3054" s="197">
        <v>0</v>
      </c>
      <c r="J3054" s="197">
        <v>2543.1799999999998</v>
      </c>
      <c r="K3054" s="198">
        <f t="shared" si="47"/>
        <v>2543.1799999999998</v>
      </c>
      <c r="L3054" s="199" t="s">
        <v>1580</v>
      </c>
    </row>
    <row r="3055" spans="1:12" ht="56.25" customHeight="1">
      <c r="A3055" s="200">
        <v>312</v>
      </c>
      <c r="B3055" s="193" t="s">
        <v>8280</v>
      </c>
      <c r="C3055" s="194">
        <v>42755</v>
      </c>
      <c r="D3055" s="194" t="s">
        <v>9073</v>
      </c>
      <c r="E3055" s="195" t="s">
        <v>3</v>
      </c>
      <c r="F3055" s="195">
        <v>1468469</v>
      </c>
      <c r="G3055" s="195"/>
      <c r="H3055" s="196" t="s">
        <v>9074</v>
      </c>
      <c r="I3055" s="197">
        <v>0</v>
      </c>
      <c r="J3055" s="197">
        <v>14</v>
      </c>
      <c r="K3055" s="198">
        <f t="shared" si="47"/>
        <v>14</v>
      </c>
      <c r="L3055" s="199" t="s">
        <v>1580</v>
      </c>
    </row>
    <row r="3056" spans="1:12" ht="56.25" customHeight="1">
      <c r="A3056" s="200">
        <v>312</v>
      </c>
      <c r="B3056" s="193" t="s">
        <v>8280</v>
      </c>
      <c r="C3056" s="194">
        <v>42755</v>
      </c>
      <c r="D3056" s="194" t="s">
        <v>9075</v>
      </c>
      <c r="E3056" s="195" t="s">
        <v>3</v>
      </c>
      <c r="F3056" s="195">
        <v>1468470</v>
      </c>
      <c r="G3056" s="195"/>
      <c r="H3056" s="196" t="s">
        <v>9076</v>
      </c>
      <c r="I3056" s="197">
        <v>0</v>
      </c>
      <c r="J3056" s="197">
        <v>2193</v>
      </c>
      <c r="K3056" s="198">
        <f t="shared" si="47"/>
        <v>2193</v>
      </c>
      <c r="L3056" s="199" t="s">
        <v>1580</v>
      </c>
    </row>
    <row r="3057" spans="1:12" ht="56.25" customHeight="1">
      <c r="A3057" s="200">
        <v>223</v>
      </c>
      <c r="B3057" s="193" t="s">
        <v>1330</v>
      </c>
      <c r="C3057" s="194">
        <v>42755</v>
      </c>
      <c r="D3057" s="194" t="s">
        <v>9077</v>
      </c>
      <c r="E3057" s="195" t="s">
        <v>3</v>
      </c>
      <c r="F3057" s="195">
        <v>1468472</v>
      </c>
      <c r="G3057" s="195"/>
      <c r="H3057" s="196" t="s">
        <v>9078</v>
      </c>
      <c r="I3057" s="197">
        <v>0</v>
      </c>
      <c r="J3057" s="197">
        <v>802</v>
      </c>
      <c r="K3057" s="198">
        <f t="shared" si="47"/>
        <v>802</v>
      </c>
      <c r="L3057" s="199" t="s">
        <v>1580</v>
      </c>
    </row>
    <row r="3058" spans="1:12" ht="56.25" customHeight="1">
      <c r="A3058" s="200">
        <v>312</v>
      </c>
      <c r="B3058" s="193" t="s">
        <v>8280</v>
      </c>
      <c r="C3058" s="194">
        <v>42755</v>
      </c>
      <c r="D3058" s="194" t="s">
        <v>9079</v>
      </c>
      <c r="E3058" s="195" t="s">
        <v>3</v>
      </c>
      <c r="F3058" s="195">
        <v>1468474</v>
      </c>
      <c r="G3058" s="195"/>
      <c r="H3058" s="196" t="s">
        <v>9080</v>
      </c>
      <c r="I3058" s="197">
        <v>0</v>
      </c>
      <c r="J3058" s="197">
        <v>25</v>
      </c>
      <c r="K3058" s="198">
        <f t="shared" si="47"/>
        <v>25</v>
      </c>
      <c r="L3058" s="199" t="s">
        <v>1580</v>
      </c>
    </row>
    <row r="3059" spans="1:12" ht="56.25" customHeight="1">
      <c r="A3059" s="200" t="s">
        <v>628</v>
      </c>
      <c r="B3059" s="193" t="s">
        <v>627</v>
      </c>
      <c r="C3059" s="194">
        <v>42755</v>
      </c>
      <c r="D3059" s="194" t="s">
        <v>9081</v>
      </c>
      <c r="E3059" s="195" t="s">
        <v>3</v>
      </c>
      <c r="F3059" s="195">
        <v>1468476</v>
      </c>
      <c r="G3059" s="195"/>
      <c r="H3059" s="196" t="s">
        <v>9082</v>
      </c>
      <c r="I3059" s="197">
        <v>0</v>
      </c>
      <c r="J3059" s="197">
        <v>768</v>
      </c>
      <c r="K3059" s="198">
        <f t="shared" si="47"/>
        <v>768</v>
      </c>
      <c r="L3059" s="199" t="s">
        <v>1580</v>
      </c>
    </row>
    <row r="3060" spans="1:12" ht="56.25" customHeight="1">
      <c r="A3060" s="200">
        <v>312</v>
      </c>
      <c r="B3060" s="193" t="s">
        <v>8280</v>
      </c>
      <c r="C3060" s="194">
        <v>42755</v>
      </c>
      <c r="D3060" s="194" t="s">
        <v>9083</v>
      </c>
      <c r="E3060" s="195" t="s">
        <v>3</v>
      </c>
      <c r="F3060" s="195">
        <v>1468477</v>
      </c>
      <c r="G3060" s="195"/>
      <c r="H3060" s="196" t="s">
        <v>9084</v>
      </c>
      <c r="I3060" s="197">
        <v>0</v>
      </c>
      <c r="J3060" s="197">
        <v>65</v>
      </c>
      <c r="K3060" s="198">
        <f t="shared" si="47"/>
        <v>65</v>
      </c>
      <c r="L3060" s="199" t="s">
        <v>1580</v>
      </c>
    </row>
    <row r="3061" spans="1:12" ht="56.25" customHeight="1">
      <c r="A3061" s="200">
        <v>312</v>
      </c>
      <c r="B3061" s="193" t="s">
        <v>8280</v>
      </c>
      <c r="C3061" s="194">
        <v>42755</v>
      </c>
      <c r="D3061" s="194" t="s">
        <v>9085</v>
      </c>
      <c r="E3061" s="195" t="s">
        <v>3</v>
      </c>
      <c r="F3061" s="195">
        <v>1468478</v>
      </c>
      <c r="G3061" s="195"/>
      <c r="H3061" s="196" t="s">
        <v>9086</v>
      </c>
      <c r="I3061" s="197">
        <v>0</v>
      </c>
      <c r="J3061" s="197">
        <v>237</v>
      </c>
      <c r="K3061" s="198">
        <f t="shared" si="47"/>
        <v>237</v>
      </c>
      <c r="L3061" s="199" t="s">
        <v>1580</v>
      </c>
    </row>
    <row r="3062" spans="1:12" ht="56.25" customHeight="1">
      <c r="A3062" s="200">
        <v>312</v>
      </c>
      <c r="B3062" s="193" t="s">
        <v>8280</v>
      </c>
      <c r="C3062" s="194">
        <v>42755</v>
      </c>
      <c r="D3062" s="194" t="s">
        <v>9087</v>
      </c>
      <c r="E3062" s="195" t="s">
        <v>3</v>
      </c>
      <c r="F3062" s="195">
        <v>1468484</v>
      </c>
      <c r="G3062" s="195"/>
      <c r="H3062" s="196" t="s">
        <v>9088</v>
      </c>
      <c r="I3062" s="197">
        <v>0</v>
      </c>
      <c r="J3062" s="197">
        <v>1006</v>
      </c>
      <c r="K3062" s="198">
        <f t="shared" si="47"/>
        <v>1006</v>
      </c>
      <c r="L3062" s="199" t="s">
        <v>1580</v>
      </c>
    </row>
    <row r="3063" spans="1:12" ht="56.25" customHeight="1">
      <c r="A3063" s="200" t="s">
        <v>628</v>
      </c>
      <c r="B3063" s="193" t="s">
        <v>627</v>
      </c>
      <c r="C3063" s="194">
        <v>42755</v>
      </c>
      <c r="D3063" s="194" t="s">
        <v>9089</v>
      </c>
      <c r="E3063" s="195" t="s">
        <v>3</v>
      </c>
      <c r="F3063" s="195">
        <v>1468493</v>
      </c>
      <c r="G3063" s="195"/>
      <c r="H3063" s="196" t="s">
        <v>9090</v>
      </c>
      <c r="I3063" s="197">
        <v>0</v>
      </c>
      <c r="J3063" s="197">
        <v>194</v>
      </c>
      <c r="K3063" s="198">
        <f t="shared" si="47"/>
        <v>194</v>
      </c>
      <c r="L3063" s="199" t="s">
        <v>1580</v>
      </c>
    </row>
    <row r="3064" spans="1:12" ht="56.25" customHeight="1">
      <c r="A3064" s="200" t="s">
        <v>628</v>
      </c>
      <c r="B3064" s="193" t="s">
        <v>627</v>
      </c>
      <c r="C3064" s="194">
        <v>42755</v>
      </c>
      <c r="D3064" s="194" t="s">
        <v>9091</v>
      </c>
      <c r="E3064" s="195" t="s">
        <v>3</v>
      </c>
      <c r="F3064" s="195">
        <v>1468494</v>
      </c>
      <c r="G3064" s="195"/>
      <c r="H3064" s="196" t="s">
        <v>9092</v>
      </c>
      <c r="I3064" s="197">
        <v>0</v>
      </c>
      <c r="J3064" s="197">
        <v>15856.74</v>
      </c>
      <c r="K3064" s="198">
        <f t="shared" si="47"/>
        <v>15856.74</v>
      </c>
      <c r="L3064" s="199" t="s">
        <v>1580</v>
      </c>
    </row>
    <row r="3065" spans="1:12" ht="56.25" customHeight="1">
      <c r="A3065" s="200" t="s">
        <v>628</v>
      </c>
      <c r="B3065" s="193" t="s">
        <v>627</v>
      </c>
      <c r="C3065" s="194">
        <v>42755</v>
      </c>
      <c r="D3065" s="194" t="s">
        <v>9093</v>
      </c>
      <c r="E3065" s="195" t="s">
        <v>3</v>
      </c>
      <c r="F3065" s="195">
        <v>1468506</v>
      </c>
      <c r="G3065" s="195"/>
      <c r="H3065" s="196" t="s">
        <v>9094</v>
      </c>
      <c r="I3065" s="197">
        <v>0</v>
      </c>
      <c r="J3065" s="197">
        <v>0.35</v>
      </c>
      <c r="K3065" s="198">
        <f t="shared" si="47"/>
        <v>0.35</v>
      </c>
      <c r="L3065" s="199" t="s">
        <v>1580</v>
      </c>
    </row>
    <row r="3066" spans="1:12" ht="56.25" customHeight="1">
      <c r="A3066" s="200">
        <v>291</v>
      </c>
      <c r="B3066" s="193" t="s">
        <v>1395</v>
      </c>
      <c r="C3066" s="194">
        <v>42755</v>
      </c>
      <c r="D3066" s="194" t="s">
        <v>9095</v>
      </c>
      <c r="E3066" s="195" t="s">
        <v>3</v>
      </c>
      <c r="F3066" s="195">
        <v>1468554</v>
      </c>
      <c r="G3066" s="195"/>
      <c r="H3066" s="196" t="s">
        <v>9096</v>
      </c>
      <c r="I3066" s="197">
        <v>0</v>
      </c>
      <c r="J3066" s="197">
        <v>35</v>
      </c>
      <c r="K3066" s="198">
        <f t="shared" si="47"/>
        <v>35</v>
      </c>
      <c r="L3066" s="199" t="s">
        <v>1580</v>
      </c>
    </row>
    <row r="3067" spans="1:12" ht="56.25" customHeight="1">
      <c r="A3067" s="200" t="s">
        <v>631</v>
      </c>
      <c r="B3067" s="193" t="s">
        <v>632</v>
      </c>
      <c r="C3067" s="194">
        <v>42759</v>
      </c>
      <c r="D3067" s="194" t="s">
        <v>9097</v>
      </c>
      <c r="E3067" s="195" t="s">
        <v>3</v>
      </c>
      <c r="F3067" s="195">
        <v>1468680</v>
      </c>
      <c r="G3067" s="195"/>
      <c r="H3067" s="196" t="s">
        <v>9098</v>
      </c>
      <c r="I3067" s="197">
        <v>0</v>
      </c>
      <c r="J3067" s="197">
        <v>395856.08</v>
      </c>
      <c r="K3067" s="198">
        <f t="shared" si="47"/>
        <v>395856.08</v>
      </c>
      <c r="L3067" s="199" t="s">
        <v>1580</v>
      </c>
    </row>
    <row r="3068" spans="1:12" ht="56.25" customHeight="1">
      <c r="A3068" s="200" t="s">
        <v>628</v>
      </c>
      <c r="B3068" s="193" t="s">
        <v>627</v>
      </c>
      <c r="C3068" s="194">
        <v>42759</v>
      </c>
      <c r="D3068" s="194" t="s">
        <v>9099</v>
      </c>
      <c r="E3068" s="195" t="s">
        <v>3</v>
      </c>
      <c r="F3068" s="195">
        <v>1468703</v>
      </c>
      <c r="G3068" s="195"/>
      <c r="H3068" s="196" t="s">
        <v>9100</v>
      </c>
      <c r="I3068" s="197">
        <v>0</v>
      </c>
      <c r="J3068" s="197">
        <v>34.85</v>
      </c>
      <c r="K3068" s="198">
        <f t="shared" si="47"/>
        <v>34.85</v>
      </c>
      <c r="L3068" s="199" t="s">
        <v>1580</v>
      </c>
    </row>
    <row r="3069" spans="1:12" ht="56.25" customHeight="1">
      <c r="A3069" s="200" t="s">
        <v>628</v>
      </c>
      <c r="B3069" s="193" t="s">
        <v>627</v>
      </c>
      <c r="C3069" s="194">
        <v>42759</v>
      </c>
      <c r="D3069" s="194" t="s">
        <v>9101</v>
      </c>
      <c r="E3069" s="195" t="s">
        <v>3</v>
      </c>
      <c r="F3069" s="195">
        <v>1468705</v>
      </c>
      <c r="G3069" s="195"/>
      <c r="H3069" s="196" t="s">
        <v>9102</v>
      </c>
      <c r="I3069" s="197">
        <v>0</v>
      </c>
      <c r="J3069" s="197">
        <v>34.85</v>
      </c>
      <c r="K3069" s="198">
        <f t="shared" si="47"/>
        <v>34.85</v>
      </c>
      <c r="L3069" s="199" t="s">
        <v>1580</v>
      </c>
    </row>
    <row r="3070" spans="1:12" ht="56.25" customHeight="1">
      <c r="A3070" s="200" t="s">
        <v>628</v>
      </c>
      <c r="B3070" s="193" t="s">
        <v>627</v>
      </c>
      <c r="C3070" s="194">
        <v>42759</v>
      </c>
      <c r="D3070" s="194" t="s">
        <v>9103</v>
      </c>
      <c r="E3070" s="195" t="s">
        <v>3</v>
      </c>
      <c r="F3070" s="195">
        <v>1468706</v>
      </c>
      <c r="G3070" s="195"/>
      <c r="H3070" s="196" t="s">
        <v>9104</v>
      </c>
      <c r="I3070" s="197">
        <v>0</v>
      </c>
      <c r="J3070" s="197">
        <v>4664.9399999999996</v>
      </c>
      <c r="K3070" s="198">
        <f t="shared" si="47"/>
        <v>4664.9399999999996</v>
      </c>
      <c r="L3070" s="199" t="s">
        <v>1580</v>
      </c>
    </row>
    <row r="3071" spans="1:12" ht="56.25" customHeight="1">
      <c r="A3071" s="200" t="s">
        <v>628</v>
      </c>
      <c r="B3071" s="193" t="s">
        <v>627</v>
      </c>
      <c r="C3071" s="194">
        <v>42759</v>
      </c>
      <c r="D3071" s="194" t="s">
        <v>9105</v>
      </c>
      <c r="E3071" s="195" t="s">
        <v>3</v>
      </c>
      <c r="F3071" s="195">
        <v>1468708</v>
      </c>
      <c r="G3071" s="195"/>
      <c r="H3071" s="196" t="s">
        <v>9106</v>
      </c>
      <c r="I3071" s="197">
        <v>0</v>
      </c>
      <c r="J3071" s="197">
        <v>3070.93</v>
      </c>
      <c r="K3071" s="198">
        <f t="shared" si="47"/>
        <v>3070.93</v>
      </c>
      <c r="L3071" s="199" t="s">
        <v>1580</v>
      </c>
    </row>
    <row r="3072" spans="1:12" ht="56.25" customHeight="1">
      <c r="A3072" s="200">
        <v>10</v>
      </c>
      <c r="B3072" s="193" t="s">
        <v>1384</v>
      </c>
      <c r="C3072" s="194">
        <v>42759</v>
      </c>
      <c r="D3072" s="194" t="s">
        <v>9107</v>
      </c>
      <c r="E3072" s="195" t="s">
        <v>3</v>
      </c>
      <c r="F3072" s="195">
        <v>1468726</v>
      </c>
      <c r="G3072" s="195"/>
      <c r="H3072" s="196" t="s">
        <v>9108</v>
      </c>
      <c r="I3072" s="197">
        <v>0</v>
      </c>
      <c r="J3072" s="197">
        <v>5501.19</v>
      </c>
      <c r="K3072" s="198">
        <f t="shared" si="47"/>
        <v>5501.19</v>
      </c>
      <c r="L3072" s="199" t="s">
        <v>1580</v>
      </c>
    </row>
    <row r="3073" spans="1:12" ht="56.25" customHeight="1">
      <c r="A3073" s="200">
        <v>46</v>
      </c>
      <c r="B3073" s="193" t="s">
        <v>1402</v>
      </c>
      <c r="C3073" s="194">
        <v>42759</v>
      </c>
      <c r="D3073" s="194" t="s">
        <v>9109</v>
      </c>
      <c r="E3073" s="195" t="s">
        <v>3</v>
      </c>
      <c r="F3073" s="195">
        <v>1468742</v>
      </c>
      <c r="G3073" s="195"/>
      <c r="H3073" s="196" t="s">
        <v>9110</v>
      </c>
      <c r="I3073" s="197">
        <v>0</v>
      </c>
      <c r="J3073" s="197">
        <v>10451.219999999999</v>
      </c>
      <c r="K3073" s="198">
        <f t="shared" si="47"/>
        <v>10451.219999999999</v>
      </c>
      <c r="L3073" s="199" t="s">
        <v>1580</v>
      </c>
    </row>
    <row r="3074" spans="1:12" ht="56.25" customHeight="1">
      <c r="A3074" s="200">
        <v>578</v>
      </c>
      <c r="B3074" s="193" t="s">
        <v>1344</v>
      </c>
      <c r="C3074" s="194">
        <v>42759</v>
      </c>
      <c r="D3074" s="194" t="s">
        <v>9111</v>
      </c>
      <c r="E3074" s="195" t="s">
        <v>3</v>
      </c>
      <c r="F3074" s="195">
        <v>1468766</v>
      </c>
      <c r="G3074" s="195"/>
      <c r="H3074" s="196" t="s">
        <v>9112</v>
      </c>
      <c r="I3074" s="197">
        <v>0</v>
      </c>
      <c r="J3074" s="197">
        <v>9572.58</v>
      </c>
      <c r="K3074" s="198">
        <f t="shared" si="47"/>
        <v>9572.58</v>
      </c>
      <c r="L3074" s="199" t="s">
        <v>1580</v>
      </c>
    </row>
    <row r="3075" spans="1:12" ht="56.25" customHeight="1">
      <c r="A3075" s="200" t="s">
        <v>628</v>
      </c>
      <c r="B3075" s="193" t="s">
        <v>627</v>
      </c>
      <c r="C3075" s="194">
        <v>42759</v>
      </c>
      <c r="D3075" s="194" t="s">
        <v>9113</v>
      </c>
      <c r="E3075" s="195" t="s">
        <v>3</v>
      </c>
      <c r="F3075" s="195">
        <v>1468662</v>
      </c>
      <c r="G3075" s="195"/>
      <c r="H3075" s="196" t="s">
        <v>9114</v>
      </c>
      <c r="I3075" s="197">
        <v>0</v>
      </c>
      <c r="J3075" s="197">
        <v>2611.25</v>
      </c>
      <c r="K3075" s="198">
        <f t="shared" si="47"/>
        <v>2611.25</v>
      </c>
      <c r="L3075" s="199" t="s">
        <v>1580</v>
      </c>
    </row>
    <row r="3076" spans="1:12" ht="56.25" customHeight="1">
      <c r="A3076" s="200" t="s">
        <v>628</v>
      </c>
      <c r="B3076" s="193" t="s">
        <v>627</v>
      </c>
      <c r="C3076" s="194">
        <v>42759</v>
      </c>
      <c r="D3076" s="194" t="s">
        <v>9115</v>
      </c>
      <c r="E3076" s="195" t="s">
        <v>3</v>
      </c>
      <c r="F3076" s="195">
        <v>1468666</v>
      </c>
      <c r="G3076" s="195"/>
      <c r="H3076" s="196" t="s">
        <v>9116</v>
      </c>
      <c r="I3076" s="197">
        <v>0</v>
      </c>
      <c r="J3076" s="197">
        <v>2783.13</v>
      </c>
      <c r="K3076" s="198">
        <f t="shared" si="47"/>
        <v>2783.13</v>
      </c>
      <c r="L3076" s="199" t="s">
        <v>1580</v>
      </c>
    </row>
    <row r="3077" spans="1:12" ht="56.25" customHeight="1">
      <c r="A3077" s="200" t="s">
        <v>628</v>
      </c>
      <c r="B3077" s="193" t="s">
        <v>627</v>
      </c>
      <c r="C3077" s="194">
        <v>42759</v>
      </c>
      <c r="D3077" s="194" t="s">
        <v>9117</v>
      </c>
      <c r="E3077" s="195" t="s">
        <v>3</v>
      </c>
      <c r="F3077" s="195">
        <v>1468683</v>
      </c>
      <c r="G3077" s="195"/>
      <c r="H3077" s="196" t="s">
        <v>9118</v>
      </c>
      <c r="I3077" s="197">
        <v>0</v>
      </c>
      <c r="J3077" s="197">
        <v>4978.59</v>
      </c>
      <c r="K3077" s="198">
        <f t="shared" si="47"/>
        <v>4978.59</v>
      </c>
      <c r="L3077" s="199" t="s">
        <v>1580</v>
      </c>
    </row>
    <row r="3078" spans="1:12" ht="56.25" customHeight="1">
      <c r="A3078" s="200">
        <v>70</v>
      </c>
      <c r="B3078" s="193" t="s">
        <v>4499</v>
      </c>
      <c r="C3078" s="194">
        <v>42759</v>
      </c>
      <c r="D3078" s="194" t="s">
        <v>9119</v>
      </c>
      <c r="E3078" s="195" t="s">
        <v>3</v>
      </c>
      <c r="F3078" s="195">
        <v>1468696</v>
      </c>
      <c r="G3078" s="195"/>
      <c r="H3078" s="196" t="s">
        <v>9120</v>
      </c>
      <c r="I3078" s="197">
        <v>0</v>
      </c>
      <c r="J3078" s="197">
        <v>100</v>
      </c>
      <c r="K3078" s="198">
        <f t="shared" si="47"/>
        <v>100</v>
      </c>
      <c r="L3078" s="199" t="s">
        <v>1580</v>
      </c>
    </row>
    <row r="3079" spans="1:12" ht="56.25" customHeight="1">
      <c r="A3079" s="200">
        <v>20</v>
      </c>
      <c r="B3079" s="193" t="s">
        <v>1412</v>
      </c>
      <c r="C3079" s="194">
        <v>42759</v>
      </c>
      <c r="D3079" s="194" t="s">
        <v>9121</v>
      </c>
      <c r="E3079" s="195" t="s">
        <v>3</v>
      </c>
      <c r="F3079" s="195">
        <v>1468711</v>
      </c>
      <c r="G3079" s="195"/>
      <c r="H3079" s="196" t="s">
        <v>9122</v>
      </c>
      <c r="I3079" s="197">
        <v>0</v>
      </c>
      <c r="J3079" s="197">
        <v>3843</v>
      </c>
      <c r="K3079" s="198">
        <f t="shared" si="47"/>
        <v>3843</v>
      </c>
      <c r="L3079" s="199" t="s">
        <v>1580</v>
      </c>
    </row>
    <row r="3080" spans="1:12" ht="56.25" customHeight="1">
      <c r="A3080" s="200">
        <v>20</v>
      </c>
      <c r="B3080" s="193" t="s">
        <v>1412</v>
      </c>
      <c r="C3080" s="194">
        <v>42759</v>
      </c>
      <c r="D3080" s="194" t="s">
        <v>9123</v>
      </c>
      <c r="E3080" s="195" t="s">
        <v>3</v>
      </c>
      <c r="F3080" s="195">
        <v>1468713</v>
      </c>
      <c r="G3080" s="195"/>
      <c r="H3080" s="196" t="s">
        <v>9122</v>
      </c>
      <c r="I3080" s="197">
        <v>0</v>
      </c>
      <c r="J3080" s="197">
        <v>323.5</v>
      </c>
      <c r="K3080" s="198">
        <f t="shared" si="47"/>
        <v>323.5</v>
      </c>
      <c r="L3080" s="199" t="s">
        <v>1580</v>
      </c>
    </row>
    <row r="3081" spans="1:12" ht="56.25" customHeight="1">
      <c r="A3081" s="200" t="s">
        <v>628</v>
      </c>
      <c r="B3081" s="193" t="s">
        <v>627</v>
      </c>
      <c r="C3081" s="194">
        <v>42759</v>
      </c>
      <c r="D3081" s="194" t="s">
        <v>9124</v>
      </c>
      <c r="E3081" s="195" t="s">
        <v>3</v>
      </c>
      <c r="F3081" s="195">
        <v>1468729</v>
      </c>
      <c r="G3081" s="195"/>
      <c r="H3081" s="196" t="s">
        <v>9125</v>
      </c>
      <c r="I3081" s="197">
        <v>0</v>
      </c>
      <c r="J3081" s="197">
        <v>295.70999999999998</v>
      </c>
      <c r="K3081" s="198">
        <f t="shared" ref="K3081:K3144" si="48">+I3081+J3081</f>
        <v>295.70999999999998</v>
      </c>
      <c r="L3081" s="199" t="s">
        <v>1580</v>
      </c>
    </row>
    <row r="3082" spans="1:12" ht="56.25" customHeight="1">
      <c r="A3082" s="200" t="s">
        <v>628</v>
      </c>
      <c r="B3082" s="193" t="s">
        <v>627</v>
      </c>
      <c r="C3082" s="194">
        <v>42759</v>
      </c>
      <c r="D3082" s="194" t="s">
        <v>9126</v>
      </c>
      <c r="E3082" s="195" t="s">
        <v>3</v>
      </c>
      <c r="F3082" s="195">
        <v>1468732</v>
      </c>
      <c r="G3082" s="195"/>
      <c r="H3082" s="196" t="s">
        <v>9127</v>
      </c>
      <c r="I3082" s="197">
        <v>0</v>
      </c>
      <c r="J3082" s="197">
        <v>234.13</v>
      </c>
      <c r="K3082" s="198">
        <f t="shared" si="48"/>
        <v>234.13</v>
      </c>
      <c r="L3082" s="199" t="s">
        <v>1580</v>
      </c>
    </row>
    <row r="3083" spans="1:12" ht="56.25" customHeight="1">
      <c r="A3083" s="200">
        <v>130</v>
      </c>
      <c r="B3083" s="193" t="s">
        <v>4832</v>
      </c>
      <c r="C3083" s="194">
        <v>42759</v>
      </c>
      <c r="D3083" s="194" t="s">
        <v>9128</v>
      </c>
      <c r="E3083" s="195" t="s">
        <v>3</v>
      </c>
      <c r="F3083" s="195">
        <v>1468773</v>
      </c>
      <c r="G3083" s="195"/>
      <c r="H3083" s="196" t="s">
        <v>9129</v>
      </c>
      <c r="I3083" s="197">
        <v>0</v>
      </c>
      <c r="J3083" s="197">
        <v>124911.02</v>
      </c>
      <c r="K3083" s="198">
        <f t="shared" si="48"/>
        <v>124911.02</v>
      </c>
      <c r="L3083" s="199" t="s">
        <v>1580</v>
      </c>
    </row>
    <row r="3084" spans="1:12" ht="56.25" customHeight="1">
      <c r="A3084" s="200" t="s">
        <v>628</v>
      </c>
      <c r="B3084" s="193" t="s">
        <v>627</v>
      </c>
      <c r="C3084" s="194">
        <v>42759</v>
      </c>
      <c r="D3084" s="194" t="s">
        <v>9130</v>
      </c>
      <c r="E3084" s="195" t="s">
        <v>3</v>
      </c>
      <c r="F3084" s="195">
        <v>1468781</v>
      </c>
      <c r="G3084" s="195"/>
      <c r="H3084" s="196" t="s">
        <v>9131</v>
      </c>
      <c r="I3084" s="197">
        <v>0</v>
      </c>
      <c r="J3084" s="197">
        <v>576.74</v>
      </c>
      <c r="K3084" s="198">
        <f t="shared" si="48"/>
        <v>576.74</v>
      </c>
      <c r="L3084" s="199" t="s">
        <v>1580</v>
      </c>
    </row>
    <row r="3085" spans="1:12" ht="56.25" customHeight="1">
      <c r="A3085" s="200">
        <v>225</v>
      </c>
      <c r="B3085" s="193" t="s">
        <v>1417</v>
      </c>
      <c r="C3085" s="194">
        <v>42759</v>
      </c>
      <c r="D3085" s="194" t="s">
        <v>9132</v>
      </c>
      <c r="E3085" s="195" t="s">
        <v>3</v>
      </c>
      <c r="F3085" s="195">
        <v>1468785</v>
      </c>
      <c r="G3085" s="195"/>
      <c r="H3085" s="196" t="s">
        <v>9133</v>
      </c>
      <c r="I3085" s="197">
        <v>0</v>
      </c>
      <c r="J3085" s="197">
        <v>349.32</v>
      </c>
      <c r="K3085" s="198">
        <f t="shared" si="48"/>
        <v>349.32</v>
      </c>
      <c r="L3085" s="199" t="s">
        <v>1580</v>
      </c>
    </row>
    <row r="3086" spans="1:12" ht="56.25" customHeight="1">
      <c r="A3086" s="200">
        <v>225</v>
      </c>
      <c r="B3086" s="193" t="s">
        <v>1417</v>
      </c>
      <c r="C3086" s="194">
        <v>42759</v>
      </c>
      <c r="D3086" s="194" t="s">
        <v>9134</v>
      </c>
      <c r="E3086" s="195" t="s">
        <v>3</v>
      </c>
      <c r="F3086" s="195">
        <v>1468787</v>
      </c>
      <c r="G3086" s="195"/>
      <c r="H3086" s="196" t="s">
        <v>9135</v>
      </c>
      <c r="I3086" s="197">
        <v>0</v>
      </c>
      <c r="J3086" s="197">
        <v>241.48</v>
      </c>
      <c r="K3086" s="198">
        <f t="shared" si="48"/>
        <v>241.48</v>
      </c>
      <c r="L3086" s="199" t="s">
        <v>1580</v>
      </c>
    </row>
    <row r="3087" spans="1:12" ht="56.25" customHeight="1">
      <c r="A3087" s="200">
        <v>70</v>
      </c>
      <c r="B3087" s="193" t="s">
        <v>4499</v>
      </c>
      <c r="C3087" s="194">
        <v>42759</v>
      </c>
      <c r="D3087" s="194" t="s">
        <v>9136</v>
      </c>
      <c r="E3087" s="195" t="s">
        <v>3</v>
      </c>
      <c r="F3087" s="195">
        <v>1468791</v>
      </c>
      <c r="G3087" s="195"/>
      <c r="H3087" s="196" t="s">
        <v>9137</v>
      </c>
      <c r="I3087" s="197">
        <v>0</v>
      </c>
      <c r="J3087" s="197">
        <v>748</v>
      </c>
      <c r="K3087" s="198">
        <f t="shared" si="48"/>
        <v>748</v>
      </c>
      <c r="L3087" s="199" t="s">
        <v>1580</v>
      </c>
    </row>
    <row r="3088" spans="1:12" ht="56.25" customHeight="1">
      <c r="A3088" s="200">
        <v>130</v>
      </c>
      <c r="B3088" s="193" t="s">
        <v>4832</v>
      </c>
      <c r="C3088" s="194">
        <v>42759</v>
      </c>
      <c r="D3088" s="194" t="s">
        <v>9138</v>
      </c>
      <c r="E3088" s="195" t="s">
        <v>3</v>
      </c>
      <c r="F3088" s="195">
        <v>1468808</v>
      </c>
      <c r="G3088" s="195"/>
      <c r="H3088" s="196" t="s">
        <v>9139</v>
      </c>
      <c r="I3088" s="197">
        <v>0</v>
      </c>
      <c r="J3088" s="197">
        <v>125091.47</v>
      </c>
      <c r="K3088" s="198">
        <f t="shared" si="48"/>
        <v>125091.47</v>
      </c>
      <c r="L3088" s="199" t="s">
        <v>1580</v>
      </c>
    </row>
    <row r="3089" spans="1:12" ht="56.25" customHeight="1">
      <c r="A3089" s="200">
        <v>41</v>
      </c>
      <c r="B3089" s="193" t="s">
        <v>1421</v>
      </c>
      <c r="C3089" s="194">
        <v>42759</v>
      </c>
      <c r="D3089" s="194" t="s">
        <v>9140</v>
      </c>
      <c r="E3089" s="195" t="s">
        <v>3</v>
      </c>
      <c r="F3089" s="195">
        <v>1468810</v>
      </c>
      <c r="G3089" s="195"/>
      <c r="H3089" s="196" t="s">
        <v>9141</v>
      </c>
      <c r="I3089" s="197">
        <v>0</v>
      </c>
      <c r="J3089" s="197">
        <v>161.1</v>
      </c>
      <c r="K3089" s="198">
        <f t="shared" si="48"/>
        <v>161.1</v>
      </c>
      <c r="L3089" s="199" t="s">
        <v>1580</v>
      </c>
    </row>
    <row r="3090" spans="1:12" ht="56.25" customHeight="1">
      <c r="A3090" s="200">
        <v>223</v>
      </c>
      <c r="B3090" s="193" t="s">
        <v>1330</v>
      </c>
      <c r="C3090" s="194">
        <v>42759</v>
      </c>
      <c r="D3090" s="194" t="s">
        <v>9142</v>
      </c>
      <c r="E3090" s="195" t="s">
        <v>3</v>
      </c>
      <c r="F3090" s="195">
        <v>1468815</v>
      </c>
      <c r="G3090" s="195"/>
      <c r="H3090" s="196" t="s">
        <v>9143</v>
      </c>
      <c r="I3090" s="197">
        <v>0</v>
      </c>
      <c r="J3090" s="197">
        <v>391</v>
      </c>
      <c r="K3090" s="198">
        <f t="shared" si="48"/>
        <v>391</v>
      </c>
      <c r="L3090" s="199" t="s">
        <v>1580</v>
      </c>
    </row>
    <row r="3091" spans="1:12" ht="56.25" customHeight="1">
      <c r="A3091" s="200">
        <v>70</v>
      </c>
      <c r="B3091" s="193" t="s">
        <v>4499</v>
      </c>
      <c r="C3091" s="194">
        <v>42759</v>
      </c>
      <c r="D3091" s="194" t="s">
        <v>9144</v>
      </c>
      <c r="E3091" s="195" t="s">
        <v>3</v>
      </c>
      <c r="F3091" s="195">
        <v>1468831</v>
      </c>
      <c r="G3091" s="195"/>
      <c r="H3091" s="196" t="s">
        <v>9145</v>
      </c>
      <c r="I3091" s="197">
        <v>0</v>
      </c>
      <c r="J3091" s="197">
        <v>185.5</v>
      </c>
      <c r="K3091" s="198">
        <f t="shared" si="48"/>
        <v>185.5</v>
      </c>
      <c r="L3091" s="199" t="s">
        <v>1580</v>
      </c>
    </row>
    <row r="3092" spans="1:12" ht="56.25" customHeight="1">
      <c r="A3092" s="200" t="s">
        <v>628</v>
      </c>
      <c r="B3092" s="193" t="s">
        <v>627</v>
      </c>
      <c r="C3092" s="194">
        <v>42759</v>
      </c>
      <c r="D3092" s="194" t="s">
        <v>9146</v>
      </c>
      <c r="E3092" s="195" t="s">
        <v>3</v>
      </c>
      <c r="F3092" s="195">
        <v>1468848</v>
      </c>
      <c r="G3092" s="195"/>
      <c r="H3092" s="196" t="s">
        <v>9147</v>
      </c>
      <c r="I3092" s="197">
        <v>0</v>
      </c>
      <c r="J3092" s="197">
        <v>6241</v>
      </c>
      <c r="K3092" s="198">
        <f t="shared" si="48"/>
        <v>6241</v>
      </c>
      <c r="L3092" s="199" t="s">
        <v>1580</v>
      </c>
    </row>
    <row r="3093" spans="1:12" ht="56.25" customHeight="1">
      <c r="A3093" s="200">
        <v>526</v>
      </c>
      <c r="B3093" s="193" t="s">
        <v>1411</v>
      </c>
      <c r="C3093" s="194">
        <v>42759</v>
      </c>
      <c r="D3093" s="194" t="s">
        <v>9148</v>
      </c>
      <c r="E3093" s="195" t="s">
        <v>3</v>
      </c>
      <c r="F3093" s="195">
        <v>1468883</v>
      </c>
      <c r="G3093" s="195"/>
      <c r="H3093" s="196" t="s">
        <v>9149</v>
      </c>
      <c r="I3093" s="197">
        <v>0</v>
      </c>
      <c r="J3093" s="197">
        <v>77</v>
      </c>
      <c r="K3093" s="198">
        <f t="shared" si="48"/>
        <v>77</v>
      </c>
      <c r="L3093" s="199" t="s">
        <v>1580</v>
      </c>
    </row>
    <row r="3094" spans="1:12" ht="56.25" customHeight="1">
      <c r="A3094" s="200">
        <v>70</v>
      </c>
      <c r="B3094" s="193" t="s">
        <v>4499</v>
      </c>
      <c r="C3094" s="194">
        <v>42759</v>
      </c>
      <c r="D3094" s="194" t="s">
        <v>9150</v>
      </c>
      <c r="E3094" s="195" t="s">
        <v>3</v>
      </c>
      <c r="F3094" s="195">
        <v>1468884</v>
      </c>
      <c r="G3094" s="195"/>
      <c r="H3094" s="196" t="s">
        <v>9151</v>
      </c>
      <c r="I3094" s="197">
        <v>0</v>
      </c>
      <c r="J3094" s="197">
        <v>1230</v>
      </c>
      <c r="K3094" s="198">
        <f t="shared" si="48"/>
        <v>1230</v>
      </c>
      <c r="L3094" s="199" t="s">
        <v>1580</v>
      </c>
    </row>
    <row r="3095" spans="1:12" ht="56.25" customHeight="1">
      <c r="A3095" s="200">
        <v>70</v>
      </c>
      <c r="B3095" s="193" t="s">
        <v>4499</v>
      </c>
      <c r="C3095" s="194">
        <v>42759</v>
      </c>
      <c r="D3095" s="194" t="s">
        <v>9152</v>
      </c>
      <c r="E3095" s="195" t="s">
        <v>3</v>
      </c>
      <c r="F3095" s="195">
        <v>1468887</v>
      </c>
      <c r="G3095" s="195"/>
      <c r="H3095" s="196" t="s">
        <v>9151</v>
      </c>
      <c r="I3095" s="197">
        <v>0</v>
      </c>
      <c r="J3095" s="197">
        <v>1184.5899999999999</v>
      </c>
      <c r="K3095" s="198">
        <f t="shared" si="48"/>
        <v>1184.5899999999999</v>
      </c>
      <c r="L3095" s="199" t="s">
        <v>1580</v>
      </c>
    </row>
    <row r="3096" spans="1:12" ht="56.25" customHeight="1">
      <c r="A3096" s="200">
        <v>660</v>
      </c>
      <c r="B3096" s="193" t="s">
        <v>1327</v>
      </c>
      <c r="C3096" s="194">
        <v>42760</v>
      </c>
      <c r="D3096" s="194" t="s">
        <v>9153</v>
      </c>
      <c r="E3096" s="195" t="s">
        <v>3</v>
      </c>
      <c r="F3096" s="195">
        <v>1469147</v>
      </c>
      <c r="G3096" s="195"/>
      <c r="H3096" s="196" t="s">
        <v>9154</v>
      </c>
      <c r="I3096" s="197">
        <v>0</v>
      </c>
      <c r="J3096" s="197">
        <v>70.73</v>
      </c>
      <c r="K3096" s="198">
        <f t="shared" si="48"/>
        <v>70.73</v>
      </c>
      <c r="L3096" s="199" t="s">
        <v>1580</v>
      </c>
    </row>
    <row r="3097" spans="1:12" ht="56.25" customHeight="1">
      <c r="A3097" s="200">
        <v>572</v>
      </c>
      <c r="B3097" s="193" t="s">
        <v>1481</v>
      </c>
      <c r="C3097" s="194">
        <v>42760</v>
      </c>
      <c r="D3097" s="194" t="s">
        <v>9155</v>
      </c>
      <c r="E3097" s="195" t="s">
        <v>3</v>
      </c>
      <c r="F3097" s="195">
        <v>1469172</v>
      </c>
      <c r="G3097" s="195"/>
      <c r="H3097" s="196" t="s">
        <v>9156</v>
      </c>
      <c r="I3097" s="197">
        <v>0</v>
      </c>
      <c r="J3097" s="197">
        <v>20409.98</v>
      </c>
      <c r="K3097" s="198">
        <f t="shared" si="48"/>
        <v>20409.98</v>
      </c>
      <c r="L3097" s="199" t="s">
        <v>1580</v>
      </c>
    </row>
    <row r="3098" spans="1:12" ht="56.25" customHeight="1">
      <c r="A3098" s="200" t="s">
        <v>628</v>
      </c>
      <c r="B3098" s="193" t="s">
        <v>627</v>
      </c>
      <c r="C3098" s="194">
        <v>42760</v>
      </c>
      <c r="D3098" s="194" t="s">
        <v>9157</v>
      </c>
      <c r="E3098" s="195" t="s">
        <v>3</v>
      </c>
      <c r="F3098" s="195">
        <v>1469174</v>
      </c>
      <c r="G3098" s="195"/>
      <c r="H3098" s="196" t="s">
        <v>9158</v>
      </c>
      <c r="I3098" s="197">
        <v>0</v>
      </c>
      <c r="J3098" s="197">
        <v>1438.68</v>
      </c>
      <c r="K3098" s="198">
        <f t="shared" si="48"/>
        <v>1438.68</v>
      </c>
      <c r="L3098" s="199" t="s">
        <v>1580</v>
      </c>
    </row>
    <row r="3099" spans="1:12" ht="56.25" customHeight="1">
      <c r="A3099" s="200">
        <v>314</v>
      </c>
      <c r="B3099" s="193" t="s">
        <v>5241</v>
      </c>
      <c r="C3099" s="194">
        <v>42760</v>
      </c>
      <c r="D3099" s="194" t="s">
        <v>9159</v>
      </c>
      <c r="E3099" s="195" t="s">
        <v>3</v>
      </c>
      <c r="F3099" s="195">
        <v>1469180</v>
      </c>
      <c r="G3099" s="195"/>
      <c r="H3099" s="196" t="s">
        <v>9160</v>
      </c>
      <c r="I3099" s="197">
        <v>0</v>
      </c>
      <c r="J3099" s="197">
        <v>6921.52</v>
      </c>
      <c r="K3099" s="198">
        <f t="shared" si="48"/>
        <v>6921.52</v>
      </c>
      <c r="L3099" s="199" t="s">
        <v>1580</v>
      </c>
    </row>
    <row r="3100" spans="1:12" ht="56.25" customHeight="1">
      <c r="A3100" s="200" t="s">
        <v>628</v>
      </c>
      <c r="B3100" s="193" t="s">
        <v>627</v>
      </c>
      <c r="C3100" s="194">
        <v>42760</v>
      </c>
      <c r="D3100" s="194" t="s">
        <v>9161</v>
      </c>
      <c r="E3100" s="195" t="s">
        <v>3</v>
      </c>
      <c r="F3100" s="195">
        <v>1469073</v>
      </c>
      <c r="G3100" s="195"/>
      <c r="H3100" s="196" t="s">
        <v>9162</v>
      </c>
      <c r="I3100" s="197">
        <v>0</v>
      </c>
      <c r="J3100" s="197">
        <v>20</v>
      </c>
      <c r="K3100" s="198">
        <f t="shared" si="48"/>
        <v>20</v>
      </c>
      <c r="L3100" s="199" t="s">
        <v>1580</v>
      </c>
    </row>
    <row r="3101" spans="1:12" ht="56.25" customHeight="1">
      <c r="A3101" s="200" t="s">
        <v>628</v>
      </c>
      <c r="B3101" s="193" t="s">
        <v>627</v>
      </c>
      <c r="C3101" s="194">
        <v>42760</v>
      </c>
      <c r="D3101" s="194" t="s">
        <v>9163</v>
      </c>
      <c r="E3101" s="195" t="s">
        <v>3</v>
      </c>
      <c r="F3101" s="195">
        <v>1469075</v>
      </c>
      <c r="G3101" s="195"/>
      <c r="H3101" s="196" t="s">
        <v>9164</v>
      </c>
      <c r="I3101" s="197">
        <v>0</v>
      </c>
      <c r="J3101" s="197">
        <v>61.4</v>
      </c>
      <c r="K3101" s="198">
        <f t="shared" si="48"/>
        <v>61.4</v>
      </c>
      <c r="L3101" s="199" t="s">
        <v>1580</v>
      </c>
    </row>
    <row r="3102" spans="1:12" ht="56.25" customHeight="1">
      <c r="A3102" s="200">
        <v>526</v>
      </c>
      <c r="B3102" s="193" t="s">
        <v>1411</v>
      </c>
      <c r="C3102" s="194">
        <v>42760</v>
      </c>
      <c r="D3102" s="194" t="s">
        <v>9165</v>
      </c>
      <c r="E3102" s="195" t="s">
        <v>3</v>
      </c>
      <c r="F3102" s="195">
        <v>1469123</v>
      </c>
      <c r="G3102" s="195"/>
      <c r="H3102" s="196" t="s">
        <v>8302</v>
      </c>
      <c r="I3102" s="197">
        <v>0</v>
      </c>
      <c r="J3102" s="197">
        <v>350</v>
      </c>
      <c r="K3102" s="198">
        <f t="shared" si="48"/>
        <v>350</v>
      </c>
      <c r="L3102" s="199" t="s">
        <v>1580</v>
      </c>
    </row>
    <row r="3103" spans="1:12" ht="56.25" customHeight="1">
      <c r="A3103" s="200">
        <v>81</v>
      </c>
      <c r="B3103" s="193" t="s">
        <v>1497</v>
      </c>
      <c r="C3103" s="194">
        <v>42760</v>
      </c>
      <c r="D3103" s="194" t="s">
        <v>9166</v>
      </c>
      <c r="E3103" s="195" t="s">
        <v>3</v>
      </c>
      <c r="F3103" s="195">
        <v>1469139</v>
      </c>
      <c r="G3103" s="195"/>
      <c r="H3103" s="196" t="s">
        <v>9167</v>
      </c>
      <c r="I3103" s="197">
        <v>0</v>
      </c>
      <c r="J3103" s="197">
        <v>18</v>
      </c>
      <c r="K3103" s="198">
        <f t="shared" si="48"/>
        <v>18</v>
      </c>
      <c r="L3103" s="199" t="s">
        <v>1580</v>
      </c>
    </row>
    <row r="3104" spans="1:12" ht="56.25" customHeight="1">
      <c r="A3104" s="200">
        <v>46</v>
      </c>
      <c r="B3104" s="193" t="s">
        <v>1402</v>
      </c>
      <c r="C3104" s="194">
        <v>42760</v>
      </c>
      <c r="D3104" s="194" t="s">
        <v>9168</v>
      </c>
      <c r="E3104" s="195" t="s">
        <v>3</v>
      </c>
      <c r="F3104" s="195">
        <v>1469143</v>
      </c>
      <c r="G3104" s="195"/>
      <c r="H3104" s="196" t="s">
        <v>9169</v>
      </c>
      <c r="I3104" s="197">
        <v>0</v>
      </c>
      <c r="J3104" s="197">
        <v>700</v>
      </c>
      <c r="K3104" s="198">
        <f t="shared" si="48"/>
        <v>700</v>
      </c>
      <c r="L3104" s="199" t="s">
        <v>1580</v>
      </c>
    </row>
    <row r="3105" spans="1:12" ht="56.25" customHeight="1">
      <c r="A3105" s="200">
        <v>20</v>
      </c>
      <c r="B3105" s="193" t="s">
        <v>1412</v>
      </c>
      <c r="C3105" s="194">
        <v>42760</v>
      </c>
      <c r="D3105" s="194" t="s">
        <v>9170</v>
      </c>
      <c r="E3105" s="195" t="s">
        <v>3</v>
      </c>
      <c r="F3105" s="195">
        <v>1469148</v>
      </c>
      <c r="G3105" s="195"/>
      <c r="H3105" s="196" t="s">
        <v>9171</v>
      </c>
      <c r="I3105" s="197">
        <v>0</v>
      </c>
      <c r="J3105" s="197">
        <v>136</v>
      </c>
      <c r="K3105" s="198">
        <f t="shared" si="48"/>
        <v>136</v>
      </c>
      <c r="L3105" s="199" t="s">
        <v>1580</v>
      </c>
    </row>
    <row r="3106" spans="1:12" ht="56.25" customHeight="1">
      <c r="A3106" s="200">
        <v>291</v>
      </c>
      <c r="B3106" s="193" t="s">
        <v>1395</v>
      </c>
      <c r="C3106" s="194">
        <v>42760</v>
      </c>
      <c r="D3106" s="194" t="s">
        <v>9172</v>
      </c>
      <c r="E3106" s="195" t="s">
        <v>3</v>
      </c>
      <c r="F3106" s="195">
        <v>1469169</v>
      </c>
      <c r="G3106" s="195"/>
      <c r="H3106" s="196" t="s">
        <v>9173</v>
      </c>
      <c r="I3106" s="197">
        <v>0</v>
      </c>
      <c r="J3106" s="197">
        <v>1.83</v>
      </c>
      <c r="K3106" s="198">
        <f t="shared" si="48"/>
        <v>1.83</v>
      </c>
      <c r="L3106" s="199" t="s">
        <v>1580</v>
      </c>
    </row>
    <row r="3107" spans="1:12" ht="56.25" customHeight="1">
      <c r="A3107" s="200">
        <v>163</v>
      </c>
      <c r="B3107" s="193" t="s">
        <v>1340</v>
      </c>
      <c r="C3107" s="194">
        <v>42760</v>
      </c>
      <c r="D3107" s="194" t="s">
        <v>9174</v>
      </c>
      <c r="E3107" s="195" t="s">
        <v>3</v>
      </c>
      <c r="F3107" s="195">
        <v>1469200</v>
      </c>
      <c r="G3107" s="195"/>
      <c r="H3107" s="196" t="s">
        <v>9175</v>
      </c>
      <c r="I3107" s="197">
        <v>0</v>
      </c>
      <c r="J3107" s="197">
        <v>10</v>
      </c>
      <c r="K3107" s="198">
        <f t="shared" si="48"/>
        <v>10</v>
      </c>
      <c r="L3107" s="199" t="s">
        <v>1580</v>
      </c>
    </row>
    <row r="3108" spans="1:12" ht="56.25" customHeight="1">
      <c r="A3108" s="200">
        <v>222</v>
      </c>
      <c r="B3108" s="193" t="s">
        <v>1398</v>
      </c>
      <c r="C3108" s="194">
        <v>42760</v>
      </c>
      <c r="D3108" s="194" t="s">
        <v>9176</v>
      </c>
      <c r="E3108" s="195" t="s">
        <v>3</v>
      </c>
      <c r="F3108" s="195">
        <v>1469216</v>
      </c>
      <c r="G3108" s="195"/>
      <c r="H3108" s="196" t="s">
        <v>9177</v>
      </c>
      <c r="I3108" s="197">
        <v>0</v>
      </c>
      <c r="J3108" s="197">
        <v>5036</v>
      </c>
      <c r="K3108" s="198">
        <f t="shared" si="48"/>
        <v>5036</v>
      </c>
      <c r="L3108" s="199" t="s">
        <v>1580</v>
      </c>
    </row>
    <row r="3109" spans="1:12" ht="56.25" customHeight="1">
      <c r="A3109" s="200">
        <v>70</v>
      </c>
      <c r="B3109" s="193" t="s">
        <v>4499</v>
      </c>
      <c r="C3109" s="194">
        <v>42760</v>
      </c>
      <c r="D3109" s="194" t="s">
        <v>9178</v>
      </c>
      <c r="E3109" s="195" t="s">
        <v>3</v>
      </c>
      <c r="F3109" s="195">
        <v>1469247</v>
      </c>
      <c r="G3109" s="195"/>
      <c r="H3109" s="196" t="s">
        <v>9179</v>
      </c>
      <c r="I3109" s="197">
        <v>0</v>
      </c>
      <c r="J3109" s="197">
        <v>92.75</v>
      </c>
      <c r="K3109" s="198">
        <f t="shared" si="48"/>
        <v>92.75</v>
      </c>
      <c r="L3109" s="199" t="s">
        <v>1580</v>
      </c>
    </row>
    <row r="3110" spans="1:12" ht="56.25" customHeight="1">
      <c r="A3110" s="200" t="s">
        <v>628</v>
      </c>
      <c r="B3110" s="193" t="s">
        <v>627</v>
      </c>
      <c r="C3110" s="194">
        <v>42760</v>
      </c>
      <c r="D3110" s="194" t="s">
        <v>9180</v>
      </c>
      <c r="E3110" s="195" t="s">
        <v>3</v>
      </c>
      <c r="F3110" s="195">
        <v>1469248</v>
      </c>
      <c r="G3110" s="195"/>
      <c r="H3110" s="196" t="s">
        <v>9181</v>
      </c>
      <c r="I3110" s="197">
        <v>0</v>
      </c>
      <c r="J3110" s="197">
        <v>256.98</v>
      </c>
      <c r="K3110" s="198">
        <f t="shared" si="48"/>
        <v>256.98</v>
      </c>
      <c r="L3110" s="199" t="s">
        <v>1580</v>
      </c>
    </row>
    <row r="3111" spans="1:12" ht="56.25" customHeight="1">
      <c r="A3111" s="200">
        <v>30</v>
      </c>
      <c r="B3111" s="193" t="s">
        <v>1343</v>
      </c>
      <c r="C3111" s="194">
        <v>42760</v>
      </c>
      <c r="D3111" s="194" t="s">
        <v>9182</v>
      </c>
      <c r="E3111" s="195" t="s">
        <v>3</v>
      </c>
      <c r="F3111" s="195">
        <v>1469258</v>
      </c>
      <c r="G3111" s="195"/>
      <c r="H3111" s="196" t="s">
        <v>9183</v>
      </c>
      <c r="I3111" s="197">
        <v>0</v>
      </c>
      <c r="J3111" s="197">
        <v>684</v>
      </c>
      <c r="K3111" s="198">
        <f t="shared" si="48"/>
        <v>684</v>
      </c>
      <c r="L3111" s="199" t="s">
        <v>1580</v>
      </c>
    </row>
    <row r="3112" spans="1:12" ht="56.25" customHeight="1">
      <c r="A3112" s="200">
        <v>234</v>
      </c>
      <c r="B3112" s="193" t="s">
        <v>1346</v>
      </c>
      <c r="C3112" s="194">
        <v>42760</v>
      </c>
      <c r="D3112" s="194" t="s">
        <v>9184</v>
      </c>
      <c r="E3112" s="195" t="s">
        <v>3</v>
      </c>
      <c r="F3112" s="195">
        <v>1469260</v>
      </c>
      <c r="G3112" s="195"/>
      <c r="H3112" s="196" t="s">
        <v>9185</v>
      </c>
      <c r="I3112" s="197">
        <v>0</v>
      </c>
      <c r="J3112" s="197">
        <v>185.5</v>
      </c>
      <c r="K3112" s="198">
        <f t="shared" si="48"/>
        <v>185.5</v>
      </c>
      <c r="L3112" s="199" t="s">
        <v>1580</v>
      </c>
    </row>
    <row r="3113" spans="1:12" ht="56.25" customHeight="1">
      <c r="A3113" s="200">
        <v>512</v>
      </c>
      <c r="B3113" s="193" t="s">
        <v>1396</v>
      </c>
      <c r="C3113" s="194">
        <v>42760</v>
      </c>
      <c r="D3113" s="194" t="s">
        <v>9186</v>
      </c>
      <c r="E3113" s="195" t="s">
        <v>3</v>
      </c>
      <c r="F3113" s="195">
        <v>1469266</v>
      </c>
      <c r="G3113" s="195"/>
      <c r="H3113" s="196" t="s">
        <v>9187</v>
      </c>
      <c r="I3113" s="197">
        <v>0</v>
      </c>
      <c r="J3113" s="197">
        <v>20</v>
      </c>
      <c r="K3113" s="198">
        <f t="shared" si="48"/>
        <v>20</v>
      </c>
      <c r="L3113" s="199" t="s">
        <v>1580</v>
      </c>
    </row>
    <row r="3114" spans="1:12" ht="56.25" customHeight="1">
      <c r="A3114" s="200">
        <v>526</v>
      </c>
      <c r="B3114" s="193" t="s">
        <v>1411</v>
      </c>
      <c r="C3114" s="194">
        <v>42760</v>
      </c>
      <c r="D3114" s="194" t="s">
        <v>9188</v>
      </c>
      <c r="E3114" s="195" t="s">
        <v>3</v>
      </c>
      <c r="F3114" s="195">
        <v>1469361</v>
      </c>
      <c r="G3114" s="195"/>
      <c r="H3114" s="196" t="s">
        <v>9189</v>
      </c>
      <c r="I3114" s="197">
        <v>0</v>
      </c>
      <c r="J3114" s="197">
        <v>500</v>
      </c>
      <c r="K3114" s="198">
        <f t="shared" si="48"/>
        <v>500</v>
      </c>
      <c r="L3114" s="199" t="s">
        <v>1580</v>
      </c>
    </row>
    <row r="3115" spans="1:12" ht="56.25" customHeight="1">
      <c r="A3115" s="200">
        <v>35</v>
      </c>
      <c r="B3115" s="193" t="s">
        <v>1403</v>
      </c>
      <c r="C3115" s="194">
        <v>42760</v>
      </c>
      <c r="D3115" s="194" t="s">
        <v>9190</v>
      </c>
      <c r="E3115" s="195" t="s">
        <v>3</v>
      </c>
      <c r="F3115" s="195">
        <v>1469371</v>
      </c>
      <c r="G3115" s="195"/>
      <c r="H3115" s="196" t="s">
        <v>9191</v>
      </c>
      <c r="I3115" s="197">
        <v>0</v>
      </c>
      <c r="J3115" s="197">
        <v>2480</v>
      </c>
      <c r="K3115" s="198">
        <f t="shared" si="48"/>
        <v>2480</v>
      </c>
      <c r="L3115" s="199" t="s">
        <v>1580</v>
      </c>
    </row>
    <row r="3116" spans="1:12" ht="56.25" customHeight="1">
      <c r="A3116" s="200">
        <v>201</v>
      </c>
      <c r="B3116" s="193" t="s">
        <v>1334</v>
      </c>
      <c r="C3116" s="194">
        <v>42761</v>
      </c>
      <c r="D3116" s="194" t="s">
        <v>9192</v>
      </c>
      <c r="E3116" s="195" t="s">
        <v>3</v>
      </c>
      <c r="F3116" s="195">
        <v>1469500</v>
      </c>
      <c r="G3116" s="195"/>
      <c r="H3116" s="196" t="s">
        <v>9193</v>
      </c>
      <c r="I3116" s="197">
        <v>0</v>
      </c>
      <c r="J3116" s="197">
        <v>9.0299999999999994</v>
      </c>
      <c r="K3116" s="204">
        <f t="shared" si="48"/>
        <v>9.0299999999999994</v>
      </c>
      <c r="L3116" s="199" t="s">
        <v>8305</v>
      </c>
    </row>
    <row r="3117" spans="1:12" ht="56.25" customHeight="1">
      <c r="A3117" s="200">
        <v>201</v>
      </c>
      <c r="B3117" s="193" t="s">
        <v>1334</v>
      </c>
      <c r="C3117" s="194">
        <v>42761</v>
      </c>
      <c r="D3117" s="194" t="s">
        <v>9194</v>
      </c>
      <c r="E3117" s="195" t="s">
        <v>3</v>
      </c>
      <c r="F3117" s="195">
        <v>1469501</v>
      </c>
      <c r="G3117" s="195"/>
      <c r="H3117" s="196" t="s">
        <v>9195</v>
      </c>
      <c r="I3117" s="197">
        <v>0</v>
      </c>
      <c r="J3117" s="197">
        <v>407.36</v>
      </c>
      <c r="K3117" s="198">
        <f t="shared" si="48"/>
        <v>407.36</v>
      </c>
      <c r="L3117" s="199" t="s">
        <v>1580</v>
      </c>
    </row>
    <row r="3118" spans="1:12" ht="56.25" customHeight="1">
      <c r="A3118" s="200">
        <v>526</v>
      </c>
      <c r="B3118" s="193" t="s">
        <v>1411</v>
      </c>
      <c r="C3118" s="194">
        <v>42761</v>
      </c>
      <c r="D3118" s="194" t="s">
        <v>9196</v>
      </c>
      <c r="E3118" s="195" t="s">
        <v>3</v>
      </c>
      <c r="F3118" s="195">
        <v>1469518</v>
      </c>
      <c r="G3118" s="195"/>
      <c r="H3118" s="196" t="s">
        <v>9197</v>
      </c>
      <c r="I3118" s="197">
        <v>0</v>
      </c>
      <c r="J3118" s="197">
        <v>101.36</v>
      </c>
      <c r="K3118" s="198">
        <f t="shared" si="48"/>
        <v>101.36</v>
      </c>
      <c r="L3118" s="199" t="s">
        <v>1580</v>
      </c>
    </row>
    <row r="3119" spans="1:12" ht="56.25" customHeight="1">
      <c r="A3119" s="200">
        <v>526</v>
      </c>
      <c r="B3119" s="193" t="s">
        <v>1411</v>
      </c>
      <c r="C3119" s="194">
        <v>42761</v>
      </c>
      <c r="D3119" s="194" t="s">
        <v>9198</v>
      </c>
      <c r="E3119" s="195" t="s">
        <v>3</v>
      </c>
      <c r="F3119" s="195">
        <v>1469523</v>
      </c>
      <c r="G3119" s="195"/>
      <c r="H3119" s="196" t="s">
        <v>9199</v>
      </c>
      <c r="I3119" s="197">
        <v>0</v>
      </c>
      <c r="J3119" s="197">
        <v>238</v>
      </c>
      <c r="K3119" s="198">
        <f t="shared" si="48"/>
        <v>238</v>
      </c>
      <c r="L3119" s="199" t="s">
        <v>1580</v>
      </c>
    </row>
    <row r="3120" spans="1:12" ht="56.25" customHeight="1">
      <c r="A3120" s="200">
        <v>526</v>
      </c>
      <c r="B3120" s="193" t="s">
        <v>1411</v>
      </c>
      <c r="C3120" s="194">
        <v>42761</v>
      </c>
      <c r="D3120" s="194" t="s">
        <v>9200</v>
      </c>
      <c r="E3120" s="195" t="s">
        <v>3</v>
      </c>
      <c r="F3120" s="195">
        <v>1469524</v>
      </c>
      <c r="G3120" s="195"/>
      <c r="H3120" s="196" t="s">
        <v>9201</v>
      </c>
      <c r="I3120" s="197">
        <v>0</v>
      </c>
      <c r="J3120" s="197">
        <v>12859.83</v>
      </c>
      <c r="K3120" s="198">
        <f t="shared" si="48"/>
        <v>12859.83</v>
      </c>
      <c r="L3120" s="199" t="s">
        <v>1580</v>
      </c>
    </row>
    <row r="3121" spans="1:12" ht="56.25" customHeight="1">
      <c r="A3121" s="200">
        <v>212</v>
      </c>
      <c r="B3121" s="193" t="s">
        <v>4956</v>
      </c>
      <c r="C3121" s="194">
        <v>42761</v>
      </c>
      <c r="D3121" s="194" t="s">
        <v>9202</v>
      </c>
      <c r="E3121" s="195" t="s">
        <v>3</v>
      </c>
      <c r="F3121" s="195">
        <v>1469527</v>
      </c>
      <c r="G3121" s="195"/>
      <c r="H3121" s="196" t="s">
        <v>9203</v>
      </c>
      <c r="I3121" s="197">
        <v>0</v>
      </c>
      <c r="J3121" s="197">
        <v>88656</v>
      </c>
      <c r="K3121" s="198">
        <f t="shared" si="48"/>
        <v>88656</v>
      </c>
      <c r="L3121" s="199" t="s">
        <v>1580</v>
      </c>
    </row>
    <row r="3122" spans="1:12" ht="56.25" customHeight="1">
      <c r="A3122" s="200">
        <v>650</v>
      </c>
      <c r="B3122" s="193" t="s">
        <v>1419</v>
      </c>
      <c r="C3122" s="194">
        <v>42761</v>
      </c>
      <c r="D3122" s="194" t="s">
        <v>9204</v>
      </c>
      <c r="E3122" s="195" t="s">
        <v>3</v>
      </c>
      <c r="F3122" s="195">
        <v>1469545</v>
      </c>
      <c r="G3122" s="195"/>
      <c r="H3122" s="196" t="s">
        <v>9205</v>
      </c>
      <c r="I3122" s="197">
        <v>0</v>
      </c>
      <c r="J3122" s="197">
        <v>324</v>
      </c>
      <c r="K3122" s="198">
        <f t="shared" si="48"/>
        <v>324</v>
      </c>
      <c r="L3122" s="199" t="s">
        <v>1580</v>
      </c>
    </row>
    <row r="3123" spans="1:12" ht="56.25" customHeight="1">
      <c r="A3123" s="200" t="s">
        <v>628</v>
      </c>
      <c r="B3123" s="193" t="s">
        <v>627</v>
      </c>
      <c r="C3123" s="194">
        <v>42761</v>
      </c>
      <c r="D3123" s="194" t="s">
        <v>9206</v>
      </c>
      <c r="E3123" s="195" t="s">
        <v>3</v>
      </c>
      <c r="F3123" s="195">
        <v>1469600</v>
      </c>
      <c r="G3123" s="195"/>
      <c r="H3123" s="196" t="s">
        <v>9207</v>
      </c>
      <c r="I3123" s="197">
        <v>0</v>
      </c>
      <c r="J3123" s="197">
        <v>3526.03</v>
      </c>
      <c r="K3123" s="198">
        <f t="shared" si="48"/>
        <v>3526.03</v>
      </c>
      <c r="L3123" s="199" t="s">
        <v>1580</v>
      </c>
    </row>
    <row r="3124" spans="1:12" ht="56.25" customHeight="1">
      <c r="A3124" s="200" t="s">
        <v>628</v>
      </c>
      <c r="B3124" s="193" t="s">
        <v>627</v>
      </c>
      <c r="C3124" s="194">
        <v>42761</v>
      </c>
      <c r="D3124" s="194" t="s">
        <v>9208</v>
      </c>
      <c r="E3124" s="195" t="s">
        <v>3</v>
      </c>
      <c r="F3124" s="195">
        <v>1469601</v>
      </c>
      <c r="G3124" s="195"/>
      <c r="H3124" s="196" t="s">
        <v>9209</v>
      </c>
      <c r="I3124" s="197">
        <v>0</v>
      </c>
      <c r="J3124" s="197">
        <v>1965.15</v>
      </c>
      <c r="K3124" s="198">
        <f t="shared" si="48"/>
        <v>1965.15</v>
      </c>
      <c r="L3124" s="199" t="s">
        <v>1580</v>
      </c>
    </row>
    <row r="3125" spans="1:12" ht="56.25" customHeight="1">
      <c r="A3125" s="200">
        <v>291</v>
      </c>
      <c r="B3125" s="193" t="s">
        <v>1395</v>
      </c>
      <c r="C3125" s="194">
        <v>42761</v>
      </c>
      <c r="D3125" s="194" t="s">
        <v>9210</v>
      </c>
      <c r="E3125" s="195" t="s">
        <v>3</v>
      </c>
      <c r="F3125" s="195">
        <v>1469607</v>
      </c>
      <c r="G3125" s="195"/>
      <c r="H3125" s="196" t="s">
        <v>9211</v>
      </c>
      <c r="I3125" s="197">
        <v>0</v>
      </c>
      <c r="J3125" s="197">
        <v>13920</v>
      </c>
      <c r="K3125" s="198">
        <f t="shared" si="48"/>
        <v>13920</v>
      </c>
      <c r="L3125" s="199" t="s">
        <v>1580</v>
      </c>
    </row>
    <row r="3126" spans="1:12" ht="56.25" customHeight="1">
      <c r="A3126" s="200">
        <v>291</v>
      </c>
      <c r="B3126" s="193" t="s">
        <v>1395</v>
      </c>
      <c r="C3126" s="194">
        <v>42761</v>
      </c>
      <c r="D3126" s="194" t="s">
        <v>9212</v>
      </c>
      <c r="E3126" s="195" t="s">
        <v>3</v>
      </c>
      <c r="F3126" s="195">
        <v>1469609</v>
      </c>
      <c r="G3126" s="195"/>
      <c r="H3126" s="196" t="s">
        <v>9213</v>
      </c>
      <c r="I3126" s="197">
        <v>0</v>
      </c>
      <c r="J3126" s="197">
        <v>33178.32</v>
      </c>
      <c r="K3126" s="198">
        <f t="shared" si="48"/>
        <v>33178.32</v>
      </c>
      <c r="L3126" s="199" t="s">
        <v>1580</v>
      </c>
    </row>
    <row r="3127" spans="1:12" ht="56.25" customHeight="1">
      <c r="A3127" s="200" t="s">
        <v>635</v>
      </c>
      <c r="B3127" s="193" t="s">
        <v>636</v>
      </c>
      <c r="C3127" s="194">
        <v>42761</v>
      </c>
      <c r="D3127" s="194" t="s">
        <v>9214</v>
      </c>
      <c r="E3127" s="195" t="s">
        <v>3</v>
      </c>
      <c r="F3127" s="195">
        <v>1469642</v>
      </c>
      <c r="G3127" s="195"/>
      <c r="H3127" s="196" t="s">
        <v>9215</v>
      </c>
      <c r="I3127" s="197">
        <v>0</v>
      </c>
      <c r="J3127" s="197">
        <v>319.55</v>
      </c>
      <c r="K3127" s="198">
        <f t="shared" si="48"/>
        <v>319.55</v>
      </c>
      <c r="L3127" s="199" t="s">
        <v>1580</v>
      </c>
    </row>
    <row r="3128" spans="1:12" ht="56.25" customHeight="1">
      <c r="A3128" s="200" t="s">
        <v>635</v>
      </c>
      <c r="B3128" s="193" t="s">
        <v>636</v>
      </c>
      <c r="C3128" s="194">
        <v>42761</v>
      </c>
      <c r="D3128" s="194" t="s">
        <v>9216</v>
      </c>
      <c r="E3128" s="195" t="s">
        <v>3</v>
      </c>
      <c r="F3128" s="195">
        <v>1469645</v>
      </c>
      <c r="G3128" s="195"/>
      <c r="H3128" s="196" t="s">
        <v>9217</v>
      </c>
      <c r="I3128" s="197">
        <v>0</v>
      </c>
      <c r="J3128" s="197">
        <v>1270.8900000000001</v>
      </c>
      <c r="K3128" s="198">
        <f t="shared" si="48"/>
        <v>1270.8900000000001</v>
      </c>
      <c r="L3128" s="199" t="s">
        <v>1580</v>
      </c>
    </row>
    <row r="3129" spans="1:12" ht="56.25" customHeight="1">
      <c r="A3129" s="200">
        <v>169</v>
      </c>
      <c r="B3129" s="193" t="s">
        <v>1338</v>
      </c>
      <c r="C3129" s="194">
        <v>42761</v>
      </c>
      <c r="D3129" s="194" t="s">
        <v>9218</v>
      </c>
      <c r="E3129" s="195" t="s">
        <v>3</v>
      </c>
      <c r="F3129" s="195">
        <v>1469661</v>
      </c>
      <c r="G3129" s="195"/>
      <c r="H3129" s="196" t="s">
        <v>9219</v>
      </c>
      <c r="I3129" s="197">
        <v>0</v>
      </c>
      <c r="J3129" s="197">
        <v>16705.27</v>
      </c>
      <c r="K3129" s="198">
        <f t="shared" si="48"/>
        <v>16705.27</v>
      </c>
      <c r="L3129" s="199" t="s">
        <v>1580</v>
      </c>
    </row>
    <row r="3130" spans="1:12" ht="56.25" customHeight="1">
      <c r="A3130" s="200">
        <v>580</v>
      </c>
      <c r="B3130" s="193" t="s">
        <v>1326</v>
      </c>
      <c r="C3130" s="194">
        <v>42761</v>
      </c>
      <c r="D3130" s="194" t="s">
        <v>9220</v>
      </c>
      <c r="E3130" s="195" t="s">
        <v>3</v>
      </c>
      <c r="F3130" s="195">
        <v>1469662</v>
      </c>
      <c r="G3130" s="195"/>
      <c r="H3130" s="196" t="s">
        <v>9221</v>
      </c>
      <c r="I3130" s="197">
        <v>0</v>
      </c>
      <c r="J3130" s="197">
        <v>23676</v>
      </c>
      <c r="K3130" s="198">
        <f t="shared" si="48"/>
        <v>23676</v>
      </c>
      <c r="L3130" s="199" t="s">
        <v>1580</v>
      </c>
    </row>
    <row r="3131" spans="1:12" ht="56.25" customHeight="1">
      <c r="A3131" s="200" t="s">
        <v>628</v>
      </c>
      <c r="B3131" s="193" t="s">
        <v>627</v>
      </c>
      <c r="C3131" s="194">
        <v>42761</v>
      </c>
      <c r="D3131" s="194" t="s">
        <v>9222</v>
      </c>
      <c r="E3131" s="195" t="s">
        <v>3</v>
      </c>
      <c r="F3131" s="195">
        <v>1469525</v>
      </c>
      <c r="G3131" s="195"/>
      <c r="H3131" s="196" t="s">
        <v>9223</v>
      </c>
      <c r="I3131" s="197">
        <v>0</v>
      </c>
      <c r="J3131" s="197">
        <v>1161</v>
      </c>
      <c r="K3131" s="198">
        <f t="shared" si="48"/>
        <v>1161</v>
      </c>
      <c r="L3131" s="199" t="s">
        <v>1580</v>
      </c>
    </row>
    <row r="3132" spans="1:12" ht="56.25" customHeight="1">
      <c r="A3132" s="200">
        <v>222</v>
      </c>
      <c r="B3132" s="193" t="s">
        <v>1398</v>
      </c>
      <c r="C3132" s="194">
        <v>42761</v>
      </c>
      <c r="D3132" s="194" t="s">
        <v>9224</v>
      </c>
      <c r="E3132" s="195" t="s">
        <v>3</v>
      </c>
      <c r="F3132" s="195">
        <v>1469582</v>
      </c>
      <c r="G3132" s="195"/>
      <c r="H3132" s="196" t="s">
        <v>9225</v>
      </c>
      <c r="I3132" s="197">
        <v>0</v>
      </c>
      <c r="J3132" s="197">
        <v>23.24</v>
      </c>
      <c r="K3132" s="204">
        <f t="shared" si="48"/>
        <v>23.24</v>
      </c>
      <c r="L3132" s="199" t="s">
        <v>8305</v>
      </c>
    </row>
    <row r="3133" spans="1:12" ht="56.25" customHeight="1">
      <c r="A3133" s="200">
        <v>20</v>
      </c>
      <c r="B3133" s="193" t="s">
        <v>1412</v>
      </c>
      <c r="C3133" s="194">
        <v>42761</v>
      </c>
      <c r="D3133" s="194" t="s">
        <v>9226</v>
      </c>
      <c r="E3133" s="195" t="s">
        <v>3</v>
      </c>
      <c r="F3133" s="195">
        <v>1469605</v>
      </c>
      <c r="G3133" s="195"/>
      <c r="H3133" s="196" t="s">
        <v>9227</v>
      </c>
      <c r="I3133" s="197">
        <v>0</v>
      </c>
      <c r="J3133" s="197">
        <v>13.4</v>
      </c>
      <c r="K3133" s="198">
        <f t="shared" si="48"/>
        <v>13.4</v>
      </c>
      <c r="L3133" s="199" t="s">
        <v>1580</v>
      </c>
    </row>
    <row r="3134" spans="1:12" ht="56.25" customHeight="1">
      <c r="A3134" s="200">
        <v>20</v>
      </c>
      <c r="B3134" s="193" t="s">
        <v>1412</v>
      </c>
      <c r="C3134" s="194">
        <v>42761</v>
      </c>
      <c r="D3134" s="194" t="s">
        <v>9228</v>
      </c>
      <c r="E3134" s="195" t="s">
        <v>3</v>
      </c>
      <c r="F3134" s="195">
        <v>1469606</v>
      </c>
      <c r="G3134" s="195"/>
      <c r="H3134" s="196" t="s">
        <v>9229</v>
      </c>
      <c r="I3134" s="197">
        <v>0</v>
      </c>
      <c r="J3134" s="197">
        <v>506.5</v>
      </c>
      <c r="K3134" s="198">
        <f t="shared" si="48"/>
        <v>506.5</v>
      </c>
      <c r="L3134" s="199" t="s">
        <v>1580</v>
      </c>
    </row>
    <row r="3135" spans="1:12" ht="56.25" customHeight="1">
      <c r="A3135" s="200" t="s">
        <v>628</v>
      </c>
      <c r="B3135" s="193" t="s">
        <v>627</v>
      </c>
      <c r="C3135" s="194">
        <v>42761</v>
      </c>
      <c r="D3135" s="194" t="s">
        <v>9230</v>
      </c>
      <c r="E3135" s="195" t="s">
        <v>3</v>
      </c>
      <c r="F3135" s="195">
        <v>1469626</v>
      </c>
      <c r="G3135" s="195"/>
      <c r="H3135" s="196" t="s">
        <v>9231</v>
      </c>
      <c r="I3135" s="197">
        <v>0</v>
      </c>
      <c r="J3135" s="197">
        <v>1552.96</v>
      </c>
      <c r="K3135" s="198">
        <f t="shared" si="48"/>
        <v>1552.96</v>
      </c>
      <c r="L3135" s="199" t="s">
        <v>1580</v>
      </c>
    </row>
    <row r="3136" spans="1:12" ht="56.25" customHeight="1">
      <c r="A3136" s="200" t="s">
        <v>628</v>
      </c>
      <c r="B3136" s="193" t="s">
        <v>627</v>
      </c>
      <c r="C3136" s="194">
        <v>42761</v>
      </c>
      <c r="D3136" s="194" t="s">
        <v>9232</v>
      </c>
      <c r="E3136" s="195" t="s">
        <v>3</v>
      </c>
      <c r="F3136" s="195">
        <v>1469630</v>
      </c>
      <c r="G3136" s="195"/>
      <c r="H3136" s="196" t="s">
        <v>9233</v>
      </c>
      <c r="I3136" s="197">
        <v>0</v>
      </c>
      <c r="J3136" s="197">
        <v>218.65</v>
      </c>
      <c r="K3136" s="198">
        <f t="shared" si="48"/>
        <v>218.65</v>
      </c>
      <c r="L3136" s="199" t="s">
        <v>1580</v>
      </c>
    </row>
    <row r="3137" spans="1:12" ht="56.25" customHeight="1">
      <c r="A3137" s="200" t="s">
        <v>628</v>
      </c>
      <c r="B3137" s="193" t="s">
        <v>627</v>
      </c>
      <c r="C3137" s="194">
        <v>42761</v>
      </c>
      <c r="D3137" s="194" t="s">
        <v>9234</v>
      </c>
      <c r="E3137" s="195" t="s">
        <v>3</v>
      </c>
      <c r="F3137" s="195">
        <v>1469631</v>
      </c>
      <c r="G3137" s="195"/>
      <c r="H3137" s="196" t="s">
        <v>9233</v>
      </c>
      <c r="I3137" s="197">
        <v>0</v>
      </c>
      <c r="J3137" s="197">
        <v>252.4</v>
      </c>
      <c r="K3137" s="198">
        <f t="shared" si="48"/>
        <v>252.4</v>
      </c>
      <c r="L3137" s="199" t="s">
        <v>1580</v>
      </c>
    </row>
    <row r="3138" spans="1:12" ht="56.25" customHeight="1">
      <c r="A3138" s="200" t="s">
        <v>628</v>
      </c>
      <c r="B3138" s="193" t="s">
        <v>627</v>
      </c>
      <c r="C3138" s="194">
        <v>42761</v>
      </c>
      <c r="D3138" s="194" t="s">
        <v>9235</v>
      </c>
      <c r="E3138" s="195" t="s">
        <v>3</v>
      </c>
      <c r="F3138" s="195">
        <v>1469699</v>
      </c>
      <c r="G3138" s="195"/>
      <c r="H3138" s="196" t="s">
        <v>9236</v>
      </c>
      <c r="I3138" s="197">
        <v>0</v>
      </c>
      <c r="J3138" s="197">
        <v>1678</v>
      </c>
      <c r="K3138" s="198">
        <f t="shared" si="48"/>
        <v>1678</v>
      </c>
      <c r="L3138" s="199" t="s">
        <v>1580</v>
      </c>
    </row>
    <row r="3139" spans="1:12" ht="56.25" customHeight="1">
      <c r="A3139" s="200">
        <v>15</v>
      </c>
      <c r="B3139" s="193" t="s">
        <v>1265</v>
      </c>
      <c r="C3139" s="194">
        <v>42761</v>
      </c>
      <c r="D3139" s="194" t="s">
        <v>9237</v>
      </c>
      <c r="E3139" s="195" t="s">
        <v>3</v>
      </c>
      <c r="F3139" s="195">
        <v>1469703</v>
      </c>
      <c r="G3139" s="195"/>
      <c r="H3139" s="196" t="s">
        <v>9238</v>
      </c>
      <c r="I3139" s="197">
        <v>0</v>
      </c>
      <c r="J3139" s="197">
        <v>149</v>
      </c>
      <c r="K3139" s="198">
        <f t="shared" si="48"/>
        <v>149</v>
      </c>
      <c r="L3139" s="199" t="s">
        <v>1580</v>
      </c>
    </row>
    <row r="3140" spans="1:12" ht="56.25" customHeight="1">
      <c r="A3140" s="200">
        <v>15</v>
      </c>
      <c r="B3140" s="193" t="s">
        <v>1265</v>
      </c>
      <c r="C3140" s="194">
        <v>42761</v>
      </c>
      <c r="D3140" s="194" t="s">
        <v>9239</v>
      </c>
      <c r="E3140" s="195" t="s">
        <v>3</v>
      </c>
      <c r="F3140" s="195">
        <v>1469704</v>
      </c>
      <c r="G3140" s="195"/>
      <c r="H3140" s="196" t="s">
        <v>9240</v>
      </c>
      <c r="I3140" s="197">
        <v>0</v>
      </c>
      <c r="J3140" s="197">
        <v>149</v>
      </c>
      <c r="K3140" s="198">
        <f t="shared" si="48"/>
        <v>149</v>
      </c>
      <c r="L3140" s="199" t="s">
        <v>1580</v>
      </c>
    </row>
    <row r="3141" spans="1:12" ht="56.25" customHeight="1">
      <c r="A3141" s="200" t="s">
        <v>628</v>
      </c>
      <c r="B3141" s="193" t="s">
        <v>627</v>
      </c>
      <c r="C3141" s="194">
        <v>42761</v>
      </c>
      <c r="D3141" s="194" t="s">
        <v>9241</v>
      </c>
      <c r="E3141" s="195" t="s">
        <v>3</v>
      </c>
      <c r="F3141" s="195">
        <v>1469716</v>
      </c>
      <c r="G3141" s="195"/>
      <c r="H3141" s="196" t="s">
        <v>9242</v>
      </c>
      <c r="I3141" s="197">
        <v>0</v>
      </c>
      <c r="J3141" s="197">
        <v>1000</v>
      </c>
      <c r="K3141" s="198">
        <f t="shared" si="48"/>
        <v>1000</v>
      </c>
      <c r="L3141" s="199" t="s">
        <v>1580</v>
      </c>
    </row>
    <row r="3142" spans="1:12" ht="56.25" customHeight="1">
      <c r="A3142" s="200">
        <v>590</v>
      </c>
      <c r="B3142" s="193" t="s">
        <v>1420</v>
      </c>
      <c r="C3142" s="194">
        <v>42761</v>
      </c>
      <c r="D3142" s="194" t="s">
        <v>9243</v>
      </c>
      <c r="E3142" s="195" t="s">
        <v>3</v>
      </c>
      <c r="F3142" s="195">
        <v>1469736</v>
      </c>
      <c r="G3142" s="195"/>
      <c r="H3142" s="196" t="s">
        <v>6168</v>
      </c>
      <c r="I3142" s="197">
        <v>0</v>
      </c>
      <c r="J3142" s="197">
        <v>1716</v>
      </c>
      <c r="K3142" s="198">
        <f t="shared" si="48"/>
        <v>1716</v>
      </c>
      <c r="L3142" s="199" t="s">
        <v>1580</v>
      </c>
    </row>
    <row r="3143" spans="1:12" ht="56.25" customHeight="1">
      <c r="A3143" s="200" t="s">
        <v>628</v>
      </c>
      <c r="B3143" s="193" t="s">
        <v>627</v>
      </c>
      <c r="C3143" s="194">
        <v>42761</v>
      </c>
      <c r="D3143" s="194" t="s">
        <v>9244</v>
      </c>
      <c r="E3143" s="195" t="s">
        <v>3</v>
      </c>
      <c r="F3143" s="195">
        <v>1469744</v>
      </c>
      <c r="G3143" s="195"/>
      <c r="H3143" s="196" t="s">
        <v>9245</v>
      </c>
      <c r="I3143" s="197">
        <v>0</v>
      </c>
      <c r="J3143" s="197">
        <v>11323.35</v>
      </c>
      <c r="K3143" s="198">
        <f t="shared" si="48"/>
        <v>11323.35</v>
      </c>
      <c r="L3143" s="199" t="s">
        <v>1580</v>
      </c>
    </row>
    <row r="3144" spans="1:12" ht="56.25" customHeight="1">
      <c r="A3144" s="200">
        <v>221</v>
      </c>
      <c r="B3144" s="193" t="s">
        <v>1393</v>
      </c>
      <c r="C3144" s="194">
        <v>42761</v>
      </c>
      <c r="D3144" s="194" t="s">
        <v>9246</v>
      </c>
      <c r="E3144" s="195" t="s">
        <v>3</v>
      </c>
      <c r="F3144" s="195">
        <v>1469756</v>
      </c>
      <c r="G3144" s="195"/>
      <c r="H3144" s="196" t="s">
        <v>9247</v>
      </c>
      <c r="I3144" s="197">
        <v>0</v>
      </c>
      <c r="J3144" s="197">
        <v>6000</v>
      </c>
      <c r="K3144" s="198">
        <f t="shared" si="48"/>
        <v>6000</v>
      </c>
      <c r="L3144" s="199" t="s">
        <v>1580</v>
      </c>
    </row>
    <row r="3145" spans="1:12" ht="56.25" customHeight="1">
      <c r="A3145" s="200">
        <v>223</v>
      </c>
      <c r="B3145" s="193" t="s">
        <v>1330</v>
      </c>
      <c r="C3145" s="194">
        <v>42761</v>
      </c>
      <c r="D3145" s="194" t="s">
        <v>9248</v>
      </c>
      <c r="E3145" s="195" t="s">
        <v>3</v>
      </c>
      <c r="F3145" s="195">
        <v>1469757</v>
      </c>
      <c r="G3145" s="195"/>
      <c r="H3145" s="196" t="s">
        <v>9249</v>
      </c>
      <c r="I3145" s="197">
        <v>0</v>
      </c>
      <c r="J3145" s="197">
        <v>371</v>
      </c>
      <c r="K3145" s="198">
        <f t="shared" ref="K3145:K3208" si="49">+I3145+J3145</f>
        <v>371</v>
      </c>
      <c r="L3145" s="199" t="s">
        <v>1580</v>
      </c>
    </row>
    <row r="3146" spans="1:12" ht="56.25" customHeight="1">
      <c r="A3146" s="200" t="s">
        <v>628</v>
      </c>
      <c r="B3146" s="193" t="s">
        <v>627</v>
      </c>
      <c r="C3146" s="194">
        <v>42761</v>
      </c>
      <c r="D3146" s="194" t="s">
        <v>9250</v>
      </c>
      <c r="E3146" s="195" t="s">
        <v>3</v>
      </c>
      <c r="F3146" s="195">
        <v>1469769</v>
      </c>
      <c r="G3146" s="195"/>
      <c r="H3146" s="196" t="s">
        <v>9251</v>
      </c>
      <c r="I3146" s="197">
        <v>0</v>
      </c>
      <c r="J3146" s="197">
        <v>533.5</v>
      </c>
      <c r="K3146" s="198">
        <f t="shared" si="49"/>
        <v>533.5</v>
      </c>
      <c r="L3146" s="199" t="s">
        <v>1580</v>
      </c>
    </row>
    <row r="3147" spans="1:12" ht="56.25" customHeight="1">
      <c r="A3147" s="200" t="s">
        <v>628</v>
      </c>
      <c r="B3147" s="193" t="s">
        <v>627</v>
      </c>
      <c r="C3147" s="194">
        <v>42761</v>
      </c>
      <c r="D3147" s="194" t="s">
        <v>9252</v>
      </c>
      <c r="E3147" s="195" t="s">
        <v>3</v>
      </c>
      <c r="F3147" s="195">
        <v>1469878</v>
      </c>
      <c r="G3147" s="195"/>
      <c r="H3147" s="196" t="s">
        <v>9253</v>
      </c>
      <c r="I3147" s="197">
        <v>0</v>
      </c>
      <c r="J3147" s="197">
        <v>86399.99</v>
      </c>
      <c r="K3147" s="198">
        <f t="shared" si="49"/>
        <v>86399.99</v>
      </c>
      <c r="L3147" s="199" t="s">
        <v>1580</v>
      </c>
    </row>
    <row r="3148" spans="1:12" ht="56.25" customHeight="1">
      <c r="A3148" s="200">
        <v>340</v>
      </c>
      <c r="B3148" s="193" t="s">
        <v>1401</v>
      </c>
      <c r="C3148" s="194">
        <v>42761</v>
      </c>
      <c r="D3148" s="194" t="s">
        <v>9254</v>
      </c>
      <c r="E3148" s="195" t="s">
        <v>3</v>
      </c>
      <c r="F3148" s="195">
        <v>1469889</v>
      </c>
      <c r="G3148" s="195"/>
      <c r="H3148" s="196" t="s">
        <v>9255</v>
      </c>
      <c r="I3148" s="197">
        <v>0</v>
      </c>
      <c r="J3148" s="197">
        <v>178.25</v>
      </c>
      <c r="K3148" s="198">
        <f t="shared" si="49"/>
        <v>178.25</v>
      </c>
      <c r="L3148" s="199" t="s">
        <v>1580</v>
      </c>
    </row>
    <row r="3149" spans="1:12" ht="56.25" customHeight="1">
      <c r="A3149" s="200" t="s">
        <v>628</v>
      </c>
      <c r="B3149" s="193" t="s">
        <v>627</v>
      </c>
      <c r="C3149" s="194">
        <v>42762</v>
      </c>
      <c r="D3149" s="194" t="s">
        <v>9256</v>
      </c>
      <c r="E3149" s="195" t="s">
        <v>3</v>
      </c>
      <c r="F3149" s="195">
        <v>1470085</v>
      </c>
      <c r="G3149" s="195"/>
      <c r="H3149" s="196" t="s">
        <v>9257</v>
      </c>
      <c r="I3149" s="197">
        <v>0</v>
      </c>
      <c r="J3149" s="197">
        <v>11803.85</v>
      </c>
      <c r="K3149" s="198">
        <f t="shared" si="49"/>
        <v>11803.85</v>
      </c>
      <c r="L3149" s="199" t="s">
        <v>1580</v>
      </c>
    </row>
    <row r="3150" spans="1:12" ht="56.25" customHeight="1">
      <c r="A3150" s="200">
        <v>340</v>
      </c>
      <c r="B3150" s="193" t="s">
        <v>1401</v>
      </c>
      <c r="C3150" s="194">
        <v>42762</v>
      </c>
      <c r="D3150" s="194" t="s">
        <v>9258</v>
      </c>
      <c r="E3150" s="195" t="s">
        <v>3</v>
      </c>
      <c r="F3150" s="195">
        <v>1470124</v>
      </c>
      <c r="G3150" s="195"/>
      <c r="H3150" s="196" t="s">
        <v>9259</v>
      </c>
      <c r="I3150" s="197">
        <v>0</v>
      </c>
      <c r="J3150" s="197">
        <v>6</v>
      </c>
      <c r="K3150" s="198">
        <f t="shared" si="49"/>
        <v>6</v>
      </c>
      <c r="L3150" s="199" t="s">
        <v>1580</v>
      </c>
    </row>
    <row r="3151" spans="1:12" ht="56.25" customHeight="1">
      <c r="A3151" s="200">
        <v>578</v>
      </c>
      <c r="B3151" s="193" t="s">
        <v>1344</v>
      </c>
      <c r="C3151" s="194">
        <v>42762</v>
      </c>
      <c r="D3151" s="194" t="s">
        <v>9260</v>
      </c>
      <c r="E3151" s="195" t="s">
        <v>3</v>
      </c>
      <c r="F3151" s="195">
        <v>1470179</v>
      </c>
      <c r="G3151" s="195"/>
      <c r="H3151" s="196" t="s">
        <v>9261</v>
      </c>
      <c r="I3151" s="197">
        <v>0</v>
      </c>
      <c r="J3151" s="197">
        <v>40</v>
      </c>
      <c r="K3151" s="198">
        <f t="shared" si="49"/>
        <v>40</v>
      </c>
      <c r="L3151" s="199" t="s">
        <v>1580</v>
      </c>
    </row>
    <row r="3152" spans="1:12" ht="56.25" customHeight="1">
      <c r="A3152" s="200">
        <v>578</v>
      </c>
      <c r="B3152" s="193" t="s">
        <v>1344</v>
      </c>
      <c r="C3152" s="194">
        <v>42762</v>
      </c>
      <c r="D3152" s="194" t="s">
        <v>9262</v>
      </c>
      <c r="E3152" s="195" t="s">
        <v>3</v>
      </c>
      <c r="F3152" s="195">
        <v>1470182</v>
      </c>
      <c r="G3152" s="195"/>
      <c r="H3152" s="196" t="s">
        <v>9263</v>
      </c>
      <c r="I3152" s="197">
        <v>0</v>
      </c>
      <c r="J3152" s="197">
        <v>40</v>
      </c>
      <c r="K3152" s="198">
        <f t="shared" si="49"/>
        <v>40</v>
      </c>
      <c r="L3152" s="199" t="s">
        <v>1580</v>
      </c>
    </row>
    <row r="3153" spans="1:12" ht="56.25" customHeight="1">
      <c r="A3153" s="200" t="s">
        <v>628</v>
      </c>
      <c r="B3153" s="193" t="s">
        <v>627</v>
      </c>
      <c r="C3153" s="194">
        <v>42762</v>
      </c>
      <c r="D3153" s="194" t="s">
        <v>9264</v>
      </c>
      <c r="E3153" s="195" t="s">
        <v>3</v>
      </c>
      <c r="F3153" s="195">
        <v>1470006</v>
      </c>
      <c r="G3153" s="195"/>
      <c r="H3153" s="196" t="s">
        <v>9265</v>
      </c>
      <c r="I3153" s="197">
        <v>0</v>
      </c>
      <c r="J3153" s="197">
        <v>1628</v>
      </c>
      <c r="K3153" s="198">
        <f t="shared" si="49"/>
        <v>1628</v>
      </c>
      <c r="L3153" s="199" t="s">
        <v>1580</v>
      </c>
    </row>
    <row r="3154" spans="1:12" ht="56.25" customHeight="1">
      <c r="A3154" s="200">
        <v>86</v>
      </c>
      <c r="B3154" s="193" t="s">
        <v>1409</v>
      </c>
      <c r="C3154" s="194">
        <v>42762</v>
      </c>
      <c r="D3154" s="194" t="s">
        <v>9266</v>
      </c>
      <c r="E3154" s="195" t="s">
        <v>3</v>
      </c>
      <c r="F3154" s="195">
        <v>1470008</v>
      </c>
      <c r="G3154" s="195"/>
      <c r="H3154" s="196" t="s">
        <v>9267</v>
      </c>
      <c r="I3154" s="197">
        <v>0</v>
      </c>
      <c r="J3154" s="197">
        <v>43599</v>
      </c>
      <c r="K3154" s="198">
        <f t="shared" si="49"/>
        <v>43599</v>
      </c>
      <c r="L3154" s="199" t="s">
        <v>1580</v>
      </c>
    </row>
    <row r="3155" spans="1:12" ht="56.25" customHeight="1">
      <c r="A3155" s="200" t="s">
        <v>628</v>
      </c>
      <c r="B3155" s="193" t="s">
        <v>627</v>
      </c>
      <c r="C3155" s="194">
        <v>42762</v>
      </c>
      <c r="D3155" s="194" t="s">
        <v>9268</v>
      </c>
      <c r="E3155" s="195" t="s">
        <v>3</v>
      </c>
      <c r="F3155" s="195">
        <v>1470012</v>
      </c>
      <c r="G3155" s="195"/>
      <c r="H3155" s="196" t="s">
        <v>9269</v>
      </c>
      <c r="I3155" s="197">
        <v>0</v>
      </c>
      <c r="J3155" s="197">
        <v>214.5</v>
      </c>
      <c r="K3155" s="198">
        <f t="shared" si="49"/>
        <v>214.5</v>
      </c>
      <c r="L3155" s="199" t="s">
        <v>1580</v>
      </c>
    </row>
    <row r="3156" spans="1:12" ht="56.25" customHeight="1">
      <c r="A3156" s="200">
        <v>6</v>
      </c>
      <c r="B3156" s="193" t="s">
        <v>1418</v>
      </c>
      <c r="C3156" s="194">
        <v>42762</v>
      </c>
      <c r="D3156" s="194" t="s">
        <v>9270</v>
      </c>
      <c r="E3156" s="195" t="s">
        <v>3</v>
      </c>
      <c r="F3156" s="195">
        <v>1470051</v>
      </c>
      <c r="G3156" s="195"/>
      <c r="H3156" s="196" t="s">
        <v>9271</v>
      </c>
      <c r="I3156" s="197">
        <v>0</v>
      </c>
      <c r="J3156" s="197">
        <v>40.1</v>
      </c>
      <c r="K3156" s="198">
        <f t="shared" si="49"/>
        <v>40.1</v>
      </c>
      <c r="L3156" s="199" t="s">
        <v>1580</v>
      </c>
    </row>
    <row r="3157" spans="1:12" ht="56.25" customHeight="1">
      <c r="A3157" s="200">
        <v>6</v>
      </c>
      <c r="B3157" s="193" t="s">
        <v>1418</v>
      </c>
      <c r="C3157" s="194">
        <v>42762</v>
      </c>
      <c r="D3157" s="194" t="s">
        <v>9272</v>
      </c>
      <c r="E3157" s="195" t="s">
        <v>3</v>
      </c>
      <c r="F3157" s="195">
        <v>1470053</v>
      </c>
      <c r="G3157" s="195"/>
      <c r="H3157" s="196" t="s">
        <v>9273</v>
      </c>
      <c r="I3157" s="197">
        <v>0</v>
      </c>
      <c r="J3157" s="197">
        <v>751.2</v>
      </c>
      <c r="K3157" s="198">
        <f t="shared" si="49"/>
        <v>751.2</v>
      </c>
      <c r="L3157" s="199" t="s">
        <v>1580</v>
      </c>
    </row>
    <row r="3158" spans="1:12" ht="56.25" customHeight="1">
      <c r="A3158" s="200">
        <v>283</v>
      </c>
      <c r="B3158" s="193" t="s">
        <v>1341</v>
      </c>
      <c r="C3158" s="194">
        <v>42762</v>
      </c>
      <c r="D3158" s="194" t="s">
        <v>9274</v>
      </c>
      <c r="E3158" s="195" t="s">
        <v>3</v>
      </c>
      <c r="F3158" s="195">
        <v>1470071</v>
      </c>
      <c r="G3158" s="195"/>
      <c r="H3158" s="196" t="s">
        <v>9275</v>
      </c>
      <c r="I3158" s="197">
        <v>0</v>
      </c>
      <c r="J3158" s="197">
        <v>186</v>
      </c>
      <c r="K3158" s="198">
        <f t="shared" si="49"/>
        <v>186</v>
      </c>
      <c r="L3158" s="199" t="s">
        <v>1580</v>
      </c>
    </row>
    <row r="3159" spans="1:12" ht="56.25" customHeight="1">
      <c r="A3159" s="200" t="s">
        <v>628</v>
      </c>
      <c r="B3159" s="193" t="s">
        <v>627</v>
      </c>
      <c r="C3159" s="194">
        <v>42762</v>
      </c>
      <c r="D3159" s="194" t="s">
        <v>9276</v>
      </c>
      <c r="E3159" s="195" t="s">
        <v>3</v>
      </c>
      <c r="F3159" s="195">
        <v>1470091</v>
      </c>
      <c r="G3159" s="195"/>
      <c r="H3159" s="196" t="s">
        <v>9277</v>
      </c>
      <c r="I3159" s="197">
        <v>0</v>
      </c>
      <c r="J3159" s="197">
        <v>386</v>
      </c>
      <c r="K3159" s="198">
        <f t="shared" si="49"/>
        <v>386</v>
      </c>
      <c r="L3159" s="199" t="s">
        <v>1580</v>
      </c>
    </row>
    <row r="3160" spans="1:12" ht="56.25" customHeight="1">
      <c r="A3160" s="200" t="s">
        <v>628</v>
      </c>
      <c r="B3160" s="193" t="s">
        <v>627</v>
      </c>
      <c r="C3160" s="194">
        <v>42762</v>
      </c>
      <c r="D3160" s="194" t="s">
        <v>9278</v>
      </c>
      <c r="E3160" s="195" t="s">
        <v>3</v>
      </c>
      <c r="F3160" s="195">
        <v>1470106</v>
      </c>
      <c r="G3160" s="195"/>
      <c r="H3160" s="196" t="s">
        <v>9279</v>
      </c>
      <c r="I3160" s="197">
        <v>0</v>
      </c>
      <c r="J3160" s="197">
        <v>6580.69</v>
      </c>
      <c r="K3160" s="198">
        <f t="shared" si="49"/>
        <v>6580.69</v>
      </c>
      <c r="L3160" s="199" t="s">
        <v>1580</v>
      </c>
    </row>
    <row r="3161" spans="1:12" ht="56.25" customHeight="1">
      <c r="A3161" s="200">
        <v>163</v>
      </c>
      <c r="B3161" s="193" t="s">
        <v>1340</v>
      </c>
      <c r="C3161" s="194">
        <v>42762</v>
      </c>
      <c r="D3161" s="194" t="s">
        <v>9280</v>
      </c>
      <c r="E3161" s="195" t="s">
        <v>3</v>
      </c>
      <c r="F3161" s="195">
        <v>1470118</v>
      </c>
      <c r="G3161" s="195"/>
      <c r="H3161" s="196" t="s">
        <v>9281</v>
      </c>
      <c r="I3161" s="197">
        <v>0</v>
      </c>
      <c r="J3161" s="197">
        <v>187</v>
      </c>
      <c r="K3161" s="198">
        <f t="shared" si="49"/>
        <v>187</v>
      </c>
      <c r="L3161" s="199" t="s">
        <v>1580</v>
      </c>
    </row>
    <row r="3162" spans="1:12" ht="56.25" customHeight="1">
      <c r="A3162" s="200">
        <v>30</v>
      </c>
      <c r="B3162" s="193" t="s">
        <v>1343</v>
      </c>
      <c r="C3162" s="194">
        <v>42762</v>
      </c>
      <c r="D3162" s="194" t="s">
        <v>9282</v>
      </c>
      <c r="E3162" s="195" t="s">
        <v>3</v>
      </c>
      <c r="F3162" s="195">
        <v>1470126</v>
      </c>
      <c r="G3162" s="195"/>
      <c r="H3162" s="196" t="s">
        <v>9283</v>
      </c>
      <c r="I3162" s="197">
        <v>0</v>
      </c>
      <c r="J3162" s="197">
        <v>2894.14</v>
      </c>
      <c r="K3162" s="198">
        <f t="shared" si="49"/>
        <v>2894.14</v>
      </c>
      <c r="L3162" s="199" t="s">
        <v>1580</v>
      </c>
    </row>
    <row r="3163" spans="1:12" ht="56.25" customHeight="1">
      <c r="A3163" s="200" t="s">
        <v>628</v>
      </c>
      <c r="B3163" s="193" t="s">
        <v>627</v>
      </c>
      <c r="C3163" s="194">
        <v>42762</v>
      </c>
      <c r="D3163" s="194" t="s">
        <v>9284</v>
      </c>
      <c r="E3163" s="195" t="s">
        <v>3</v>
      </c>
      <c r="F3163" s="195">
        <v>1470128</v>
      </c>
      <c r="G3163" s="195"/>
      <c r="H3163" s="196" t="s">
        <v>9285</v>
      </c>
      <c r="I3163" s="197">
        <v>0</v>
      </c>
      <c r="J3163" s="197">
        <v>310.45</v>
      </c>
      <c r="K3163" s="198">
        <f t="shared" si="49"/>
        <v>310.45</v>
      </c>
      <c r="L3163" s="199" t="s">
        <v>1580</v>
      </c>
    </row>
    <row r="3164" spans="1:12" ht="56.25" customHeight="1">
      <c r="A3164" s="200" t="s">
        <v>628</v>
      </c>
      <c r="B3164" s="193" t="s">
        <v>627</v>
      </c>
      <c r="C3164" s="194">
        <v>42762</v>
      </c>
      <c r="D3164" s="194" t="s">
        <v>9286</v>
      </c>
      <c r="E3164" s="195" t="s">
        <v>3</v>
      </c>
      <c r="F3164" s="195">
        <v>1470129</v>
      </c>
      <c r="G3164" s="195"/>
      <c r="H3164" s="196" t="s">
        <v>9287</v>
      </c>
      <c r="I3164" s="197">
        <v>0</v>
      </c>
      <c r="J3164" s="197">
        <v>4124.6099999999997</v>
      </c>
      <c r="K3164" s="198">
        <f t="shared" si="49"/>
        <v>4124.6099999999997</v>
      </c>
      <c r="L3164" s="199" t="s">
        <v>1580</v>
      </c>
    </row>
    <row r="3165" spans="1:12" ht="56.25" customHeight="1">
      <c r="A3165" s="200">
        <v>291</v>
      </c>
      <c r="B3165" s="193" t="s">
        <v>1395</v>
      </c>
      <c r="C3165" s="194">
        <v>42762</v>
      </c>
      <c r="D3165" s="194" t="s">
        <v>9288</v>
      </c>
      <c r="E3165" s="195" t="s">
        <v>3</v>
      </c>
      <c r="F3165" s="195">
        <v>1470135</v>
      </c>
      <c r="G3165" s="195"/>
      <c r="H3165" s="196" t="s">
        <v>9289</v>
      </c>
      <c r="I3165" s="197">
        <v>0</v>
      </c>
      <c r="J3165" s="197">
        <v>4</v>
      </c>
      <c r="K3165" s="198">
        <f t="shared" si="49"/>
        <v>4</v>
      </c>
      <c r="L3165" s="199" t="s">
        <v>1580</v>
      </c>
    </row>
    <row r="3166" spans="1:12" ht="56.25" customHeight="1">
      <c r="A3166" s="200">
        <v>35</v>
      </c>
      <c r="B3166" s="193" t="s">
        <v>1403</v>
      </c>
      <c r="C3166" s="194">
        <v>42762</v>
      </c>
      <c r="D3166" s="194" t="s">
        <v>9290</v>
      </c>
      <c r="E3166" s="195" t="s">
        <v>3</v>
      </c>
      <c r="F3166" s="195">
        <v>1470155</v>
      </c>
      <c r="G3166" s="195"/>
      <c r="H3166" s="196" t="s">
        <v>9291</v>
      </c>
      <c r="I3166" s="197">
        <v>0</v>
      </c>
      <c r="J3166" s="197">
        <v>0.3</v>
      </c>
      <c r="K3166" s="204">
        <f t="shared" si="49"/>
        <v>0.3</v>
      </c>
      <c r="L3166" s="199" t="s">
        <v>8305</v>
      </c>
    </row>
    <row r="3167" spans="1:12" ht="56.25" customHeight="1">
      <c r="A3167" s="200" t="s">
        <v>628</v>
      </c>
      <c r="B3167" s="193" t="s">
        <v>627</v>
      </c>
      <c r="C3167" s="194">
        <v>42762</v>
      </c>
      <c r="D3167" s="194" t="s">
        <v>9292</v>
      </c>
      <c r="E3167" s="195" t="s">
        <v>3</v>
      </c>
      <c r="F3167" s="195">
        <v>1470174</v>
      </c>
      <c r="G3167" s="195"/>
      <c r="H3167" s="196" t="s">
        <v>9293</v>
      </c>
      <c r="I3167" s="197">
        <v>0</v>
      </c>
      <c r="J3167" s="197">
        <v>5185.12</v>
      </c>
      <c r="K3167" s="198">
        <f t="shared" si="49"/>
        <v>5185.12</v>
      </c>
      <c r="L3167" s="199" t="s">
        <v>1580</v>
      </c>
    </row>
    <row r="3168" spans="1:12" ht="56.25" customHeight="1">
      <c r="A3168" s="200" t="s">
        <v>628</v>
      </c>
      <c r="B3168" s="193" t="s">
        <v>627</v>
      </c>
      <c r="C3168" s="194">
        <v>42762</v>
      </c>
      <c r="D3168" s="194" t="s">
        <v>9294</v>
      </c>
      <c r="E3168" s="195" t="s">
        <v>3</v>
      </c>
      <c r="F3168" s="195">
        <v>1470282</v>
      </c>
      <c r="G3168" s="195"/>
      <c r="H3168" s="196" t="s">
        <v>9295</v>
      </c>
      <c r="I3168" s="197">
        <v>0</v>
      </c>
      <c r="J3168" s="197">
        <v>23.64</v>
      </c>
      <c r="K3168" s="198">
        <f t="shared" si="49"/>
        <v>23.64</v>
      </c>
      <c r="L3168" s="199" t="s">
        <v>1580</v>
      </c>
    </row>
    <row r="3169" spans="1:12" ht="56.25" customHeight="1">
      <c r="A3169" s="200" t="s">
        <v>628</v>
      </c>
      <c r="B3169" s="193" t="s">
        <v>627</v>
      </c>
      <c r="C3169" s="194">
        <v>42762</v>
      </c>
      <c r="D3169" s="194" t="s">
        <v>9296</v>
      </c>
      <c r="E3169" s="195" t="s">
        <v>3</v>
      </c>
      <c r="F3169" s="195">
        <v>1470362</v>
      </c>
      <c r="G3169" s="195"/>
      <c r="H3169" s="196" t="s">
        <v>9297</v>
      </c>
      <c r="I3169" s="197">
        <v>0</v>
      </c>
      <c r="J3169" s="197">
        <v>0.38</v>
      </c>
      <c r="K3169" s="198">
        <f t="shared" si="49"/>
        <v>0.38</v>
      </c>
      <c r="L3169" s="199" t="s">
        <v>1580</v>
      </c>
    </row>
    <row r="3170" spans="1:12" ht="56.25" customHeight="1">
      <c r="A3170" s="200">
        <v>46</v>
      </c>
      <c r="B3170" s="193" t="s">
        <v>1402</v>
      </c>
      <c r="C3170" s="194">
        <v>42762</v>
      </c>
      <c r="D3170" s="194" t="s">
        <v>9298</v>
      </c>
      <c r="E3170" s="195" t="s">
        <v>3</v>
      </c>
      <c r="F3170" s="195">
        <v>1470370</v>
      </c>
      <c r="G3170" s="195"/>
      <c r="H3170" s="196" t="s">
        <v>9299</v>
      </c>
      <c r="I3170" s="197">
        <v>0</v>
      </c>
      <c r="J3170" s="197">
        <v>6200</v>
      </c>
      <c r="K3170" s="198">
        <f t="shared" si="49"/>
        <v>6200</v>
      </c>
      <c r="L3170" s="199" t="s">
        <v>1580</v>
      </c>
    </row>
    <row r="3171" spans="1:12" ht="56.25" customHeight="1">
      <c r="A3171" s="200" t="s">
        <v>628</v>
      </c>
      <c r="B3171" s="193" t="s">
        <v>627</v>
      </c>
      <c r="C3171" s="194">
        <v>42762</v>
      </c>
      <c r="D3171" s="194" t="s">
        <v>9300</v>
      </c>
      <c r="E3171" s="195" t="s">
        <v>3</v>
      </c>
      <c r="F3171" s="195">
        <v>1470388</v>
      </c>
      <c r="G3171" s="195"/>
      <c r="H3171" s="196" t="s">
        <v>9301</v>
      </c>
      <c r="I3171" s="197">
        <v>0</v>
      </c>
      <c r="J3171" s="197">
        <v>31249.49</v>
      </c>
      <c r="K3171" s="198">
        <f t="shared" si="49"/>
        <v>31249.49</v>
      </c>
      <c r="L3171" s="199" t="s">
        <v>1580</v>
      </c>
    </row>
    <row r="3172" spans="1:12" ht="56.25" customHeight="1">
      <c r="A3172" s="200">
        <v>15</v>
      </c>
      <c r="B3172" s="193" t="s">
        <v>1265</v>
      </c>
      <c r="C3172" s="194">
        <v>42765</v>
      </c>
      <c r="D3172" s="194" t="s">
        <v>9302</v>
      </c>
      <c r="E3172" s="195" t="s">
        <v>3</v>
      </c>
      <c r="F3172" s="195">
        <v>1470728</v>
      </c>
      <c r="G3172" s="195"/>
      <c r="H3172" s="196" t="s">
        <v>9303</v>
      </c>
      <c r="I3172" s="197">
        <v>0</v>
      </c>
      <c r="J3172" s="197">
        <v>221744.33</v>
      </c>
      <c r="K3172" s="198">
        <f t="shared" si="49"/>
        <v>221744.33</v>
      </c>
      <c r="L3172" s="199" t="s">
        <v>1580</v>
      </c>
    </row>
    <row r="3173" spans="1:12" ht="56.25" customHeight="1">
      <c r="A3173" s="200">
        <v>283</v>
      </c>
      <c r="B3173" s="193" t="s">
        <v>1341</v>
      </c>
      <c r="C3173" s="194">
        <v>42765</v>
      </c>
      <c r="D3173" s="194" t="s">
        <v>9304</v>
      </c>
      <c r="E3173" s="195" t="s">
        <v>3</v>
      </c>
      <c r="F3173" s="195">
        <v>1470735</v>
      </c>
      <c r="G3173" s="195"/>
      <c r="H3173" s="196" t="s">
        <v>9305</v>
      </c>
      <c r="I3173" s="197">
        <v>0</v>
      </c>
      <c r="J3173" s="197">
        <v>140.83000000000001</v>
      </c>
      <c r="K3173" s="198">
        <f t="shared" si="49"/>
        <v>140.83000000000001</v>
      </c>
      <c r="L3173" s="199" t="s">
        <v>1580</v>
      </c>
    </row>
    <row r="3174" spans="1:12" ht="56.25" customHeight="1">
      <c r="A3174" s="200">
        <v>283</v>
      </c>
      <c r="B3174" s="193" t="s">
        <v>1341</v>
      </c>
      <c r="C3174" s="194">
        <v>42765</v>
      </c>
      <c r="D3174" s="194" t="s">
        <v>9306</v>
      </c>
      <c r="E3174" s="195" t="s">
        <v>3</v>
      </c>
      <c r="F3174" s="195">
        <v>1470737</v>
      </c>
      <c r="G3174" s="195"/>
      <c r="H3174" s="196" t="s">
        <v>9307</v>
      </c>
      <c r="I3174" s="197">
        <v>0</v>
      </c>
      <c r="J3174" s="197">
        <v>1041.3399999999999</v>
      </c>
      <c r="K3174" s="198">
        <f t="shared" si="49"/>
        <v>1041.3399999999999</v>
      </c>
      <c r="L3174" s="199" t="s">
        <v>1580</v>
      </c>
    </row>
    <row r="3175" spans="1:12" ht="56.25" customHeight="1">
      <c r="A3175" s="200">
        <v>283</v>
      </c>
      <c r="B3175" s="193" t="s">
        <v>1341</v>
      </c>
      <c r="C3175" s="194">
        <v>42765</v>
      </c>
      <c r="D3175" s="194" t="s">
        <v>9308</v>
      </c>
      <c r="E3175" s="195" t="s">
        <v>3</v>
      </c>
      <c r="F3175" s="195">
        <v>1470739</v>
      </c>
      <c r="G3175" s="195"/>
      <c r="H3175" s="196" t="s">
        <v>9309</v>
      </c>
      <c r="I3175" s="197">
        <v>0</v>
      </c>
      <c r="J3175" s="197">
        <v>3260.54</v>
      </c>
      <c r="K3175" s="204">
        <f t="shared" si="49"/>
        <v>3260.54</v>
      </c>
      <c r="L3175" s="199" t="s">
        <v>8305</v>
      </c>
    </row>
    <row r="3176" spans="1:12" ht="56.25" customHeight="1">
      <c r="A3176" s="200">
        <v>46</v>
      </c>
      <c r="B3176" s="193" t="s">
        <v>1402</v>
      </c>
      <c r="C3176" s="194">
        <v>42765</v>
      </c>
      <c r="D3176" s="194" t="s">
        <v>9310</v>
      </c>
      <c r="E3176" s="195" t="s">
        <v>3</v>
      </c>
      <c r="F3176" s="195">
        <v>1470767</v>
      </c>
      <c r="G3176" s="195"/>
      <c r="H3176" s="196" t="s">
        <v>9311</v>
      </c>
      <c r="I3176" s="197">
        <v>0</v>
      </c>
      <c r="J3176" s="197">
        <v>25000</v>
      </c>
      <c r="K3176" s="198">
        <f t="shared" si="49"/>
        <v>25000</v>
      </c>
      <c r="L3176" s="199" t="s">
        <v>1580</v>
      </c>
    </row>
    <row r="3177" spans="1:12" ht="56.25" customHeight="1">
      <c r="A3177" s="200">
        <v>291</v>
      </c>
      <c r="B3177" s="193" t="s">
        <v>1395</v>
      </c>
      <c r="C3177" s="194">
        <v>42765</v>
      </c>
      <c r="D3177" s="194" t="s">
        <v>9312</v>
      </c>
      <c r="E3177" s="195" t="s">
        <v>3</v>
      </c>
      <c r="F3177" s="195">
        <v>1470788</v>
      </c>
      <c r="G3177" s="195"/>
      <c r="H3177" s="196" t="s">
        <v>9313</v>
      </c>
      <c r="I3177" s="197">
        <v>0</v>
      </c>
      <c r="J3177" s="197">
        <v>31673.599999999999</v>
      </c>
      <c r="K3177" s="198">
        <f t="shared" si="49"/>
        <v>31673.599999999999</v>
      </c>
      <c r="L3177" s="199" t="s">
        <v>1580</v>
      </c>
    </row>
    <row r="3178" spans="1:12" ht="56.25" customHeight="1">
      <c r="A3178" s="200">
        <v>291</v>
      </c>
      <c r="B3178" s="193" t="s">
        <v>1395</v>
      </c>
      <c r="C3178" s="194">
        <v>42765</v>
      </c>
      <c r="D3178" s="194" t="s">
        <v>9314</v>
      </c>
      <c r="E3178" s="195" t="s">
        <v>3</v>
      </c>
      <c r="F3178" s="195">
        <v>1470793</v>
      </c>
      <c r="G3178" s="195"/>
      <c r="H3178" s="196" t="s">
        <v>9315</v>
      </c>
      <c r="I3178" s="197">
        <v>0</v>
      </c>
      <c r="J3178" s="197">
        <v>685000</v>
      </c>
      <c r="K3178" s="198">
        <f t="shared" si="49"/>
        <v>685000</v>
      </c>
      <c r="L3178" s="199" t="s">
        <v>1580</v>
      </c>
    </row>
    <row r="3179" spans="1:12" ht="56.25" customHeight="1">
      <c r="A3179" s="200" t="s">
        <v>628</v>
      </c>
      <c r="B3179" s="193" t="s">
        <v>627</v>
      </c>
      <c r="C3179" s="194">
        <v>42765</v>
      </c>
      <c r="D3179" s="194" t="s">
        <v>9316</v>
      </c>
      <c r="E3179" s="195" t="s">
        <v>3</v>
      </c>
      <c r="F3179" s="195">
        <v>1470675</v>
      </c>
      <c r="G3179" s="195"/>
      <c r="H3179" s="196" t="s">
        <v>9317</v>
      </c>
      <c r="I3179" s="197">
        <v>0</v>
      </c>
      <c r="J3179" s="197">
        <v>32273</v>
      </c>
      <c r="K3179" s="198">
        <f t="shared" si="49"/>
        <v>32273</v>
      </c>
      <c r="L3179" s="199" t="s">
        <v>1580</v>
      </c>
    </row>
    <row r="3180" spans="1:12" ht="56.25" customHeight="1">
      <c r="A3180" s="200">
        <v>348</v>
      </c>
      <c r="B3180" s="193" t="s">
        <v>9318</v>
      </c>
      <c r="C3180" s="194">
        <v>42765</v>
      </c>
      <c r="D3180" s="194" t="s">
        <v>9319</v>
      </c>
      <c r="E3180" s="195" t="s">
        <v>3</v>
      </c>
      <c r="F3180" s="195">
        <v>1470715</v>
      </c>
      <c r="G3180" s="195"/>
      <c r="H3180" s="196" t="s">
        <v>9320</v>
      </c>
      <c r="I3180" s="197">
        <v>0</v>
      </c>
      <c r="J3180" s="197">
        <v>282.10000000000002</v>
      </c>
      <c r="K3180" s="198">
        <f t="shared" si="49"/>
        <v>282.10000000000002</v>
      </c>
      <c r="L3180" s="199" t="s">
        <v>1580</v>
      </c>
    </row>
    <row r="3181" spans="1:12" ht="56.25" customHeight="1">
      <c r="A3181" s="200" t="s">
        <v>628</v>
      </c>
      <c r="B3181" s="193" t="s">
        <v>627</v>
      </c>
      <c r="C3181" s="194">
        <v>42765</v>
      </c>
      <c r="D3181" s="194" t="s">
        <v>9321</v>
      </c>
      <c r="E3181" s="195" t="s">
        <v>3</v>
      </c>
      <c r="F3181" s="195">
        <v>1470729</v>
      </c>
      <c r="G3181" s="195"/>
      <c r="H3181" s="196" t="s">
        <v>9322</v>
      </c>
      <c r="I3181" s="197">
        <v>0</v>
      </c>
      <c r="J3181" s="197">
        <v>20869.21</v>
      </c>
      <c r="K3181" s="198">
        <f t="shared" si="49"/>
        <v>20869.21</v>
      </c>
      <c r="L3181" s="199" t="s">
        <v>1580</v>
      </c>
    </row>
    <row r="3182" spans="1:12" ht="56.25" customHeight="1">
      <c r="A3182" s="200">
        <v>291</v>
      </c>
      <c r="B3182" s="193" t="s">
        <v>1395</v>
      </c>
      <c r="C3182" s="194">
        <v>42765</v>
      </c>
      <c r="D3182" s="194" t="s">
        <v>9323</v>
      </c>
      <c r="E3182" s="195" t="s">
        <v>3</v>
      </c>
      <c r="F3182" s="195">
        <v>1470750</v>
      </c>
      <c r="G3182" s="195"/>
      <c r="H3182" s="196" t="s">
        <v>9324</v>
      </c>
      <c r="I3182" s="197">
        <v>0</v>
      </c>
      <c r="J3182" s="197">
        <v>80</v>
      </c>
      <c r="K3182" s="198">
        <f t="shared" si="49"/>
        <v>80</v>
      </c>
      <c r="L3182" s="199" t="s">
        <v>1580</v>
      </c>
    </row>
    <row r="3183" spans="1:12" ht="56.25" customHeight="1">
      <c r="A3183" s="200" t="s">
        <v>628</v>
      </c>
      <c r="B3183" s="193" t="s">
        <v>627</v>
      </c>
      <c r="C3183" s="194">
        <v>42765</v>
      </c>
      <c r="D3183" s="194" t="s">
        <v>9325</v>
      </c>
      <c r="E3183" s="195" t="s">
        <v>3</v>
      </c>
      <c r="F3183" s="195">
        <v>1470838</v>
      </c>
      <c r="G3183" s="195"/>
      <c r="H3183" s="196" t="s">
        <v>9326</v>
      </c>
      <c r="I3183" s="197">
        <v>0</v>
      </c>
      <c r="J3183" s="197">
        <v>5703.42</v>
      </c>
      <c r="K3183" s="198">
        <f t="shared" si="49"/>
        <v>5703.42</v>
      </c>
      <c r="L3183" s="199" t="s">
        <v>1580</v>
      </c>
    </row>
    <row r="3184" spans="1:12" ht="56.25" customHeight="1">
      <c r="A3184" s="200" t="s">
        <v>628</v>
      </c>
      <c r="B3184" s="193" t="s">
        <v>627</v>
      </c>
      <c r="C3184" s="194">
        <v>42765</v>
      </c>
      <c r="D3184" s="194" t="s">
        <v>9327</v>
      </c>
      <c r="E3184" s="195" t="s">
        <v>3</v>
      </c>
      <c r="F3184" s="195">
        <v>1470839</v>
      </c>
      <c r="G3184" s="195"/>
      <c r="H3184" s="196" t="s">
        <v>9328</v>
      </c>
      <c r="I3184" s="197">
        <v>0</v>
      </c>
      <c r="J3184" s="197">
        <v>5703.42</v>
      </c>
      <c r="K3184" s="198">
        <f t="shared" si="49"/>
        <v>5703.42</v>
      </c>
      <c r="L3184" s="199" t="s">
        <v>1580</v>
      </c>
    </row>
    <row r="3185" spans="1:12" ht="56.25" customHeight="1">
      <c r="A3185" s="200">
        <v>15</v>
      </c>
      <c r="B3185" s="193" t="s">
        <v>1265</v>
      </c>
      <c r="C3185" s="194">
        <v>42765</v>
      </c>
      <c r="D3185" s="194" t="s">
        <v>9329</v>
      </c>
      <c r="E3185" s="195" t="s">
        <v>3</v>
      </c>
      <c r="F3185" s="195">
        <v>1470874</v>
      </c>
      <c r="G3185" s="195"/>
      <c r="H3185" s="196" t="s">
        <v>9330</v>
      </c>
      <c r="I3185" s="197">
        <v>0</v>
      </c>
      <c r="J3185" s="197">
        <v>114.17</v>
      </c>
      <c r="K3185" s="198">
        <f t="shared" si="49"/>
        <v>114.17</v>
      </c>
      <c r="L3185" s="199" t="s">
        <v>1580</v>
      </c>
    </row>
    <row r="3186" spans="1:12" ht="56.25" customHeight="1">
      <c r="A3186" s="200" t="s">
        <v>628</v>
      </c>
      <c r="B3186" s="193" t="s">
        <v>627</v>
      </c>
      <c r="C3186" s="194">
        <v>42765</v>
      </c>
      <c r="D3186" s="194" t="s">
        <v>9331</v>
      </c>
      <c r="E3186" s="195" t="s">
        <v>3</v>
      </c>
      <c r="F3186" s="195">
        <v>1470900</v>
      </c>
      <c r="G3186" s="195"/>
      <c r="H3186" s="196" t="s">
        <v>9332</v>
      </c>
      <c r="I3186" s="197">
        <v>0</v>
      </c>
      <c r="J3186" s="197">
        <v>60.17</v>
      </c>
      <c r="K3186" s="198">
        <f t="shared" si="49"/>
        <v>60.17</v>
      </c>
      <c r="L3186" s="199" t="s">
        <v>1580</v>
      </c>
    </row>
    <row r="3187" spans="1:12" ht="56.25" customHeight="1">
      <c r="A3187" s="200" t="s">
        <v>628</v>
      </c>
      <c r="B3187" s="193" t="s">
        <v>627</v>
      </c>
      <c r="C3187" s="194">
        <v>42765</v>
      </c>
      <c r="D3187" s="194" t="s">
        <v>9333</v>
      </c>
      <c r="E3187" s="195" t="s">
        <v>3</v>
      </c>
      <c r="F3187" s="195">
        <v>1470906</v>
      </c>
      <c r="G3187" s="195"/>
      <c r="H3187" s="196" t="s">
        <v>9334</v>
      </c>
      <c r="I3187" s="197">
        <v>0</v>
      </c>
      <c r="J3187" s="197">
        <v>483.9</v>
      </c>
      <c r="K3187" s="198">
        <f t="shared" si="49"/>
        <v>483.9</v>
      </c>
      <c r="L3187" s="199" t="s">
        <v>1580</v>
      </c>
    </row>
    <row r="3188" spans="1:12" ht="56.25" customHeight="1">
      <c r="A3188" s="200">
        <v>222</v>
      </c>
      <c r="B3188" s="193" t="s">
        <v>1398</v>
      </c>
      <c r="C3188" s="194">
        <v>42765</v>
      </c>
      <c r="D3188" s="194" t="s">
        <v>9335</v>
      </c>
      <c r="E3188" s="195" t="s">
        <v>3</v>
      </c>
      <c r="F3188" s="195">
        <v>1470931</v>
      </c>
      <c r="G3188" s="195"/>
      <c r="H3188" s="196" t="s">
        <v>9336</v>
      </c>
      <c r="I3188" s="197">
        <v>0</v>
      </c>
      <c r="J3188" s="197">
        <v>68744.34</v>
      </c>
      <c r="K3188" s="198">
        <f t="shared" si="49"/>
        <v>68744.34</v>
      </c>
      <c r="L3188" s="199" t="s">
        <v>1580</v>
      </c>
    </row>
    <row r="3189" spans="1:12" ht="56.25" customHeight="1">
      <c r="A3189" s="200">
        <v>348</v>
      </c>
      <c r="B3189" s="193" t="s">
        <v>9318</v>
      </c>
      <c r="C3189" s="194">
        <v>42765</v>
      </c>
      <c r="D3189" s="194" t="s">
        <v>9337</v>
      </c>
      <c r="E3189" s="195" t="s">
        <v>3</v>
      </c>
      <c r="F3189" s="195">
        <v>1470934</v>
      </c>
      <c r="G3189" s="195"/>
      <c r="H3189" s="196" t="s">
        <v>9338</v>
      </c>
      <c r="I3189" s="197">
        <v>0</v>
      </c>
      <c r="J3189" s="197">
        <v>371</v>
      </c>
      <c r="K3189" s="198">
        <f t="shared" si="49"/>
        <v>371</v>
      </c>
      <c r="L3189" s="199" t="s">
        <v>1580</v>
      </c>
    </row>
    <row r="3190" spans="1:12" ht="56.25" customHeight="1">
      <c r="A3190" s="200">
        <v>10</v>
      </c>
      <c r="B3190" s="193" t="s">
        <v>1384</v>
      </c>
      <c r="C3190" s="194">
        <v>42765</v>
      </c>
      <c r="D3190" s="194" t="s">
        <v>9339</v>
      </c>
      <c r="E3190" s="195" t="s">
        <v>3</v>
      </c>
      <c r="F3190" s="195">
        <v>1470949</v>
      </c>
      <c r="G3190" s="195"/>
      <c r="H3190" s="196" t="s">
        <v>9340</v>
      </c>
      <c r="I3190" s="197">
        <v>0</v>
      </c>
      <c r="J3190" s="197">
        <v>1056.76</v>
      </c>
      <c r="K3190" s="198">
        <f t="shared" si="49"/>
        <v>1056.76</v>
      </c>
      <c r="L3190" s="199" t="s">
        <v>1580</v>
      </c>
    </row>
    <row r="3191" spans="1:12" ht="56.25" customHeight="1">
      <c r="A3191" s="200">
        <v>590</v>
      </c>
      <c r="B3191" s="193" t="s">
        <v>1420</v>
      </c>
      <c r="C3191" s="194">
        <v>42765</v>
      </c>
      <c r="D3191" s="194" t="s">
        <v>9341</v>
      </c>
      <c r="E3191" s="195" t="s">
        <v>3</v>
      </c>
      <c r="F3191" s="195">
        <v>1470984</v>
      </c>
      <c r="G3191" s="195"/>
      <c r="H3191" s="196" t="s">
        <v>9342</v>
      </c>
      <c r="I3191" s="197">
        <v>0</v>
      </c>
      <c r="J3191" s="197">
        <v>128.54</v>
      </c>
      <c r="K3191" s="198">
        <f t="shared" si="49"/>
        <v>128.54</v>
      </c>
      <c r="L3191" s="199" t="s">
        <v>1580</v>
      </c>
    </row>
    <row r="3192" spans="1:12" ht="56.25" customHeight="1">
      <c r="A3192" s="200">
        <v>590</v>
      </c>
      <c r="B3192" s="193" t="s">
        <v>1420</v>
      </c>
      <c r="C3192" s="194">
        <v>42765</v>
      </c>
      <c r="D3192" s="194" t="s">
        <v>9343</v>
      </c>
      <c r="E3192" s="195" t="s">
        <v>3</v>
      </c>
      <c r="F3192" s="195">
        <v>1470985</v>
      </c>
      <c r="G3192" s="195"/>
      <c r="H3192" s="196" t="s">
        <v>9344</v>
      </c>
      <c r="I3192" s="197">
        <v>0</v>
      </c>
      <c r="J3192" s="197">
        <v>29.97</v>
      </c>
      <c r="K3192" s="198">
        <f t="shared" si="49"/>
        <v>29.97</v>
      </c>
      <c r="L3192" s="199" t="s">
        <v>1580</v>
      </c>
    </row>
    <row r="3193" spans="1:12" ht="56.25" customHeight="1">
      <c r="A3193" s="200">
        <v>590</v>
      </c>
      <c r="B3193" s="193" t="s">
        <v>1420</v>
      </c>
      <c r="C3193" s="194">
        <v>42765</v>
      </c>
      <c r="D3193" s="194" t="s">
        <v>9345</v>
      </c>
      <c r="E3193" s="195" t="s">
        <v>3</v>
      </c>
      <c r="F3193" s="195">
        <v>1470987</v>
      </c>
      <c r="G3193" s="195"/>
      <c r="H3193" s="196" t="s">
        <v>9342</v>
      </c>
      <c r="I3193" s="197">
        <v>0</v>
      </c>
      <c r="J3193" s="197">
        <v>13.49</v>
      </c>
      <c r="K3193" s="198">
        <f t="shared" si="49"/>
        <v>13.49</v>
      </c>
      <c r="L3193" s="199" t="s">
        <v>1580</v>
      </c>
    </row>
    <row r="3194" spans="1:12" ht="56.25" customHeight="1">
      <c r="A3194" s="200">
        <v>590</v>
      </c>
      <c r="B3194" s="193" t="s">
        <v>1420</v>
      </c>
      <c r="C3194" s="194">
        <v>42765</v>
      </c>
      <c r="D3194" s="194" t="s">
        <v>9346</v>
      </c>
      <c r="E3194" s="195" t="s">
        <v>3</v>
      </c>
      <c r="F3194" s="195">
        <v>1470988</v>
      </c>
      <c r="G3194" s="195"/>
      <c r="H3194" s="196" t="s">
        <v>9342</v>
      </c>
      <c r="I3194" s="197">
        <v>0</v>
      </c>
      <c r="J3194" s="197">
        <v>27.71</v>
      </c>
      <c r="K3194" s="198">
        <f t="shared" si="49"/>
        <v>27.71</v>
      </c>
      <c r="L3194" s="199" t="s">
        <v>1580</v>
      </c>
    </row>
    <row r="3195" spans="1:12" ht="56.25" customHeight="1">
      <c r="A3195" s="200">
        <v>590</v>
      </c>
      <c r="B3195" s="193" t="s">
        <v>1420</v>
      </c>
      <c r="C3195" s="194">
        <v>42765</v>
      </c>
      <c r="D3195" s="194" t="s">
        <v>9347</v>
      </c>
      <c r="E3195" s="195" t="s">
        <v>3</v>
      </c>
      <c r="F3195" s="195">
        <v>1470991</v>
      </c>
      <c r="G3195" s="195"/>
      <c r="H3195" s="196" t="s">
        <v>9342</v>
      </c>
      <c r="I3195" s="197">
        <v>0</v>
      </c>
      <c r="J3195" s="197">
        <v>229.76</v>
      </c>
      <c r="K3195" s="198">
        <f t="shared" si="49"/>
        <v>229.76</v>
      </c>
      <c r="L3195" s="199" t="s">
        <v>1580</v>
      </c>
    </row>
    <row r="3196" spans="1:12" ht="56.25" customHeight="1">
      <c r="A3196" s="200">
        <v>590</v>
      </c>
      <c r="B3196" s="193" t="s">
        <v>1420</v>
      </c>
      <c r="C3196" s="194">
        <v>42765</v>
      </c>
      <c r="D3196" s="194" t="s">
        <v>9348</v>
      </c>
      <c r="E3196" s="195" t="s">
        <v>3</v>
      </c>
      <c r="F3196" s="195">
        <v>1470996</v>
      </c>
      <c r="G3196" s="195"/>
      <c r="H3196" s="196" t="s">
        <v>9342</v>
      </c>
      <c r="I3196" s="197">
        <v>0</v>
      </c>
      <c r="J3196" s="197">
        <v>49336</v>
      </c>
      <c r="K3196" s="198">
        <f t="shared" si="49"/>
        <v>49336</v>
      </c>
      <c r="L3196" s="199" t="s">
        <v>1580</v>
      </c>
    </row>
    <row r="3197" spans="1:12" ht="56.25" customHeight="1">
      <c r="A3197" s="200">
        <v>574</v>
      </c>
      <c r="B3197" s="193" t="s">
        <v>1356</v>
      </c>
      <c r="C3197" s="194">
        <v>42766</v>
      </c>
      <c r="D3197" s="194" t="s">
        <v>9349</v>
      </c>
      <c r="E3197" s="195" t="s">
        <v>3</v>
      </c>
      <c r="F3197" s="195">
        <v>1471257</v>
      </c>
      <c r="G3197" s="195"/>
      <c r="H3197" s="196" t="s">
        <v>9350</v>
      </c>
      <c r="I3197" s="197">
        <v>0</v>
      </c>
      <c r="J3197" s="197">
        <v>600</v>
      </c>
      <c r="K3197" s="198">
        <f t="shared" si="49"/>
        <v>600</v>
      </c>
      <c r="L3197" s="199" t="s">
        <v>1580</v>
      </c>
    </row>
    <row r="3198" spans="1:12" ht="56.25" customHeight="1">
      <c r="A3198" s="200">
        <v>526</v>
      </c>
      <c r="B3198" s="193" t="s">
        <v>1411</v>
      </c>
      <c r="C3198" s="194">
        <v>42766</v>
      </c>
      <c r="D3198" s="194" t="s">
        <v>9351</v>
      </c>
      <c r="E3198" s="195" t="s">
        <v>3</v>
      </c>
      <c r="F3198" s="195">
        <v>1471259</v>
      </c>
      <c r="G3198" s="195"/>
      <c r="H3198" s="196" t="s">
        <v>9352</v>
      </c>
      <c r="I3198" s="197">
        <v>0</v>
      </c>
      <c r="J3198" s="197">
        <v>8471.23</v>
      </c>
      <c r="K3198" s="198">
        <f t="shared" si="49"/>
        <v>8471.23</v>
      </c>
      <c r="L3198" s="199" t="s">
        <v>1580</v>
      </c>
    </row>
    <row r="3199" spans="1:12" ht="56.25" customHeight="1">
      <c r="A3199" s="200" t="s">
        <v>628</v>
      </c>
      <c r="B3199" s="193" t="s">
        <v>627</v>
      </c>
      <c r="C3199" s="194">
        <v>42766</v>
      </c>
      <c r="D3199" s="194" t="s">
        <v>9353</v>
      </c>
      <c r="E3199" s="195" t="s">
        <v>3</v>
      </c>
      <c r="F3199" s="195">
        <v>1471361</v>
      </c>
      <c r="G3199" s="195"/>
      <c r="H3199" s="196" t="s">
        <v>9354</v>
      </c>
      <c r="I3199" s="197">
        <v>0</v>
      </c>
      <c r="J3199" s="197">
        <v>1112.43</v>
      </c>
      <c r="K3199" s="198">
        <f t="shared" si="49"/>
        <v>1112.43</v>
      </c>
      <c r="L3199" s="199" t="s">
        <v>1580</v>
      </c>
    </row>
    <row r="3200" spans="1:12" ht="56.25" customHeight="1">
      <c r="A3200" s="200" t="s">
        <v>628</v>
      </c>
      <c r="B3200" s="193" t="s">
        <v>627</v>
      </c>
      <c r="C3200" s="194">
        <v>42766</v>
      </c>
      <c r="D3200" s="194" t="s">
        <v>9355</v>
      </c>
      <c r="E3200" s="195" t="s">
        <v>3</v>
      </c>
      <c r="F3200" s="195">
        <v>1471362</v>
      </c>
      <c r="G3200" s="195"/>
      <c r="H3200" s="196" t="s">
        <v>9356</v>
      </c>
      <c r="I3200" s="197">
        <v>0</v>
      </c>
      <c r="J3200" s="197">
        <v>2705.39</v>
      </c>
      <c r="K3200" s="198">
        <f t="shared" si="49"/>
        <v>2705.39</v>
      </c>
      <c r="L3200" s="199" t="s">
        <v>1580</v>
      </c>
    </row>
    <row r="3201" spans="1:12" ht="56.25" customHeight="1">
      <c r="A3201" s="200" t="s">
        <v>628</v>
      </c>
      <c r="B3201" s="193" t="s">
        <v>627</v>
      </c>
      <c r="C3201" s="194">
        <v>42766</v>
      </c>
      <c r="D3201" s="194" t="s">
        <v>9357</v>
      </c>
      <c r="E3201" s="195" t="s">
        <v>3</v>
      </c>
      <c r="F3201" s="195">
        <v>1471364</v>
      </c>
      <c r="G3201" s="195"/>
      <c r="H3201" s="196" t="s">
        <v>9358</v>
      </c>
      <c r="I3201" s="197">
        <v>0</v>
      </c>
      <c r="J3201" s="197">
        <v>86</v>
      </c>
      <c r="K3201" s="198">
        <f t="shared" si="49"/>
        <v>86</v>
      </c>
      <c r="L3201" s="199" t="s">
        <v>1580</v>
      </c>
    </row>
    <row r="3202" spans="1:12" ht="56.25" customHeight="1">
      <c r="A3202" s="200" t="s">
        <v>628</v>
      </c>
      <c r="B3202" s="193" t="s">
        <v>627</v>
      </c>
      <c r="C3202" s="194">
        <v>42766</v>
      </c>
      <c r="D3202" s="194" t="s">
        <v>9359</v>
      </c>
      <c r="E3202" s="195" t="s">
        <v>3</v>
      </c>
      <c r="F3202" s="195">
        <v>1471365</v>
      </c>
      <c r="G3202" s="195"/>
      <c r="H3202" s="196" t="s">
        <v>9360</v>
      </c>
      <c r="I3202" s="197">
        <v>0</v>
      </c>
      <c r="J3202" s="197">
        <v>3857.69</v>
      </c>
      <c r="K3202" s="198">
        <f t="shared" si="49"/>
        <v>3857.69</v>
      </c>
      <c r="L3202" s="199" t="s">
        <v>1580</v>
      </c>
    </row>
    <row r="3203" spans="1:12" ht="56.25" customHeight="1">
      <c r="A3203" s="200" t="s">
        <v>628</v>
      </c>
      <c r="B3203" s="193" t="s">
        <v>627</v>
      </c>
      <c r="C3203" s="194">
        <v>42766</v>
      </c>
      <c r="D3203" s="194" t="s">
        <v>9361</v>
      </c>
      <c r="E3203" s="195" t="s">
        <v>3</v>
      </c>
      <c r="F3203" s="195">
        <v>1471369</v>
      </c>
      <c r="G3203" s="195"/>
      <c r="H3203" s="196" t="s">
        <v>9362</v>
      </c>
      <c r="I3203" s="197">
        <v>0</v>
      </c>
      <c r="J3203" s="197">
        <v>3592</v>
      </c>
      <c r="K3203" s="198">
        <f t="shared" si="49"/>
        <v>3592</v>
      </c>
      <c r="L3203" s="199" t="s">
        <v>1580</v>
      </c>
    </row>
    <row r="3204" spans="1:12" ht="56.25" customHeight="1">
      <c r="A3204" s="200" t="s">
        <v>628</v>
      </c>
      <c r="B3204" s="193" t="s">
        <v>627</v>
      </c>
      <c r="C3204" s="194">
        <v>42766</v>
      </c>
      <c r="D3204" s="194" t="s">
        <v>9363</v>
      </c>
      <c r="E3204" s="195" t="s">
        <v>3</v>
      </c>
      <c r="F3204" s="195">
        <v>1471372</v>
      </c>
      <c r="G3204" s="195"/>
      <c r="H3204" s="196" t="s">
        <v>9364</v>
      </c>
      <c r="I3204" s="197">
        <v>0</v>
      </c>
      <c r="J3204" s="197">
        <v>27051.7</v>
      </c>
      <c r="K3204" s="198">
        <f t="shared" si="49"/>
        <v>27051.7</v>
      </c>
      <c r="L3204" s="199" t="s">
        <v>1580</v>
      </c>
    </row>
    <row r="3205" spans="1:12" ht="56.25" customHeight="1">
      <c r="A3205" s="200">
        <v>15</v>
      </c>
      <c r="B3205" s="193" t="s">
        <v>1265</v>
      </c>
      <c r="C3205" s="194">
        <v>42766</v>
      </c>
      <c r="D3205" s="194" t="s">
        <v>9365</v>
      </c>
      <c r="E3205" s="195" t="s">
        <v>3</v>
      </c>
      <c r="F3205" s="195">
        <v>1471399</v>
      </c>
      <c r="G3205" s="195"/>
      <c r="H3205" s="196" t="s">
        <v>9366</v>
      </c>
      <c r="I3205" s="197">
        <v>0</v>
      </c>
      <c r="J3205" s="197">
        <v>158956.69</v>
      </c>
      <c r="K3205" s="198">
        <f t="shared" si="49"/>
        <v>158956.69</v>
      </c>
      <c r="L3205" s="199" t="s">
        <v>1580</v>
      </c>
    </row>
    <row r="3206" spans="1:12" ht="56.25" customHeight="1">
      <c r="A3206" s="200">
        <v>15</v>
      </c>
      <c r="B3206" s="193" t="s">
        <v>1265</v>
      </c>
      <c r="C3206" s="194">
        <v>42766</v>
      </c>
      <c r="D3206" s="194" t="s">
        <v>9367</v>
      </c>
      <c r="E3206" s="195" t="s">
        <v>3</v>
      </c>
      <c r="F3206" s="195">
        <v>1471403</v>
      </c>
      <c r="G3206" s="195"/>
      <c r="H3206" s="196" t="s">
        <v>9368</v>
      </c>
      <c r="I3206" s="197">
        <v>0</v>
      </c>
      <c r="J3206" s="197">
        <v>85635.96</v>
      </c>
      <c r="K3206" s="198">
        <f t="shared" si="49"/>
        <v>85635.96</v>
      </c>
      <c r="L3206" s="199" t="s">
        <v>1580</v>
      </c>
    </row>
    <row r="3207" spans="1:12" ht="56.25" customHeight="1">
      <c r="A3207" s="200">
        <v>592</v>
      </c>
      <c r="B3207" s="193" t="s">
        <v>1461</v>
      </c>
      <c r="C3207" s="194">
        <v>42766</v>
      </c>
      <c r="D3207" s="194" t="s">
        <v>9369</v>
      </c>
      <c r="E3207" s="195" t="s">
        <v>3</v>
      </c>
      <c r="F3207" s="195">
        <v>1471306</v>
      </c>
      <c r="G3207" s="195"/>
      <c r="H3207" s="196" t="s">
        <v>9370</v>
      </c>
      <c r="I3207" s="197">
        <v>0</v>
      </c>
      <c r="J3207" s="197">
        <v>436.17</v>
      </c>
      <c r="K3207" s="198">
        <f t="shared" si="49"/>
        <v>436.17</v>
      </c>
      <c r="L3207" s="199" t="s">
        <v>1580</v>
      </c>
    </row>
    <row r="3208" spans="1:12" ht="56.25" customHeight="1">
      <c r="A3208" s="200">
        <v>292</v>
      </c>
      <c r="B3208" s="193" t="s">
        <v>1485</v>
      </c>
      <c r="C3208" s="194">
        <v>42766</v>
      </c>
      <c r="D3208" s="194" t="s">
        <v>9371</v>
      </c>
      <c r="E3208" s="195" t="s">
        <v>3</v>
      </c>
      <c r="F3208" s="195">
        <v>1471400</v>
      </c>
      <c r="G3208" s="195"/>
      <c r="H3208" s="196" t="s">
        <v>9372</v>
      </c>
      <c r="I3208" s="197">
        <v>0</v>
      </c>
      <c r="J3208" s="197">
        <v>82</v>
      </c>
      <c r="K3208" s="198">
        <f t="shared" si="49"/>
        <v>82</v>
      </c>
      <c r="L3208" s="199" t="s">
        <v>1580</v>
      </c>
    </row>
    <row r="3209" spans="1:12" ht="56.25" customHeight="1">
      <c r="A3209" s="200" t="s">
        <v>628</v>
      </c>
      <c r="B3209" s="193" t="s">
        <v>627</v>
      </c>
      <c r="C3209" s="194">
        <v>42766</v>
      </c>
      <c r="D3209" s="194" t="s">
        <v>9373</v>
      </c>
      <c r="E3209" s="195" t="s">
        <v>3</v>
      </c>
      <c r="F3209" s="195">
        <v>1471425</v>
      </c>
      <c r="G3209" s="195"/>
      <c r="H3209" s="196" t="s">
        <v>9374</v>
      </c>
      <c r="I3209" s="197">
        <v>0</v>
      </c>
      <c r="J3209" s="197">
        <v>887.94</v>
      </c>
      <c r="K3209" s="198">
        <f t="shared" ref="K3209:K3272" si="50">+I3209+J3209</f>
        <v>887.94</v>
      </c>
      <c r="L3209" s="199" t="s">
        <v>1580</v>
      </c>
    </row>
    <row r="3210" spans="1:12" ht="56.25" customHeight="1">
      <c r="A3210" s="200" t="s">
        <v>628</v>
      </c>
      <c r="B3210" s="193" t="s">
        <v>627</v>
      </c>
      <c r="C3210" s="194">
        <v>42766</v>
      </c>
      <c r="D3210" s="194" t="s">
        <v>9375</v>
      </c>
      <c r="E3210" s="195" t="s">
        <v>3</v>
      </c>
      <c r="F3210" s="195">
        <v>1471426</v>
      </c>
      <c r="G3210" s="195"/>
      <c r="H3210" s="196" t="s">
        <v>9374</v>
      </c>
      <c r="I3210" s="197">
        <v>0</v>
      </c>
      <c r="J3210" s="197">
        <v>887.94</v>
      </c>
      <c r="K3210" s="198">
        <f t="shared" si="50"/>
        <v>887.94</v>
      </c>
      <c r="L3210" s="199" t="s">
        <v>1580</v>
      </c>
    </row>
    <row r="3211" spans="1:12" ht="56.25" customHeight="1">
      <c r="A3211" s="200" t="s">
        <v>628</v>
      </c>
      <c r="B3211" s="193" t="s">
        <v>627</v>
      </c>
      <c r="C3211" s="194">
        <v>42766</v>
      </c>
      <c r="D3211" s="194" t="s">
        <v>9376</v>
      </c>
      <c r="E3211" s="195" t="s">
        <v>3</v>
      </c>
      <c r="F3211" s="195">
        <v>1471428</v>
      </c>
      <c r="G3211" s="195"/>
      <c r="H3211" s="196" t="s">
        <v>9374</v>
      </c>
      <c r="I3211" s="197">
        <v>0</v>
      </c>
      <c r="J3211" s="197">
        <v>887.94</v>
      </c>
      <c r="K3211" s="198">
        <f t="shared" si="50"/>
        <v>887.94</v>
      </c>
      <c r="L3211" s="199" t="s">
        <v>1580</v>
      </c>
    </row>
    <row r="3212" spans="1:12" ht="56.25" customHeight="1">
      <c r="A3212" s="200" t="s">
        <v>628</v>
      </c>
      <c r="B3212" s="193" t="s">
        <v>627</v>
      </c>
      <c r="C3212" s="194">
        <v>42766</v>
      </c>
      <c r="D3212" s="194" t="s">
        <v>9377</v>
      </c>
      <c r="E3212" s="195" t="s">
        <v>3</v>
      </c>
      <c r="F3212" s="195">
        <v>1471430</v>
      </c>
      <c r="G3212" s="195"/>
      <c r="H3212" s="196" t="s">
        <v>9374</v>
      </c>
      <c r="I3212" s="197">
        <v>0</v>
      </c>
      <c r="J3212" s="197">
        <v>887.94</v>
      </c>
      <c r="K3212" s="198">
        <f t="shared" si="50"/>
        <v>887.94</v>
      </c>
      <c r="L3212" s="199" t="s">
        <v>1580</v>
      </c>
    </row>
    <row r="3213" spans="1:12" ht="56.25" customHeight="1">
      <c r="A3213" s="200" t="s">
        <v>628</v>
      </c>
      <c r="B3213" s="193" t="s">
        <v>627</v>
      </c>
      <c r="C3213" s="194">
        <v>42766</v>
      </c>
      <c r="D3213" s="194" t="s">
        <v>9378</v>
      </c>
      <c r="E3213" s="195" t="s">
        <v>3</v>
      </c>
      <c r="F3213" s="195">
        <v>1471432</v>
      </c>
      <c r="G3213" s="195"/>
      <c r="H3213" s="196" t="s">
        <v>9374</v>
      </c>
      <c r="I3213" s="197">
        <v>0</v>
      </c>
      <c r="J3213" s="197">
        <v>887.94</v>
      </c>
      <c r="K3213" s="198">
        <f t="shared" si="50"/>
        <v>887.94</v>
      </c>
      <c r="L3213" s="199" t="s">
        <v>1580</v>
      </c>
    </row>
    <row r="3214" spans="1:12" ht="56.25" customHeight="1">
      <c r="A3214" s="200" t="s">
        <v>628</v>
      </c>
      <c r="B3214" s="193" t="s">
        <v>627</v>
      </c>
      <c r="C3214" s="194">
        <v>42766</v>
      </c>
      <c r="D3214" s="194" t="s">
        <v>9379</v>
      </c>
      <c r="E3214" s="195" t="s">
        <v>3</v>
      </c>
      <c r="F3214" s="195">
        <v>1471433</v>
      </c>
      <c r="G3214" s="195"/>
      <c r="H3214" s="196" t="s">
        <v>9374</v>
      </c>
      <c r="I3214" s="197">
        <v>0</v>
      </c>
      <c r="J3214" s="197">
        <v>887.94</v>
      </c>
      <c r="K3214" s="198">
        <f t="shared" si="50"/>
        <v>887.94</v>
      </c>
      <c r="L3214" s="199" t="s">
        <v>1580</v>
      </c>
    </row>
    <row r="3215" spans="1:12" ht="56.25" customHeight="1">
      <c r="A3215" s="200" t="s">
        <v>628</v>
      </c>
      <c r="B3215" s="193" t="s">
        <v>627</v>
      </c>
      <c r="C3215" s="194">
        <v>42766</v>
      </c>
      <c r="D3215" s="194" t="s">
        <v>9380</v>
      </c>
      <c r="E3215" s="195" t="s">
        <v>3</v>
      </c>
      <c r="F3215" s="195">
        <v>1471434</v>
      </c>
      <c r="G3215" s="195"/>
      <c r="H3215" s="196" t="s">
        <v>9374</v>
      </c>
      <c r="I3215" s="197">
        <v>0</v>
      </c>
      <c r="J3215" s="197">
        <v>887.94</v>
      </c>
      <c r="K3215" s="198">
        <f t="shared" si="50"/>
        <v>887.94</v>
      </c>
      <c r="L3215" s="199" t="s">
        <v>1580</v>
      </c>
    </row>
    <row r="3216" spans="1:12" ht="56.25" customHeight="1">
      <c r="A3216" s="200">
        <v>15</v>
      </c>
      <c r="B3216" s="193" t="s">
        <v>1265</v>
      </c>
      <c r="C3216" s="194">
        <v>42766</v>
      </c>
      <c r="D3216" s="194" t="s">
        <v>9381</v>
      </c>
      <c r="E3216" s="195" t="s">
        <v>3</v>
      </c>
      <c r="F3216" s="195">
        <v>1471440</v>
      </c>
      <c r="G3216" s="195"/>
      <c r="H3216" s="196" t="s">
        <v>9382</v>
      </c>
      <c r="I3216" s="197">
        <v>0</v>
      </c>
      <c r="J3216" s="197">
        <v>0.66</v>
      </c>
      <c r="K3216" s="204">
        <f t="shared" si="50"/>
        <v>0.66</v>
      </c>
      <c r="L3216" s="199" t="s">
        <v>8305</v>
      </c>
    </row>
    <row r="3217" spans="1:12" ht="56.25" customHeight="1">
      <c r="A3217" s="200" t="s">
        <v>628</v>
      </c>
      <c r="B3217" s="193" t="s">
        <v>627</v>
      </c>
      <c r="C3217" s="194">
        <v>42766</v>
      </c>
      <c r="D3217" s="194" t="s">
        <v>9383</v>
      </c>
      <c r="E3217" s="195" t="s">
        <v>3</v>
      </c>
      <c r="F3217" s="195">
        <v>1471476</v>
      </c>
      <c r="G3217" s="195"/>
      <c r="H3217" s="196" t="s">
        <v>9384</v>
      </c>
      <c r="I3217" s="197">
        <v>0</v>
      </c>
      <c r="J3217" s="197">
        <v>3129.64</v>
      </c>
      <c r="K3217" s="198">
        <f t="shared" si="50"/>
        <v>3129.64</v>
      </c>
      <c r="L3217" s="199" t="s">
        <v>1580</v>
      </c>
    </row>
    <row r="3218" spans="1:12" ht="56.25" customHeight="1">
      <c r="A3218" s="200">
        <v>222</v>
      </c>
      <c r="B3218" s="193" t="s">
        <v>1398</v>
      </c>
      <c r="C3218" s="194">
        <v>42766</v>
      </c>
      <c r="D3218" s="194" t="s">
        <v>9385</v>
      </c>
      <c r="E3218" s="195" t="s">
        <v>3</v>
      </c>
      <c r="F3218" s="195">
        <v>1471525</v>
      </c>
      <c r="G3218" s="195"/>
      <c r="H3218" s="196" t="s">
        <v>9386</v>
      </c>
      <c r="I3218" s="197">
        <v>0</v>
      </c>
      <c r="J3218" s="197">
        <v>72</v>
      </c>
      <c r="K3218" s="198">
        <f t="shared" si="50"/>
        <v>72</v>
      </c>
      <c r="L3218" s="199" t="s">
        <v>1580</v>
      </c>
    </row>
    <row r="3219" spans="1:12" ht="56.25" customHeight="1">
      <c r="A3219" s="200">
        <v>130</v>
      </c>
      <c r="B3219" s="193" t="s">
        <v>4832</v>
      </c>
      <c r="C3219" s="194">
        <v>42766</v>
      </c>
      <c r="D3219" s="194" t="s">
        <v>9387</v>
      </c>
      <c r="E3219" s="195" t="s">
        <v>3</v>
      </c>
      <c r="F3219" s="195">
        <v>1471566</v>
      </c>
      <c r="G3219" s="195"/>
      <c r="H3219" s="196" t="s">
        <v>9388</v>
      </c>
      <c r="I3219" s="197">
        <v>0</v>
      </c>
      <c r="J3219" s="197">
        <v>518.5</v>
      </c>
      <c r="K3219" s="198">
        <f t="shared" si="50"/>
        <v>518.5</v>
      </c>
      <c r="L3219" s="199" t="s">
        <v>1580</v>
      </c>
    </row>
    <row r="3220" spans="1:12" ht="56.25" customHeight="1">
      <c r="A3220" s="200">
        <v>10</v>
      </c>
      <c r="B3220" s="193" t="s">
        <v>1384</v>
      </c>
      <c r="C3220" s="194">
        <v>42766</v>
      </c>
      <c r="D3220" s="194" t="s">
        <v>9389</v>
      </c>
      <c r="E3220" s="195" t="s">
        <v>3</v>
      </c>
      <c r="F3220" s="195">
        <v>1471625</v>
      </c>
      <c r="G3220" s="195"/>
      <c r="H3220" s="196" t="s">
        <v>9390</v>
      </c>
      <c r="I3220" s="197">
        <v>0</v>
      </c>
      <c r="J3220" s="197">
        <v>216</v>
      </c>
      <c r="K3220" s="198">
        <f t="shared" si="50"/>
        <v>216</v>
      </c>
      <c r="L3220" s="199" t="s">
        <v>1580</v>
      </c>
    </row>
    <row r="3221" spans="1:12" ht="56.25" customHeight="1">
      <c r="A3221" s="200">
        <v>310</v>
      </c>
      <c r="B3221" s="193" t="s">
        <v>1416</v>
      </c>
      <c r="C3221" s="194">
        <v>42767</v>
      </c>
      <c r="D3221" s="194" t="s">
        <v>9391</v>
      </c>
      <c r="E3221" s="195" t="s">
        <v>3</v>
      </c>
      <c r="F3221" s="195">
        <v>1471976</v>
      </c>
      <c r="G3221" s="195"/>
      <c r="H3221" s="196" t="s">
        <v>9392</v>
      </c>
      <c r="I3221" s="197">
        <v>0</v>
      </c>
      <c r="J3221" s="197">
        <v>51.5</v>
      </c>
      <c r="K3221" s="198">
        <f t="shared" si="50"/>
        <v>51.5</v>
      </c>
      <c r="L3221" s="199" t="s">
        <v>1580</v>
      </c>
    </row>
    <row r="3222" spans="1:12" ht="56.25" customHeight="1">
      <c r="A3222" s="200" t="s">
        <v>628</v>
      </c>
      <c r="B3222" s="193" t="s">
        <v>627</v>
      </c>
      <c r="C3222" s="194">
        <v>42767</v>
      </c>
      <c r="D3222" s="194" t="s">
        <v>9393</v>
      </c>
      <c r="E3222" s="195" t="s">
        <v>3</v>
      </c>
      <c r="F3222" s="195">
        <v>1472034</v>
      </c>
      <c r="G3222" s="195"/>
      <c r="H3222" s="196" t="s">
        <v>9394</v>
      </c>
      <c r="I3222" s="197">
        <v>0</v>
      </c>
      <c r="J3222" s="197">
        <v>1033.1400000000001</v>
      </c>
      <c r="K3222" s="198">
        <f t="shared" si="50"/>
        <v>1033.1400000000001</v>
      </c>
      <c r="L3222" s="199" t="s">
        <v>1580</v>
      </c>
    </row>
    <row r="3223" spans="1:12" ht="56.25" customHeight="1">
      <c r="A3223" s="200" t="s">
        <v>628</v>
      </c>
      <c r="B3223" s="193" t="s">
        <v>627</v>
      </c>
      <c r="C3223" s="194">
        <v>42767</v>
      </c>
      <c r="D3223" s="194" t="s">
        <v>9395</v>
      </c>
      <c r="E3223" s="195" t="s">
        <v>3</v>
      </c>
      <c r="F3223" s="195">
        <v>1472035</v>
      </c>
      <c r="G3223" s="195"/>
      <c r="H3223" s="196" t="s">
        <v>9396</v>
      </c>
      <c r="I3223" s="197">
        <v>0</v>
      </c>
      <c r="J3223" s="197">
        <v>60</v>
      </c>
      <c r="K3223" s="198">
        <f t="shared" si="50"/>
        <v>60</v>
      </c>
      <c r="L3223" s="199" t="s">
        <v>1580</v>
      </c>
    </row>
    <row r="3224" spans="1:12" ht="56.25" customHeight="1">
      <c r="A3224" s="200" t="s">
        <v>628</v>
      </c>
      <c r="B3224" s="193" t="s">
        <v>627</v>
      </c>
      <c r="C3224" s="194">
        <v>42767</v>
      </c>
      <c r="D3224" s="194" t="s">
        <v>9397</v>
      </c>
      <c r="E3224" s="195" t="s">
        <v>3</v>
      </c>
      <c r="F3224" s="195">
        <v>1472037</v>
      </c>
      <c r="G3224" s="195"/>
      <c r="H3224" s="196" t="s">
        <v>9398</v>
      </c>
      <c r="I3224" s="197">
        <v>0</v>
      </c>
      <c r="J3224" s="197">
        <v>5707.3</v>
      </c>
      <c r="K3224" s="198">
        <f t="shared" si="50"/>
        <v>5707.3</v>
      </c>
      <c r="L3224" s="199" t="s">
        <v>1580</v>
      </c>
    </row>
    <row r="3225" spans="1:12" ht="56.25" customHeight="1">
      <c r="A3225" s="200" t="s">
        <v>628</v>
      </c>
      <c r="B3225" s="193" t="s">
        <v>627</v>
      </c>
      <c r="C3225" s="194">
        <v>42767</v>
      </c>
      <c r="D3225" s="194" t="s">
        <v>9399</v>
      </c>
      <c r="E3225" s="195" t="s">
        <v>3</v>
      </c>
      <c r="F3225" s="195">
        <v>1472039</v>
      </c>
      <c r="G3225" s="195"/>
      <c r="H3225" s="196" t="s">
        <v>9400</v>
      </c>
      <c r="I3225" s="197">
        <v>0</v>
      </c>
      <c r="J3225" s="197">
        <v>79.62</v>
      </c>
      <c r="K3225" s="198">
        <f t="shared" si="50"/>
        <v>79.62</v>
      </c>
      <c r="L3225" s="199" t="s">
        <v>1580</v>
      </c>
    </row>
    <row r="3226" spans="1:12" ht="56.25" customHeight="1">
      <c r="A3226" s="200">
        <v>132</v>
      </c>
      <c r="B3226" s="193" t="s">
        <v>1414</v>
      </c>
      <c r="C3226" s="194">
        <v>42767</v>
      </c>
      <c r="D3226" s="194" t="s">
        <v>9401</v>
      </c>
      <c r="E3226" s="195" t="s">
        <v>3</v>
      </c>
      <c r="F3226" s="195">
        <v>1472041</v>
      </c>
      <c r="G3226" s="195"/>
      <c r="H3226" s="196" t="s">
        <v>9402</v>
      </c>
      <c r="I3226" s="197">
        <v>0</v>
      </c>
      <c r="J3226" s="197">
        <v>3192.62</v>
      </c>
      <c r="K3226" s="198">
        <f t="shared" si="50"/>
        <v>3192.62</v>
      </c>
      <c r="L3226" s="199" t="s">
        <v>1580</v>
      </c>
    </row>
    <row r="3227" spans="1:12" ht="56.25" customHeight="1">
      <c r="A3227" s="200">
        <v>201</v>
      </c>
      <c r="B3227" s="193" t="s">
        <v>1334</v>
      </c>
      <c r="C3227" s="194">
        <v>42767</v>
      </c>
      <c r="D3227" s="194" t="s">
        <v>9403</v>
      </c>
      <c r="E3227" s="195" t="s">
        <v>3</v>
      </c>
      <c r="F3227" s="195">
        <v>1472072</v>
      </c>
      <c r="G3227" s="195"/>
      <c r="H3227" s="196" t="s">
        <v>9404</v>
      </c>
      <c r="I3227" s="197">
        <v>0</v>
      </c>
      <c r="J3227" s="197">
        <v>101.48</v>
      </c>
      <c r="K3227" s="198">
        <f t="shared" si="50"/>
        <v>101.48</v>
      </c>
      <c r="L3227" s="199" t="s">
        <v>1580</v>
      </c>
    </row>
    <row r="3228" spans="1:12" ht="56.25" customHeight="1">
      <c r="A3228" s="200">
        <v>86</v>
      </c>
      <c r="B3228" s="193" t="s">
        <v>1328</v>
      </c>
      <c r="C3228" s="194">
        <v>42767</v>
      </c>
      <c r="D3228" s="194" t="s">
        <v>9405</v>
      </c>
      <c r="E3228" s="195" t="s">
        <v>3</v>
      </c>
      <c r="F3228" s="195">
        <v>1472087</v>
      </c>
      <c r="G3228" s="195"/>
      <c r="H3228" s="196" t="s">
        <v>9406</v>
      </c>
      <c r="I3228" s="197">
        <v>0</v>
      </c>
      <c r="J3228" s="197">
        <v>9521.49</v>
      </c>
      <c r="K3228" s="198">
        <f t="shared" si="50"/>
        <v>9521.49</v>
      </c>
      <c r="L3228" s="199" t="s">
        <v>1580</v>
      </c>
    </row>
    <row r="3229" spans="1:12" ht="56.25" customHeight="1">
      <c r="A3229" s="200">
        <v>86</v>
      </c>
      <c r="B3229" s="193" t="s">
        <v>1328</v>
      </c>
      <c r="C3229" s="194">
        <v>42767</v>
      </c>
      <c r="D3229" s="194" t="s">
        <v>9407</v>
      </c>
      <c r="E3229" s="195" t="s">
        <v>3</v>
      </c>
      <c r="F3229" s="195">
        <v>1472088</v>
      </c>
      <c r="G3229" s="195"/>
      <c r="H3229" s="196" t="s">
        <v>9408</v>
      </c>
      <c r="I3229" s="197">
        <v>0</v>
      </c>
      <c r="J3229" s="197">
        <v>28911.32</v>
      </c>
      <c r="K3229" s="198">
        <f t="shared" si="50"/>
        <v>28911.32</v>
      </c>
      <c r="L3229" s="199" t="s">
        <v>1580</v>
      </c>
    </row>
    <row r="3230" spans="1:12" ht="56.25" customHeight="1">
      <c r="A3230" s="200">
        <v>86</v>
      </c>
      <c r="B3230" s="193" t="s">
        <v>1328</v>
      </c>
      <c r="C3230" s="194">
        <v>42767</v>
      </c>
      <c r="D3230" s="194" t="s">
        <v>9409</v>
      </c>
      <c r="E3230" s="195" t="s">
        <v>3</v>
      </c>
      <c r="F3230" s="195">
        <v>1472089</v>
      </c>
      <c r="G3230" s="195"/>
      <c r="H3230" s="196" t="s">
        <v>9410</v>
      </c>
      <c r="I3230" s="197">
        <v>0</v>
      </c>
      <c r="J3230" s="197">
        <v>4042.28</v>
      </c>
      <c r="K3230" s="198">
        <f t="shared" si="50"/>
        <v>4042.28</v>
      </c>
      <c r="L3230" s="199" t="s">
        <v>1580</v>
      </c>
    </row>
    <row r="3231" spans="1:12" ht="56.25" customHeight="1">
      <c r="A3231" s="200">
        <v>86</v>
      </c>
      <c r="B3231" s="193" t="s">
        <v>1328</v>
      </c>
      <c r="C3231" s="194">
        <v>42767</v>
      </c>
      <c r="D3231" s="194" t="s">
        <v>9411</v>
      </c>
      <c r="E3231" s="195" t="s">
        <v>3</v>
      </c>
      <c r="F3231" s="195">
        <v>1472090</v>
      </c>
      <c r="G3231" s="195"/>
      <c r="H3231" s="196" t="s">
        <v>9412</v>
      </c>
      <c r="I3231" s="197">
        <v>0</v>
      </c>
      <c r="J3231" s="197">
        <v>8588.6</v>
      </c>
      <c r="K3231" s="198">
        <f t="shared" si="50"/>
        <v>8588.6</v>
      </c>
      <c r="L3231" s="199" t="s">
        <v>1580</v>
      </c>
    </row>
    <row r="3232" spans="1:12" ht="56.25" customHeight="1">
      <c r="A3232" s="200" t="s">
        <v>628</v>
      </c>
      <c r="B3232" s="193" t="s">
        <v>627</v>
      </c>
      <c r="C3232" s="194">
        <v>42767</v>
      </c>
      <c r="D3232" s="194" t="s">
        <v>9413</v>
      </c>
      <c r="E3232" s="195" t="s">
        <v>3</v>
      </c>
      <c r="F3232" s="195">
        <v>1472040</v>
      </c>
      <c r="G3232" s="195"/>
      <c r="H3232" s="196" t="s">
        <v>9414</v>
      </c>
      <c r="I3232" s="197">
        <v>0</v>
      </c>
      <c r="J3232" s="197">
        <v>58074.7</v>
      </c>
      <c r="K3232" s="198">
        <f t="shared" si="50"/>
        <v>58074.7</v>
      </c>
      <c r="L3232" s="199" t="s">
        <v>1580</v>
      </c>
    </row>
    <row r="3233" spans="1:12" ht="56.25" customHeight="1">
      <c r="A3233" s="200" t="s">
        <v>628</v>
      </c>
      <c r="B3233" s="193" t="s">
        <v>627</v>
      </c>
      <c r="C3233" s="194">
        <v>42767</v>
      </c>
      <c r="D3233" s="194" t="s">
        <v>9415</v>
      </c>
      <c r="E3233" s="195" t="s">
        <v>3</v>
      </c>
      <c r="F3233" s="195">
        <v>1472060</v>
      </c>
      <c r="G3233" s="195"/>
      <c r="H3233" s="196" t="s">
        <v>9416</v>
      </c>
      <c r="I3233" s="197">
        <v>0</v>
      </c>
      <c r="J3233" s="197">
        <v>11</v>
      </c>
      <c r="K3233" s="198">
        <f t="shared" si="50"/>
        <v>11</v>
      </c>
      <c r="L3233" s="199" t="s">
        <v>1580</v>
      </c>
    </row>
    <row r="3234" spans="1:12" ht="56.25" customHeight="1">
      <c r="A3234" s="200" t="s">
        <v>628</v>
      </c>
      <c r="B3234" s="193" t="s">
        <v>627</v>
      </c>
      <c r="C3234" s="194">
        <v>42767</v>
      </c>
      <c r="D3234" s="194" t="s">
        <v>9417</v>
      </c>
      <c r="E3234" s="195" t="s">
        <v>3</v>
      </c>
      <c r="F3234" s="195">
        <v>1472062</v>
      </c>
      <c r="G3234" s="195"/>
      <c r="H3234" s="196" t="s">
        <v>9418</v>
      </c>
      <c r="I3234" s="197">
        <v>0</v>
      </c>
      <c r="J3234" s="197">
        <v>62.68</v>
      </c>
      <c r="K3234" s="198">
        <f t="shared" si="50"/>
        <v>62.68</v>
      </c>
      <c r="L3234" s="199" t="s">
        <v>1580</v>
      </c>
    </row>
    <row r="3235" spans="1:12" ht="56.25" customHeight="1">
      <c r="A3235" s="200" t="s">
        <v>628</v>
      </c>
      <c r="B3235" s="193" t="s">
        <v>627</v>
      </c>
      <c r="C3235" s="194">
        <v>42767</v>
      </c>
      <c r="D3235" s="194" t="s">
        <v>9419</v>
      </c>
      <c r="E3235" s="195" t="s">
        <v>3</v>
      </c>
      <c r="F3235" s="195">
        <v>1472066</v>
      </c>
      <c r="G3235" s="195"/>
      <c r="H3235" s="196" t="s">
        <v>9420</v>
      </c>
      <c r="I3235" s="197">
        <v>0</v>
      </c>
      <c r="J3235" s="197">
        <v>2529.4699999999998</v>
      </c>
      <c r="K3235" s="198">
        <f t="shared" si="50"/>
        <v>2529.4699999999998</v>
      </c>
      <c r="L3235" s="199" t="s">
        <v>1580</v>
      </c>
    </row>
    <row r="3236" spans="1:12" ht="56.25" customHeight="1">
      <c r="A3236" s="200" t="s">
        <v>628</v>
      </c>
      <c r="B3236" s="193" t="s">
        <v>627</v>
      </c>
      <c r="C3236" s="194">
        <v>42767</v>
      </c>
      <c r="D3236" s="194" t="s">
        <v>9421</v>
      </c>
      <c r="E3236" s="195" t="s">
        <v>3</v>
      </c>
      <c r="F3236" s="195">
        <v>1472122</v>
      </c>
      <c r="G3236" s="195"/>
      <c r="H3236" s="196" t="s">
        <v>6637</v>
      </c>
      <c r="I3236" s="197">
        <v>0</v>
      </c>
      <c r="J3236" s="197">
        <v>1000</v>
      </c>
      <c r="K3236" s="198">
        <f t="shared" si="50"/>
        <v>1000</v>
      </c>
      <c r="L3236" s="199" t="s">
        <v>1580</v>
      </c>
    </row>
    <row r="3237" spans="1:12" ht="56.25" customHeight="1">
      <c r="A3237" s="200">
        <v>35</v>
      </c>
      <c r="B3237" s="193" t="s">
        <v>1403</v>
      </c>
      <c r="C3237" s="194">
        <v>42767</v>
      </c>
      <c r="D3237" s="194" t="s">
        <v>9422</v>
      </c>
      <c r="E3237" s="195" t="s">
        <v>3</v>
      </c>
      <c r="F3237" s="195">
        <v>1472153</v>
      </c>
      <c r="G3237" s="195"/>
      <c r="H3237" s="196" t="s">
        <v>9423</v>
      </c>
      <c r="I3237" s="197">
        <v>0</v>
      </c>
      <c r="J3237" s="197">
        <v>16075</v>
      </c>
      <c r="K3237" s="198">
        <f t="shared" si="50"/>
        <v>16075</v>
      </c>
      <c r="L3237" s="199" t="s">
        <v>1580</v>
      </c>
    </row>
    <row r="3238" spans="1:12" ht="56.25" customHeight="1">
      <c r="A3238" s="200">
        <v>35</v>
      </c>
      <c r="B3238" s="193" t="s">
        <v>1403</v>
      </c>
      <c r="C3238" s="194">
        <v>42767</v>
      </c>
      <c r="D3238" s="194" t="s">
        <v>9424</v>
      </c>
      <c r="E3238" s="195" t="s">
        <v>3</v>
      </c>
      <c r="F3238" s="195">
        <v>1472155</v>
      </c>
      <c r="G3238" s="195"/>
      <c r="H3238" s="196" t="s">
        <v>9425</v>
      </c>
      <c r="I3238" s="197">
        <v>0</v>
      </c>
      <c r="J3238" s="197">
        <v>3370</v>
      </c>
      <c r="K3238" s="198">
        <f t="shared" si="50"/>
        <v>3370</v>
      </c>
      <c r="L3238" s="199" t="s">
        <v>1580</v>
      </c>
    </row>
    <row r="3239" spans="1:12" ht="56.25" customHeight="1">
      <c r="A3239" s="200" t="s">
        <v>628</v>
      </c>
      <c r="B3239" s="193" t="s">
        <v>627</v>
      </c>
      <c r="C3239" s="194">
        <v>42767</v>
      </c>
      <c r="D3239" s="194" t="s">
        <v>9426</v>
      </c>
      <c r="E3239" s="195" t="s">
        <v>3</v>
      </c>
      <c r="F3239" s="195">
        <v>1472172</v>
      </c>
      <c r="G3239" s="195"/>
      <c r="H3239" s="196" t="s">
        <v>9427</v>
      </c>
      <c r="I3239" s="197">
        <v>0</v>
      </c>
      <c r="J3239" s="197">
        <v>200</v>
      </c>
      <c r="K3239" s="198">
        <f t="shared" si="50"/>
        <v>200</v>
      </c>
      <c r="L3239" s="199" t="s">
        <v>1580</v>
      </c>
    </row>
    <row r="3240" spans="1:12" ht="56.25" customHeight="1">
      <c r="A3240" s="200" t="s">
        <v>628</v>
      </c>
      <c r="B3240" s="193" t="s">
        <v>627</v>
      </c>
      <c r="C3240" s="194">
        <v>42767</v>
      </c>
      <c r="D3240" s="194" t="s">
        <v>9428</v>
      </c>
      <c r="E3240" s="195" t="s">
        <v>3</v>
      </c>
      <c r="F3240" s="195">
        <v>1472180</v>
      </c>
      <c r="G3240" s="195"/>
      <c r="H3240" s="196" t="s">
        <v>9429</v>
      </c>
      <c r="I3240" s="197">
        <v>0</v>
      </c>
      <c r="J3240" s="197">
        <v>0.6</v>
      </c>
      <c r="K3240" s="198">
        <f t="shared" si="50"/>
        <v>0.6</v>
      </c>
      <c r="L3240" s="199" t="s">
        <v>1580</v>
      </c>
    </row>
    <row r="3241" spans="1:12" ht="56.25" customHeight="1">
      <c r="A3241" s="200">
        <v>86</v>
      </c>
      <c r="B3241" s="193" t="s">
        <v>1409</v>
      </c>
      <c r="C3241" s="194">
        <v>42767</v>
      </c>
      <c r="D3241" s="194" t="s">
        <v>9430</v>
      </c>
      <c r="E3241" s="195" t="s">
        <v>3</v>
      </c>
      <c r="F3241" s="195">
        <v>1472210</v>
      </c>
      <c r="G3241" s="195"/>
      <c r="H3241" s="196" t="s">
        <v>9431</v>
      </c>
      <c r="I3241" s="197">
        <v>0</v>
      </c>
      <c r="J3241" s="197">
        <v>1000.06</v>
      </c>
      <c r="K3241" s="198">
        <f t="shared" si="50"/>
        <v>1000.06</v>
      </c>
      <c r="L3241" s="199" t="s">
        <v>1580</v>
      </c>
    </row>
    <row r="3242" spans="1:12" ht="56.25" customHeight="1">
      <c r="A3242" s="200" t="s">
        <v>628</v>
      </c>
      <c r="B3242" s="193" t="s">
        <v>627</v>
      </c>
      <c r="C3242" s="194">
        <v>42767</v>
      </c>
      <c r="D3242" s="194" t="s">
        <v>9432</v>
      </c>
      <c r="E3242" s="195" t="s">
        <v>3</v>
      </c>
      <c r="F3242" s="195">
        <v>1472226</v>
      </c>
      <c r="G3242" s="195"/>
      <c r="H3242" s="196" t="s">
        <v>9433</v>
      </c>
      <c r="I3242" s="197">
        <v>0</v>
      </c>
      <c r="J3242" s="197">
        <v>150</v>
      </c>
      <c r="K3242" s="198">
        <f t="shared" si="50"/>
        <v>150</v>
      </c>
      <c r="L3242" s="199" t="s">
        <v>1580</v>
      </c>
    </row>
    <row r="3243" spans="1:12" ht="56.25" customHeight="1">
      <c r="A3243" s="200">
        <v>572</v>
      </c>
      <c r="B3243" s="193" t="s">
        <v>1481</v>
      </c>
      <c r="C3243" s="194">
        <v>42768</v>
      </c>
      <c r="D3243" s="194" t="s">
        <v>9434</v>
      </c>
      <c r="E3243" s="195" t="s">
        <v>3</v>
      </c>
      <c r="F3243" s="195">
        <v>1472367</v>
      </c>
      <c r="G3243" s="195"/>
      <c r="H3243" s="196" t="s">
        <v>9435</v>
      </c>
      <c r="I3243" s="197">
        <v>0</v>
      </c>
      <c r="J3243" s="197">
        <v>7735</v>
      </c>
      <c r="K3243" s="198">
        <f t="shared" si="50"/>
        <v>7735</v>
      </c>
      <c r="L3243" s="199" t="s">
        <v>1580</v>
      </c>
    </row>
    <row r="3244" spans="1:12" ht="56.25" customHeight="1">
      <c r="A3244" s="200">
        <v>572</v>
      </c>
      <c r="B3244" s="193" t="s">
        <v>1481</v>
      </c>
      <c r="C3244" s="194">
        <v>42768</v>
      </c>
      <c r="D3244" s="194" t="s">
        <v>9436</v>
      </c>
      <c r="E3244" s="195" t="s">
        <v>3</v>
      </c>
      <c r="F3244" s="195">
        <v>1472368</v>
      </c>
      <c r="G3244" s="195"/>
      <c r="H3244" s="196" t="s">
        <v>9437</v>
      </c>
      <c r="I3244" s="197">
        <v>0</v>
      </c>
      <c r="J3244" s="197">
        <v>8464.7900000000009</v>
      </c>
      <c r="K3244" s="198">
        <f t="shared" si="50"/>
        <v>8464.7900000000009</v>
      </c>
      <c r="L3244" s="199" t="s">
        <v>1580</v>
      </c>
    </row>
    <row r="3245" spans="1:12" ht="56.25" customHeight="1">
      <c r="A3245" s="200">
        <v>587</v>
      </c>
      <c r="B3245" s="193" t="s">
        <v>6138</v>
      </c>
      <c r="C3245" s="194">
        <v>42768</v>
      </c>
      <c r="D3245" s="194" t="s">
        <v>9438</v>
      </c>
      <c r="E3245" s="195" t="s">
        <v>3</v>
      </c>
      <c r="F3245" s="195">
        <v>1472500</v>
      </c>
      <c r="G3245" s="195"/>
      <c r="H3245" s="196" t="s">
        <v>9439</v>
      </c>
      <c r="I3245" s="197">
        <v>0</v>
      </c>
      <c r="J3245" s="197">
        <v>440908.58</v>
      </c>
      <c r="K3245" s="198">
        <f t="shared" si="50"/>
        <v>440908.58</v>
      </c>
      <c r="L3245" s="199" t="s">
        <v>1580</v>
      </c>
    </row>
    <row r="3246" spans="1:12" ht="56.25" customHeight="1">
      <c r="A3246" s="200">
        <v>587</v>
      </c>
      <c r="B3246" s="193" t="s">
        <v>6138</v>
      </c>
      <c r="C3246" s="194">
        <v>42768</v>
      </c>
      <c r="D3246" s="194" t="s">
        <v>9440</v>
      </c>
      <c r="E3246" s="195" t="s">
        <v>3</v>
      </c>
      <c r="F3246" s="195">
        <v>1472501</v>
      </c>
      <c r="G3246" s="195"/>
      <c r="H3246" s="196" t="s">
        <v>9441</v>
      </c>
      <c r="I3246" s="197">
        <v>0</v>
      </c>
      <c r="J3246" s="197">
        <v>142416.41</v>
      </c>
      <c r="K3246" s="198">
        <f t="shared" si="50"/>
        <v>142416.41</v>
      </c>
      <c r="L3246" s="199" t="s">
        <v>1580</v>
      </c>
    </row>
    <row r="3247" spans="1:12" ht="56.25" customHeight="1">
      <c r="A3247" s="200">
        <v>132</v>
      </c>
      <c r="B3247" s="193" t="s">
        <v>1414</v>
      </c>
      <c r="C3247" s="194">
        <v>42768</v>
      </c>
      <c r="D3247" s="194" t="s">
        <v>9442</v>
      </c>
      <c r="E3247" s="195" t="s">
        <v>3</v>
      </c>
      <c r="F3247" s="195">
        <v>1472376</v>
      </c>
      <c r="G3247" s="195"/>
      <c r="H3247" s="196" t="s">
        <v>9443</v>
      </c>
      <c r="I3247" s="197">
        <v>0</v>
      </c>
      <c r="J3247" s="197">
        <v>181</v>
      </c>
      <c r="K3247" s="198">
        <f t="shared" si="50"/>
        <v>181</v>
      </c>
      <c r="L3247" s="199" t="s">
        <v>1580</v>
      </c>
    </row>
    <row r="3248" spans="1:12" ht="56.25" customHeight="1">
      <c r="A3248" s="200">
        <v>234</v>
      </c>
      <c r="B3248" s="193" t="s">
        <v>1346</v>
      </c>
      <c r="C3248" s="194">
        <v>42768</v>
      </c>
      <c r="D3248" s="194" t="s">
        <v>9444</v>
      </c>
      <c r="E3248" s="195" t="s">
        <v>3</v>
      </c>
      <c r="F3248" s="195">
        <v>1472377</v>
      </c>
      <c r="G3248" s="195"/>
      <c r="H3248" s="196" t="s">
        <v>9445</v>
      </c>
      <c r="I3248" s="197">
        <v>0</v>
      </c>
      <c r="J3248" s="197">
        <v>40</v>
      </c>
      <c r="K3248" s="198">
        <f t="shared" si="50"/>
        <v>40</v>
      </c>
      <c r="L3248" s="199" t="s">
        <v>1580</v>
      </c>
    </row>
    <row r="3249" spans="1:12" ht="56.25" customHeight="1">
      <c r="A3249" s="200" t="s">
        <v>628</v>
      </c>
      <c r="B3249" s="193" t="s">
        <v>627</v>
      </c>
      <c r="C3249" s="194">
        <v>42768</v>
      </c>
      <c r="D3249" s="194" t="s">
        <v>9446</v>
      </c>
      <c r="E3249" s="195" t="s">
        <v>3</v>
      </c>
      <c r="F3249" s="195">
        <v>1472438</v>
      </c>
      <c r="G3249" s="195"/>
      <c r="H3249" s="196" t="s">
        <v>1353</v>
      </c>
      <c r="I3249" s="197">
        <v>0</v>
      </c>
      <c r="J3249" s="197">
        <v>545</v>
      </c>
      <c r="K3249" s="198">
        <f t="shared" si="50"/>
        <v>545</v>
      </c>
      <c r="L3249" s="199" t="s">
        <v>1580</v>
      </c>
    </row>
    <row r="3250" spans="1:12" ht="56.25" customHeight="1">
      <c r="A3250" s="200" t="s">
        <v>628</v>
      </c>
      <c r="B3250" s="193" t="s">
        <v>627</v>
      </c>
      <c r="C3250" s="194">
        <v>42768</v>
      </c>
      <c r="D3250" s="194" t="s">
        <v>9447</v>
      </c>
      <c r="E3250" s="195" t="s">
        <v>3</v>
      </c>
      <c r="F3250" s="195">
        <v>1472489</v>
      </c>
      <c r="G3250" s="195"/>
      <c r="H3250" s="196" t="s">
        <v>9448</v>
      </c>
      <c r="I3250" s="197">
        <v>0</v>
      </c>
      <c r="J3250" s="197">
        <v>1159.6300000000001</v>
      </c>
      <c r="K3250" s="198">
        <f t="shared" si="50"/>
        <v>1159.6300000000001</v>
      </c>
      <c r="L3250" s="199" t="s">
        <v>1580</v>
      </c>
    </row>
    <row r="3251" spans="1:12" ht="56.25" customHeight="1">
      <c r="A3251" s="200" t="s">
        <v>628</v>
      </c>
      <c r="B3251" s="193" t="s">
        <v>627</v>
      </c>
      <c r="C3251" s="194">
        <v>42768</v>
      </c>
      <c r="D3251" s="194" t="s">
        <v>9449</v>
      </c>
      <c r="E3251" s="195" t="s">
        <v>3</v>
      </c>
      <c r="F3251" s="195">
        <v>1472517</v>
      </c>
      <c r="G3251" s="195"/>
      <c r="H3251" s="196" t="s">
        <v>9450</v>
      </c>
      <c r="I3251" s="197">
        <v>0</v>
      </c>
      <c r="J3251" s="197">
        <v>4381.34</v>
      </c>
      <c r="K3251" s="198">
        <f t="shared" si="50"/>
        <v>4381.34</v>
      </c>
      <c r="L3251" s="199" t="s">
        <v>1580</v>
      </c>
    </row>
    <row r="3252" spans="1:12" ht="56.25" customHeight="1">
      <c r="A3252" s="200" t="s">
        <v>628</v>
      </c>
      <c r="B3252" s="193" t="s">
        <v>627</v>
      </c>
      <c r="C3252" s="194">
        <v>42768</v>
      </c>
      <c r="D3252" s="194" t="s">
        <v>9451</v>
      </c>
      <c r="E3252" s="195" t="s">
        <v>3</v>
      </c>
      <c r="F3252" s="195">
        <v>1472534</v>
      </c>
      <c r="G3252" s="195"/>
      <c r="H3252" s="196" t="s">
        <v>9452</v>
      </c>
      <c r="I3252" s="197">
        <v>0</v>
      </c>
      <c r="J3252" s="197">
        <v>500</v>
      </c>
      <c r="K3252" s="198">
        <f t="shared" si="50"/>
        <v>500</v>
      </c>
      <c r="L3252" s="199" t="s">
        <v>1580</v>
      </c>
    </row>
    <row r="3253" spans="1:12" ht="56.25" customHeight="1">
      <c r="A3253" s="200">
        <v>46</v>
      </c>
      <c r="B3253" s="193" t="s">
        <v>1402</v>
      </c>
      <c r="C3253" s="194">
        <v>42768</v>
      </c>
      <c r="D3253" s="194" t="s">
        <v>9453</v>
      </c>
      <c r="E3253" s="195" t="s">
        <v>3</v>
      </c>
      <c r="F3253" s="195">
        <v>1472568</v>
      </c>
      <c r="G3253" s="195"/>
      <c r="H3253" s="196" t="s">
        <v>9454</v>
      </c>
      <c r="I3253" s="197">
        <v>0</v>
      </c>
      <c r="J3253" s="197">
        <v>2750</v>
      </c>
      <c r="K3253" s="198">
        <f t="shared" si="50"/>
        <v>2750</v>
      </c>
      <c r="L3253" s="199" t="s">
        <v>1580</v>
      </c>
    </row>
    <row r="3254" spans="1:12" ht="56.25" customHeight="1">
      <c r="A3254" s="200">
        <v>86</v>
      </c>
      <c r="B3254" s="193" t="s">
        <v>1409</v>
      </c>
      <c r="C3254" s="194">
        <v>42768</v>
      </c>
      <c r="D3254" s="194" t="s">
        <v>9455</v>
      </c>
      <c r="E3254" s="195" t="s">
        <v>3</v>
      </c>
      <c r="F3254" s="195">
        <v>1472573</v>
      </c>
      <c r="G3254" s="195"/>
      <c r="H3254" s="196" t="s">
        <v>9456</v>
      </c>
      <c r="I3254" s="197">
        <v>0</v>
      </c>
      <c r="J3254" s="197">
        <v>410</v>
      </c>
      <c r="K3254" s="198">
        <f t="shared" si="50"/>
        <v>410</v>
      </c>
      <c r="L3254" s="199" t="s">
        <v>1580</v>
      </c>
    </row>
    <row r="3255" spans="1:12" ht="56.25" customHeight="1">
      <c r="A3255" s="200" t="s">
        <v>628</v>
      </c>
      <c r="B3255" s="193" t="s">
        <v>627</v>
      </c>
      <c r="C3255" s="194">
        <v>42768</v>
      </c>
      <c r="D3255" s="194" t="s">
        <v>9457</v>
      </c>
      <c r="E3255" s="195" t="s">
        <v>3</v>
      </c>
      <c r="F3255" s="195">
        <v>1472588</v>
      </c>
      <c r="G3255" s="195"/>
      <c r="H3255" s="196" t="s">
        <v>9458</v>
      </c>
      <c r="I3255" s="197">
        <v>0</v>
      </c>
      <c r="J3255" s="197">
        <v>160.9</v>
      </c>
      <c r="K3255" s="198">
        <f t="shared" si="50"/>
        <v>160.9</v>
      </c>
      <c r="L3255" s="199" t="s">
        <v>1580</v>
      </c>
    </row>
    <row r="3256" spans="1:12" ht="56.25" customHeight="1">
      <c r="A3256" s="200">
        <v>133</v>
      </c>
      <c r="B3256" s="193" t="s">
        <v>1342</v>
      </c>
      <c r="C3256" s="194">
        <v>42768</v>
      </c>
      <c r="D3256" s="194" t="s">
        <v>9459</v>
      </c>
      <c r="E3256" s="195" t="s">
        <v>3</v>
      </c>
      <c r="F3256" s="195">
        <v>1472599</v>
      </c>
      <c r="G3256" s="195"/>
      <c r="H3256" s="196" t="s">
        <v>9460</v>
      </c>
      <c r="I3256" s="197">
        <v>0</v>
      </c>
      <c r="J3256" s="197">
        <v>2681.57</v>
      </c>
      <c r="K3256" s="198">
        <f t="shared" si="50"/>
        <v>2681.57</v>
      </c>
      <c r="L3256" s="199" t="s">
        <v>1580</v>
      </c>
    </row>
    <row r="3257" spans="1:12" ht="56.25" customHeight="1">
      <c r="A3257" s="200" t="s">
        <v>628</v>
      </c>
      <c r="B3257" s="193" t="s">
        <v>627</v>
      </c>
      <c r="C3257" s="194">
        <v>42768</v>
      </c>
      <c r="D3257" s="194" t="s">
        <v>9461</v>
      </c>
      <c r="E3257" s="195" t="s">
        <v>3</v>
      </c>
      <c r="F3257" s="195">
        <v>1472600</v>
      </c>
      <c r="G3257" s="195"/>
      <c r="H3257" s="196" t="s">
        <v>9462</v>
      </c>
      <c r="I3257" s="197">
        <v>0</v>
      </c>
      <c r="J3257" s="197">
        <v>106.17</v>
      </c>
      <c r="K3257" s="198">
        <f t="shared" si="50"/>
        <v>106.17</v>
      </c>
      <c r="L3257" s="199" t="s">
        <v>1580</v>
      </c>
    </row>
    <row r="3258" spans="1:12" ht="56.25" customHeight="1">
      <c r="A3258" s="200">
        <v>587</v>
      </c>
      <c r="B3258" s="193" t="s">
        <v>6138</v>
      </c>
      <c r="C3258" s="194">
        <v>42769</v>
      </c>
      <c r="D3258" s="194" t="s">
        <v>9463</v>
      </c>
      <c r="E3258" s="195" t="s">
        <v>3</v>
      </c>
      <c r="F3258" s="195">
        <v>1472820</v>
      </c>
      <c r="G3258" s="195"/>
      <c r="H3258" s="196" t="s">
        <v>9464</v>
      </c>
      <c r="I3258" s="197">
        <v>0</v>
      </c>
      <c r="J3258" s="197">
        <v>564041.28</v>
      </c>
      <c r="K3258" s="198">
        <f t="shared" si="50"/>
        <v>564041.28</v>
      </c>
      <c r="L3258" s="199" t="s">
        <v>1580</v>
      </c>
    </row>
    <row r="3259" spans="1:12" ht="56.25" customHeight="1">
      <c r="A3259" s="200">
        <v>25</v>
      </c>
      <c r="B3259" s="193" t="s">
        <v>1408</v>
      </c>
      <c r="C3259" s="194">
        <v>42769</v>
      </c>
      <c r="D3259" s="194" t="s">
        <v>9465</v>
      </c>
      <c r="E3259" s="195" t="s">
        <v>3</v>
      </c>
      <c r="F3259" s="195">
        <v>1472823</v>
      </c>
      <c r="G3259" s="195"/>
      <c r="H3259" s="196" t="s">
        <v>9466</v>
      </c>
      <c r="I3259" s="197">
        <v>0</v>
      </c>
      <c r="J3259" s="197">
        <v>275678.77</v>
      </c>
      <c r="K3259" s="198">
        <f t="shared" si="50"/>
        <v>275678.77</v>
      </c>
      <c r="L3259" s="199" t="s">
        <v>1580</v>
      </c>
    </row>
    <row r="3260" spans="1:12" ht="56.25" customHeight="1">
      <c r="A3260" s="200" t="s">
        <v>628</v>
      </c>
      <c r="B3260" s="193" t="s">
        <v>627</v>
      </c>
      <c r="C3260" s="194">
        <v>42769</v>
      </c>
      <c r="D3260" s="194" t="s">
        <v>9467</v>
      </c>
      <c r="E3260" s="195" t="s">
        <v>3</v>
      </c>
      <c r="F3260" s="195">
        <v>1472842</v>
      </c>
      <c r="G3260" s="195"/>
      <c r="H3260" s="196" t="s">
        <v>9468</v>
      </c>
      <c r="I3260" s="197">
        <v>0</v>
      </c>
      <c r="J3260" s="197">
        <v>283.66000000000003</v>
      </c>
      <c r="K3260" s="198">
        <f t="shared" si="50"/>
        <v>283.66000000000003</v>
      </c>
      <c r="L3260" s="199" t="s">
        <v>1580</v>
      </c>
    </row>
    <row r="3261" spans="1:12" ht="56.25" customHeight="1">
      <c r="A3261" s="200" t="s">
        <v>628</v>
      </c>
      <c r="B3261" s="193" t="s">
        <v>627</v>
      </c>
      <c r="C3261" s="194">
        <v>42769</v>
      </c>
      <c r="D3261" s="194" t="s">
        <v>9469</v>
      </c>
      <c r="E3261" s="195" t="s">
        <v>3</v>
      </c>
      <c r="F3261" s="195">
        <v>1472844</v>
      </c>
      <c r="G3261" s="195"/>
      <c r="H3261" s="196" t="s">
        <v>9470</v>
      </c>
      <c r="I3261" s="197">
        <v>0</v>
      </c>
      <c r="J3261" s="197">
        <v>260.56</v>
      </c>
      <c r="K3261" s="198">
        <f t="shared" si="50"/>
        <v>260.56</v>
      </c>
      <c r="L3261" s="199" t="s">
        <v>1580</v>
      </c>
    </row>
    <row r="3262" spans="1:12" ht="56.25" customHeight="1">
      <c r="A3262" s="200" t="s">
        <v>628</v>
      </c>
      <c r="B3262" s="193" t="s">
        <v>627</v>
      </c>
      <c r="C3262" s="194">
        <v>42769</v>
      </c>
      <c r="D3262" s="194" t="s">
        <v>9471</v>
      </c>
      <c r="E3262" s="195" t="s">
        <v>3</v>
      </c>
      <c r="F3262" s="195">
        <v>1472851</v>
      </c>
      <c r="G3262" s="195"/>
      <c r="H3262" s="196" t="s">
        <v>9472</v>
      </c>
      <c r="I3262" s="197">
        <v>0</v>
      </c>
      <c r="J3262" s="197">
        <v>618.47</v>
      </c>
      <c r="K3262" s="198">
        <f t="shared" si="50"/>
        <v>618.47</v>
      </c>
      <c r="L3262" s="199" t="s">
        <v>1580</v>
      </c>
    </row>
    <row r="3263" spans="1:12" ht="56.25" customHeight="1">
      <c r="A3263" s="200" t="s">
        <v>628</v>
      </c>
      <c r="B3263" s="193" t="s">
        <v>627</v>
      </c>
      <c r="C3263" s="194">
        <v>42769</v>
      </c>
      <c r="D3263" s="194" t="s">
        <v>9473</v>
      </c>
      <c r="E3263" s="195" t="s">
        <v>3</v>
      </c>
      <c r="F3263" s="195">
        <v>1472853</v>
      </c>
      <c r="G3263" s="195"/>
      <c r="H3263" s="196" t="s">
        <v>9474</v>
      </c>
      <c r="I3263" s="197">
        <v>0</v>
      </c>
      <c r="J3263" s="197">
        <v>4000.15</v>
      </c>
      <c r="K3263" s="198">
        <f t="shared" si="50"/>
        <v>4000.15</v>
      </c>
      <c r="L3263" s="199" t="s">
        <v>1580</v>
      </c>
    </row>
    <row r="3264" spans="1:12" ht="56.25" customHeight="1">
      <c r="A3264" s="200" t="s">
        <v>628</v>
      </c>
      <c r="B3264" s="193" t="s">
        <v>627</v>
      </c>
      <c r="C3264" s="194">
        <v>42769</v>
      </c>
      <c r="D3264" s="194" t="s">
        <v>9475</v>
      </c>
      <c r="E3264" s="195" t="s">
        <v>3</v>
      </c>
      <c r="F3264" s="195">
        <v>1472854</v>
      </c>
      <c r="G3264" s="195"/>
      <c r="H3264" s="196" t="s">
        <v>9476</v>
      </c>
      <c r="I3264" s="197">
        <v>0</v>
      </c>
      <c r="J3264" s="197">
        <v>23300.94</v>
      </c>
      <c r="K3264" s="198">
        <f t="shared" si="50"/>
        <v>23300.94</v>
      </c>
      <c r="L3264" s="199" t="s">
        <v>1580</v>
      </c>
    </row>
    <row r="3265" spans="1:12" ht="56.25" customHeight="1">
      <c r="A3265" s="200">
        <v>680</v>
      </c>
      <c r="B3265" s="193" t="s">
        <v>6327</v>
      </c>
      <c r="C3265" s="194">
        <v>42769</v>
      </c>
      <c r="D3265" s="194" t="s">
        <v>9477</v>
      </c>
      <c r="E3265" s="195" t="s">
        <v>3</v>
      </c>
      <c r="F3265" s="195">
        <v>1472857</v>
      </c>
      <c r="G3265" s="195"/>
      <c r="H3265" s="196" t="s">
        <v>9478</v>
      </c>
      <c r="I3265" s="197">
        <v>0</v>
      </c>
      <c r="J3265" s="197">
        <v>2000</v>
      </c>
      <c r="K3265" s="198">
        <f t="shared" si="50"/>
        <v>2000</v>
      </c>
      <c r="L3265" s="199" t="s">
        <v>1580</v>
      </c>
    </row>
    <row r="3266" spans="1:12" ht="56.25" customHeight="1">
      <c r="A3266" s="200">
        <v>35</v>
      </c>
      <c r="B3266" s="193" t="s">
        <v>1403</v>
      </c>
      <c r="C3266" s="194">
        <v>42769</v>
      </c>
      <c r="D3266" s="194" t="s">
        <v>9479</v>
      </c>
      <c r="E3266" s="195" t="s">
        <v>3</v>
      </c>
      <c r="F3266" s="195">
        <v>1472875</v>
      </c>
      <c r="G3266" s="195"/>
      <c r="H3266" s="196" t="s">
        <v>9480</v>
      </c>
      <c r="I3266" s="197">
        <v>0</v>
      </c>
      <c r="J3266" s="197">
        <v>19088.93</v>
      </c>
      <c r="K3266" s="198">
        <f t="shared" si="50"/>
        <v>19088.93</v>
      </c>
      <c r="L3266" s="199" t="s">
        <v>1580</v>
      </c>
    </row>
    <row r="3267" spans="1:12" ht="56.25" customHeight="1">
      <c r="A3267" s="200">
        <v>35</v>
      </c>
      <c r="B3267" s="193" t="s">
        <v>1403</v>
      </c>
      <c r="C3267" s="194">
        <v>42769</v>
      </c>
      <c r="D3267" s="194" t="s">
        <v>9481</v>
      </c>
      <c r="E3267" s="195" t="s">
        <v>3</v>
      </c>
      <c r="F3267" s="195">
        <v>1472879</v>
      </c>
      <c r="G3267" s="195"/>
      <c r="H3267" s="196" t="s">
        <v>9482</v>
      </c>
      <c r="I3267" s="197">
        <v>0</v>
      </c>
      <c r="J3267" s="197">
        <v>139935.74</v>
      </c>
      <c r="K3267" s="198">
        <f t="shared" si="50"/>
        <v>139935.74</v>
      </c>
      <c r="L3267" s="199" t="s">
        <v>1580</v>
      </c>
    </row>
    <row r="3268" spans="1:12" ht="56.25" customHeight="1">
      <c r="A3268" s="200">
        <v>35</v>
      </c>
      <c r="B3268" s="193" t="s">
        <v>1403</v>
      </c>
      <c r="C3268" s="194">
        <v>42769</v>
      </c>
      <c r="D3268" s="194" t="s">
        <v>9483</v>
      </c>
      <c r="E3268" s="195" t="s">
        <v>3</v>
      </c>
      <c r="F3268" s="195">
        <v>1472881</v>
      </c>
      <c r="G3268" s="195"/>
      <c r="H3268" s="196" t="s">
        <v>9484</v>
      </c>
      <c r="I3268" s="197">
        <v>0</v>
      </c>
      <c r="J3268" s="197">
        <v>833154.01</v>
      </c>
      <c r="K3268" s="198">
        <f t="shared" si="50"/>
        <v>833154.01</v>
      </c>
      <c r="L3268" s="199" t="s">
        <v>1580</v>
      </c>
    </row>
    <row r="3269" spans="1:12" ht="56.25" customHeight="1">
      <c r="A3269" s="200">
        <v>35</v>
      </c>
      <c r="B3269" s="193" t="s">
        <v>1403</v>
      </c>
      <c r="C3269" s="194">
        <v>42769</v>
      </c>
      <c r="D3269" s="194" t="s">
        <v>9485</v>
      </c>
      <c r="E3269" s="195" t="s">
        <v>3</v>
      </c>
      <c r="F3269" s="195">
        <v>1472882</v>
      </c>
      <c r="G3269" s="195"/>
      <c r="H3269" s="196" t="s">
        <v>9486</v>
      </c>
      <c r="I3269" s="197">
        <v>0</v>
      </c>
      <c r="J3269" s="197">
        <v>294385.65999999997</v>
      </c>
      <c r="K3269" s="198">
        <f t="shared" si="50"/>
        <v>294385.65999999997</v>
      </c>
      <c r="L3269" s="199" t="s">
        <v>1580</v>
      </c>
    </row>
    <row r="3270" spans="1:12" ht="56.25" customHeight="1">
      <c r="A3270" s="200">
        <v>35</v>
      </c>
      <c r="B3270" s="193" t="s">
        <v>1403</v>
      </c>
      <c r="C3270" s="194">
        <v>42769</v>
      </c>
      <c r="D3270" s="194" t="s">
        <v>9487</v>
      </c>
      <c r="E3270" s="195" t="s">
        <v>3</v>
      </c>
      <c r="F3270" s="195">
        <v>1472885</v>
      </c>
      <c r="G3270" s="195"/>
      <c r="H3270" s="196" t="s">
        <v>9488</v>
      </c>
      <c r="I3270" s="197">
        <v>0</v>
      </c>
      <c r="J3270" s="197">
        <v>179821.85</v>
      </c>
      <c r="K3270" s="198">
        <f t="shared" si="50"/>
        <v>179821.85</v>
      </c>
      <c r="L3270" s="199" t="s">
        <v>1580</v>
      </c>
    </row>
    <row r="3271" spans="1:12" ht="56.25" customHeight="1">
      <c r="A3271" s="200">
        <v>35</v>
      </c>
      <c r="B3271" s="193" t="s">
        <v>1403</v>
      </c>
      <c r="C3271" s="194">
        <v>42769</v>
      </c>
      <c r="D3271" s="194" t="s">
        <v>9489</v>
      </c>
      <c r="E3271" s="195" t="s">
        <v>3</v>
      </c>
      <c r="F3271" s="195">
        <v>1472886</v>
      </c>
      <c r="G3271" s="195"/>
      <c r="H3271" s="196" t="s">
        <v>9490</v>
      </c>
      <c r="I3271" s="197">
        <v>0</v>
      </c>
      <c r="J3271" s="197">
        <v>397177.62</v>
      </c>
      <c r="K3271" s="198">
        <f t="shared" si="50"/>
        <v>397177.62</v>
      </c>
      <c r="L3271" s="199" t="s">
        <v>1580</v>
      </c>
    </row>
    <row r="3272" spans="1:12" ht="56.25" customHeight="1">
      <c r="A3272" s="200">
        <v>35</v>
      </c>
      <c r="B3272" s="193" t="s">
        <v>1403</v>
      </c>
      <c r="C3272" s="194">
        <v>42769</v>
      </c>
      <c r="D3272" s="194" t="s">
        <v>9491</v>
      </c>
      <c r="E3272" s="195" t="s">
        <v>3</v>
      </c>
      <c r="F3272" s="195">
        <v>1472887</v>
      </c>
      <c r="G3272" s="195"/>
      <c r="H3272" s="196" t="s">
        <v>9492</v>
      </c>
      <c r="I3272" s="197">
        <v>0</v>
      </c>
      <c r="J3272" s="197">
        <v>50955.49</v>
      </c>
      <c r="K3272" s="198">
        <f t="shared" si="50"/>
        <v>50955.49</v>
      </c>
      <c r="L3272" s="199" t="s">
        <v>1580</v>
      </c>
    </row>
    <row r="3273" spans="1:12" ht="56.25" customHeight="1">
      <c r="A3273" s="200">
        <v>35</v>
      </c>
      <c r="B3273" s="193" t="s">
        <v>1403</v>
      </c>
      <c r="C3273" s="194">
        <v>42769</v>
      </c>
      <c r="D3273" s="194" t="s">
        <v>9493</v>
      </c>
      <c r="E3273" s="195" t="s">
        <v>3</v>
      </c>
      <c r="F3273" s="195">
        <v>1472889</v>
      </c>
      <c r="G3273" s="195"/>
      <c r="H3273" s="196" t="s">
        <v>9494</v>
      </c>
      <c r="I3273" s="197">
        <v>0</v>
      </c>
      <c r="J3273" s="197">
        <v>189914.7</v>
      </c>
      <c r="K3273" s="198">
        <f t="shared" ref="K3273:K3336" si="51">+I3273+J3273</f>
        <v>189914.7</v>
      </c>
      <c r="L3273" s="199" t="s">
        <v>1580</v>
      </c>
    </row>
    <row r="3274" spans="1:12" ht="56.25" customHeight="1">
      <c r="A3274" s="200">
        <v>35</v>
      </c>
      <c r="B3274" s="193" t="s">
        <v>1403</v>
      </c>
      <c r="C3274" s="194">
        <v>42769</v>
      </c>
      <c r="D3274" s="194" t="s">
        <v>9495</v>
      </c>
      <c r="E3274" s="195" t="s">
        <v>3</v>
      </c>
      <c r="F3274" s="195">
        <v>1472892</v>
      </c>
      <c r="G3274" s="195"/>
      <c r="H3274" s="196" t="s">
        <v>9496</v>
      </c>
      <c r="I3274" s="197">
        <v>0</v>
      </c>
      <c r="J3274" s="197">
        <v>9769.65</v>
      </c>
      <c r="K3274" s="198">
        <f t="shared" si="51"/>
        <v>9769.65</v>
      </c>
      <c r="L3274" s="199" t="s">
        <v>1580</v>
      </c>
    </row>
    <row r="3275" spans="1:12" ht="56.25" customHeight="1">
      <c r="A3275" s="200">
        <v>163</v>
      </c>
      <c r="B3275" s="193" t="s">
        <v>1340</v>
      </c>
      <c r="C3275" s="194">
        <v>42769</v>
      </c>
      <c r="D3275" s="194" t="s">
        <v>9497</v>
      </c>
      <c r="E3275" s="195" t="s">
        <v>3</v>
      </c>
      <c r="F3275" s="195">
        <v>1472895</v>
      </c>
      <c r="G3275" s="195"/>
      <c r="H3275" s="196" t="s">
        <v>9498</v>
      </c>
      <c r="I3275" s="197">
        <v>0</v>
      </c>
      <c r="J3275" s="197">
        <v>306.32</v>
      </c>
      <c r="K3275" s="198">
        <f t="shared" si="51"/>
        <v>306.32</v>
      </c>
      <c r="L3275" s="199" t="s">
        <v>1580</v>
      </c>
    </row>
    <row r="3276" spans="1:12" ht="56.25" customHeight="1">
      <c r="A3276" s="200">
        <v>132</v>
      </c>
      <c r="B3276" s="193" t="s">
        <v>1414</v>
      </c>
      <c r="C3276" s="194">
        <v>42769</v>
      </c>
      <c r="D3276" s="194" t="s">
        <v>9499</v>
      </c>
      <c r="E3276" s="195" t="s">
        <v>3</v>
      </c>
      <c r="F3276" s="195">
        <v>1472906</v>
      </c>
      <c r="G3276" s="195"/>
      <c r="H3276" s="196" t="s">
        <v>9500</v>
      </c>
      <c r="I3276" s="197">
        <v>0</v>
      </c>
      <c r="J3276" s="197">
        <v>8370</v>
      </c>
      <c r="K3276" s="198">
        <f t="shared" si="51"/>
        <v>8370</v>
      </c>
      <c r="L3276" s="199" t="s">
        <v>1580</v>
      </c>
    </row>
    <row r="3277" spans="1:12" ht="56.25" customHeight="1">
      <c r="A3277" s="200" t="s">
        <v>631</v>
      </c>
      <c r="B3277" s="193" t="s">
        <v>632</v>
      </c>
      <c r="C3277" s="194">
        <v>42769</v>
      </c>
      <c r="D3277" s="194" t="s">
        <v>9501</v>
      </c>
      <c r="E3277" s="195" t="s">
        <v>3</v>
      </c>
      <c r="F3277" s="195">
        <v>1472911</v>
      </c>
      <c r="G3277" s="195"/>
      <c r="H3277" s="196" t="s">
        <v>9502</v>
      </c>
      <c r="I3277" s="197">
        <v>0</v>
      </c>
      <c r="J3277" s="197">
        <v>56590.2</v>
      </c>
      <c r="K3277" s="198">
        <f t="shared" si="51"/>
        <v>56590.2</v>
      </c>
      <c r="L3277" s="199" t="s">
        <v>1580</v>
      </c>
    </row>
    <row r="3278" spans="1:12" ht="56.25" customHeight="1">
      <c r="A3278" s="200" t="s">
        <v>635</v>
      </c>
      <c r="B3278" s="193" t="s">
        <v>636</v>
      </c>
      <c r="C3278" s="194">
        <v>42769</v>
      </c>
      <c r="D3278" s="194" t="s">
        <v>9503</v>
      </c>
      <c r="E3278" s="195" t="s">
        <v>3</v>
      </c>
      <c r="F3278" s="195">
        <v>1472935</v>
      </c>
      <c r="G3278" s="195"/>
      <c r="H3278" s="196" t="s">
        <v>9504</v>
      </c>
      <c r="I3278" s="197">
        <v>0</v>
      </c>
      <c r="J3278" s="197">
        <v>62245.42</v>
      </c>
      <c r="K3278" s="198">
        <f t="shared" si="51"/>
        <v>62245.42</v>
      </c>
      <c r="L3278" s="199" t="s">
        <v>1580</v>
      </c>
    </row>
    <row r="3279" spans="1:12" ht="56.25" customHeight="1">
      <c r="A3279" s="200">
        <v>41</v>
      </c>
      <c r="B3279" s="193" t="s">
        <v>1421</v>
      </c>
      <c r="C3279" s="194">
        <v>42769</v>
      </c>
      <c r="D3279" s="194" t="s">
        <v>9505</v>
      </c>
      <c r="E3279" s="195" t="s">
        <v>3</v>
      </c>
      <c r="F3279" s="195">
        <v>1472786</v>
      </c>
      <c r="G3279" s="195"/>
      <c r="H3279" s="196" t="s">
        <v>9506</v>
      </c>
      <c r="I3279" s="197">
        <v>0</v>
      </c>
      <c r="J3279" s="197">
        <v>2099</v>
      </c>
      <c r="K3279" s="198">
        <f t="shared" si="51"/>
        <v>2099</v>
      </c>
      <c r="L3279" s="199" t="s">
        <v>1580</v>
      </c>
    </row>
    <row r="3280" spans="1:12" ht="56.25" customHeight="1">
      <c r="A3280" s="200" t="s">
        <v>628</v>
      </c>
      <c r="B3280" s="193" t="s">
        <v>627</v>
      </c>
      <c r="C3280" s="194">
        <v>42769</v>
      </c>
      <c r="D3280" s="194" t="s">
        <v>9507</v>
      </c>
      <c r="E3280" s="195" t="s">
        <v>3</v>
      </c>
      <c r="F3280" s="195">
        <v>1472814</v>
      </c>
      <c r="G3280" s="195"/>
      <c r="H3280" s="196" t="s">
        <v>9508</v>
      </c>
      <c r="I3280" s="197">
        <v>0</v>
      </c>
      <c r="J3280" s="197">
        <v>1512</v>
      </c>
      <c r="K3280" s="198">
        <f t="shared" si="51"/>
        <v>1512</v>
      </c>
      <c r="L3280" s="199" t="s">
        <v>1580</v>
      </c>
    </row>
    <row r="3281" spans="1:12" ht="56.25" customHeight="1">
      <c r="A3281" s="200" t="s">
        <v>628</v>
      </c>
      <c r="B3281" s="193" t="s">
        <v>627</v>
      </c>
      <c r="C3281" s="194">
        <v>42769</v>
      </c>
      <c r="D3281" s="194" t="s">
        <v>9509</v>
      </c>
      <c r="E3281" s="195" t="s">
        <v>3</v>
      </c>
      <c r="F3281" s="195">
        <v>1472824</v>
      </c>
      <c r="G3281" s="195"/>
      <c r="H3281" s="196" t="s">
        <v>8240</v>
      </c>
      <c r="I3281" s="197">
        <v>0</v>
      </c>
      <c r="J3281" s="197">
        <v>460</v>
      </c>
      <c r="K3281" s="198">
        <f t="shared" si="51"/>
        <v>460</v>
      </c>
      <c r="L3281" s="199" t="s">
        <v>1580</v>
      </c>
    </row>
    <row r="3282" spans="1:12" ht="56.25" customHeight="1">
      <c r="A3282" s="200">
        <v>30</v>
      </c>
      <c r="B3282" s="193" t="s">
        <v>1343</v>
      </c>
      <c r="C3282" s="194">
        <v>42769</v>
      </c>
      <c r="D3282" s="194" t="s">
        <v>9510</v>
      </c>
      <c r="E3282" s="195" t="s">
        <v>3</v>
      </c>
      <c r="F3282" s="195">
        <v>1472830</v>
      </c>
      <c r="G3282" s="195"/>
      <c r="H3282" s="196" t="s">
        <v>9511</v>
      </c>
      <c r="I3282" s="197">
        <v>0</v>
      </c>
      <c r="J3282" s="197">
        <v>644</v>
      </c>
      <c r="K3282" s="198">
        <f t="shared" si="51"/>
        <v>644</v>
      </c>
      <c r="L3282" s="199" t="s">
        <v>1580</v>
      </c>
    </row>
    <row r="3283" spans="1:12" ht="56.25" customHeight="1">
      <c r="A3283" s="200">
        <v>30</v>
      </c>
      <c r="B3283" s="193" t="s">
        <v>1343</v>
      </c>
      <c r="C3283" s="194">
        <v>42769</v>
      </c>
      <c r="D3283" s="194" t="s">
        <v>9512</v>
      </c>
      <c r="E3283" s="195" t="s">
        <v>3</v>
      </c>
      <c r="F3283" s="195">
        <v>1472832</v>
      </c>
      <c r="G3283" s="195"/>
      <c r="H3283" s="196" t="s">
        <v>9513</v>
      </c>
      <c r="I3283" s="197">
        <v>0</v>
      </c>
      <c r="J3283" s="197">
        <v>1522</v>
      </c>
      <c r="K3283" s="198">
        <f t="shared" si="51"/>
        <v>1522</v>
      </c>
      <c r="L3283" s="199" t="s">
        <v>1580</v>
      </c>
    </row>
    <row r="3284" spans="1:12" ht="56.25" customHeight="1">
      <c r="A3284" s="200">
        <v>342</v>
      </c>
      <c r="B3284" s="193" t="s">
        <v>1425</v>
      </c>
      <c r="C3284" s="194">
        <v>42769</v>
      </c>
      <c r="D3284" s="194" t="s">
        <v>9514</v>
      </c>
      <c r="E3284" s="195" t="s">
        <v>3</v>
      </c>
      <c r="F3284" s="195">
        <v>1472849</v>
      </c>
      <c r="G3284" s="195"/>
      <c r="H3284" s="196" t="s">
        <v>9515</v>
      </c>
      <c r="I3284" s="197">
        <v>0</v>
      </c>
      <c r="J3284" s="197">
        <v>0.1</v>
      </c>
      <c r="K3284" s="198">
        <f t="shared" si="51"/>
        <v>0.1</v>
      </c>
      <c r="L3284" s="199" t="s">
        <v>1580</v>
      </c>
    </row>
    <row r="3285" spans="1:12" ht="56.25" customHeight="1">
      <c r="A3285" s="200">
        <v>342</v>
      </c>
      <c r="B3285" s="193" t="s">
        <v>1425</v>
      </c>
      <c r="C3285" s="194">
        <v>42769</v>
      </c>
      <c r="D3285" s="194" t="s">
        <v>9516</v>
      </c>
      <c r="E3285" s="195" t="s">
        <v>3</v>
      </c>
      <c r="F3285" s="195">
        <v>1472852</v>
      </c>
      <c r="G3285" s="195"/>
      <c r="H3285" s="196" t="s">
        <v>9515</v>
      </c>
      <c r="I3285" s="197">
        <v>0</v>
      </c>
      <c r="J3285" s="197">
        <v>0.5</v>
      </c>
      <c r="K3285" s="198">
        <f t="shared" si="51"/>
        <v>0.5</v>
      </c>
      <c r="L3285" s="199" t="s">
        <v>1580</v>
      </c>
    </row>
    <row r="3286" spans="1:12" ht="56.25" customHeight="1">
      <c r="A3286" s="200" t="s">
        <v>628</v>
      </c>
      <c r="B3286" s="193" t="s">
        <v>627</v>
      </c>
      <c r="C3286" s="194">
        <v>42769</v>
      </c>
      <c r="D3286" s="194" t="s">
        <v>9517</v>
      </c>
      <c r="E3286" s="195" t="s">
        <v>3</v>
      </c>
      <c r="F3286" s="195">
        <v>1472938</v>
      </c>
      <c r="G3286" s="195"/>
      <c r="H3286" s="196" t="s">
        <v>9518</v>
      </c>
      <c r="I3286" s="197">
        <v>0</v>
      </c>
      <c r="J3286" s="197">
        <v>1656.37</v>
      </c>
      <c r="K3286" s="198">
        <f t="shared" si="51"/>
        <v>1656.37</v>
      </c>
      <c r="L3286" s="199" t="s">
        <v>1580</v>
      </c>
    </row>
    <row r="3287" spans="1:12" ht="56.25" customHeight="1">
      <c r="A3287" s="200">
        <v>15</v>
      </c>
      <c r="B3287" s="193" t="s">
        <v>1265</v>
      </c>
      <c r="C3287" s="194">
        <v>42769</v>
      </c>
      <c r="D3287" s="194" t="s">
        <v>9519</v>
      </c>
      <c r="E3287" s="195" t="s">
        <v>3</v>
      </c>
      <c r="F3287" s="195">
        <v>1472939</v>
      </c>
      <c r="G3287" s="195"/>
      <c r="H3287" s="196" t="s">
        <v>9520</v>
      </c>
      <c r="I3287" s="197">
        <v>0</v>
      </c>
      <c r="J3287" s="197">
        <v>13.89</v>
      </c>
      <c r="K3287" s="198">
        <f t="shared" si="51"/>
        <v>13.89</v>
      </c>
      <c r="L3287" s="199" t="s">
        <v>1580</v>
      </c>
    </row>
    <row r="3288" spans="1:12" ht="56.25" customHeight="1">
      <c r="A3288" s="200" t="s">
        <v>628</v>
      </c>
      <c r="B3288" s="193" t="s">
        <v>627</v>
      </c>
      <c r="C3288" s="194">
        <v>42769</v>
      </c>
      <c r="D3288" s="194" t="s">
        <v>9521</v>
      </c>
      <c r="E3288" s="195" t="s">
        <v>3</v>
      </c>
      <c r="F3288" s="195">
        <v>1472949</v>
      </c>
      <c r="G3288" s="195"/>
      <c r="H3288" s="196" t="s">
        <v>9522</v>
      </c>
      <c r="I3288" s="197">
        <v>0</v>
      </c>
      <c r="J3288" s="197">
        <v>10</v>
      </c>
      <c r="K3288" s="198">
        <f t="shared" si="51"/>
        <v>10</v>
      </c>
      <c r="L3288" s="199" t="s">
        <v>1580</v>
      </c>
    </row>
    <row r="3289" spans="1:12" ht="56.25" customHeight="1">
      <c r="A3289" s="200" t="s">
        <v>628</v>
      </c>
      <c r="B3289" s="193" t="s">
        <v>627</v>
      </c>
      <c r="C3289" s="194">
        <v>42769</v>
      </c>
      <c r="D3289" s="194" t="s">
        <v>9523</v>
      </c>
      <c r="E3289" s="195" t="s">
        <v>3</v>
      </c>
      <c r="F3289" s="195">
        <v>1472950</v>
      </c>
      <c r="G3289" s="195"/>
      <c r="H3289" s="196" t="s">
        <v>9524</v>
      </c>
      <c r="I3289" s="197">
        <v>0</v>
      </c>
      <c r="J3289" s="197">
        <v>0.94</v>
      </c>
      <c r="K3289" s="198">
        <f t="shared" si="51"/>
        <v>0.94</v>
      </c>
      <c r="L3289" s="199" t="s">
        <v>1580</v>
      </c>
    </row>
    <row r="3290" spans="1:12" ht="56.25" customHeight="1">
      <c r="A3290" s="200" t="s">
        <v>628</v>
      </c>
      <c r="B3290" s="193" t="s">
        <v>627</v>
      </c>
      <c r="C3290" s="194">
        <v>42769</v>
      </c>
      <c r="D3290" s="194" t="s">
        <v>9525</v>
      </c>
      <c r="E3290" s="195" t="s">
        <v>3</v>
      </c>
      <c r="F3290" s="195">
        <v>1472951</v>
      </c>
      <c r="G3290" s="195"/>
      <c r="H3290" s="196" t="s">
        <v>9526</v>
      </c>
      <c r="I3290" s="197">
        <v>0</v>
      </c>
      <c r="J3290" s="197">
        <v>0.94</v>
      </c>
      <c r="K3290" s="198">
        <f t="shared" si="51"/>
        <v>0.94</v>
      </c>
      <c r="L3290" s="199" t="s">
        <v>1580</v>
      </c>
    </row>
    <row r="3291" spans="1:12" ht="56.25" customHeight="1">
      <c r="A3291" s="200" t="s">
        <v>628</v>
      </c>
      <c r="B3291" s="193" t="s">
        <v>627</v>
      </c>
      <c r="C3291" s="194">
        <v>42769</v>
      </c>
      <c r="D3291" s="194" t="s">
        <v>9527</v>
      </c>
      <c r="E3291" s="195" t="s">
        <v>3</v>
      </c>
      <c r="F3291" s="195">
        <v>1472954</v>
      </c>
      <c r="G3291" s="195"/>
      <c r="H3291" s="196" t="s">
        <v>9528</v>
      </c>
      <c r="I3291" s="197">
        <v>0</v>
      </c>
      <c r="J3291" s="197">
        <v>974.57</v>
      </c>
      <c r="K3291" s="198">
        <f t="shared" si="51"/>
        <v>974.57</v>
      </c>
      <c r="L3291" s="199" t="s">
        <v>1580</v>
      </c>
    </row>
    <row r="3292" spans="1:12" ht="56.25" customHeight="1">
      <c r="A3292" s="200">
        <v>574</v>
      </c>
      <c r="B3292" s="193" t="s">
        <v>1356</v>
      </c>
      <c r="C3292" s="194">
        <v>42769</v>
      </c>
      <c r="D3292" s="194" t="s">
        <v>9529</v>
      </c>
      <c r="E3292" s="195" t="s">
        <v>3</v>
      </c>
      <c r="F3292" s="195">
        <v>1472969</v>
      </c>
      <c r="G3292" s="195"/>
      <c r="H3292" s="196" t="s">
        <v>6074</v>
      </c>
      <c r="I3292" s="197">
        <v>0</v>
      </c>
      <c r="J3292" s="197">
        <v>2315</v>
      </c>
      <c r="K3292" s="198">
        <f t="shared" si="51"/>
        <v>2315</v>
      </c>
      <c r="L3292" s="199" t="s">
        <v>1580</v>
      </c>
    </row>
    <row r="3293" spans="1:12" ht="56.25" customHeight="1">
      <c r="A3293" s="200" t="s">
        <v>628</v>
      </c>
      <c r="B3293" s="193" t="s">
        <v>627</v>
      </c>
      <c r="C3293" s="194">
        <v>42769</v>
      </c>
      <c r="D3293" s="194" t="s">
        <v>9530</v>
      </c>
      <c r="E3293" s="195" t="s">
        <v>3</v>
      </c>
      <c r="F3293" s="195">
        <v>1473008</v>
      </c>
      <c r="G3293" s="195"/>
      <c r="H3293" s="196" t="s">
        <v>9531</v>
      </c>
      <c r="I3293" s="197">
        <v>0</v>
      </c>
      <c r="J3293" s="197">
        <v>1684.52</v>
      </c>
      <c r="K3293" s="198">
        <f t="shared" si="51"/>
        <v>1684.52</v>
      </c>
      <c r="L3293" s="199" t="s">
        <v>1580</v>
      </c>
    </row>
    <row r="3294" spans="1:12" ht="56.25" customHeight="1">
      <c r="A3294" s="200">
        <v>292</v>
      </c>
      <c r="B3294" s="193" t="s">
        <v>1485</v>
      </c>
      <c r="C3294" s="194">
        <v>42769</v>
      </c>
      <c r="D3294" s="194" t="s">
        <v>9532</v>
      </c>
      <c r="E3294" s="195" t="s">
        <v>3</v>
      </c>
      <c r="F3294" s="195">
        <v>1473012</v>
      </c>
      <c r="G3294" s="195"/>
      <c r="H3294" s="196" t="s">
        <v>9533</v>
      </c>
      <c r="I3294" s="197">
        <v>0</v>
      </c>
      <c r="J3294" s="197">
        <v>61.5</v>
      </c>
      <c r="K3294" s="198">
        <f t="shared" si="51"/>
        <v>61.5</v>
      </c>
      <c r="L3294" s="199" t="s">
        <v>1580</v>
      </c>
    </row>
    <row r="3295" spans="1:12" ht="56.25" customHeight="1">
      <c r="A3295" s="200">
        <v>46</v>
      </c>
      <c r="B3295" s="193" t="s">
        <v>1402</v>
      </c>
      <c r="C3295" s="194">
        <v>42769</v>
      </c>
      <c r="D3295" s="194" t="s">
        <v>9534</v>
      </c>
      <c r="E3295" s="195" t="s">
        <v>3</v>
      </c>
      <c r="F3295" s="195">
        <v>1473017</v>
      </c>
      <c r="G3295" s="195"/>
      <c r="H3295" s="196" t="s">
        <v>9535</v>
      </c>
      <c r="I3295" s="197">
        <v>0</v>
      </c>
      <c r="J3295" s="197">
        <v>216225</v>
      </c>
      <c r="K3295" s="198">
        <f t="shared" si="51"/>
        <v>216225</v>
      </c>
      <c r="L3295" s="199" t="s">
        <v>1580</v>
      </c>
    </row>
    <row r="3296" spans="1:12" ht="56.25" customHeight="1">
      <c r="A3296" s="200">
        <v>46</v>
      </c>
      <c r="B3296" s="193" t="s">
        <v>1402</v>
      </c>
      <c r="C3296" s="194">
        <v>42769</v>
      </c>
      <c r="D3296" s="194" t="s">
        <v>9536</v>
      </c>
      <c r="E3296" s="195" t="s">
        <v>3</v>
      </c>
      <c r="F3296" s="195">
        <v>1473022</v>
      </c>
      <c r="G3296" s="195"/>
      <c r="H3296" s="196" t="s">
        <v>9535</v>
      </c>
      <c r="I3296" s="197">
        <v>0</v>
      </c>
      <c r="J3296" s="197">
        <v>9000</v>
      </c>
      <c r="K3296" s="198">
        <f t="shared" si="51"/>
        <v>9000</v>
      </c>
      <c r="L3296" s="199" t="s">
        <v>1580</v>
      </c>
    </row>
    <row r="3297" spans="1:12" ht="56.25" customHeight="1">
      <c r="A3297" s="200">
        <v>86</v>
      </c>
      <c r="B3297" s="193" t="s">
        <v>1409</v>
      </c>
      <c r="C3297" s="194">
        <v>42769</v>
      </c>
      <c r="D3297" s="194" t="s">
        <v>9537</v>
      </c>
      <c r="E3297" s="195" t="s">
        <v>3</v>
      </c>
      <c r="F3297" s="195">
        <v>1473046</v>
      </c>
      <c r="G3297" s="195"/>
      <c r="H3297" s="196" t="s">
        <v>9538</v>
      </c>
      <c r="I3297" s="197">
        <v>0</v>
      </c>
      <c r="J3297" s="197">
        <v>1</v>
      </c>
      <c r="K3297" s="198">
        <f t="shared" si="51"/>
        <v>1</v>
      </c>
      <c r="L3297" s="199" t="s">
        <v>1580</v>
      </c>
    </row>
    <row r="3298" spans="1:12" ht="56.25" customHeight="1">
      <c r="A3298" s="200">
        <v>580</v>
      </c>
      <c r="B3298" s="193" t="s">
        <v>1326</v>
      </c>
      <c r="C3298" s="194">
        <v>42772</v>
      </c>
      <c r="D3298" s="194" t="s">
        <v>9539</v>
      </c>
      <c r="E3298" s="195" t="s">
        <v>3</v>
      </c>
      <c r="F3298" s="195">
        <v>1473299</v>
      </c>
      <c r="G3298" s="195"/>
      <c r="H3298" s="196" t="s">
        <v>9540</v>
      </c>
      <c r="I3298" s="197">
        <v>0</v>
      </c>
      <c r="J3298" s="197">
        <v>93739.65</v>
      </c>
      <c r="K3298" s="198">
        <f t="shared" si="51"/>
        <v>93739.65</v>
      </c>
      <c r="L3298" s="199" t="s">
        <v>1580</v>
      </c>
    </row>
    <row r="3299" spans="1:12" ht="56.25" customHeight="1">
      <c r="A3299" s="200">
        <v>20</v>
      </c>
      <c r="B3299" s="193" t="s">
        <v>1412</v>
      </c>
      <c r="C3299" s="194">
        <v>42772</v>
      </c>
      <c r="D3299" s="194" t="s">
        <v>9541</v>
      </c>
      <c r="E3299" s="195" t="s">
        <v>3</v>
      </c>
      <c r="F3299" s="195">
        <v>1473333</v>
      </c>
      <c r="G3299" s="195"/>
      <c r="H3299" s="196" t="s">
        <v>9542</v>
      </c>
      <c r="I3299" s="197">
        <v>0</v>
      </c>
      <c r="J3299" s="197">
        <v>606266.16</v>
      </c>
      <c r="K3299" s="198">
        <f t="shared" si="51"/>
        <v>606266.16</v>
      </c>
      <c r="L3299" s="199" t="s">
        <v>1580</v>
      </c>
    </row>
    <row r="3300" spans="1:12" ht="56.25" customHeight="1">
      <c r="A3300" s="200">
        <v>20</v>
      </c>
      <c r="B3300" s="193" t="s">
        <v>1412</v>
      </c>
      <c r="C3300" s="194">
        <v>42772</v>
      </c>
      <c r="D3300" s="194" t="s">
        <v>9543</v>
      </c>
      <c r="E3300" s="195" t="s">
        <v>3</v>
      </c>
      <c r="F3300" s="195">
        <v>1473339</v>
      </c>
      <c r="G3300" s="195"/>
      <c r="H3300" s="196" t="s">
        <v>9544</v>
      </c>
      <c r="I3300" s="197">
        <v>0</v>
      </c>
      <c r="J3300" s="197">
        <v>167018.10999999999</v>
      </c>
      <c r="K3300" s="198">
        <f t="shared" si="51"/>
        <v>167018.10999999999</v>
      </c>
      <c r="L3300" s="199" t="s">
        <v>1580</v>
      </c>
    </row>
    <row r="3301" spans="1:12" ht="56.25" customHeight="1">
      <c r="A3301" s="200" t="s">
        <v>628</v>
      </c>
      <c r="B3301" s="193" t="s">
        <v>627</v>
      </c>
      <c r="C3301" s="194">
        <v>42772</v>
      </c>
      <c r="D3301" s="194" t="s">
        <v>9545</v>
      </c>
      <c r="E3301" s="195" t="s">
        <v>3</v>
      </c>
      <c r="F3301" s="195">
        <v>1473228</v>
      </c>
      <c r="G3301" s="195"/>
      <c r="H3301" s="196" t="s">
        <v>8242</v>
      </c>
      <c r="I3301" s="197">
        <v>0</v>
      </c>
      <c r="J3301" s="197">
        <v>1016</v>
      </c>
      <c r="K3301" s="198">
        <f t="shared" si="51"/>
        <v>1016</v>
      </c>
      <c r="L3301" s="199" t="s">
        <v>1580</v>
      </c>
    </row>
    <row r="3302" spans="1:12" ht="56.25" customHeight="1">
      <c r="A3302" s="200" t="s">
        <v>628</v>
      </c>
      <c r="B3302" s="193" t="s">
        <v>627</v>
      </c>
      <c r="C3302" s="194">
        <v>42772</v>
      </c>
      <c r="D3302" s="194" t="s">
        <v>9546</v>
      </c>
      <c r="E3302" s="195" t="s">
        <v>3</v>
      </c>
      <c r="F3302" s="195">
        <v>1473249</v>
      </c>
      <c r="G3302" s="195"/>
      <c r="H3302" s="196" t="s">
        <v>9547</v>
      </c>
      <c r="I3302" s="197">
        <v>0</v>
      </c>
      <c r="J3302" s="197">
        <v>711.18</v>
      </c>
      <c r="K3302" s="198">
        <f t="shared" si="51"/>
        <v>711.18</v>
      </c>
      <c r="L3302" s="199" t="s">
        <v>1580</v>
      </c>
    </row>
    <row r="3303" spans="1:12" ht="56.25" customHeight="1">
      <c r="A3303" s="200" t="s">
        <v>628</v>
      </c>
      <c r="B3303" s="193" t="s">
        <v>627</v>
      </c>
      <c r="C3303" s="194">
        <v>42772</v>
      </c>
      <c r="D3303" s="194" t="s">
        <v>9548</v>
      </c>
      <c r="E3303" s="195" t="s">
        <v>3</v>
      </c>
      <c r="F3303" s="195">
        <v>1473287</v>
      </c>
      <c r="G3303" s="195"/>
      <c r="H3303" s="196" t="s">
        <v>9549</v>
      </c>
      <c r="I3303" s="197">
        <v>0</v>
      </c>
      <c r="J3303" s="197">
        <v>27.19</v>
      </c>
      <c r="K3303" s="198">
        <f t="shared" si="51"/>
        <v>27.19</v>
      </c>
      <c r="L3303" s="199" t="s">
        <v>1580</v>
      </c>
    </row>
    <row r="3304" spans="1:12" ht="56.25" customHeight="1">
      <c r="A3304" s="200" t="s">
        <v>628</v>
      </c>
      <c r="B3304" s="193" t="s">
        <v>627</v>
      </c>
      <c r="C3304" s="194">
        <v>42772</v>
      </c>
      <c r="D3304" s="194" t="s">
        <v>9550</v>
      </c>
      <c r="E3304" s="195" t="s">
        <v>3</v>
      </c>
      <c r="F3304" s="195">
        <v>1473292</v>
      </c>
      <c r="G3304" s="195"/>
      <c r="H3304" s="196" t="s">
        <v>9551</v>
      </c>
      <c r="I3304" s="197">
        <v>0</v>
      </c>
      <c r="J3304" s="197">
        <v>410</v>
      </c>
      <c r="K3304" s="198">
        <f t="shared" si="51"/>
        <v>410</v>
      </c>
      <c r="L3304" s="199" t="s">
        <v>1580</v>
      </c>
    </row>
    <row r="3305" spans="1:12" ht="56.25" customHeight="1">
      <c r="A3305" s="200" t="s">
        <v>628</v>
      </c>
      <c r="B3305" s="193" t="s">
        <v>627</v>
      </c>
      <c r="C3305" s="194">
        <v>42772</v>
      </c>
      <c r="D3305" s="194" t="s">
        <v>9552</v>
      </c>
      <c r="E3305" s="195" t="s">
        <v>3</v>
      </c>
      <c r="F3305" s="195">
        <v>1473296</v>
      </c>
      <c r="G3305" s="195"/>
      <c r="H3305" s="196" t="s">
        <v>9553</v>
      </c>
      <c r="I3305" s="197">
        <v>0</v>
      </c>
      <c r="J3305" s="197">
        <v>418.52</v>
      </c>
      <c r="K3305" s="198">
        <f t="shared" si="51"/>
        <v>418.52</v>
      </c>
      <c r="L3305" s="199" t="s">
        <v>1580</v>
      </c>
    </row>
    <row r="3306" spans="1:12" ht="56.25" customHeight="1">
      <c r="A3306" s="200" t="s">
        <v>628</v>
      </c>
      <c r="B3306" s="193" t="s">
        <v>627</v>
      </c>
      <c r="C3306" s="194">
        <v>42772</v>
      </c>
      <c r="D3306" s="194" t="s">
        <v>9554</v>
      </c>
      <c r="E3306" s="195" t="s">
        <v>3</v>
      </c>
      <c r="F3306" s="195">
        <v>1473298</v>
      </c>
      <c r="G3306" s="195"/>
      <c r="H3306" s="196" t="s">
        <v>9555</v>
      </c>
      <c r="I3306" s="197">
        <v>0</v>
      </c>
      <c r="J3306" s="197">
        <v>6810.8</v>
      </c>
      <c r="K3306" s="198">
        <f t="shared" si="51"/>
        <v>6810.8</v>
      </c>
      <c r="L3306" s="199" t="s">
        <v>1580</v>
      </c>
    </row>
    <row r="3307" spans="1:12" ht="56.25" customHeight="1">
      <c r="A3307" s="200" t="s">
        <v>628</v>
      </c>
      <c r="B3307" s="193" t="s">
        <v>627</v>
      </c>
      <c r="C3307" s="194">
        <v>42772</v>
      </c>
      <c r="D3307" s="194" t="s">
        <v>9556</v>
      </c>
      <c r="E3307" s="195" t="s">
        <v>3</v>
      </c>
      <c r="F3307" s="195">
        <v>1473300</v>
      </c>
      <c r="G3307" s="195"/>
      <c r="H3307" s="196" t="s">
        <v>9557</v>
      </c>
      <c r="I3307" s="197">
        <v>0</v>
      </c>
      <c r="J3307" s="197">
        <v>12101.28</v>
      </c>
      <c r="K3307" s="198">
        <f t="shared" si="51"/>
        <v>12101.28</v>
      </c>
      <c r="L3307" s="199" t="s">
        <v>1580</v>
      </c>
    </row>
    <row r="3308" spans="1:12" ht="56.25" customHeight="1">
      <c r="A3308" s="200">
        <v>46</v>
      </c>
      <c r="B3308" s="193" t="s">
        <v>1402</v>
      </c>
      <c r="C3308" s="194">
        <v>42772</v>
      </c>
      <c r="D3308" s="194" t="s">
        <v>9558</v>
      </c>
      <c r="E3308" s="195" t="s">
        <v>3</v>
      </c>
      <c r="F3308" s="195">
        <v>1473302</v>
      </c>
      <c r="G3308" s="195"/>
      <c r="H3308" s="196" t="s">
        <v>9535</v>
      </c>
      <c r="I3308" s="197">
        <v>0</v>
      </c>
      <c r="J3308" s="197">
        <v>847.98</v>
      </c>
      <c r="K3308" s="198">
        <f t="shared" si="51"/>
        <v>847.98</v>
      </c>
      <c r="L3308" s="199" t="s">
        <v>1580</v>
      </c>
    </row>
    <row r="3309" spans="1:12" ht="56.25" customHeight="1">
      <c r="A3309" s="200" t="s">
        <v>628</v>
      </c>
      <c r="B3309" s="193" t="s">
        <v>627</v>
      </c>
      <c r="C3309" s="194">
        <v>42772</v>
      </c>
      <c r="D3309" s="194" t="s">
        <v>9559</v>
      </c>
      <c r="E3309" s="195" t="s">
        <v>3</v>
      </c>
      <c r="F3309" s="195">
        <v>1473304</v>
      </c>
      <c r="G3309" s="195"/>
      <c r="H3309" s="196" t="s">
        <v>9000</v>
      </c>
      <c r="I3309" s="197">
        <v>0</v>
      </c>
      <c r="J3309" s="197">
        <v>5.5</v>
      </c>
      <c r="K3309" s="198">
        <f t="shared" si="51"/>
        <v>5.5</v>
      </c>
      <c r="L3309" s="199" t="s">
        <v>1580</v>
      </c>
    </row>
    <row r="3310" spans="1:12" ht="56.25" customHeight="1">
      <c r="A3310" s="200">
        <v>20</v>
      </c>
      <c r="B3310" s="193" t="s">
        <v>1412</v>
      </c>
      <c r="C3310" s="194">
        <v>42772</v>
      </c>
      <c r="D3310" s="194" t="s">
        <v>9560</v>
      </c>
      <c r="E3310" s="195" t="s">
        <v>3</v>
      </c>
      <c r="F3310" s="195">
        <v>1473307</v>
      </c>
      <c r="G3310" s="195"/>
      <c r="H3310" s="196" t="s">
        <v>9000</v>
      </c>
      <c r="I3310" s="197">
        <v>0</v>
      </c>
      <c r="J3310" s="197">
        <v>716</v>
      </c>
      <c r="K3310" s="198">
        <f t="shared" si="51"/>
        <v>716</v>
      </c>
      <c r="L3310" s="199" t="s">
        <v>1580</v>
      </c>
    </row>
    <row r="3311" spans="1:12" ht="56.25" customHeight="1">
      <c r="A3311" s="200">
        <v>513</v>
      </c>
      <c r="B3311" s="193" t="s">
        <v>1394</v>
      </c>
      <c r="C3311" s="194">
        <v>42772</v>
      </c>
      <c r="D3311" s="194" t="s">
        <v>9561</v>
      </c>
      <c r="E3311" s="195" t="s">
        <v>3</v>
      </c>
      <c r="F3311" s="195">
        <v>1473346</v>
      </c>
      <c r="G3311" s="195"/>
      <c r="H3311" s="196" t="s">
        <v>9562</v>
      </c>
      <c r="I3311" s="197">
        <v>0</v>
      </c>
      <c r="J3311" s="197">
        <v>29.9</v>
      </c>
      <c r="K3311" s="198">
        <f t="shared" si="51"/>
        <v>29.9</v>
      </c>
      <c r="L3311" s="199" t="s">
        <v>1580</v>
      </c>
    </row>
    <row r="3312" spans="1:12" ht="56.25" customHeight="1">
      <c r="A3312" s="200">
        <v>25</v>
      </c>
      <c r="B3312" s="193" t="s">
        <v>1408</v>
      </c>
      <c r="C3312" s="194">
        <v>42772</v>
      </c>
      <c r="D3312" s="194" t="s">
        <v>9563</v>
      </c>
      <c r="E3312" s="195" t="s">
        <v>3</v>
      </c>
      <c r="F3312" s="195">
        <v>1473350</v>
      </c>
      <c r="G3312" s="195"/>
      <c r="H3312" s="196" t="s">
        <v>9564</v>
      </c>
      <c r="I3312" s="197">
        <v>0</v>
      </c>
      <c r="J3312" s="197">
        <v>5500</v>
      </c>
      <c r="K3312" s="198">
        <f t="shared" si="51"/>
        <v>5500</v>
      </c>
      <c r="L3312" s="199" t="s">
        <v>1580</v>
      </c>
    </row>
    <row r="3313" spans="1:12" ht="56.25" customHeight="1">
      <c r="A3313" s="200">
        <v>25</v>
      </c>
      <c r="B3313" s="193" t="s">
        <v>1408</v>
      </c>
      <c r="C3313" s="194">
        <v>42772</v>
      </c>
      <c r="D3313" s="194" t="s">
        <v>9565</v>
      </c>
      <c r="E3313" s="195" t="s">
        <v>3</v>
      </c>
      <c r="F3313" s="195">
        <v>1473352</v>
      </c>
      <c r="G3313" s="195"/>
      <c r="H3313" s="196" t="s">
        <v>9566</v>
      </c>
      <c r="I3313" s="197">
        <v>0</v>
      </c>
      <c r="J3313" s="197">
        <v>500</v>
      </c>
      <c r="K3313" s="198">
        <f t="shared" si="51"/>
        <v>500</v>
      </c>
      <c r="L3313" s="199" t="s">
        <v>1580</v>
      </c>
    </row>
    <row r="3314" spans="1:12" ht="56.25" customHeight="1">
      <c r="A3314" s="200" t="s">
        <v>628</v>
      </c>
      <c r="B3314" s="193" t="s">
        <v>627</v>
      </c>
      <c r="C3314" s="194">
        <v>42772</v>
      </c>
      <c r="D3314" s="194" t="s">
        <v>9567</v>
      </c>
      <c r="E3314" s="195" t="s">
        <v>3</v>
      </c>
      <c r="F3314" s="195">
        <v>1473356</v>
      </c>
      <c r="G3314" s="195"/>
      <c r="H3314" s="196" t="s">
        <v>9568</v>
      </c>
      <c r="I3314" s="197">
        <v>0</v>
      </c>
      <c r="J3314" s="197">
        <v>1500</v>
      </c>
      <c r="K3314" s="198">
        <f t="shared" si="51"/>
        <v>1500</v>
      </c>
      <c r="L3314" s="199" t="s">
        <v>1580</v>
      </c>
    </row>
    <row r="3315" spans="1:12" ht="56.25" customHeight="1">
      <c r="A3315" s="200" t="s">
        <v>628</v>
      </c>
      <c r="B3315" s="193" t="s">
        <v>627</v>
      </c>
      <c r="C3315" s="194">
        <v>42772</v>
      </c>
      <c r="D3315" s="194" t="s">
        <v>9569</v>
      </c>
      <c r="E3315" s="195" t="s">
        <v>3</v>
      </c>
      <c r="F3315" s="195">
        <v>1473360</v>
      </c>
      <c r="G3315" s="195"/>
      <c r="H3315" s="196" t="s">
        <v>9570</v>
      </c>
      <c r="I3315" s="197">
        <v>0</v>
      </c>
      <c r="J3315" s="197">
        <v>4979.32</v>
      </c>
      <c r="K3315" s="198">
        <f t="shared" si="51"/>
        <v>4979.32</v>
      </c>
      <c r="L3315" s="199" t="s">
        <v>1580</v>
      </c>
    </row>
    <row r="3316" spans="1:12" ht="56.25" customHeight="1">
      <c r="A3316" s="200" t="s">
        <v>628</v>
      </c>
      <c r="B3316" s="193" t="s">
        <v>627</v>
      </c>
      <c r="C3316" s="194">
        <v>42772</v>
      </c>
      <c r="D3316" s="194" t="s">
        <v>9571</v>
      </c>
      <c r="E3316" s="195" t="s">
        <v>3</v>
      </c>
      <c r="F3316" s="195">
        <v>1473384</v>
      </c>
      <c r="G3316" s="195"/>
      <c r="H3316" s="196" t="s">
        <v>9572</v>
      </c>
      <c r="I3316" s="197">
        <v>0</v>
      </c>
      <c r="J3316" s="197">
        <v>320.32</v>
      </c>
      <c r="K3316" s="198">
        <f t="shared" si="51"/>
        <v>320.32</v>
      </c>
      <c r="L3316" s="199" t="s">
        <v>1580</v>
      </c>
    </row>
    <row r="3317" spans="1:12" ht="56.25" customHeight="1">
      <c r="A3317" s="200" t="s">
        <v>628</v>
      </c>
      <c r="B3317" s="193" t="s">
        <v>627</v>
      </c>
      <c r="C3317" s="194">
        <v>42772</v>
      </c>
      <c r="D3317" s="194" t="s">
        <v>9573</v>
      </c>
      <c r="E3317" s="195" t="s">
        <v>3</v>
      </c>
      <c r="F3317" s="195">
        <v>1473406</v>
      </c>
      <c r="G3317" s="195"/>
      <c r="H3317" s="196" t="s">
        <v>9574</v>
      </c>
      <c r="I3317" s="197">
        <v>0</v>
      </c>
      <c r="J3317" s="197">
        <v>1713</v>
      </c>
      <c r="K3317" s="198">
        <f t="shared" si="51"/>
        <v>1713</v>
      </c>
      <c r="L3317" s="199" t="s">
        <v>1580</v>
      </c>
    </row>
    <row r="3318" spans="1:12" ht="56.25" customHeight="1">
      <c r="A3318" s="200" t="s">
        <v>628</v>
      </c>
      <c r="B3318" s="193" t="s">
        <v>627</v>
      </c>
      <c r="C3318" s="194">
        <v>42772</v>
      </c>
      <c r="D3318" s="194" t="s">
        <v>9575</v>
      </c>
      <c r="E3318" s="195" t="s">
        <v>3</v>
      </c>
      <c r="F3318" s="195">
        <v>1473416</v>
      </c>
      <c r="G3318" s="195"/>
      <c r="H3318" s="196" t="s">
        <v>9576</v>
      </c>
      <c r="I3318" s="197">
        <v>0</v>
      </c>
      <c r="J3318" s="197">
        <v>2449.4</v>
      </c>
      <c r="K3318" s="198">
        <f t="shared" si="51"/>
        <v>2449.4</v>
      </c>
      <c r="L3318" s="199" t="s">
        <v>1580</v>
      </c>
    </row>
    <row r="3319" spans="1:12" ht="56.25" customHeight="1">
      <c r="A3319" s="200" t="s">
        <v>628</v>
      </c>
      <c r="B3319" s="193" t="s">
        <v>627</v>
      </c>
      <c r="C3319" s="194">
        <v>42772</v>
      </c>
      <c r="D3319" s="194" t="s">
        <v>9577</v>
      </c>
      <c r="E3319" s="195" t="s">
        <v>3</v>
      </c>
      <c r="F3319" s="195">
        <v>1473418</v>
      </c>
      <c r="G3319" s="195"/>
      <c r="H3319" s="196" t="s">
        <v>9578</v>
      </c>
      <c r="I3319" s="197">
        <v>0</v>
      </c>
      <c r="J3319" s="197">
        <v>1609.61</v>
      </c>
      <c r="K3319" s="198">
        <f t="shared" si="51"/>
        <v>1609.61</v>
      </c>
      <c r="L3319" s="199" t="s">
        <v>1580</v>
      </c>
    </row>
    <row r="3320" spans="1:12" ht="56.25" customHeight="1">
      <c r="A3320" s="200" t="s">
        <v>628</v>
      </c>
      <c r="B3320" s="193" t="s">
        <v>627</v>
      </c>
      <c r="C3320" s="194">
        <v>42772</v>
      </c>
      <c r="D3320" s="194" t="s">
        <v>9579</v>
      </c>
      <c r="E3320" s="195" t="s">
        <v>3</v>
      </c>
      <c r="F3320" s="195">
        <v>1473421</v>
      </c>
      <c r="G3320" s="195"/>
      <c r="H3320" s="196" t="s">
        <v>9580</v>
      </c>
      <c r="I3320" s="197">
        <v>0</v>
      </c>
      <c r="J3320" s="197">
        <v>1432.53</v>
      </c>
      <c r="K3320" s="198">
        <f t="shared" si="51"/>
        <v>1432.53</v>
      </c>
      <c r="L3320" s="199" t="s">
        <v>1580</v>
      </c>
    </row>
    <row r="3321" spans="1:12" ht="56.25" customHeight="1">
      <c r="A3321" s="200" t="s">
        <v>628</v>
      </c>
      <c r="B3321" s="193" t="s">
        <v>627</v>
      </c>
      <c r="C3321" s="194">
        <v>42772</v>
      </c>
      <c r="D3321" s="194" t="s">
        <v>9581</v>
      </c>
      <c r="E3321" s="195" t="s">
        <v>3</v>
      </c>
      <c r="F3321" s="195">
        <v>1473423</v>
      </c>
      <c r="G3321" s="195"/>
      <c r="H3321" s="196" t="s">
        <v>9582</v>
      </c>
      <c r="I3321" s="197">
        <v>0</v>
      </c>
      <c r="J3321" s="197">
        <v>751.24</v>
      </c>
      <c r="K3321" s="198">
        <f t="shared" si="51"/>
        <v>751.24</v>
      </c>
      <c r="L3321" s="199" t="s">
        <v>1580</v>
      </c>
    </row>
    <row r="3322" spans="1:12" ht="56.25" customHeight="1">
      <c r="A3322" s="200" t="s">
        <v>628</v>
      </c>
      <c r="B3322" s="193" t="s">
        <v>627</v>
      </c>
      <c r="C3322" s="194">
        <v>42772</v>
      </c>
      <c r="D3322" s="194" t="s">
        <v>9583</v>
      </c>
      <c r="E3322" s="195" t="s">
        <v>3</v>
      </c>
      <c r="F3322" s="195">
        <v>1473424</v>
      </c>
      <c r="G3322" s="195"/>
      <c r="H3322" s="196" t="s">
        <v>9584</v>
      </c>
      <c r="I3322" s="197">
        <v>0</v>
      </c>
      <c r="J3322" s="197">
        <v>1135.1400000000001</v>
      </c>
      <c r="K3322" s="198">
        <f t="shared" si="51"/>
        <v>1135.1400000000001</v>
      </c>
      <c r="L3322" s="199" t="s">
        <v>1580</v>
      </c>
    </row>
    <row r="3323" spans="1:12" ht="56.25" customHeight="1">
      <c r="A3323" s="200" t="s">
        <v>628</v>
      </c>
      <c r="B3323" s="193" t="s">
        <v>627</v>
      </c>
      <c r="C3323" s="194">
        <v>42772</v>
      </c>
      <c r="D3323" s="194" t="s">
        <v>9585</v>
      </c>
      <c r="E3323" s="195" t="s">
        <v>3</v>
      </c>
      <c r="F3323" s="195">
        <v>1473425</v>
      </c>
      <c r="G3323" s="195"/>
      <c r="H3323" s="196" t="s">
        <v>9586</v>
      </c>
      <c r="I3323" s="197">
        <v>0</v>
      </c>
      <c r="J3323" s="197">
        <v>403.58</v>
      </c>
      <c r="K3323" s="198">
        <f t="shared" si="51"/>
        <v>403.58</v>
      </c>
      <c r="L3323" s="199" t="s">
        <v>1580</v>
      </c>
    </row>
    <row r="3324" spans="1:12" ht="56.25" customHeight="1">
      <c r="A3324" s="200" t="s">
        <v>628</v>
      </c>
      <c r="B3324" s="193" t="s">
        <v>627</v>
      </c>
      <c r="C3324" s="194">
        <v>42772</v>
      </c>
      <c r="D3324" s="194" t="s">
        <v>9587</v>
      </c>
      <c r="E3324" s="195" t="s">
        <v>3</v>
      </c>
      <c r="F3324" s="195">
        <v>1473428</v>
      </c>
      <c r="G3324" s="195"/>
      <c r="H3324" s="196" t="s">
        <v>9588</v>
      </c>
      <c r="I3324" s="197">
        <v>0</v>
      </c>
      <c r="J3324" s="197">
        <v>377.6</v>
      </c>
      <c r="K3324" s="198">
        <f t="shared" si="51"/>
        <v>377.6</v>
      </c>
      <c r="L3324" s="199" t="s">
        <v>1580</v>
      </c>
    </row>
    <row r="3325" spans="1:12" ht="56.25" customHeight="1">
      <c r="A3325" s="200" t="s">
        <v>628</v>
      </c>
      <c r="B3325" s="193" t="s">
        <v>627</v>
      </c>
      <c r="C3325" s="194">
        <v>42772</v>
      </c>
      <c r="D3325" s="194" t="s">
        <v>9589</v>
      </c>
      <c r="E3325" s="195" t="s">
        <v>3</v>
      </c>
      <c r="F3325" s="195">
        <v>1473430</v>
      </c>
      <c r="G3325" s="195"/>
      <c r="H3325" s="196" t="s">
        <v>9590</v>
      </c>
      <c r="I3325" s="197">
        <v>0</v>
      </c>
      <c r="J3325" s="197">
        <v>1274.1600000000001</v>
      </c>
      <c r="K3325" s="198">
        <f t="shared" si="51"/>
        <v>1274.1600000000001</v>
      </c>
      <c r="L3325" s="199" t="s">
        <v>1580</v>
      </c>
    </row>
    <row r="3326" spans="1:12" ht="56.25" customHeight="1">
      <c r="A3326" s="200" t="s">
        <v>628</v>
      </c>
      <c r="B3326" s="193" t="s">
        <v>627</v>
      </c>
      <c r="C3326" s="194">
        <v>42772</v>
      </c>
      <c r="D3326" s="194" t="s">
        <v>9591</v>
      </c>
      <c r="E3326" s="195" t="s">
        <v>3</v>
      </c>
      <c r="F3326" s="195">
        <v>1473434</v>
      </c>
      <c r="G3326" s="195"/>
      <c r="H3326" s="196" t="s">
        <v>9592</v>
      </c>
      <c r="I3326" s="197">
        <v>0</v>
      </c>
      <c r="J3326" s="197">
        <v>947.69</v>
      </c>
      <c r="K3326" s="198">
        <f t="shared" si="51"/>
        <v>947.69</v>
      </c>
      <c r="L3326" s="199" t="s">
        <v>1580</v>
      </c>
    </row>
    <row r="3327" spans="1:12" ht="56.25" customHeight="1">
      <c r="A3327" s="200">
        <v>46</v>
      </c>
      <c r="B3327" s="193" t="s">
        <v>1402</v>
      </c>
      <c r="C3327" s="194">
        <v>42772</v>
      </c>
      <c r="D3327" s="194" t="s">
        <v>9593</v>
      </c>
      <c r="E3327" s="195" t="s">
        <v>3</v>
      </c>
      <c r="F3327" s="195">
        <v>1473456</v>
      </c>
      <c r="G3327" s="195"/>
      <c r="H3327" s="196" t="s">
        <v>9594</v>
      </c>
      <c r="I3327" s="197">
        <v>0</v>
      </c>
      <c r="J3327" s="197">
        <v>2220</v>
      </c>
      <c r="K3327" s="198">
        <f t="shared" si="51"/>
        <v>2220</v>
      </c>
      <c r="L3327" s="199" t="s">
        <v>1580</v>
      </c>
    </row>
    <row r="3328" spans="1:12" ht="56.25" customHeight="1">
      <c r="A3328" s="200">
        <v>574</v>
      </c>
      <c r="B3328" s="193" t="s">
        <v>1356</v>
      </c>
      <c r="C3328" s="194">
        <v>42773</v>
      </c>
      <c r="D3328" s="194" t="s">
        <v>9595</v>
      </c>
      <c r="E3328" s="195" t="s">
        <v>3</v>
      </c>
      <c r="F3328" s="195">
        <v>1473645</v>
      </c>
      <c r="G3328" s="195"/>
      <c r="H3328" s="196" t="s">
        <v>9596</v>
      </c>
      <c r="I3328" s="197">
        <v>0</v>
      </c>
      <c r="J3328" s="197">
        <v>305935.28000000003</v>
      </c>
      <c r="K3328" s="198">
        <f t="shared" si="51"/>
        <v>305935.28000000003</v>
      </c>
      <c r="L3328" s="199" t="s">
        <v>1580</v>
      </c>
    </row>
    <row r="3329" spans="1:12" ht="56.25" customHeight="1">
      <c r="A3329" s="200">
        <v>35</v>
      </c>
      <c r="B3329" s="193" t="s">
        <v>1403</v>
      </c>
      <c r="C3329" s="194">
        <v>42773</v>
      </c>
      <c r="D3329" s="194" t="s">
        <v>9597</v>
      </c>
      <c r="E3329" s="195" t="s">
        <v>3</v>
      </c>
      <c r="F3329" s="195">
        <v>1473726</v>
      </c>
      <c r="G3329" s="195"/>
      <c r="H3329" s="196" t="s">
        <v>9598</v>
      </c>
      <c r="I3329" s="197">
        <v>0</v>
      </c>
      <c r="J3329" s="197">
        <v>742</v>
      </c>
      <c r="K3329" s="198">
        <f t="shared" si="51"/>
        <v>742</v>
      </c>
      <c r="L3329" s="199" t="s">
        <v>1580</v>
      </c>
    </row>
    <row r="3330" spans="1:12" ht="56.25" customHeight="1">
      <c r="A3330" s="200">
        <v>660</v>
      </c>
      <c r="B3330" s="193" t="s">
        <v>1327</v>
      </c>
      <c r="C3330" s="194">
        <v>42773</v>
      </c>
      <c r="D3330" s="194" t="s">
        <v>9599</v>
      </c>
      <c r="E3330" s="195" t="s">
        <v>3</v>
      </c>
      <c r="F3330" s="195">
        <v>1473744</v>
      </c>
      <c r="G3330" s="195"/>
      <c r="H3330" s="196" t="s">
        <v>9600</v>
      </c>
      <c r="I3330" s="197">
        <v>0</v>
      </c>
      <c r="J3330" s="197">
        <v>231</v>
      </c>
      <c r="K3330" s="198">
        <f t="shared" si="51"/>
        <v>231</v>
      </c>
      <c r="L3330" s="199" t="s">
        <v>1580</v>
      </c>
    </row>
    <row r="3331" spans="1:12" ht="56.25" customHeight="1">
      <c r="A3331" s="200">
        <v>590</v>
      </c>
      <c r="B3331" s="193" t="s">
        <v>1420</v>
      </c>
      <c r="C3331" s="194">
        <v>42773</v>
      </c>
      <c r="D3331" s="194" t="s">
        <v>9601</v>
      </c>
      <c r="E3331" s="195" t="s">
        <v>3</v>
      </c>
      <c r="F3331" s="195">
        <v>1473760</v>
      </c>
      <c r="G3331" s="195"/>
      <c r="H3331" s="196" t="s">
        <v>9602</v>
      </c>
      <c r="I3331" s="197">
        <v>0</v>
      </c>
      <c r="J3331" s="197">
        <v>12825</v>
      </c>
      <c r="K3331" s="198">
        <f t="shared" si="51"/>
        <v>12825</v>
      </c>
      <c r="L3331" s="199" t="s">
        <v>1580</v>
      </c>
    </row>
    <row r="3332" spans="1:12" ht="56.25" customHeight="1">
      <c r="A3332" s="200">
        <v>590</v>
      </c>
      <c r="B3332" s="193" t="s">
        <v>1420</v>
      </c>
      <c r="C3332" s="194">
        <v>42773</v>
      </c>
      <c r="D3332" s="194" t="s">
        <v>9603</v>
      </c>
      <c r="E3332" s="195" t="s">
        <v>3</v>
      </c>
      <c r="F3332" s="195">
        <v>1473763</v>
      </c>
      <c r="G3332" s="195"/>
      <c r="H3332" s="196" t="s">
        <v>9604</v>
      </c>
      <c r="I3332" s="197">
        <v>0</v>
      </c>
      <c r="J3332" s="197">
        <v>974700</v>
      </c>
      <c r="K3332" s="198">
        <f t="shared" si="51"/>
        <v>974700</v>
      </c>
      <c r="L3332" s="199" t="s">
        <v>1580</v>
      </c>
    </row>
    <row r="3333" spans="1:12" ht="56.25" customHeight="1">
      <c r="A3333" s="200">
        <v>590</v>
      </c>
      <c r="B3333" s="193" t="s">
        <v>1420</v>
      </c>
      <c r="C3333" s="194">
        <v>42773</v>
      </c>
      <c r="D3333" s="194" t="s">
        <v>9605</v>
      </c>
      <c r="E3333" s="195" t="s">
        <v>3</v>
      </c>
      <c r="F3333" s="195">
        <v>1473764</v>
      </c>
      <c r="G3333" s="195"/>
      <c r="H3333" s="196" t="s">
        <v>9606</v>
      </c>
      <c r="I3333" s="197">
        <v>0</v>
      </c>
      <c r="J3333" s="197">
        <v>5292</v>
      </c>
      <c r="K3333" s="198">
        <f t="shared" si="51"/>
        <v>5292</v>
      </c>
      <c r="L3333" s="199" t="s">
        <v>1580</v>
      </c>
    </row>
    <row r="3334" spans="1:12" ht="56.25" customHeight="1">
      <c r="A3334" s="200">
        <v>291</v>
      </c>
      <c r="B3334" s="193" t="s">
        <v>1395</v>
      </c>
      <c r="C3334" s="194">
        <v>42773</v>
      </c>
      <c r="D3334" s="194" t="s">
        <v>9607</v>
      </c>
      <c r="E3334" s="195" t="s">
        <v>3</v>
      </c>
      <c r="F3334" s="195">
        <v>1473808</v>
      </c>
      <c r="G3334" s="195"/>
      <c r="H3334" s="196" t="s">
        <v>9608</v>
      </c>
      <c r="I3334" s="197">
        <v>0</v>
      </c>
      <c r="J3334" s="197">
        <v>128096.96000000001</v>
      </c>
      <c r="K3334" s="198">
        <f t="shared" si="51"/>
        <v>128096.96000000001</v>
      </c>
      <c r="L3334" s="199" t="s">
        <v>1580</v>
      </c>
    </row>
    <row r="3335" spans="1:12" ht="56.25" customHeight="1">
      <c r="A3335" s="200" t="s">
        <v>628</v>
      </c>
      <c r="B3335" s="193" t="s">
        <v>627</v>
      </c>
      <c r="C3335" s="194">
        <v>42773</v>
      </c>
      <c r="D3335" s="194" t="s">
        <v>9609</v>
      </c>
      <c r="E3335" s="195" t="s">
        <v>3</v>
      </c>
      <c r="F3335" s="195">
        <v>1473704</v>
      </c>
      <c r="G3335" s="195"/>
      <c r="H3335" s="196" t="s">
        <v>9610</v>
      </c>
      <c r="I3335" s="197">
        <v>0</v>
      </c>
      <c r="J3335" s="197">
        <v>382.5</v>
      </c>
      <c r="K3335" s="198">
        <f t="shared" si="51"/>
        <v>382.5</v>
      </c>
      <c r="L3335" s="199" t="s">
        <v>1580</v>
      </c>
    </row>
    <row r="3336" spans="1:12" ht="56.25" customHeight="1">
      <c r="A3336" s="200">
        <v>10</v>
      </c>
      <c r="B3336" s="193" t="s">
        <v>1384</v>
      </c>
      <c r="C3336" s="194">
        <v>42773</v>
      </c>
      <c r="D3336" s="194" t="s">
        <v>9611</v>
      </c>
      <c r="E3336" s="195" t="s">
        <v>3</v>
      </c>
      <c r="F3336" s="195">
        <v>1473707</v>
      </c>
      <c r="G3336" s="195"/>
      <c r="H3336" s="196" t="s">
        <v>9612</v>
      </c>
      <c r="I3336" s="197">
        <v>0</v>
      </c>
      <c r="J3336" s="197">
        <v>2268.96</v>
      </c>
      <c r="K3336" s="198">
        <f t="shared" si="51"/>
        <v>2268.96</v>
      </c>
      <c r="L3336" s="199" t="s">
        <v>1580</v>
      </c>
    </row>
    <row r="3337" spans="1:12" ht="56.25" customHeight="1">
      <c r="A3337" s="200" t="s">
        <v>628</v>
      </c>
      <c r="B3337" s="193" t="s">
        <v>627</v>
      </c>
      <c r="C3337" s="194">
        <v>42773</v>
      </c>
      <c r="D3337" s="194" t="s">
        <v>9613</v>
      </c>
      <c r="E3337" s="195" t="s">
        <v>3</v>
      </c>
      <c r="F3337" s="195">
        <v>1473730</v>
      </c>
      <c r="G3337" s="195"/>
      <c r="H3337" s="196" t="s">
        <v>9614</v>
      </c>
      <c r="I3337" s="197">
        <v>0</v>
      </c>
      <c r="J3337" s="197">
        <v>5485.57</v>
      </c>
      <c r="K3337" s="198">
        <f t="shared" ref="K3337:K3400" si="52">+I3337+J3337</f>
        <v>5485.57</v>
      </c>
      <c r="L3337" s="199" t="s">
        <v>1580</v>
      </c>
    </row>
    <row r="3338" spans="1:12" ht="56.25" customHeight="1">
      <c r="A3338" s="200">
        <v>130</v>
      </c>
      <c r="B3338" s="193" t="s">
        <v>4832</v>
      </c>
      <c r="C3338" s="194">
        <v>42773</v>
      </c>
      <c r="D3338" s="194" t="s">
        <v>9615</v>
      </c>
      <c r="E3338" s="195" t="s">
        <v>3</v>
      </c>
      <c r="F3338" s="195">
        <v>1473874</v>
      </c>
      <c r="G3338" s="195"/>
      <c r="H3338" s="196" t="s">
        <v>9616</v>
      </c>
      <c r="I3338" s="197">
        <v>0</v>
      </c>
      <c r="J3338" s="197">
        <v>47</v>
      </c>
      <c r="K3338" s="198">
        <f t="shared" si="52"/>
        <v>47</v>
      </c>
      <c r="L3338" s="199" t="s">
        <v>1580</v>
      </c>
    </row>
    <row r="3339" spans="1:12" ht="56.25" customHeight="1">
      <c r="A3339" s="200" t="s">
        <v>628</v>
      </c>
      <c r="B3339" s="193" t="s">
        <v>627</v>
      </c>
      <c r="C3339" s="194">
        <v>42773</v>
      </c>
      <c r="D3339" s="194" t="s">
        <v>9617</v>
      </c>
      <c r="E3339" s="195" t="s">
        <v>3</v>
      </c>
      <c r="F3339" s="195">
        <v>1473893</v>
      </c>
      <c r="G3339" s="195"/>
      <c r="H3339" s="196" t="s">
        <v>9618</v>
      </c>
      <c r="I3339" s="197">
        <v>0</v>
      </c>
      <c r="J3339" s="197">
        <v>2000</v>
      </c>
      <c r="K3339" s="198">
        <f t="shared" si="52"/>
        <v>2000</v>
      </c>
      <c r="L3339" s="199" t="s">
        <v>1580</v>
      </c>
    </row>
    <row r="3340" spans="1:12" ht="56.25" customHeight="1">
      <c r="A3340" s="200" t="s">
        <v>628</v>
      </c>
      <c r="B3340" s="193" t="s">
        <v>627</v>
      </c>
      <c r="C3340" s="194">
        <v>42773</v>
      </c>
      <c r="D3340" s="194" t="s">
        <v>9619</v>
      </c>
      <c r="E3340" s="195" t="s">
        <v>3</v>
      </c>
      <c r="F3340" s="195">
        <v>1473895</v>
      </c>
      <c r="G3340" s="195"/>
      <c r="H3340" s="196" t="s">
        <v>9620</v>
      </c>
      <c r="I3340" s="197">
        <v>0</v>
      </c>
      <c r="J3340" s="197">
        <v>435</v>
      </c>
      <c r="K3340" s="198">
        <f t="shared" si="52"/>
        <v>435</v>
      </c>
      <c r="L3340" s="199" t="s">
        <v>1580</v>
      </c>
    </row>
    <row r="3341" spans="1:12" ht="56.25" customHeight="1">
      <c r="A3341" s="200">
        <v>130</v>
      </c>
      <c r="B3341" s="193" t="s">
        <v>4832</v>
      </c>
      <c r="C3341" s="194">
        <v>42773</v>
      </c>
      <c r="D3341" s="194" t="s">
        <v>9621</v>
      </c>
      <c r="E3341" s="195" t="s">
        <v>3</v>
      </c>
      <c r="F3341" s="195">
        <v>1473972</v>
      </c>
      <c r="G3341" s="195"/>
      <c r="H3341" s="196" t="s">
        <v>9622</v>
      </c>
      <c r="I3341" s="197">
        <v>0</v>
      </c>
      <c r="J3341" s="197">
        <v>1</v>
      </c>
      <c r="K3341" s="198">
        <f t="shared" si="52"/>
        <v>1</v>
      </c>
      <c r="L3341" s="199" t="s">
        <v>1580</v>
      </c>
    </row>
    <row r="3342" spans="1:12" ht="56.25" customHeight="1">
      <c r="A3342" s="200">
        <v>222</v>
      </c>
      <c r="B3342" s="193" t="s">
        <v>1398</v>
      </c>
      <c r="C3342" s="194">
        <v>42774</v>
      </c>
      <c r="D3342" s="194" t="s">
        <v>9623</v>
      </c>
      <c r="E3342" s="195" t="s">
        <v>3</v>
      </c>
      <c r="F3342" s="195">
        <v>1474177</v>
      </c>
      <c r="G3342" s="195"/>
      <c r="H3342" s="196" t="s">
        <v>9624</v>
      </c>
      <c r="I3342" s="197">
        <v>0</v>
      </c>
      <c r="J3342" s="197">
        <v>313309</v>
      </c>
      <c r="K3342" s="198">
        <f t="shared" si="52"/>
        <v>313309</v>
      </c>
      <c r="L3342" s="199" t="s">
        <v>1580</v>
      </c>
    </row>
    <row r="3343" spans="1:12" ht="56.25" customHeight="1">
      <c r="A3343" s="200">
        <v>222</v>
      </c>
      <c r="B3343" s="193" t="s">
        <v>1398</v>
      </c>
      <c r="C3343" s="194">
        <v>42774</v>
      </c>
      <c r="D3343" s="194" t="s">
        <v>9625</v>
      </c>
      <c r="E3343" s="195" t="s">
        <v>3</v>
      </c>
      <c r="F3343" s="195">
        <v>1474179</v>
      </c>
      <c r="G3343" s="195"/>
      <c r="H3343" s="196" t="s">
        <v>9626</v>
      </c>
      <c r="I3343" s="197">
        <v>0</v>
      </c>
      <c r="J3343" s="197">
        <v>132000</v>
      </c>
      <c r="K3343" s="198">
        <f t="shared" si="52"/>
        <v>132000</v>
      </c>
      <c r="L3343" s="199" t="s">
        <v>1580</v>
      </c>
    </row>
    <row r="3344" spans="1:12" ht="56.25" customHeight="1">
      <c r="A3344" s="200">
        <v>222</v>
      </c>
      <c r="B3344" s="193" t="s">
        <v>1398</v>
      </c>
      <c r="C3344" s="194">
        <v>42774</v>
      </c>
      <c r="D3344" s="194" t="s">
        <v>9627</v>
      </c>
      <c r="E3344" s="195" t="s">
        <v>3</v>
      </c>
      <c r="F3344" s="195">
        <v>1474182</v>
      </c>
      <c r="G3344" s="195"/>
      <c r="H3344" s="196" t="s">
        <v>9628</v>
      </c>
      <c r="I3344" s="197">
        <v>0</v>
      </c>
      <c r="J3344" s="197">
        <v>177406.18</v>
      </c>
      <c r="K3344" s="198">
        <f t="shared" si="52"/>
        <v>177406.18</v>
      </c>
      <c r="L3344" s="199" t="s">
        <v>1580</v>
      </c>
    </row>
    <row r="3345" spans="1:12" ht="56.25" customHeight="1">
      <c r="A3345" s="200">
        <v>222</v>
      </c>
      <c r="B3345" s="193" t="s">
        <v>1398</v>
      </c>
      <c r="C3345" s="194">
        <v>42774</v>
      </c>
      <c r="D3345" s="194" t="s">
        <v>9629</v>
      </c>
      <c r="E3345" s="195" t="s">
        <v>3</v>
      </c>
      <c r="F3345" s="195">
        <v>1474184</v>
      </c>
      <c r="G3345" s="195"/>
      <c r="H3345" s="196" t="s">
        <v>9630</v>
      </c>
      <c r="I3345" s="197">
        <v>0</v>
      </c>
      <c r="J3345" s="197">
        <v>250526.96</v>
      </c>
      <c r="K3345" s="198">
        <f t="shared" si="52"/>
        <v>250526.96</v>
      </c>
      <c r="L3345" s="199" t="s">
        <v>1580</v>
      </c>
    </row>
    <row r="3346" spans="1:12" ht="56.25" customHeight="1">
      <c r="A3346" s="200">
        <v>222</v>
      </c>
      <c r="B3346" s="193" t="s">
        <v>1398</v>
      </c>
      <c r="C3346" s="194">
        <v>42774</v>
      </c>
      <c r="D3346" s="194" t="s">
        <v>9631</v>
      </c>
      <c r="E3346" s="195" t="s">
        <v>3</v>
      </c>
      <c r="F3346" s="195">
        <v>1474187</v>
      </c>
      <c r="G3346" s="195"/>
      <c r="H3346" s="196" t="s">
        <v>9632</v>
      </c>
      <c r="I3346" s="197">
        <v>0</v>
      </c>
      <c r="J3346" s="197">
        <v>252533.03</v>
      </c>
      <c r="K3346" s="198">
        <f t="shared" si="52"/>
        <v>252533.03</v>
      </c>
      <c r="L3346" s="199" t="s">
        <v>1580</v>
      </c>
    </row>
    <row r="3347" spans="1:12" ht="56.25" customHeight="1">
      <c r="A3347" s="200">
        <v>222</v>
      </c>
      <c r="B3347" s="193" t="s">
        <v>1398</v>
      </c>
      <c r="C3347" s="194">
        <v>42774</v>
      </c>
      <c r="D3347" s="194" t="s">
        <v>9633</v>
      </c>
      <c r="E3347" s="195" t="s">
        <v>3</v>
      </c>
      <c r="F3347" s="195">
        <v>1474192</v>
      </c>
      <c r="G3347" s="195"/>
      <c r="H3347" s="196" t="s">
        <v>9634</v>
      </c>
      <c r="I3347" s="197">
        <v>0</v>
      </c>
      <c r="J3347" s="197">
        <v>272144.82</v>
      </c>
      <c r="K3347" s="198">
        <f t="shared" si="52"/>
        <v>272144.82</v>
      </c>
      <c r="L3347" s="199" t="s">
        <v>1580</v>
      </c>
    </row>
    <row r="3348" spans="1:12" ht="56.25" customHeight="1">
      <c r="A3348" s="200">
        <v>222</v>
      </c>
      <c r="B3348" s="193" t="s">
        <v>1398</v>
      </c>
      <c r="C3348" s="194">
        <v>42774</v>
      </c>
      <c r="D3348" s="194" t="s">
        <v>9635</v>
      </c>
      <c r="E3348" s="195" t="s">
        <v>3</v>
      </c>
      <c r="F3348" s="195">
        <v>1474197</v>
      </c>
      <c r="G3348" s="195"/>
      <c r="H3348" s="196" t="s">
        <v>9636</v>
      </c>
      <c r="I3348" s="197">
        <v>0</v>
      </c>
      <c r="J3348" s="197">
        <v>2325.5100000000002</v>
      </c>
      <c r="K3348" s="198">
        <f t="shared" si="52"/>
        <v>2325.5100000000002</v>
      </c>
      <c r="L3348" s="199" t="s">
        <v>1580</v>
      </c>
    </row>
    <row r="3349" spans="1:12" ht="56.25" customHeight="1">
      <c r="A3349" s="200" t="s">
        <v>628</v>
      </c>
      <c r="B3349" s="193" t="s">
        <v>627</v>
      </c>
      <c r="C3349" s="194">
        <v>42774</v>
      </c>
      <c r="D3349" s="194" t="s">
        <v>9637</v>
      </c>
      <c r="E3349" s="195" t="s">
        <v>3</v>
      </c>
      <c r="F3349" s="195">
        <v>1474217</v>
      </c>
      <c r="G3349" s="195"/>
      <c r="H3349" s="196" t="s">
        <v>9638</v>
      </c>
      <c r="I3349" s="197">
        <v>0</v>
      </c>
      <c r="J3349" s="197">
        <v>5000</v>
      </c>
      <c r="K3349" s="198">
        <f t="shared" si="52"/>
        <v>5000</v>
      </c>
      <c r="L3349" s="199" t="s">
        <v>1580</v>
      </c>
    </row>
    <row r="3350" spans="1:12" ht="56.25" customHeight="1">
      <c r="A3350" s="200">
        <v>87</v>
      </c>
      <c r="B3350" s="193" t="s">
        <v>1493</v>
      </c>
      <c r="C3350" s="194">
        <v>42774</v>
      </c>
      <c r="D3350" s="194" t="s">
        <v>9639</v>
      </c>
      <c r="E3350" s="195" t="s">
        <v>3</v>
      </c>
      <c r="F3350" s="195">
        <v>1474223</v>
      </c>
      <c r="G3350" s="195"/>
      <c r="H3350" s="196" t="s">
        <v>9640</v>
      </c>
      <c r="I3350" s="197">
        <v>0</v>
      </c>
      <c r="J3350" s="197">
        <v>11024</v>
      </c>
      <c r="K3350" s="198">
        <f t="shared" si="52"/>
        <v>11024</v>
      </c>
      <c r="L3350" s="199" t="s">
        <v>1580</v>
      </c>
    </row>
    <row r="3351" spans="1:12" ht="56.25" customHeight="1">
      <c r="A3351" s="200">
        <v>87</v>
      </c>
      <c r="B3351" s="193" t="s">
        <v>1493</v>
      </c>
      <c r="C3351" s="194">
        <v>42774</v>
      </c>
      <c r="D3351" s="194" t="s">
        <v>9641</v>
      </c>
      <c r="E3351" s="195" t="s">
        <v>3</v>
      </c>
      <c r="F3351" s="195">
        <v>1474250</v>
      </c>
      <c r="G3351" s="195"/>
      <c r="H3351" s="196" t="s">
        <v>9642</v>
      </c>
      <c r="I3351" s="197">
        <v>0</v>
      </c>
      <c r="J3351" s="197">
        <v>1303</v>
      </c>
      <c r="K3351" s="198">
        <f t="shared" si="52"/>
        <v>1303</v>
      </c>
      <c r="L3351" s="199" t="s">
        <v>1580</v>
      </c>
    </row>
    <row r="3352" spans="1:12" ht="56.25" customHeight="1">
      <c r="A3352" s="193" t="s">
        <v>628</v>
      </c>
      <c r="B3352" s="193" t="s">
        <v>627</v>
      </c>
      <c r="C3352" s="194">
        <v>42774</v>
      </c>
      <c r="D3352" s="194" t="s">
        <v>9643</v>
      </c>
      <c r="E3352" s="195" t="s">
        <v>3</v>
      </c>
      <c r="F3352" s="195">
        <v>1474252</v>
      </c>
      <c r="G3352" s="195"/>
      <c r="H3352" s="196" t="s">
        <v>9644</v>
      </c>
      <c r="I3352" s="197">
        <v>0</v>
      </c>
      <c r="J3352" s="197">
        <v>10691.78</v>
      </c>
      <c r="K3352" s="198">
        <f t="shared" si="52"/>
        <v>10691.78</v>
      </c>
      <c r="L3352" s="199" t="s">
        <v>1580</v>
      </c>
    </row>
    <row r="3353" spans="1:12" ht="56.25" customHeight="1">
      <c r="A3353" s="193" t="s">
        <v>628</v>
      </c>
      <c r="B3353" s="193" t="s">
        <v>627</v>
      </c>
      <c r="C3353" s="194">
        <v>42774</v>
      </c>
      <c r="D3353" s="194" t="s">
        <v>9645</v>
      </c>
      <c r="E3353" s="195" t="s">
        <v>3</v>
      </c>
      <c r="F3353" s="195">
        <v>1474253</v>
      </c>
      <c r="G3353" s="195"/>
      <c r="H3353" s="196" t="s">
        <v>9646</v>
      </c>
      <c r="I3353" s="197">
        <v>0</v>
      </c>
      <c r="J3353" s="197">
        <v>2899.78</v>
      </c>
      <c r="K3353" s="198">
        <f t="shared" si="52"/>
        <v>2899.78</v>
      </c>
      <c r="L3353" s="199" t="s">
        <v>1580</v>
      </c>
    </row>
    <row r="3354" spans="1:12" ht="56.25" customHeight="1">
      <c r="A3354" s="200" t="s">
        <v>628</v>
      </c>
      <c r="B3354" s="193" t="s">
        <v>627</v>
      </c>
      <c r="C3354" s="194">
        <v>42774</v>
      </c>
      <c r="D3354" s="194" t="s">
        <v>9647</v>
      </c>
      <c r="E3354" s="195" t="s">
        <v>3</v>
      </c>
      <c r="F3354" s="195">
        <v>1474094</v>
      </c>
      <c r="G3354" s="195"/>
      <c r="H3354" s="196" t="s">
        <v>9648</v>
      </c>
      <c r="I3354" s="197">
        <v>0</v>
      </c>
      <c r="J3354" s="197">
        <v>1300</v>
      </c>
      <c r="K3354" s="198">
        <f t="shared" si="52"/>
        <v>1300</v>
      </c>
      <c r="L3354" s="199" t="s">
        <v>1580</v>
      </c>
    </row>
    <row r="3355" spans="1:12" ht="56.25" customHeight="1">
      <c r="A3355" s="200">
        <v>70</v>
      </c>
      <c r="B3355" s="193" t="s">
        <v>4499</v>
      </c>
      <c r="C3355" s="194">
        <v>42774</v>
      </c>
      <c r="D3355" s="194" t="s">
        <v>9649</v>
      </c>
      <c r="E3355" s="195" t="s">
        <v>3</v>
      </c>
      <c r="F3355" s="195">
        <v>1474104</v>
      </c>
      <c r="G3355" s="195"/>
      <c r="H3355" s="196" t="s">
        <v>9650</v>
      </c>
      <c r="I3355" s="197">
        <v>0</v>
      </c>
      <c r="J3355" s="197">
        <v>715</v>
      </c>
      <c r="K3355" s="198">
        <f t="shared" si="52"/>
        <v>715</v>
      </c>
      <c r="L3355" s="199" t="s">
        <v>1580</v>
      </c>
    </row>
    <row r="3356" spans="1:12" ht="56.25" customHeight="1">
      <c r="A3356" s="200">
        <v>154</v>
      </c>
      <c r="B3356" s="193" t="s">
        <v>9651</v>
      </c>
      <c r="C3356" s="194">
        <v>42774</v>
      </c>
      <c r="D3356" s="194" t="s">
        <v>9652</v>
      </c>
      <c r="E3356" s="195" t="s">
        <v>3</v>
      </c>
      <c r="F3356" s="195">
        <v>1474140</v>
      </c>
      <c r="G3356" s="195"/>
      <c r="H3356" s="196" t="s">
        <v>9653</v>
      </c>
      <c r="I3356" s="197">
        <v>0</v>
      </c>
      <c r="J3356" s="197">
        <v>60</v>
      </c>
      <c r="K3356" s="198">
        <f t="shared" si="52"/>
        <v>60</v>
      </c>
      <c r="L3356" s="199" t="s">
        <v>1580</v>
      </c>
    </row>
    <row r="3357" spans="1:12" ht="56.25" customHeight="1">
      <c r="A3357" s="200">
        <v>222</v>
      </c>
      <c r="B3357" s="193" t="s">
        <v>1398</v>
      </c>
      <c r="C3357" s="194">
        <v>42774</v>
      </c>
      <c r="D3357" s="194" t="s">
        <v>9654</v>
      </c>
      <c r="E3357" s="195" t="s">
        <v>3</v>
      </c>
      <c r="F3357" s="195">
        <v>1474172</v>
      </c>
      <c r="G3357" s="195"/>
      <c r="H3357" s="196" t="s">
        <v>9655</v>
      </c>
      <c r="I3357" s="197">
        <v>0</v>
      </c>
      <c r="J3357" s="197">
        <v>3460</v>
      </c>
      <c r="K3357" s="198">
        <f t="shared" si="52"/>
        <v>3460</v>
      </c>
      <c r="L3357" s="199" t="s">
        <v>1580</v>
      </c>
    </row>
    <row r="3358" spans="1:12" ht="56.25" customHeight="1">
      <c r="A3358" s="200" t="s">
        <v>628</v>
      </c>
      <c r="B3358" s="193" t="s">
        <v>627</v>
      </c>
      <c r="C3358" s="194">
        <v>42774</v>
      </c>
      <c r="D3358" s="194" t="s">
        <v>9656</v>
      </c>
      <c r="E3358" s="195" t="s">
        <v>3</v>
      </c>
      <c r="F3358" s="195">
        <v>1474188</v>
      </c>
      <c r="G3358" s="195"/>
      <c r="H3358" s="196" t="s">
        <v>9657</v>
      </c>
      <c r="I3358" s="197">
        <v>0</v>
      </c>
      <c r="J3358" s="197">
        <v>1007.2</v>
      </c>
      <c r="K3358" s="198">
        <f t="shared" si="52"/>
        <v>1007.2</v>
      </c>
      <c r="L3358" s="199" t="s">
        <v>1580</v>
      </c>
    </row>
    <row r="3359" spans="1:12" ht="56.25" customHeight="1">
      <c r="A3359" s="200" t="s">
        <v>628</v>
      </c>
      <c r="B3359" s="193" t="s">
        <v>627</v>
      </c>
      <c r="C3359" s="194">
        <v>42774</v>
      </c>
      <c r="D3359" s="194" t="s">
        <v>9658</v>
      </c>
      <c r="E3359" s="195" t="s">
        <v>3</v>
      </c>
      <c r="F3359" s="195">
        <v>1474190</v>
      </c>
      <c r="G3359" s="195"/>
      <c r="H3359" s="196" t="s">
        <v>9659</v>
      </c>
      <c r="I3359" s="197">
        <v>0</v>
      </c>
      <c r="J3359" s="197">
        <v>3943.3</v>
      </c>
      <c r="K3359" s="198">
        <f t="shared" si="52"/>
        <v>3943.3</v>
      </c>
      <c r="L3359" s="199" t="s">
        <v>1580</v>
      </c>
    </row>
    <row r="3360" spans="1:12" ht="56.25" customHeight="1">
      <c r="A3360" s="200" t="s">
        <v>628</v>
      </c>
      <c r="B3360" s="193" t="s">
        <v>627</v>
      </c>
      <c r="C3360" s="194">
        <v>42774</v>
      </c>
      <c r="D3360" s="194" t="s">
        <v>9660</v>
      </c>
      <c r="E3360" s="195" t="s">
        <v>3</v>
      </c>
      <c r="F3360" s="195">
        <v>1474228</v>
      </c>
      <c r="G3360" s="195"/>
      <c r="H3360" s="196" t="s">
        <v>9661</v>
      </c>
      <c r="I3360" s="197">
        <v>0</v>
      </c>
      <c r="J3360" s="197">
        <v>723.2</v>
      </c>
      <c r="K3360" s="198">
        <f t="shared" si="52"/>
        <v>723.2</v>
      </c>
      <c r="L3360" s="199" t="s">
        <v>1580</v>
      </c>
    </row>
    <row r="3361" spans="1:12" ht="56.25" customHeight="1">
      <c r="A3361" s="200" t="s">
        <v>628</v>
      </c>
      <c r="B3361" s="193" t="s">
        <v>627</v>
      </c>
      <c r="C3361" s="194">
        <v>42774</v>
      </c>
      <c r="D3361" s="194" t="s">
        <v>9662</v>
      </c>
      <c r="E3361" s="195" t="s">
        <v>3</v>
      </c>
      <c r="F3361" s="195">
        <v>1474262</v>
      </c>
      <c r="G3361" s="195"/>
      <c r="H3361" s="196" t="s">
        <v>9663</v>
      </c>
      <c r="I3361" s="197">
        <v>0</v>
      </c>
      <c r="J3361" s="197">
        <v>96.5</v>
      </c>
      <c r="K3361" s="198">
        <f t="shared" si="52"/>
        <v>96.5</v>
      </c>
      <c r="L3361" s="199" t="s">
        <v>1580</v>
      </c>
    </row>
    <row r="3362" spans="1:12" ht="56.25" customHeight="1">
      <c r="A3362" s="200" t="s">
        <v>628</v>
      </c>
      <c r="B3362" s="193" t="s">
        <v>627</v>
      </c>
      <c r="C3362" s="194">
        <v>42774</v>
      </c>
      <c r="D3362" s="194" t="s">
        <v>9664</v>
      </c>
      <c r="E3362" s="195" t="s">
        <v>3</v>
      </c>
      <c r="F3362" s="195">
        <v>1474263</v>
      </c>
      <c r="G3362" s="195"/>
      <c r="H3362" s="196" t="s">
        <v>9665</v>
      </c>
      <c r="I3362" s="197">
        <v>0</v>
      </c>
      <c r="J3362" s="197">
        <v>96.5</v>
      </c>
      <c r="K3362" s="198">
        <f t="shared" si="52"/>
        <v>96.5</v>
      </c>
      <c r="L3362" s="199" t="s">
        <v>1580</v>
      </c>
    </row>
    <row r="3363" spans="1:12" ht="56.25" customHeight="1">
      <c r="A3363" s="200">
        <v>344</v>
      </c>
      <c r="B3363" s="193" t="s">
        <v>1484</v>
      </c>
      <c r="C3363" s="194">
        <v>42774</v>
      </c>
      <c r="D3363" s="194" t="s">
        <v>9666</v>
      </c>
      <c r="E3363" s="195" t="s">
        <v>3</v>
      </c>
      <c r="F3363" s="195">
        <v>1474266</v>
      </c>
      <c r="G3363" s="195"/>
      <c r="H3363" s="196" t="s">
        <v>9667</v>
      </c>
      <c r="I3363" s="197">
        <v>0</v>
      </c>
      <c r="J3363" s="197">
        <v>6593.18</v>
      </c>
      <c r="K3363" s="198">
        <f t="shared" si="52"/>
        <v>6593.18</v>
      </c>
      <c r="L3363" s="199" t="s">
        <v>1580</v>
      </c>
    </row>
    <row r="3364" spans="1:12" ht="56.25" customHeight="1">
      <c r="A3364" s="200" t="s">
        <v>628</v>
      </c>
      <c r="B3364" s="193" t="s">
        <v>627</v>
      </c>
      <c r="C3364" s="194">
        <v>42774</v>
      </c>
      <c r="D3364" s="194" t="s">
        <v>9668</v>
      </c>
      <c r="E3364" s="195" t="s">
        <v>3</v>
      </c>
      <c r="F3364" s="195">
        <v>1474276</v>
      </c>
      <c r="G3364" s="195"/>
      <c r="H3364" s="196" t="s">
        <v>9669</v>
      </c>
      <c r="I3364" s="197">
        <v>0</v>
      </c>
      <c r="J3364" s="197">
        <v>250</v>
      </c>
      <c r="K3364" s="198">
        <f t="shared" si="52"/>
        <v>250</v>
      </c>
      <c r="L3364" s="199" t="s">
        <v>1580</v>
      </c>
    </row>
    <row r="3365" spans="1:12" ht="56.25" customHeight="1">
      <c r="A3365" s="200">
        <v>15</v>
      </c>
      <c r="B3365" s="193" t="s">
        <v>1265</v>
      </c>
      <c r="C3365" s="194">
        <v>42774</v>
      </c>
      <c r="D3365" s="194" t="s">
        <v>9670</v>
      </c>
      <c r="E3365" s="195" t="s">
        <v>3</v>
      </c>
      <c r="F3365" s="195">
        <v>1474313</v>
      </c>
      <c r="G3365" s="195"/>
      <c r="H3365" s="196" t="s">
        <v>9671</v>
      </c>
      <c r="I3365" s="197">
        <v>0</v>
      </c>
      <c r="J3365" s="197">
        <v>39.07</v>
      </c>
      <c r="K3365" s="198">
        <f t="shared" si="52"/>
        <v>39.07</v>
      </c>
      <c r="L3365" s="199" t="s">
        <v>1580</v>
      </c>
    </row>
    <row r="3366" spans="1:12" ht="56.25" customHeight="1">
      <c r="A3366" s="200">
        <v>15</v>
      </c>
      <c r="B3366" s="193" t="s">
        <v>1265</v>
      </c>
      <c r="C3366" s="194">
        <v>42774</v>
      </c>
      <c r="D3366" s="194" t="s">
        <v>9672</v>
      </c>
      <c r="E3366" s="195" t="s">
        <v>3</v>
      </c>
      <c r="F3366" s="195">
        <v>1474317</v>
      </c>
      <c r="G3366" s="195"/>
      <c r="H3366" s="196" t="s">
        <v>9673</v>
      </c>
      <c r="I3366" s="197">
        <v>0</v>
      </c>
      <c r="J3366" s="197">
        <v>0.53</v>
      </c>
      <c r="K3366" s="198">
        <f t="shared" si="52"/>
        <v>0.53</v>
      </c>
      <c r="L3366" s="199" t="s">
        <v>1580</v>
      </c>
    </row>
    <row r="3367" spans="1:12" ht="56.25" customHeight="1">
      <c r="A3367" s="200">
        <v>15</v>
      </c>
      <c r="B3367" s="193" t="s">
        <v>1265</v>
      </c>
      <c r="C3367" s="194">
        <v>42774</v>
      </c>
      <c r="D3367" s="194" t="s">
        <v>9674</v>
      </c>
      <c r="E3367" s="195" t="s">
        <v>3</v>
      </c>
      <c r="F3367" s="195">
        <v>1474318</v>
      </c>
      <c r="G3367" s="195"/>
      <c r="H3367" s="196" t="s">
        <v>9675</v>
      </c>
      <c r="I3367" s="197">
        <v>0</v>
      </c>
      <c r="J3367" s="197">
        <v>33</v>
      </c>
      <c r="K3367" s="198">
        <f t="shared" si="52"/>
        <v>33</v>
      </c>
      <c r="L3367" s="199" t="s">
        <v>1580</v>
      </c>
    </row>
    <row r="3368" spans="1:12" ht="56.25" customHeight="1">
      <c r="A3368" s="200">
        <v>15</v>
      </c>
      <c r="B3368" s="193" t="s">
        <v>1265</v>
      </c>
      <c r="C3368" s="194">
        <v>42774</v>
      </c>
      <c r="D3368" s="194" t="s">
        <v>9676</v>
      </c>
      <c r="E3368" s="195" t="s">
        <v>3</v>
      </c>
      <c r="F3368" s="195">
        <v>1474327</v>
      </c>
      <c r="G3368" s="195"/>
      <c r="H3368" s="196" t="s">
        <v>9677</v>
      </c>
      <c r="I3368" s="197">
        <v>0</v>
      </c>
      <c r="J3368" s="197">
        <v>105.23</v>
      </c>
      <c r="K3368" s="204">
        <f t="shared" si="52"/>
        <v>105.23</v>
      </c>
      <c r="L3368" s="199" t="s">
        <v>8305</v>
      </c>
    </row>
    <row r="3369" spans="1:12" ht="56.25" customHeight="1">
      <c r="A3369" s="200">
        <v>41</v>
      </c>
      <c r="B3369" s="193" t="s">
        <v>1421</v>
      </c>
      <c r="C3369" s="194">
        <v>42774</v>
      </c>
      <c r="D3369" s="194" t="s">
        <v>9678</v>
      </c>
      <c r="E3369" s="195" t="s">
        <v>3</v>
      </c>
      <c r="F3369" s="195">
        <v>1474333</v>
      </c>
      <c r="G3369" s="195"/>
      <c r="H3369" s="196" t="s">
        <v>9679</v>
      </c>
      <c r="I3369" s="197">
        <v>0</v>
      </c>
      <c r="J3369" s="197">
        <v>371</v>
      </c>
      <c r="K3369" s="198">
        <f t="shared" si="52"/>
        <v>371</v>
      </c>
      <c r="L3369" s="199" t="s">
        <v>1580</v>
      </c>
    </row>
    <row r="3370" spans="1:12" ht="56.25" customHeight="1">
      <c r="A3370" s="200">
        <v>15</v>
      </c>
      <c r="B3370" s="193" t="s">
        <v>1265</v>
      </c>
      <c r="C3370" s="194">
        <v>42774</v>
      </c>
      <c r="D3370" s="194" t="s">
        <v>9680</v>
      </c>
      <c r="E3370" s="195" t="s">
        <v>3</v>
      </c>
      <c r="F3370" s="195">
        <v>1474345</v>
      </c>
      <c r="G3370" s="195"/>
      <c r="H3370" s="196" t="s">
        <v>9681</v>
      </c>
      <c r="I3370" s="197">
        <v>0</v>
      </c>
      <c r="J3370" s="197">
        <v>490.88</v>
      </c>
      <c r="K3370" s="198">
        <f t="shared" si="52"/>
        <v>490.88</v>
      </c>
      <c r="L3370" s="199" t="s">
        <v>1580</v>
      </c>
    </row>
    <row r="3371" spans="1:12" ht="56.25" customHeight="1">
      <c r="A3371" s="200">
        <v>15</v>
      </c>
      <c r="B3371" s="193" t="s">
        <v>1265</v>
      </c>
      <c r="C3371" s="194">
        <v>42774</v>
      </c>
      <c r="D3371" s="194" t="s">
        <v>9682</v>
      </c>
      <c r="E3371" s="195" t="s">
        <v>3</v>
      </c>
      <c r="F3371" s="195">
        <v>1474411</v>
      </c>
      <c r="G3371" s="195"/>
      <c r="H3371" s="196" t="s">
        <v>9683</v>
      </c>
      <c r="I3371" s="197">
        <v>0</v>
      </c>
      <c r="J3371" s="197">
        <v>7.0000000000000007E-2</v>
      </c>
      <c r="K3371" s="204">
        <f t="shared" si="52"/>
        <v>7.0000000000000007E-2</v>
      </c>
      <c r="L3371" s="199" t="s">
        <v>8305</v>
      </c>
    </row>
    <row r="3372" spans="1:12" ht="56.25" customHeight="1">
      <c r="A3372" s="200">
        <v>15</v>
      </c>
      <c r="B3372" s="193" t="s">
        <v>1265</v>
      </c>
      <c r="C3372" s="194">
        <v>42774</v>
      </c>
      <c r="D3372" s="194" t="s">
        <v>9684</v>
      </c>
      <c r="E3372" s="195" t="s">
        <v>3</v>
      </c>
      <c r="F3372" s="195">
        <v>1474412</v>
      </c>
      <c r="G3372" s="195"/>
      <c r="H3372" s="196" t="s">
        <v>9683</v>
      </c>
      <c r="I3372" s="197">
        <v>0</v>
      </c>
      <c r="J3372" s="197">
        <v>2.64</v>
      </c>
      <c r="K3372" s="204">
        <f t="shared" si="52"/>
        <v>2.64</v>
      </c>
      <c r="L3372" s="199" t="s">
        <v>8305</v>
      </c>
    </row>
    <row r="3373" spans="1:12" ht="56.25" customHeight="1">
      <c r="A3373" s="200">
        <v>15</v>
      </c>
      <c r="B3373" s="193" t="s">
        <v>1265</v>
      </c>
      <c r="C3373" s="194">
        <v>42774</v>
      </c>
      <c r="D3373" s="194" t="s">
        <v>9685</v>
      </c>
      <c r="E3373" s="195" t="s">
        <v>3</v>
      </c>
      <c r="F3373" s="195">
        <v>1474415</v>
      </c>
      <c r="G3373" s="195"/>
      <c r="H3373" s="196" t="s">
        <v>9683</v>
      </c>
      <c r="I3373" s="197">
        <v>0</v>
      </c>
      <c r="J3373" s="197">
        <v>11.86</v>
      </c>
      <c r="K3373" s="198">
        <f t="shared" si="52"/>
        <v>11.86</v>
      </c>
      <c r="L3373" s="199" t="s">
        <v>1580</v>
      </c>
    </row>
    <row r="3374" spans="1:12" ht="56.25" customHeight="1">
      <c r="A3374" s="200">
        <v>15</v>
      </c>
      <c r="B3374" s="193" t="s">
        <v>1265</v>
      </c>
      <c r="C3374" s="194">
        <v>42774</v>
      </c>
      <c r="D3374" s="194" t="s">
        <v>9686</v>
      </c>
      <c r="E3374" s="195" t="s">
        <v>3</v>
      </c>
      <c r="F3374" s="195">
        <v>1474426</v>
      </c>
      <c r="G3374" s="195"/>
      <c r="H3374" s="196" t="s">
        <v>9683</v>
      </c>
      <c r="I3374" s="197">
        <v>0</v>
      </c>
      <c r="J3374" s="197">
        <v>39.04</v>
      </c>
      <c r="K3374" s="198">
        <f t="shared" si="52"/>
        <v>39.04</v>
      </c>
      <c r="L3374" s="199" t="s">
        <v>1580</v>
      </c>
    </row>
    <row r="3375" spans="1:12" ht="56.25" customHeight="1">
      <c r="A3375" s="200">
        <v>15</v>
      </c>
      <c r="B3375" s="193" t="s">
        <v>1265</v>
      </c>
      <c r="C3375" s="194">
        <v>42774</v>
      </c>
      <c r="D3375" s="194" t="s">
        <v>9687</v>
      </c>
      <c r="E3375" s="195" t="s">
        <v>3</v>
      </c>
      <c r="F3375" s="195">
        <v>1474428</v>
      </c>
      <c r="G3375" s="195"/>
      <c r="H3375" s="196" t="s">
        <v>9683</v>
      </c>
      <c r="I3375" s="197">
        <v>0</v>
      </c>
      <c r="J3375" s="197">
        <v>40.159999999999997</v>
      </c>
      <c r="K3375" s="198">
        <f t="shared" si="52"/>
        <v>40.159999999999997</v>
      </c>
      <c r="L3375" s="199" t="s">
        <v>1580</v>
      </c>
    </row>
    <row r="3376" spans="1:12" ht="56.25" customHeight="1">
      <c r="A3376" s="200">
        <v>15</v>
      </c>
      <c r="B3376" s="193" t="s">
        <v>1265</v>
      </c>
      <c r="C3376" s="194">
        <v>42774</v>
      </c>
      <c r="D3376" s="194" t="s">
        <v>9688</v>
      </c>
      <c r="E3376" s="195" t="s">
        <v>3</v>
      </c>
      <c r="F3376" s="195">
        <v>1474430</v>
      </c>
      <c r="G3376" s="195"/>
      <c r="H3376" s="196" t="s">
        <v>9683</v>
      </c>
      <c r="I3376" s="197">
        <v>0</v>
      </c>
      <c r="J3376" s="197">
        <v>35.46</v>
      </c>
      <c r="K3376" s="198">
        <f t="shared" si="52"/>
        <v>35.46</v>
      </c>
      <c r="L3376" s="199" t="s">
        <v>1580</v>
      </c>
    </row>
    <row r="3377" spans="1:12" ht="56.25" customHeight="1">
      <c r="A3377" s="200">
        <v>15</v>
      </c>
      <c r="B3377" s="193" t="s">
        <v>1265</v>
      </c>
      <c r="C3377" s="194">
        <v>42774</v>
      </c>
      <c r="D3377" s="194" t="s">
        <v>9689</v>
      </c>
      <c r="E3377" s="195" t="s">
        <v>3</v>
      </c>
      <c r="F3377" s="195">
        <v>1474435</v>
      </c>
      <c r="G3377" s="195"/>
      <c r="H3377" s="196" t="s">
        <v>9690</v>
      </c>
      <c r="I3377" s="197">
        <v>0</v>
      </c>
      <c r="J3377" s="197">
        <v>579.54999999999995</v>
      </c>
      <c r="K3377" s="198">
        <f t="shared" si="52"/>
        <v>579.54999999999995</v>
      </c>
      <c r="L3377" s="199" t="s">
        <v>1580</v>
      </c>
    </row>
    <row r="3378" spans="1:12" ht="56.25" customHeight="1">
      <c r="A3378" s="200">
        <v>15</v>
      </c>
      <c r="B3378" s="193" t="s">
        <v>1265</v>
      </c>
      <c r="C3378" s="194">
        <v>42774</v>
      </c>
      <c r="D3378" s="194" t="s">
        <v>9691</v>
      </c>
      <c r="E3378" s="195" t="s">
        <v>3</v>
      </c>
      <c r="F3378" s="195">
        <v>1474475</v>
      </c>
      <c r="G3378" s="195"/>
      <c r="H3378" s="196" t="s">
        <v>9692</v>
      </c>
      <c r="I3378" s="197">
        <v>0</v>
      </c>
      <c r="J3378" s="197">
        <v>181.48</v>
      </c>
      <c r="K3378" s="204">
        <f t="shared" si="52"/>
        <v>181.48</v>
      </c>
      <c r="L3378" s="199" t="s">
        <v>8305</v>
      </c>
    </row>
    <row r="3379" spans="1:12" ht="56.25" customHeight="1">
      <c r="A3379" s="200">
        <v>15</v>
      </c>
      <c r="B3379" s="193" t="s">
        <v>1265</v>
      </c>
      <c r="C3379" s="194">
        <v>42774</v>
      </c>
      <c r="D3379" s="194" t="s">
        <v>9693</v>
      </c>
      <c r="E3379" s="195" t="s">
        <v>3</v>
      </c>
      <c r="F3379" s="195">
        <v>1474477</v>
      </c>
      <c r="G3379" s="195"/>
      <c r="H3379" s="196" t="s">
        <v>9694</v>
      </c>
      <c r="I3379" s="197">
        <v>0</v>
      </c>
      <c r="J3379" s="197">
        <v>52.92</v>
      </c>
      <c r="K3379" s="204">
        <f t="shared" si="52"/>
        <v>52.92</v>
      </c>
      <c r="L3379" s="199" t="s">
        <v>8305</v>
      </c>
    </row>
    <row r="3380" spans="1:12" ht="56.25" customHeight="1">
      <c r="A3380" s="200">
        <v>15</v>
      </c>
      <c r="B3380" s="193" t="s">
        <v>1265</v>
      </c>
      <c r="C3380" s="194">
        <v>42774</v>
      </c>
      <c r="D3380" s="194" t="s">
        <v>9695</v>
      </c>
      <c r="E3380" s="195" t="s">
        <v>3</v>
      </c>
      <c r="F3380" s="195">
        <v>1474482</v>
      </c>
      <c r="G3380" s="195"/>
      <c r="H3380" s="196" t="s">
        <v>9696</v>
      </c>
      <c r="I3380" s="197">
        <v>0</v>
      </c>
      <c r="J3380" s="197">
        <v>93.09</v>
      </c>
      <c r="K3380" s="204">
        <f t="shared" si="52"/>
        <v>93.09</v>
      </c>
      <c r="L3380" s="199" t="s">
        <v>8305</v>
      </c>
    </row>
    <row r="3381" spans="1:12" ht="56.25" customHeight="1">
      <c r="A3381" s="200">
        <v>15</v>
      </c>
      <c r="B3381" s="193" t="s">
        <v>1265</v>
      </c>
      <c r="C3381" s="194">
        <v>42774</v>
      </c>
      <c r="D3381" s="194" t="s">
        <v>9697</v>
      </c>
      <c r="E3381" s="195" t="s">
        <v>3</v>
      </c>
      <c r="F3381" s="195">
        <v>1474483</v>
      </c>
      <c r="G3381" s="195"/>
      <c r="H3381" s="196" t="s">
        <v>9698</v>
      </c>
      <c r="I3381" s="197">
        <v>0</v>
      </c>
      <c r="J3381" s="197">
        <v>117.25</v>
      </c>
      <c r="K3381" s="204">
        <f t="shared" si="52"/>
        <v>117.25</v>
      </c>
      <c r="L3381" s="199" t="s">
        <v>8305</v>
      </c>
    </row>
    <row r="3382" spans="1:12" ht="56.25" customHeight="1">
      <c r="A3382" s="200">
        <v>15</v>
      </c>
      <c r="B3382" s="193" t="s">
        <v>1265</v>
      </c>
      <c r="C3382" s="194">
        <v>42774</v>
      </c>
      <c r="D3382" s="194" t="s">
        <v>9699</v>
      </c>
      <c r="E3382" s="195" t="s">
        <v>3</v>
      </c>
      <c r="F3382" s="195">
        <v>1474484</v>
      </c>
      <c r="G3382" s="195"/>
      <c r="H3382" s="196" t="s">
        <v>9700</v>
      </c>
      <c r="I3382" s="197">
        <v>0</v>
      </c>
      <c r="J3382" s="197">
        <v>154.37</v>
      </c>
      <c r="K3382" s="204">
        <f t="shared" si="52"/>
        <v>154.37</v>
      </c>
      <c r="L3382" s="199" t="s">
        <v>8305</v>
      </c>
    </row>
    <row r="3383" spans="1:12" ht="56.25" customHeight="1">
      <c r="A3383" s="200">
        <v>15</v>
      </c>
      <c r="B3383" s="193" t="s">
        <v>1265</v>
      </c>
      <c r="C3383" s="194">
        <v>42774</v>
      </c>
      <c r="D3383" s="194" t="s">
        <v>9701</v>
      </c>
      <c r="E3383" s="195" t="s">
        <v>3</v>
      </c>
      <c r="F3383" s="195">
        <v>1474485</v>
      </c>
      <c r="G3383" s="195"/>
      <c r="H3383" s="196" t="s">
        <v>9702</v>
      </c>
      <c r="I3383" s="197">
        <v>0</v>
      </c>
      <c r="J3383" s="197">
        <v>161.94999999999999</v>
      </c>
      <c r="K3383" s="198">
        <f t="shared" si="52"/>
        <v>161.94999999999999</v>
      </c>
      <c r="L3383" s="199" t="s">
        <v>1580</v>
      </c>
    </row>
    <row r="3384" spans="1:12" ht="56.25" customHeight="1">
      <c r="A3384" s="200">
        <v>660</v>
      </c>
      <c r="B3384" s="193" t="s">
        <v>1327</v>
      </c>
      <c r="C3384" s="194">
        <v>42775</v>
      </c>
      <c r="D3384" s="194" t="s">
        <v>9703</v>
      </c>
      <c r="E3384" s="195" t="s">
        <v>3</v>
      </c>
      <c r="F3384" s="195">
        <v>1474600</v>
      </c>
      <c r="G3384" s="195"/>
      <c r="H3384" s="196" t="s">
        <v>9704</v>
      </c>
      <c r="I3384" s="197">
        <v>0</v>
      </c>
      <c r="J3384" s="197">
        <v>2426.8000000000002</v>
      </c>
      <c r="K3384" s="198">
        <f t="shared" si="52"/>
        <v>2426.8000000000002</v>
      </c>
      <c r="L3384" s="199" t="s">
        <v>1580</v>
      </c>
    </row>
    <row r="3385" spans="1:12" ht="56.25" customHeight="1">
      <c r="A3385" s="200">
        <v>15</v>
      </c>
      <c r="B3385" s="193" t="s">
        <v>1265</v>
      </c>
      <c r="C3385" s="194">
        <v>42775</v>
      </c>
      <c r="D3385" s="194" t="s">
        <v>9705</v>
      </c>
      <c r="E3385" s="195" t="s">
        <v>3</v>
      </c>
      <c r="F3385" s="195">
        <v>1474608</v>
      </c>
      <c r="G3385" s="195"/>
      <c r="H3385" s="196" t="s">
        <v>9706</v>
      </c>
      <c r="I3385" s="197">
        <v>0</v>
      </c>
      <c r="J3385" s="197">
        <v>330</v>
      </c>
      <c r="K3385" s="198">
        <f t="shared" si="52"/>
        <v>330</v>
      </c>
      <c r="L3385" s="199" t="s">
        <v>1580</v>
      </c>
    </row>
    <row r="3386" spans="1:12" ht="56.25" customHeight="1">
      <c r="A3386" s="200" t="s">
        <v>628</v>
      </c>
      <c r="B3386" s="193" t="s">
        <v>627</v>
      </c>
      <c r="C3386" s="194">
        <v>42775</v>
      </c>
      <c r="D3386" s="194" t="s">
        <v>9707</v>
      </c>
      <c r="E3386" s="195" t="s">
        <v>3</v>
      </c>
      <c r="F3386" s="195">
        <v>1474642</v>
      </c>
      <c r="G3386" s="195"/>
      <c r="H3386" s="196" t="s">
        <v>9708</v>
      </c>
      <c r="I3386" s="197">
        <v>0</v>
      </c>
      <c r="J3386" s="197">
        <v>3424.99</v>
      </c>
      <c r="K3386" s="198">
        <f t="shared" si="52"/>
        <v>3424.99</v>
      </c>
      <c r="L3386" s="199" t="s">
        <v>1580</v>
      </c>
    </row>
    <row r="3387" spans="1:12" ht="56.25" customHeight="1">
      <c r="A3387" s="200" t="s">
        <v>628</v>
      </c>
      <c r="B3387" s="193" t="s">
        <v>627</v>
      </c>
      <c r="C3387" s="194">
        <v>42775</v>
      </c>
      <c r="D3387" s="194" t="s">
        <v>9709</v>
      </c>
      <c r="E3387" s="195" t="s">
        <v>3</v>
      </c>
      <c r="F3387" s="195">
        <v>1474650</v>
      </c>
      <c r="G3387" s="195"/>
      <c r="H3387" s="196" t="s">
        <v>9710</v>
      </c>
      <c r="I3387" s="197">
        <v>0</v>
      </c>
      <c r="J3387" s="197">
        <v>4439.66</v>
      </c>
      <c r="K3387" s="198">
        <f t="shared" si="52"/>
        <v>4439.66</v>
      </c>
      <c r="L3387" s="199" t="s">
        <v>1580</v>
      </c>
    </row>
    <row r="3388" spans="1:12" ht="56.25" customHeight="1">
      <c r="A3388" s="200" t="s">
        <v>635</v>
      </c>
      <c r="B3388" s="193" t="s">
        <v>636</v>
      </c>
      <c r="C3388" s="194">
        <v>42775</v>
      </c>
      <c r="D3388" s="194" t="s">
        <v>9711</v>
      </c>
      <c r="E3388" s="195" t="s">
        <v>3</v>
      </c>
      <c r="F3388" s="195">
        <v>1474680</v>
      </c>
      <c r="G3388" s="195"/>
      <c r="H3388" s="196" t="s">
        <v>9712</v>
      </c>
      <c r="I3388" s="197">
        <v>0</v>
      </c>
      <c r="J3388" s="197">
        <v>3007.34</v>
      </c>
      <c r="K3388" s="198">
        <f t="shared" si="52"/>
        <v>3007.34</v>
      </c>
      <c r="L3388" s="199" t="s">
        <v>1580</v>
      </c>
    </row>
    <row r="3389" spans="1:12" ht="56.25" customHeight="1">
      <c r="A3389" s="200" t="s">
        <v>635</v>
      </c>
      <c r="B3389" s="193" t="s">
        <v>636</v>
      </c>
      <c r="C3389" s="194">
        <v>42775</v>
      </c>
      <c r="D3389" s="194" t="s">
        <v>9713</v>
      </c>
      <c r="E3389" s="195" t="s">
        <v>3</v>
      </c>
      <c r="F3389" s="195">
        <v>1474681</v>
      </c>
      <c r="G3389" s="195"/>
      <c r="H3389" s="196" t="s">
        <v>9714</v>
      </c>
      <c r="I3389" s="197">
        <v>0</v>
      </c>
      <c r="J3389" s="197">
        <v>15389.43</v>
      </c>
      <c r="K3389" s="198">
        <f t="shared" si="52"/>
        <v>15389.43</v>
      </c>
      <c r="L3389" s="199" t="s">
        <v>1580</v>
      </c>
    </row>
    <row r="3390" spans="1:12" ht="56.25" customHeight="1">
      <c r="A3390" s="200" t="s">
        <v>635</v>
      </c>
      <c r="B3390" s="193" t="s">
        <v>636</v>
      </c>
      <c r="C3390" s="194">
        <v>42775</v>
      </c>
      <c r="D3390" s="194" t="s">
        <v>9715</v>
      </c>
      <c r="E3390" s="195" t="s">
        <v>3</v>
      </c>
      <c r="F3390" s="195">
        <v>1474683</v>
      </c>
      <c r="G3390" s="195"/>
      <c r="H3390" s="196" t="s">
        <v>9716</v>
      </c>
      <c r="I3390" s="197">
        <v>0</v>
      </c>
      <c r="J3390" s="197">
        <v>30504.06</v>
      </c>
      <c r="K3390" s="198">
        <f t="shared" si="52"/>
        <v>30504.06</v>
      </c>
      <c r="L3390" s="199" t="s">
        <v>1580</v>
      </c>
    </row>
    <row r="3391" spans="1:12" ht="56.25" customHeight="1">
      <c r="A3391" s="200" t="s">
        <v>635</v>
      </c>
      <c r="B3391" s="193" t="s">
        <v>636</v>
      </c>
      <c r="C3391" s="194">
        <v>42775</v>
      </c>
      <c r="D3391" s="194" t="s">
        <v>9717</v>
      </c>
      <c r="E3391" s="195" t="s">
        <v>3</v>
      </c>
      <c r="F3391" s="195">
        <v>1474684</v>
      </c>
      <c r="G3391" s="195"/>
      <c r="H3391" s="196" t="s">
        <v>9718</v>
      </c>
      <c r="I3391" s="197">
        <v>0</v>
      </c>
      <c r="J3391" s="197">
        <v>38442.550000000003</v>
      </c>
      <c r="K3391" s="198">
        <f t="shared" si="52"/>
        <v>38442.550000000003</v>
      </c>
      <c r="L3391" s="199" t="s">
        <v>1580</v>
      </c>
    </row>
    <row r="3392" spans="1:12" ht="56.25" customHeight="1">
      <c r="A3392" s="200" t="s">
        <v>635</v>
      </c>
      <c r="B3392" s="193" t="s">
        <v>636</v>
      </c>
      <c r="C3392" s="194">
        <v>42775</v>
      </c>
      <c r="D3392" s="194" t="s">
        <v>9719</v>
      </c>
      <c r="E3392" s="195" t="s">
        <v>3</v>
      </c>
      <c r="F3392" s="195">
        <v>1474685</v>
      </c>
      <c r="G3392" s="195"/>
      <c r="H3392" s="196" t="s">
        <v>9720</v>
      </c>
      <c r="I3392" s="197">
        <v>0</v>
      </c>
      <c r="J3392" s="197">
        <v>21256.89</v>
      </c>
      <c r="K3392" s="198">
        <f t="shared" si="52"/>
        <v>21256.89</v>
      </c>
      <c r="L3392" s="199" t="s">
        <v>1580</v>
      </c>
    </row>
    <row r="3393" spans="1:12" ht="56.25" customHeight="1">
      <c r="A3393" s="200" t="s">
        <v>635</v>
      </c>
      <c r="B3393" s="193" t="s">
        <v>636</v>
      </c>
      <c r="C3393" s="194">
        <v>42775</v>
      </c>
      <c r="D3393" s="194" t="s">
        <v>9721</v>
      </c>
      <c r="E3393" s="195" t="s">
        <v>3</v>
      </c>
      <c r="F3393" s="195">
        <v>1474686</v>
      </c>
      <c r="G3393" s="195"/>
      <c r="H3393" s="196" t="s">
        <v>9722</v>
      </c>
      <c r="I3393" s="197">
        <v>0</v>
      </c>
      <c r="J3393" s="197">
        <v>227.38</v>
      </c>
      <c r="K3393" s="198">
        <f t="shared" si="52"/>
        <v>227.38</v>
      </c>
      <c r="L3393" s="199" t="s">
        <v>1580</v>
      </c>
    </row>
    <row r="3394" spans="1:12" ht="56.25" customHeight="1">
      <c r="A3394" s="200" t="s">
        <v>635</v>
      </c>
      <c r="B3394" s="193" t="s">
        <v>636</v>
      </c>
      <c r="C3394" s="194">
        <v>42775</v>
      </c>
      <c r="D3394" s="194" t="s">
        <v>9723</v>
      </c>
      <c r="E3394" s="195" t="s">
        <v>3</v>
      </c>
      <c r="F3394" s="195">
        <v>1474691</v>
      </c>
      <c r="G3394" s="195"/>
      <c r="H3394" s="196" t="s">
        <v>9724</v>
      </c>
      <c r="I3394" s="197">
        <v>0</v>
      </c>
      <c r="J3394" s="197">
        <v>1932.31</v>
      </c>
      <c r="K3394" s="198">
        <f t="shared" si="52"/>
        <v>1932.31</v>
      </c>
      <c r="L3394" s="199" t="s">
        <v>1580</v>
      </c>
    </row>
    <row r="3395" spans="1:12" ht="56.25" customHeight="1">
      <c r="A3395" s="200">
        <v>81</v>
      </c>
      <c r="B3395" s="193" t="s">
        <v>1497</v>
      </c>
      <c r="C3395" s="194">
        <v>42775</v>
      </c>
      <c r="D3395" s="194" t="s">
        <v>9725</v>
      </c>
      <c r="E3395" s="195" t="s">
        <v>3</v>
      </c>
      <c r="F3395" s="195">
        <v>1474702</v>
      </c>
      <c r="G3395" s="195"/>
      <c r="H3395" s="196" t="s">
        <v>9726</v>
      </c>
      <c r="I3395" s="197">
        <v>0</v>
      </c>
      <c r="J3395" s="197">
        <v>240.2</v>
      </c>
      <c r="K3395" s="198">
        <f t="shared" si="52"/>
        <v>240.2</v>
      </c>
      <c r="L3395" s="199" t="s">
        <v>1580</v>
      </c>
    </row>
    <row r="3396" spans="1:12" ht="56.25" customHeight="1">
      <c r="A3396" s="200">
        <v>86</v>
      </c>
      <c r="B3396" s="193" t="s">
        <v>1328</v>
      </c>
      <c r="C3396" s="194">
        <v>42775</v>
      </c>
      <c r="D3396" s="194" t="s">
        <v>9727</v>
      </c>
      <c r="E3396" s="195" t="s">
        <v>3</v>
      </c>
      <c r="F3396" s="195">
        <v>1474710</v>
      </c>
      <c r="G3396" s="195"/>
      <c r="H3396" s="196" t="s">
        <v>9728</v>
      </c>
      <c r="I3396" s="197">
        <v>0</v>
      </c>
      <c r="J3396" s="197">
        <v>100394.98</v>
      </c>
      <c r="K3396" s="198">
        <f t="shared" si="52"/>
        <v>100394.98</v>
      </c>
      <c r="L3396" s="199" t="s">
        <v>1580</v>
      </c>
    </row>
    <row r="3397" spans="1:12" ht="56.25" customHeight="1">
      <c r="A3397" s="200">
        <v>86</v>
      </c>
      <c r="B3397" s="193" t="s">
        <v>1328</v>
      </c>
      <c r="C3397" s="194">
        <v>42775</v>
      </c>
      <c r="D3397" s="194" t="s">
        <v>9729</v>
      </c>
      <c r="E3397" s="195" t="s">
        <v>3</v>
      </c>
      <c r="F3397" s="195">
        <v>1474711</v>
      </c>
      <c r="G3397" s="195"/>
      <c r="H3397" s="196" t="s">
        <v>9730</v>
      </c>
      <c r="I3397" s="197">
        <v>0</v>
      </c>
      <c r="J3397" s="197">
        <v>13</v>
      </c>
      <c r="K3397" s="198">
        <f t="shared" si="52"/>
        <v>13</v>
      </c>
      <c r="L3397" s="199" t="s">
        <v>1580</v>
      </c>
    </row>
    <row r="3398" spans="1:12" ht="56.25" customHeight="1">
      <c r="A3398" s="200">
        <v>86</v>
      </c>
      <c r="B3398" s="193" t="s">
        <v>1328</v>
      </c>
      <c r="C3398" s="194">
        <v>42775</v>
      </c>
      <c r="D3398" s="194" t="s">
        <v>9731</v>
      </c>
      <c r="E3398" s="195" t="s">
        <v>3</v>
      </c>
      <c r="F3398" s="195">
        <v>1474713</v>
      </c>
      <c r="G3398" s="195"/>
      <c r="H3398" s="196" t="s">
        <v>9732</v>
      </c>
      <c r="I3398" s="197">
        <v>0</v>
      </c>
      <c r="J3398" s="197">
        <v>4108.6400000000003</v>
      </c>
      <c r="K3398" s="198">
        <f t="shared" si="52"/>
        <v>4108.6400000000003</v>
      </c>
      <c r="L3398" s="199" t="s">
        <v>1580</v>
      </c>
    </row>
    <row r="3399" spans="1:12" ht="56.25" customHeight="1">
      <c r="A3399" s="200">
        <v>86</v>
      </c>
      <c r="B3399" s="193" t="s">
        <v>1328</v>
      </c>
      <c r="C3399" s="194">
        <v>42775</v>
      </c>
      <c r="D3399" s="194" t="s">
        <v>9733</v>
      </c>
      <c r="E3399" s="195" t="s">
        <v>3</v>
      </c>
      <c r="F3399" s="195">
        <v>1474715</v>
      </c>
      <c r="G3399" s="195"/>
      <c r="H3399" s="196" t="s">
        <v>9734</v>
      </c>
      <c r="I3399" s="197">
        <v>0</v>
      </c>
      <c r="J3399" s="197">
        <v>1198.3699999999999</v>
      </c>
      <c r="K3399" s="198">
        <f t="shared" si="52"/>
        <v>1198.3699999999999</v>
      </c>
      <c r="L3399" s="199" t="s">
        <v>1580</v>
      </c>
    </row>
    <row r="3400" spans="1:12" ht="56.25" customHeight="1">
      <c r="A3400" s="200">
        <v>86</v>
      </c>
      <c r="B3400" s="193" t="s">
        <v>1328</v>
      </c>
      <c r="C3400" s="194">
        <v>42775</v>
      </c>
      <c r="D3400" s="194" t="s">
        <v>9735</v>
      </c>
      <c r="E3400" s="195" t="s">
        <v>3</v>
      </c>
      <c r="F3400" s="195">
        <v>1474718</v>
      </c>
      <c r="G3400" s="195"/>
      <c r="H3400" s="196" t="s">
        <v>9736</v>
      </c>
      <c r="I3400" s="197">
        <v>0</v>
      </c>
      <c r="J3400" s="197">
        <v>6090.69</v>
      </c>
      <c r="K3400" s="198">
        <f t="shared" si="52"/>
        <v>6090.69</v>
      </c>
      <c r="L3400" s="199" t="s">
        <v>1580</v>
      </c>
    </row>
    <row r="3401" spans="1:12" ht="56.25" customHeight="1">
      <c r="A3401" s="200">
        <v>86</v>
      </c>
      <c r="B3401" s="193" t="s">
        <v>1409</v>
      </c>
      <c r="C3401" s="194">
        <v>42775</v>
      </c>
      <c r="D3401" s="194" t="s">
        <v>9737</v>
      </c>
      <c r="E3401" s="195" t="s">
        <v>3</v>
      </c>
      <c r="F3401" s="195">
        <v>1474719</v>
      </c>
      <c r="G3401" s="195"/>
      <c r="H3401" s="196" t="s">
        <v>9738</v>
      </c>
      <c r="I3401" s="197">
        <v>0</v>
      </c>
      <c r="J3401" s="197">
        <v>646982.5</v>
      </c>
      <c r="K3401" s="198">
        <f t="shared" ref="K3401:K3464" si="53">+I3401+J3401</f>
        <v>646982.5</v>
      </c>
      <c r="L3401" s="199" t="s">
        <v>1580</v>
      </c>
    </row>
    <row r="3402" spans="1:12" ht="56.25" customHeight="1">
      <c r="A3402" s="200">
        <v>169</v>
      </c>
      <c r="B3402" s="193" t="s">
        <v>1338</v>
      </c>
      <c r="C3402" s="194">
        <v>42775</v>
      </c>
      <c r="D3402" s="194" t="s">
        <v>9739</v>
      </c>
      <c r="E3402" s="195" t="s">
        <v>3</v>
      </c>
      <c r="F3402" s="195">
        <v>1474732</v>
      </c>
      <c r="G3402" s="195"/>
      <c r="H3402" s="196" t="s">
        <v>9740</v>
      </c>
      <c r="I3402" s="197">
        <v>0</v>
      </c>
      <c r="J3402" s="197">
        <v>24582.28</v>
      </c>
      <c r="K3402" s="198">
        <f t="shared" si="53"/>
        <v>24582.28</v>
      </c>
      <c r="L3402" s="199" t="s">
        <v>1580</v>
      </c>
    </row>
    <row r="3403" spans="1:12" ht="56.25" customHeight="1">
      <c r="A3403" s="200">
        <v>315</v>
      </c>
      <c r="B3403" s="193" t="s">
        <v>1483</v>
      </c>
      <c r="C3403" s="194">
        <v>42775</v>
      </c>
      <c r="D3403" s="194" t="s">
        <v>9741</v>
      </c>
      <c r="E3403" s="195" t="s">
        <v>3</v>
      </c>
      <c r="F3403" s="195">
        <v>1474733</v>
      </c>
      <c r="G3403" s="195"/>
      <c r="H3403" s="196" t="s">
        <v>9742</v>
      </c>
      <c r="I3403" s="197">
        <v>0</v>
      </c>
      <c r="J3403" s="197">
        <v>11087.63</v>
      </c>
      <c r="K3403" s="198">
        <f t="shared" si="53"/>
        <v>11087.63</v>
      </c>
      <c r="L3403" s="199" t="s">
        <v>1580</v>
      </c>
    </row>
    <row r="3404" spans="1:12" ht="56.25" customHeight="1">
      <c r="A3404" s="200">
        <v>650</v>
      </c>
      <c r="B3404" s="193" t="s">
        <v>1419</v>
      </c>
      <c r="C3404" s="194">
        <v>42775</v>
      </c>
      <c r="D3404" s="194" t="s">
        <v>9743</v>
      </c>
      <c r="E3404" s="195" t="s">
        <v>3</v>
      </c>
      <c r="F3404" s="195">
        <v>1474734</v>
      </c>
      <c r="G3404" s="195"/>
      <c r="H3404" s="196" t="s">
        <v>9744</v>
      </c>
      <c r="I3404" s="197">
        <v>0</v>
      </c>
      <c r="J3404" s="197">
        <v>16193.23</v>
      </c>
      <c r="K3404" s="198">
        <f t="shared" si="53"/>
        <v>16193.23</v>
      </c>
      <c r="L3404" s="199" t="s">
        <v>1580</v>
      </c>
    </row>
    <row r="3405" spans="1:12" ht="56.25" customHeight="1">
      <c r="A3405" s="200">
        <v>374</v>
      </c>
      <c r="B3405" s="193" t="s">
        <v>5435</v>
      </c>
      <c r="C3405" s="194">
        <v>42775</v>
      </c>
      <c r="D3405" s="194" t="s">
        <v>9745</v>
      </c>
      <c r="E3405" s="195" t="s">
        <v>3</v>
      </c>
      <c r="F3405" s="195">
        <v>1474735</v>
      </c>
      <c r="G3405" s="195"/>
      <c r="H3405" s="196" t="s">
        <v>9746</v>
      </c>
      <c r="I3405" s="197">
        <v>0</v>
      </c>
      <c r="J3405" s="197">
        <v>2190.13</v>
      </c>
      <c r="K3405" s="198">
        <f t="shared" si="53"/>
        <v>2190.13</v>
      </c>
      <c r="L3405" s="199" t="s">
        <v>1580</v>
      </c>
    </row>
    <row r="3406" spans="1:12" ht="56.25" customHeight="1">
      <c r="A3406" s="200" t="s">
        <v>628</v>
      </c>
      <c r="B3406" s="193" t="s">
        <v>627</v>
      </c>
      <c r="C3406" s="194">
        <v>42775</v>
      </c>
      <c r="D3406" s="194" t="s">
        <v>9747</v>
      </c>
      <c r="E3406" s="195" t="s">
        <v>3</v>
      </c>
      <c r="F3406" s="195">
        <v>1474595</v>
      </c>
      <c r="G3406" s="195"/>
      <c r="H3406" s="196" t="s">
        <v>9748</v>
      </c>
      <c r="I3406" s="197">
        <v>0</v>
      </c>
      <c r="J3406" s="197">
        <v>881.65</v>
      </c>
      <c r="K3406" s="198">
        <f t="shared" si="53"/>
        <v>881.65</v>
      </c>
      <c r="L3406" s="199" t="s">
        <v>1580</v>
      </c>
    </row>
    <row r="3407" spans="1:12" ht="56.25" customHeight="1">
      <c r="A3407" s="200" t="s">
        <v>628</v>
      </c>
      <c r="B3407" s="193" t="s">
        <v>627</v>
      </c>
      <c r="C3407" s="194">
        <v>42775</v>
      </c>
      <c r="D3407" s="194" t="s">
        <v>9749</v>
      </c>
      <c r="E3407" s="195" t="s">
        <v>3</v>
      </c>
      <c r="F3407" s="195">
        <v>1474646</v>
      </c>
      <c r="G3407" s="195"/>
      <c r="H3407" s="196" t="s">
        <v>9750</v>
      </c>
      <c r="I3407" s="197">
        <v>0</v>
      </c>
      <c r="J3407" s="197">
        <v>52.88</v>
      </c>
      <c r="K3407" s="198">
        <f t="shared" si="53"/>
        <v>52.88</v>
      </c>
      <c r="L3407" s="199" t="s">
        <v>1580</v>
      </c>
    </row>
    <row r="3408" spans="1:12" ht="56.25" customHeight="1">
      <c r="A3408" s="200">
        <v>312</v>
      </c>
      <c r="B3408" s="193" t="s">
        <v>8280</v>
      </c>
      <c r="C3408" s="194">
        <v>42775</v>
      </c>
      <c r="D3408" s="194" t="s">
        <v>9751</v>
      </c>
      <c r="E3408" s="195" t="s">
        <v>3</v>
      </c>
      <c r="F3408" s="195">
        <v>1474647</v>
      </c>
      <c r="G3408" s="195"/>
      <c r="H3408" s="196" t="s">
        <v>9752</v>
      </c>
      <c r="I3408" s="197">
        <v>0</v>
      </c>
      <c r="J3408" s="197">
        <v>465</v>
      </c>
      <c r="K3408" s="198">
        <f t="shared" si="53"/>
        <v>465</v>
      </c>
      <c r="L3408" s="199" t="s">
        <v>1580</v>
      </c>
    </row>
    <row r="3409" spans="1:12" ht="56.25" customHeight="1">
      <c r="A3409" s="200">
        <v>312</v>
      </c>
      <c r="B3409" s="193" t="s">
        <v>8280</v>
      </c>
      <c r="C3409" s="194">
        <v>42775</v>
      </c>
      <c r="D3409" s="194" t="s">
        <v>9753</v>
      </c>
      <c r="E3409" s="195" t="s">
        <v>3</v>
      </c>
      <c r="F3409" s="195">
        <v>1474652</v>
      </c>
      <c r="G3409" s="195"/>
      <c r="H3409" s="196" t="s">
        <v>9754</v>
      </c>
      <c r="I3409" s="197">
        <v>0</v>
      </c>
      <c r="J3409" s="197">
        <v>2996.62</v>
      </c>
      <c r="K3409" s="198">
        <f t="shared" si="53"/>
        <v>2996.62</v>
      </c>
      <c r="L3409" s="199" t="s">
        <v>1580</v>
      </c>
    </row>
    <row r="3410" spans="1:12" ht="56.25" customHeight="1">
      <c r="A3410" s="200">
        <v>312</v>
      </c>
      <c r="B3410" s="193" t="s">
        <v>8280</v>
      </c>
      <c r="C3410" s="194">
        <v>42775</v>
      </c>
      <c r="D3410" s="194" t="s">
        <v>9755</v>
      </c>
      <c r="E3410" s="195" t="s">
        <v>3</v>
      </c>
      <c r="F3410" s="195">
        <v>1474654</v>
      </c>
      <c r="G3410" s="195"/>
      <c r="H3410" s="196" t="s">
        <v>9756</v>
      </c>
      <c r="I3410" s="197">
        <v>0</v>
      </c>
      <c r="J3410" s="197">
        <v>198</v>
      </c>
      <c r="K3410" s="198">
        <f t="shared" si="53"/>
        <v>198</v>
      </c>
      <c r="L3410" s="199" t="s">
        <v>1580</v>
      </c>
    </row>
    <row r="3411" spans="1:12" ht="56.25" customHeight="1">
      <c r="A3411" s="200">
        <v>312</v>
      </c>
      <c r="B3411" s="193" t="s">
        <v>8280</v>
      </c>
      <c r="C3411" s="194">
        <v>42775</v>
      </c>
      <c r="D3411" s="194" t="s">
        <v>9757</v>
      </c>
      <c r="E3411" s="195" t="s">
        <v>3</v>
      </c>
      <c r="F3411" s="195">
        <v>1474657</v>
      </c>
      <c r="G3411" s="195"/>
      <c r="H3411" s="196" t="s">
        <v>9758</v>
      </c>
      <c r="I3411" s="197">
        <v>0</v>
      </c>
      <c r="J3411" s="197">
        <v>200</v>
      </c>
      <c r="K3411" s="198">
        <f t="shared" si="53"/>
        <v>200</v>
      </c>
      <c r="L3411" s="199" t="s">
        <v>1580</v>
      </c>
    </row>
    <row r="3412" spans="1:12" ht="56.25" customHeight="1">
      <c r="A3412" s="200">
        <v>312</v>
      </c>
      <c r="B3412" s="193" t="s">
        <v>8280</v>
      </c>
      <c r="C3412" s="194">
        <v>42775</v>
      </c>
      <c r="D3412" s="194" t="s">
        <v>9759</v>
      </c>
      <c r="E3412" s="195" t="s">
        <v>3</v>
      </c>
      <c r="F3412" s="195">
        <v>1474661</v>
      </c>
      <c r="G3412" s="195"/>
      <c r="H3412" s="196" t="s">
        <v>9760</v>
      </c>
      <c r="I3412" s="197">
        <v>0</v>
      </c>
      <c r="J3412" s="197">
        <v>173</v>
      </c>
      <c r="K3412" s="198">
        <f t="shared" si="53"/>
        <v>173</v>
      </c>
      <c r="L3412" s="199" t="s">
        <v>1580</v>
      </c>
    </row>
    <row r="3413" spans="1:12" ht="56.25" customHeight="1">
      <c r="A3413" s="200">
        <v>312</v>
      </c>
      <c r="B3413" s="193" t="s">
        <v>8280</v>
      </c>
      <c r="C3413" s="194">
        <v>42775</v>
      </c>
      <c r="D3413" s="194" t="s">
        <v>9761</v>
      </c>
      <c r="E3413" s="195" t="s">
        <v>3</v>
      </c>
      <c r="F3413" s="195">
        <v>1474662</v>
      </c>
      <c r="G3413" s="195"/>
      <c r="H3413" s="196" t="s">
        <v>9762</v>
      </c>
      <c r="I3413" s="197">
        <v>0</v>
      </c>
      <c r="J3413" s="197">
        <v>3868.51</v>
      </c>
      <c r="K3413" s="198">
        <f t="shared" si="53"/>
        <v>3868.51</v>
      </c>
      <c r="L3413" s="199" t="s">
        <v>1580</v>
      </c>
    </row>
    <row r="3414" spans="1:12" ht="56.25" customHeight="1">
      <c r="A3414" s="200">
        <v>86</v>
      </c>
      <c r="B3414" s="193" t="s">
        <v>1328</v>
      </c>
      <c r="C3414" s="194">
        <v>42775</v>
      </c>
      <c r="D3414" s="194" t="s">
        <v>9763</v>
      </c>
      <c r="E3414" s="195" t="s">
        <v>3</v>
      </c>
      <c r="F3414" s="195">
        <v>1474722</v>
      </c>
      <c r="G3414" s="195"/>
      <c r="H3414" s="196" t="s">
        <v>9764</v>
      </c>
      <c r="I3414" s="197">
        <v>0</v>
      </c>
      <c r="J3414" s="197">
        <v>918.02</v>
      </c>
      <c r="K3414" s="198">
        <f t="shared" si="53"/>
        <v>918.02</v>
      </c>
      <c r="L3414" s="199" t="s">
        <v>1580</v>
      </c>
    </row>
    <row r="3415" spans="1:12" ht="56.25" customHeight="1">
      <c r="A3415" s="200">
        <v>86</v>
      </c>
      <c r="B3415" s="193" t="s">
        <v>1328</v>
      </c>
      <c r="C3415" s="194">
        <v>42775</v>
      </c>
      <c r="D3415" s="194" t="s">
        <v>9765</v>
      </c>
      <c r="E3415" s="195" t="s">
        <v>3</v>
      </c>
      <c r="F3415" s="195">
        <v>1474724</v>
      </c>
      <c r="G3415" s="195"/>
      <c r="H3415" s="196" t="s">
        <v>9766</v>
      </c>
      <c r="I3415" s="197">
        <v>0</v>
      </c>
      <c r="J3415" s="197">
        <v>2826</v>
      </c>
      <c r="K3415" s="198">
        <f t="shared" si="53"/>
        <v>2826</v>
      </c>
      <c r="L3415" s="199" t="s">
        <v>1580</v>
      </c>
    </row>
    <row r="3416" spans="1:12" ht="56.25" customHeight="1">
      <c r="A3416" s="200">
        <v>86</v>
      </c>
      <c r="B3416" s="193" t="s">
        <v>1328</v>
      </c>
      <c r="C3416" s="194">
        <v>42775</v>
      </c>
      <c r="D3416" s="194" t="s">
        <v>9767</v>
      </c>
      <c r="E3416" s="195" t="s">
        <v>3</v>
      </c>
      <c r="F3416" s="195">
        <v>1474725</v>
      </c>
      <c r="G3416" s="195"/>
      <c r="H3416" s="196" t="s">
        <v>9766</v>
      </c>
      <c r="I3416" s="197">
        <v>0</v>
      </c>
      <c r="J3416" s="197">
        <v>2484</v>
      </c>
      <c r="K3416" s="198">
        <f t="shared" si="53"/>
        <v>2484</v>
      </c>
      <c r="L3416" s="199" t="s">
        <v>1580</v>
      </c>
    </row>
    <row r="3417" spans="1:12" ht="56.25" customHeight="1">
      <c r="A3417" s="200">
        <v>86</v>
      </c>
      <c r="B3417" s="193" t="s">
        <v>1328</v>
      </c>
      <c r="C3417" s="194">
        <v>42775</v>
      </c>
      <c r="D3417" s="194" t="s">
        <v>9768</v>
      </c>
      <c r="E3417" s="195" t="s">
        <v>3</v>
      </c>
      <c r="F3417" s="195">
        <v>1474726</v>
      </c>
      <c r="G3417" s="195"/>
      <c r="H3417" s="196" t="s">
        <v>9769</v>
      </c>
      <c r="I3417" s="197">
        <v>0</v>
      </c>
      <c r="J3417" s="197">
        <v>4032</v>
      </c>
      <c r="K3417" s="198">
        <f t="shared" si="53"/>
        <v>4032</v>
      </c>
      <c r="L3417" s="199" t="s">
        <v>1580</v>
      </c>
    </row>
    <row r="3418" spans="1:12" ht="56.25" customHeight="1">
      <c r="A3418" s="200">
        <v>86</v>
      </c>
      <c r="B3418" s="193" t="s">
        <v>1328</v>
      </c>
      <c r="C3418" s="194">
        <v>42775</v>
      </c>
      <c r="D3418" s="194" t="s">
        <v>9770</v>
      </c>
      <c r="E3418" s="195" t="s">
        <v>3</v>
      </c>
      <c r="F3418" s="195">
        <v>1474727</v>
      </c>
      <c r="G3418" s="195"/>
      <c r="H3418" s="196" t="s">
        <v>9771</v>
      </c>
      <c r="I3418" s="197">
        <v>0</v>
      </c>
      <c r="J3418" s="197">
        <v>504</v>
      </c>
      <c r="K3418" s="198">
        <f t="shared" si="53"/>
        <v>504</v>
      </c>
      <c r="L3418" s="199" t="s">
        <v>1580</v>
      </c>
    </row>
    <row r="3419" spans="1:12" ht="56.25" customHeight="1">
      <c r="A3419" s="200">
        <v>574</v>
      </c>
      <c r="B3419" s="193" t="s">
        <v>1356</v>
      </c>
      <c r="C3419" s="194">
        <v>42775</v>
      </c>
      <c r="D3419" s="194" t="s">
        <v>9772</v>
      </c>
      <c r="E3419" s="195" t="s">
        <v>3</v>
      </c>
      <c r="F3419" s="195">
        <v>1474751</v>
      </c>
      <c r="G3419" s="195"/>
      <c r="H3419" s="196" t="s">
        <v>9773</v>
      </c>
      <c r="I3419" s="197">
        <v>0</v>
      </c>
      <c r="J3419" s="197">
        <v>34884.51</v>
      </c>
      <c r="K3419" s="198">
        <f t="shared" si="53"/>
        <v>34884.51</v>
      </c>
      <c r="L3419" s="199" t="s">
        <v>1580</v>
      </c>
    </row>
    <row r="3420" spans="1:12" ht="56.25" customHeight="1">
      <c r="A3420" s="200">
        <v>190</v>
      </c>
      <c r="B3420" s="193" t="s">
        <v>1329</v>
      </c>
      <c r="C3420" s="194">
        <v>42775</v>
      </c>
      <c r="D3420" s="194" t="s">
        <v>9774</v>
      </c>
      <c r="E3420" s="195" t="s">
        <v>3</v>
      </c>
      <c r="F3420" s="195">
        <v>1474786</v>
      </c>
      <c r="G3420" s="195"/>
      <c r="H3420" s="196" t="s">
        <v>9775</v>
      </c>
      <c r="I3420" s="197">
        <v>0</v>
      </c>
      <c r="J3420" s="197">
        <v>205</v>
      </c>
      <c r="K3420" s="198">
        <f t="shared" si="53"/>
        <v>205</v>
      </c>
      <c r="L3420" s="199" t="s">
        <v>1580</v>
      </c>
    </row>
    <row r="3421" spans="1:12" ht="56.25" customHeight="1">
      <c r="A3421" s="200" t="s">
        <v>628</v>
      </c>
      <c r="B3421" s="193" t="s">
        <v>627</v>
      </c>
      <c r="C3421" s="194">
        <v>42775</v>
      </c>
      <c r="D3421" s="194" t="s">
        <v>9776</v>
      </c>
      <c r="E3421" s="195" t="s">
        <v>3</v>
      </c>
      <c r="F3421" s="195">
        <v>1474787</v>
      </c>
      <c r="G3421" s="195"/>
      <c r="H3421" s="196" t="s">
        <v>9777</v>
      </c>
      <c r="I3421" s="197">
        <v>0</v>
      </c>
      <c r="J3421" s="197">
        <v>1385.78</v>
      </c>
      <c r="K3421" s="198">
        <f t="shared" si="53"/>
        <v>1385.78</v>
      </c>
      <c r="L3421" s="199" t="s">
        <v>1580</v>
      </c>
    </row>
    <row r="3422" spans="1:12" ht="56.25" customHeight="1">
      <c r="A3422" s="200">
        <v>190</v>
      </c>
      <c r="B3422" s="193" t="s">
        <v>1329</v>
      </c>
      <c r="C3422" s="194">
        <v>42775</v>
      </c>
      <c r="D3422" s="194" t="s">
        <v>9778</v>
      </c>
      <c r="E3422" s="195" t="s">
        <v>3</v>
      </c>
      <c r="F3422" s="195">
        <v>1474788</v>
      </c>
      <c r="G3422" s="195"/>
      <c r="H3422" s="196" t="s">
        <v>9779</v>
      </c>
      <c r="I3422" s="197">
        <v>0</v>
      </c>
      <c r="J3422" s="197">
        <v>155</v>
      </c>
      <c r="K3422" s="198">
        <f t="shared" si="53"/>
        <v>155</v>
      </c>
      <c r="L3422" s="199" t="s">
        <v>1580</v>
      </c>
    </row>
    <row r="3423" spans="1:12" ht="56.25" customHeight="1">
      <c r="A3423" s="200">
        <v>190</v>
      </c>
      <c r="B3423" s="193" t="s">
        <v>1329</v>
      </c>
      <c r="C3423" s="194">
        <v>42775</v>
      </c>
      <c r="D3423" s="194" t="s">
        <v>9780</v>
      </c>
      <c r="E3423" s="195" t="s">
        <v>3</v>
      </c>
      <c r="F3423" s="195">
        <v>1474789</v>
      </c>
      <c r="G3423" s="195"/>
      <c r="H3423" s="196" t="s">
        <v>9781</v>
      </c>
      <c r="I3423" s="197">
        <v>0</v>
      </c>
      <c r="J3423" s="197">
        <v>371</v>
      </c>
      <c r="K3423" s="198">
        <f t="shared" si="53"/>
        <v>371</v>
      </c>
      <c r="L3423" s="199" t="s">
        <v>1580</v>
      </c>
    </row>
    <row r="3424" spans="1:12" ht="56.25" customHeight="1">
      <c r="A3424" s="200">
        <v>190</v>
      </c>
      <c r="B3424" s="193" t="s">
        <v>1329</v>
      </c>
      <c r="C3424" s="194">
        <v>42775</v>
      </c>
      <c r="D3424" s="194" t="s">
        <v>9782</v>
      </c>
      <c r="E3424" s="195" t="s">
        <v>3</v>
      </c>
      <c r="F3424" s="195">
        <v>1474790</v>
      </c>
      <c r="G3424" s="195"/>
      <c r="H3424" s="196" t="s">
        <v>9783</v>
      </c>
      <c r="I3424" s="197">
        <v>0</v>
      </c>
      <c r="J3424" s="197">
        <v>39</v>
      </c>
      <c r="K3424" s="198">
        <f t="shared" si="53"/>
        <v>39</v>
      </c>
      <c r="L3424" s="199" t="s">
        <v>1580</v>
      </c>
    </row>
    <row r="3425" spans="1:12" ht="56.25" customHeight="1">
      <c r="A3425" s="200">
        <v>190</v>
      </c>
      <c r="B3425" s="193" t="s">
        <v>1329</v>
      </c>
      <c r="C3425" s="194">
        <v>42775</v>
      </c>
      <c r="D3425" s="194" t="s">
        <v>9784</v>
      </c>
      <c r="E3425" s="195" t="s">
        <v>3</v>
      </c>
      <c r="F3425" s="195">
        <v>1474792</v>
      </c>
      <c r="G3425" s="195"/>
      <c r="H3425" s="196" t="s">
        <v>9785</v>
      </c>
      <c r="I3425" s="197">
        <v>0</v>
      </c>
      <c r="J3425" s="197">
        <v>94</v>
      </c>
      <c r="K3425" s="198">
        <f t="shared" si="53"/>
        <v>94</v>
      </c>
      <c r="L3425" s="199" t="s">
        <v>1580</v>
      </c>
    </row>
    <row r="3426" spans="1:12" ht="56.25" customHeight="1">
      <c r="A3426" s="200">
        <v>190</v>
      </c>
      <c r="B3426" s="193" t="s">
        <v>1329</v>
      </c>
      <c r="C3426" s="194">
        <v>42775</v>
      </c>
      <c r="D3426" s="194" t="s">
        <v>9786</v>
      </c>
      <c r="E3426" s="195" t="s">
        <v>3</v>
      </c>
      <c r="F3426" s="195">
        <v>1474793</v>
      </c>
      <c r="G3426" s="195"/>
      <c r="H3426" s="196" t="s">
        <v>9787</v>
      </c>
      <c r="I3426" s="197">
        <v>0</v>
      </c>
      <c r="J3426" s="197">
        <v>155</v>
      </c>
      <c r="K3426" s="198">
        <f t="shared" si="53"/>
        <v>155</v>
      </c>
      <c r="L3426" s="199" t="s">
        <v>1580</v>
      </c>
    </row>
    <row r="3427" spans="1:12" ht="56.25" customHeight="1">
      <c r="A3427" s="200">
        <v>190</v>
      </c>
      <c r="B3427" s="193" t="s">
        <v>1329</v>
      </c>
      <c r="C3427" s="194">
        <v>42775</v>
      </c>
      <c r="D3427" s="194" t="s">
        <v>9788</v>
      </c>
      <c r="E3427" s="195" t="s">
        <v>3</v>
      </c>
      <c r="F3427" s="195">
        <v>1474794</v>
      </c>
      <c r="G3427" s="195"/>
      <c r="H3427" s="196" t="s">
        <v>9789</v>
      </c>
      <c r="I3427" s="197">
        <v>0</v>
      </c>
      <c r="J3427" s="197">
        <v>39</v>
      </c>
      <c r="K3427" s="198">
        <f t="shared" si="53"/>
        <v>39</v>
      </c>
      <c r="L3427" s="199" t="s">
        <v>1580</v>
      </c>
    </row>
    <row r="3428" spans="1:12" ht="56.25" customHeight="1">
      <c r="A3428" s="200">
        <v>190</v>
      </c>
      <c r="B3428" s="193" t="s">
        <v>1329</v>
      </c>
      <c r="C3428" s="194">
        <v>42775</v>
      </c>
      <c r="D3428" s="194" t="s">
        <v>9790</v>
      </c>
      <c r="E3428" s="195" t="s">
        <v>3</v>
      </c>
      <c r="F3428" s="195">
        <v>1474796</v>
      </c>
      <c r="G3428" s="195"/>
      <c r="H3428" s="196" t="s">
        <v>9791</v>
      </c>
      <c r="I3428" s="197">
        <v>0</v>
      </c>
      <c r="J3428" s="197">
        <v>39</v>
      </c>
      <c r="K3428" s="198">
        <f t="shared" si="53"/>
        <v>39</v>
      </c>
      <c r="L3428" s="199" t="s">
        <v>1580</v>
      </c>
    </row>
    <row r="3429" spans="1:12" ht="56.25" customHeight="1">
      <c r="A3429" s="200">
        <v>190</v>
      </c>
      <c r="B3429" s="193" t="s">
        <v>1329</v>
      </c>
      <c r="C3429" s="194">
        <v>42775</v>
      </c>
      <c r="D3429" s="194" t="s">
        <v>9792</v>
      </c>
      <c r="E3429" s="195" t="s">
        <v>3</v>
      </c>
      <c r="F3429" s="195">
        <v>1474797</v>
      </c>
      <c r="G3429" s="195"/>
      <c r="H3429" s="196" t="s">
        <v>9793</v>
      </c>
      <c r="I3429" s="197">
        <v>0</v>
      </c>
      <c r="J3429" s="197">
        <v>39</v>
      </c>
      <c r="K3429" s="198">
        <f t="shared" si="53"/>
        <v>39</v>
      </c>
      <c r="L3429" s="199" t="s">
        <v>1580</v>
      </c>
    </row>
    <row r="3430" spans="1:12" ht="56.25" customHeight="1">
      <c r="A3430" s="200">
        <v>190</v>
      </c>
      <c r="B3430" s="193" t="s">
        <v>1329</v>
      </c>
      <c r="C3430" s="194">
        <v>42775</v>
      </c>
      <c r="D3430" s="194" t="s">
        <v>9794</v>
      </c>
      <c r="E3430" s="195" t="s">
        <v>3</v>
      </c>
      <c r="F3430" s="195">
        <v>1474798</v>
      </c>
      <c r="G3430" s="195"/>
      <c r="H3430" s="196" t="s">
        <v>9795</v>
      </c>
      <c r="I3430" s="197">
        <v>0</v>
      </c>
      <c r="J3430" s="197">
        <v>39</v>
      </c>
      <c r="K3430" s="198">
        <f t="shared" si="53"/>
        <v>39</v>
      </c>
      <c r="L3430" s="199" t="s">
        <v>1580</v>
      </c>
    </row>
    <row r="3431" spans="1:12" ht="56.25" customHeight="1">
      <c r="A3431" s="200">
        <v>190</v>
      </c>
      <c r="B3431" s="193" t="s">
        <v>1329</v>
      </c>
      <c r="C3431" s="194">
        <v>42775</v>
      </c>
      <c r="D3431" s="194" t="s">
        <v>9796</v>
      </c>
      <c r="E3431" s="195" t="s">
        <v>3</v>
      </c>
      <c r="F3431" s="195">
        <v>1474799</v>
      </c>
      <c r="G3431" s="195"/>
      <c r="H3431" s="196" t="s">
        <v>9797</v>
      </c>
      <c r="I3431" s="197">
        <v>0</v>
      </c>
      <c r="J3431" s="197">
        <v>39</v>
      </c>
      <c r="K3431" s="198">
        <f t="shared" si="53"/>
        <v>39</v>
      </c>
      <c r="L3431" s="199" t="s">
        <v>1580</v>
      </c>
    </row>
    <row r="3432" spans="1:12" ht="56.25" customHeight="1">
      <c r="A3432" s="200">
        <v>190</v>
      </c>
      <c r="B3432" s="193" t="s">
        <v>1329</v>
      </c>
      <c r="C3432" s="194">
        <v>42775</v>
      </c>
      <c r="D3432" s="194" t="s">
        <v>9798</v>
      </c>
      <c r="E3432" s="195" t="s">
        <v>3</v>
      </c>
      <c r="F3432" s="195">
        <v>1474800</v>
      </c>
      <c r="G3432" s="195"/>
      <c r="H3432" s="196" t="s">
        <v>9799</v>
      </c>
      <c r="I3432" s="197">
        <v>0</v>
      </c>
      <c r="J3432" s="197">
        <v>39</v>
      </c>
      <c r="K3432" s="198">
        <f t="shared" si="53"/>
        <v>39</v>
      </c>
      <c r="L3432" s="199" t="s">
        <v>1580</v>
      </c>
    </row>
    <row r="3433" spans="1:12" ht="56.25" customHeight="1">
      <c r="A3433" s="200">
        <v>190</v>
      </c>
      <c r="B3433" s="193" t="s">
        <v>1329</v>
      </c>
      <c r="C3433" s="194">
        <v>42775</v>
      </c>
      <c r="D3433" s="194" t="s">
        <v>9800</v>
      </c>
      <c r="E3433" s="195" t="s">
        <v>3</v>
      </c>
      <c r="F3433" s="195">
        <v>1474801</v>
      </c>
      <c r="G3433" s="195"/>
      <c r="H3433" s="196" t="s">
        <v>9801</v>
      </c>
      <c r="I3433" s="197">
        <v>0</v>
      </c>
      <c r="J3433" s="197">
        <v>39</v>
      </c>
      <c r="K3433" s="198">
        <f t="shared" si="53"/>
        <v>39</v>
      </c>
      <c r="L3433" s="199" t="s">
        <v>1580</v>
      </c>
    </row>
    <row r="3434" spans="1:12" ht="56.25" customHeight="1">
      <c r="A3434" s="200">
        <v>190</v>
      </c>
      <c r="B3434" s="193" t="s">
        <v>1329</v>
      </c>
      <c r="C3434" s="194">
        <v>42775</v>
      </c>
      <c r="D3434" s="194" t="s">
        <v>9802</v>
      </c>
      <c r="E3434" s="195" t="s">
        <v>3</v>
      </c>
      <c r="F3434" s="195">
        <v>1474802</v>
      </c>
      <c r="G3434" s="195"/>
      <c r="H3434" s="196" t="s">
        <v>9803</v>
      </c>
      <c r="I3434" s="197">
        <v>0</v>
      </c>
      <c r="J3434" s="197">
        <v>155</v>
      </c>
      <c r="K3434" s="198">
        <f t="shared" si="53"/>
        <v>155</v>
      </c>
      <c r="L3434" s="199" t="s">
        <v>1580</v>
      </c>
    </row>
    <row r="3435" spans="1:12" ht="56.25" customHeight="1">
      <c r="A3435" s="200">
        <v>190</v>
      </c>
      <c r="B3435" s="193" t="s">
        <v>1329</v>
      </c>
      <c r="C3435" s="194">
        <v>42775</v>
      </c>
      <c r="D3435" s="194" t="s">
        <v>9804</v>
      </c>
      <c r="E3435" s="195" t="s">
        <v>3</v>
      </c>
      <c r="F3435" s="195">
        <v>1474803</v>
      </c>
      <c r="G3435" s="195"/>
      <c r="H3435" s="196" t="s">
        <v>9805</v>
      </c>
      <c r="I3435" s="197">
        <v>0</v>
      </c>
      <c r="J3435" s="197">
        <v>94</v>
      </c>
      <c r="K3435" s="198">
        <f t="shared" si="53"/>
        <v>94</v>
      </c>
      <c r="L3435" s="199" t="s">
        <v>1580</v>
      </c>
    </row>
    <row r="3436" spans="1:12" ht="56.25" customHeight="1">
      <c r="A3436" s="200">
        <v>190</v>
      </c>
      <c r="B3436" s="193" t="s">
        <v>1329</v>
      </c>
      <c r="C3436" s="194">
        <v>42775</v>
      </c>
      <c r="D3436" s="194" t="s">
        <v>9806</v>
      </c>
      <c r="E3436" s="195" t="s">
        <v>3</v>
      </c>
      <c r="F3436" s="195">
        <v>1474804</v>
      </c>
      <c r="G3436" s="195"/>
      <c r="H3436" s="196" t="s">
        <v>9807</v>
      </c>
      <c r="I3436" s="197">
        <v>0</v>
      </c>
      <c r="J3436" s="197">
        <v>39</v>
      </c>
      <c r="K3436" s="198">
        <f t="shared" si="53"/>
        <v>39</v>
      </c>
      <c r="L3436" s="199" t="s">
        <v>1580</v>
      </c>
    </row>
    <row r="3437" spans="1:12" ht="56.25" customHeight="1">
      <c r="A3437" s="200">
        <v>190</v>
      </c>
      <c r="B3437" s="193" t="s">
        <v>1329</v>
      </c>
      <c r="C3437" s="194">
        <v>42775</v>
      </c>
      <c r="D3437" s="194" t="s">
        <v>9808</v>
      </c>
      <c r="E3437" s="195" t="s">
        <v>3</v>
      </c>
      <c r="F3437" s="195">
        <v>1474805</v>
      </c>
      <c r="G3437" s="195"/>
      <c r="H3437" s="196" t="s">
        <v>9809</v>
      </c>
      <c r="I3437" s="197">
        <v>0</v>
      </c>
      <c r="J3437" s="197">
        <v>94</v>
      </c>
      <c r="K3437" s="198">
        <f t="shared" si="53"/>
        <v>94</v>
      </c>
      <c r="L3437" s="199" t="s">
        <v>1580</v>
      </c>
    </row>
    <row r="3438" spans="1:12" ht="56.25" customHeight="1">
      <c r="A3438" s="200">
        <v>190</v>
      </c>
      <c r="B3438" s="193" t="s">
        <v>1329</v>
      </c>
      <c r="C3438" s="194">
        <v>42775</v>
      </c>
      <c r="D3438" s="194" t="s">
        <v>9810</v>
      </c>
      <c r="E3438" s="195" t="s">
        <v>3</v>
      </c>
      <c r="F3438" s="195">
        <v>1474806</v>
      </c>
      <c r="G3438" s="195"/>
      <c r="H3438" s="196" t="s">
        <v>9811</v>
      </c>
      <c r="I3438" s="197">
        <v>0</v>
      </c>
      <c r="J3438" s="197">
        <v>39</v>
      </c>
      <c r="K3438" s="198">
        <f t="shared" si="53"/>
        <v>39</v>
      </c>
      <c r="L3438" s="199" t="s">
        <v>1580</v>
      </c>
    </row>
    <row r="3439" spans="1:12" ht="56.25" customHeight="1">
      <c r="A3439" s="200">
        <v>190</v>
      </c>
      <c r="B3439" s="193" t="s">
        <v>1329</v>
      </c>
      <c r="C3439" s="194">
        <v>42775</v>
      </c>
      <c r="D3439" s="194" t="s">
        <v>9812</v>
      </c>
      <c r="E3439" s="195" t="s">
        <v>3</v>
      </c>
      <c r="F3439" s="195">
        <v>1474807</v>
      </c>
      <c r="G3439" s="195"/>
      <c r="H3439" s="196" t="s">
        <v>9813</v>
      </c>
      <c r="I3439" s="197">
        <v>0</v>
      </c>
      <c r="J3439" s="197">
        <v>557</v>
      </c>
      <c r="K3439" s="198">
        <f t="shared" si="53"/>
        <v>557</v>
      </c>
      <c r="L3439" s="199" t="s">
        <v>1580</v>
      </c>
    </row>
    <row r="3440" spans="1:12" ht="56.25" customHeight="1">
      <c r="A3440" s="200">
        <v>190</v>
      </c>
      <c r="B3440" s="193" t="s">
        <v>1329</v>
      </c>
      <c r="C3440" s="194">
        <v>42775</v>
      </c>
      <c r="D3440" s="194" t="s">
        <v>9814</v>
      </c>
      <c r="E3440" s="195" t="s">
        <v>3</v>
      </c>
      <c r="F3440" s="195">
        <v>1474808</v>
      </c>
      <c r="G3440" s="195"/>
      <c r="H3440" s="196" t="s">
        <v>9815</v>
      </c>
      <c r="I3440" s="197">
        <v>0</v>
      </c>
      <c r="J3440" s="197">
        <v>39</v>
      </c>
      <c r="K3440" s="198">
        <f t="shared" si="53"/>
        <v>39</v>
      </c>
      <c r="L3440" s="199" t="s">
        <v>1580</v>
      </c>
    </row>
    <row r="3441" spans="1:12" ht="56.25" customHeight="1">
      <c r="A3441" s="200">
        <v>190</v>
      </c>
      <c r="B3441" s="193" t="s">
        <v>1329</v>
      </c>
      <c r="C3441" s="194">
        <v>42775</v>
      </c>
      <c r="D3441" s="194" t="s">
        <v>9816</v>
      </c>
      <c r="E3441" s="195" t="s">
        <v>3</v>
      </c>
      <c r="F3441" s="195">
        <v>1474809</v>
      </c>
      <c r="G3441" s="195"/>
      <c r="H3441" s="196" t="s">
        <v>9817</v>
      </c>
      <c r="I3441" s="197">
        <v>0</v>
      </c>
      <c r="J3441" s="197">
        <v>155</v>
      </c>
      <c r="K3441" s="198">
        <f t="shared" si="53"/>
        <v>155</v>
      </c>
      <c r="L3441" s="199" t="s">
        <v>1580</v>
      </c>
    </row>
    <row r="3442" spans="1:12" ht="56.25" customHeight="1">
      <c r="A3442" s="200">
        <v>190</v>
      </c>
      <c r="B3442" s="193" t="s">
        <v>1329</v>
      </c>
      <c r="C3442" s="194">
        <v>42775</v>
      </c>
      <c r="D3442" s="194" t="s">
        <v>9818</v>
      </c>
      <c r="E3442" s="195" t="s">
        <v>3</v>
      </c>
      <c r="F3442" s="195">
        <v>1474810</v>
      </c>
      <c r="G3442" s="195"/>
      <c r="H3442" s="196" t="s">
        <v>9819</v>
      </c>
      <c r="I3442" s="197">
        <v>0</v>
      </c>
      <c r="J3442" s="197">
        <v>205</v>
      </c>
      <c r="K3442" s="198">
        <f t="shared" si="53"/>
        <v>205</v>
      </c>
      <c r="L3442" s="199" t="s">
        <v>1580</v>
      </c>
    </row>
    <row r="3443" spans="1:12" ht="56.25" customHeight="1">
      <c r="A3443" s="200">
        <v>190</v>
      </c>
      <c r="B3443" s="193" t="s">
        <v>1329</v>
      </c>
      <c r="C3443" s="194">
        <v>42775</v>
      </c>
      <c r="D3443" s="194" t="s">
        <v>9820</v>
      </c>
      <c r="E3443" s="195" t="s">
        <v>3</v>
      </c>
      <c r="F3443" s="195">
        <v>1474811</v>
      </c>
      <c r="G3443" s="195"/>
      <c r="H3443" s="196" t="s">
        <v>9821</v>
      </c>
      <c r="I3443" s="197">
        <v>0</v>
      </c>
      <c r="J3443" s="197">
        <v>155</v>
      </c>
      <c r="K3443" s="198">
        <f t="shared" si="53"/>
        <v>155</v>
      </c>
      <c r="L3443" s="199" t="s">
        <v>1580</v>
      </c>
    </row>
    <row r="3444" spans="1:12" ht="56.25" customHeight="1">
      <c r="A3444" s="200">
        <v>190</v>
      </c>
      <c r="B3444" s="193" t="s">
        <v>1329</v>
      </c>
      <c r="C3444" s="194">
        <v>42775</v>
      </c>
      <c r="D3444" s="194" t="s">
        <v>9822</v>
      </c>
      <c r="E3444" s="195" t="s">
        <v>3</v>
      </c>
      <c r="F3444" s="195">
        <v>1474813</v>
      </c>
      <c r="G3444" s="195"/>
      <c r="H3444" s="196" t="s">
        <v>9823</v>
      </c>
      <c r="I3444" s="197">
        <v>0</v>
      </c>
      <c r="J3444" s="197">
        <v>261</v>
      </c>
      <c r="K3444" s="198">
        <f t="shared" si="53"/>
        <v>261</v>
      </c>
      <c r="L3444" s="199" t="s">
        <v>1580</v>
      </c>
    </row>
    <row r="3445" spans="1:12" ht="56.25" customHeight="1">
      <c r="A3445" s="200">
        <v>190</v>
      </c>
      <c r="B3445" s="193" t="s">
        <v>1329</v>
      </c>
      <c r="C3445" s="194">
        <v>42775</v>
      </c>
      <c r="D3445" s="194" t="s">
        <v>9824</v>
      </c>
      <c r="E3445" s="195" t="s">
        <v>3</v>
      </c>
      <c r="F3445" s="195">
        <v>1474814</v>
      </c>
      <c r="G3445" s="195"/>
      <c r="H3445" s="196" t="s">
        <v>9825</v>
      </c>
      <c r="I3445" s="197">
        <v>0</v>
      </c>
      <c r="J3445" s="197">
        <v>39</v>
      </c>
      <c r="K3445" s="198">
        <f t="shared" si="53"/>
        <v>39</v>
      </c>
      <c r="L3445" s="199" t="s">
        <v>1580</v>
      </c>
    </row>
    <row r="3446" spans="1:12" ht="56.25" customHeight="1">
      <c r="A3446" s="200">
        <v>190</v>
      </c>
      <c r="B3446" s="193" t="s">
        <v>1329</v>
      </c>
      <c r="C3446" s="194">
        <v>42775</v>
      </c>
      <c r="D3446" s="194" t="s">
        <v>9826</v>
      </c>
      <c r="E3446" s="195" t="s">
        <v>3</v>
      </c>
      <c r="F3446" s="195">
        <v>1474816</v>
      </c>
      <c r="G3446" s="195"/>
      <c r="H3446" s="196" t="s">
        <v>9827</v>
      </c>
      <c r="I3446" s="197">
        <v>0</v>
      </c>
      <c r="J3446" s="197">
        <v>155</v>
      </c>
      <c r="K3446" s="198">
        <f t="shared" si="53"/>
        <v>155</v>
      </c>
      <c r="L3446" s="199" t="s">
        <v>1580</v>
      </c>
    </row>
    <row r="3447" spans="1:12" ht="56.25" customHeight="1">
      <c r="A3447" s="200">
        <v>190</v>
      </c>
      <c r="B3447" s="193" t="s">
        <v>1329</v>
      </c>
      <c r="C3447" s="194">
        <v>42775</v>
      </c>
      <c r="D3447" s="194" t="s">
        <v>9828</v>
      </c>
      <c r="E3447" s="195" t="s">
        <v>3</v>
      </c>
      <c r="F3447" s="195">
        <v>1474817</v>
      </c>
      <c r="G3447" s="195"/>
      <c r="H3447" s="196" t="s">
        <v>9829</v>
      </c>
      <c r="I3447" s="197">
        <v>0</v>
      </c>
      <c r="J3447" s="197">
        <v>39</v>
      </c>
      <c r="K3447" s="198">
        <f t="shared" si="53"/>
        <v>39</v>
      </c>
      <c r="L3447" s="199" t="s">
        <v>1580</v>
      </c>
    </row>
    <row r="3448" spans="1:12" ht="56.25" customHeight="1">
      <c r="A3448" s="200">
        <v>190</v>
      </c>
      <c r="B3448" s="193" t="s">
        <v>1329</v>
      </c>
      <c r="C3448" s="194">
        <v>42775</v>
      </c>
      <c r="D3448" s="194" t="s">
        <v>9830</v>
      </c>
      <c r="E3448" s="195" t="s">
        <v>3</v>
      </c>
      <c r="F3448" s="195">
        <v>1474818</v>
      </c>
      <c r="G3448" s="195"/>
      <c r="H3448" s="196" t="s">
        <v>9831</v>
      </c>
      <c r="I3448" s="197">
        <v>0</v>
      </c>
      <c r="J3448" s="197">
        <v>621</v>
      </c>
      <c r="K3448" s="198">
        <f t="shared" si="53"/>
        <v>621</v>
      </c>
      <c r="L3448" s="199" t="s">
        <v>1580</v>
      </c>
    </row>
    <row r="3449" spans="1:12" ht="56.25" customHeight="1">
      <c r="A3449" s="200">
        <v>190</v>
      </c>
      <c r="B3449" s="193" t="s">
        <v>1329</v>
      </c>
      <c r="C3449" s="194">
        <v>42775</v>
      </c>
      <c r="D3449" s="194" t="s">
        <v>9832</v>
      </c>
      <c r="E3449" s="195" t="s">
        <v>3</v>
      </c>
      <c r="F3449" s="195">
        <v>1474819</v>
      </c>
      <c r="G3449" s="195"/>
      <c r="H3449" s="196" t="s">
        <v>9833</v>
      </c>
      <c r="I3449" s="197">
        <v>0</v>
      </c>
      <c r="J3449" s="197">
        <v>155</v>
      </c>
      <c r="K3449" s="198">
        <f t="shared" si="53"/>
        <v>155</v>
      </c>
      <c r="L3449" s="199" t="s">
        <v>1580</v>
      </c>
    </row>
    <row r="3450" spans="1:12" ht="56.25" customHeight="1">
      <c r="A3450" s="200">
        <v>190</v>
      </c>
      <c r="B3450" s="193" t="s">
        <v>1329</v>
      </c>
      <c r="C3450" s="194">
        <v>42775</v>
      </c>
      <c r="D3450" s="194" t="s">
        <v>9834</v>
      </c>
      <c r="E3450" s="195" t="s">
        <v>3</v>
      </c>
      <c r="F3450" s="195">
        <v>1474820</v>
      </c>
      <c r="G3450" s="195"/>
      <c r="H3450" s="196" t="s">
        <v>9835</v>
      </c>
      <c r="I3450" s="197">
        <v>0</v>
      </c>
      <c r="J3450" s="197">
        <v>94</v>
      </c>
      <c r="K3450" s="198">
        <f t="shared" si="53"/>
        <v>94</v>
      </c>
      <c r="L3450" s="199" t="s">
        <v>1580</v>
      </c>
    </row>
    <row r="3451" spans="1:12" ht="56.25" customHeight="1">
      <c r="A3451" s="200">
        <v>190</v>
      </c>
      <c r="B3451" s="193" t="s">
        <v>1329</v>
      </c>
      <c r="C3451" s="194">
        <v>42775</v>
      </c>
      <c r="D3451" s="194" t="s">
        <v>9836</v>
      </c>
      <c r="E3451" s="195" t="s">
        <v>3</v>
      </c>
      <c r="F3451" s="195">
        <v>1474823</v>
      </c>
      <c r="G3451" s="195"/>
      <c r="H3451" s="196" t="s">
        <v>9837</v>
      </c>
      <c r="I3451" s="197">
        <v>0</v>
      </c>
      <c r="J3451" s="197">
        <v>94</v>
      </c>
      <c r="K3451" s="198">
        <f t="shared" si="53"/>
        <v>94</v>
      </c>
      <c r="L3451" s="199" t="s">
        <v>1580</v>
      </c>
    </row>
    <row r="3452" spans="1:12" ht="56.25" customHeight="1">
      <c r="A3452" s="200" t="s">
        <v>628</v>
      </c>
      <c r="B3452" s="193" t="s">
        <v>627</v>
      </c>
      <c r="C3452" s="194">
        <v>42775</v>
      </c>
      <c r="D3452" s="194" t="s">
        <v>9838</v>
      </c>
      <c r="E3452" s="195" t="s">
        <v>3</v>
      </c>
      <c r="F3452" s="195">
        <v>1474840</v>
      </c>
      <c r="G3452" s="195"/>
      <c r="H3452" s="196" t="s">
        <v>9839</v>
      </c>
      <c r="I3452" s="197">
        <v>0</v>
      </c>
      <c r="J3452" s="197">
        <v>15000</v>
      </c>
      <c r="K3452" s="198">
        <f t="shared" si="53"/>
        <v>15000</v>
      </c>
      <c r="L3452" s="199" t="s">
        <v>1580</v>
      </c>
    </row>
    <row r="3453" spans="1:12" ht="56.25" customHeight="1">
      <c r="A3453" s="200">
        <v>222</v>
      </c>
      <c r="B3453" s="193" t="s">
        <v>1398</v>
      </c>
      <c r="C3453" s="194">
        <v>42776</v>
      </c>
      <c r="D3453" s="194" t="s">
        <v>9840</v>
      </c>
      <c r="E3453" s="195" t="s">
        <v>3</v>
      </c>
      <c r="F3453" s="195">
        <v>1475039</v>
      </c>
      <c r="G3453" s="195"/>
      <c r="H3453" s="196" t="s">
        <v>9841</v>
      </c>
      <c r="I3453" s="197">
        <v>0</v>
      </c>
      <c r="J3453" s="197">
        <v>5042.7700000000004</v>
      </c>
      <c r="K3453" s="198">
        <f t="shared" si="53"/>
        <v>5042.7700000000004</v>
      </c>
      <c r="L3453" s="199" t="s">
        <v>1580</v>
      </c>
    </row>
    <row r="3454" spans="1:12" ht="56.25" customHeight="1">
      <c r="A3454" s="200">
        <v>222</v>
      </c>
      <c r="B3454" s="193" t="s">
        <v>1398</v>
      </c>
      <c r="C3454" s="194">
        <v>42776</v>
      </c>
      <c r="D3454" s="194" t="s">
        <v>9842</v>
      </c>
      <c r="E3454" s="195" t="s">
        <v>3</v>
      </c>
      <c r="F3454" s="195">
        <v>1475041</v>
      </c>
      <c r="G3454" s="195"/>
      <c r="H3454" s="196" t="s">
        <v>9843</v>
      </c>
      <c r="I3454" s="197">
        <v>0</v>
      </c>
      <c r="J3454" s="197">
        <v>598</v>
      </c>
      <c r="K3454" s="198">
        <f t="shared" si="53"/>
        <v>598</v>
      </c>
      <c r="L3454" s="199" t="s">
        <v>1580</v>
      </c>
    </row>
    <row r="3455" spans="1:12" ht="56.25" customHeight="1">
      <c r="A3455" s="200">
        <v>70</v>
      </c>
      <c r="B3455" s="193" t="s">
        <v>4499</v>
      </c>
      <c r="C3455" s="194">
        <v>42776</v>
      </c>
      <c r="D3455" s="194" t="s">
        <v>9844</v>
      </c>
      <c r="E3455" s="195" t="s">
        <v>3</v>
      </c>
      <c r="F3455" s="195">
        <v>1475071</v>
      </c>
      <c r="G3455" s="195"/>
      <c r="H3455" s="196" t="s">
        <v>9845</v>
      </c>
      <c r="I3455" s="197">
        <v>0</v>
      </c>
      <c r="J3455" s="197">
        <v>700</v>
      </c>
      <c r="K3455" s="198">
        <f t="shared" si="53"/>
        <v>700</v>
      </c>
      <c r="L3455" s="199" t="s">
        <v>1580</v>
      </c>
    </row>
    <row r="3456" spans="1:12" ht="56.25" customHeight="1">
      <c r="A3456" s="200">
        <v>70</v>
      </c>
      <c r="B3456" s="193" t="s">
        <v>4499</v>
      </c>
      <c r="C3456" s="194">
        <v>42776</v>
      </c>
      <c r="D3456" s="194" t="s">
        <v>9846</v>
      </c>
      <c r="E3456" s="195" t="s">
        <v>3</v>
      </c>
      <c r="F3456" s="195">
        <v>1475073</v>
      </c>
      <c r="G3456" s="195"/>
      <c r="H3456" s="196" t="s">
        <v>9847</v>
      </c>
      <c r="I3456" s="197">
        <v>0</v>
      </c>
      <c r="J3456" s="197">
        <v>24351.97</v>
      </c>
      <c r="K3456" s="198">
        <f t="shared" si="53"/>
        <v>24351.97</v>
      </c>
      <c r="L3456" s="199" t="s">
        <v>1580</v>
      </c>
    </row>
    <row r="3457" spans="1:12" ht="56.25" customHeight="1">
      <c r="A3457" s="200">
        <v>680</v>
      </c>
      <c r="B3457" s="193" t="s">
        <v>6327</v>
      </c>
      <c r="C3457" s="194">
        <v>42776</v>
      </c>
      <c r="D3457" s="194" t="s">
        <v>9848</v>
      </c>
      <c r="E3457" s="195" t="s">
        <v>3</v>
      </c>
      <c r="F3457" s="195">
        <v>1475114</v>
      </c>
      <c r="G3457" s="195"/>
      <c r="H3457" s="196" t="s">
        <v>9849</v>
      </c>
      <c r="I3457" s="197">
        <v>0</v>
      </c>
      <c r="J3457" s="197">
        <v>36</v>
      </c>
      <c r="K3457" s="198">
        <f t="shared" si="53"/>
        <v>36</v>
      </c>
      <c r="L3457" s="199" t="s">
        <v>1580</v>
      </c>
    </row>
    <row r="3458" spans="1:12" ht="56.25" customHeight="1">
      <c r="A3458" s="200">
        <v>680</v>
      </c>
      <c r="B3458" s="193" t="s">
        <v>6327</v>
      </c>
      <c r="C3458" s="194">
        <v>42776</v>
      </c>
      <c r="D3458" s="194" t="s">
        <v>9850</v>
      </c>
      <c r="E3458" s="195" t="s">
        <v>3</v>
      </c>
      <c r="F3458" s="195">
        <v>1475118</v>
      </c>
      <c r="G3458" s="195"/>
      <c r="H3458" s="196" t="s">
        <v>9851</v>
      </c>
      <c r="I3458" s="197">
        <v>0</v>
      </c>
      <c r="J3458" s="197">
        <v>25526.2</v>
      </c>
      <c r="K3458" s="198">
        <f t="shared" si="53"/>
        <v>25526.2</v>
      </c>
      <c r="L3458" s="199" t="s">
        <v>1580</v>
      </c>
    </row>
    <row r="3459" spans="1:12" ht="56.25" customHeight="1">
      <c r="A3459" s="200">
        <v>680</v>
      </c>
      <c r="B3459" s="193" t="s">
        <v>6327</v>
      </c>
      <c r="C3459" s="194">
        <v>42776</v>
      </c>
      <c r="D3459" s="194" t="s">
        <v>9852</v>
      </c>
      <c r="E3459" s="195" t="s">
        <v>3</v>
      </c>
      <c r="F3459" s="195">
        <v>1475126</v>
      </c>
      <c r="G3459" s="195"/>
      <c r="H3459" s="196" t="s">
        <v>9853</v>
      </c>
      <c r="I3459" s="197">
        <v>0</v>
      </c>
      <c r="J3459" s="197">
        <v>465</v>
      </c>
      <c r="K3459" s="198">
        <f t="shared" si="53"/>
        <v>465</v>
      </c>
      <c r="L3459" s="199" t="s">
        <v>1580</v>
      </c>
    </row>
    <row r="3460" spans="1:12" ht="56.25" customHeight="1">
      <c r="A3460" s="200">
        <v>680</v>
      </c>
      <c r="B3460" s="193" t="s">
        <v>6327</v>
      </c>
      <c r="C3460" s="194">
        <v>42776</v>
      </c>
      <c r="D3460" s="194" t="s">
        <v>9854</v>
      </c>
      <c r="E3460" s="195" t="s">
        <v>3</v>
      </c>
      <c r="F3460" s="195">
        <v>1475130</v>
      </c>
      <c r="G3460" s="195"/>
      <c r="H3460" s="196" t="s">
        <v>9855</v>
      </c>
      <c r="I3460" s="197">
        <v>0</v>
      </c>
      <c r="J3460" s="197">
        <v>50</v>
      </c>
      <c r="K3460" s="198">
        <f t="shared" si="53"/>
        <v>50</v>
      </c>
      <c r="L3460" s="199" t="s">
        <v>1580</v>
      </c>
    </row>
    <row r="3461" spans="1:12" ht="56.25" customHeight="1">
      <c r="A3461" s="200">
        <v>680</v>
      </c>
      <c r="B3461" s="193" t="s">
        <v>6327</v>
      </c>
      <c r="C3461" s="194">
        <v>42776</v>
      </c>
      <c r="D3461" s="194" t="s">
        <v>9856</v>
      </c>
      <c r="E3461" s="195" t="s">
        <v>3</v>
      </c>
      <c r="F3461" s="195">
        <v>1475132</v>
      </c>
      <c r="G3461" s="195"/>
      <c r="H3461" s="196" t="s">
        <v>9857</v>
      </c>
      <c r="I3461" s="197">
        <v>0</v>
      </c>
      <c r="J3461" s="197">
        <v>1143.4000000000001</v>
      </c>
      <c r="K3461" s="198">
        <f t="shared" si="53"/>
        <v>1143.4000000000001</v>
      </c>
      <c r="L3461" s="199" t="s">
        <v>1580</v>
      </c>
    </row>
    <row r="3462" spans="1:12" ht="56.25" customHeight="1">
      <c r="A3462" s="200" t="s">
        <v>635</v>
      </c>
      <c r="B3462" s="193" t="s">
        <v>636</v>
      </c>
      <c r="C3462" s="194">
        <v>42776</v>
      </c>
      <c r="D3462" s="194" t="s">
        <v>9858</v>
      </c>
      <c r="E3462" s="195" t="s">
        <v>3</v>
      </c>
      <c r="F3462" s="195">
        <v>1475156</v>
      </c>
      <c r="G3462" s="195"/>
      <c r="H3462" s="196" t="s">
        <v>9859</v>
      </c>
      <c r="I3462" s="197">
        <v>0</v>
      </c>
      <c r="J3462" s="197">
        <v>1139.97</v>
      </c>
      <c r="K3462" s="198">
        <f t="shared" si="53"/>
        <v>1139.97</v>
      </c>
      <c r="L3462" s="199" t="s">
        <v>1580</v>
      </c>
    </row>
    <row r="3463" spans="1:12" ht="56.25" customHeight="1">
      <c r="A3463" s="200">
        <v>526</v>
      </c>
      <c r="B3463" s="193" t="s">
        <v>1411</v>
      </c>
      <c r="C3463" s="194">
        <v>42776</v>
      </c>
      <c r="D3463" s="194" t="s">
        <v>9860</v>
      </c>
      <c r="E3463" s="195" t="s">
        <v>3</v>
      </c>
      <c r="F3463" s="195">
        <v>1475188</v>
      </c>
      <c r="G3463" s="195"/>
      <c r="H3463" s="196" t="s">
        <v>9861</v>
      </c>
      <c r="I3463" s="197">
        <v>0</v>
      </c>
      <c r="J3463" s="197">
        <v>1262.22</v>
      </c>
      <c r="K3463" s="198">
        <f t="shared" si="53"/>
        <v>1262.22</v>
      </c>
      <c r="L3463" s="199" t="s">
        <v>1580</v>
      </c>
    </row>
    <row r="3464" spans="1:12" ht="56.25" customHeight="1">
      <c r="A3464" s="200">
        <v>576</v>
      </c>
      <c r="B3464" s="193" t="s">
        <v>9862</v>
      </c>
      <c r="C3464" s="194">
        <v>42776</v>
      </c>
      <c r="D3464" s="194" t="s">
        <v>9863</v>
      </c>
      <c r="E3464" s="195" t="s">
        <v>3</v>
      </c>
      <c r="F3464" s="195">
        <v>1475009</v>
      </c>
      <c r="G3464" s="195"/>
      <c r="H3464" s="196" t="s">
        <v>9864</v>
      </c>
      <c r="I3464" s="197">
        <v>0</v>
      </c>
      <c r="J3464" s="197">
        <v>196</v>
      </c>
      <c r="K3464" s="198">
        <f t="shared" si="53"/>
        <v>196</v>
      </c>
      <c r="L3464" s="199" t="s">
        <v>1580</v>
      </c>
    </row>
    <row r="3465" spans="1:12" ht="56.25" customHeight="1">
      <c r="A3465" s="200">
        <v>70</v>
      </c>
      <c r="B3465" s="193" t="s">
        <v>4499</v>
      </c>
      <c r="C3465" s="194">
        <v>42776</v>
      </c>
      <c r="D3465" s="194" t="s">
        <v>9865</v>
      </c>
      <c r="E3465" s="195" t="s">
        <v>3</v>
      </c>
      <c r="F3465" s="195">
        <v>1475059</v>
      </c>
      <c r="G3465" s="195"/>
      <c r="H3465" s="196" t="s">
        <v>9866</v>
      </c>
      <c r="I3465" s="197">
        <v>0</v>
      </c>
      <c r="J3465" s="197">
        <v>927.5</v>
      </c>
      <c r="K3465" s="198">
        <f t="shared" ref="K3465:K3528" si="54">+I3465+J3465</f>
        <v>927.5</v>
      </c>
      <c r="L3465" s="199" t="s">
        <v>1580</v>
      </c>
    </row>
    <row r="3466" spans="1:12" ht="56.25" customHeight="1">
      <c r="A3466" s="200" t="s">
        <v>628</v>
      </c>
      <c r="B3466" s="193" t="s">
        <v>627</v>
      </c>
      <c r="C3466" s="194">
        <v>42776</v>
      </c>
      <c r="D3466" s="194" t="s">
        <v>9867</v>
      </c>
      <c r="E3466" s="195" t="s">
        <v>3</v>
      </c>
      <c r="F3466" s="195">
        <v>1475069</v>
      </c>
      <c r="G3466" s="195"/>
      <c r="H3466" s="196" t="s">
        <v>9868</v>
      </c>
      <c r="I3466" s="197">
        <v>0</v>
      </c>
      <c r="J3466" s="197">
        <v>3924.48</v>
      </c>
      <c r="K3466" s="198">
        <f t="shared" si="54"/>
        <v>3924.48</v>
      </c>
      <c r="L3466" s="199" t="s">
        <v>1580</v>
      </c>
    </row>
    <row r="3467" spans="1:12" ht="56.25" customHeight="1">
      <c r="A3467" s="200" t="s">
        <v>628</v>
      </c>
      <c r="B3467" s="193" t="s">
        <v>627</v>
      </c>
      <c r="C3467" s="194">
        <v>42776</v>
      </c>
      <c r="D3467" s="194" t="s">
        <v>9869</v>
      </c>
      <c r="E3467" s="195" t="s">
        <v>3</v>
      </c>
      <c r="F3467" s="195">
        <v>1475097</v>
      </c>
      <c r="G3467" s="195"/>
      <c r="H3467" s="196" t="s">
        <v>9870</v>
      </c>
      <c r="I3467" s="197">
        <v>0</v>
      </c>
      <c r="J3467" s="197">
        <v>3957</v>
      </c>
      <c r="K3467" s="198">
        <f t="shared" si="54"/>
        <v>3957</v>
      </c>
      <c r="L3467" s="199" t="s">
        <v>1580</v>
      </c>
    </row>
    <row r="3468" spans="1:12" ht="56.25" customHeight="1">
      <c r="A3468" s="200">
        <v>291</v>
      </c>
      <c r="B3468" s="193" t="s">
        <v>1395</v>
      </c>
      <c r="C3468" s="194">
        <v>42776</v>
      </c>
      <c r="D3468" s="194" t="s">
        <v>9871</v>
      </c>
      <c r="E3468" s="195" t="s">
        <v>3</v>
      </c>
      <c r="F3468" s="195">
        <v>1475100</v>
      </c>
      <c r="G3468" s="195"/>
      <c r="H3468" s="196" t="s">
        <v>9872</v>
      </c>
      <c r="I3468" s="197">
        <v>0</v>
      </c>
      <c r="J3468" s="197">
        <v>3176.2</v>
      </c>
      <c r="K3468" s="198">
        <f t="shared" si="54"/>
        <v>3176.2</v>
      </c>
      <c r="L3468" s="199" t="s">
        <v>1580</v>
      </c>
    </row>
    <row r="3469" spans="1:12" ht="56.25" customHeight="1">
      <c r="A3469" s="200">
        <v>15</v>
      </c>
      <c r="B3469" s="193" t="s">
        <v>1265</v>
      </c>
      <c r="C3469" s="194">
        <v>42776</v>
      </c>
      <c r="D3469" s="194" t="s">
        <v>9873</v>
      </c>
      <c r="E3469" s="195" t="s">
        <v>3</v>
      </c>
      <c r="F3469" s="195">
        <v>1475138</v>
      </c>
      <c r="G3469" s="195"/>
      <c r="H3469" s="196" t="s">
        <v>9874</v>
      </c>
      <c r="I3469" s="197">
        <v>0</v>
      </c>
      <c r="J3469" s="197">
        <v>50</v>
      </c>
      <c r="K3469" s="198">
        <f t="shared" si="54"/>
        <v>50</v>
      </c>
      <c r="L3469" s="199" t="s">
        <v>1580</v>
      </c>
    </row>
    <row r="3470" spans="1:12" ht="56.25" customHeight="1">
      <c r="A3470" s="200">
        <v>574</v>
      </c>
      <c r="B3470" s="193" t="s">
        <v>1356</v>
      </c>
      <c r="C3470" s="194">
        <v>42776</v>
      </c>
      <c r="D3470" s="194" t="s">
        <v>9875</v>
      </c>
      <c r="E3470" s="195" t="s">
        <v>3</v>
      </c>
      <c r="F3470" s="195">
        <v>1475143</v>
      </c>
      <c r="G3470" s="195"/>
      <c r="H3470" s="196" t="s">
        <v>9876</v>
      </c>
      <c r="I3470" s="197">
        <v>0</v>
      </c>
      <c r="J3470" s="197">
        <v>600</v>
      </c>
      <c r="K3470" s="198">
        <f t="shared" si="54"/>
        <v>600</v>
      </c>
      <c r="L3470" s="199" t="s">
        <v>1580</v>
      </c>
    </row>
    <row r="3471" spans="1:12" ht="56.25" customHeight="1">
      <c r="A3471" s="200">
        <v>15</v>
      </c>
      <c r="B3471" s="193" t="s">
        <v>1265</v>
      </c>
      <c r="C3471" s="194">
        <v>42776</v>
      </c>
      <c r="D3471" s="194" t="s">
        <v>9877</v>
      </c>
      <c r="E3471" s="195" t="s">
        <v>3</v>
      </c>
      <c r="F3471" s="195">
        <v>1475151</v>
      </c>
      <c r="G3471" s="195"/>
      <c r="H3471" s="196" t="s">
        <v>9878</v>
      </c>
      <c r="I3471" s="197">
        <v>0</v>
      </c>
      <c r="J3471" s="197">
        <v>4.91</v>
      </c>
      <c r="K3471" s="198">
        <f t="shared" si="54"/>
        <v>4.91</v>
      </c>
      <c r="L3471" s="199" t="s">
        <v>1580</v>
      </c>
    </row>
    <row r="3472" spans="1:12" ht="56.25" customHeight="1">
      <c r="A3472" s="200" t="s">
        <v>628</v>
      </c>
      <c r="B3472" s="193" t="s">
        <v>627</v>
      </c>
      <c r="C3472" s="194">
        <v>42776</v>
      </c>
      <c r="D3472" s="194" t="s">
        <v>9879</v>
      </c>
      <c r="E3472" s="195" t="s">
        <v>3</v>
      </c>
      <c r="F3472" s="195">
        <v>1475155</v>
      </c>
      <c r="G3472" s="195"/>
      <c r="H3472" s="196" t="s">
        <v>9880</v>
      </c>
      <c r="I3472" s="197">
        <v>0</v>
      </c>
      <c r="J3472" s="197">
        <v>3364.62</v>
      </c>
      <c r="K3472" s="198">
        <f t="shared" si="54"/>
        <v>3364.62</v>
      </c>
      <c r="L3472" s="199" t="s">
        <v>1580</v>
      </c>
    </row>
    <row r="3473" spans="1:12" ht="56.25" customHeight="1">
      <c r="A3473" s="200">
        <v>15</v>
      </c>
      <c r="B3473" s="193" t="s">
        <v>1265</v>
      </c>
      <c r="C3473" s="194">
        <v>42776</v>
      </c>
      <c r="D3473" s="194" t="s">
        <v>9881</v>
      </c>
      <c r="E3473" s="195" t="s">
        <v>3</v>
      </c>
      <c r="F3473" s="195">
        <v>1475158</v>
      </c>
      <c r="G3473" s="195"/>
      <c r="H3473" s="196" t="s">
        <v>9882</v>
      </c>
      <c r="I3473" s="197">
        <v>0</v>
      </c>
      <c r="J3473" s="197">
        <v>300</v>
      </c>
      <c r="K3473" s="198">
        <f t="shared" si="54"/>
        <v>300</v>
      </c>
      <c r="L3473" s="199" t="s">
        <v>1580</v>
      </c>
    </row>
    <row r="3474" spans="1:12" ht="56.25" customHeight="1">
      <c r="A3474" s="200" t="s">
        <v>635</v>
      </c>
      <c r="B3474" s="193" t="s">
        <v>636</v>
      </c>
      <c r="C3474" s="194">
        <v>42776</v>
      </c>
      <c r="D3474" s="194" t="s">
        <v>9883</v>
      </c>
      <c r="E3474" s="195" t="s">
        <v>3</v>
      </c>
      <c r="F3474" s="195">
        <v>1475204</v>
      </c>
      <c r="G3474" s="195"/>
      <c r="H3474" s="196" t="s">
        <v>9884</v>
      </c>
      <c r="I3474" s="197">
        <v>0</v>
      </c>
      <c r="J3474" s="197">
        <v>2939.09</v>
      </c>
      <c r="K3474" s="198">
        <f t="shared" si="54"/>
        <v>2939.09</v>
      </c>
      <c r="L3474" s="199" t="s">
        <v>1580</v>
      </c>
    </row>
    <row r="3475" spans="1:12" ht="56.25" customHeight="1">
      <c r="A3475" s="200" t="s">
        <v>628</v>
      </c>
      <c r="B3475" s="193" t="s">
        <v>627</v>
      </c>
      <c r="C3475" s="194">
        <v>42776</v>
      </c>
      <c r="D3475" s="194" t="s">
        <v>9885</v>
      </c>
      <c r="E3475" s="195" t="s">
        <v>3</v>
      </c>
      <c r="F3475" s="195">
        <v>1475214</v>
      </c>
      <c r="G3475" s="195"/>
      <c r="H3475" s="196" t="s">
        <v>9886</v>
      </c>
      <c r="I3475" s="197">
        <v>0</v>
      </c>
      <c r="J3475" s="197">
        <v>69.78</v>
      </c>
      <c r="K3475" s="198">
        <f t="shared" si="54"/>
        <v>69.78</v>
      </c>
      <c r="L3475" s="199" t="s">
        <v>1580</v>
      </c>
    </row>
    <row r="3476" spans="1:12" ht="56.25" customHeight="1">
      <c r="A3476" s="200">
        <v>292</v>
      </c>
      <c r="B3476" s="193" t="s">
        <v>1485</v>
      </c>
      <c r="C3476" s="194">
        <v>42776</v>
      </c>
      <c r="D3476" s="194" t="s">
        <v>9887</v>
      </c>
      <c r="E3476" s="195" t="s">
        <v>3</v>
      </c>
      <c r="F3476" s="195">
        <v>1475260</v>
      </c>
      <c r="G3476" s="195"/>
      <c r="H3476" s="196" t="s">
        <v>9888</v>
      </c>
      <c r="I3476" s="197">
        <v>0</v>
      </c>
      <c r="J3476" s="197">
        <v>87</v>
      </c>
      <c r="K3476" s="198">
        <f t="shared" si="54"/>
        <v>87</v>
      </c>
      <c r="L3476" s="199" t="s">
        <v>1580</v>
      </c>
    </row>
    <row r="3477" spans="1:12" ht="56.25" customHeight="1">
      <c r="A3477" s="200" t="s">
        <v>628</v>
      </c>
      <c r="B3477" s="193" t="s">
        <v>627</v>
      </c>
      <c r="C3477" s="194">
        <v>42776</v>
      </c>
      <c r="D3477" s="194" t="s">
        <v>9889</v>
      </c>
      <c r="E3477" s="195" t="s">
        <v>3</v>
      </c>
      <c r="F3477" s="195">
        <v>1475266</v>
      </c>
      <c r="G3477" s="195"/>
      <c r="H3477" s="196" t="s">
        <v>9890</v>
      </c>
      <c r="I3477" s="197">
        <v>0</v>
      </c>
      <c r="J3477" s="197">
        <v>156.6</v>
      </c>
      <c r="K3477" s="198">
        <f t="shared" si="54"/>
        <v>156.6</v>
      </c>
      <c r="L3477" s="199" t="s">
        <v>1580</v>
      </c>
    </row>
    <row r="3478" spans="1:12" ht="56.25" customHeight="1">
      <c r="A3478" s="200">
        <v>291</v>
      </c>
      <c r="B3478" s="193" t="s">
        <v>1395</v>
      </c>
      <c r="C3478" s="194">
        <v>42776</v>
      </c>
      <c r="D3478" s="194" t="s">
        <v>9891</v>
      </c>
      <c r="E3478" s="195" t="s">
        <v>3</v>
      </c>
      <c r="F3478" s="195">
        <v>1475268</v>
      </c>
      <c r="G3478" s="195"/>
      <c r="H3478" s="196" t="s">
        <v>9892</v>
      </c>
      <c r="I3478" s="197">
        <v>0</v>
      </c>
      <c r="J3478" s="197">
        <v>2278.6</v>
      </c>
      <c r="K3478" s="198">
        <f t="shared" si="54"/>
        <v>2278.6</v>
      </c>
      <c r="L3478" s="199" t="s">
        <v>1580</v>
      </c>
    </row>
    <row r="3479" spans="1:12" ht="56.25" customHeight="1">
      <c r="A3479" s="200" t="s">
        <v>628</v>
      </c>
      <c r="B3479" s="193" t="s">
        <v>627</v>
      </c>
      <c r="C3479" s="194">
        <v>42776</v>
      </c>
      <c r="D3479" s="194" t="s">
        <v>9893</v>
      </c>
      <c r="E3479" s="195" t="s">
        <v>3</v>
      </c>
      <c r="F3479" s="195">
        <v>1475272</v>
      </c>
      <c r="G3479" s="195"/>
      <c r="H3479" s="196" t="s">
        <v>9894</v>
      </c>
      <c r="I3479" s="197">
        <v>0</v>
      </c>
      <c r="J3479" s="197">
        <v>156.6</v>
      </c>
      <c r="K3479" s="198">
        <f t="shared" si="54"/>
        <v>156.6</v>
      </c>
      <c r="L3479" s="199" t="s">
        <v>1580</v>
      </c>
    </row>
    <row r="3480" spans="1:12" ht="56.25" customHeight="1">
      <c r="A3480" s="200" t="s">
        <v>628</v>
      </c>
      <c r="B3480" s="193" t="s">
        <v>627</v>
      </c>
      <c r="C3480" s="194">
        <v>42776</v>
      </c>
      <c r="D3480" s="194" t="s">
        <v>9895</v>
      </c>
      <c r="E3480" s="195" t="s">
        <v>3</v>
      </c>
      <c r="F3480" s="195">
        <v>1475296</v>
      </c>
      <c r="G3480" s="195"/>
      <c r="H3480" s="196" t="s">
        <v>9896</v>
      </c>
      <c r="I3480" s="197">
        <v>0</v>
      </c>
      <c r="J3480" s="197">
        <v>930</v>
      </c>
      <c r="K3480" s="198">
        <f t="shared" si="54"/>
        <v>930</v>
      </c>
      <c r="L3480" s="199" t="s">
        <v>1580</v>
      </c>
    </row>
    <row r="3481" spans="1:12" ht="56.25" customHeight="1">
      <c r="A3481" s="200" t="s">
        <v>628</v>
      </c>
      <c r="B3481" s="193" t="s">
        <v>627</v>
      </c>
      <c r="C3481" s="194">
        <v>42776</v>
      </c>
      <c r="D3481" s="194" t="s">
        <v>9897</v>
      </c>
      <c r="E3481" s="195" t="s">
        <v>3</v>
      </c>
      <c r="F3481" s="195">
        <v>1475297</v>
      </c>
      <c r="G3481" s="195"/>
      <c r="H3481" s="196" t="s">
        <v>9898</v>
      </c>
      <c r="I3481" s="197">
        <v>0</v>
      </c>
      <c r="J3481" s="197">
        <v>1924.5</v>
      </c>
      <c r="K3481" s="198">
        <f t="shared" si="54"/>
        <v>1924.5</v>
      </c>
      <c r="L3481" s="199" t="s">
        <v>1580</v>
      </c>
    </row>
    <row r="3482" spans="1:12" ht="56.25" customHeight="1">
      <c r="A3482" s="200">
        <v>16</v>
      </c>
      <c r="B3482" s="193" t="s">
        <v>1405</v>
      </c>
      <c r="C3482" s="194">
        <v>42776</v>
      </c>
      <c r="D3482" s="194" t="s">
        <v>9899</v>
      </c>
      <c r="E3482" s="195" t="s">
        <v>3</v>
      </c>
      <c r="F3482" s="195">
        <v>1475390</v>
      </c>
      <c r="G3482" s="195"/>
      <c r="H3482" s="196" t="s">
        <v>9900</v>
      </c>
      <c r="I3482" s="197">
        <v>0</v>
      </c>
      <c r="J3482" s="197">
        <v>440</v>
      </c>
      <c r="K3482" s="198">
        <f t="shared" si="54"/>
        <v>440</v>
      </c>
      <c r="L3482" s="199" t="s">
        <v>1580</v>
      </c>
    </row>
    <row r="3483" spans="1:12" ht="56.25" customHeight="1">
      <c r="A3483" s="200">
        <v>660</v>
      </c>
      <c r="B3483" s="193" t="s">
        <v>1327</v>
      </c>
      <c r="C3483" s="194">
        <v>42779</v>
      </c>
      <c r="D3483" s="194" t="s">
        <v>9901</v>
      </c>
      <c r="E3483" s="195" t="s">
        <v>3</v>
      </c>
      <c r="F3483" s="195">
        <v>1475551</v>
      </c>
      <c r="G3483" s="195"/>
      <c r="H3483" s="196" t="s">
        <v>9902</v>
      </c>
      <c r="I3483" s="197">
        <v>0</v>
      </c>
      <c r="J3483" s="197">
        <v>1765</v>
      </c>
      <c r="K3483" s="198">
        <f t="shared" si="54"/>
        <v>1765</v>
      </c>
      <c r="L3483" s="199" t="s">
        <v>1580</v>
      </c>
    </row>
    <row r="3484" spans="1:12" ht="56.25" customHeight="1">
      <c r="A3484" s="200">
        <v>660</v>
      </c>
      <c r="B3484" s="193" t="s">
        <v>1327</v>
      </c>
      <c r="C3484" s="194">
        <v>42779</v>
      </c>
      <c r="D3484" s="194" t="s">
        <v>9903</v>
      </c>
      <c r="E3484" s="195" t="s">
        <v>3</v>
      </c>
      <c r="F3484" s="195">
        <v>1475553</v>
      </c>
      <c r="G3484" s="195"/>
      <c r="H3484" s="196" t="s">
        <v>9904</v>
      </c>
      <c r="I3484" s="197">
        <v>0</v>
      </c>
      <c r="J3484" s="197">
        <v>458.12</v>
      </c>
      <c r="K3484" s="198">
        <f t="shared" si="54"/>
        <v>458.12</v>
      </c>
      <c r="L3484" s="199" t="s">
        <v>1580</v>
      </c>
    </row>
    <row r="3485" spans="1:12" ht="56.25" customHeight="1">
      <c r="A3485" s="200" t="s">
        <v>628</v>
      </c>
      <c r="B3485" s="193" t="s">
        <v>627</v>
      </c>
      <c r="C3485" s="194">
        <v>42779</v>
      </c>
      <c r="D3485" s="194" t="s">
        <v>9905</v>
      </c>
      <c r="E3485" s="195" t="s">
        <v>3</v>
      </c>
      <c r="F3485" s="195">
        <v>1475565</v>
      </c>
      <c r="G3485" s="195"/>
      <c r="H3485" s="196" t="s">
        <v>9906</v>
      </c>
      <c r="I3485" s="197">
        <v>0</v>
      </c>
      <c r="J3485" s="197">
        <v>35.15</v>
      </c>
      <c r="K3485" s="198">
        <f t="shared" si="54"/>
        <v>35.15</v>
      </c>
      <c r="L3485" s="199" t="s">
        <v>1580</v>
      </c>
    </row>
    <row r="3486" spans="1:12" ht="56.25" customHeight="1">
      <c r="A3486" s="200" t="s">
        <v>628</v>
      </c>
      <c r="B3486" s="193" t="s">
        <v>627</v>
      </c>
      <c r="C3486" s="194">
        <v>42779</v>
      </c>
      <c r="D3486" s="194" t="s">
        <v>9907</v>
      </c>
      <c r="E3486" s="195" t="s">
        <v>3</v>
      </c>
      <c r="F3486" s="195">
        <v>1475567</v>
      </c>
      <c r="G3486" s="195"/>
      <c r="H3486" s="196" t="s">
        <v>9908</v>
      </c>
      <c r="I3486" s="197">
        <v>0</v>
      </c>
      <c r="J3486" s="197">
        <v>23500</v>
      </c>
      <c r="K3486" s="198">
        <f t="shared" si="54"/>
        <v>23500</v>
      </c>
      <c r="L3486" s="199" t="s">
        <v>1580</v>
      </c>
    </row>
    <row r="3487" spans="1:12" ht="56.25" customHeight="1">
      <c r="A3487" s="200">
        <v>373</v>
      </c>
      <c r="B3487" s="193" t="s">
        <v>1444</v>
      </c>
      <c r="C3487" s="194">
        <v>42779</v>
      </c>
      <c r="D3487" s="194" t="s">
        <v>9909</v>
      </c>
      <c r="E3487" s="195" t="s">
        <v>3</v>
      </c>
      <c r="F3487" s="195">
        <v>1475612</v>
      </c>
      <c r="G3487" s="195"/>
      <c r="H3487" s="196" t="s">
        <v>9910</v>
      </c>
      <c r="I3487" s="197">
        <v>0</v>
      </c>
      <c r="J3487" s="197">
        <v>10440</v>
      </c>
      <c r="K3487" s="198">
        <f t="shared" si="54"/>
        <v>10440</v>
      </c>
      <c r="L3487" s="199" t="s">
        <v>1580</v>
      </c>
    </row>
    <row r="3488" spans="1:12" ht="56.25" customHeight="1">
      <c r="A3488" s="200">
        <v>578</v>
      </c>
      <c r="B3488" s="193" t="s">
        <v>1344</v>
      </c>
      <c r="C3488" s="194">
        <v>42779</v>
      </c>
      <c r="D3488" s="194" t="s">
        <v>9911</v>
      </c>
      <c r="E3488" s="195" t="s">
        <v>3</v>
      </c>
      <c r="F3488" s="195">
        <v>1475634</v>
      </c>
      <c r="G3488" s="195"/>
      <c r="H3488" s="196" t="s">
        <v>9912</v>
      </c>
      <c r="I3488" s="197">
        <v>0</v>
      </c>
      <c r="J3488" s="197">
        <v>800</v>
      </c>
      <c r="K3488" s="198">
        <f t="shared" si="54"/>
        <v>800</v>
      </c>
      <c r="L3488" s="199" t="s">
        <v>1580</v>
      </c>
    </row>
    <row r="3489" spans="1:12" ht="56.25" customHeight="1">
      <c r="A3489" s="200">
        <v>291</v>
      </c>
      <c r="B3489" s="193" t="s">
        <v>1395</v>
      </c>
      <c r="C3489" s="194">
        <v>42779</v>
      </c>
      <c r="D3489" s="194" t="s">
        <v>9913</v>
      </c>
      <c r="E3489" s="195" t="s">
        <v>3</v>
      </c>
      <c r="F3489" s="195">
        <v>1475538</v>
      </c>
      <c r="G3489" s="195"/>
      <c r="H3489" s="196" t="s">
        <v>9914</v>
      </c>
      <c r="I3489" s="197">
        <v>0</v>
      </c>
      <c r="J3489" s="197">
        <v>3176.2</v>
      </c>
      <c r="K3489" s="198">
        <f t="shared" si="54"/>
        <v>3176.2</v>
      </c>
      <c r="L3489" s="199" t="s">
        <v>1580</v>
      </c>
    </row>
    <row r="3490" spans="1:12" ht="56.25" customHeight="1">
      <c r="A3490" s="200" t="s">
        <v>628</v>
      </c>
      <c r="B3490" s="193" t="s">
        <v>627</v>
      </c>
      <c r="C3490" s="194">
        <v>42779</v>
      </c>
      <c r="D3490" s="194" t="s">
        <v>9915</v>
      </c>
      <c r="E3490" s="195" t="s">
        <v>3</v>
      </c>
      <c r="F3490" s="195">
        <v>1475639</v>
      </c>
      <c r="G3490" s="195"/>
      <c r="H3490" s="196" t="s">
        <v>9916</v>
      </c>
      <c r="I3490" s="197">
        <v>0</v>
      </c>
      <c r="J3490" s="197">
        <v>580</v>
      </c>
      <c r="K3490" s="198">
        <f t="shared" si="54"/>
        <v>580</v>
      </c>
      <c r="L3490" s="199" t="s">
        <v>1580</v>
      </c>
    </row>
    <row r="3491" spans="1:12" ht="56.25" customHeight="1">
      <c r="A3491" s="200">
        <v>513</v>
      </c>
      <c r="B3491" s="193" t="s">
        <v>1394</v>
      </c>
      <c r="C3491" s="194">
        <v>42779</v>
      </c>
      <c r="D3491" s="194" t="s">
        <v>9917</v>
      </c>
      <c r="E3491" s="195" t="s">
        <v>3</v>
      </c>
      <c r="F3491" s="195">
        <v>1475660</v>
      </c>
      <c r="G3491" s="195"/>
      <c r="H3491" s="196" t="s">
        <v>9918</v>
      </c>
      <c r="I3491" s="197">
        <v>0</v>
      </c>
      <c r="J3491" s="197">
        <v>28.6</v>
      </c>
      <c r="K3491" s="198">
        <f t="shared" si="54"/>
        <v>28.6</v>
      </c>
      <c r="L3491" s="199" t="s">
        <v>1580</v>
      </c>
    </row>
    <row r="3492" spans="1:12" ht="56.25" customHeight="1">
      <c r="A3492" s="200" t="s">
        <v>628</v>
      </c>
      <c r="B3492" s="193" t="s">
        <v>627</v>
      </c>
      <c r="C3492" s="194">
        <v>42779</v>
      </c>
      <c r="D3492" s="194" t="s">
        <v>9919</v>
      </c>
      <c r="E3492" s="195" t="s">
        <v>3</v>
      </c>
      <c r="F3492" s="195">
        <v>1475710</v>
      </c>
      <c r="G3492" s="195"/>
      <c r="H3492" s="196" t="s">
        <v>9920</v>
      </c>
      <c r="I3492" s="197">
        <v>0</v>
      </c>
      <c r="J3492" s="197">
        <v>3089.27</v>
      </c>
      <c r="K3492" s="198">
        <f t="shared" si="54"/>
        <v>3089.27</v>
      </c>
      <c r="L3492" s="199" t="s">
        <v>1580</v>
      </c>
    </row>
    <row r="3493" spans="1:12" ht="56.25" customHeight="1">
      <c r="A3493" s="200" t="s">
        <v>628</v>
      </c>
      <c r="B3493" s="193" t="s">
        <v>627</v>
      </c>
      <c r="C3493" s="194">
        <v>42779</v>
      </c>
      <c r="D3493" s="194" t="s">
        <v>9921</v>
      </c>
      <c r="E3493" s="195" t="s">
        <v>3</v>
      </c>
      <c r="F3493" s="195">
        <v>1475715</v>
      </c>
      <c r="G3493" s="195"/>
      <c r="H3493" s="196" t="s">
        <v>9922</v>
      </c>
      <c r="I3493" s="197">
        <v>0</v>
      </c>
      <c r="J3493" s="197">
        <v>58</v>
      </c>
      <c r="K3493" s="198">
        <f t="shared" si="54"/>
        <v>58</v>
      </c>
      <c r="L3493" s="199" t="s">
        <v>1580</v>
      </c>
    </row>
    <row r="3494" spans="1:12" ht="56.25" customHeight="1">
      <c r="A3494" s="200" t="s">
        <v>628</v>
      </c>
      <c r="B3494" s="193" t="s">
        <v>627</v>
      </c>
      <c r="C3494" s="194">
        <v>42779</v>
      </c>
      <c r="D3494" s="194" t="s">
        <v>9923</v>
      </c>
      <c r="E3494" s="195" t="s">
        <v>3</v>
      </c>
      <c r="F3494" s="195">
        <v>1475717</v>
      </c>
      <c r="G3494" s="195"/>
      <c r="H3494" s="196" t="s">
        <v>9924</v>
      </c>
      <c r="I3494" s="197">
        <v>0</v>
      </c>
      <c r="J3494" s="197">
        <v>95</v>
      </c>
      <c r="K3494" s="198">
        <f t="shared" si="54"/>
        <v>95</v>
      </c>
      <c r="L3494" s="199" t="s">
        <v>1580</v>
      </c>
    </row>
    <row r="3495" spans="1:12" ht="56.25" customHeight="1">
      <c r="A3495" s="200" t="s">
        <v>628</v>
      </c>
      <c r="B3495" s="193" t="s">
        <v>627</v>
      </c>
      <c r="C3495" s="194">
        <v>42779</v>
      </c>
      <c r="D3495" s="194" t="s">
        <v>9925</v>
      </c>
      <c r="E3495" s="195" t="s">
        <v>3</v>
      </c>
      <c r="F3495" s="195">
        <v>1475721</v>
      </c>
      <c r="G3495" s="195"/>
      <c r="H3495" s="196" t="s">
        <v>9926</v>
      </c>
      <c r="I3495" s="197">
        <v>0</v>
      </c>
      <c r="J3495" s="197">
        <v>18.68</v>
      </c>
      <c r="K3495" s="198">
        <f t="shared" si="54"/>
        <v>18.68</v>
      </c>
      <c r="L3495" s="199" t="s">
        <v>1580</v>
      </c>
    </row>
    <row r="3496" spans="1:12" ht="56.25" customHeight="1">
      <c r="A3496" s="200" t="s">
        <v>628</v>
      </c>
      <c r="B3496" s="193" t="s">
        <v>627</v>
      </c>
      <c r="C3496" s="194">
        <v>42779</v>
      </c>
      <c r="D3496" s="194" t="s">
        <v>9927</v>
      </c>
      <c r="E3496" s="195" t="s">
        <v>3</v>
      </c>
      <c r="F3496" s="195">
        <v>1475732</v>
      </c>
      <c r="G3496" s="195"/>
      <c r="H3496" s="196" t="s">
        <v>9928</v>
      </c>
      <c r="I3496" s="197">
        <v>0</v>
      </c>
      <c r="J3496" s="197">
        <v>9818.18</v>
      </c>
      <c r="K3496" s="198">
        <f t="shared" si="54"/>
        <v>9818.18</v>
      </c>
      <c r="L3496" s="199" t="s">
        <v>1580</v>
      </c>
    </row>
    <row r="3497" spans="1:12" ht="56.25" customHeight="1">
      <c r="A3497" s="200">
        <v>70</v>
      </c>
      <c r="B3497" s="193" t="s">
        <v>4499</v>
      </c>
      <c r="C3497" s="194">
        <v>42779</v>
      </c>
      <c r="D3497" s="194" t="s">
        <v>9929</v>
      </c>
      <c r="E3497" s="195" t="s">
        <v>3</v>
      </c>
      <c r="F3497" s="195">
        <v>1475788</v>
      </c>
      <c r="G3497" s="195"/>
      <c r="H3497" s="196" t="s">
        <v>9930</v>
      </c>
      <c r="I3497" s="197">
        <v>0</v>
      </c>
      <c r="J3497" s="197">
        <v>355</v>
      </c>
      <c r="K3497" s="198">
        <f t="shared" si="54"/>
        <v>355</v>
      </c>
      <c r="L3497" s="199" t="s">
        <v>1580</v>
      </c>
    </row>
    <row r="3498" spans="1:12" ht="56.25" customHeight="1">
      <c r="A3498" s="200">
        <v>526</v>
      </c>
      <c r="B3498" s="193" t="s">
        <v>1411</v>
      </c>
      <c r="C3498" s="194">
        <v>42780</v>
      </c>
      <c r="D3498" s="194" t="s">
        <v>9931</v>
      </c>
      <c r="E3498" s="195" t="s">
        <v>3</v>
      </c>
      <c r="F3498" s="195">
        <v>1475923</v>
      </c>
      <c r="G3498" s="195"/>
      <c r="H3498" s="196" t="s">
        <v>9932</v>
      </c>
      <c r="I3498" s="197">
        <v>0</v>
      </c>
      <c r="J3498" s="197">
        <v>10.7</v>
      </c>
      <c r="K3498" s="198">
        <f t="shared" si="54"/>
        <v>10.7</v>
      </c>
      <c r="L3498" s="199" t="s">
        <v>1580</v>
      </c>
    </row>
    <row r="3499" spans="1:12" ht="56.25" customHeight="1">
      <c r="A3499" s="200">
        <v>526</v>
      </c>
      <c r="B3499" s="193" t="s">
        <v>1411</v>
      </c>
      <c r="C3499" s="194">
        <v>42780</v>
      </c>
      <c r="D3499" s="194" t="s">
        <v>9933</v>
      </c>
      <c r="E3499" s="195" t="s">
        <v>3</v>
      </c>
      <c r="F3499" s="195">
        <v>1475925</v>
      </c>
      <c r="G3499" s="195"/>
      <c r="H3499" s="196" t="s">
        <v>9934</v>
      </c>
      <c r="I3499" s="197">
        <v>0</v>
      </c>
      <c r="J3499" s="197">
        <v>498</v>
      </c>
      <c r="K3499" s="198">
        <f t="shared" si="54"/>
        <v>498</v>
      </c>
      <c r="L3499" s="199" t="s">
        <v>1580</v>
      </c>
    </row>
    <row r="3500" spans="1:12" ht="56.25" customHeight="1">
      <c r="A3500" s="200">
        <v>35</v>
      </c>
      <c r="B3500" s="193" t="s">
        <v>1403</v>
      </c>
      <c r="C3500" s="194">
        <v>42780</v>
      </c>
      <c r="D3500" s="194" t="s">
        <v>9935</v>
      </c>
      <c r="E3500" s="195" t="s">
        <v>3</v>
      </c>
      <c r="F3500" s="195">
        <v>1475963</v>
      </c>
      <c r="G3500" s="195"/>
      <c r="H3500" s="196" t="s">
        <v>9936</v>
      </c>
      <c r="I3500" s="197">
        <v>0</v>
      </c>
      <c r="J3500" s="197">
        <v>3132</v>
      </c>
      <c r="K3500" s="198">
        <f t="shared" si="54"/>
        <v>3132</v>
      </c>
      <c r="L3500" s="199" t="s">
        <v>1580</v>
      </c>
    </row>
    <row r="3501" spans="1:12" ht="56.25" customHeight="1">
      <c r="A3501" s="200">
        <v>35</v>
      </c>
      <c r="B3501" s="193" t="s">
        <v>1403</v>
      </c>
      <c r="C3501" s="194">
        <v>42780</v>
      </c>
      <c r="D3501" s="194" t="s">
        <v>9937</v>
      </c>
      <c r="E3501" s="195" t="s">
        <v>3</v>
      </c>
      <c r="F3501" s="195">
        <v>1475964</v>
      </c>
      <c r="G3501" s="195"/>
      <c r="H3501" s="196" t="s">
        <v>9938</v>
      </c>
      <c r="I3501" s="197">
        <v>0</v>
      </c>
      <c r="J3501" s="197">
        <v>7000</v>
      </c>
      <c r="K3501" s="198">
        <f t="shared" si="54"/>
        <v>7000</v>
      </c>
      <c r="L3501" s="199" t="s">
        <v>1580</v>
      </c>
    </row>
    <row r="3502" spans="1:12" ht="56.25" customHeight="1">
      <c r="A3502" s="200">
        <v>35</v>
      </c>
      <c r="B3502" s="193" t="s">
        <v>1403</v>
      </c>
      <c r="C3502" s="194">
        <v>42780</v>
      </c>
      <c r="D3502" s="194" t="s">
        <v>9939</v>
      </c>
      <c r="E3502" s="195" t="s">
        <v>3</v>
      </c>
      <c r="F3502" s="195">
        <v>1475965</v>
      </c>
      <c r="G3502" s="195"/>
      <c r="H3502" s="196" t="s">
        <v>9940</v>
      </c>
      <c r="I3502" s="197">
        <v>0</v>
      </c>
      <c r="J3502" s="197">
        <v>3400</v>
      </c>
      <c r="K3502" s="198">
        <f t="shared" si="54"/>
        <v>3400</v>
      </c>
      <c r="L3502" s="199" t="s">
        <v>1580</v>
      </c>
    </row>
    <row r="3503" spans="1:12" ht="56.25" customHeight="1">
      <c r="A3503" s="200">
        <v>35</v>
      </c>
      <c r="B3503" s="193" t="s">
        <v>1403</v>
      </c>
      <c r="C3503" s="194">
        <v>42780</v>
      </c>
      <c r="D3503" s="194" t="s">
        <v>9941</v>
      </c>
      <c r="E3503" s="195" t="s">
        <v>3</v>
      </c>
      <c r="F3503" s="195">
        <v>1475966</v>
      </c>
      <c r="G3503" s="195"/>
      <c r="H3503" s="196" t="s">
        <v>9942</v>
      </c>
      <c r="I3503" s="197">
        <v>0</v>
      </c>
      <c r="J3503" s="197">
        <v>1200</v>
      </c>
      <c r="K3503" s="198">
        <f t="shared" si="54"/>
        <v>1200</v>
      </c>
      <c r="L3503" s="199" t="s">
        <v>1580</v>
      </c>
    </row>
    <row r="3504" spans="1:12" ht="56.25" customHeight="1">
      <c r="A3504" s="200">
        <v>35</v>
      </c>
      <c r="B3504" s="193" t="s">
        <v>1403</v>
      </c>
      <c r="C3504" s="194">
        <v>42780</v>
      </c>
      <c r="D3504" s="194" t="s">
        <v>9943</v>
      </c>
      <c r="E3504" s="195" t="s">
        <v>3</v>
      </c>
      <c r="F3504" s="195">
        <v>1475967</v>
      </c>
      <c r="G3504" s="195"/>
      <c r="H3504" s="196" t="s">
        <v>9944</v>
      </c>
      <c r="I3504" s="197">
        <v>0</v>
      </c>
      <c r="J3504" s="197">
        <v>2000</v>
      </c>
      <c r="K3504" s="198">
        <f t="shared" si="54"/>
        <v>2000</v>
      </c>
      <c r="L3504" s="199" t="s">
        <v>1580</v>
      </c>
    </row>
    <row r="3505" spans="1:12" ht="56.25" customHeight="1">
      <c r="A3505" s="200">
        <v>35</v>
      </c>
      <c r="B3505" s="193" t="s">
        <v>1403</v>
      </c>
      <c r="C3505" s="194">
        <v>42780</v>
      </c>
      <c r="D3505" s="194" t="s">
        <v>9945</v>
      </c>
      <c r="E3505" s="195" t="s">
        <v>3</v>
      </c>
      <c r="F3505" s="195">
        <v>1475968</v>
      </c>
      <c r="G3505" s="195"/>
      <c r="H3505" s="196" t="s">
        <v>9946</v>
      </c>
      <c r="I3505" s="197">
        <v>0</v>
      </c>
      <c r="J3505" s="197">
        <v>12000</v>
      </c>
      <c r="K3505" s="198">
        <f t="shared" si="54"/>
        <v>12000</v>
      </c>
      <c r="L3505" s="199" t="s">
        <v>1580</v>
      </c>
    </row>
    <row r="3506" spans="1:12" ht="56.25" customHeight="1">
      <c r="A3506" s="200">
        <v>35</v>
      </c>
      <c r="B3506" s="193" t="s">
        <v>1403</v>
      </c>
      <c r="C3506" s="194">
        <v>42780</v>
      </c>
      <c r="D3506" s="194" t="s">
        <v>9947</v>
      </c>
      <c r="E3506" s="195" t="s">
        <v>3</v>
      </c>
      <c r="F3506" s="195">
        <v>1475969</v>
      </c>
      <c r="G3506" s="195"/>
      <c r="H3506" s="196" t="s">
        <v>9948</v>
      </c>
      <c r="I3506" s="197">
        <v>0</v>
      </c>
      <c r="J3506" s="197">
        <v>620</v>
      </c>
      <c r="K3506" s="198">
        <f t="shared" si="54"/>
        <v>620</v>
      </c>
      <c r="L3506" s="199" t="s">
        <v>1580</v>
      </c>
    </row>
    <row r="3507" spans="1:12" ht="56.25" customHeight="1">
      <c r="A3507" s="200">
        <v>35</v>
      </c>
      <c r="B3507" s="193" t="s">
        <v>1403</v>
      </c>
      <c r="C3507" s="194">
        <v>42780</v>
      </c>
      <c r="D3507" s="194" t="s">
        <v>9949</v>
      </c>
      <c r="E3507" s="195" t="s">
        <v>3</v>
      </c>
      <c r="F3507" s="195">
        <v>1475971</v>
      </c>
      <c r="G3507" s="195"/>
      <c r="H3507" s="196" t="s">
        <v>9950</v>
      </c>
      <c r="I3507" s="197">
        <v>0</v>
      </c>
      <c r="J3507" s="197">
        <v>150000</v>
      </c>
      <c r="K3507" s="198">
        <f t="shared" si="54"/>
        <v>150000</v>
      </c>
      <c r="L3507" s="199" t="s">
        <v>1580</v>
      </c>
    </row>
    <row r="3508" spans="1:12" ht="56.25" customHeight="1">
      <c r="A3508" s="200">
        <v>35</v>
      </c>
      <c r="B3508" s="193" t="s">
        <v>1403</v>
      </c>
      <c r="C3508" s="194">
        <v>42780</v>
      </c>
      <c r="D3508" s="194" t="s">
        <v>9951</v>
      </c>
      <c r="E3508" s="195" t="s">
        <v>3</v>
      </c>
      <c r="F3508" s="195">
        <v>1475973</v>
      </c>
      <c r="G3508" s="195"/>
      <c r="H3508" s="196" t="s">
        <v>9952</v>
      </c>
      <c r="I3508" s="197">
        <v>0</v>
      </c>
      <c r="J3508" s="197">
        <v>42966</v>
      </c>
      <c r="K3508" s="198">
        <f t="shared" si="54"/>
        <v>42966</v>
      </c>
      <c r="L3508" s="199" t="s">
        <v>1580</v>
      </c>
    </row>
    <row r="3509" spans="1:12" ht="56.25" customHeight="1">
      <c r="A3509" s="200">
        <v>35</v>
      </c>
      <c r="B3509" s="193" t="s">
        <v>1403</v>
      </c>
      <c r="C3509" s="194">
        <v>42780</v>
      </c>
      <c r="D3509" s="194" t="s">
        <v>9953</v>
      </c>
      <c r="E3509" s="195" t="s">
        <v>3</v>
      </c>
      <c r="F3509" s="195">
        <v>1475976</v>
      </c>
      <c r="G3509" s="195"/>
      <c r="H3509" s="196" t="s">
        <v>9954</v>
      </c>
      <c r="I3509" s="197">
        <v>0</v>
      </c>
      <c r="J3509" s="197">
        <v>8000</v>
      </c>
      <c r="K3509" s="198">
        <f t="shared" si="54"/>
        <v>8000</v>
      </c>
      <c r="L3509" s="199" t="s">
        <v>1580</v>
      </c>
    </row>
    <row r="3510" spans="1:12" ht="56.25" customHeight="1">
      <c r="A3510" s="200">
        <v>35</v>
      </c>
      <c r="B3510" s="193" t="s">
        <v>1403</v>
      </c>
      <c r="C3510" s="194">
        <v>42780</v>
      </c>
      <c r="D3510" s="194" t="s">
        <v>9955</v>
      </c>
      <c r="E3510" s="195" t="s">
        <v>3</v>
      </c>
      <c r="F3510" s="195">
        <v>1475978</v>
      </c>
      <c r="G3510" s="195"/>
      <c r="H3510" s="196" t="s">
        <v>9956</v>
      </c>
      <c r="I3510" s="197">
        <v>0</v>
      </c>
      <c r="J3510" s="197">
        <v>3132</v>
      </c>
      <c r="K3510" s="198">
        <f t="shared" si="54"/>
        <v>3132</v>
      </c>
      <c r="L3510" s="199" t="s">
        <v>1580</v>
      </c>
    </row>
    <row r="3511" spans="1:12" ht="56.25" customHeight="1">
      <c r="A3511" s="200">
        <v>35</v>
      </c>
      <c r="B3511" s="193" t="s">
        <v>1403</v>
      </c>
      <c r="C3511" s="194">
        <v>42780</v>
      </c>
      <c r="D3511" s="194" t="s">
        <v>9957</v>
      </c>
      <c r="E3511" s="195" t="s">
        <v>3</v>
      </c>
      <c r="F3511" s="195">
        <v>1475982</v>
      </c>
      <c r="G3511" s="195"/>
      <c r="H3511" s="196" t="s">
        <v>9958</v>
      </c>
      <c r="I3511" s="197">
        <v>0</v>
      </c>
      <c r="J3511" s="197">
        <v>3132</v>
      </c>
      <c r="K3511" s="198">
        <f t="shared" si="54"/>
        <v>3132</v>
      </c>
      <c r="L3511" s="199" t="s">
        <v>1580</v>
      </c>
    </row>
    <row r="3512" spans="1:12" ht="56.25" customHeight="1">
      <c r="A3512" s="200">
        <v>35</v>
      </c>
      <c r="B3512" s="193" t="s">
        <v>1403</v>
      </c>
      <c r="C3512" s="194">
        <v>42780</v>
      </c>
      <c r="D3512" s="194" t="s">
        <v>9959</v>
      </c>
      <c r="E3512" s="195" t="s">
        <v>3</v>
      </c>
      <c r="F3512" s="195">
        <v>1475986</v>
      </c>
      <c r="G3512" s="195"/>
      <c r="H3512" s="196" t="s">
        <v>9960</v>
      </c>
      <c r="I3512" s="197">
        <v>0</v>
      </c>
      <c r="J3512" s="197">
        <v>37584</v>
      </c>
      <c r="K3512" s="198">
        <f t="shared" si="54"/>
        <v>37584</v>
      </c>
      <c r="L3512" s="199" t="s">
        <v>1580</v>
      </c>
    </row>
    <row r="3513" spans="1:12" ht="56.25" customHeight="1">
      <c r="A3513" s="200">
        <v>35</v>
      </c>
      <c r="B3513" s="193" t="s">
        <v>1403</v>
      </c>
      <c r="C3513" s="194">
        <v>42780</v>
      </c>
      <c r="D3513" s="194" t="s">
        <v>9961</v>
      </c>
      <c r="E3513" s="195" t="s">
        <v>3</v>
      </c>
      <c r="F3513" s="195">
        <v>1475991</v>
      </c>
      <c r="G3513" s="195"/>
      <c r="H3513" s="196" t="s">
        <v>9962</v>
      </c>
      <c r="I3513" s="197">
        <v>0</v>
      </c>
      <c r="J3513" s="197">
        <v>20000</v>
      </c>
      <c r="K3513" s="198">
        <f t="shared" si="54"/>
        <v>20000</v>
      </c>
      <c r="L3513" s="199" t="s">
        <v>1580</v>
      </c>
    </row>
    <row r="3514" spans="1:12" ht="56.25" customHeight="1">
      <c r="A3514" s="200">
        <v>35</v>
      </c>
      <c r="B3514" s="193" t="s">
        <v>1403</v>
      </c>
      <c r="C3514" s="194">
        <v>42780</v>
      </c>
      <c r="D3514" s="194" t="s">
        <v>9963</v>
      </c>
      <c r="E3514" s="195" t="s">
        <v>3</v>
      </c>
      <c r="F3514" s="195">
        <v>1475995</v>
      </c>
      <c r="G3514" s="195"/>
      <c r="H3514" s="196" t="s">
        <v>9964</v>
      </c>
      <c r="I3514" s="197">
        <v>0</v>
      </c>
      <c r="J3514" s="197">
        <v>18000</v>
      </c>
      <c r="K3514" s="198">
        <f t="shared" si="54"/>
        <v>18000</v>
      </c>
      <c r="L3514" s="199" t="s">
        <v>1580</v>
      </c>
    </row>
    <row r="3515" spans="1:12" ht="56.25" customHeight="1">
      <c r="A3515" s="200">
        <v>35</v>
      </c>
      <c r="B3515" s="193" t="s">
        <v>1403</v>
      </c>
      <c r="C3515" s="194">
        <v>42780</v>
      </c>
      <c r="D3515" s="194" t="s">
        <v>9965</v>
      </c>
      <c r="E3515" s="195" t="s">
        <v>3</v>
      </c>
      <c r="F3515" s="195">
        <v>1475999</v>
      </c>
      <c r="G3515" s="195"/>
      <c r="H3515" s="196" t="s">
        <v>9966</v>
      </c>
      <c r="I3515" s="197">
        <v>0</v>
      </c>
      <c r="J3515" s="197">
        <v>620</v>
      </c>
      <c r="K3515" s="198">
        <f t="shared" si="54"/>
        <v>620</v>
      </c>
      <c r="L3515" s="199" t="s">
        <v>1580</v>
      </c>
    </row>
    <row r="3516" spans="1:12" ht="56.25" customHeight="1">
      <c r="A3516" s="200">
        <v>35</v>
      </c>
      <c r="B3516" s="193" t="s">
        <v>1403</v>
      </c>
      <c r="C3516" s="194">
        <v>42780</v>
      </c>
      <c r="D3516" s="194" t="s">
        <v>9967</v>
      </c>
      <c r="E3516" s="195" t="s">
        <v>3</v>
      </c>
      <c r="F3516" s="195">
        <v>1476004</v>
      </c>
      <c r="G3516" s="195"/>
      <c r="H3516" s="196" t="s">
        <v>9968</v>
      </c>
      <c r="I3516" s="197">
        <v>0</v>
      </c>
      <c r="J3516" s="197">
        <v>10000</v>
      </c>
      <c r="K3516" s="198">
        <f t="shared" si="54"/>
        <v>10000</v>
      </c>
      <c r="L3516" s="199" t="s">
        <v>1580</v>
      </c>
    </row>
    <row r="3517" spans="1:12" ht="56.25" customHeight="1">
      <c r="A3517" s="200">
        <v>35</v>
      </c>
      <c r="B3517" s="193" t="s">
        <v>1403</v>
      </c>
      <c r="C3517" s="194">
        <v>42780</v>
      </c>
      <c r="D3517" s="194" t="s">
        <v>9969</v>
      </c>
      <c r="E3517" s="195" t="s">
        <v>3</v>
      </c>
      <c r="F3517" s="195">
        <v>1476006</v>
      </c>
      <c r="G3517" s="195"/>
      <c r="H3517" s="196" t="s">
        <v>9970</v>
      </c>
      <c r="I3517" s="197">
        <v>0</v>
      </c>
      <c r="J3517" s="197">
        <v>7000</v>
      </c>
      <c r="K3517" s="198">
        <f t="shared" si="54"/>
        <v>7000</v>
      </c>
      <c r="L3517" s="199" t="s">
        <v>1580</v>
      </c>
    </row>
    <row r="3518" spans="1:12" ht="56.25" customHeight="1">
      <c r="A3518" s="200">
        <v>35</v>
      </c>
      <c r="B3518" s="193" t="s">
        <v>1403</v>
      </c>
      <c r="C3518" s="194">
        <v>42780</v>
      </c>
      <c r="D3518" s="194" t="s">
        <v>9971</v>
      </c>
      <c r="E3518" s="195" t="s">
        <v>3</v>
      </c>
      <c r="F3518" s="195">
        <v>1476007</v>
      </c>
      <c r="G3518" s="195"/>
      <c r="H3518" s="196" t="s">
        <v>9972</v>
      </c>
      <c r="I3518" s="197">
        <v>0</v>
      </c>
      <c r="J3518" s="197">
        <v>8797</v>
      </c>
      <c r="K3518" s="198">
        <f t="shared" si="54"/>
        <v>8797</v>
      </c>
      <c r="L3518" s="199" t="s">
        <v>1580</v>
      </c>
    </row>
    <row r="3519" spans="1:12" ht="56.25" customHeight="1">
      <c r="A3519" s="200">
        <v>35</v>
      </c>
      <c r="B3519" s="193" t="s">
        <v>1403</v>
      </c>
      <c r="C3519" s="194">
        <v>42780</v>
      </c>
      <c r="D3519" s="194" t="s">
        <v>9973</v>
      </c>
      <c r="E3519" s="195" t="s">
        <v>3</v>
      </c>
      <c r="F3519" s="195">
        <v>1476010</v>
      </c>
      <c r="G3519" s="195"/>
      <c r="H3519" s="196" t="s">
        <v>9974</v>
      </c>
      <c r="I3519" s="197">
        <v>0</v>
      </c>
      <c r="J3519" s="197">
        <v>5600</v>
      </c>
      <c r="K3519" s="198">
        <f t="shared" si="54"/>
        <v>5600</v>
      </c>
      <c r="L3519" s="199" t="s">
        <v>1580</v>
      </c>
    </row>
    <row r="3520" spans="1:12" ht="56.25" customHeight="1">
      <c r="A3520" s="200">
        <v>70</v>
      </c>
      <c r="B3520" s="193" t="s">
        <v>4499</v>
      </c>
      <c r="C3520" s="194">
        <v>42780</v>
      </c>
      <c r="D3520" s="194" t="s">
        <v>9975</v>
      </c>
      <c r="E3520" s="195" t="s">
        <v>3</v>
      </c>
      <c r="F3520" s="195">
        <v>1476037</v>
      </c>
      <c r="G3520" s="195"/>
      <c r="H3520" s="196" t="s">
        <v>9976</v>
      </c>
      <c r="I3520" s="197">
        <v>0</v>
      </c>
      <c r="J3520" s="197">
        <v>5071</v>
      </c>
      <c r="K3520" s="198">
        <f t="shared" si="54"/>
        <v>5071</v>
      </c>
      <c r="L3520" s="199" t="s">
        <v>1580</v>
      </c>
    </row>
    <row r="3521" spans="1:12" ht="56.25" customHeight="1">
      <c r="A3521" s="200">
        <v>70</v>
      </c>
      <c r="B3521" s="193" t="s">
        <v>4499</v>
      </c>
      <c r="C3521" s="194">
        <v>42780</v>
      </c>
      <c r="D3521" s="194" t="s">
        <v>9977</v>
      </c>
      <c r="E3521" s="195" t="s">
        <v>3</v>
      </c>
      <c r="F3521" s="195">
        <v>1476039</v>
      </c>
      <c r="G3521" s="195"/>
      <c r="H3521" s="196" t="s">
        <v>9978</v>
      </c>
      <c r="I3521" s="197">
        <v>0</v>
      </c>
      <c r="J3521" s="197">
        <v>504</v>
      </c>
      <c r="K3521" s="198">
        <f t="shared" si="54"/>
        <v>504</v>
      </c>
      <c r="L3521" s="199" t="s">
        <v>1580</v>
      </c>
    </row>
    <row r="3522" spans="1:12" ht="56.25" customHeight="1">
      <c r="A3522" s="200">
        <v>70</v>
      </c>
      <c r="B3522" s="193" t="s">
        <v>4499</v>
      </c>
      <c r="C3522" s="194">
        <v>42780</v>
      </c>
      <c r="D3522" s="194" t="s">
        <v>9979</v>
      </c>
      <c r="E3522" s="195" t="s">
        <v>3</v>
      </c>
      <c r="F3522" s="195">
        <v>1476042</v>
      </c>
      <c r="G3522" s="195"/>
      <c r="H3522" s="196" t="s">
        <v>9980</v>
      </c>
      <c r="I3522" s="197">
        <v>0</v>
      </c>
      <c r="J3522" s="197">
        <v>7690</v>
      </c>
      <c r="K3522" s="198">
        <f t="shared" si="54"/>
        <v>7690</v>
      </c>
      <c r="L3522" s="199" t="s">
        <v>1580</v>
      </c>
    </row>
    <row r="3523" spans="1:12" ht="56.25" customHeight="1">
      <c r="A3523" s="200">
        <v>46</v>
      </c>
      <c r="B3523" s="193" t="s">
        <v>1402</v>
      </c>
      <c r="C3523" s="194">
        <v>42780</v>
      </c>
      <c r="D3523" s="194" t="s">
        <v>9981</v>
      </c>
      <c r="E3523" s="195" t="s">
        <v>3</v>
      </c>
      <c r="F3523" s="195">
        <v>1476046</v>
      </c>
      <c r="G3523" s="195"/>
      <c r="H3523" s="196" t="s">
        <v>9982</v>
      </c>
      <c r="I3523" s="197">
        <v>0</v>
      </c>
      <c r="J3523" s="197">
        <v>100000</v>
      </c>
      <c r="K3523" s="198">
        <f t="shared" si="54"/>
        <v>100000</v>
      </c>
      <c r="L3523" s="199" t="s">
        <v>1580</v>
      </c>
    </row>
    <row r="3524" spans="1:12" ht="56.25" customHeight="1">
      <c r="A3524" s="200">
        <v>35</v>
      </c>
      <c r="B3524" s="193" t="s">
        <v>1403</v>
      </c>
      <c r="C3524" s="194">
        <v>42780</v>
      </c>
      <c r="D3524" s="194" t="s">
        <v>9983</v>
      </c>
      <c r="E3524" s="195" t="s">
        <v>3</v>
      </c>
      <c r="F3524" s="195">
        <v>1476047</v>
      </c>
      <c r="G3524" s="195"/>
      <c r="H3524" s="196" t="s">
        <v>9984</v>
      </c>
      <c r="I3524" s="197">
        <v>0</v>
      </c>
      <c r="J3524" s="197">
        <v>43057.279999999999</v>
      </c>
      <c r="K3524" s="198">
        <f t="shared" si="54"/>
        <v>43057.279999999999</v>
      </c>
      <c r="L3524" s="199" t="s">
        <v>1580</v>
      </c>
    </row>
    <row r="3525" spans="1:12" ht="56.25" customHeight="1">
      <c r="A3525" s="200" t="s">
        <v>635</v>
      </c>
      <c r="B3525" s="193" t="s">
        <v>636</v>
      </c>
      <c r="C3525" s="194">
        <v>42780</v>
      </c>
      <c r="D3525" s="194" t="s">
        <v>9985</v>
      </c>
      <c r="E3525" s="195" t="s">
        <v>3</v>
      </c>
      <c r="F3525" s="195">
        <v>1476051</v>
      </c>
      <c r="G3525" s="195"/>
      <c r="H3525" s="196" t="s">
        <v>9986</v>
      </c>
      <c r="I3525" s="197">
        <v>0</v>
      </c>
      <c r="J3525" s="197">
        <v>445.44</v>
      </c>
      <c r="K3525" s="198">
        <f t="shared" si="54"/>
        <v>445.44</v>
      </c>
      <c r="L3525" s="199" t="s">
        <v>1580</v>
      </c>
    </row>
    <row r="3526" spans="1:12" ht="56.25" customHeight="1">
      <c r="A3526" s="200">
        <v>680</v>
      </c>
      <c r="B3526" s="193" t="s">
        <v>6327</v>
      </c>
      <c r="C3526" s="194">
        <v>42780</v>
      </c>
      <c r="D3526" s="194" t="s">
        <v>9987</v>
      </c>
      <c r="E3526" s="195" t="s">
        <v>3</v>
      </c>
      <c r="F3526" s="195">
        <v>1476053</v>
      </c>
      <c r="G3526" s="195"/>
      <c r="H3526" s="196" t="s">
        <v>9988</v>
      </c>
      <c r="I3526" s="197">
        <v>0</v>
      </c>
      <c r="J3526" s="197">
        <v>11262.65</v>
      </c>
      <c r="K3526" s="198">
        <f t="shared" si="54"/>
        <v>11262.65</v>
      </c>
      <c r="L3526" s="199" t="s">
        <v>1580</v>
      </c>
    </row>
    <row r="3527" spans="1:12" ht="56.25" customHeight="1">
      <c r="A3527" s="200" t="s">
        <v>635</v>
      </c>
      <c r="B3527" s="193" t="s">
        <v>636</v>
      </c>
      <c r="C3527" s="194">
        <v>42780</v>
      </c>
      <c r="D3527" s="194" t="s">
        <v>9989</v>
      </c>
      <c r="E3527" s="195" t="s">
        <v>3</v>
      </c>
      <c r="F3527" s="195">
        <v>1476054</v>
      </c>
      <c r="G3527" s="195"/>
      <c r="H3527" s="196" t="s">
        <v>9990</v>
      </c>
      <c r="I3527" s="197">
        <v>0</v>
      </c>
      <c r="J3527" s="197">
        <v>250046.81</v>
      </c>
      <c r="K3527" s="198">
        <f t="shared" si="54"/>
        <v>250046.81</v>
      </c>
      <c r="L3527" s="199" t="s">
        <v>1580</v>
      </c>
    </row>
    <row r="3528" spans="1:12" ht="56.25" customHeight="1">
      <c r="A3528" s="200" t="s">
        <v>628</v>
      </c>
      <c r="B3528" s="193" t="s">
        <v>627</v>
      </c>
      <c r="C3528" s="194">
        <v>42780</v>
      </c>
      <c r="D3528" s="194" t="s">
        <v>9991</v>
      </c>
      <c r="E3528" s="195" t="s">
        <v>3</v>
      </c>
      <c r="F3528" s="195">
        <v>1476060</v>
      </c>
      <c r="G3528" s="195"/>
      <c r="H3528" s="196" t="s">
        <v>9992</v>
      </c>
      <c r="I3528" s="197">
        <v>0</v>
      </c>
      <c r="J3528" s="197">
        <v>2485.15</v>
      </c>
      <c r="K3528" s="198">
        <f t="shared" si="54"/>
        <v>2485.15</v>
      </c>
      <c r="L3528" s="199" t="s">
        <v>1580</v>
      </c>
    </row>
    <row r="3529" spans="1:12" ht="56.25" customHeight="1">
      <c r="A3529" s="200" t="s">
        <v>628</v>
      </c>
      <c r="B3529" s="193" t="s">
        <v>627</v>
      </c>
      <c r="C3529" s="194">
        <v>42780</v>
      </c>
      <c r="D3529" s="194" t="s">
        <v>9993</v>
      </c>
      <c r="E3529" s="195" t="s">
        <v>3</v>
      </c>
      <c r="F3529" s="195">
        <v>1476062</v>
      </c>
      <c r="G3529" s="195"/>
      <c r="H3529" s="196" t="s">
        <v>9994</v>
      </c>
      <c r="I3529" s="197">
        <v>0</v>
      </c>
      <c r="J3529" s="197">
        <v>180.62</v>
      </c>
      <c r="K3529" s="198">
        <f t="shared" ref="K3529:K3592" si="55">+I3529+J3529</f>
        <v>180.62</v>
      </c>
      <c r="L3529" s="199" t="s">
        <v>1580</v>
      </c>
    </row>
    <row r="3530" spans="1:12" ht="56.25" customHeight="1">
      <c r="A3530" s="200">
        <v>133</v>
      </c>
      <c r="B3530" s="193" t="s">
        <v>1342</v>
      </c>
      <c r="C3530" s="194">
        <v>42780</v>
      </c>
      <c r="D3530" s="194" t="s">
        <v>9995</v>
      </c>
      <c r="E3530" s="195" t="s">
        <v>3</v>
      </c>
      <c r="F3530" s="195">
        <v>1475924</v>
      </c>
      <c r="G3530" s="195"/>
      <c r="H3530" s="196" t="s">
        <v>9996</v>
      </c>
      <c r="I3530" s="197">
        <v>0</v>
      </c>
      <c r="J3530" s="197">
        <v>371</v>
      </c>
      <c r="K3530" s="198">
        <f t="shared" si="55"/>
        <v>371</v>
      </c>
      <c r="L3530" s="199" t="s">
        <v>1580</v>
      </c>
    </row>
    <row r="3531" spans="1:12" ht="56.25" customHeight="1">
      <c r="A3531" s="200" t="s">
        <v>628</v>
      </c>
      <c r="B3531" s="193" t="s">
        <v>627</v>
      </c>
      <c r="C3531" s="194">
        <v>42780</v>
      </c>
      <c r="D3531" s="194" t="s">
        <v>9997</v>
      </c>
      <c r="E3531" s="195" t="s">
        <v>3</v>
      </c>
      <c r="F3531" s="195">
        <v>1475957</v>
      </c>
      <c r="G3531" s="195"/>
      <c r="H3531" s="196" t="s">
        <v>9998</v>
      </c>
      <c r="I3531" s="197">
        <v>0</v>
      </c>
      <c r="J3531" s="197">
        <v>6325</v>
      </c>
      <c r="K3531" s="198">
        <f t="shared" si="55"/>
        <v>6325</v>
      </c>
      <c r="L3531" s="199" t="s">
        <v>1580</v>
      </c>
    </row>
    <row r="3532" spans="1:12" ht="56.25" customHeight="1">
      <c r="A3532" s="200" t="s">
        <v>628</v>
      </c>
      <c r="B3532" s="193" t="s">
        <v>627</v>
      </c>
      <c r="C3532" s="194">
        <v>42780</v>
      </c>
      <c r="D3532" s="194" t="s">
        <v>9999</v>
      </c>
      <c r="E3532" s="195" t="s">
        <v>3</v>
      </c>
      <c r="F3532" s="195">
        <v>1475974</v>
      </c>
      <c r="G3532" s="195"/>
      <c r="H3532" s="196" t="s">
        <v>10000</v>
      </c>
      <c r="I3532" s="197">
        <v>0</v>
      </c>
      <c r="J3532" s="197">
        <v>144.69</v>
      </c>
      <c r="K3532" s="198">
        <f t="shared" si="55"/>
        <v>144.69</v>
      </c>
      <c r="L3532" s="199" t="s">
        <v>1580</v>
      </c>
    </row>
    <row r="3533" spans="1:12" ht="56.25" customHeight="1">
      <c r="A3533" s="200">
        <v>590</v>
      </c>
      <c r="B3533" s="193" t="s">
        <v>1420</v>
      </c>
      <c r="C3533" s="194">
        <v>42780</v>
      </c>
      <c r="D3533" s="194" t="s">
        <v>10001</v>
      </c>
      <c r="E3533" s="195" t="s">
        <v>3</v>
      </c>
      <c r="F3533" s="195">
        <v>1476019</v>
      </c>
      <c r="G3533" s="195"/>
      <c r="H3533" s="196" t="s">
        <v>10002</v>
      </c>
      <c r="I3533" s="197">
        <v>0</v>
      </c>
      <c r="J3533" s="197">
        <v>1053.02</v>
      </c>
      <c r="K3533" s="204">
        <f t="shared" si="55"/>
        <v>1053.02</v>
      </c>
      <c r="L3533" s="199" t="s">
        <v>8305</v>
      </c>
    </row>
    <row r="3534" spans="1:12" ht="56.25" customHeight="1">
      <c r="A3534" s="200">
        <v>590</v>
      </c>
      <c r="B3534" s="193" t="s">
        <v>1420</v>
      </c>
      <c r="C3534" s="194">
        <v>42780</v>
      </c>
      <c r="D3534" s="194" t="s">
        <v>10003</v>
      </c>
      <c r="E3534" s="195" t="s">
        <v>3</v>
      </c>
      <c r="F3534" s="195">
        <v>1476024</v>
      </c>
      <c r="G3534" s="195"/>
      <c r="H3534" s="196" t="s">
        <v>10004</v>
      </c>
      <c r="I3534" s="197">
        <v>0</v>
      </c>
      <c r="J3534" s="197">
        <v>2466.56</v>
      </c>
      <c r="K3534" s="198">
        <f t="shared" si="55"/>
        <v>2466.56</v>
      </c>
      <c r="L3534" s="199" t="s">
        <v>1580</v>
      </c>
    </row>
    <row r="3535" spans="1:12" ht="56.25" customHeight="1">
      <c r="A3535" s="200">
        <v>47</v>
      </c>
      <c r="B3535" s="193" t="s">
        <v>1390</v>
      </c>
      <c r="C3535" s="194">
        <v>42780</v>
      </c>
      <c r="D3535" s="194" t="s">
        <v>10005</v>
      </c>
      <c r="E3535" s="195" t="s">
        <v>3</v>
      </c>
      <c r="F3535" s="195">
        <v>1476033</v>
      </c>
      <c r="G3535" s="195"/>
      <c r="H3535" s="196" t="s">
        <v>10006</v>
      </c>
      <c r="I3535" s="197">
        <v>0</v>
      </c>
      <c r="J3535" s="197">
        <v>200</v>
      </c>
      <c r="K3535" s="198">
        <f t="shared" si="55"/>
        <v>200</v>
      </c>
      <c r="L3535" s="199" t="s">
        <v>1580</v>
      </c>
    </row>
    <row r="3536" spans="1:12" ht="56.25" customHeight="1">
      <c r="A3536" s="200" t="s">
        <v>628</v>
      </c>
      <c r="B3536" s="193" t="s">
        <v>627</v>
      </c>
      <c r="C3536" s="194">
        <v>42780</v>
      </c>
      <c r="D3536" s="194" t="s">
        <v>10007</v>
      </c>
      <c r="E3536" s="195" t="s">
        <v>3</v>
      </c>
      <c r="F3536" s="195">
        <v>1476035</v>
      </c>
      <c r="G3536" s="195"/>
      <c r="H3536" s="196" t="s">
        <v>10008</v>
      </c>
      <c r="I3536" s="197">
        <v>0</v>
      </c>
      <c r="J3536" s="197">
        <v>213</v>
      </c>
      <c r="K3536" s="198">
        <f t="shared" si="55"/>
        <v>213</v>
      </c>
      <c r="L3536" s="199" t="s">
        <v>1580</v>
      </c>
    </row>
    <row r="3537" spans="1:12" ht="56.25" customHeight="1">
      <c r="A3537" s="200">
        <v>342</v>
      </c>
      <c r="B3537" s="193" t="s">
        <v>1425</v>
      </c>
      <c r="C3537" s="194">
        <v>42780</v>
      </c>
      <c r="D3537" s="194" t="s">
        <v>10009</v>
      </c>
      <c r="E3537" s="195" t="s">
        <v>3</v>
      </c>
      <c r="F3537" s="195">
        <v>1476058</v>
      </c>
      <c r="G3537" s="195"/>
      <c r="H3537" s="196" t="s">
        <v>10010</v>
      </c>
      <c r="I3537" s="197">
        <v>0</v>
      </c>
      <c r="J3537" s="197">
        <v>240</v>
      </c>
      <c r="K3537" s="198">
        <f t="shared" si="55"/>
        <v>240</v>
      </c>
      <c r="L3537" s="199" t="s">
        <v>1580</v>
      </c>
    </row>
    <row r="3538" spans="1:12" ht="56.25" customHeight="1">
      <c r="A3538" s="200" t="s">
        <v>628</v>
      </c>
      <c r="B3538" s="193" t="s">
        <v>627</v>
      </c>
      <c r="C3538" s="194">
        <v>42780</v>
      </c>
      <c r="D3538" s="194" t="s">
        <v>10011</v>
      </c>
      <c r="E3538" s="195" t="s">
        <v>3</v>
      </c>
      <c r="F3538" s="195">
        <v>1476063</v>
      </c>
      <c r="G3538" s="195"/>
      <c r="H3538" s="196" t="s">
        <v>10012</v>
      </c>
      <c r="I3538" s="197">
        <v>0</v>
      </c>
      <c r="J3538" s="197">
        <v>4266.57</v>
      </c>
      <c r="K3538" s="198">
        <f t="shared" si="55"/>
        <v>4266.57</v>
      </c>
      <c r="L3538" s="199" t="s">
        <v>1580</v>
      </c>
    </row>
    <row r="3539" spans="1:12" ht="56.25" customHeight="1">
      <c r="A3539" s="200" t="s">
        <v>628</v>
      </c>
      <c r="B3539" s="193" t="s">
        <v>627</v>
      </c>
      <c r="C3539" s="194">
        <v>42780</v>
      </c>
      <c r="D3539" s="194" t="s">
        <v>10013</v>
      </c>
      <c r="E3539" s="195" t="s">
        <v>3</v>
      </c>
      <c r="F3539" s="195">
        <v>1476066</v>
      </c>
      <c r="G3539" s="195"/>
      <c r="H3539" s="196" t="s">
        <v>6758</v>
      </c>
      <c r="I3539" s="197">
        <v>0</v>
      </c>
      <c r="J3539" s="197">
        <v>244.34</v>
      </c>
      <c r="K3539" s="198">
        <f t="shared" si="55"/>
        <v>244.34</v>
      </c>
      <c r="L3539" s="199" t="s">
        <v>1580</v>
      </c>
    </row>
    <row r="3540" spans="1:12" ht="56.25" customHeight="1">
      <c r="A3540" s="200">
        <v>290</v>
      </c>
      <c r="B3540" s="193" t="s">
        <v>1337</v>
      </c>
      <c r="C3540" s="194">
        <v>42780</v>
      </c>
      <c r="D3540" s="194" t="s">
        <v>10014</v>
      </c>
      <c r="E3540" s="195" t="s">
        <v>3</v>
      </c>
      <c r="F3540" s="195">
        <v>1476170</v>
      </c>
      <c r="G3540" s="195"/>
      <c r="H3540" s="196" t="s">
        <v>10015</v>
      </c>
      <c r="I3540" s="197">
        <v>0</v>
      </c>
      <c r="J3540" s="197">
        <v>398.3</v>
      </c>
      <c r="K3540" s="198">
        <f t="shared" si="55"/>
        <v>398.3</v>
      </c>
      <c r="L3540" s="199" t="s">
        <v>1580</v>
      </c>
    </row>
    <row r="3541" spans="1:12" ht="56.25" customHeight="1">
      <c r="A3541" s="200">
        <v>290</v>
      </c>
      <c r="B3541" s="193" t="s">
        <v>1337</v>
      </c>
      <c r="C3541" s="194">
        <v>42780</v>
      </c>
      <c r="D3541" s="194" t="s">
        <v>10016</v>
      </c>
      <c r="E3541" s="195" t="s">
        <v>3</v>
      </c>
      <c r="F3541" s="195">
        <v>1476171</v>
      </c>
      <c r="G3541" s="195"/>
      <c r="H3541" s="196" t="s">
        <v>10017</v>
      </c>
      <c r="I3541" s="197">
        <v>0</v>
      </c>
      <c r="J3541" s="197">
        <v>1956.8</v>
      </c>
      <c r="K3541" s="198">
        <f t="shared" si="55"/>
        <v>1956.8</v>
      </c>
      <c r="L3541" s="199" t="s">
        <v>1580</v>
      </c>
    </row>
    <row r="3542" spans="1:12" ht="56.25" customHeight="1">
      <c r="A3542" s="200" t="s">
        <v>628</v>
      </c>
      <c r="B3542" s="193" t="s">
        <v>627</v>
      </c>
      <c r="C3542" s="194">
        <v>42780</v>
      </c>
      <c r="D3542" s="194" t="s">
        <v>10018</v>
      </c>
      <c r="E3542" s="195" t="s">
        <v>3</v>
      </c>
      <c r="F3542" s="195">
        <v>1476176</v>
      </c>
      <c r="G3542" s="195"/>
      <c r="H3542" s="196" t="s">
        <v>10019</v>
      </c>
      <c r="I3542" s="197">
        <v>0</v>
      </c>
      <c r="J3542" s="197">
        <v>3400</v>
      </c>
      <c r="K3542" s="198">
        <f t="shared" si="55"/>
        <v>3400</v>
      </c>
      <c r="L3542" s="199" t="s">
        <v>1580</v>
      </c>
    </row>
    <row r="3543" spans="1:12" ht="56.25" customHeight="1">
      <c r="A3543" s="200">
        <v>46</v>
      </c>
      <c r="B3543" s="193" t="s">
        <v>1402</v>
      </c>
      <c r="C3543" s="194">
        <v>42780</v>
      </c>
      <c r="D3543" s="194" t="s">
        <v>10020</v>
      </c>
      <c r="E3543" s="195" t="s">
        <v>3</v>
      </c>
      <c r="F3543" s="195">
        <v>1476182</v>
      </c>
      <c r="G3543" s="195"/>
      <c r="H3543" s="196" t="s">
        <v>10021</v>
      </c>
      <c r="I3543" s="197">
        <v>0</v>
      </c>
      <c r="J3543" s="197">
        <v>36841.5</v>
      </c>
      <c r="K3543" s="198">
        <f t="shared" si="55"/>
        <v>36841.5</v>
      </c>
      <c r="L3543" s="199" t="s">
        <v>1580</v>
      </c>
    </row>
    <row r="3544" spans="1:12" ht="56.25" customHeight="1">
      <c r="A3544" s="200" t="s">
        <v>628</v>
      </c>
      <c r="B3544" s="193" t="s">
        <v>627</v>
      </c>
      <c r="C3544" s="194">
        <v>42780</v>
      </c>
      <c r="D3544" s="194" t="s">
        <v>10022</v>
      </c>
      <c r="E3544" s="195" t="s">
        <v>3</v>
      </c>
      <c r="F3544" s="195">
        <v>1476214</v>
      </c>
      <c r="G3544" s="195"/>
      <c r="H3544" s="196" t="s">
        <v>10023</v>
      </c>
      <c r="I3544" s="197">
        <v>0</v>
      </c>
      <c r="J3544" s="197">
        <v>180</v>
      </c>
      <c r="K3544" s="198">
        <f t="shared" si="55"/>
        <v>180</v>
      </c>
      <c r="L3544" s="199" t="s">
        <v>1580</v>
      </c>
    </row>
    <row r="3545" spans="1:12" ht="56.25" customHeight="1">
      <c r="A3545" s="200" t="s">
        <v>628</v>
      </c>
      <c r="B3545" s="193" t="s">
        <v>627</v>
      </c>
      <c r="C3545" s="194">
        <v>42780</v>
      </c>
      <c r="D3545" s="194" t="s">
        <v>10024</v>
      </c>
      <c r="E3545" s="195" t="s">
        <v>3</v>
      </c>
      <c r="F3545" s="195">
        <v>1476218</v>
      </c>
      <c r="G3545" s="195"/>
      <c r="H3545" s="196" t="s">
        <v>10025</v>
      </c>
      <c r="I3545" s="197">
        <v>0</v>
      </c>
      <c r="J3545" s="197">
        <v>378</v>
      </c>
      <c r="K3545" s="198">
        <f t="shared" si="55"/>
        <v>378</v>
      </c>
      <c r="L3545" s="199" t="s">
        <v>1580</v>
      </c>
    </row>
    <row r="3546" spans="1:12" ht="56.25" customHeight="1">
      <c r="A3546" s="200" t="s">
        <v>628</v>
      </c>
      <c r="B3546" s="193" t="s">
        <v>627</v>
      </c>
      <c r="C3546" s="194">
        <v>42780</v>
      </c>
      <c r="D3546" s="194" t="s">
        <v>10026</v>
      </c>
      <c r="E3546" s="195" t="s">
        <v>3</v>
      </c>
      <c r="F3546" s="195">
        <v>1476223</v>
      </c>
      <c r="G3546" s="195"/>
      <c r="H3546" s="196" t="s">
        <v>10027</v>
      </c>
      <c r="I3546" s="197">
        <v>0</v>
      </c>
      <c r="J3546" s="197">
        <v>378</v>
      </c>
      <c r="K3546" s="198">
        <f t="shared" si="55"/>
        <v>378</v>
      </c>
      <c r="L3546" s="199" t="s">
        <v>1580</v>
      </c>
    </row>
    <row r="3547" spans="1:12" ht="56.25" customHeight="1">
      <c r="A3547" s="200">
        <v>287</v>
      </c>
      <c r="B3547" s="193" t="s">
        <v>1333</v>
      </c>
      <c r="C3547" s="194">
        <v>42781</v>
      </c>
      <c r="D3547" s="194" t="s">
        <v>10028</v>
      </c>
      <c r="E3547" s="195" t="s">
        <v>3</v>
      </c>
      <c r="F3547" s="195">
        <v>1476373</v>
      </c>
      <c r="G3547" s="195"/>
      <c r="H3547" s="196" t="s">
        <v>10029</v>
      </c>
      <c r="I3547" s="197">
        <v>0</v>
      </c>
      <c r="J3547" s="197">
        <v>2600</v>
      </c>
      <c r="K3547" s="198">
        <f t="shared" si="55"/>
        <v>2600</v>
      </c>
      <c r="L3547" s="199" t="s">
        <v>1580</v>
      </c>
    </row>
    <row r="3548" spans="1:12" ht="56.25" customHeight="1">
      <c r="A3548" s="200">
        <v>342</v>
      </c>
      <c r="B3548" s="193" t="s">
        <v>1425</v>
      </c>
      <c r="C3548" s="194">
        <v>42781</v>
      </c>
      <c r="D3548" s="194" t="s">
        <v>10030</v>
      </c>
      <c r="E3548" s="195" t="s">
        <v>3</v>
      </c>
      <c r="F3548" s="195">
        <v>1476436</v>
      </c>
      <c r="G3548" s="195"/>
      <c r="H3548" s="196" t="s">
        <v>10031</v>
      </c>
      <c r="I3548" s="197">
        <v>0</v>
      </c>
      <c r="J3548" s="197">
        <v>586.5</v>
      </c>
      <c r="K3548" s="198">
        <f t="shared" si="55"/>
        <v>586.5</v>
      </c>
      <c r="L3548" s="199" t="s">
        <v>1580</v>
      </c>
    </row>
    <row r="3549" spans="1:12" ht="56.25" customHeight="1">
      <c r="A3549" s="200">
        <v>86</v>
      </c>
      <c r="B3549" s="193" t="s">
        <v>1328</v>
      </c>
      <c r="C3549" s="194">
        <v>42781</v>
      </c>
      <c r="D3549" s="194" t="s">
        <v>10032</v>
      </c>
      <c r="E3549" s="195" t="s">
        <v>3</v>
      </c>
      <c r="F3549" s="195">
        <v>1476446</v>
      </c>
      <c r="G3549" s="195"/>
      <c r="H3549" s="196" t="s">
        <v>10033</v>
      </c>
      <c r="I3549" s="197">
        <v>0</v>
      </c>
      <c r="J3549" s="197">
        <v>1980</v>
      </c>
      <c r="K3549" s="198">
        <f t="shared" si="55"/>
        <v>1980</v>
      </c>
      <c r="L3549" s="199" t="s">
        <v>1580</v>
      </c>
    </row>
    <row r="3550" spans="1:12" ht="56.25" customHeight="1">
      <c r="A3550" s="200">
        <v>86</v>
      </c>
      <c r="B3550" s="193" t="s">
        <v>1328</v>
      </c>
      <c r="C3550" s="194">
        <v>42781</v>
      </c>
      <c r="D3550" s="194" t="s">
        <v>10034</v>
      </c>
      <c r="E3550" s="195" t="s">
        <v>3</v>
      </c>
      <c r="F3550" s="195">
        <v>1476449</v>
      </c>
      <c r="G3550" s="195"/>
      <c r="H3550" s="196" t="s">
        <v>10035</v>
      </c>
      <c r="I3550" s="197">
        <v>0</v>
      </c>
      <c r="J3550" s="197">
        <v>278.25</v>
      </c>
      <c r="K3550" s="198">
        <f t="shared" si="55"/>
        <v>278.25</v>
      </c>
      <c r="L3550" s="199" t="s">
        <v>1580</v>
      </c>
    </row>
    <row r="3551" spans="1:12" ht="56.25" customHeight="1">
      <c r="A3551" s="200">
        <v>680</v>
      </c>
      <c r="B3551" s="193" t="s">
        <v>6327</v>
      </c>
      <c r="C3551" s="194">
        <v>42781</v>
      </c>
      <c r="D3551" s="194" t="s">
        <v>10036</v>
      </c>
      <c r="E3551" s="195" t="s">
        <v>3</v>
      </c>
      <c r="F3551" s="195">
        <v>1476450</v>
      </c>
      <c r="G3551" s="195"/>
      <c r="H3551" s="196" t="s">
        <v>10037</v>
      </c>
      <c r="I3551" s="197">
        <v>0</v>
      </c>
      <c r="J3551" s="197">
        <v>9242.7900000000009</v>
      </c>
      <c r="K3551" s="198">
        <f t="shared" si="55"/>
        <v>9242.7900000000009</v>
      </c>
      <c r="L3551" s="199" t="s">
        <v>1580</v>
      </c>
    </row>
    <row r="3552" spans="1:12" ht="56.25" customHeight="1">
      <c r="A3552" s="200" t="s">
        <v>635</v>
      </c>
      <c r="B3552" s="193" t="s">
        <v>636</v>
      </c>
      <c r="C3552" s="194">
        <v>42781</v>
      </c>
      <c r="D3552" s="194" t="s">
        <v>10038</v>
      </c>
      <c r="E3552" s="195" t="s">
        <v>3</v>
      </c>
      <c r="F3552" s="195">
        <v>1476465</v>
      </c>
      <c r="G3552" s="195"/>
      <c r="H3552" s="196" t="s">
        <v>10039</v>
      </c>
      <c r="I3552" s="197">
        <v>0</v>
      </c>
      <c r="J3552" s="197">
        <v>2253.36</v>
      </c>
      <c r="K3552" s="198">
        <f t="shared" si="55"/>
        <v>2253.36</v>
      </c>
      <c r="L3552" s="199" t="s">
        <v>1580</v>
      </c>
    </row>
    <row r="3553" spans="1:12" ht="56.25" customHeight="1">
      <c r="A3553" s="200" t="s">
        <v>635</v>
      </c>
      <c r="B3553" s="193" t="s">
        <v>636</v>
      </c>
      <c r="C3553" s="194">
        <v>42781</v>
      </c>
      <c r="D3553" s="194" t="s">
        <v>10040</v>
      </c>
      <c r="E3553" s="195" t="s">
        <v>3</v>
      </c>
      <c r="F3553" s="195">
        <v>1476466</v>
      </c>
      <c r="G3553" s="195"/>
      <c r="H3553" s="196" t="s">
        <v>10041</v>
      </c>
      <c r="I3553" s="197">
        <v>0</v>
      </c>
      <c r="J3553" s="197">
        <v>566.58000000000004</v>
      </c>
      <c r="K3553" s="198">
        <f t="shared" si="55"/>
        <v>566.58000000000004</v>
      </c>
      <c r="L3553" s="199" t="s">
        <v>1580</v>
      </c>
    </row>
    <row r="3554" spans="1:12" ht="56.25" customHeight="1">
      <c r="A3554" s="200">
        <v>15</v>
      </c>
      <c r="B3554" s="193" t="s">
        <v>1265</v>
      </c>
      <c r="C3554" s="194">
        <v>42781</v>
      </c>
      <c r="D3554" s="194" t="s">
        <v>10042</v>
      </c>
      <c r="E3554" s="195" t="s">
        <v>3</v>
      </c>
      <c r="F3554" s="195">
        <v>1476441</v>
      </c>
      <c r="G3554" s="195"/>
      <c r="H3554" s="196" t="s">
        <v>10043</v>
      </c>
      <c r="I3554" s="197">
        <v>0</v>
      </c>
      <c r="J3554" s="197">
        <v>36.770000000000003</v>
      </c>
      <c r="K3554" s="198">
        <f t="shared" si="55"/>
        <v>36.770000000000003</v>
      </c>
      <c r="L3554" s="199" t="s">
        <v>1580</v>
      </c>
    </row>
    <row r="3555" spans="1:12" ht="56.25" customHeight="1">
      <c r="A3555" s="200">
        <v>70</v>
      </c>
      <c r="B3555" s="193" t="s">
        <v>4499</v>
      </c>
      <c r="C3555" s="194">
        <v>42781</v>
      </c>
      <c r="D3555" s="194" t="s">
        <v>10044</v>
      </c>
      <c r="E3555" s="195" t="s">
        <v>3</v>
      </c>
      <c r="F3555" s="195">
        <v>1476464</v>
      </c>
      <c r="G3555" s="195"/>
      <c r="H3555" s="196" t="s">
        <v>10045</v>
      </c>
      <c r="I3555" s="197">
        <v>0</v>
      </c>
      <c r="J3555" s="197">
        <v>15</v>
      </c>
      <c r="K3555" s="198">
        <f t="shared" si="55"/>
        <v>15</v>
      </c>
      <c r="L3555" s="199" t="s">
        <v>1580</v>
      </c>
    </row>
    <row r="3556" spans="1:12" ht="56.25" customHeight="1">
      <c r="A3556" s="200">
        <v>291</v>
      </c>
      <c r="B3556" s="193" t="s">
        <v>1395</v>
      </c>
      <c r="C3556" s="194">
        <v>42781</v>
      </c>
      <c r="D3556" s="194" t="s">
        <v>10046</v>
      </c>
      <c r="E3556" s="195" t="s">
        <v>3</v>
      </c>
      <c r="F3556" s="195">
        <v>1476468</v>
      </c>
      <c r="G3556" s="195"/>
      <c r="H3556" s="196" t="s">
        <v>10047</v>
      </c>
      <c r="I3556" s="197">
        <v>0</v>
      </c>
      <c r="J3556" s="197">
        <v>2278.5</v>
      </c>
      <c r="K3556" s="198">
        <f t="shared" si="55"/>
        <v>2278.5</v>
      </c>
      <c r="L3556" s="199" t="s">
        <v>1580</v>
      </c>
    </row>
    <row r="3557" spans="1:12" ht="56.25" customHeight="1">
      <c r="A3557" s="200" t="s">
        <v>628</v>
      </c>
      <c r="B3557" s="193" t="s">
        <v>627</v>
      </c>
      <c r="C3557" s="194">
        <v>42781</v>
      </c>
      <c r="D3557" s="194" t="s">
        <v>10048</v>
      </c>
      <c r="E3557" s="195" t="s">
        <v>3</v>
      </c>
      <c r="F3557" s="195">
        <v>1476531</v>
      </c>
      <c r="G3557" s="195"/>
      <c r="H3557" s="196" t="s">
        <v>10049</v>
      </c>
      <c r="I3557" s="197">
        <v>0</v>
      </c>
      <c r="J3557" s="197">
        <v>274.22000000000003</v>
      </c>
      <c r="K3557" s="198">
        <f t="shared" si="55"/>
        <v>274.22000000000003</v>
      </c>
      <c r="L3557" s="199" t="s">
        <v>1580</v>
      </c>
    </row>
    <row r="3558" spans="1:12" ht="56.25" customHeight="1">
      <c r="A3558" s="200">
        <v>650</v>
      </c>
      <c r="B3558" s="193" t="s">
        <v>1419</v>
      </c>
      <c r="C3558" s="194">
        <v>42781</v>
      </c>
      <c r="D3558" s="194" t="s">
        <v>10050</v>
      </c>
      <c r="E3558" s="195" t="s">
        <v>3</v>
      </c>
      <c r="F3558" s="195">
        <v>1476538</v>
      </c>
      <c r="G3558" s="195"/>
      <c r="H3558" s="196" t="s">
        <v>10051</v>
      </c>
      <c r="I3558" s="197">
        <v>0</v>
      </c>
      <c r="J3558" s="197">
        <v>24</v>
      </c>
      <c r="K3558" s="198">
        <f t="shared" si="55"/>
        <v>24</v>
      </c>
      <c r="L3558" s="199" t="s">
        <v>1580</v>
      </c>
    </row>
    <row r="3559" spans="1:12" ht="56.25" customHeight="1">
      <c r="A3559" s="200" t="s">
        <v>628</v>
      </c>
      <c r="B3559" s="193" t="s">
        <v>627</v>
      </c>
      <c r="C3559" s="194">
        <v>42781</v>
      </c>
      <c r="D3559" s="194" t="s">
        <v>10052</v>
      </c>
      <c r="E3559" s="195" t="s">
        <v>3</v>
      </c>
      <c r="F3559" s="195">
        <v>1476539</v>
      </c>
      <c r="G3559" s="195"/>
      <c r="H3559" s="196" t="s">
        <v>10053</v>
      </c>
      <c r="I3559" s="197">
        <v>0</v>
      </c>
      <c r="J3559" s="197">
        <v>113050.28</v>
      </c>
      <c r="K3559" s="198">
        <f t="shared" si="55"/>
        <v>113050.28</v>
      </c>
      <c r="L3559" s="199" t="s">
        <v>1580</v>
      </c>
    </row>
    <row r="3560" spans="1:12" ht="56.25" customHeight="1">
      <c r="A3560" s="200" t="s">
        <v>628</v>
      </c>
      <c r="B3560" s="193" t="s">
        <v>627</v>
      </c>
      <c r="C3560" s="194">
        <v>42781</v>
      </c>
      <c r="D3560" s="194" t="s">
        <v>10054</v>
      </c>
      <c r="E3560" s="195" t="s">
        <v>3</v>
      </c>
      <c r="F3560" s="195">
        <v>1476552</v>
      </c>
      <c r="G3560" s="195"/>
      <c r="H3560" s="196" t="s">
        <v>10055</v>
      </c>
      <c r="I3560" s="197">
        <v>0</v>
      </c>
      <c r="J3560" s="197">
        <v>267</v>
      </c>
      <c r="K3560" s="198">
        <f t="shared" si="55"/>
        <v>267</v>
      </c>
      <c r="L3560" s="199" t="s">
        <v>1580</v>
      </c>
    </row>
    <row r="3561" spans="1:12" ht="56.25" customHeight="1">
      <c r="A3561" s="200">
        <v>46</v>
      </c>
      <c r="B3561" s="193" t="s">
        <v>1402</v>
      </c>
      <c r="C3561" s="194">
        <v>42781</v>
      </c>
      <c r="D3561" s="194" t="s">
        <v>10056</v>
      </c>
      <c r="E3561" s="195" t="s">
        <v>3</v>
      </c>
      <c r="F3561" s="195">
        <v>1476571</v>
      </c>
      <c r="G3561" s="195"/>
      <c r="H3561" s="196" t="s">
        <v>10057</v>
      </c>
      <c r="I3561" s="197">
        <v>0</v>
      </c>
      <c r="J3561" s="197">
        <v>9413.19</v>
      </c>
      <c r="K3561" s="198">
        <f t="shared" si="55"/>
        <v>9413.19</v>
      </c>
      <c r="L3561" s="199" t="s">
        <v>1580</v>
      </c>
    </row>
    <row r="3562" spans="1:12" ht="56.25" customHeight="1">
      <c r="A3562" s="200">
        <v>523</v>
      </c>
      <c r="B3562" s="193" t="s">
        <v>1347</v>
      </c>
      <c r="C3562" s="194">
        <v>42782</v>
      </c>
      <c r="D3562" s="194" t="s">
        <v>10058</v>
      </c>
      <c r="E3562" s="195" t="s">
        <v>3</v>
      </c>
      <c r="F3562" s="195">
        <v>1476813</v>
      </c>
      <c r="G3562" s="195"/>
      <c r="H3562" s="196" t="s">
        <v>10059</v>
      </c>
      <c r="I3562" s="197">
        <v>0</v>
      </c>
      <c r="J3562" s="197">
        <v>6419</v>
      </c>
      <c r="K3562" s="198">
        <f t="shared" si="55"/>
        <v>6419</v>
      </c>
      <c r="L3562" s="199" t="s">
        <v>1580</v>
      </c>
    </row>
    <row r="3563" spans="1:12" ht="56.25" customHeight="1">
      <c r="A3563" s="200" t="s">
        <v>628</v>
      </c>
      <c r="B3563" s="193" t="s">
        <v>627</v>
      </c>
      <c r="C3563" s="194">
        <v>42782</v>
      </c>
      <c r="D3563" s="194" t="s">
        <v>10060</v>
      </c>
      <c r="E3563" s="195" t="s">
        <v>3</v>
      </c>
      <c r="F3563" s="195">
        <v>1476847</v>
      </c>
      <c r="G3563" s="195"/>
      <c r="H3563" s="196" t="s">
        <v>10061</v>
      </c>
      <c r="I3563" s="197">
        <v>0</v>
      </c>
      <c r="J3563" s="197">
        <v>7130</v>
      </c>
      <c r="K3563" s="198">
        <f t="shared" si="55"/>
        <v>7130</v>
      </c>
      <c r="L3563" s="199" t="s">
        <v>1580</v>
      </c>
    </row>
    <row r="3564" spans="1:12" ht="56.25" customHeight="1">
      <c r="A3564" s="200" t="s">
        <v>628</v>
      </c>
      <c r="B3564" s="193" t="s">
        <v>627</v>
      </c>
      <c r="C3564" s="194">
        <v>42782</v>
      </c>
      <c r="D3564" s="194" t="s">
        <v>10062</v>
      </c>
      <c r="E3564" s="195" t="s">
        <v>3</v>
      </c>
      <c r="F3564" s="195">
        <v>1476848</v>
      </c>
      <c r="G3564" s="195"/>
      <c r="H3564" s="196" t="s">
        <v>10063</v>
      </c>
      <c r="I3564" s="197">
        <v>0</v>
      </c>
      <c r="J3564" s="197">
        <v>8297.41</v>
      </c>
      <c r="K3564" s="198">
        <f t="shared" si="55"/>
        <v>8297.41</v>
      </c>
      <c r="L3564" s="199" t="s">
        <v>1580</v>
      </c>
    </row>
    <row r="3565" spans="1:12" ht="56.25" customHeight="1">
      <c r="A3565" s="200" t="s">
        <v>628</v>
      </c>
      <c r="B3565" s="193" t="s">
        <v>627</v>
      </c>
      <c r="C3565" s="194">
        <v>42782</v>
      </c>
      <c r="D3565" s="194" t="s">
        <v>10064</v>
      </c>
      <c r="E3565" s="195" t="s">
        <v>3</v>
      </c>
      <c r="F3565" s="195">
        <v>1476849</v>
      </c>
      <c r="G3565" s="195"/>
      <c r="H3565" s="196" t="s">
        <v>10065</v>
      </c>
      <c r="I3565" s="197">
        <v>0</v>
      </c>
      <c r="J3565" s="197">
        <v>5567.77</v>
      </c>
      <c r="K3565" s="198">
        <f t="shared" si="55"/>
        <v>5567.77</v>
      </c>
      <c r="L3565" s="199" t="s">
        <v>1580</v>
      </c>
    </row>
    <row r="3566" spans="1:12" ht="56.25" customHeight="1">
      <c r="A3566" s="200" t="s">
        <v>628</v>
      </c>
      <c r="B3566" s="193" t="s">
        <v>627</v>
      </c>
      <c r="C3566" s="194">
        <v>42782</v>
      </c>
      <c r="D3566" s="194" t="s">
        <v>10066</v>
      </c>
      <c r="E3566" s="195" t="s">
        <v>3</v>
      </c>
      <c r="F3566" s="195">
        <v>1476850</v>
      </c>
      <c r="G3566" s="195"/>
      <c r="H3566" s="196" t="s">
        <v>10067</v>
      </c>
      <c r="I3566" s="197">
        <v>0</v>
      </c>
      <c r="J3566" s="197">
        <v>1000.21</v>
      </c>
      <c r="K3566" s="198">
        <f t="shared" si="55"/>
        <v>1000.21</v>
      </c>
      <c r="L3566" s="199" t="s">
        <v>1580</v>
      </c>
    </row>
    <row r="3567" spans="1:12" ht="56.25" customHeight="1">
      <c r="A3567" s="200" t="s">
        <v>628</v>
      </c>
      <c r="B3567" s="193" t="s">
        <v>627</v>
      </c>
      <c r="C3567" s="194">
        <v>42782</v>
      </c>
      <c r="D3567" s="194" t="s">
        <v>10068</v>
      </c>
      <c r="E3567" s="195" t="s">
        <v>3</v>
      </c>
      <c r="F3567" s="195">
        <v>1476852</v>
      </c>
      <c r="G3567" s="195"/>
      <c r="H3567" s="196" t="s">
        <v>10069</v>
      </c>
      <c r="I3567" s="197">
        <v>0</v>
      </c>
      <c r="J3567" s="197">
        <v>872.39</v>
      </c>
      <c r="K3567" s="198">
        <f t="shared" si="55"/>
        <v>872.39</v>
      </c>
      <c r="L3567" s="199" t="s">
        <v>1580</v>
      </c>
    </row>
    <row r="3568" spans="1:12" ht="56.25" customHeight="1">
      <c r="A3568" s="200" t="s">
        <v>628</v>
      </c>
      <c r="B3568" s="193" t="s">
        <v>627</v>
      </c>
      <c r="C3568" s="194">
        <v>42782</v>
      </c>
      <c r="D3568" s="194" t="s">
        <v>10070</v>
      </c>
      <c r="E3568" s="195" t="s">
        <v>3</v>
      </c>
      <c r="F3568" s="195">
        <v>1476856</v>
      </c>
      <c r="G3568" s="195"/>
      <c r="H3568" s="196" t="s">
        <v>10071</v>
      </c>
      <c r="I3568" s="197">
        <v>0</v>
      </c>
      <c r="J3568" s="197">
        <v>1601.75</v>
      </c>
      <c r="K3568" s="198">
        <f t="shared" si="55"/>
        <v>1601.75</v>
      </c>
      <c r="L3568" s="199" t="s">
        <v>1580</v>
      </c>
    </row>
    <row r="3569" spans="1:12" ht="56.25" customHeight="1">
      <c r="A3569" s="200" t="s">
        <v>628</v>
      </c>
      <c r="B3569" s="193" t="s">
        <v>627</v>
      </c>
      <c r="C3569" s="194">
        <v>42782</v>
      </c>
      <c r="D3569" s="194" t="s">
        <v>10072</v>
      </c>
      <c r="E3569" s="195" t="s">
        <v>3</v>
      </c>
      <c r="F3569" s="195">
        <v>1476857</v>
      </c>
      <c r="G3569" s="195"/>
      <c r="H3569" s="196" t="s">
        <v>10073</v>
      </c>
      <c r="I3569" s="197">
        <v>0</v>
      </c>
      <c r="J3569" s="197">
        <v>43000.05</v>
      </c>
      <c r="K3569" s="198">
        <f t="shared" si="55"/>
        <v>43000.05</v>
      </c>
      <c r="L3569" s="199" t="s">
        <v>1580</v>
      </c>
    </row>
    <row r="3570" spans="1:12" ht="56.25" customHeight="1">
      <c r="A3570" s="200">
        <v>222</v>
      </c>
      <c r="B3570" s="193" t="s">
        <v>1398</v>
      </c>
      <c r="C3570" s="194">
        <v>42782</v>
      </c>
      <c r="D3570" s="194" t="s">
        <v>10074</v>
      </c>
      <c r="E3570" s="195" t="s">
        <v>3</v>
      </c>
      <c r="F3570" s="195">
        <v>1476872</v>
      </c>
      <c r="G3570" s="195"/>
      <c r="H3570" s="196" t="s">
        <v>10075</v>
      </c>
      <c r="I3570" s="197">
        <v>0</v>
      </c>
      <c r="J3570" s="197">
        <v>269512.93</v>
      </c>
      <c r="K3570" s="198">
        <f t="shared" si="55"/>
        <v>269512.93</v>
      </c>
      <c r="L3570" s="199" t="s">
        <v>1580</v>
      </c>
    </row>
    <row r="3571" spans="1:12" ht="56.25" customHeight="1">
      <c r="A3571" s="200">
        <v>222</v>
      </c>
      <c r="B3571" s="193" t="s">
        <v>1398</v>
      </c>
      <c r="C3571" s="194">
        <v>42782</v>
      </c>
      <c r="D3571" s="194" t="s">
        <v>10076</v>
      </c>
      <c r="E3571" s="195" t="s">
        <v>3</v>
      </c>
      <c r="F3571" s="195">
        <v>1476874</v>
      </c>
      <c r="G3571" s="195"/>
      <c r="H3571" s="196" t="s">
        <v>10077</v>
      </c>
      <c r="I3571" s="197">
        <v>0</v>
      </c>
      <c r="J3571" s="197">
        <v>11830.23</v>
      </c>
      <c r="K3571" s="198">
        <f t="shared" si="55"/>
        <v>11830.23</v>
      </c>
      <c r="L3571" s="199" t="s">
        <v>1580</v>
      </c>
    </row>
    <row r="3572" spans="1:12" ht="56.25" customHeight="1">
      <c r="A3572" s="200">
        <v>222</v>
      </c>
      <c r="B3572" s="193" t="s">
        <v>1398</v>
      </c>
      <c r="C3572" s="194">
        <v>42782</v>
      </c>
      <c r="D3572" s="194" t="s">
        <v>10078</v>
      </c>
      <c r="E3572" s="195" t="s">
        <v>3</v>
      </c>
      <c r="F3572" s="195">
        <v>1476875</v>
      </c>
      <c r="G3572" s="195"/>
      <c r="H3572" s="196" t="s">
        <v>10079</v>
      </c>
      <c r="I3572" s="197">
        <v>0</v>
      </c>
      <c r="J3572" s="197">
        <v>1</v>
      </c>
      <c r="K3572" s="198">
        <f t="shared" si="55"/>
        <v>1</v>
      </c>
      <c r="L3572" s="199" t="s">
        <v>1580</v>
      </c>
    </row>
    <row r="3573" spans="1:12" ht="56.25" customHeight="1">
      <c r="A3573" s="200" t="s">
        <v>628</v>
      </c>
      <c r="B3573" s="193" t="s">
        <v>627</v>
      </c>
      <c r="C3573" s="194">
        <v>42782</v>
      </c>
      <c r="D3573" s="194" t="s">
        <v>10080</v>
      </c>
      <c r="E3573" s="195" t="s">
        <v>3</v>
      </c>
      <c r="F3573" s="195">
        <v>1476876</v>
      </c>
      <c r="G3573" s="195"/>
      <c r="H3573" s="196" t="s">
        <v>10081</v>
      </c>
      <c r="I3573" s="197">
        <v>0</v>
      </c>
      <c r="J3573" s="197">
        <v>982999.59</v>
      </c>
      <c r="K3573" s="198">
        <f t="shared" si="55"/>
        <v>982999.59</v>
      </c>
      <c r="L3573" s="199" t="s">
        <v>1580</v>
      </c>
    </row>
    <row r="3574" spans="1:12" ht="56.25" customHeight="1">
      <c r="A3574" s="200">
        <v>574</v>
      </c>
      <c r="B3574" s="193" t="s">
        <v>1356</v>
      </c>
      <c r="C3574" s="194">
        <v>42782</v>
      </c>
      <c r="D3574" s="194" t="s">
        <v>10082</v>
      </c>
      <c r="E3574" s="195" t="s">
        <v>3</v>
      </c>
      <c r="F3574" s="195">
        <v>1476772</v>
      </c>
      <c r="G3574" s="195"/>
      <c r="H3574" s="196" t="s">
        <v>10083</v>
      </c>
      <c r="I3574" s="197">
        <v>0</v>
      </c>
      <c r="J3574" s="197">
        <v>12777</v>
      </c>
      <c r="K3574" s="198">
        <f t="shared" si="55"/>
        <v>12777</v>
      </c>
      <c r="L3574" s="199" t="s">
        <v>1580</v>
      </c>
    </row>
    <row r="3575" spans="1:12" ht="56.25" customHeight="1">
      <c r="A3575" s="200" t="s">
        <v>628</v>
      </c>
      <c r="B3575" s="193" t="s">
        <v>627</v>
      </c>
      <c r="C3575" s="194">
        <v>42782</v>
      </c>
      <c r="D3575" s="194" t="s">
        <v>10084</v>
      </c>
      <c r="E3575" s="195" t="s">
        <v>3</v>
      </c>
      <c r="F3575" s="195">
        <v>1476809</v>
      </c>
      <c r="G3575" s="195"/>
      <c r="H3575" s="196" t="s">
        <v>10085</v>
      </c>
      <c r="I3575" s="197">
        <v>0</v>
      </c>
      <c r="J3575" s="197">
        <v>9554.02</v>
      </c>
      <c r="K3575" s="198">
        <f t="shared" si="55"/>
        <v>9554.02</v>
      </c>
      <c r="L3575" s="199" t="s">
        <v>1580</v>
      </c>
    </row>
    <row r="3576" spans="1:12" ht="56.25" customHeight="1">
      <c r="A3576" s="200" t="s">
        <v>628</v>
      </c>
      <c r="B3576" s="193" t="s">
        <v>627</v>
      </c>
      <c r="C3576" s="194">
        <v>42782</v>
      </c>
      <c r="D3576" s="194" t="s">
        <v>10086</v>
      </c>
      <c r="E3576" s="195" t="s">
        <v>3</v>
      </c>
      <c r="F3576" s="195">
        <v>1476812</v>
      </c>
      <c r="G3576" s="195"/>
      <c r="H3576" s="196" t="s">
        <v>10087</v>
      </c>
      <c r="I3576" s="197">
        <v>0</v>
      </c>
      <c r="J3576" s="197">
        <v>11323.35</v>
      </c>
      <c r="K3576" s="198">
        <f t="shared" si="55"/>
        <v>11323.35</v>
      </c>
      <c r="L3576" s="199" t="s">
        <v>1580</v>
      </c>
    </row>
    <row r="3577" spans="1:12" ht="56.25" customHeight="1">
      <c r="A3577" s="200" t="s">
        <v>628</v>
      </c>
      <c r="B3577" s="193" t="s">
        <v>627</v>
      </c>
      <c r="C3577" s="194">
        <v>42782</v>
      </c>
      <c r="D3577" s="194" t="s">
        <v>10088</v>
      </c>
      <c r="E3577" s="195" t="s">
        <v>3</v>
      </c>
      <c r="F3577" s="195">
        <v>1476825</v>
      </c>
      <c r="G3577" s="195"/>
      <c r="H3577" s="196" t="s">
        <v>10089</v>
      </c>
      <c r="I3577" s="197">
        <v>0</v>
      </c>
      <c r="J3577" s="197">
        <v>199.75</v>
      </c>
      <c r="K3577" s="198">
        <f t="shared" si="55"/>
        <v>199.75</v>
      </c>
      <c r="L3577" s="199" t="s">
        <v>1580</v>
      </c>
    </row>
    <row r="3578" spans="1:12" ht="56.25" customHeight="1">
      <c r="A3578" s="200">
        <v>201</v>
      </c>
      <c r="B3578" s="193" t="s">
        <v>1334</v>
      </c>
      <c r="C3578" s="194">
        <v>42782</v>
      </c>
      <c r="D3578" s="194" t="s">
        <v>10090</v>
      </c>
      <c r="E3578" s="195" t="s">
        <v>3</v>
      </c>
      <c r="F3578" s="195">
        <v>1476841</v>
      </c>
      <c r="G3578" s="195"/>
      <c r="H3578" s="196" t="s">
        <v>10091</v>
      </c>
      <c r="I3578" s="197">
        <v>0</v>
      </c>
      <c r="J3578" s="197">
        <v>371</v>
      </c>
      <c r="K3578" s="198">
        <f t="shared" si="55"/>
        <v>371</v>
      </c>
      <c r="L3578" s="199" t="s">
        <v>1580</v>
      </c>
    </row>
    <row r="3579" spans="1:12" ht="56.25" customHeight="1">
      <c r="A3579" s="200">
        <v>201</v>
      </c>
      <c r="B3579" s="193" t="s">
        <v>1334</v>
      </c>
      <c r="C3579" s="194">
        <v>42782</v>
      </c>
      <c r="D3579" s="194" t="s">
        <v>10092</v>
      </c>
      <c r="E3579" s="195" t="s">
        <v>3</v>
      </c>
      <c r="F3579" s="195">
        <v>1476842</v>
      </c>
      <c r="G3579" s="195"/>
      <c r="H3579" s="196" t="s">
        <v>10093</v>
      </c>
      <c r="I3579" s="197">
        <v>0</v>
      </c>
      <c r="J3579" s="197">
        <v>371</v>
      </c>
      <c r="K3579" s="198">
        <f t="shared" si="55"/>
        <v>371</v>
      </c>
      <c r="L3579" s="199" t="s">
        <v>1580</v>
      </c>
    </row>
    <row r="3580" spans="1:12" ht="56.25" customHeight="1">
      <c r="A3580" s="200">
        <v>222</v>
      </c>
      <c r="B3580" s="193" t="s">
        <v>1398</v>
      </c>
      <c r="C3580" s="194">
        <v>42782</v>
      </c>
      <c r="D3580" s="194" t="s">
        <v>10094</v>
      </c>
      <c r="E3580" s="195" t="s">
        <v>3</v>
      </c>
      <c r="F3580" s="195">
        <v>1476871</v>
      </c>
      <c r="G3580" s="195"/>
      <c r="H3580" s="196" t="s">
        <v>10095</v>
      </c>
      <c r="I3580" s="197">
        <v>0</v>
      </c>
      <c r="J3580" s="197">
        <v>3174</v>
      </c>
      <c r="K3580" s="198">
        <f t="shared" si="55"/>
        <v>3174</v>
      </c>
      <c r="L3580" s="199" t="s">
        <v>1580</v>
      </c>
    </row>
    <row r="3581" spans="1:12" ht="56.25" customHeight="1">
      <c r="A3581" s="200" t="s">
        <v>628</v>
      </c>
      <c r="B3581" s="193" t="s">
        <v>627</v>
      </c>
      <c r="C3581" s="194">
        <v>42782</v>
      </c>
      <c r="D3581" s="194" t="s">
        <v>10096</v>
      </c>
      <c r="E3581" s="195" t="s">
        <v>3</v>
      </c>
      <c r="F3581" s="195">
        <v>1476916</v>
      </c>
      <c r="G3581" s="195"/>
      <c r="H3581" s="196" t="s">
        <v>10097</v>
      </c>
      <c r="I3581" s="197">
        <v>0</v>
      </c>
      <c r="J3581" s="197">
        <v>1200</v>
      </c>
      <c r="K3581" s="198">
        <f t="shared" si="55"/>
        <v>1200</v>
      </c>
      <c r="L3581" s="199" t="s">
        <v>1580</v>
      </c>
    </row>
    <row r="3582" spans="1:12" ht="56.25" customHeight="1">
      <c r="A3582" s="200" t="s">
        <v>628</v>
      </c>
      <c r="B3582" s="193" t="s">
        <v>627</v>
      </c>
      <c r="C3582" s="194">
        <v>42782</v>
      </c>
      <c r="D3582" s="194" t="s">
        <v>10098</v>
      </c>
      <c r="E3582" s="195" t="s">
        <v>3</v>
      </c>
      <c r="F3582" s="195">
        <v>1476938</v>
      </c>
      <c r="G3582" s="195"/>
      <c r="H3582" s="196" t="s">
        <v>10099</v>
      </c>
      <c r="I3582" s="197">
        <v>0</v>
      </c>
      <c r="J3582" s="197">
        <v>375</v>
      </c>
      <c r="K3582" s="198">
        <f t="shared" si="55"/>
        <v>375</v>
      </c>
      <c r="L3582" s="199" t="s">
        <v>1580</v>
      </c>
    </row>
    <row r="3583" spans="1:12" ht="56.25" customHeight="1">
      <c r="A3583" s="200" t="s">
        <v>628</v>
      </c>
      <c r="B3583" s="193" t="s">
        <v>627</v>
      </c>
      <c r="C3583" s="194">
        <v>42782</v>
      </c>
      <c r="D3583" s="194" t="s">
        <v>10100</v>
      </c>
      <c r="E3583" s="195" t="s">
        <v>3</v>
      </c>
      <c r="F3583" s="195">
        <v>1476940</v>
      </c>
      <c r="G3583" s="195"/>
      <c r="H3583" s="196" t="s">
        <v>10101</v>
      </c>
      <c r="I3583" s="197">
        <v>0</v>
      </c>
      <c r="J3583" s="197">
        <v>450</v>
      </c>
      <c r="K3583" s="198">
        <f t="shared" si="55"/>
        <v>450</v>
      </c>
      <c r="L3583" s="199" t="s">
        <v>1580</v>
      </c>
    </row>
    <row r="3584" spans="1:12" ht="56.25" customHeight="1">
      <c r="A3584" s="200">
        <v>132</v>
      </c>
      <c r="B3584" s="193" t="s">
        <v>1414</v>
      </c>
      <c r="C3584" s="194">
        <v>42782</v>
      </c>
      <c r="D3584" s="194" t="s">
        <v>10102</v>
      </c>
      <c r="E3584" s="195" t="s">
        <v>3</v>
      </c>
      <c r="F3584" s="195">
        <v>1476965</v>
      </c>
      <c r="G3584" s="195"/>
      <c r="H3584" s="196" t="s">
        <v>10103</v>
      </c>
      <c r="I3584" s="197">
        <v>0</v>
      </c>
      <c r="J3584" s="197">
        <v>57</v>
      </c>
      <c r="K3584" s="198">
        <f t="shared" si="55"/>
        <v>57</v>
      </c>
      <c r="L3584" s="199" t="s">
        <v>1580</v>
      </c>
    </row>
    <row r="3585" spans="1:12" ht="56.25" customHeight="1">
      <c r="A3585" s="200">
        <v>132</v>
      </c>
      <c r="B3585" s="193" t="s">
        <v>1414</v>
      </c>
      <c r="C3585" s="194">
        <v>42782</v>
      </c>
      <c r="D3585" s="194" t="s">
        <v>10104</v>
      </c>
      <c r="E3585" s="195" t="s">
        <v>3</v>
      </c>
      <c r="F3585" s="195">
        <v>1476966</v>
      </c>
      <c r="G3585" s="195"/>
      <c r="H3585" s="196" t="s">
        <v>10105</v>
      </c>
      <c r="I3585" s="197">
        <v>0</v>
      </c>
      <c r="J3585" s="197">
        <v>5074.47</v>
      </c>
      <c r="K3585" s="198">
        <f t="shared" si="55"/>
        <v>5074.47</v>
      </c>
      <c r="L3585" s="199" t="s">
        <v>1580</v>
      </c>
    </row>
    <row r="3586" spans="1:12" ht="56.25" customHeight="1">
      <c r="A3586" s="200" t="s">
        <v>628</v>
      </c>
      <c r="B3586" s="193" t="s">
        <v>627</v>
      </c>
      <c r="C3586" s="194">
        <v>42782</v>
      </c>
      <c r="D3586" s="194" t="s">
        <v>10106</v>
      </c>
      <c r="E3586" s="195" t="s">
        <v>3</v>
      </c>
      <c r="F3586" s="195">
        <v>1476985</v>
      </c>
      <c r="G3586" s="195"/>
      <c r="H3586" s="196" t="s">
        <v>10107</v>
      </c>
      <c r="I3586" s="197">
        <v>0</v>
      </c>
      <c r="J3586" s="197">
        <v>439.6</v>
      </c>
      <c r="K3586" s="198">
        <f t="shared" si="55"/>
        <v>439.6</v>
      </c>
      <c r="L3586" s="199" t="s">
        <v>1580</v>
      </c>
    </row>
    <row r="3587" spans="1:12" ht="56.25" customHeight="1">
      <c r="A3587" s="200">
        <v>130</v>
      </c>
      <c r="B3587" s="193" t="s">
        <v>4832</v>
      </c>
      <c r="C3587" s="194">
        <v>42783</v>
      </c>
      <c r="D3587" s="194" t="s">
        <v>10108</v>
      </c>
      <c r="E3587" s="195" t="s">
        <v>3</v>
      </c>
      <c r="F3587" s="195">
        <v>1477171</v>
      </c>
      <c r="G3587" s="195"/>
      <c r="H3587" s="196" t="s">
        <v>10109</v>
      </c>
      <c r="I3587" s="197">
        <v>0</v>
      </c>
      <c r="J3587" s="197">
        <v>183960.15</v>
      </c>
      <c r="K3587" s="198">
        <f t="shared" si="55"/>
        <v>183960.15</v>
      </c>
      <c r="L3587" s="199" t="s">
        <v>1580</v>
      </c>
    </row>
    <row r="3588" spans="1:12" ht="56.25" customHeight="1">
      <c r="A3588" s="200">
        <v>130</v>
      </c>
      <c r="B3588" s="193" t="s">
        <v>4832</v>
      </c>
      <c r="C3588" s="194">
        <v>42783</v>
      </c>
      <c r="D3588" s="194" t="s">
        <v>10110</v>
      </c>
      <c r="E3588" s="195" t="s">
        <v>3</v>
      </c>
      <c r="F3588" s="195">
        <v>1477172</v>
      </c>
      <c r="G3588" s="195"/>
      <c r="H3588" s="196" t="s">
        <v>10111</v>
      </c>
      <c r="I3588" s="197">
        <v>0</v>
      </c>
      <c r="J3588" s="197">
        <v>688336.35</v>
      </c>
      <c r="K3588" s="198">
        <f t="shared" si="55"/>
        <v>688336.35</v>
      </c>
      <c r="L3588" s="199" t="s">
        <v>1580</v>
      </c>
    </row>
    <row r="3589" spans="1:12" ht="56.25" customHeight="1">
      <c r="A3589" s="200">
        <v>291</v>
      </c>
      <c r="B3589" s="193" t="s">
        <v>1395</v>
      </c>
      <c r="C3589" s="194">
        <v>42783</v>
      </c>
      <c r="D3589" s="194" t="s">
        <v>10112</v>
      </c>
      <c r="E3589" s="195" t="s">
        <v>3</v>
      </c>
      <c r="F3589" s="195">
        <v>1477221</v>
      </c>
      <c r="G3589" s="195"/>
      <c r="H3589" s="196" t="s">
        <v>10113</v>
      </c>
      <c r="I3589" s="197">
        <v>0</v>
      </c>
      <c r="J3589" s="197">
        <v>4225.8500000000004</v>
      </c>
      <c r="K3589" s="198">
        <f t="shared" si="55"/>
        <v>4225.8500000000004</v>
      </c>
      <c r="L3589" s="199" t="s">
        <v>1580</v>
      </c>
    </row>
    <row r="3590" spans="1:12" ht="56.25" customHeight="1">
      <c r="A3590" s="200">
        <v>16</v>
      </c>
      <c r="B3590" s="193" t="s">
        <v>1405</v>
      </c>
      <c r="C3590" s="194">
        <v>42783</v>
      </c>
      <c r="D3590" s="194" t="s">
        <v>10114</v>
      </c>
      <c r="E3590" s="195" t="s">
        <v>3</v>
      </c>
      <c r="F3590" s="195">
        <v>1477261</v>
      </c>
      <c r="G3590" s="195"/>
      <c r="H3590" s="196" t="s">
        <v>10115</v>
      </c>
      <c r="I3590" s="197">
        <v>0</v>
      </c>
      <c r="J3590" s="197">
        <v>8474</v>
      </c>
      <c r="K3590" s="198">
        <f t="shared" si="55"/>
        <v>8474</v>
      </c>
      <c r="L3590" s="199" t="s">
        <v>1580</v>
      </c>
    </row>
    <row r="3591" spans="1:12" ht="56.25" customHeight="1">
      <c r="A3591" s="200" t="s">
        <v>635</v>
      </c>
      <c r="B3591" s="193" t="s">
        <v>636</v>
      </c>
      <c r="C3591" s="194">
        <v>42783</v>
      </c>
      <c r="D3591" s="194" t="s">
        <v>10116</v>
      </c>
      <c r="E3591" s="195" t="s">
        <v>3</v>
      </c>
      <c r="F3591" s="195">
        <v>1477275</v>
      </c>
      <c r="G3591" s="195"/>
      <c r="H3591" s="196" t="s">
        <v>10117</v>
      </c>
      <c r="I3591" s="197">
        <v>0</v>
      </c>
      <c r="J3591" s="197">
        <v>2375.7399999999998</v>
      </c>
      <c r="K3591" s="198">
        <f t="shared" si="55"/>
        <v>2375.7399999999998</v>
      </c>
      <c r="L3591" s="199" t="s">
        <v>1580</v>
      </c>
    </row>
    <row r="3592" spans="1:12" ht="56.25" customHeight="1">
      <c r="A3592" s="200" t="s">
        <v>635</v>
      </c>
      <c r="B3592" s="193" t="s">
        <v>636</v>
      </c>
      <c r="C3592" s="194">
        <v>42783</v>
      </c>
      <c r="D3592" s="194" t="s">
        <v>10118</v>
      </c>
      <c r="E3592" s="195" t="s">
        <v>3</v>
      </c>
      <c r="F3592" s="195">
        <v>1477276</v>
      </c>
      <c r="G3592" s="195"/>
      <c r="H3592" s="196" t="s">
        <v>10119</v>
      </c>
      <c r="I3592" s="197">
        <v>0</v>
      </c>
      <c r="J3592" s="197">
        <v>597.35</v>
      </c>
      <c r="K3592" s="198">
        <f t="shared" si="55"/>
        <v>597.35</v>
      </c>
      <c r="L3592" s="199" t="s">
        <v>1580</v>
      </c>
    </row>
    <row r="3593" spans="1:12" ht="56.25" customHeight="1">
      <c r="A3593" s="200" t="s">
        <v>628</v>
      </c>
      <c r="B3593" s="193" t="s">
        <v>627</v>
      </c>
      <c r="C3593" s="194">
        <v>42783</v>
      </c>
      <c r="D3593" s="194" t="s">
        <v>10120</v>
      </c>
      <c r="E3593" s="195" t="s">
        <v>3</v>
      </c>
      <c r="F3593" s="195">
        <v>1477211</v>
      </c>
      <c r="G3593" s="195"/>
      <c r="H3593" s="196" t="s">
        <v>10121</v>
      </c>
      <c r="I3593" s="197">
        <v>0</v>
      </c>
      <c r="J3593" s="197">
        <v>14204.77</v>
      </c>
      <c r="K3593" s="198">
        <f t="shared" ref="K3593:K3656" si="56">+I3593+J3593</f>
        <v>14204.77</v>
      </c>
      <c r="L3593" s="199" t="s">
        <v>1580</v>
      </c>
    </row>
    <row r="3594" spans="1:12" ht="56.25" customHeight="1">
      <c r="A3594" s="200" t="s">
        <v>628</v>
      </c>
      <c r="B3594" s="193" t="s">
        <v>627</v>
      </c>
      <c r="C3594" s="194">
        <v>42783</v>
      </c>
      <c r="D3594" s="194" t="s">
        <v>10122</v>
      </c>
      <c r="E3594" s="195" t="s">
        <v>3</v>
      </c>
      <c r="F3594" s="195">
        <v>1477214</v>
      </c>
      <c r="G3594" s="195"/>
      <c r="H3594" s="196" t="s">
        <v>10123</v>
      </c>
      <c r="I3594" s="197">
        <v>0</v>
      </c>
      <c r="J3594" s="197">
        <v>209</v>
      </c>
      <c r="K3594" s="198">
        <f t="shared" si="56"/>
        <v>209</v>
      </c>
      <c r="L3594" s="199" t="s">
        <v>1580</v>
      </c>
    </row>
    <row r="3595" spans="1:12" ht="56.25" customHeight="1">
      <c r="A3595" s="200">
        <v>200</v>
      </c>
      <c r="B3595" s="193" t="s">
        <v>10124</v>
      </c>
      <c r="C3595" s="194">
        <v>42783</v>
      </c>
      <c r="D3595" s="194" t="s">
        <v>10125</v>
      </c>
      <c r="E3595" s="195" t="s">
        <v>3</v>
      </c>
      <c r="F3595" s="195">
        <v>1477259</v>
      </c>
      <c r="G3595" s="195"/>
      <c r="H3595" s="196" t="s">
        <v>10126</v>
      </c>
      <c r="I3595" s="197">
        <v>0</v>
      </c>
      <c r="J3595" s="197">
        <v>0.5</v>
      </c>
      <c r="K3595" s="198">
        <f t="shared" si="56"/>
        <v>0.5</v>
      </c>
      <c r="L3595" s="199" t="s">
        <v>1580</v>
      </c>
    </row>
    <row r="3596" spans="1:12" ht="56.25" customHeight="1">
      <c r="A3596" s="200">
        <v>46</v>
      </c>
      <c r="B3596" s="193" t="s">
        <v>1402</v>
      </c>
      <c r="C3596" s="194">
        <v>42783</v>
      </c>
      <c r="D3596" s="194" t="s">
        <v>10127</v>
      </c>
      <c r="E3596" s="195" t="s">
        <v>3</v>
      </c>
      <c r="F3596" s="195">
        <v>1477268</v>
      </c>
      <c r="G3596" s="195"/>
      <c r="H3596" s="196" t="s">
        <v>10128</v>
      </c>
      <c r="I3596" s="197">
        <v>0</v>
      </c>
      <c r="J3596" s="197">
        <v>155.4</v>
      </c>
      <c r="K3596" s="198">
        <f t="shared" si="56"/>
        <v>155.4</v>
      </c>
      <c r="L3596" s="199" t="s">
        <v>1580</v>
      </c>
    </row>
    <row r="3597" spans="1:12" ht="56.25" customHeight="1">
      <c r="A3597" s="200">
        <v>132</v>
      </c>
      <c r="B3597" s="193" t="s">
        <v>1414</v>
      </c>
      <c r="C3597" s="194">
        <v>42783</v>
      </c>
      <c r="D3597" s="194" t="s">
        <v>10129</v>
      </c>
      <c r="E3597" s="195" t="s">
        <v>3</v>
      </c>
      <c r="F3597" s="195">
        <v>1477380</v>
      </c>
      <c r="G3597" s="195"/>
      <c r="H3597" s="196" t="s">
        <v>10130</v>
      </c>
      <c r="I3597" s="197">
        <v>0</v>
      </c>
      <c r="J3597" s="197">
        <v>662</v>
      </c>
      <c r="K3597" s="198">
        <f t="shared" si="56"/>
        <v>662</v>
      </c>
      <c r="L3597" s="199" t="s">
        <v>1580</v>
      </c>
    </row>
    <row r="3598" spans="1:12" ht="56.25" customHeight="1">
      <c r="A3598" s="200">
        <v>149</v>
      </c>
      <c r="B3598" s="193" t="s">
        <v>10131</v>
      </c>
      <c r="C3598" s="194">
        <v>42783</v>
      </c>
      <c r="D3598" s="194" t="s">
        <v>10132</v>
      </c>
      <c r="E3598" s="195" t="s">
        <v>3</v>
      </c>
      <c r="F3598" s="195">
        <v>1477409</v>
      </c>
      <c r="G3598" s="195"/>
      <c r="H3598" s="196" t="s">
        <v>10133</v>
      </c>
      <c r="I3598" s="197">
        <v>0</v>
      </c>
      <c r="J3598" s="197">
        <v>1</v>
      </c>
      <c r="K3598" s="198">
        <f t="shared" si="56"/>
        <v>1</v>
      </c>
      <c r="L3598" s="199" t="s">
        <v>1580</v>
      </c>
    </row>
    <row r="3599" spans="1:12" ht="56.25" customHeight="1">
      <c r="A3599" s="200">
        <v>15</v>
      </c>
      <c r="B3599" s="193" t="s">
        <v>1265</v>
      </c>
      <c r="C3599" s="194">
        <v>42783</v>
      </c>
      <c r="D3599" s="194" t="s">
        <v>10134</v>
      </c>
      <c r="E3599" s="195" t="s">
        <v>3</v>
      </c>
      <c r="F3599" s="195">
        <v>1477456</v>
      </c>
      <c r="G3599" s="195"/>
      <c r="H3599" s="196" t="s">
        <v>10135</v>
      </c>
      <c r="I3599" s="197">
        <v>0</v>
      </c>
      <c r="J3599" s="197">
        <v>0.44</v>
      </c>
      <c r="K3599" s="198">
        <f t="shared" si="56"/>
        <v>0.44</v>
      </c>
      <c r="L3599" s="199" t="s">
        <v>1580</v>
      </c>
    </row>
    <row r="3600" spans="1:12" ht="56.25" customHeight="1">
      <c r="A3600" s="200">
        <v>15</v>
      </c>
      <c r="B3600" s="193" t="s">
        <v>1265</v>
      </c>
      <c r="C3600" s="194">
        <v>42783</v>
      </c>
      <c r="D3600" s="194" t="s">
        <v>10136</v>
      </c>
      <c r="E3600" s="195" t="s">
        <v>3</v>
      </c>
      <c r="F3600" s="195">
        <v>1477458</v>
      </c>
      <c r="G3600" s="195"/>
      <c r="H3600" s="196" t="s">
        <v>10137</v>
      </c>
      <c r="I3600" s="197">
        <v>0</v>
      </c>
      <c r="J3600" s="197">
        <v>39.04</v>
      </c>
      <c r="K3600" s="198">
        <f t="shared" si="56"/>
        <v>39.04</v>
      </c>
      <c r="L3600" s="199" t="s">
        <v>1580</v>
      </c>
    </row>
    <row r="3601" spans="1:12" ht="56.25" customHeight="1">
      <c r="A3601" s="200">
        <v>15</v>
      </c>
      <c r="B3601" s="193" t="s">
        <v>1265</v>
      </c>
      <c r="C3601" s="194">
        <v>42783</v>
      </c>
      <c r="D3601" s="194" t="s">
        <v>10138</v>
      </c>
      <c r="E3601" s="195" t="s">
        <v>3</v>
      </c>
      <c r="F3601" s="195">
        <v>1477462</v>
      </c>
      <c r="G3601" s="195"/>
      <c r="H3601" s="196" t="s">
        <v>10139</v>
      </c>
      <c r="I3601" s="197">
        <v>0</v>
      </c>
      <c r="J3601" s="197">
        <v>39.51</v>
      </c>
      <c r="K3601" s="198">
        <f t="shared" si="56"/>
        <v>39.51</v>
      </c>
      <c r="L3601" s="199" t="s">
        <v>1580</v>
      </c>
    </row>
    <row r="3602" spans="1:12" ht="56.25" customHeight="1">
      <c r="A3602" s="200">
        <v>15</v>
      </c>
      <c r="B3602" s="193" t="s">
        <v>1265</v>
      </c>
      <c r="C3602" s="194">
        <v>42783</v>
      </c>
      <c r="D3602" s="194" t="s">
        <v>10140</v>
      </c>
      <c r="E3602" s="195" t="s">
        <v>3</v>
      </c>
      <c r="F3602" s="195">
        <v>1477465</v>
      </c>
      <c r="G3602" s="195"/>
      <c r="H3602" s="196" t="s">
        <v>10141</v>
      </c>
      <c r="I3602" s="197">
        <v>0</v>
      </c>
      <c r="J3602" s="197">
        <v>1.21</v>
      </c>
      <c r="K3602" s="198">
        <f t="shared" si="56"/>
        <v>1.21</v>
      </c>
      <c r="L3602" s="199" t="s">
        <v>1580</v>
      </c>
    </row>
    <row r="3603" spans="1:12" ht="56.25" customHeight="1">
      <c r="A3603" s="200" t="s">
        <v>628</v>
      </c>
      <c r="B3603" s="193" t="s">
        <v>627</v>
      </c>
      <c r="C3603" s="194">
        <v>42783</v>
      </c>
      <c r="D3603" s="194" t="s">
        <v>10142</v>
      </c>
      <c r="E3603" s="195" t="s">
        <v>3</v>
      </c>
      <c r="F3603" s="195">
        <v>1477466</v>
      </c>
      <c r="G3603" s="195"/>
      <c r="H3603" s="196" t="s">
        <v>10143</v>
      </c>
      <c r="I3603" s="197">
        <v>0</v>
      </c>
      <c r="J3603" s="197">
        <v>8</v>
      </c>
      <c r="K3603" s="198">
        <f t="shared" si="56"/>
        <v>8</v>
      </c>
      <c r="L3603" s="199" t="s">
        <v>1580</v>
      </c>
    </row>
    <row r="3604" spans="1:12" ht="56.25" customHeight="1">
      <c r="A3604" s="200">
        <v>15</v>
      </c>
      <c r="B3604" s="193" t="s">
        <v>1265</v>
      </c>
      <c r="C3604" s="194">
        <v>42783</v>
      </c>
      <c r="D3604" s="194" t="s">
        <v>10144</v>
      </c>
      <c r="E3604" s="195" t="s">
        <v>3</v>
      </c>
      <c r="F3604" s="195">
        <v>1477467</v>
      </c>
      <c r="G3604" s="195"/>
      <c r="H3604" s="196" t="s">
        <v>10145</v>
      </c>
      <c r="I3604" s="197">
        <v>0</v>
      </c>
      <c r="J3604" s="197">
        <v>1.43</v>
      </c>
      <c r="K3604" s="198">
        <f t="shared" si="56"/>
        <v>1.43</v>
      </c>
      <c r="L3604" s="199" t="s">
        <v>1580</v>
      </c>
    </row>
    <row r="3605" spans="1:12" ht="56.25" customHeight="1">
      <c r="A3605" s="200" t="s">
        <v>628</v>
      </c>
      <c r="B3605" s="193" t="s">
        <v>627</v>
      </c>
      <c r="C3605" s="194">
        <v>42783</v>
      </c>
      <c r="D3605" s="194" t="s">
        <v>10146</v>
      </c>
      <c r="E3605" s="195" t="s">
        <v>3</v>
      </c>
      <c r="F3605" s="195">
        <v>1477468</v>
      </c>
      <c r="G3605" s="195"/>
      <c r="H3605" s="196" t="s">
        <v>10147</v>
      </c>
      <c r="I3605" s="197">
        <v>0</v>
      </c>
      <c r="J3605" s="197">
        <v>20</v>
      </c>
      <c r="K3605" s="198">
        <f t="shared" si="56"/>
        <v>20</v>
      </c>
      <c r="L3605" s="199" t="s">
        <v>1580</v>
      </c>
    </row>
    <row r="3606" spans="1:12" ht="56.25" customHeight="1">
      <c r="A3606" s="200" t="s">
        <v>628</v>
      </c>
      <c r="B3606" s="193" t="s">
        <v>627</v>
      </c>
      <c r="C3606" s="194">
        <v>42783</v>
      </c>
      <c r="D3606" s="194" t="s">
        <v>10148</v>
      </c>
      <c r="E3606" s="195" t="s">
        <v>3</v>
      </c>
      <c r="F3606" s="195">
        <v>1477471</v>
      </c>
      <c r="G3606" s="195"/>
      <c r="H3606" s="196" t="s">
        <v>10149</v>
      </c>
      <c r="I3606" s="197">
        <v>0</v>
      </c>
      <c r="J3606" s="197">
        <v>2.4700000000000002</v>
      </c>
      <c r="K3606" s="198">
        <f t="shared" si="56"/>
        <v>2.4700000000000002</v>
      </c>
      <c r="L3606" s="199" t="s">
        <v>1580</v>
      </c>
    </row>
    <row r="3607" spans="1:12" ht="56.25" customHeight="1">
      <c r="A3607" s="200">
        <v>86</v>
      </c>
      <c r="B3607" s="193" t="s">
        <v>1328</v>
      </c>
      <c r="C3607" s="194">
        <v>42786</v>
      </c>
      <c r="D3607" s="194" t="s">
        <v>10150</v>
      </c>
      <c r="E3607" s="195" t="s">
        <v>3</v>
      </c>
      <c r="F3607" s="195">
        <v>1477641</v>
      </c>
      <c r="G3607" s="195"/>
      <c r="H3607" s="196" t="s">
        <v>10151</v>
      </c>
      <c r="I3607" s="197">
        <v>0</v>
      </c>
      <c r="J3607" s="197">
        <v>90480</v>
      </c>
      <c r="K3607" s="198">
        <f t="shared" si="56"/>
        <v>90480</v>
      </c>
      <c r="L3607" s="199" t="s">
        <v>1580</v>
      </c>
    </row>
    <row r="3608" spans="1:12" ht="56.25" customHeight="1">
      <c r="A3608" s="200">
        <v>523</v>
      </c>
      <c r="B3608" s="193" t="s">
        <v>1347</v>
      </c>
      <c r="C3608" s="194">
        <v>42786</v>
      </c>
      <c r="D3608" s="194" t="s">
        <v>10152</v>
      </c>
      <c r="E3608" s="195" t="s">
        <v>3</v>
      </c>
      <c r="F3608" s="195">
        <v>1477683</v>
      </c>
      <c r="G3608" s="195"/>
      <c r="H3608" s="196" t="s">
        <v>10153</v>
      </c>
      <c r="I3608" s="197">
        <v>0</v>
      </c>
      <c r="J3608" s="197">
        <v>2047.5</v>
      </c>
      <c r="K3608" s="198">
        <f t="shared" si="56"/>
        <v>2047.5</v>
      </c>
      <c r="L3608" s="199" t="s">
        <v>1580</v>
      </c>
    </row>
    <row r="3609" spans="1:12" ht="56.25" customHeight="1">
      <c r="A3609" s="200">
        <v>222</v>
      </c>
      <c r="B3609" s="193" t="s">
        <v>1398</v>
      </c>
      <c r="C3609" s="194">
        <v>42786</v>
      </c>
      <c r="D3609" s="194" t="s">
        <v>10154</v>
      </c>
      <c r="E3609" s="195" t="s">
        <v>3</v>
      </c>
      <c r="F3609" s="195">
        <v>1477686</v>
      </c>
      <c r="G3609" s="195"/>
      <c r="H3609" s="196" t="s">
        <v>10155</v>
      </c>
      <c r="I3609" s="197">
        <v>0</v>
      </c>
      <c r="J3609" s="197">
        <v>199075.32</v>
      </c>
      <c r="K3609" s="198">
        <f t="shared" si="56"/>
        <v>199075.32</v>
      </c>
      <c r="L3609" s="199" t="s">
        <v>1580</v>
      </c>
    </row>
    <row r="3610" spans="1:12" ht="56.25" customHeight="1">
      <c r="A3610" s="200">
        <v>254</v>
      </c>
      <c r="B3610" s="193" t="s">
        <v>1335</v>
      </c>
      <c r="C3610" s="194">
        <v>42786</v>
      </c>
      <c r="D3610" s="194" t="s">
        <v>10156</v>
      </c>
      <c r="E3610" s="195" t="s">
        <v>3</v>
      </c>
      <c r="F3610" s="195">
        <v>1477730</v>
      </c>
      <c r="G3610" s="195"/>
      <c r="H3610" s="196" t="s">
        <v>10157</v>
      </c>
      <c r="I3610" s="197">
        <v>0</v>
      </c>
      <c r="J3610" s="197">
        <v>40413.019999999997</v>
      </c>
      <c r="K3610" s="198">
        <f t="shared" si="56"/>
        <v>40413.019999999997</v>
      </c>
      <c r="L3610" s="199" t="s">
        <v>1580</v>
      </c>
    </row>
    <row r="3611" spans="1:12" ht="56.25" customHeight="1">
      <c r="A3611" s="200">
        <v>222</v>
      </c>
      <c r="B3611" s="193" t="s">
        <v>1398</v>
      </c>
      <c r="C3611" s="194">
        <v>42786</v>
      </c>
      <c r="D3611" s="194" t="s">
        <v>10158</v>
      </c>
      <c r="E3611" s="195" t="s">
        <v>3</v>
      </c>
      <c r="F3611" s="195">
        <v>1477768</v>
      </c>
      <c r="G3611" s="195"/>
      <c r="H3611" s="196" t="s">
        <v>10159</v>
      </c>
      <c r="I3611" s="197">
        <v>0</v>
      </c>
      <c r="J3611" s="197">
        <v>133169.9</v>
      </c>
      <c r="K3611" s="198">
        <f t="shared" si="56"/>
        <v>133169.9</v>
      </c>
      <c r="L3611" s="199" t="s">
        <v>1580</v>
      </c>
    </row>
    <row r="3612" spans="1:12" ht="56.25" customHeight="1">
      <c r="A3612" s="200">
        <v>81</v>
      </c>
      <c r="B3612" s="193" t="s">
        <v>1497</v>
      </c>
      <c r="C3612" s="194">
        <v>42786</v>
      </c>
      <c r="D3612" s="194" t="s">
        <v>10160</v>
      </c>
      <c r="E3612" s="195" t="s">
        <v>3</v>
      </c>
      <c r="F3612" s="195">
        <v>1477626</v>
      </c>
      <c r="G3612" s="195"/>
      <c r="H3612" s="196" t="s">
        <v>10161</v>
      </c>
      <c r="I3612" s="197">
        <v>0</v>
      </c>
      <c r="J3612" s="197">
        <v>204</v>
      </c>
      <c r="K3612" s="198">
        <f t="shared" si="56"/>
        <v>204</v>
      </c>
      <c r="L3612" s="199" t="s">
        <v>1580</v>
      </c>
    </row>
    <row r="3613" spans="1:12" ht="56.25" customHeight="1">
      <c r="A3613" s="200" t="s">
        <v>628</v>
      </c>
      <c r="B3613" s="193" t="s">
        <v>627</v>
      </c>
      <c r="C3613" s="194">
        <v>42786</v>
      </c>
      <c r="D3613" s="194" t="s">
        <v>10162</v>
      </c>
      <c r="E3613" s="195" t="s">
        <v>3</v>
      </c>
      <c r="F3613" s="195">
        <v>1477654</v>
      </c>
      <c r="G3613" s="195"/>
      <c r="H3613" s="196" t="s">
        <v>10163</v>
      </c>
      <c r="I3613" s="197">
        <v>0</v>
      </c>
      <c r="J3613" s="197">
        <v>977.9</v>
      </c>
      <c r="K3613" s="198">
        <f t="shared" si="56"/>
        <v>977.9</v>
      </c>
      <c r="L3613" s="199" t="s">
        <v>1580</v>
      </c>
    </row>
    <row r="3614" spans="1:12" ht="56.25" customHeight="1">
      <c r="A3614" s="200" t="s">
        <v>628</v>
      </c>
      <c r="B3614" s="193" t="s">
        <v>627</v>
      </c>
      <c r="C3614" s="194">
        <v>42786</v>
      </c>
      <c r="D3614" s="194" t="s">
        <v>10164</v>
      </c>
      <c r="E3614" s="195" t="s">
        <v>3</v>
      </c>
      <c r="F3614" s="195">
        <v>1477662</v>
      </c>
      <c r="G3614" s="195"/>
      <c r="H3614" s="196" t="s">
        <v>10165</v>
      </c>
      <c r="I3614" s="197">
        <v>0</v>
      </c>
      <c r="J3614" s="197">
        <v>7611.18</v>
      </c>
      <c r="K3614" s="198">
        <f t="shared" si="56"/>
        <v>7611.18</v>
      </c>
      <c r="L3614" s="199" t="s">
        <v>1580</v>
      </c>
    </row>
    <row r="3615" spans="1:12" ht="56.25" customHeight="1">
      <c r="A3615" s="200" t="s">
        <v>628</v>
      </c>
      <c r="B3615" s="193" t="s">
        <v>627</v>
      </c>
      <c r="C3615" s="194">
        <v>42786</v>
      </c>
      <c r="D3615" s="194" t="s">
        <v>10166</v>
      </c>
      <c r="E3615" s="195" t="s">
        <v>3</v>
      </c>
      <c r="F3615" s="195">
        <v>1477663</v>
      </c>
      <c r="G3615" s="195"/>
      <c r="H3615" s="196" t="s">
        <v>10167</v>
      </c>
      <c r="I3615" s="197">
        <v>0</v>
      </c>
      <c r="J3615" s="197">
        <v>2923.13</v>
      </c>
      <c r="K3615" s="198">
        <f t="shared" si="56"/>
        <v>2923.13</v>
      </c>
      <c r="L3615" s="199" t="s">
        <v>1580</v>
      </c>
    </row>
    <row r="3616" spans="1:12" ht="56.25" customHeight="1">
      <c r="A3616" s="200" t="s">
        <v>628</v>
      </c>
      <c r="B3616" s="193" t="s">
        <v>627</v>
      </c>
      <c r="C3616" s="194">
        <v>42786</v>
      </c>
      <c r="D3616" s="194" t="s">
        <v>10168</v>
      </c>
      <c r="E3616" s="195" t="s">
        <v>3</v>
      </c>
      <c r="F3616" s="195">
        <v>1477666</v>
      </c>
      <c r="G3616" s="195"/>
      <c r="H3616" s="196" t="s">
        <v>10169</v>
      </c>
      <c r="I3616" s="197">
        <v>0</v>
      </c>
      <c r="J3616" s="197">
        <v>8441.5</v>
      </c>
      <c r="K3616" s="198">
        <f t="shared" si="56"/>
        <v>8441.5</v>
      </c>
      <c r="L3616" s="199" t="s">
        <v>1580</v>
      </c>
    </row>
    <row r="3617" spans="1:12" ht="56.25" customHeight="1">
      <c r="A3617" s="200" t="s">
        <v>628</v>
      </c>
      <c r="B3617" s="193" t="s">
        <v>627</v>
      </c>
      <c r="C3617" s="194">
        <v>42786</v>
      </c>
      <c r="D3617" s="194" t="s">
        <v>10170</v>
      </c>
      <c r="E3617" s="195" t="s">
        <v>3</v>
      </c>
      <c r="F3617" s="195">
        <v>1477688</v>
      </c>
      <c r="G3617" s="195"/>
      <c r="H3617" s="196" t="s">
        <v>10171</v>
      </c>
      <c r="I3617" s="197">
        <v>0</v>
      </c>
      <c r="J3617" s="197">
        <v>1516.86</v>
      </c>
      <c r="K3617" s="198">
        <f t="shared" si="56"/>
        <v>1516.86</v>
      </c>
      <c r="L3617" s="199" t="s">
        <v>1580</v>
      </c>
    </row>
    <row r="3618" spans="1:12" ht="56.25" customHeight="1">
      <c r="A3618" s="200" t="s">
        <v>628</v>
      </c>
      <c r="B3618" s="193" t="s">
        <v>627</v>
      </c>
      <c r="C3618" s="194">
        <v>42786</v>
      </c>
      <c r="D3618" s="194" t="s">
        <v>10172</v>
      </c>
      <c r="E3618" s="195" t="s">
        <v>3</v>
      </c>
      <c r="F3618" s="195">
        <v>1477736</v>
      </c>
      <c r="G3618" s="195"/>
      <c r="H3618" s="196" t="s">
        <v>10173</v>
      </c>
      <c r="I3618" s="197">
        <v>0</v>
      </c>
      <c r="J3618" s="197">
        <v>571.65</v>
      </c>
      <c r="K3618" s="198">
        <f t="shared" si="56"/>
        <v>571.65</v>
      </c>
      <c r="L3618" s="199" t="s">
        <v>1580</v>
      </c>
    </row>
    <row r="3619" spans="1:12" ht="56.25" customHeight="1">
      <c r="A3619" s="200">
        <v>20</v>
      </c>
      <c r="B3619" s="193" t="s">
        <v>1412</v>
      </c>
      <c r="C3619" s="194">
        <v>42786</v>
      </c>
      <c r="D3619" s="194" t="s">
        <v>10174</v>
      </c>
      <c r="E3619" s="195" t="s">
        <v>3</v>
      </c>
      <c r="F3619" s="195">
        <v>1477776</v>
      </c>
      <c r="G3619" s="195"/>
      <c r="H3619" s="196" t="s">
        <v>10175</v>
      </c>
      <c r="I3619" s="197">
        <v>0</v>
      </c>
      <c r="J3619" s="197">
        <v>45</v>
      </c>
      <c r="K3619" s="198">
        <f t="shared" si="56"/>
        <v>45</v>
      </c>
      <c r="L3619" s="199" t="s">
        <v>1580</v>
      </c>
    </row>
    <row r="3620" spans="1:12" ht="56.25" customHeight="1">
      <c r="A3620" s="200" t="s">
        <v>628</v>
      </c>
      <c r="B3620" s="193" t="s">
        <v>627</v>
      </c>
      <c r="C3620" s="194">
        <v>42786</v>
      </c>
      <c r="D3620" s="194" t="s">
        <v>10176</v>
      </c>
      <c r="E3620" s="195" t="s">
        <v>3</v>
      </c>
      <c r="F3620" s="195">
        <v>1477779</v>
      </c>
      <c r="G3620" s="195"/>
      <c r="H3620" s="196" t="s">
        <v>10177</v>
      </c>
      <c r="I3620" s="197">
        <v>0</v>
      </c>
      <c r="J3620" s="197">
        <v>1219.31</v>
      </c>
      <c r="K3620" s="198">
        <f t="shared" si="56"/>
        <v>1219.31</v>
      </c>
      <c r="L3620" s="199" t="s">
        <v>1580</v>
      </c>
    </row>
    <row r="3621" spans="1:12" ht="56.25" customHeight="1">
      <c r="A3621" s="200">
        <v>203</v>
      </c>
      <c r="B3621" s="193" t="s">
        <v>1332</v>
      </c>
      <c r="C3621" s="194">
        <v>42786</v>
      </c>
      <c r="D3621" s="194" t="s">
        <v>10178</v>
      </c>
      <c r="E3621" s="195" t="s">
        <v>3</v>
      </c>
      <c r="F3621" s="195">
        <v>1477781</v>
      </c>
      <c r="G3621" s="195"/>
      <c r="H3621" s="196" t="s">
        <v>10179</v>
      </c>
      <c r="I3621" s="197">
        <v>0</v>
      </c>
      <c r="J3621" s="197">
        <v>15</v>
      </c>
      <c r="K3621" s="198">
        <f t="shared" si="56"/>
        <v>15</v>
      </c>
      <c r="L3621" s="199" t="s">
        <v>1580</v>
      </c>
    </row>
    <row r="3622" spans="1:12" ht="56.25" customHeight="1">
      <c r="A3622" s="200">
        <v>222</v>
      </c>
      <c r="B3622" s="193" t="s">
        <v>1398</v>
      </c>
      <c r="C3622" s="194">
        <v>42786</v>
      </c>
      <c r="D3622" s="194" t="s">
        <v>10180</v>
      </c>
      <c r="E3622" s="195" t="s">
        <v>3</v>
      </c>
      <c r="F3622" s="195">
        <v>1477783</v>
      </c>
      <c r="G3622" s="195"/>
      <c r="H3622" s="196" t="s">
        <v>10181</v>
      </c>
      <c r="I3622" s="197">
        <v>0</v>
      </c>
      <c r="J3622" s="197">
        <v>39043.279999999999</v>
      </c>
      <c r="K3622" s="198">
        <f t="shared" si="56"/>
        <v>39043.279999999999</v>
      </c>
      <c r="L3622" s="199" t="s">
        <v>1580</v>
      </c>
    </row>
    <row r="3623" spans="1:12" ht="56.25" customHeight="1">
      <c r="A3623" s="200">
        <v>526</v>
      </c>
      <c r="B3623" s="193" t="s">
        <v>1411</v>
      </c>
      <c r="C3623" s="194">
        <v>42786</v>
      </c>
      <c r="D3623" s="194" t="s">
        <v>10182</v>
      </c>
      <c r="E3623" s="195" t="s">
        <v>3</v>
      </c>
      <c r="F3623" s="195">
        <v>1477789</v>
      </c>
      <c r="G3623" s="195"/>
      <c r="H3623" s="196" t="s">
        <v>10183</v>
      </c>
      <c r="I3623" s="197">
        <v>0</v>
      </c>
      <c r="J3623" s="197">
        <v>4770</v>
      </c>
      <c r="K3623" s="198">
        <f t="shared" si="56"/>
        <v>4770</v>
      </c>
      <c r="L3623" s="199" t="s">
        <v>1580</v>
      </c>
    </row>
    <row r="3624" spans="1:12" ht="56.25" customHeight="1">
      <c r="A3624" s="200" t="s">
        <v>628</v>
      </c>
      <c r="B3624" s="193" t="s">
        <v>627</v>
      </c>
      <c r="C3624" s="194">
        <v>42786</v>
      </c>
      <c r="D3624" s="194" t="s">
        <v>10184</v>
      </c>
      <c r="E3624" s="195" t="s">
        <v>3</v>
      </c>
      <c r="F3624" s="195">
        <v>1477811</v>
      </c>
      <c r="G3624" s="195"/>
      <c r="H3624" s="196" t="s">
        <v>10185</v>
      </c>
      <c r="I3624" s="197">
        <v>0</v>
      </c>
      <c r="J3624" s="197">
        <v>1093.6500000000001</v>
      </c>
      <c r="K3624" s="198">
        <f t="shared" si="56"/>
        <v>1093.6500000000001</v>
      </c>
      <c r="L3624" s="199" t="s">
        <v>1580</v>
      </c>
    </row>
    <row r="3625" spans="1:12" ht="56.25" customHeight="1">
      <c r="A3625" s="200" t="s">
        <v>628</v>
      </c>
      <c r="B3625" s="193" t="s">
        <v>627</v>
      </c>
      <c r="C3625" s="194">
        <v>42786</v>
      </c>
      <c r="D3625" s="194" t="s">
        <v>10186</v>
      </c>
      <c r="E3625" s="195" t="s">
        <v>3</v>
      </c>
      <c r="F3625" s="195">
        <v>1477837</v>
      </c>
      <c r="G3625" s="195"/>
      <c r="H3625" s="196" t="s">
        <v>8917</v>
      </c>
      <c r="I3625" s="197">
        <v>0</v>
      </c>
      <c r="J3625" s="197">
        <v>1000</v>
      </c>
      <c r="K3625" s="198">
        <f t="shared" si="56"/>
        <v>1000</v>
      </c>
      <c r="L3625" s="199" t="s">
        <v>1580</v>
      </c>
    </row>
    <row r="3626" spans="1:12" ht="56.25" customHeight="1">
      <c r="A3626" s="200">
        <v>48</v>
      </c>
      <c r="B3626" s="193" t="s">
        <v>1336</v>
      </c>
      <c r="C3626" s="194">
        <v>42786</v>
      </c>
      <c r="D3626" s="194" t="s">
        <v>10187</v>
      </c>
      <c r="E3626" s="195" t="s">
        <v>3</v>
      </c>
      <c r="F3626" s="195">
        <v>1477878</v>
      </c>
      <c r="G3626" s="195"/>
      <c r="H3626" s="196" t="s">
        <v>10188</v>
      </c>
      <c r="I3626" s="197">
        <v>0</v>
      </c>
      <c r="J3626" s="197">
        <v>272</v>
      </c>
      <c r="K3626" s="198">
        <f t="shared" si="56"/>
        <v>272</v>
      </c>
      <c r="L3626" s="199" t="s">
        <v>1580</v>
      </c>
    </row>
    <row r="3627" spans="1:12" ht="56.25" customHeight="1">
      <c r="A3627" s="200">
        <v>48</v>
      </c>
      <c r="B3627" s="193" t="s">
        <v>1336</v>
      </c>
      <c r="C3627" s="194">
        <v>42786</v>
      </c>
      <c r="D3627" s="194" t="s">
        <v>10189</v>
      </c>
      <c r="E3627" s="195" t="s">
        <v>3</v>
      </c>
      <c r="F3627" s="195">
        <v>1477879</v>
      </c>
      <c r="G3627" s="195"/>
      <c r="H3627" s="196" t="s">
        <v>10190</v>
      </c>
      <c r="I3627" s="197">
        <v>0</v>
      </c>
      <c r="J3627" s="197">
        <v>13</v>
      </c>
      <c r="K3627" s="198">
        <f t="shared" si="56"/>
        <v>13</v>
      </c>
      <c r="L3627" s="199" t="s">
        <v>1580</v>
      </c>
    </row>
    <row r="3628" spans="1:12" ht="56.25" customHeight="1">
      <c r="A3628" s="200">
        <v>48</v>
      </c>
      <c r="B3628" s="193" t="s">
        <v>1336</v>
      </c>
      <c r="C3628" s="194">
        <v>42786</v>
      </c>
      <c r="D3628" s="194" t="s">
        <v>10191</v>
      </c>
      <c r="E3628" s="195" t="s">
        <v>3</v>
      </c>
      <c r="F3628" s="195">
        <v>1477880</v>
      </c>
      <c r="G3628" s="195"/>
      <c r="H3628" s="196" t="s">
        <v>10192</v>
      </c>
      <c r="I3628" s="197">
        <v>0</v>
      </c>
      <c r="J3628" s="197">
        <v>18865</v>
      </c>
      <c r="K3628" s="198">
        <f t="shared" si="56"/>
        <v>18865</v>
      </c>
      <c r="L3628" s="199" t="s">
        <v>1580</v>
      </c>
    </row>
    <row r="3629" spans="1:12" ht="56.25" customHeight="1">
      <c r="A3629" s="200">
        <v>48</v>
      </c>
      <c r="B3629" s="193" t="s">
        <v>1336</v>
      </c>
      <c r="C3629" s="194">
        <v>42786</v>
      </c>
      <c r="D3629" s="194" t="s">
        <v>10193</v>
      </c>
      <c r="E3629" s="195" t="s">
        <v>3</v>
      </c>
      <c r="F3629" s="195">
        <v>1477881</v>
      </c>
      <c r="G3629" s="195"/>
      <c r="H3629" s="196" t="s">
        <v>10190</v>
      </c>
      <c r="I3629" s="197">
        <v>0</v>
      </c>
      <c r="J3629" s="197">
        <v>642</v>
      </c>
      <c r="K3629" s="198">
        <f t="shared" si="56"/>
        <v>642</v>
      </c>
      <c r="L3629" s="199" t="s">
        <v>1580</v>
      </c>
    </row>
    <row r="3630" spans="1:12" ht="56.25" customHeight="1">
      <c r="A3630" s="200">
        <v>48</v>
      </c>
      <c r="B3630" s="193" t="s">
        <v>1336</v>
      </c>
      <c r="C3630" s="194">
        <v>42786</v>
      </c>
      <c r="D3630" s="194" t="s">
        <v>10194</v>
      </c>
      <c r="E3630" s="195" t="s">
        <v>3</v>
      </c>
      <c r="F3630" s="195">
        <v>1477882</v>
      </c>
      <c r="G3630" s="195"/>
      <c r="H3630" s="196" t="s">
        <v>10195</v>
      </c>
      <c r="I3630" s="197">
        <v>0</v>
      </c>
      <c r="J3630" s="197">
        <v>642</v>
      </c>
      <c r="K3630" s="198">
        <f t="shared" si="56"/>
        <v>642</v>
      </c>
      <c r="L3630" s="199" t="s">
        <v>1580</v>
      </c>
    </row>
    <row r="3631" spans="1:12" ht="56.25" customHeight="1">
      <c r="A3631" s="200" t="s">
        <v>628</v>
      </c>
      <c r="B3631" s="193" t="s">
        <v>627</v>
      </c>
      <c r="C3631" s="194">
        <v>42786</v>
      </c>
      <c r="D3631" s="194" t="s">
        <v>10196</v>
      </c>
      <c r="E3631" s="195" t="s">
        <v>3</v>
      </c>
      <c r="F3631" s="195">
        <v>1477896</v>
      </c>
      <c r="G3631" s="195"/>
      <c r="H3631" s="196" t="s">
        <v>10197</v>
      </c>
      <c r="I3631" s="197">
        <v>0</v>
      </c>
      <c r="J3631" s="197">
        <v>4</v>
      </c>
      <c r="K3631" s="198">
        <f t="shared" si="56"/>
        <v>4</v>
      </c>
      <c r="L3631" s="199" t="s">
        <v>1580</v>
      </c>
    </row>
    <row r="3632" spans="1:12" ht="56.25" customHeight="1">
      <c r="A3632" s="200" t="s">
        <v>628</v>
      </c>
      <c r="B3632" s="193" t="s">
        <v>627</v>
      </c>
      <c r="C3632" s="194">
        <v>42786</v>
      </c>
      <c r="D3632" s="194" t="s">
        <v>10198</v>
      </c>
      <c r="E3632" s="195" t="s">
        <v>3</v>
      </c>
      <c r="F3632" s="195">
        <v>1477928</v>
      </c>
      <c r="G3632" s="195"/>
      <c r="H3632" s="196" t="s">
        <v>9427</v>
      </c>
      <c r="I3632" s="197">
        <v>0</v>
      </c>
      <c r="J3632" s="197">
        <v>200</v>
      </c>
      <c r="K3632" s="198">
        <f t="shared" si="56"/>
        <v>200</v>
      </c>
      <c r="L3632" s="199" t="s">
        <v>1580</v>
      </c>
    </row>
    <row r="3633" spans="1:12" ht="56.25" customHeight="1">
      <c r="A3633" s="200">
        <v>70</v>
      </c>
      <c r="B3633" s="193" t="s">
        <v>4499</v>
      </c>
      <c r="C3633" s="194">
        <v>42786</v>
      </c>
      <c r="D3633" s="194" t="s">
        <v>10199</v>
      </c>
      <c r="E3633" s="195" t="s">
        <v>3</v>
      </c>
      <c r="F3633" s="195">
        <v>1477932</v>
      </c>
      <c r="G3633" s="195"/>
      <c r="H3633" s="196" t="s">
        <v>10200</v>
      </c>
      <c r="I3633" s="197">
        <v>0</v>
      </c>
      <c r="J3633" s="197">
        <v>50</v>
      </c>
      <c r="K3633" s="198">
        <f t="shared" si="56"/>
        <v>50</v>
      </c>
      <c r="L3633" s="199" t="s">
        <v>1580</v>
      </c>
    </row>
    <row r="3634" spans="1:12" ht="56.25" customHeight="1">
      <c r="A3634" s="200">
        <v>70</v>
      </c>
      <c r="B3634" s="193" t="s">
        <v>4499</v>
      </c>
      <c r="C3634" s="194">
        <v>42787</v>
      </c>
      <c r="D3634" s="194" t="s">
        <v>10201</v>
      </c>
      <c r="E3634" s="195" t="s">
        <v>3</v>
      </c>
      <c r="F3634" s="195">
        <v>1478057</v>
      </c>
      <c r="G3634" s="195"/>
      <c r="H3634" s="196" t="s">
        <v>10202</v>
      </c>
      <c r="I3634" s="197">
        <v>0</v>
      </c>
      <c r="J3634" s="197">
        <v>4</v>
      </c>
      <c r="K3634" s="198">
        <f t="shared" si="56"/>
        <v>4</v>
      </c>
      <c r="L3634" s="199" t="s">
        <v>1580</v>
      </c>
    </row>
    <row r="3635" spans="1:12" ht="56.25" customHeight="1">
      <c r="A3635" s="200" t="s">
        <v>628</v>
      </c>
      <c r="B3635" s="193" t="s">
        <v>627</v>
      </c>
      <c r="C3635" s="194">
        <v>42787</v>
      </c>
      <c r="D3635" s="194" t="s">
        <v>10203</v>
      </c>
      <c r="E3635" s="195" t="s">
        <v>3</v>
      </c>
      <c r="F3635" s="195">
        <v>1478097</v>
      </c>
      <c r="G3635" s="195"/>
      <c r="H3635" s="196" t="s">
        <v>10204</v>
      </c>
      <c r="I3635" s="197">
        <v>0</v>
      </c>
      <c r="J3635" s="197">
        <v>3888.15</v>
      </c>
      <c r="K3635" s="198">
        <f t="shared" si="56"/>
        <v>3888.15</v>
      </c>
      <c r="L3635" s="199" t="s">
        <v>1580</v>
      </c>
    </row>
    <row r="3636" spans="1:12" ht="56.25" customHeight="1">
      <c r="A3636" s="200" t="s">
        <v>628</v>
      </c>
      <c r="B3636" s="193" t="s">
        <v>627</v>
      </c>
      <c r="C3636" s="194">
        <v>42787</v>
      </c>
      <c r="D3636" s="194" t="s">
        <v>10205</v>
      </c>
      <c r="E3636" s="195" t="s">
        <v>3</v>
      </c>
      <c r="F3636" s="195">
        <v>1478102</v>
      </c>
      <c r="G3636" s="195"/>
      <c r="H3636" s="196" t="s">
        <v>10206</v>
      </c>
      <c r="I3636" s="197">
        <v>0</v>
      </c>
      <c r="J3636" s="197">
        <v>568.46</v>
      </c>
      <c r="K3636" s="198">
        <f t="shared" si="56"/>
        <v>568.46</v>
      </c>
      <c r="L3636" s="199" t="s">
        <v>1580</v>
      </c>
    </row>
    <row r="3637" spans="1:12" ht="56.25" customHeight="1">
      <c r="A3637" s="200" t="s">
        <v>628</v>
      </c>
      <c r="B3637" s="193" t="s">
        <v>627</v>
      </c>
      <c r="C3637" s="194">
        <v>42787</v>
      </c>
      <c r="D3637" s="194" t="s">
        <v>10207</v>
      </c>
      <c r="E3637" s="195" t="s">
        <v>3</v>
      </c>
      <c r="F3637" s="195">
        <v>1478104</v>
      </c>
      <c r="G3637" s="195"/>
      <c r="H3637" s="196" t="s">
        <v>10208</v>
      </c>
      <c r="I3637" s="197">
        <v>0</v>
      </c>
      <c r="J3637" s="197">
        <v>998.08</v>
      </c>
      <c r="K3637" s="198">
        <f t="shared" si="56"/>
        <v>998.08</v>
      </c>
      <c r="L3637" s="199" t="s">
        <v>1580</v>
      </c>
    </row>
    <row r="3638" spans="1:12" ht="56.25" customHeight="1">
      <c r="A3638" s="200" t="s">
        <v>628</v>
      </c>
      <c r="B3638" s="193" t="s">
        <v>627</v>
      </c>
      <c r="C3638" s="194">
        <v>42787</v>
      </c>
      <c r="D3638" s="194" t="s">
        <v>10209</v>
      </c>
      <c r="E3638" s="195" t="s">
        <v>3</v>
      </c>
      <c r="F3638" s="195">
        <v>1478107</v>
      </c>
      <c r="G3638" s="195"/>
      <c r="H3638" s="196" t="s">
        <v>10210</v>
      </c>
      <c r="I3638" s="197">
        <v>0</v>
      </c>
      <c r="J3638" s="197">
        <v>998.08</v>
      </c>
      <c r="K3638" s="198">
        <f t="shared" si="56"/>
        <v>998.08</v>
      </c>
      <c r="L3638" s="199" t="s">
        <v>1580</v>
      </c>
    </row>
    <row r="3639" spans="1:12" ht="56.25" customHeight="1">
      <c r="A3639" s="200" t="s">
        <v>628</v>
      </c>
      <c r="B3639" s="193" t="s">
        <v>627</v>
      </c>
      <c r="C3639" s="194">
        <v>42787</v>
      </c>
      <c r="D3639" s="194" t="s">
        <v>10211</v>
      </c>
      <c r="E3639" s="195" t="s">
        <v>3</v>
      </c>
      <c r="F3639" s="195">
        <v>1478108</v>
      </c>
      <c r="G3639" s="195"/>
      <c r="H3639" s="196" t="s">
        <v>10212</v>
      </c>
      <c r="I3639" s="197">
        <v>0</v>
      </c>
      <c r="J3639" s="197">
        <v>3353.38</v>
      </c>
      <c r="K3639" s="198">
        <f t="shared" si="56"/>
        <v>3353.38</v>
      </c>
      <c r="L3639" s="199" t="s">
        <v>1580</v>
      </c>
    </row>
    <row r="3640" spans="1:12" ht="56.25" customHeight="1">
      <c r="A3640" s="200" t="s">
        <v>628</v>
      </c>
      <c r="B3640" s="193" t="s">
        <v>627</v>
      </c>
      <c r="C3640" s="194">
        <v>42787</v>
      </c>
      <c r="D3640" s="194" t="s">
        <v>10213</v>
      </c>
      <c r="E3640" s="195" t="s">
        <v>3</v>
      </c>
      <c r="F3640" s="195">
        <v>1478110</v>
      </c>
      <c r="G3640" s="195"/>
      <c r="H3640" s="196" t="s">
        <v>10214</v>
      </c>
      <c r="I3640" s="197">
        <v>0</v>
      </c>
      <c r="J3640" s="197">
        <v>3353.38</v>
      </c>
      <c r="K3640" s="198">
        <f t="shared" si="56"/>
        <v>3353.38</v>
      </c>
      <c r="L3640" s="199" t="s">
        <v>1580</v>
      </c>
    </row>
    <row r="3641" spans="1:12" ht="56.25" customHeight="1">
      <c r="A3641" s="200" t="s">
        <v>628</v>
      </c>
      <c r="B3641" s="193" t="s">
        <v>627</v>
      </c>
      <c r="C3641" s="194">
        <v>42787</v>
      </c>
      <c r="D3641" s="194" t="s">
        <v>10215</v>
      </c>
      <c r="E3641" s="195" t="s">
        <v>3</v>
      </c>
      <c r="F3641" s="195">
        <v>1478112</v>
      </c>
      <c r="G3641" s="195"/>
      <c r="H3641" s="196" t="s">
        <v>10216</v>
      </c>
      <c r="I3641" s="197">
        <v>0</v>
      </c>
      <c r="J3641" s="197">
        <v>542.26</v>
      </c>
      <c r="K3641" s="198">
        <f t="shared" si="56"/>
        <v>542.26</v>
      </c>
      <c r="L3641" s="199" t="s">
        <v>1580</v>
      </c>
    </row>
    <row r="3642" spans="1:12" ht="56.25" customHeight="1">
      <c r="A3642" s="200" t="s">
        <v>628</v>
      </c>
      <c r="B3642" s="193" t="s">
        <v>627</v>
      </c>
      <c r="C3642" s="194">
        <v>42787</v>
      </c>
      <c r="D3642" s="194" t="s">
        <v>10217</v>
      </c>
      <c r="E3642" s="195" t="s">
        <v>3</v>
      </c>
      <c r="F3642" s="195">
        <v>1478142</v>
      </c>
      <c r="G3642" s="195"/>
      <c r="H3642" s="196" t="s">
        <v>10218</v>
      </c>
      <c r="I3642" s="197">
        <v>0</v>
      </c>
      <c r="J3642" s="197">
        <v>8380.94</v>
      </c>
      <c r="K3642" s="198">
        <f t="shared" si="56"/>
        <v>8380.94</v>
      </c>
      <c r="L3642" s="199" t="s">
        <v>1580</v>
      </c>
    </row>
    <row r="3643" spans="1:12" ht="56.25" customHeight="1">
      <c r="A3643" s="200" t="s">
        <v>628</v>
      </c>
      <c r="B3643" s="193" t="s">
        <v>627</v>
      </c>
      <c r="C3643" s="194">
        <v>42787</v>
      </c>
      <c r="D3643" s="194" t="s">
        <v>10219</v>
      </c>
      <c r="E3643" s="195" t="s">
        <v>3</v>
      </c>
      <c r="F3643" s="195">
        <v>1478146</v>
      </c>
      <c r="G3643" s="195"/>
      <c r="H3643" s="196" t="s">
        <v>10220</v>
      </c>
      <c r="I3643" s="197">
        <v>0</v>
      </c>
      <c r="J3643" s="197">
        <v>8380.94</v>
      </c>
      <c r="K3643" s="198">
        <f t="shared" si="56"/>
        <v>8380.94</v>
      </c>
      <c r="L3643" s="199" t="s">
        <v>1580</v>
      </c>
    </row>
    <row r="3644" spans="1:12" ht="56.25" customHeight="1">
      <c r="A3644" s="200">
        <v>20</v>
      </c>
      <c r="B3644" s="193" t="s">
        <v>1412</v>
      </c>
      <c r="C3644" s="194">
        <v>42787</v>
      </c>
      <c r="D3644" s="194" t="s">
        <v>10221</v>
      </c>
      <c r="E3644" s="195" t="s">
        <v>3</v>
      </c>
      <c r="F3644" s="195">
        <v>1478051</v>
      </c>
      <c r="G3644" s="195"/>
      <c r="H3644" s="196" t="s">
        <v>10222</v>
      </c>
      <c r="I3644" s="197">
        <v>0</v>
      </c>
      <c r="J3644" s="197">
        <v>1135.8</v>
      </c>
      <c r="K3644" s="198">
        <f t="shared" si="56"/>
        <v>1135.8</v>
      </c>
      <c r="L3644" s="199" t="s">
        <v>1580</v>
      </c>
    </row>
    <row r="3645" spans="1:12" ht="56.25" customHeight="1">
      <c r="A3645" s="200">
        <v>16</v>
      </c>
      <c r="B3645" s="193" t="s">
        <v>1405</v>
      </c>
      <c r="C3645" s="194">
        <v>42787</v>
      </c>
      <c r="D3645" s="194" t="s">
        <v>10223</v>
      </c>
      <c r="E3645" s="195" t="s">
        <v>3</v>
      </c>
      <c r="F3645" s="195">
        <v>1478052</v>
      </c>
      <c r="G3645" s="195"/>
      <c r="H3645" s="196" t="s">
        <v>10224</v>
      </c>
      <c r="I3645" s="197">
        <v>0</v>
      </c>
      <c r="J3645" s="197">
        <v>1715.85</v>
      </c>
      <c r="K3645" s="198">
        <f t="shared" si="56"/>
        <v>1715.85</v>
      </c>
      <c r="L3645" s="199" t="s">
        <v>1580</v>
      </c>
    </row>
    <row r="3646" spans="1:12" ht="56.25" customHeight="1">
      <c r="A3646" s="200">
        <v>70</v>
      </c>
      <c r="B3646" s="193" t="s">
        <v>4499</v>
      </c>
      <c r="C3646" s="194">
        <v>42787</v>
      </c>
      <c r="D3646" s="194" t="s">
        <v>10225</v>
      </c>
      <c r="E3646" s="195" t="s">
        <v>3</v>
      </c>
      <c r="F3646" s="195">
        <v>1478058</v>
      </c>
      <c r="G3646" s="195"/>
      <c r="H3646" s="196" t="s">
        <v>10226</v>
      </c>
      <c r="I3646" s="197">
        <v>0</v>
      </c>
      <c r="J3646" s="197">
        <v>169</v>
      </c>
      <c r="K3646" s="204">
        <f t="shared" si="56"/>
        <v>169</v>
      </c>
      <c r="L3646" s="199" t="s">
        <v>8305</v>
      </c>
    </row>
    <row r="3647" spans="1:12" ht="56.25" customHeight="1">
      <c r="A3647" s="200">
        <v>591</v>
      </c>
      <c r="B3647" s="193" t="s">
        <v>6173</v>
      </c>
      <c r="C3647" s="194">
        <v>42787</v>
      </c>
      <c r="D3647" s="194" t="s">
        <v>10227</v>
      </c>
      <c r="E3647" s="195" t="s">
        <v>3</v>
      </c>
      <c r="F3647" s="195">
        <v>1478111</v>
      </c>
      <c r="G3647" s="195"/>
      <c r="H3647" s="196" t="s">
        <v>10228</v>
      </c>
      <c r="I3647" s="197">
        <v>0</v>
      </c>
      <c r="J3647" s="197">
        <v>350</v>
      </c>
      <c r="K3647" s="198">
        <f t="shared" si="56"/>
        <v>350</v>
      </c>
      <c r="L3647" s="199" t="s">
        <v>1580</v>
      </c>
    </row>
    <row r="3648" spans="1:12" ht="56.25" customHeight="1">
      <c r="A3648" s="200">
        <v>591</v>
      </c>
      <c r="B3648" s="193" t="s">
        <v>6173</v>
      </c>
      <c r="C3648" s="194">
        <v>42787</v>
      </c>
      <c r="D3648" s="194" t="s">
        <v>10229</v>
      </c>
      <c r="E3648" s="195" t="s">
        <v>3</v>
      </c>
      <c r="F3648" s="195">
        <v>1478114</v>
      </c>
      <c r="G3648" s="195"/>
      <c r="H3648" s="196" t="s">
        <v>10230</v>
      </c>
      <c r="I3648" s="197">
        <v>0</v>
      </c>
      <c r="J3648" s="197">
        <v>350</v>
      </c>
      <c r="K3648" s="198">
        <f t="shared" si="56"/>
        <v>350</v>
      </c>
      <c r="L3648" s="199" t="s">
        <v>1580</v>
      </c>
    </row>
    <row r="3649" spans="1:12" ht="56.25" customHeight="1">
      <c r="A3649" s="200" t="s">
        <v>628</v>
      </c>
      <c r="B3649" s="193" t="s">
        <v>627</v>
      </c>
      <c r="C3649" s="194">
        <v>42787</v>
      </c>
      <c r="D3649" s="194" t="s">
        <v>10231</v>
      </c>
      <c r="E3649" s="195" t="s">
        <v>3</v>
      </c>
      <c r="F3649" s="195">
        <v>1478172</v>
      </c>
      <c r="G3649" s="195"/>
      <c r="H3649" s="196" t="s">
        <v>10232</v>
      </c>
      <c r="I3649" s="197">
        <v>0</v>
      </c>
      <c r="J3649" s="197">
        <v>396</v>
      </c>
      <c r="K3649" s="198">
        <f t="shared" si="56"/>
        <v>396</v>
      </c>
      <c r="L3649" s="199" t="s">
        <v>1580</v>
      </c>
    </row>
    <row r="3650" spans="1:12" ht="56.25" customHeight="1">
      <c r="A3650" s="200">
        <v>41</v>
      </c>
      <c r="B3650" s="193" t="s">
        <v>1421</v>
      </c>
      <c r="C3650" s="194">
        <v>42787</v>
      </c>
      <c r="D3650" s="194" t="s">
        <v>10233</v>
      </c>
      <c r="E3650" s="195" t="s">
        <v>3</v>
      </c>
      <c r="F3650" s="195">
        <v>1478225</v>
      </c>
      <c r="G3650" s="195"/>
      <c r="H3650" s="196" t="s">
        <v>10234</v>
      </c>
      <c r="I3650" s="197">
        <v>0</v>
      </c>
      <c r="J3650" s="197">
        <v>810.7</v>
      </c>
      <c r="K3650" s="198">
        <f t="shared" si="56"/>
        <v>810.7</v>
      </c>
      <c r="L3650" s="199" t="s">
        <v>1580</v>
      </c>
    </row>
    <row r="3651" spans="1:12" ht="56.25" customHeight="1">
      <c r="A3651" s="200">
        <v>15</v>
      </c>
      <c r="B3651" s="193" t="s">
        <v>1265</v>
      </c>
      <c r="C3651" s="194">
        <v>42787</v>
      </c>
      <c r="D3651" s="194" t="s">
        <v>10235</v>
      </c>
      <c r="E3651" s="195" t="s">
        <v>3</v>
      </c>
      <c r="F3651" s="195">
        <v>1478227</v>
      </c>
      <c r="G3651" s="195"/>
      <c r="H3651" s="196" t="s">
        <v>10236</v>
      </c>
      <c r="I3651" s="197">
        <v>0</v>
      </c>
      <c r="J3651" s="197">
        <v>0.66</v>
      </c>
      <c r="K3651" s="198">
        <f t="shared" si="56"/>
        <v>0.66</v>
      </c>
      <c r="L3651" s="199" t="s">
        <v>1580</v>
      </c>
    </row>
    <row r="3652" spans="1:12" ht="56.25" customHeight="1">
      <c r="A3652" s="200">
        <v>15</v>
      </c>
      <c r="B3652" s="193" t="s">
        <v>1265</v>
      </c>
      <c r="C3652" s="194">
        <v>42787</v>
      </c>
      <c r="D3652" s="194" t="s">
        <v>10237</v>
      </c>
      <c r="E3652" s="195" t="s">
        <v>3</v>
      </c>
      <c r="F3652" s="195">
        <v>1478228</v>
      </c>
      <c r="G3652" s="195"/>
      <c r="H3652" s="196" t="s">
        <v>10236</v>
      </c>
      <c r="I3652" s="197">
        <v>0</v>
      </c>
      <c r="J3652" s="197">
        <v>0.4</v>
      </c>
      <c r="K3652" s="198">
        <f t="shared" si="56"/>
        <v>0.4</v>
      </c>
      <c r="L3652" s="199" t="s">
        <v>1580</v>
      </c>
    </row>
    <row r="3653" spans="1:12" ht="56.25" customHeight="1">
      <c r="A3653" s="200">
        <v>15</v>
      </c>
      <c r="B3653" s="193" t="s">
        <v>1265</v>
      </c>
      <c r="C3653" s="194">
        <v>42787</v>
      </c>
      <c r="D3653" s="194" t="s">
        <v>10238</v>
      </c>
      <c r="E3653" s="195" t="s">
        <v>3</v>
      </c>
      <c r="F3653" s="195">
        <v>1478229</v>
      </c>
      <c r="G3653" s="195"/>
      <c r="H3653" s="196" t="s">
        <v>10236</v>
      </c>
      <c r="I3653" s="197">
        <v>0</v>
      </c>
      <c r="J3653" s="197">
        <v>0.11</v>
      </c>
      <c r="K3653" s="198">
        <f t="shared" si="56"/>
        <v>0.11</v>
      </c>
      <c r="L3653" s="199" t="s">
        <v>1580</v>
      </c>
    </row>
    <row r="3654" spans="1:12" ht="56.25" customHeight="1">
      <c r="A3654" s="200">
        <v>660</v>
      </c>
      <c r="B3654" s="193" t="s">
        <v>1327</v>
      </c>
      <c r="C3654" s="194">
        <v>42788</v>
      </c>
      <c r="D3654" s="194" t="s">
        <v>10239</v>
      </c>
      <c r="E3654" s="195" t="s">
        <v>3</v>
      </c>
      <c r="F3654" s="195">
        <v>1478381</v>
      </c>
      <c r="G3654" s="195"/>
      <c r="H3654" s="196" t="s">
        <v>10240</v>
      </c>
      <c r="I3654" s="197">
        <v>0</v>
      </c>
      <c r="J3654" s="197">
        <v>309</v>
      </c>
      <c r="K3654" s="198">
        <f t="shared" si="56"/>
        <v>309</v>
      </c>
      <c r="L3654" s="199" t="s">
        <v>1580</v>
      </c>
    </row>
    <row r="3655" spans="1:12" ht="56.25" customHeight="1">
      <c r="A3655" s="200">
        <v>660</v>
      </c>
      <c r="B3655" s="193" t="s">
        <v>1327</v>
      </c>
      <c r="C3655" s="194">
        <v>42788</v>
      </c>
      <c r="D3655" s="194" t="s">
        <v>10241</v>
      </c>
      <c r="E3655" s="195" t="s">
        <v>3</v>
      </c>
      <c r="F3655" s="195">
        <v>1478383</v>
      </c>
      <c r="G3655" s="195"/>
      <c r="H3655" s="196" t="s">
        <v>10242</v>
      </c>
      <c r="I3655" s="197">
        <v>0</v>
      </c>
      <c r="J3655" s="197">
        <v>4068.98</v>
      </c>
      <c r="K3655" s="198">
        <f t="shared" si="56"/>
        <v>4068.98</v>
      </c>
      <c r="L3655" s="199" t="s">
        <v>1580</v>
      </c>
    </row>
    <row r="3656" spans="1:12" ht="56.25" customHeight="1">
      <c r="A3656" s="200" t="s">
        <v>628</v>
      </c>
      <c r="B3656" s="193" t="s">
        <v>627</v>
      </c>
      <c r="C3656" s="194">
        <v>42788</v>
      </c>
      <c r="D3656" s="194" t="s">
        <v>10243</v>
      </c>
      <c r="E3656" s="195" t="s">
        <v>3</v>
      </c>
      <c r="F3656" s="195">
        <v>1478399</v>
      </c>
      <c r="G3656" s="195"/>
      <c r="H3656" s="196" t="s">
        <v>10244</v>
      </c>
      <c r="I3656" s="197">
        <v>0</v>
      </c>
      <c r="J3656" s="197">
        <v>113120</v>
      </c>
      <c r="K3656" s="198">
        <f t="shared" si="56"/>
        <v>113120</v>
      </c>
      <c r="L3656" s="199" t="s">
        <v>1580</v>
      </c>
    </row>
    <row r="3657" spans="1:12" ht="56.25" customHeight="1">
      <c r="A3657" s="200" t="s">
        <v>628</v>
      </c>
      <c r="B3657" s="193" t="s">
        <v>627</v>
      </c>
      <c r="C3657" s="194">
        <v>42788</v>
      </c>
      <c r="D3657" s="194" t="s">
        <v>10245</v>
      </c>
      <c r="E3657" s="195" t="s">
        <v>3</v>
      </c>
      <c r="F3657" s="195">
        <v>1478401</v>
      </c>
      <c r="G3657" s="195"/>
      <c r="H3657" s="196" t="s">
        <v>10246</v>
      </c>
      <c r="I3657" s="197">
        <v>0</v>
      </c>
      <c r="J3657" s="197">
        <v>11218.9</v>
      </c>
      <c r="K3657" s="198">
        <f t="shared" ref="K3657:K3720" si="57">+I3657+J3657</f>
        <v>11218.9</v>
      </c>
      <c r="L3657" s="199" t="s">
        <v>1580</v>
      </c>
    </row>
    <row r="3658" spans="1:12" ht="56.25" customHeight="1">
      <c r="A3658" s="200" t="s">
        <v>628</v>
      </c>
      <c r="B3658" s="193" t="s">
        <v>627</v>
      </c>
      <c r="C3658" s="194">
        <v>42788</v>
      </c>
      <c r="D3658" s="194" t="s">
        <v>10247</v>
      </c>
      <c r="E3658" s="195" t="s">
        <v>3</v>
      </c>
      <c r="F3658" s="195">
        <v>1478404</v>
      </c>
      <c r="G3658" s="195"/>
      <c r="H3658" s="196" t="s">
        <v>10248</v>
      </c>
      <c r="I3658" s="197">
        <v>0</v>
      </c>
      <c r="J3658" s="197">
        <v>24725.37</v>
      </c>
      <c r="K3658" s="198">
        <f t="shared" si="57"/>
        <v>24725.37</v>
      </c>
      <c r="L3658" s="199" t="s">
        <v>1580</v>
      </c>
    </row>
    <row r="3659" spans="1:12" ht="56.25" customHeight="1">
      <c r="A3659" s="200" t="s">
        <v>628</v>
      </c>
      <c r="B3659" s="193" t="s">
        <v>627</v>
      </c>
      <c r="C3659" s="194">
        <v>42788</v>
      </c>
      <c r="D3659" s="194" t="s">
        <v>10249</v>
      </c>
      <c r="E3659" s="195" t="s">
        <v>3</v>
      </c>
      <c r="F3659" s="195">
        <v>1478408</v>
      </c>
      <c r="G3659" s="195"/>
      <c r="H3659" s="196" t="s">
        <v>10250</v>
      </c>
      <c r="I3659" s="197">
        <v>0</v>
      </c>
      <c r="J3659" s="197">
        <v>23617.32</v>
      </c>
      <c r="K3659" s="198">
        <f t="shared" si="57"/>
        <v>23617.32</v>
      </c>
      <c r="L3659" s="199" t="s">
        <v>1580</v>
      </c>
    </row>
    <row r="3660" spans="1:12" ht="56.25" customHeight="1">
      <c r="A3660" s="200" t="s">
        <v>635</v>
      </c>
      <c r="B3660" s="193" t="s">
        <v>636</v>
      </c>
      <c r="C3660" s="194">
        <v>42788</v>
      </c>
      <c r="D3660" s="194" t="s">
        <v>10251</v>
      </c>
      <c r="E3660" s="195" t="s">
        <v>3</v>
      </c>
      <c r="F3660" s="195">
        <v>1478425</v>
      </c>
      <c r="G3660" s="195"/>
      <c r="H3660" s="196" t="s">
        <v>10252</v>
      </c>
      <c r="I3660" s="197">
        <v>0</v>
      </c>
      <c r="J3660" s="197">
        <v>164.87</v>
      </c>
      <c r="K3660" s="198">
        <f t="shared" si="57"/>
        <v>164.87</v>
      </c>
      <c r="L3660" s="199" t="s">
        <v>1580</v>
      </c>
    </row>
    <row r="3661" spans="1:12" ht="56.25" customHeight="1">
      <c r="A3661" s="200" t="s">
        <v>635</v>
      </c>
      <c r="B3661" s="193" t="s">
        <v>636</v>
      </c>
      <c r="C3661" s="194">
        <v>42788</v>
      </c>
      <c r="D3661" s="194" t="s">
        <v>10253</v>
      </c>
      <c r="E3661" s="195" t="s">
        <v>3</v>
      </c>
      <c r="F3661" s="195">
        <v>1478427</v>
      </c>
      <c r="G3661" s="195"/>
      <c r="H3661" s="196" t="s">
        <v>10254</v>
      </c>
      <c r="I3661" s="197">
        <v>0</v>
      </c>
      <c r="J3661" s="197">
        <v>1092.83</v>
      </c>
      <c r="K3661" s="198">
        <f t="shared" si="57"/>
        <v>1092.83</v>
      </c>
      <c r="L3661" s="199" t="s">
        <v>1580</v>
      </c>
    </row>
    <row r="3662" spans="1:12" ht="56.25" customHeight="1">
      <c r="A3662" s="200">
        <v>35</v>
      </c>
      <c r="B3662" s="193" t="s">
        <v>1403</v>
      </c>
      <c r="C3662" s="194">
        <v>42788</v>
      </c>
      <c r="D3662" s="194" t="s">
        <v>10255</v>
      </c>
      <c r="E3662" s="195" t="s">
        <v>3</v>
      </c>
      <c r="F3662" s="195">
        <v>1478429</v>
      </c>
      <c r="G3662" s="195"/>
      <c r="H3662" s="196" t="s">
        <v>10256</v>
      </c>
      <c r="I3662" s="197">
        <v>0</v>
      </c>
      <c r="J3662" s="197">
        <v>328.6</v>
      </c>
      <c r="K3662" s="198">
        <f t="shared" si="57"/>
        <v>328.6</v>
      </c>
      <c r="L3662" s="199" t="s">
        <v>1580</v>
      </c>
    </row>
    <row r="3663" spans="1:12" ht="56.25" customHeight="1">
      <c r="A3663" s="200" t="s">
        <v>628</v>
      </c>
      <c r="B3663" s="193" t="s">
        <v>627</v>
      </c>
      <c r="C3663" s="194">
        <v>42788</v>
      </c>
      <c r="D3663" s="194" t="s">
        <v>10257</v>
      </c>
      <c r="E3663" s="195" t="s">
        <v>3</v>
      </c>
      <c r="F3663" s="195">
        <v>1478452</v>
      </c>
      <c r="G3663" s="195"/>
      <c r="H3663" s="196" t="s">
        <v>10258</v>
      </c>
      <c r="I3663" s="197">
        <v>0</v>
      </c>
      <c r="J3663" s="197">
        <v>25231.63</v>
      </c>
      <c r="K3663" s="198">
        <f t="shared" si="57"/>
        <v>25231.63</v>
      </c>
      <c r="L3663" s="199" t="s">
        <v>1580</v>
      </c>
    </row>
    <row r="3664" spans="1:12" ht="56.25" customHeight="1">
      <c r="A3664" s="200">
        <v>299</v>
      </c>
      <c r="B3664" s="193" t="s">
        <v>10259</v>
      </c>
      <c r="C3664" s="194">
        <v>42788</v>
      </c>
      <c r="D3664" s="194" t="s">
        <v>10260</v>
      </c>
      <c r="E3664" s="195" t="s">
        <v>3</v>
      </c>
      <c r="F3664" s="195">
        <v>1478453</v>
      </c>
      <c r="G3664" s="195"/>
      <c r="H3664" s="196" t="s">
        <v>10261</v>
      </c>
      <c r="I3664" s="197">
        <v>0</v>
      </c>
      <c r="J3664" s="197">
        <v>575000</v>
      </c>
      <c r="K3664" s="198">
        <f t="shared" si="57"/>
        <v>575000</v>
      </c>
      <c r="L3664" s="199" t="s">
        <v>1580</v>
      </c>
    </row>
    <row r="3665" spans="1:12" ht="56.25" customHeight="1">
      <c r="A3665" s="200">
        <v>20</v>
      </c>
      <c r="B3665" s="193" t="s">
        <v>1412</v>
      </c>
      <c r="C3665" s="194">
        <v>42788</v>
      </c>
      <c r="D3665" s="194" t="s">
        <v>10262</v>
      </c>
      <c r="E3665" s="195" t="s">
        <v>3</v>
      </c>
      <c r="F3665" s="195">
        <v>1478475</v>
      </c>
      <c r="G3665" s="195"/>
      <c r="H3665" s="196" t="s">
        <v>10263</v>
      </c>
      <c r="I3665" s="197">
        <v>0</v>
      </c>
      <c r="J3665" s="197">
        <v>10836426.390000001</v>
      </c>
      <c r="K3665" s="198">
        <f t="shared" si="57"/>
        <v>10836426.390000001</v>
      </c>
      <c r="L3665" s="199" t="s">
        <v>1580</v>
      </c>
    </row>
    <row r="3666" spans="1:12" ht="56.25" customHeight="1">
      <c r="A3666" s="200">
        <v>20</v>
      </c>
      <c r="B3666" s="193" t="s">
        <v>1412</v>
      </c>
      <c r="C3666" s="194">
        <v>42788</v>
      </c>
      <c r="D3666" s="194" t="s">
        <v>10264</v>
      </c>
      <c r="E3666" s="195" t="s">
        <v>3</v>
      </c>
      <c r="F3666" s="195">
        <v>1478476</v>
      </c>
      <c r="G3666" s="195"/>
      <c r="H3666" s="196" t="s">
        <v>10265</v>
      </c>
      <c r="I3666" s="197">
        <v>0</v>
      </c>
      <c r="J3666" s="197">
        <v>3324046.67</v>
      </c>
      <c r="K3666" s="198">
        <f t="shared" si="57"/>
        <v>3324046.67</v>
      </c>
      <c r="L3666" s="199" t="s">
        <v>1580</v>
      </c>
    </row>
    <row r="3667" spans="1:12" ht="56.25" customHeight="1">
      <c r="A3667" s="200">
        <v>582</v>
      </c>
      <c r="B3667" s="193" t="s">
        <v>6120</v>
      </c>
      <c r="C3667" s="194">
        <v>42788</v>
      </c>
      <c r="D3667" s="194" t="s">
        <v>10266</v>
      </c>
      <c r="E3667" s="195" t="s">
        <v>3</v>
      </c>
      <c r="F3667" s="195">
        <v>1478511</v>
      </c>
      <c r="G3667" s="195"/>
      <c r="H3667" s="196" t="s">
        <v>10267</v>
      </c>
      <c r="I3667" s="197">
        <v>0</v>
      </c>
      <c r="J3667" s="197">
        <v>2134547.11</v>
      </c>
      <c r="K3667" s="198">
        <f t="shared" si="57"/>
        <v>2134547.11</v>
      </c>
      <c r="L3667" s="199" t="s">
        <v>1580</v>
      </c>
    </row>
    <row r="3668" spans="1:12" ht="56.25" customHeight="1">
      <c r="A3668" s="200">
        <v>582</v>
      </c>
      <c r="B3668" s="193" t="s">
        <v>6120</v>
      </c>
      <c r="C3668" s="194">
        <v>42788</v>
      </c>
      <c r="D3668" s="194" t="s">
        <v>10268</v>
      </c>
      <c r="E3668" s="195" t="s">
        <v>3</v>
      </c>
      <c r="F3668" s="195">
        <v>1478515</v>
      </c>
      <c r="G3668" s="195"/>
      <c r="H3668" s="196" t="s">
        <v>10269</v>
      </c>
      <c r="I3668" s="197">
        <v>0</v>
      </c>
      <c r="J3668" s="197">
        <v>1500</v>
      </c>
      <c r="K3668" s="198">
        <f t="shared" si="57"/>
        <v>1500</v>
      </c>
      <c r="L3668" s="199" t="s">
        <v>1580</v>
      </c>
    </row>
    <row r="3669" spans="1:12" ht="56.25" customHeight="1">
      <c r="A3669" s="200">
        <v>254</v>
      </c>
      <c r="B3669" s="193" t="s">
        <v>1335</v>
      </c>
      <c r="C3669" s="194">
        <v>42788</v>
      </c>
      <c r="D3669" s="194" t="s">
        <v>10270</v>
      </c>
      <c r="E3669" s="195" t="s">
        <v>3</v>
      </c>
      <c r="F3669" s="195">
        <v>1478537</v>
      </c>
      <c r="G3669" s="195"/>
      <c r="H3669" s="196" t="s">
        <v>10271</v>
      </c>
      <c r="I3669" s="197">
        <v>0</v>
      </c>
      <c r="J3669" s="197">
        <v>62722</v>
      </c>
      <c r="K3669" s="198">
        <f t="shared" si="57"/>
        <v>62722</v>
      </c>
      <c r="L3669" s="199" t="s">
        <v>1580</v>
      </c>
    </row>
    <row r="3670" spans="1:12" ht="56.25" customHeight="1">
      <c r="A3670" s="200">
        <v>254</v>
      </c>
      <c r="B3670" s="193" t="s">
        <v>1335</v>
      </c>
      <c r="C3670" s="194">
        <v>42788</v>
      </c>
      <c r="D3670" s="194" t="s">
        <v>10272</v>
      </c>
      <c r="E3670" s="195" t="s">
        <v>3</v>
      </c>
      <c r="F3670" s="195">
        <v>1478540</v>
      </c>
      <c r="G3670" s="195"/>
      <c r="H3670" s="196" t="s">
        <v>10273</v>
      </c>
      <c r="I3670" s="197">
        <v>0</v>
      </c>
      <c r="J3670" s="197">
        <v>182318</v>
      </c>
      <c r="K3670" s="198">
        <f t="shared" si="57"/>
        <v>182318</v>
      </c>
      <c r="L3670" s="199" t="s">
        <v>1580</v>
      </c>
    </row>
    <row r="3671" spans="1:12" ht="56.25" customHeight="1">
      <c r="A3671" s="200">
        <v>578</v>
      </c>
      <c r="B3671" s="193" t="s">
        <v>1344</v>
      </c>
      <c r="C3671" s="194">
        <v>42788</v>
      </c>
      <c r="D3671" s="194" t="s">
        <v>10274</v>
      </c>
      <c r="E3671" s="195" t="s">
        <v>3</v>
      </c>
      <c r="F3671" s="195">
        <v>1478543</v>
      </c>
      <c r="G3671" s="195"/>
      <c r="H3671" s="196" t="s">
        <v>10275</v>
      </c>
      <c r="I3671" s="197">
        <v>0</v>
      </c>
      <c r="J3671" s="197">
        <v>905</v>
      </c>
      <c r="K3671" s="198">
        <f t="shared" si="57"/>
        <v>905</v>
      </c>
      <c r="L3671" s="199" t="s">
        <v>1580</v>
      </c>
    </row>
    <row r="3672" spans="1:12" ht="56.25" customHeight="1">
      <c r="A3672" s="200">
        <v>254</v>
      </c>
      <c r="B3672" s="193" t="s">
        <v>1335</v>
      </c>
      <c r="C3672" s="194">
        <v>42788</v>
      </c>
      <c r="D3672" s="194" t="s">
        <v>10276</v>
      </c>
      <c r="E3672" s="195" t="s">
        <v>3</v>
      </c>
      <c r="F3672" s="195">
        <v>1478544</v>
      </c>
      <c r="G3672" s="195"/>
      <c r="H3672" s="196" t="s">
        <v>10277</v>
      </c>
      <c r="I3672" s="197">
        <v>0</v>
      </c>
      <c r="J3672" s="197">
        <v>47085.67</v>
      </c>
      <c r="K3672" s="198">
        <f t="shared" si="57"/>
        <v>47085.67</v>
      </c>
      <c r="L3672" s="199" t="s">
        <v>1580</v>
      </c>
    </row>
    <row r="3673" spans="1:12" ht="56.25" customHeight="1">
      <c r="A3673" s="200">
        <v>254</v>
      </c>
      <c r="B3673" s="193" t="s">
        <v>1335</v>
      </c>
      <c r="C3673" s="194">
        <v>42788</v>
      </c>
      <c r="D3673" s="194" t="s">
        <v>10278</v>
      </c>
      <c r="E3673" s="195" t="s">
        <v>3</v>
      </c>
      <c r="F3673" s="195">
        <v>1478546</v>
      </c>
      <c r="G3673" s="195"/>
      <c r="H3673" s="196" t="s">
        <v>10279</v>
      </c>
      <c r="I3673" s="197">
        <v>0</v>
      </c>
      <c r="J3673" s="197">
        <v>166912</v>
      </c>
      <c r="K3673" s="198">
        <f t="shared" si="57"/>
        <v>166912</v>
      </c>
      <c r="L3673" s="199" t="s">
        <v>1580</v>
      </c>
    </row>
    <row r="3674" spans="1:12" ht="56.25" customHeight="1">
      <c r="A3674" s="200">
        <v>212</v>
      </c>
      <c r="B3674" s="193" t="s">
        <v>4956</v>
      </c>
      <c r="C3674" s="194">
        <v>42788</v>
      </c>
      <c r="D3674" s="194" t="s">
        <v>10280</v>
      </c>
      <c r="E3674" s="195" t="s">
        <v>3</v>
      </c>
      <c r="F3674" s="195">
        <v>1478398</v>
      </c>
      <c r="G3674" s="195"/>
      <c r="H3674" s="196" t="s">
        <v>10281</v>
      </c>
      <c r="I3674" s="197">
        <v>0</v>
      </c>
      <c r="J3674" s="197">
        <v>938.5</v>
      </c>
      <c r="K3674" s="198">
        <f t="shared" si="57"/>
        <v>938.5</v>
      </c>
      <c r="L3674" s="199" t="s">
        <v>1580</v>
      </c>
    </row>
    <row r="3675" spans="1:12" ht="56.25" customHeight="1">
      <c r="A3675" s="200" t="s">
        <v>628</v>
      </c>
      <c r="B3675" s="193" t="s">
        <v>627</v>
      </c>
      <c r="C3675" s="194">
        <v>42788</v>
      </c>
      <c r="D3675" s="194" t="s">
        <v>10282</v>
      </c>
      <c r="E3675" s="195" t="s">
        <v>3</v>
      </c>
      <c r="F3675" s="195">
        <v>1478400</v>
      </c>
      <c r="G3675" s="195"/>
      <c r="H3675" s="196" t="s">
        <v>10283</v>
      </c>
      <c r="I3675" s="197">
        <v>0</v>
      </c>
      <c r="J3675" s="197">
        <v>3060</v>
      </c>
      <c r="K3675" s="198">
        <f t="shared" si="57"/>
        <v>3060</v>
      </c>
      <c r="L3675" s="199" t="s">
        <v>1580</v>
      </c>
    </row>
    <row r="3676" spans="1:12" ht="56.25" customHeight="1">
      <c r="A3676" s="200">
        <v>203</v>
      </c>
      <c r="B3676" s="193" t="s">
        <v>1332</v>
      </c>
      <c r="C3676" s="194">
        <v>42788</v>
      </c>
      <c r="D3676" s="194" t="s">
        <v>10284</v>
      </c>
      <c r="E3676" s="195" t="s">
        <v>3</v>
      </c>
      <c r="F3676" s="195">
        <v>1478409</v>
      </c>
      <c r="G3676" s="195"/>
      <c r="H3676" s="196" t="s">
        <v>10285</v>
      </c>
      <c r="I3676" s="197">
        <v>0</v>
      </c>
      <c r="J3676" s="197">
        <v>15</v>
      </c>
      <c r="K3676" s="198">
        <f t="shared" si="57"/>
        <v>15</v>
      </c>
      <c r="L3676" s="199" t="s">
        <v>1580</v>
      </c>
    </row>
    <row r="3677" spans="1:12" ht="56.25" customHeight="1">
      <c r="A3677" s="200">
        <v>203</v>
      </c>
      <c r="B3677" s="193" t="s">
        <v>1332</v>
      </c>
      <c r="C3677" s="194">
        <v>42788</v>
      </c>
      <c r="D3677" s="194" t="s">
        <v>10286</v>
      </c>
      <c r="E3677" s="195" t="s">
        <v>3</v>
      </c>
      <c r="F3677" s="195">
        <v>1478412</v>
      </c>
      <c r="G3677" s="195"/>
      <c r="H3677" s="196" t="s">
        <v>10287</v>
      </c>
      <c r="I3677" s="197">
        <v>0</v>
      </c>
      <c r="J3677" s="197">
        <v>100</v>
      </c>
      <c r="K3677" s="198">
        <f t="shared" si="57"/>
        <v>100</v>
      </c>
      <c r="L3677" s="199" t="s">
        <v>1580</v>
      </c>
    </row>
    <row r="3678" spans="1:12" ht="56.25" customHeight="1">
      <c r="A3678" s="200">
        <v>10</v>
      </c>
      <c r="B3678" s="193" t="s">
        <v>1384</v>
      </c>
      <c r="C3678" s="194">
        <v>42788</v>
      </c>
      <c r="D3678" s="194" t="s">
        <v>10288</v>
      </c>
      <c r="E3678" s="195" t="s">
        <v>3</v>
      </c>
      <c r="F3678" s="195">
        <v>1478456</v>
      </c>
      <c r="G3678" s="195"/>
      <c r="H3678" s="196" t="s">
        <v>10289</v>
      </c>
      <c r="I3678" s="197">
        <v>0</v>
      </c>
      <c r="J3678" s="197">
        <v>5</v>
      </c>
      <c r="K3678" s="198">
        <f t="shared" si="57"/>
        <v>5</v>
      </c>
      <c r="L3678" s="199" t="s">
        <v>1580</v>
      </c>
    </row>
    <row r="3679" spans="1:12" ht="56.25" customHeight="1">
      <c r="A3679" s="200">
        <v>10</v>
      </c>
      <c r="B3679" s="193" t="s">
        <v>1384</v>
      </c>
      <c r="C3679" s="194">
        <v>42788</v>
      </c>
      <c r="D3679" s="194" t="s">
        <v>10290</v>
      </c>
      <c r="E3679" s="195" t="s">
        <v>3</v>
      </c>
      <c r="F3679" s="195">
        <v>1478462</v>
      </c>
      <c r="G3679" s="195"/>
      <c r="H3679" s="196" t="s">
        <v>10291</v>
      </c>
      <c r="I3679" s="197">
        <v>0</v>
      </c>
      <c r="J3679" s="197">
        <v>1009</v>
      </c>
      <c r="K3679" s="198">
        <f t="shared" si="57"/>
        <v>1009</v>
      </c>
      <c r="L3679" s="199" t="s">
        <v>1580</v>
      </c>
    </row>
    <row r="3680" spans="1:12" ht="56.25" customHeight="1">
      <c r="A3680" s="200">
        <v>10</v>
      </c>
      <c r="B3680" s="193" t="s">
        <v>1384</v>
      </c>
      <c r="C3680" s="194">
        <v>42788</v>
      </c>
      <c r="D3680" s="194" t="s">
        <v>10292</v>
      </c>
      <c r="E3680" s="195" t="s">
        <v>3</v>
      </c>
      <c r="F3680" s="195">
        <v>1478464</v>
      </c>
      <c r="G3680" s="195"/>
      <c r="H3680" s="196" t="s">
        <v>10293</v>
      </c>
      <c r="I3680" s="197">
        <v>0</v>
      </c>
      <c r="J3680" s="197">
        <v>60</v>
      </c>
      <c r="K3680" s="198">
        <f t="shared" si="57"/>
        <v>60</v>
      </c>
      <c r="L3680" s="199" t="s">
        <v>1580</v>
      </c>
    </row>
    <row r="3681" spans="1:12" ht="56.25" customHeight="1">
      <c r="A3681" s="200">
        <v>10</v>
      </c>
      <c r="B3681" s="193" t="s">
        <v>1384</v>
      </c>
      <c r="C3681" s="194">
        <v>42788</v>
      </c>
      <c r="D3681" s="194" t="s">
        <v>10294</v>
      </c>
      <c r="E3681" s="195" t="s">
        <v>3</v>
      </c>
      <c r="F3681" s="195">
        <v>1478466</v>
      </c>
      <c r="G3681" s="195"/>
      <c r="H3681" s="196" t="s">
        <v>10295</v>
      </c>
      <c r="I3681" s="197">
        <v>0</v>
      </c>
      <c r="J3681" s="197">
        <v>13860.89</v>
      </c>
      <c r="K3681" s="198">
        <f t="shared" si="57"/>
        <v>13860.89</v>
      </c>
      <c r="L3681" s="199" t="s">
        <v>1580</v>
      </c>
    </row>
    <row r="3682" spans="1:12" ht="56.25" customHeight="1">
      <c r="A3682" s="200" t="s">
        <v>628</v>
      </c>
      <c r="B3682" s="193" t="s">
        <v>627</v>
      </c>
      <c r="C3682" s="194">
        <v>42788</v>
      </c>
      <c r="D3682" s="194" t="s">
        <v>10296</v>
      </c>
      <c r="E3682" s="195" t="s">
        <v>3</v>
      </c>
      <c r="F3682" s="195">
        <v>1478534</v>
      </c>
      <c r="G3682" s="195"/>
      <c r="H3682" s="196" t="s">
        <v>10297</v>
      </c>
      <c r="I3682" s="197">
        <v>0</v>
      </c>
      <c r="J3682" s="197">
        <v>466.22</v>
      </c>
      <c r="K3682" s="198">
        <f t="shared" si="57"/>
        <v>466.22</v>
      </c>
      <c r="L3682" s="199" t="s">
        <v>1580</v>
      </c>
    </row>
    <row r="3683" spans="1:12" ht="56.25" customHeight="1">
      <c r="A3683" s="200" t="s">
        <v>628</v>
      </c>
      <c r="B3683" s="193" t="s">
        <v>627</v>
      </c>
      <c r="C3683" s="194">
        <v>42788</v>
      </c>
      <c r="D3683" s="194" t="s">
        <v>10298</v>
      </c>
      <c r="E3683" s="195" t="s">
        <v>3</v>
      </c>
      <c r="F3683" s="195">
        <v>1478545</v>
      </c>
      <c r="G3683" s="195"/>
      <c r="H3683" s="196" t="s">
        <v>10299</v>
      </c>
      <c r="I3683" s="197">
        <v>0</v>
      </c>
      <c r="J3683" s="197">
        <v>12728.5</v>
      </c>
      <c r="K3683" s="198">
        <f t="shared" si="57"/>
        <v>12728.5</v>
      </c>
      <c r="L3683" s="199" t="s">
        <v>1580</v>
      </c>
    </row>
    <row r="3684" spans="1:12" ht="56.25" customHeight="1">
      <c r="A3684" s="200">
        <v>46</v>
      </c>
      <c r="B3684" s="193" t="s">
        <v>1402</v>
      </c>
      <c r="C3684" s="194">
        <v>42788</v>
      </c>
      <c r="D3684" s="194" t="s">
        <v>10300</v>
      </c>
      <c r="E3684" s="195" t="s">
        <v>3</v>
      </c>
      <c r="F3684" s="195">
        <v>1478556</v>
      </c>
      <c r="G3684" s="195"/>
      <c r="H3684" s="196" t="s">
        <v>4414</v>
      </c>
      <c r="I3684" s="197">
        <v>0</v>
      </c>
      <c r="J3684" s="197">
        <v>3000</v>
      </c>
      <c r="K3684" s="198">
        <f t="shared" si="57"/>
        <v>3000</v>
      </c>
      <c r="L3684" s="199" t="s">
        <v>1580</v>
      </c>
    </row>
    <row r="3685" spans="1:12" ht="56.25" customHeight="1">
      <c r="A3685" s="200">
        <v>574</v>
      </c>
      <c r="B3685" s="193" t="s">
        <v>1356</v>
      </c>
      <c r="C3685" s="194">
        <v>42788</v>
      </c>
      <c r="D3685" s="194" t="s">
        <v>10301</v>
      </c>
      <c r="E3685" s="195" t="s">
        <v>3</v>
      </c>
      <c r="F3685" s="195">
        <v>1478558</v>
      </c>
      <c r="G3685" s="195"/>
      <c r="H3685" s="196" t="s">
        <v>10302</v>
      </c>
      <c r="I3685" s="197">
        <v>0</v>
      </c>
      <c r="J3685" s="197">
        <v>811.31</v>
      </c>
      <c r="K3685" s="198">
        <f t="shared" si="57"/>
        <v>811.31</v>
      </c>
      <c r="L3685" s="199" t="s">
        <v>1580</v>
      </c>
    </row>
    <row r="3686" spans="1:12" ht="56.25" customHeight="1">
      <c r="A3686" s="200">
        <v>15</v>
      </c>
      <c r="B3686" s="193" t="s">
        <v>1265</v>
      </c>
      <c r="C3686" s="194">
        <v>42788</v>
      </c>
      <c r="D3686" s="194" t="s">
        <v>10303</v>
      </c>
      <c r="E3686" s="195" t="s">
        <v>3</v>
      </c>
      <c r="F3686" s="195">
        <v>1478600</v>
      </c>
      <c r="G3686" s="195"/>
      <c r="H3686" s="196" t="s">
        <v>10304</v>
      </c>
      <c r="I3686" s="197">
        <v>0</v>
      </c>
      <c r="J3686" s="197">
        <v>40.130000000000003</v>
      </c>
      <c r="K3686" s="198">
        <f t="shared" si="57"/>
        <v>40.130000000000003</v>
      </c>
      <c r="L3686" s="199" t="s">
        <v>1580</v>
      </c>
    </row>
    <row r="3687" spans="1:12" ht="56.25" customHeight="1">
      <c r="A3687" s="200">
        <v>15</v>
      </c>
      <c r="B3687" s="193" t="s">
        <v>1265</v>
      </c>
      <c r="C3687" s="194">
        <v>42788</v>
      </c>
      <c r="D3687" s="194" t="s">
        <v>10305</v>
      </c>
      <c r="E3687" s="195" t="s">
        <v>3</v>
      </c>
      <c r="F3687" s="195">
        <v>1478601</v>
      </c>
      <c r="G3687" s="195"/>
      <c r="H3687" s="196" t="s">
        <v>10306</v>
      </c>
      <c r="I3687" s="197">
        <v>0</v>
      </c>
      <c r="J3687" s="197">
        <v>16.18</v>
      </c>
      <c r="K3687" s="198">
        <f t="shared" si="57"/>
        <v>16.18</v>
      </c>
      <c r="L3687" s="199" t="s">
        <v>1580</v>
      </c>
    </row>
    <row r="3688" spans="1:12" ht="56.25" customHeight="1">
      <c r="A3688" s="200">
        <v>15</v>
      </c>
      <c r="B3688" s="193" t="s">
        <v>1265</v>
      </c>
      <c r="C3688" s="194">
        <v>42788</v>
      </c>
      <c r="D3688" s="194" t="s">
        <v>10307</v>
      </c>
      <c r="E3688" s="195" t="s">
        <v>3</v>
      </c>
      <c r="F3688" s="195">
        <v>1478602</v>
      </c>
      <c r="G3688" s="195"/>
      <c r="H3688" s="196" t="s">
        <v>10308</v>
      </c>
      <c r="I3688" s="197">
        <v>0</v>
      </c>
      <c r="J3688" s="197">
        <v>39.090000000000003</v>
      </c>
      <c r="K3688" s="198">
        <f t="shared" si="57"/>
        <v>39.090000000000003</v>
      </c>
      <c r="L3688" s="199" t="s">
        <v>1580</v>
      </c>
    </row>
    <row r="3689" spans="1:12" ht="56.25" customHeight="1">
      <c r="A3689" s="200">
        <v>15</v>
      </c>
      <c r="B3689" s="193" t="s">
        <v>1265</v>
      </c>
      <c r="C3689" s="194">
        <v>42788</v>
      </c>
      <c r="D3689" s="194" t="s">
        <v>10309</v>
      </c>
      <c r="E3689" s="195" t="s">
        <v>3</v>
      </c>
      <c r="F3689" s="195">
        <v>1478603</v>
      </c>
      <c r="G3689" s="195"/>
      <c r="H3689" s="196" t="s">
        <v>10310</v>
      </c>
      <c r="I3689" s="197">
        <v>0</v>
      </c>
      <c r="J3689" s="197">
        <v>39.130000000000003</v>
      </c>
      <c r="K3689" s="198">
        <f t="shared" si="57"/>
        <v>39.130000000000003</v>
      </c>
      <c r="L3689" s="199" t="s">
        <v>1580</v>
      </c>
    </row>
    <row r="3690" spans="1:12" ht="56.25" customHeight="1">
      <c r="A3690" s="200">
        <v>15</v>
      </c>
      <c r="B3690" s="193" t="s">
        <v>1265</v>
      </c>
      <c r="C3690" s="194">
        <v>42788</v>
      </c>
      <c r="D3690" s="194" t="s">
        <v>10311</v>
      </c>
      <c r="E3690" s="195" t="s">
        <v>3</v>
      </c>
      <c r="F3690" s="195">
        <v>1478604</v>
      </c>
      <c r="G3690" s="195"/>
      <c r="H3690" s="196" t="s">
        <v>10312</v>
      </c>
      <c r="I3690" s="197">
        <v>0</v>
      </c>
      <c r="J3690" s="197">
        <v>39.29</v>
      </c>
      <c r="K3690" s="198">
        <f t="shared" si="57"/>
        <v>39.29</v>
      </c>
      <c r="L3690" s="199" t="s">
        <v>1580</v>
      </c>
    </row>
    <row r="3691" spans="1:12" ht="56.25" customHeight="1">
      <c r="A3691" s="200">
        <v>15</v>
      </c>
      <c r="B3691" s="193" t="s">
        <v>1265</v>
      </c>
      <c r="C3691" s="194">
        <v>42788</v>
      </c>
      <c r="D3691" s="194" t="s">
        <v>10313</v>
      </c>
      <c r="E3691" s="195" t="s">
        <v>3</v>
      </c>
      <c r="F3691" s="195">
        <v>1478605</v>
      </c>
      <c r="G3691" s="195"/>
      <c r="H3691" s="196" t="s">
        <v>10314</v>
      </c>
      <c r="I3691" s="197">
        <v>0</v>
      </c>
      <c r="J3691" s="197">
        <v>39.03</v>
      </c>
      <c r="K3691" s="198">
        <f t="shared" si="57"/>
        <v>39.03</v>
      </c>
      <c r="L3691" s="199" t="s">
        <v>1580</v>
      </c>
    </row>
    <row r="3692" spans="1:12" ht="56.25" customHeight="1">
      <c r="A3692" s="200">
        <v>15</v>
      </c>
      <c r="B3692" s="193" t="s">
        <v>1265</v>
      </c>
      <c r="C3692" s="194">
        <v>42788</v>
      </c>
      <c r="D3692" s="194" t="s">
        <v>10315</v>
      </c>
      <c r="E3692" s="195" t="s">
        <v>3</v>
      </c>
      <c r="F3692" s="195">
        <v>1478607</v>
      </c>
      <c r="G3692" s="195"/>
      <c r="H3692" s="196" t="s">
        <v>10316</v>
      </c>
      <c r="I3692" s="197">
        <v>0</v>
      </c>
      <c r="J3692" s="197">
        <v>39.090000000000003</v>
      </c>
      <c r="K3692" s="198">
        <f t="shared" si="57"/>
        <v>39.090000000000003</v>
      </c>
      <c r="L3692" s="199" t="s">
        <v>1580</v>
      </c>
    </row>
    <row r="3693" spans="1:12" ht="56.25" customHeight="1">
      <c r="A3693" s="200">
        <v>15</v>
      </c>
      <c r="B3693" s="193" t="s">
        <v>1265</v>
      </c>
      <c r="C3693" s="194">
        <v>42788</v>
      </c>
      <c r="D3693" s="194" t="s">
        <v>10317</v>
      </c>
      <c r="E3693" s="195" t="s">
        <v>3</v>
      </c>
      <c r="F3693" s="195">
        <v>1478609</v>
      </c>
      <c r="G3693" s="195"/>
      <c r="H3693" s="196" t="s">
        <v>10318</v>
      </c>
      <c r="I3693" s="197">
        <v>0</v>
      </c>
      <c r="J3693" s="197">
        <v>13.5</v>
      </c>
      <c r="K3693" s="198">
        <f t="shared" si="57"/>
        <v>13.5</v>
      </c>
      <c r="L3693" s="199" t="s">
        <v>1580</v>
      </c>
    </row>
    <row r="3694" spans="1:12" ht="56.25" customHeight="1">
      <c r="A3694" s="200">
        <v>15</v>
      </c>
      <c r="B3694" s="193" t="s">
        <v>1265</v>
      </c>
      <c r="C3694" s="194">
        <v>42788</v>
      </c>
      <c r="D3694" s="194" t="s">
        <v>10319</v>
      </c>
      <c r="E3694" s="195" t="s">
        <v>3</v>
      </c>
      <c r="F3694" s="195">
        <v>1478610</v>
      </c>
      <c r="G3694" s="195"/>
      <c r="H3694" s="196" t="s">
        <v>10320</v>
      </c>
      <c r="I3694" s="197">
        <v>0</v>
      </c>
      <c r="J3694" s="197">
        <v>39.07</v>
      </c>
      <c r="K3694" s="198">
        <f t="shared" si="57"/>
        <v>39.07</v>
      </c>
      <c r="L3694" s="199" t="s">
        <v>1580</v>
      </c>
    </row>
    <row r="3695" spans="1:12" ht="56.25" customHeight="1">
      <c r="A3695" s="200">
        <v>15</v>
      </c>
      <c r="B3695" s="193" t="s">
        <v>1265</v>
      </c>
      <c r="C3695" s="194">
        <v>42788</v>
      </c>
      <c r="D3695" s="194" t="s">
        <v>10321</v>
      </c>
      <c r="E3695" s="195" t="s">
        <v>3</v>
      </c>
      <c r="F3695" s="195">
        <v>1478611</v>
      </c>
      <c r="G3695" s="195"/>
      <c r="H3695" s="196" t="s">
        <v>10322</v>
      </c>
      <c r="I3695" s="197">
        <v>0</v>
      </c>
      <c r="J3695" s="197">
        <v>39.78</v>
      </c>
      <c r="K3695" s="198">
        <f t="shared" si="57"/>
        <v>39.78</v>
      </c>
      <c r="L3695" s="199" t="s">
        <v>1580</v>
      </c>
    </row>
    <row r="3696" spans="1:12" ht="56.25" customHeight="1">
      <c r="A3696" s="200">
        <v>15</v>
      </c>
      <c r="B3696" s="193" t="s">
        <v>1265</v>
      </c>
      <c r="C3696" s="194">
        <v>42788</v>
      </c>
      <c r="D3696" s="194" t="s">
        <v>10323</v>
      </c>
      <c r="E3696" s="195" t="s">
        <v>3</v>
      </c>
      <c r="F3696" s="195">
        <v>1478612</v>
      </c>
      <c r="G3696" s="195"/>
      <c r="H3696" s="196" t="s">
        <v>10324</v>
      </c>
      <c r="I3696" s="197">
        <v>0</v>
      </c>
      <c r="J3696" s="197">
        <v>39.56</v>
      </c>
      <c r="K3696" s="198">
        <f t="shared" si="57"/>
        <v>39.56</v>
      </c>
      <c r="L3696" s="199" t="s">
        <v>1580</v>
      </c>
    </row>
    <row r="3697" spans="1:12" ht="56.25" customHeight="1">
      <c r="A3697" s="200">
        <v>592</v>
      </c>
      <c r="B3697" s="193" t="s">
        <v>1461</v>
      </c>
      <c r="C3697" s="194">
        <v>42788</v>
      </c>
      <c r="D3697" s="194" t="s">
        <v>10325</v>
      </c>
      <c r="E3697" s="195" t="s">
        <v>3</v>
      </c>
      <c r="F3697" s="195">
        <v>1478633</v>
      </c>
      <c r="G3697" s="195"/>
      <c r="H3697" s="196" t="s">
        <v>10326</v>
      </c>
      <c r="I3697" s="197">
        <v>0</v>
      </c>
      <c r="J3697" s="197">
        <v>1</v>
      </c>
      <c r="K3697" s="198">
        <f t="shared" si="57"/>
        <v>1</v>
      </c>
      <c r="L3697" s="199" t="s">
        <v>1580</v>
      </c>
    </row>
    <row r="3698" spans="1:12" ht="56.25" customHeight="1">
      <c r="A3698" s="200" t="s">
        <v>628</v>
      </c>
      <c r="B3698" s="193" t="s">
        <v>627</v>
      </c>
      <c r="C3698" s="194">
        <v>42788</v>
      </c>
      <c r="D3698" s="194" t="s">
        <v>10327</v>
      </c>
      <c r="E3698" s="195" t="s">
        <v>3</v>
      </c>
      <c r="F3698" s="195">
        <v>1478668</v>
      </c>
      <c r="G3698" s="195"/>
      <c r="H3698" s="196" t="s">
        <v>10328</v>
      </c>
      <c r="I3698" s="197">
        <v>0</v>
      </c>
      <c r="J3698" s="197">
        <v>3170.95</v>
      </c>
      <c r="K3698" s="198">
        <f t="shared" si="57"/>
        <v>3170.95</v>
      </c>
      <c r="L3698" s="199" t="s">
        <v>1580</v>
      </c>
    </row>
    <row r="3699" spans="1:12" ht="56.25" customHeight="1">
      <c r="A3699" s="200">
        <v>86</v>
      </c>
      <c r="B3699" s="193" t="s">
        <v>1409</v>
      </c>
      <c r="C3699" s="194">
        <v>42788</v>
      </c>
      <c r="D3699" s="194" t="s">
        <v>10329</v>
      </c>
      <c r="E3699" s="195" t="s">
        <v>3</v>
      </c>
      <c r="F3699" s="195">
        <v>1478675</v>
      </c>
      <c r="G3699" s="195"/>
      <c r="H3699" s="196" t="s">
        <v>10330</v>
      </c>
      <c r="I3699" s="197">
        <v>0</v>
      </c>
      <c r="J3699" s="197">
        <v>137.26</v>
      </c>
      <c r="K3699" s="198">
        <f t="shared" si="57"/>
        <v>137.26</v>
      </c>
      <c r="L3699" s="199" t="s">
        <v>1580</v>
      </c>
    </row>
    <row r="3700" spans="1:12" ht="56.25" customHeight="1">
      <c r="A3700" s="200" t="s">
        <v>628</v>
      </c>
      <c r="B3700" s="193" t="s">
        <v>627</v>
      </c>
      <c r="C3700" s="194">
        <v>42788</v>
      </c>
      <c r="D3700" s="194" t="s">
        <v>10331</v>
      </c>
      <c r="E3700" s="195" t="s">
        <v>3</v>
      </c>
      <c r="F3700" s="195">
        <v>1478676</v>
      </c>
      <c r="G3700" s="195"/>
      <c r="H3700" s="196" t="s">
        <v>10332</v>
      </c>
      <c r="I3700" s="197">
        <v>0</v>
      </c>
      <c r="J3700" s="197">
        <v>1743.7</v>
      </c>
      <c r="K3700" s="198">
        <f t="shared" si="57"/>
        <v>1743.7</v>
      </c>
      <c r="L3700" s="199" t="s">
        <v>1580</v>
      </c>
    </row>
    <row r="3701" spans="1:12" ht="56.25" customHeight="1">
      <c r="A3701" s="200">
        <v>342</v>
      </c>
      <c r="B3701" s="193" t="s">
        <v>1425</v>
      </c>
      <c r="C3701" s="194">
        <v>42788</v>
      </c>
      <c r="D3701" s="194" t="s">
        <v>10333</v>
      </c>
      <c r="E3701" s="195" t="s">
        <v>3</v>
      </c>
      <c r="F3701" s="195">
        <v>1478694</v>
      </c>
      <c r="G3701" s="195"/>
      <c r="H3701" s="196" t="s">
        <v>10334</v>
      </c>
      <c r="I3701" s="197">
        <v>0</v>
      </c>
      <c r="J3701" s="197">
        <v>482.06</v>
      </c>
      <c r="K3701" s="198">
        <f t="shared" si="57"/>
        <v>482.06</v>
      </c>
      <c r="L3701" s="199" t="s">
        <v>1580</v>
      </c>
    </row>
    <row r="3702" spans="1:12" ht="56.25" customHeight="1">
      <c r="A3702" s="200">
        <v>25</v>
      </c>
      <c r="B3702" s="193" t="s">
        <v>1408</v>
      </c>
      <c r="C3702" s="194">
        <v>42788</v>
      </c>
      <c r="D3702" s="194" t="s">
        <v>10335</v>
      </c>
      <c r="E3702" s="195" t="s">
        <v>3</v>
      </c>
      <c r="F3702" s="195">
        <v>1478695</v>
      </c>
      <c r="G3702" s="195"/>
      <c r="H3702" s="196" t="s">
        <v>10336</v>
      </c>
      <c r="I3702" s="197">
        <v>0</v>
      </c>
      <c r="J3702" s="197">
        <v>520.1</v>
      </c>
      <c r="K3702" s="198">
        <f t="shared" si="57"/>
        <v>520.1</v>
      </c>
      <c r="L3702" s="199" t="s">
        <v>1580</v>
      </c>
    </row>
    <row r="3703" spans="1:12" ht="56.25" customHeight="1">
      <c r="A3703" s="200" t="s">
        <v>628</v>
      </c>
      <c r="B3703" s="193" t="s">
        <v>627</v>
      </c>
      <c r="C3703" s="194">
        <v>42788</v>
      </c>
      <c r="D3703" s="194" t="s">
        <v>10337</v>
      </c>
      <c r="E3703" s="195" t="s">
        <v>3</v>
      </c>
      <c r="F3703" s="195">
        <v>1478703</v>
      </c>
      <c r="G3703" s="195"/>
      <c r="H3703" s="196" t="s">
        <v>10338</v>
      </c>
      <c r="I3703" s="197">
        <v>0</v>
      </c>
      <c r="J3703" s="197">
        <v>4000</v>
      </c>
      <c r="K3703" s="198">
        <f t="shared" si="57"/>
        <v>4000</v>
      </c>
      <c r="L3703" s="199" t="s">
        <v>1580</v>
      </c>
    </row>
    <row r="3704" spans="1:12" ht="56.25" customHeight="1">
      <c r="A3704" s="200" t="s">
        <v>628</v>
      </c>
      <c r="B3704" s="193" t="s">
        <v>627</v>
      </c>
      <c r="C3704" s="194">
        <v>42788</v>
      </c>
      <c r="D3704" s="194" t="s">
        <v>10339</v>
      </c>
      <c r="E3704" s="195" t="s">
        <v>3</v>
      </c>
      <c r="F3704" s="195">
        <v>1478713</v>
      </c>
      <c r="G3704" s="195"/>
      <c r="H3704" s="196" t="s">
        <v>10340</v>
      </c>
      <c r="I3704" s="197">
        <v>0</v>
      </c>
      <c r="J3704" s="197">
        <v>990.77</v>
      </c>
      <c r="K3704" s="198">
        <f t="shared" si="57"/>
        <v>990.77</v>
      </c>
      <c r="L3704" s="199" t="s">
        <v>1580</v>
      </c>
    </row>
    <row r="3705" spans="1:12" ht="56.25" customHeight="1">
      <c r="A3705" s="200" t="s">
        <v>628</v>
      </c>
      <c r="B3705" s="193" t="s">
        <v>627</v>
      </c>
      <c r="C3705" s="194">
        <v>42788</v>
      </c>
      <c r="D3705" s="194" t="s">
        <v>10341</v>
      </c>
      <c r="E3705" s="195" t="s">
        <v>3</v>
      </c>
      <c r="F3705" s="195">
        <v>1478724</v>
      </c>
      <c r="G3705" s="195"/>
      <c r="H3705" s="196" t="s">
        <v>10342</v>
      </c>
      <c r="I3705" s="197">
        <v>0</v>
      </c>
      <c r="J3705" s="197">
        <v>7300</v>
      </c>
      <c r="K3705" s="198">
        <f t="shared" si="57"/>
        <v>7300</v>
      </c>
      <c r="L3705" s="199" t="s">
        <v>1580</v>
      </c>
    </row>
    <row r="3706" spans="1:12" ht="56.25" customHeight="1">
      <c r="A3706" s="200">
        <v>292</v>
      </c>
      <c r="B3706" s="193" t="s">
        <v>1485</v>
      </c>
      <c r="C3706" s="194">
        <v>42788</v>
      </c>
      <c r="D3706" s="194" t="s">
        <v>10343</v>
      </c>
      <c r="E3706" s="195" t="s">
        <v>3</v>
      </c>
      <c r="F3706" s="195">
        <v>1478758</v>
      </c>
      <c r="G3706" s="195"/>
      <c r="H3706" s="196" t="s">
        <v>10344</v>
      </c>
      <c r="I3706" s="197">
        <v>0</v>
      </c>
      <c r="J3706" s="197">
        <v>58.33</v>
      </c>
      <c r="K3706" s="198">
        <f t="shared" si="57"/>
        <v>58.33</v>
      </c>
      <c r="L3706" s="199" t="s">
        <v>1580</v>
      </c>
    </row>
    <row r="3707" spans="1:12" ht="56.25" customHeight="1">
      <c r="A3707" s="200">
        <v>342</v>
      </c>
      <c r="B3707" s="193" t="s">
        <v>1425</v>
      </c>
      <c r="C3707" s="194">
        <v>42789</v>
      </c>
      <c r="D3707" s="194" t="s">
        <v>10345</v>
      </c>
      <c r="E3707" s="195" t="s">
        <v>3</v>
      </c>
      <c r="F3707" s="195">
        <v>1478932</v>
      </c>
      <c r="G3707" s="195"/>
      <c r="H3707" s="196" t="s">
        <v>10346</v>
      </c>
      <c r="I3707" s="197">
        <v>0</v>
      </c>
      <c r="J3707" s="197">
        <v>200</v>
      </c>
      <c r="K3707" s="198">
        <f t="shared" si="57"/>
        <v>200</v>
      </c>
      <c r="L3707" s="199" t="s">
        <v>1580</v>
      </c>
    </row>
    <row r="3708" spans="1:12" ht="56.25" customHeight="1">
      <c r="A3708" s="200">
        <v>660</v>
      </c>
      <c r="B3708" s="193" t="s">
        <v>1327</v>
      </c>
      <c r="C3708" s="194">
        <v>42789</v>
      </c>
      <c r="D3708" s="194" t="s">
        <v>10347</v>
      </c>
      <c r="E3708" s="195" t="s">
        <v>3</v>
      </c>
      <c r="F3708" s="195">
        <v>1478944</v>
      </c>
      <c r="G3708" s="195"/>
      <c r="H3708" s="196" t="s">
        <v>10348</v>
      </c>
      <c r="I3708" s="197">
        <v>0</v>
      </c>
      <c r="J3708" s="197">
        <v>341</v>
      </c>
      <c r="K3708" s="198">
        <f t="shared" si="57"/>
        <v>341</v>
      </c>
      <c r="L3708" s="199" t="s">
        <v>1580</v>
      </c>
    </row>
    <row r="3709" spans="1:12" ht="56.25" customHeight="1">
      <c r="A3709" s="200">
        <v>660</v>
      </c>
      <c r="B3709" s="193" t="s">
        <v>1327</v>
      </c>
      <c r="C3709" s="194">
        <v>42789</v>
      </c>
      <c r="D3709" s="194" t="s">
        <v>10349</v>
      </c>
      <c r="E3709" s="195" t="s">
        <v>3</v>
      </c>
      <c r="F3709" s="195">
        <v>1478948</v>
      </c>
      <c r="G3709" s="195"/>
      <c r="H3709" s="196" t="s">
        <v>10350</v>
      </c>
      <c r="I3709" s="197">
        <v>0</v>
      </c>
      <c r="J3709" s="197">
        <v>726.95</v>
      </c>
      <c r="K3709" s="198">
        <f t="shared" si="57"/>
        <v>726.95</v>
      </c>
      <c r="L3709" s="199" t="s">
        <v>1580</v>
      </c>
    </row>
    <row r="3710" spans="1:12" ht="56.25" customHeight="1">
      <c r="A3710" s="200">
        <v>660</v>
      </c>
      <c r="B3710" s="193" t="s">
        <v>1327</v>
      </c>
      <c r="C3710" s="194">
        <v>42789</v>
      </c>
      <c r="D3710" s="194" t="s">
        <v>10351</v>
      </c>
      <c r="E3710" s="195" t="s">
        <v>3</v>
      </c>
      <c r="F3710" s="195">
        <v>1478952</v>
      </c>
      <c r="G3710" s="195"/>
      <c r="H3710" s="196" t="s">
        <v>10352</v>
      </c>
      <c r="I3710" s="197">
        <v>0</v>
      </c>
      <c r="J3710" s="197">
        <v>7670</v>
      </c>
      <c r="K3710" s="198">
        <f t="shared" si="57"/>
        <v>7670</v>
      </c>
      <c r="L3710" s="199" t="s">
        <v>1580</v>
      </c>
    </row>
    <row r="3711" spans="1:12" ht="56.25" customHeight="1">
      <c r="A3711" s="200">
        <v>660</v>
      </c>
      <c r="B3711" s="193" t="s">
        <v>1327</v>
      </c>
      <c r="C3711" s="194">
        <v>42789</v>
      </c>
      <c r="D3711" s="194" t="s">
        <v>10353</v>
      </c>
      <c r="E3711" s="195" t="s">
        <v>3</v>
      </c>
      <c r="F3711" s="195">
        <v>1478954</v>
      </c>
      <c r="G3711" s="195"/>
      <c r="H3711" s="196" t="s">
        <v>10354</v>
      </c>
      <c r="I3711" s="197">
        <v>0</v>
      </c>
      <c r="J3711" s="197">
        <v>3537.84</v>
      </c>
      <c r="K3711" s="198">
        <f t="shared" si="57"/>
        <v>3537.84</v>
      </c>
      <c r="L3711" s="199" t="s">
        <v>1580</v>
      </c>
    </row>
    <row r="3712" spans="1:12" ht="56.25" customHeight="1">
      <c r="A3712" s="200">
        <v>660</v>
      </c>
      <c r="B3712" s="193" t="s">
        <v>1327</v>
      </c>
      <c r="C3712" s="194">
        <v>42789</v>
      </c>
      <c r="D3712" s="194" t="s">
        <v>10355</v>
      </c>
      <c r="E3712" s="195" t="s">
        <v>3</v>
      </c>
      <c r="F3712" s="195">
        <v>1478960</v>
      </c>
      <c r="G3712" s="195"/>
      <c r="H3712" s="196" t="s">
        <v>10356</v>
      </c>
      <c r="I3712" s="197">
        <v>0</v>
      </c>
      <c r="J3712" s="197">
        <v>3041.94</v>
      </c>
      <c r="K3712" s="198">
        <f t="shared" si="57"/>
        <v>3041.94</v>
      </c>
      <c r="L3712" s="199" t="s">
        <v>1580</v>
      </c>
    </row>
    <row r="3713" spans="1:12" ht="56.25" customHeight="1">
      <c r="A3713" s="200">
        <v>660</v>
      </c>
      <c r="B3713" s="193" t="s">
        <v>1327</v>
      </c>
      <c r="C3713" s="194">
        <v>42789</v>
      </c>
      <c r="D3713" s="194" t="s">
        <v>10357</v>
      </c>
      <c r="E3713" s="195" t="s">
        <v>3</v>
      </c>
      <c r="F3713" s="195">
        <v>1478962</v>
      </c>
      <c r="G3713" s="195"/>
      <c r="H3713" s="196" t="s">
        <v>10358</v>
      </c>
      <c r="I3713" s="197">
        <v>0</v>
      </c>
      <c r="J3713" s="197">
        <v>93942</v>
      </c>
      <c r="K3713" s="198">
        <f t="shared" si="57"/>
        <v>93942</v>
      </c>
      <c r="L3713" s="199" t="s">
        <v>1580</v>
      </c>
    </row>
    <row r="3714" spans="1:12" ht="56.25" customHeight="1">
      <c r="A3714" s="200">
        <v>660</v>
      </c>
      <c r="B3714" s="193" t="s">
        <v>1327</v>
      </c>
      <c r="C3714" s="194">
        <v>42789</v>
      </c>
      <c r="D3714" s="194" t="s">
        <v>10359</v>
      </c>
      <c r="E3714" s="195" t="s">
        <v>3</v>
      </c>
      <c r="F3714" s="195">
        <v>1478963</v>
      </c>
      <c r="G3714" s="195"/>
      <c r="H3714" s="196" t="s">
        <v>10360</v>
      </c>
      <c r="I3714" s="197">
        <v>0</v>
      </c>
      <c r="J3714" s="197">
        <v>65789</v>
      </c>
      <c r="K3714" s="198">
        <f t="shared" si="57"/>
        <v>65789</v>
      </c>
      <c r="L3714" s="199" t="s">
        <v>1580</v>
      </c>
    </row>
    <row r="3715" spans="1:12" ht="56.25" customHeight="1">
      <c r="A3715" s="200">
        <v>660</v>
      </c>
      <c r="B3715" s="193" t="s">
        <v>1327</v>
      </c>
      <c r="C3715" s="194">
        <v>42789</v>
      </c>
      <c r="D3715" s="194" t="s">
        <v>10361</v>
      </c>
      <c r="E3715" s="195" t="s">
        <v>3</v>
      </c>
      <c r="F3715" s="195">
        <v>1478965</v>
      </c>
      <c r="G3715" s="195"/>
      <c r="H3715" s="196" t="s">
        <v>10362</v>
      </c>
      <c r="I3715" s="197">
        <v>0</v>
      </c>
      <c r="J3715" s="197">
        <v>5658</v>
      </c>
      <c r="K3715" s="198">
        <f t="shared" si="57"/>
        <v>5658</v>
      </c>
      <c r="L3715" s="199" t="s">
        <v>1580</v>
      </c>
    </row>
    <row r="3716" spans="1:12" ht="56.25" customHeight="1">
      <c r="A3716" s="200">
        <v>660</v>
      </c>
      <c r="B3716" s="193" t="s">
        <v>1327</v>
      </c>
      <c r="C3716" s="194">
        <v>42789</v>
      </c>
      <c r="D3716" s="194" t="s">
        <v>10363</v>
      </c>
      <c r="E3716" s="195" t="s">
        <v>3</v>
      </c>
      <c r="F3716" s="195">
        <v>1478967</v>
      </c>
      <c r="G3716" s="195"/>
      <c r="H3716" s="196" t="s">
        <v>10364</v>
      </c>
      <c r="I3716" s="197">
        <v>0</v>
      </c>
      <c r="J3716" s="197">
        <v>120936</v>
      </c>
      <c r="K3716" s="198">
        <f t="shared" si="57"/>
        <v>120936</v>
      </c>
      <c r="L3716" s="199" t="s">
        <v>1580</v>
      </c>
    </row>
    <row r="3717" spans="1:12" ht="56.25" customHeight="1">
      <c r="A3717" s="200">
        <v>283</v>
      </c>
      <c r="B3717" s="193" t="s">
        <v>1341</v>
      </c>
      <c r="C3717" s="194">
        <v>42789</v>
      </c>
      <c r="D3717" s="194" t="s">
        <v>10365</v>
      </c>
      <c r="E3717" s="195" t="s">
        <v>3</v>
      </c>
      <c r="F3717" s="195">
        <v>1478977</v>
      </c>
      <c r="G3717" s="195"/>
      <c r="H3717" s="196" t="s">
        <v>10366</v>
      </c>
      <c r="I3717" s="197">
        <v>0</v>
      </c>
      <c r="J3717" s="197">
        <v>2181</v>
      </c>
      <c r="K3717" s="198">
        <f t="shared" si="57"/>
        <v>2181</v>
      </c>
      <c r="L3717" s="199" t="s">
        <v>1580</v>
      </c>
    </row>
    <row r="3718" spans="1:12" ht="56.25" customHeight="1">
      <c r="A3718" s="200">
        <v>25</v>
      </c>
      <c r="B3718" s="193" t="s">
        <v>1408</v>
      </c>
      <c r="C3718" s="194">
        <v>42789</v>
      </c>
      <c r="D3718" s="194" t="s">
        <v>10367</v>
      </c>
      <c r="E3718" s="195" t="s">
        <v>3</v>
      </c>
      <c r="F3718" s="195">
        <v>1478988</v>
      </c>
      <c r="G3718" s="195"/>
      <c r="H3718" s="196" t="s">
        <v>10368</v>
      </c>
      <c r="I3718" s="197">
        <v>0</v>
      </c>
      <c r="J3718" s="197">
        <v>3740.72</v>
      </c>
      <c r="K3718" s="198">
        <f t="shared" si="57"/>
        <v>3740.72</v>
      </c>
      <c r="L3718" s="199" t="s">
        <v>1580</v>
      </c>
    </row>
    <row r="3719" spans="1:12" ht="56.25" customHeight="1">
      <c r="A3719" s="200" t="s">
        <v>628</v>
      </c>
      <c r="B3719" s="193" t="s">
        <v>627</v>
      </c>
      <c r="C3719" s="194">
        <v>42789</v>
      </c>
      <c r="D3719" s="194" t="s">
        <v>10369</v>
      </c>
      <c r="E3719" s="195" t="s">
        <v>3</v>
      </c>
      <c r="F3719" s="195">
        <v>1478882</v>
      </c>
      <c r="G3719" s="195"/>
      <c r="H3719" s="196" t="s">
        <v>10370</v>
      </c>
      <c r="I3719" s="197">
        <v>0</v>
      </c>
      <c r="J3719" s="197">
        <v>6462.04</v>
      </c>
      <c r="K3719" s="198">
        <f t="shared" si="57"/>
        <v>6462.04</v>
      </c>
      <c r="L3719" s="199" t="s">
        <v>1580</v>
      </c>
    </row>
    <row r="3720" spans="1:12" ht="56.25" customHeight="1">
      <c r="A3720" s="200">
        <v>342</v>
      </c>
      <c r="B3720" s="193" t="s">
        <v>1425</v>
      </c>
      <c r="C3720" s="194">
        <v>42789</v>
      </c>
      <c r="D3720" s="194" t="s">
        <v>10371</v>
      </c>
      <c r="E3720" s="195" t="s">
        <v>3</v>
      </c>
      <c r="F3720" s="195">
        <v>1478936</v>
      </c>
      <c r="G3720" s="195"/>
      <c r="H3720" s="196" t="s">
        <v>10372</v>
      </c>
      <c r="I3720" s="197">
        <v>0</v>
      </c>
      <c r="J3720" s="197">
        <v>1120</v>
      </c>
      <c r="K3720" s="198">
        <f t="shared" si="57"/>
        <v>1120</v>
      </c>
      <c r="L3720" s="199" t="s">
        <v>1580</v>
      </c>
    </row>
    <row r="3721" spans="1:12" ht="56.25" customHeight="1">
      <c r="A3721" s="200">
        <v>201</v>
      </c>
      <c r="B3721" s="193" t="s">
        <v>1334</v>
      </c>
      <c r="C3721" s="194">
        <v>42789</v>
      </c>
      <c r="D3721" s="194" t="s">
        <v>10373</v>
      </c>
      <c r="E3721" s="195" t="s">
        <v>3</v>
      </c>
      <c r="F3721" s="195">
        <v>1478990</v>
      </c>
      <c r="G3721" s="195"/>
      <c r="H3721" s="196" t="s">
        <v>10374</v>
      </c>
      <c r="I3721" s="197">
        <v>0</v>
      </c>
      <c r="J3721" s="197">
        <v>1670.4</v>
      </c>
      <c r="K3721" s="198">
        <f t="shared" ref="K3721:K3784" si="58">+I3721+J3721</f>
        <v>1670.4</v>
      </c>
      <c r="L3721" s="199" t="s">
        <v>1580</v>
      </c>
    </row>
    <row r="3722" spans="1:12" ht="56.25" customHeight="1">
      <c r="A3722" s="200">
        <v>201</v>
      </c>
      <c r="B3722" s="193" t="s">
        <v>1334</v>
      </c>
      <c r="C3722" s="194">
        <v>42789</v>
      </c>
      <c r="D3722" s="194" t="s">
        <v>10375</v>
      </c>
      <c r="E3722" s="195" t="s">
        <v>3</v>
      </c>
      <c r="F3722" s="195">
        <v>1478993</v>
      </c>
      <c r="G3722" s="195"/>
      <c r="H3722" s="196" t="s">
        <v>10374</v>
      </c>
      <c r="I3722" s="197">
        <v>0</v>
      </c>
      <c r="J3722" s="197">
        <v>835.2</v>
      </c>
      <c r="K3722" s="198">
        <f t="shared" si="58"/>
        <v>835.2</v>
      </c>
      <c r="L3722" s="199" t="s">
        <v>1580</v>
      </c>
    </row>
    <row r="3723" spans="1:12" ht="56.25" customHeight="1">
      <c r="A3723" s="200">
        <v>201</v>
      </c>
      <c r="B3723" s="193" t="s">
        <v>1334</v>
      </c>
      <c r="C3723" s="194">
        <v>42789</v>
      </c>
      <c r="D3723" s="194" t="s">
        <v>10376</v>
      </c>
      <c r="E3723" s="195" t="s">
        <v>3</v>
      </c>
      <c r="F3723" s="195">
        <v>1478994</v>
      </c>
      <c r="G3723" s="195"/>
      <c r="H3723" s="196" t="s">
        <v>10374</v>
      </c>
      <c r="I3723" s="197">
        <v>0</v>
      </c>
      <c r="J3723" s="197">
        <v>835.2</v>
      </c>
      <c r="K3723" s="198">
        <f t="shared" si="58"/>
        <v>835.2</v>
      </c>
      <c r="L3723" s="199" t="s">
        <v>1580</v>
      </c>
    </row>
    <row r="3724" spans="1:12" ht="56.25" customHeight="1">
      <c r="A3724" s="200">
        <v>574</v>
      </c>
      <c r="B3724" s="193" t="s">
        <v>1356</v>
      </c>
      <c r="C3724" s="194">
        <v>42789</v>
      </c>
      <c r="D3724" s="194" t="s">
        <v>10377</v>
      </c>
      <c r="E3724" s="195" t="s">
        <v>3</v>
      </c>
      <c r="F3724" s="195">
        <v>1479039</v>
      </c>
      <c r="G3724" s="195"/>
      <c r="H3724" s="196" t="s">
        <v>10378</v>
      </c>
      <c r="I3724" s="197">
        <v>0</v>
      </c>
      <c r="J3724" s="197">
        <v>11000</v>
      </c>
      <c r="K3724" s="198">
        <f t="shared" si="58"/>
        <v>11000</v>
      </c>
      <c r="L3724" s="199" t="s">
        <v>1580</v>
      </c>
    </row>
    <row r="3725" spans="1:12" ht="56.25" customHeight="1">
      <c r="A3725" s="200">
        <v>574</v>
      </c>
      <c r="B3725" s="193" t="s">
        <v>1356</v>
      </c>
      <c r="C3725" s="194">
        <v>42789</v>
      </c>
      <c r="D3725" s="194" t="s">
        <v>10379</v>
      </c>
      <c r="E3725" s="195" t="s">
        <v>3</v>
      </c>
      <c r="F3725" s="195">
        <v>1479040</v>
      </c>
      <c r="G3725" s="195"/>
      <c r="H3725" s="196" t="s">
        <v>10378</v>
      </c>
      <c r="I3725" s="197">
        <v>0</v>
      </c>
      <c r="J3725" s="197">
        <v>63.18</v>
      </c>
      <c r="K3725" s="198">
        <f t="shared" si="58"/>
        <v>63.18</v>
      </c>
      <c r="L3725" s="199" t="s">
        <v>1580</v>
      </c>
    </row>
    <row r="3726" spans="1:12" ht="56.25" customHeight="1">
      <c r="A3726" s="200" t="s">
        <v>628</v>
      </c>
      <c r="B3726" s="193" t="s">
        <v>627</v>
      </c>
      <c r="C3726" s="194">
        <v>42789</v>
      </c>
      <c r="D3726" s="194" t="s">
        <v>10380</v>
      </c>
      <c r="E3726" s="195" t="s">
        <v>3</v>
      </c>
      <c r="F3726" s="195">
        <v>1479045</v>
      </c>
      <c r="G3726" s="195"/>
      <c r="H3726" s="196" t="s">
        <v>10381</v>
      </c>
      <c r="I3726" s="197">
        <v>0</v>
      </c>
      <c r="J3726" s="197">
        <v>999.33</v>
      </c>
      <c r="K3726" s="198">
        <f t="shared" si="58"/>
        <v>999.33</v>
      </c>
      <c r="L3726" s="199" t="s">
        <v>1580</v>
      </c>
    </row>
    <row r="3727" spans="1:12" ht="56.25" customHeight="1">
      <c r="A3727" s="200" t="s">
        <v>628</v>
      </c>
      <c r="B3727" s="193" t="s">
        <v>627</v>
      </c>
      <c r="C3727" s="194">
        <v>42789</v>
      </c>
      <c r="D3727" s="194" t="s">
        <v>10382</v>
      </c>
      <c r="E3727" s="195" t="s">
        <v>3</v>
      </c>
      <c r="F3727" s="195">
        <v>1479047</v>
      </c>
      <c r="G3727" s="195"/>
      <c r="H3727" s="196" t="s">
        <v>10383</v>
      </c>
      <c r="I3727" s="197">
        <v>0</v>
      </c>
      <c r="J3727" s="197">
        <v>2997.54</v>
      </c>
      <c r="K3727" s="198">
        <f t="shared" si="58"/>
        <v>2997.54</v>
      </c>
      <c r="L3727" s="199" t="s">
        <v>1580</v>
      </c>
    </row>
    <row r="3728" spans="1:12" ht="56.25" customHeight="1">
      <c r="A3728" s="200" t="s">
        <v>628</v>
      </c>
      <c r="B3728" s="193" t="s">
        <v>627</v>
      </c>
      <c r="C3728" s="194">
        <v>42789</v>
      </c>
      <c r="D3728" s="194" t="s">
        <v>10384</v>
      </c>
      <c r="E3728" s="195" t="s">
        <v>3</v>
      </c>
      <c r="F3728" s="195">
        <v>1479048</v>
      </c>
      <c r="G3728" s="195"/>
      <c r="H3728" s="196" t="s">
        <v>10385</v>
      </c>
      <c r="I3728" s="197">
        <v>0</v>
      </c>
      <c r="J3728" s="197">
        <v>126.71</v>
      </c>
      <c r="K3728" s="198">
        <f t="shared" si="58"/>
        <v>126.71</v>
      </c>
      <c r="L3728" s="199" t="s">
        <v>1580</v>
      </c>
    </row>
    <row r="3729" spans="1:12" ht="56.25" customHeight="1">
      <c r="A3729" s="200">
        <v>46</v>
      </c>
      <c r="B3729" s="193" t="s">
        <v>1402</v>
      </c>
      <c r="C3729" s="194">
        <v>42789</v>
      </c>
      <c r="D3729" s="194" t="s">
        <v>10386</v>
      </c>
      <c r="E3729" s="195" t="s">
        <v>3</v>
      </c>
      <c r="F3729" s="195">
        <v>1479124</v>
      </c>
      <c r="G3729" s="195"/>
      <c r="H3729" s="196" t="s">
        <v>10387</v>
      </c>
      <c r="I3729" s="197">
        <v>0</v>
      </c>
      <c r="J3729" s="197">
        <v>14745.2</v>
      </c>
      <c r="K3729" s="198">
        <f t="shared" si="58"/>
        <v>14745.2</v>
      </c>
      <c r="L3729" s="199" t="s">
        <v>1580</v>
      </c>
    </row>
    <row r="3730" spans="1:12" ht="56.25" customHeight="1">
      <c r="A3730" s="200">
        <v>48</v>
      </c>
      <c r="B3730" s="193" t="s">
        <v>1336</v>
      </c>
      <c r="C3730" s="194">
        <v>42789</v>
      </c>
      <c r="D3730" s="194" t="s">
        <v>10388</v>
      </c>
      <c r="E3730" s="195" t="s">
        <v>3</v>
      </c>
      <c r="F3730" s="195">
        <v>1479128</v>
      </c>
      <c r="G3730" s="195"/>
      <c r="H3730" s="196" t="s">
        <v>10389</v>
      </c>
      <c r="I3730" s="197">
        <v>0</v>
      </c>
      <c r="J3730" s="197">
        <v>92.4</v>
      </c>
      <c r="K3730" s="198">
        <f t="shared" si="58"/>
        <v>92.4</v>
      </c>
      <c r="L3730" s="199" t="s">
        <v>1580</v>
      </c>
    </row>
    <row r="3731" spans="1:12" ht="56.25" customHeight="1">
      <c r="A3731" s="200">
        <v>48</v>
      </c>
      <c r="B3731" s="193" t="s">
        <v>1336</v>
      </c>
      <c r="C3731" s="194">
        <v>42789</v>
      </c>
      <c r="D3731" s="194" t="s">
        <v>10390</v>
      </c>
      <c r="E3731" s="195" t="s">
        <v>3</v>
      </c>
      <c r="F3731" s="195">
        <v>1479130</v>
      </c>
      <c r="G3731" s="195"/>
      <c r="H3731" s="196" t="s">
        <v>10389</v>
      </c>
      <c r="I3731" s="197">
        <v>0</v>
      </c>
      <c r="J3731" s="197">
        <v>7.5</v>
      </c>
      <c r="K3731" s="198">
        <f t="shared" si="58"/>
        <v>7.5</v>
      </c>
      <c r="L3731" s="199" t="s">
        <v>1580</v>
      </c>
    </row>
    <row r="3732" spans="1:12" ht="56.25" customHeight="1">
      <c r="A3732" s="200">
        <v>48</v>
      </c>
      <c r="B3732" s="193" t="s">
        <v>1336</v>
      </c>
      <c r="C3732" s="194">
        <v>42789</v>
      </c>
      <c r="D3732" s="194" t="s">
        <v>10391</v>
      </c>
      <c r="E3732" s="195" t="s">
        <v>3</v>
      </c>
      <c r="F3732" s="195">
        <v>1479133</v>
      </c>
      <c r="G3732" s="195"/>
      <c r="H3732" s="196" t="s">
        <v>10389</v>
      </c>
      <c r="I3732" s="197">
        <v>0</v>
      </c>
      <c r="J3732" s="197">
        <v>32</v>
      </c>
      <c r="K3732" s="198">
        <f t="shared" si="58"/>
        <v>32</v>
      </c>
      <c r="L3732" s="199" t="s">
        <v>1580</v>
      </c>
    </row>
    <row r="3733" spans="1:12" ht="56.25" customHeight="1">
      <c r="A3733" s="200" t="s">
        <v>628</v>
      </c>
      <c r="B3733" s="193" t="s">
        <v>627</v>
      </c>
      <c r="C3733" s="194">
        <v>42789</v>
      </c>
      <c r="D3733" s="194" t="s">
        <v>10392</v>
      </c>
      <c r="E3733" s="195" t="s">
        <v>3</v>
      </c>
      <c r="F3733" s="195">
        <v>1479134</v>
      </c>
      <c r="G3733" s="195"/>
      <c r="H3733" s="196" t="s">
        <v>10393</v>
      </c>
      <c r="I3733" s="197">
        <v>0</v>
      </c>
      <c r="J3733" s="197">
        <v>504.78</v>
      </c>
      <c r="K3733" s="198">
        <f t="shared" si="58"/>
        <v>504.78</v>
      </c>
      <c r="L3733" s="199" t="s">
        <v>1580</v>
      </c>
    </row>
    <row r="3734" spans="1:12" ht="56.25" customHeight="1">
      <c r="A3734" s="200">
        <v>48</v>
      </c>
      <c r="B3734" s="193" t="s">
        <v>1336</v>
      </c>
      <c r="C3734" s="194">
        <v>42789</v>
      </c>
      <c r="D3734" s="194" t="s">
        <v>10394</v>
      </c>
      <c r="E3734" s="195" t="s">
        <v>3</v>
      </c>
      <c r="F3734" s="195">
        <v>1479135</v>
      </c>
      <c r="G3734" s="195"/>
      <c r="H3734" s="196" t="s">
        <v>10389</v>
      </c>
      <c r="I3734" s="197">
        <v>0</v>
      </c>
      <c r="J3734" s="197">
        <v>101.7</v>
      </c>
      <c r="K3734" s="198">
        <f t="shared" si="58"/>
        <v>101.7</v>
      </c>
      <c r="L3734" s="199" t="s">
        <v>1580</v>
      </c>
    </row>
    <row r="3735" spans="1:12" ht="56.25" customHeight="1">
      <c r="A3735" s="200">
        <v>48</v>
      </c>
      <c r="B3735" s="193" t="s">
        <v>1336</v>
      </c>
      <c r="C3735" s="194">
        <v>42789</v>
      </c>
      <c r="D3735" s="194" t="s">
        <v>10395</v>
      </c>
      <c r="E3735" s="195" t="s">
        <v>3</v>
      </c>
      <c r="F3735" s="195">
        <v>1479140</v>
      </c>
      <c r="G3735" s="195"/>
      <c r="H3735" s="196" t="s">
        <v>10389</v>
      </c>
      <c r="I3735" s="197">
        <v>0</v>
      </c>
      <c r="J3735" s="197">
        <v>156</v>
      </c>
      <c r="K3735" s="198">
        <f t="shared" si="58"/>
        <v>156</v>
      </c>
      <c r="L3735" s="199" t="s">
        <v>1580</v>
      </c>
    </row>
    <row r="3736" spans="1:12" ht="56.25" customHeight="1">
      <c r="A3736" s="200">
        <v>48</v>
      </c>
      <c r="B3736" s="193" t="s">
        <v>1336</v>
      </c>
      <c r="C3736" s="194">
        <v>42789</v>
      </c>
      <c r="D3736" s="194" t="s">
        <v>10396</v>
      </c>
      <c r="E3736" s="195" t="s">
        <v>3</v>
      </c>
      <c r="F3736" s="195">
        <v>1479141</v>
      </c>
      <c r="G3736" s="195"/>
      <c r="H3736" s="196" t="s">
        <v>10389</v>
      </c>
      <c r="I3736" s="197">
        <v>0</v>
      </c>
      <c r="J3736" s="197">
        <v>1904</v>
      </c>
      <c r="K3736" s="198">
        <f t="shared" si="58"/>
        <v>1904</v>
      </c>
      <c r="L3736" s="199" t="s">
        <v>1580</v>
      </c>
    </row>
    <row r="3737" spans="1:12" ht="56.25" customHeight="1">
      <c r="A3737" s="200">
        <v>48</v>
      </c>
      <c r="B3737" s="193" t="s">
        <v>1336</v>
      </c>
      <c r="C3737" s="194">
        <v>42789</v>
      </c>
      <c r="D3737" s="194" t="s">
        <v>10397</v>
      </c>
      <c r="E3737" s="195" t="s">
        <v>3</v>
      </c>
      <c r="F3737" s="195">
        <v>1479143</v>
      </c>
      <c r="G3737" s="195"/>
      <c r="H3737" s="196" t="s">
        <v>10389</v>
      </c>
      <c r="I3737" s="197">
        <v>0</v>
      </c>
      <c r="J3737" s="197">
        <v>9230</v>
      </c>
      <c r="K3737" s="198">
        <f t="shared" si="58"/>
        <v>9230</v>
      </c>
      <c r="L3737" s="199" t="s">
        <v>1580</v>
      </c>
    </row>
    <row r="3738" spans="1:12" ht="56.25" customHeight="1">
      <c r="A3738" s="200">
        <v>342</v>
      </c>
      <c r="B3738" s="193" t="s">
        <v>1425</v>
      </c>
      <c r="C3738" s="194">
        <v>42789</v>
      </c>
      <c r="D3738" s="194" t="s">
        <v>10398</v>
      </c>
      <c r="E3738" s="195" t="s">
        <v>3</v>
      </c>
      <c r="F3738" s="195">
        <v>1479149</v>
      </c>
      <c r="G3738" s="195"/>
      <c r="H3738" s="196" t="s">
        <v>10399</v>
      </c>
      <c r="I3738" s="197">
        <v>0</v>
      </c>
      <c r="J3738" s="197">
        <v>4000</v>
      </c>
      <c r="K3738" s="198">
        <f t="shared" si="58"/>
        <v>4000</v>
      </c>
      <c r="L3738" s="199" t="s">
        <v>1580</v>
      </c>
    </row>
    <row r="3739" spans="1:12" ht="56.25" customHeight="1">
      <c r="A3739" s="200" t="s">
        <v>631</v>
      </c>
      <c r="B3739" s="193" t="s">
        <v>632</v>
      </c>
      <c r="C3739" s="194">
        <v>42790</v>
      </c>
      <c r="D3739" s="194" t="s">
        <v>10400</v>
      </c>
      <c r="E3739" s="195" t="s">
        <v>3</v>
      </c>
      <c r="F3739" s="195">
        <v>1479343</v>
      </c>
      <c r="G3739" s="195"/>
      <c r="H3739" s="196" t="s">
        <v>10401</v>
      </c>
      <c r="I3739" s="197">
        <v>0</v>
      </c>
      <c r="J3739" s="197">
        <v>8962</v>
      </c>
      <c r="K3739" s="198">
        <f t="shared" si="58"/>
        <v>8962</v>
      </c>
      <c r="L3739" s="199" t="s">
        <v>1580</v>
      </c>
    </row>
    <row r="3740" spans="1:12" ht="56.25" customHeight="1">
      <c r="A3740" s="200">
        <v>578</v>
      </c>
      <c r="B3740" s="193" t="s">
        <v>1344</v>
      </c>
      <c r="C3740" s="194">
        <v>42790</v>
      </c>
      <c r="D3740" s="194" t="s">
        <v>10402</v>
      </c>
      <c r="E3740" s="195" t="s">
        <v>3</v>
      </c>
      <c r="F3740" s="195">
        <v>1479356</v>
      </c>
      <c r="G3740" s="195"/>
      <c r="H3740" s="196" t="s">
        <v>10403</v>
      </c>
      <c r="I3740" s="197">
        <v>0</v>
      </c>
      <c r="J3740" s="197">
        <v>15287</v>
      </c>
      <c r="K3740" s="204">
        <f t="shared" si="58"/>
        <v>15287</v>
      </c>
      <c r="L3740" s="199" t="s">
        <v>8305</v>
      </c>
    </row>
    <row r="3741" spans="1:12" ht="56.25" customHeight="1">
      <c r="A3741" s="200">
        <v>254</v>
      </c>
      <c r="B3741" s="193" t="s">
        <v>1335</v>
      </c>
      <c r="C3741" s="194">
        <v>42790</v>
      </c>
      <c r="D3741" s="194" t="s">
        <v>10404</v>
      </c>
      <c r="E3741" s="195" t="s">
        <v>3</v>
      </c>
      <c r="F3741" s="195">
        <v>1479372</v>
      </c>
      <c r="G3741" s="195"/>
      <c r="H3741" s="196" t="s">
        <v>10405</v>
      </c>
      <c r="I3741" s="197">
        <v>0</v>
      </c>
      <c r="J3741" s="197">
        <v>163578.92000000001</v>
      </c>
      <c r="K3741" s="198">
        <f t="shared" si="58"/>
        <v>163578.92000000001</v>
      </c>
      <c r="L3741" s="199" t="s">
        <v>1580</v>
      </c>
    </row>
    <row r="3742" spans="1:12" ht="56.25" customHeight="1">
      <c r="A3742" s="200">
        <v>254</v>
      </c>
      <c r="B3742" s="193" t="s">
        <v>1335</v>
      </c>
      <c r="C3742" s="194">
        <v>42790</v>
      </c>
      <c r="D3742" s="194" t="s">
        <v>10406</v>
      </c>
      <c r="E3742" s="195" t="s">
        <v>3</v>
      </c>
      <c r="F3742" s="195">
        <v>1479374</v>
      </c>
      <c r="G3742" s="195"/>
      <c r="H3742" s="196" t="s">
        <v>10407</v>
      </c>
      <c r="I3742" s="197">
        <v>0</v>
      </c>
      <c r="J3742" s="197">
        <v>12128.83</v>
      </c>
      <c r="K3742" s="198">
        <f t="shared" si="58"/>
        <v>12128.83</v>
      </c>
      <c r="L3742" s="199" t="s">
        <v>1580</v>
      </c>
    </row>
    <row r="3743" spans="1:12" ht="56.25" customHeight="1">
      <c r="A3743" s="200">
        <v>283</v>
      </c>
      <c r="B3743" s="193" t="s">
        <v>1341</v>
      </c>
      <c r="C3743" s="194">
        <v>42790</v>
      </c>
      <c r="D3743" s="194" t="s">
        <v>10408</v>
      </c>
      <c r="E3743" s="195" t="s">
        <v>3</v>
      </c>
      <c r="F3743" s="195">
        <v>1479376</v>
      </c>
      <c r="G3743" s="195"/>
      <c r="H3743" s="196" t="s">
        <v>10409</v>
      </c>
      <c r="I3743" s="197">
        <v>0</v>
      </c>
      <c r="J3743" s="197">
        <v>193</v>
      </c>
      <c r="K3743" s="198">
        <f t="shared" si="58"/>
        <v>193</v>
      </c>
      <c r="L3743" s="199" t="s">
        <v>1580</v>
      </c>
    </row>
    <row r="3744" spans="1:12" ht="56.25" customHeight="1">
      <c r="A3744" s="200">
        <v>283</v>
      </c>
      <c r="B3744" s="193" t="s">
        <v>1341</v>
      </c>
      <c r="C3744" s="194">
        <v>42790</v>
      </c>
      <c r="D3744" s="194" t="s">
        <v>10410</v>
      </c>
      <c r="E3744" s="195" t="s">
        <v>3</v>
      </c>
      <c r="F3744" s="195">
        <v>1479379</v>
      </c>
      <c r="G3744" s="195"/>
      <c r="H3744" s="196" t="s">
        <v>10411</v>
      </c>
      <c r="I3744" s="197">
        <v>0</v>
      </c>
      <c r="J3744" s="197">
        <v>818.54</v>
      </c>
      <c r="K3744" s="198">
        <f t="shared" si="58"/>
        <v>818.54</v>
      </c>
      <c r="L3744" s="199" t="s">
        <v>1580</v>
      </c>
    </row>
    <row r="3745" spans="1:12" ht="56.25" customHeight="1">
      <c r="A3745" s="200" t="s">
        <v>628</v>
      </c>
      <c r="B3745" s="193" t="s">
        <v>627</v>
      </c>
      <c r="C3745" s="194">
        <v>42790</v>
      </c>
      <c r="D3745" s="194" t="s">
        <v>10412</v>
      </c>
      <c r="E3745" s="195" t="s">
        <v>3</v>
      </c>
      <c r="F3745" s="195">
        <v>1479385</v>
      </c>
      <c r="G3745" s="195"/>
      <c r="H3745" s="196" t="s">
        <v>10413</v>
      </c>
      <c r="I3745" s="197">
        <v>0</v>
      </c>
      <c r="J3745" s="197">
        <v>7271.97</v>
      </c>
      <c r="K3745" s="198">
        <f t="shared" si="58"/>
        <v>7271.97</v>
      </c>
      <c r="L3745" s="199" t="s">
        <v>1580</v>
      </c>
    </row>
    <row r="3746" spans="1:12" ht="56.25" customHeight="1">
      <c r="A3746" s="200" t="s">
        <v>628</v>
      </c>
      <c r="B3746" s="193" t="s">
        <v>627</v>
      </c>
      <c r="C3746" s="194">
        <v>42790</v>
      </c>
      <c r="D3746" s="194" t="s">
        <v>10414</v>
      </c>
      <c r="E3746" s="195" t="s">
        <v>3</v>
      </c>
      <c r="F3746" s="195">
        <v>1479389</v>
      </c>
      <c r="G3746" s="195"/>
      <c r="H3746" s="196" t="s">
        <v>10415</v>
      </c>
      <c r="I3746" s="197">
        <v>0</v>
      </c>
      <c r="J3746" s="197">
        <v>3857.69</v>
      </c>
      <c r="K3746" s="198">
        <f t="shared" si="58"/>
        <v>3857.69</v>
      </c>
      <c r="L3746" s="199" t="s">
        <v>1580</v>
      </c>
    </row>
    <row r="3747" spans="1:12" ht="56.25" customHeight="1">
      <c r="A3747" s="200">
        <v>283</v>
      </c>
      <c r="B3747" s="193" t="s">
        <v>1341</v>
      </c>
      <c r="C3747" s="194">
        <v>42790</v>
      </c>
      <c r="D3747" s="194" t="s">
        <v>10416</v>
      </c>
      <c r="E3747" s="195" t="s">
        <v>3</v>
      </c>
      <c r="F3747" s="195">
        <v>1479390</v>
      </c>
      <c r="G3747" s="195"/>
      <c r="H3747" s="196" t="s">
        <v>10417</v>
      </c>
      <c r="I3747" s="197">
        <v>0</v>
      </c>
      <c r="J3747" s="197">
        <v>1665</v>
      </c>
      <c r="K3747" s="198">
        <f t="shared" si="58"/>
        <v>1665</v>
      </c>
      <c r="L3747" s="199" t="s">
        <v>1580</v>
      </c>
    </row>
    <row r="3748" spans="1:12" ht="56.25" customHeight="1">
      <c r="A3748" s="200" t="s">
        <v>628</v>
      </c>
      <c r="B3748" s="193" t="s">
        <v>627</v>
      </c>
      <c r="C3748" s="194">
        <v>42790</v>
      </c>
      <c r="D3748" s="194" t="s">
        <v>10418</v>
      </c>
      <c r="E3748" s="195" t="s">
        <v>3</v>
      </c>
      <c r="F3748" s="195">
        <v>1479395</v>
      </c>
      <c r="G3748" s="195"/>
      <c r="H3748" s="196" t="s">
        <v>10419</v>
      </c>
      <c r="I3748" s="197">
        <v>0</v>
      </c>
      <c r="J3748" s="197">
        <v>7271.97</v>
      </c>
      <c r="K3748" s="198">
        <f t="shared" si="58"/>
        <v>7271.97</v>
      </c>
      <c r="L3748" s="199" t="s">
        <v>1580</v>
      </c>
    </row>
    <row r="3749" spans="1:12" ht="56.25" customHeight="1">
      <c r="A3749" s="200" t="s">
        <v>628</v>
      </c>
      <c r="B3749" s="193" t="s">
        <v>627</v>
      </c>
      <c r="C3749" s="194">
        <v>42790</v>
      </c>
      <c r="D3749" s="194" t="s">
        <v>10420</v>
      </c>
      <c r="E3749" s="195" t="s">
        <v>3</v>
      </c>
      <c r="F3749" s="195">
        <v>1479416</v>
      </c>
      <c r="G3749" s="195"/>
      <c r="H3749" s="196" t="s">
        <v>10421</v>
      </c>
      <c r="I3749" s="197">
        <v>0</v>
      </c>
      <c r="J3749" s="197">
        <v>100</v>
      </c>
      <c r="K3749" s="198">
        <f t="shared" si="58"/>
        <v>100</v>
      </c>
      <c r="L3749" s="199" t="s">
        <v>1580</v>
      </c>
    </row>
    <row r="3750" spans="1:12" ht="56.25" customHeight="1">
      <c r="A3750" s="200" t="s">
        <v>628</v>
      </c>
      <c r="B3750" s="193" t="s">
        <v>627</v>
      </c>
      <c r="C3750" s="194">
        <v>42790</v>
      </c>
      <c r="D3750" s="194" t="s">
        <v>10422</v>
      </c>
      <c r="E3750" s="195" t="s">
        <v>3</v>
      </c>
      <c r="F3750" s="195">
        <v>1479417</v>
      </c>
      <c r="G3750" s="195"/>
      <c r="H3750" s="196" t="s">
        <v>10423</v>
      </c>
      <c r="I3750" s="197">
        <v>0</v>
      </c>
      <c r="J3750" s="197">
        <v>1029.52</v>
      </c>
      <c r="K3750" s="198">
        <f t="shared" si="58"/>
        <v>1029.52</v>
      </c>
      <c r="L3750" s="199" t="s">
        <v>1580</v>
      </c>
    </row>
    <row r="3751" spans="1:12" ht="56.25" customHeight="1">
      <c r="A3751" s="200">
        <v>35</v>
      </c>
      <c r="B3751" s="193" t="s">
        <v>1403</v>
      </c>
      <c r="C3751" s="194">
        <v>42790</v>
      </c>
      <c r="D3751" s="194" t="s">
        <v>10424</v>
      </c>
      <c r="E3751" s="195" t="s">
        <v>3</v>
      </c>
      <c r="F3751" s="195">
        <v>1479425</v>
      </c>
      <c r="G3751" s="195"/>
      <c r="H3751" s="196" t="s">
        <v>10425</v>
      </c>
      <c r="I3751" s="197">
        <v>0</v>
      </c>
      <c r="J3751" s="197">
        <v>126942</v>
      </c>
      <c r="K3751" s="198">
        <f t="shared" si="58"/>
        <v>126942</v>
      </c>
      <c r="L3751" s="199" t="s">
        <v>1580</v>
      </c>
    </row>
    <row r="3752" spans="1:12" ht="56.25" customHeight="1">
      <c r="A3752" s="200">
        <v>35</v>
      </c>
      <c r="B3752" s="193" t="s">
        <v>1403</v>
      </c>
      <c r="C3752" s="194">
        <v>42790</v>
      </c>
      <c r="D3752" s="194" t="s">
        <v>10426</v>
      </c>
      <c r="E3752" s="195" t="s">
        <v>3</v>
      </c>
      <c r="F3752" s="195">
        <v>1479429</v>
      </c>
      <c r="G3752" s="195"/>
      <c r="H3752" s="196" t="s">
        <v>10427</v>
      </c>
      <c r="I3752" s="197">
        <v>0</v>
      </c>
      <c r="J3752" s="197">
        <v>1500</v>
      </c>
      <c r="K3752" s="198">
        <f t="shared" si="58"/>
        <v>1500</v>
      </c>
      <c r="L3752" s="199" t="s">
        <v>1580</v>
      </c>
    </row>
    <row r="3753" spans="1:12" ht="56.25" customHeight="1">
      <c r="A3753" s="200" t="s">
        <v>628</v>
      </c>
      <c r="B3753" s="193" t="s">
        <v>627</v>
      </c>
      <c r="C3753" s="194">
        <v>42790</v>
      </c>
      <c r="D3753" s="194" t="s">
        <v>10428</v>
      </c>
      <c r="E3753" s="195" t="s">
        <v>3</v>
      </c>
      <c r="F3753" s="195">
        <v>1479326</v>
      </c>
      <c r="G3753" s="195"/>
      <c r="H3753" s="196" t="s">
        <v>9265</v>
      </c>
      <c r="I3753" s="197">
        <v>0</v>
      </c>
      <c r="J3753" s="197">
        <v>1628</v>
      </c>
      <c r="K3753" s="198">
        <f t="shared" si="58"/>
        <v>1628</v>
      </c>
      <c r="L3753" s="199" t="s">
        <v>1580</v>
      </c>
    </row>
    <row r="3754" spans="1:12" ht="56.25" customHeight="1">
      <c r="A3754" s="200" t="s">
        <v>628</v>
      </c>
      <c r="B3754" s="193" t="s">
        <v>627</v>
      </c>
      <c r="C3754" s="194">
        <v>42790</v>
      </c>
      <c r="D3754" s="194" t="s">
        <v>10429</v>
      </c>
      <c r="E3754" s="195" t="s">
        <v>3</v>
      </c>
      <c r="F3754" s="195">
        <v>1479332</v>
      </c>
      <c r="G3754" s="195"/>
      <c r="H3754" s="196" t="s">
        <v>10430</v>
      </c>
      <c r="I3754" s="197">
        <v>0</v>
      </c>
      <c r="J3754" s="197">
        <v>4327.54</v>
      </c>
      <c r="K3754" s="198">
        <f t="shared" si="58"/>
        <v>4327.54</v>
      </c>
      <c r="L3754" s="199" t="s">
        <v>1580</v>
      </c>
    </row>
    <row r="3755" spans="1:12" ht="56.25" customHeight="1">
      <c r="A3755" s="200">
        <v>70</v>
      </c>
      <c r="B3755" s="193" t="s">
        <v>4499</v>
      </c>
      <c r="C3755" s="194">
        <v>42790</v>
      </c>
      <c r="D3755" s="194" t="s">
        <v>10431</v>
      </c>
      <c r="E3755" s="195" t="s">
        <v>3</v>
      </c>
      <c r="F3755" s="195">
        <v>1479336</v>
      </c>
      <c r="G3755" s="195"/>
      <c r="H3755" s="196" t="s">
        <v>10432</v>
      </c>
      <c r="I3755" s="197">
        <v>0</v>
      </c>
      <c r="J3755" s="197">
        <v>50</v>
      </c>
      <c r="K3755" s="198">
        <f t="shared" si="58"/>
        <v>50</v>
      </c>
      <c r="L3755" s="199" t="s">
        <v>1580</v>
      </c>
    </row>
    <row r="3756" spans="1:12" ht="56.25" customHeight="1">
      <c r="A3756" s="200" t="s">
        <v>628</v>
      </c>
      <c r="B3756" s="193" t="s">
        <v>627</v>
      </c>
      <c r="C3756" s="194">
        <v>42790</v>
      </c>
      <c r="D3756" s="194" t="s">
        <v>10433</v>
      </c>
      <c r="E3756" s="195" t="s">
        <v>3</v>
      </c>
      <c r="F3756" s="195">
        <v>1479361</v>
      </c>
      <c r="G3756" s="195"/>
      <c r="H3756" s="196" t="s">
        <v>10434</v>
      </c>
      <c r="I3756" s="197">
        <v>0</v>
      </c>
      <c r="J3756" s="197">
        <v>1528.24</v>
      </c>
      <c r="K3756" s="198">
        <f t="shared" si="58"/>
        <v>1528.24</v>
      </c>
      <c r="L3756" s="199" t="s">
        <v>1580</v>
      </c>
    </row>
    <row r="3757" spans="1:12" ht="56.25" customHeight="1">
      <c r="A3757" s="200">
        <v>15</v>
      </c>
      <c r="B3757" s="193" t="s">
        <v>1265</v>
      </c>
      <c r="C3757" s="194">
        <v>42790</v>
      </c>
      <c r="D3757" s="194" t="s">
        <v>10435</v>
      </c>
      <c r="E3757" s="195" t="s">
        <v>3</v>
      </c>
      <c r="F3757" s="195">
        <v>1479392</v>
      </c>
      <c r="G3757" s="195"/>
      <c r="H3757" s="196" t="s">
        <v>10436</v>
      </c>
      <c r="I3757" s="197">
        <v>0</v>
      </c>
      <c r="J3757" s="197">
        <v>1703.23</v>
      </c>
      <c r="K3757" s="198">
        <f t="shared" si="58"/>
        <v>1703.23</v>
      </c>
      <c r="L3757" s="199" t="s">
        <v>1580</v>
      </c>
    </row>
    <row r="3758" spans="1:12" ht="56.25" customHeight="1">
      <c r="A3758" s="200">
        <v>108</v>
      </c>
      <c r="B3758" s="193" t="s">
        <v>8799</v>
      </c>
      <c r="C3758" s="194">
        <v>42790</v>
      </c>
      <c r="D3758" s="194" t="s">
        <v>10437</v>
      </c>
      <c r="E3758" s="195" t="s">
        <v>3</v>
      </c>
      <c r="F3758" s="195">
        <v>1479418</v>
      </c>
      <c r="G3758" s="195"/>
      <c r="H3758" s="196" t="s">
        <v>10438</v>
      </c>
      <c r="I3758" s="197">
        <v>0</v>
      </c>
      <c r="J3758" s="197">
        <v>6300</v>
      </c>
      <c r="K3758" s="198">
        <f t="shared" si="58"/>
        <v>6300</v>
      </c>
      <c r="L3758" s="199" t="s">
        <v>1580</v>
      </c>
    </row>
    <row r="3759" spans="1:12" ht="56.25" customHeight="1">
      <c r="A3759" s="200" t="s">
        <v>628</v>
      </c>
      <c r="B3759" s="193" t="s">
        <v>627</v>
      </c>
      <c r="C3759" s="194">
        <v>42790</v>
      </c>
      <c r="D3759" s="194" t="s">
        <v>10439</v>
      </c>
      <c r="E3759" s="195" t="s">
        <v>3</v>
      </c>
      <c r="F3759" s="195">
        <v>1479433</v>
      </c>
      <c r="G3759" s="195"/>
      <c r="H3759" s="196" t="s">
        <v>10440</v>
      </c>
      <c r="I3759" s="197">
        <v>0</v>
      </c>
      <c r="J3759" s="197">
        <v>465.6</v>
      </c>
      <c r="K3759" s="198">
        <f t="shared" si="58"/>
        <v>465.6</v>
      </c>
      <c r="L3759" s="199" t="s">
        <v>1580</v>
      </c>
    </row>
    <row r="3760" spans="1:12" ht="56.25" customHeight="1">
      <c r="A3760" s="200" t="s">
        <v>628</v>
      </c>
      <c r="B3760" s="193" t="s">
        <v>627</v>
      </c>
      <c r="C3760" s="194">
        <v>42790</v>
      </c>
      <c r="D3760" s="194" t="s">
        <v>10441</v>
      </c>
      <c r="E3760" s="195" t="s">
        <v>3</v>
      </c>
      <c r="F3760" s="195">
        <v>1479454</v>
      </c>
      <c r="G3760" s="195"/>
      <c r="H3760" s="196" t="s">
        <v>10442</v>
      </c>
      <c r="I3760" s="197">
        <v>0</v>
      </c>
      <c r="J3760" s="197">
        <v>600</v>
      </c>
      <c r="K3760" s="198">
        <f t="shared" si="58"/>
        <v>600</v>
      </c>
      <c r="L3760" s="199" t="s">
        <v>1580</v>
      </c>
    </row>
    <row r="3761" spans="1:12" ht="56.25" customHeight="1">
      <c r="A3761" s="200">
        <v>15</v>
      </c>
      <c r="B3761" s="193" t="s">
        <v>1265</v>
      </c>
      <c r="C3761" s="194">
        <v>42790</v>
      </c>
      <c r="D3761" s="194" t="s">
        <v>10443</v>
      </c>
      <c r="E3761" s="195" t="s">
        <v>3</v>
      </c>
      <c r="F3761" s="195">
        <v>1479536</v>
      </c>
      <c r="G3761" s="195"/>
      <c r="H3761" s="196" t="s">
        <v>10444</v>
      </c>
      <c r="I3761" s="197">
        <v>0</v>
      </c>
      <c r="J3761" s="197">
        <v>117</v>
      </c>
      <c r="K3761" s="198">
        <f t="shared" si="58"/>
        <v>117</v>
      </c>
      <c r="L3761" s="199" t="s">
        <v>1580</v>
      </c>
    </row>
    <row r="3762" spans="1:12" ht="56.25" customHeight="1">
      <c r="A3762" s="200" t="s">
        <v>628</v>
      </c>
      <c r="B3762" s="193" t="s">
        <v>627</v>
      </c>
      <c r="C3762" s="194">
        <v>42795</v>
      </c>
      <c r="D3762" s="194" t="s">
        <v>8163</v>
      </c>
      <c r="E3762" s="195" t="s">
        <v>3</v>
      </c>
      <c r="F3762" s="195">
        <v>1479774</v>
      </c>
      <c r="G3762" s="195"/>
      <c r="H3762" s="196" t="s">
        <v>8164</v>
      </c>
      <c r="I3762" s="197">
        <v>0</v>
      </c>
      <c r="J3762" s="197">
        <v>1940.27</v>
      </c>
      <c r="K3762" s="198">
        <f t="shared" si="58"/>
        <v>1940.27</v>
      </c>
      <c r="L3762" s="199" t="s">
        <v>1580</v>
      </c>
    </row>
    <row r="3763" spans="1:12" ht="56.25" customHeight="1">
      <c r="A3763" s="200">
        <v>670</v>
      </c>
      <c r="B3763" s="193" t="s">
        <v>1404</v>
      </c>
      <c r="C3763" s="194">
        <v>42795</v>
      </c>
      <c r="D3763" s="194" t="s">
        <v>6303</v>
      </c>
      <c r="E3763" s="195" t="s">
        <v>3</v>
      </c>
      <c r="F3763" s="195">
        <v>1479808</v>
      </c>
      <c r="G3763" s="195"/>
      <c r="H3763" s="196" t="s">
        <v>6304</v>
      </c>
      <c r="I3763" s="197">
        <v>0</v>
      </c>
      <c r="J3763" s="197">
        <v>173410</v>
      </c>
      <c r="K3763" s="198">
        <f t="shared" si="58"/>
        <v>173410</v>
      </c>
      <c r="L3763" s="199" t="s">
        <v>1580</v>
      </c>
    </row>
    <row r="3764" spans="1:12" ht="56.25" customHeight="1">
      <c r="A3764" s="200">
        <v>70</v>
      </c>
      <c r="B3764" s="193" t="s">
        <v>4499</v>
      </c>
      <c r="C3764" s="194">
        <v>42795</v>
      </c>
      <c r="D3764" s="194" t="s">
        <v>4510</v>
      </c>
      <c r="E3764" s="195" t="s">
        <v>3</v>
      </c>
      <c r="F3764" s="195">
        <v>1479820</v>
      </c>
      <c r="G3764" s="195"/>
      <c r="H3764" s="196" t="s">
        <v>4511</v>
      </c>
      <c r="I3764" s="197">
        <v>0</v>
      </c>
      <c r="J3764" s="197">
        <v>258</v>
      </c>
      <c r="K3764" s="198">
        <f t="shared" si="58"/>
        <v>258</v>
      </c>
      <c r="L3764" s="199" t="s">
        <v>1580</v>
      </c>
    </row>
    <row r="3765" spans="1:12" ht="56.25" customHeight="1">
      <c r="A3765" s="200">
        <v>70</v>
      </c>
      <c r="B3765" s="193" t="s">
        <v>4499</v>
      </c>
      <c r="C3765" s="194">
        <v>42795</v>
      </c>
      <c r="D3765" s="194" t="s">
        <v>4512</v>
      </c>
      <c r="E3765" s="195" t="s">
        <v>3</v>
      </c>
      <c r="F3765" s="195">
        <v>1479822</v>
      </c>
      <c r="G3765" s="195"/>
      <c r="H3765" s="196" t="s">
        <v>4513</v>
      </c>
      <c r="I3765" s="197">
        <v>0</v>
      </c>
      <c r="J3765" s="197">
        <v>16</v>
      </c>
      <c r="K3765" s="198">
        <f t="shared" si="58"/>
        <v>16</v>
      </c>
      <c r="L3765" s="199" t="s">
        <v>1580</v>
      </c>
    </row>
    <row r="3766" spans="1:12" ht="56.25" customHeight="1">
      <c r="A3766" s="200">
        <v>70</v>
      </c>
      <c r="B3766" s="193" t="s">
        <v>4499</v>
      </c>
      <c r="C3766" s="194">
        <v>42795</v>
      </c>
      <c r="D3766" s="194" t="s">
        <v>4514</v>
      </c>
      <c r="E3766" s="195" t="s">
        <v>3</v>
      </c>
      <c r="F3766" s="195">
        <v>1479823</v>
      </c>
      <c r="G3766" s="195"/>
      <c r="H3766" s="196" t="s">
        <v>4515</v>
      </c>
      <c r="I3766" s="197">
        <v>0</v>
      </c>
      <c r="J3766" s="197">
        <v>2048.5</v>
      </c>
      <c r="K3766" s="198">
        <f t="shared" si="58"/>
        <v>2048.5</v>
      </c>
      <c r="L3766" s="199" t="s">
        <v>1580</v>
      </c>
    </row>
    <row r="3767" spans="1:12" ht="56.25" customHeight="1">
      <c r="A3767" s="200">
        <v>70</v>
      </c>
      <c r="B3767" s="193" t="s">
        <v>4499</v>
      </c>
      <c r="C3767" s="194">
        <v>42795</v>
      </c>
      <c r="D3767" s="194" t="s">
        <v>4516</v>
      </c>
      <c r="E3767" s="195" t="s">
        <v>3</v>
      </c>
      <c r="F3767" s="195">
        <v>1479824</v>
      </c>
      <c r="G3767" s="195"/>
      <c r="H3767" s="196" t="s">
        <v>4517</v>
      </c>
      <c r="I3767" s="197">
        <v>0</v>
      </c>
      <c r="J3767" s="197">
        <v>78</v>
      </c>
      <c r="K3767" s="198">
        <f t="shared" si="58"/>
        <v>78</v>
      </c>
      <c r="L3767" s="199" t="s">
        <v>1580</v>
      </c>
    </row>
    <row r="3768" spans="1:12" ht="56.25" customHeight="1">
      <c r="A3768" s="200" t="s">
        <v>628</v>
      </c>
      <c r="B3768" s="193" t="s">
        <v>627</v>
      </c>
      <c r="C3768" s="194">
        <v>42795</v>
      </c>
      <c r="D3768" s="194" t="s">
        <v>6628</v>
      </c>
      <c r="E3768" s="195" t="s">
        <v>3</v>
      </c>
      <c r="F3768" s="195">
        <v>1479712</v>
      </c>
      <c r="G3768" s="195"/>
      <c r="H3768" s="196" t="s">
        <v>1458</v>
      </c>
      <c r="I3768" s="197">
        <v>0</v>
      </c>
      <c r="J3768" s="197">
        <v>711.18</v>
      </c>
      <c r="K3768" s="198">
        <f t="shared" si="58"/>
        <v>711.18</v>
      </c>
      <c r="L3768" s="199" t="s">
        <v>1580</v>
      </c>
    </row>
    <row r="3769" spans="1:12" ht="56.25" customHeight="1">
      <c r="A3769" s="200">
        <v>15</v>
      </c>
      <c r="B3769" s="193" t="s">
        <v>1265</v>
      </c>
      <c r="C3769" s="194">
        <v>42795</v>
      </c>
      <c r="D3769" s="194" t="s">
        <v>2621</v>
      </c>
      <c r="E3769" s="195" t="s">
        <v>3</v>
      </c>
      <c r="F3769" s="195">
        <v>1479715</v>
      </c>
      <c r="G3769" s="195"/>
      <c r="H3769" s="196" t="s">
        <v>2622</v>
      </c>
      <c r="I3769" s="197">
        <v>0</v>
      </c>
      <c r="J3769" s="197">
        <v>182.16</v>
      </c>
      <c r="K3769" s="198">
        <f t="shared" si="58"/>
        <v>182.16</v>
      </c>
      <c r="L3769" s="199" t="s">
        <v>1580</v>
      </c>
    </row>
    <row r="3770" spans="1:12" ht="56.25" customHeight="1">
      <c r="A3770" s="200">
        <v>661</v>
      </c>
      <c r="B3770" s="193" t="s">
        <v>1460</v>
      </c>
      <c r="C3770" s="194">
        <v>42795</v>
      </c>
      <c r="D3770" s="194" t="s">
        <v>6291</v>
      </c>
      <c r="E3770" s="195" t="s">
        <v>3</v>
      </c>
      <c r="F3770" s="195">
        <v>1479962</v>
      </c>
      <c r="G3770" s="195"/>
      <c r="H3770" s="196" t="s">
        <v>6292</v>
      </c>
      <c r="I3770" s="197">
        <v>0</v>
      </c>
      <c r="J3770" s="197">
        <v>918</v>
      </c>
      <c r="K3770" s="198">
        <f t="shared" si="58"/>
        <v>918</v>
      </c>
      <c r="L3770" s="199" t="s">
        <v>1580</v>
      </c>
    </row>
    <row r="3771" spans="1:12" ht="56.25" customHeight="1">
      <c r="A3771" s="200">
        <v>15</v>
      </c>
      <c r="B3771" s="193" t="s">
        <v>1265</v>
      </c>
      <c r="C3771" s="194">
        <v>42795</v>
      </c>
      <c r="D3771" s="194" t="s">
        <v>2623</v>
      </c>
      <c r="E3771" s="195" t="s">
        <v>3</v>
      </c>
      <c r="F3771" s="195">
        <v>1479963</v>
      </c>
      <c r="G3771" s="195"/>
      <c r="H3771" s="196" t="s">
        <v>2624</v>
      </c>
      <c r="I3771" s="197">
        <v>0</v>
      </c>
      <c r="J3771" s="197">
        <v>302.60000000000002</v>
      </c>
      <c r="K3771" s="198">
        <f t="shared" si="58"/>
        <v>302.60000000000002</v>
      </c>
      <c r="L3771" s="199" t="s">
        <v>1580</v>
      </c>
    </row>
    <row r="3772" spans="1:12" ht="56.25" customHeight="1">
      <c r="A3772" s="200">
        <v>47</v>
      </c>
      <c r="B3772" s="193" t="s">
        <v>1390</v>
      </c>
      <c r="C3772" s="194">
        <v>42796</v>
      </c>
      <c r="D3772" s="194" t="s">
        <v>4425</v>
      </c>
      <c r="E3772" s="195" t="s">
        <v>3</v>
      </c>
      <c r="F3772" s="195">
        <v>1480093</v>
      </c>
      <c r="G3772" s="195"/>
      <c r="H3772" s="196" t="s">
        <v>4426</v>
      </c>
      <c r="I3772" s="197">
        <v>0</v>
      </c>
      <c r="J3772" s="197">
        <v>14519.36</v>
      </c>
      <c r="K3772" s="198">
        <f t="shared" si="58"/>
        <v>14519.36</v>
      </c>
      <c r="L3772" s="199" t="s">
        <v>1580</v>
      </c>
    </row>
    <row r="3773" spans="1:12" ht="56.25" customHeight="1">
      <c r="A3773" s="200">
        <v>35</v>
      </c>
      <c r="B3773" s="193" t="s">
        <v>1403</v>
      </c>
      <c r="C3773" s="194">
        <v>42796</v>
      </c>
      <c r="D3773" s="194" t="s">
        <v>4288</v>
      </c>
      <c r="E3773" s="195" t="s">
        <v>3</v>
      </c>
      <c r="F3773" s="195">
        <v>1480132</v>
      </c>
      <c r="G3773" s="195"/>
      <c r="H3773" s="196" t="s">
        <v>4289</v>
      </c>
      <c r="I3773" s="197">
        <v>0</v>
      </c>
      <c r="J3773" s="197">
        <v>12000</v>
      </c>
      <c r="K3773" s="198">
        <f t="shared" si="58"/>
        <v>12000</v>
      </c>
      <c r="L3773" s="199" t="s">
        <v>1580</v>
      </c>
    </row>
    <row r="3774" spans="1:12" ht="56.25" customHeight="1">
      <c r="A3774" s="200">
        <v>35</v>
      </c>
      <c r="B3774" s="193" t="s">
        <v>1403</v>
      </c>
      <c r="C3774" s="194">
        <v>42796</v>
      </c>
      <c r="D3774" s="194" t="s">
        <v>4290</v>
      </c>
      <c r="E3774" s="195" t="s">
        <v>3</v>
      </c>
      <c r="F3774" s="195">
        <v>1480134</v>
      </c>
      <c r="G3774" s="195"/>
      <c r="H3774" s="196" t="s">
        <v>4291</v>
      </c>
      <c r="I3774" s="197">
        <v>0</v>
      </c>
      <c r="J3774" s="197">
        <v>69900</v>
      </c>
      <c r="K3774" s="198">
        <f t="shared" si="58"/>
        <v>69900</v>
      </c>
      <c r="L3774" s="199" t="s">
        <v>1580</v>
      </c>
    </row>
    <row r="3775" spans="1:12" ht="56.25" customHeight="1">
      <c r="A3775" s="200">
        <v>35</v>
      </c>
      <c r="B3775" s="193" t="s">
        <v>1403</v>
      </c>
      <c r="C3775" s="194">
        <v>42796</v>
      </c>
      <c r="D3775" s="194" t="s">
        <v>4292</v>
      </c>
      <c r="E3775" s="195" t="s">
        <v>3</v>
      </c>
      <c r="F3775" s="195">
        <v>1480138</v>
      </c>
      <c r="G3775" s="195"/>
      <c r="H3775" s="196" t="s">
        <v>4293</v>
      </c>
      <c r="I3775" s="197">
        <v>0</v>
      </c>
      <c r="J3775" s="197">
        <v>50000</v>
      </c>
      <c r="K3775" s="198">
        <f t="shared" si="58"/>
        <v>50000</v>
      </c>
      <c r="L3775" s="199" t="s">
        <v>1580</v>
      </c>
    </row>
    <row r="3776" spans="1:12" ht="56.25" customHeight="1">
      <c r="A3776" s="200">
        <v>41</v>
      </c>
      <c r="B3776" s="193" t="s">
        <v>1421</v>
      </c>
      <c r="C3776" s="194">
        <v>42796</v>
      </c>
      <c r="D3776" s="194" t="s">
        <v>4350</v>
      </c>
      <c r="E3776" s="195" t="s">
        <v>3</v>
      </c>
      <c r="F3776" s="195">
        <v>1480139</v>
      </c>
      <c r="G3776" s="195"/>
      <c r="H3776" s="196" t="s">
        <v>4351</v>
      </c>
      <c r="I3776" s="197">
        <v>0</v>
      </c>
      <c r="J3776" s="197">
        <v>9201.5</v>
      </c>
      <c r="K3776" s="198">
        <f t="shared" si="58"/>
        <v>9201.5</v>
      </c>
      <c r="L3776" s="199" t="s">
        <v>1580</v>
      </c>
    </row>
    <row r="3777" spans="1:12" ht="56.25" customHeight="1">
      <c r="A3777" s="200">
        <v>35</v>
      </c>
      <c r="B3777" s="193" t="s">
        <v>1403</v>
      </c>
      <c r="C3777" s="194">
        <v>42796</v>
      </c>
      <c r="D3777" s="194" t="s">
        <v>4294</v>
      </c>
      <c r="E3777" s="195" t="s">
        <v>3</v>
      </c>
      <c r="F3777" s="195">
        <v>1480140</v>
      </c>
      <c r="G3777" s="195"/>
      <c r="H3777" s="196" t="s">
        <v>4295</v>
      </c>
      <c r="I3777" s="197">
        <v>0</v>
      </c>
      <c r="J3777" s="197">
        <v>69898.02</v>
      </c>
      <c r="K3777" s="198">
        <f t="shared" si="58"/>
        <v>69898.02</v>
      </c>
      <c r="L3777" s="199" t="s">
        <v>1580</v>
      </c>
    </row>
    <row r="3778" spans="1:12" ht="56.25" customHeight="1">
      <c r="A3778" s="200">
        <v>35</v>
      </c>
      <c r="B3778" s="193" t="s">
        <v>1403</v>
      </c>
      <c r="C3778" s="194">
        <v>42796</v>
      </c>
      <c r="D3778" s="194" t="s">
        <v>4296</v>
      </c>
      <c r="E3778" s="195" t="s">
        <v>3</v>
      </c>
      <c r="F3778" s="195">
        <v>1480143</v>
      </c>
      <c r="G3778" s="195"/>
      <c r="H3778" s="196" t="s">
        <v>4297</v>
      </c>
      <c r="I3778" s="197">
        <v>0</v>
      </c>
      <c r="J3778" s="197">
        <v>10000</v>
      </c>
      <c r="K3778" s="198">
        <f t="shared" si="58"/>
        <v>10000</v>
      </c>
      <c r="L3778" s="199" t="s">
        <v>1580</v>
      </c>
    </row>
    <row r="3779" spans="1:12" ht="56.25" customHeight="1">
      <c r="A3779" s="200">
        <v>86</v>
      </c>
      <c r="B3779" s="193" t="s">
        <v>1409</v>
      </c>
      <c r="C3779" s="194">
        <v>42796</v>
      </c>
      <c r="D3779" s="194" t="s">
        <v>4592</v>
      </c>
      <c r="E3779" s="195" t="s">
        <v>3</v>
      </c>
      <c r="F3779" s="195">
        <v>1480179</v>
      </c>
      <c r="G3779" s="195"/>
      <c r="H3779" s="196" t="s">
        <v>4593</v>
      </c>
      <c r="I3779" s="197">
        <v>0</v>
      </c>
      <c r="J3779" s="197">
        <v>121859</v>
      </c>
      <c r="K3779" s="198">
        <f t="shared" si="58"/>
        <v>121859</v>
      </c>
      <c r="L3779" s="199" t="s">
        <v>1580</v>
      </c>
    </row>
    <row r="3780" spans="1:12" ht="56.25" customHeight="1">
      <c r="A3780" s="200">
        <v>342</v>
      </c>
      <c r="B3780" s="193" t="s">
        <v>1425</v>
      </c>
      <c r="C3780" s="194">
        <v>42796</v>
      </c>
      <c r="D3780" s="194" t="s">
        <v>5387</v>
      </c>
      <c r="E3780" s="195" t="s">
        <v>3</v>
      </c>
      <c r="F3780" s="195">
        <v>1480180</v>
      </c>
      <c r="G3780" s="195"/>
      <c r="H3780" s="196" t="s">
        <v>5388</v>
      </c>
      <c r="I3780" s="197">
        <v>0</v>
      </c>
      <c r="J3780" s="197">
        <v>179387.26</v>
      </c>
      <c r="K3780" s="198">
        <f t="shared" si="58"/>
        <v>179387.26</v>
      </c>
      <c r="L3780" s="199" t="s">
        <v>1580</v>
      </c>
    </row>
    <row r="3781" spans="1:12" ht="56.25" customHeight="1">
      <c r="A3781" s="200">
        <v>15</v>
      </c>
      <c r="B3781" s="193" t="s">
        <v>1265</v>
      </c>
      <c r="C3781" s="194">
        <v>42796</v>
      </c>
      <c r="D3781" s="194" t="s">
        <v>2625</v>
      </c>
      <c r="E3781" s="195" t="s">
        <v>3</v>
      </c>
      <c r="F3781" s="195">
        <v>1480183</v>
      </c>
      <c r="G3781" s="195"/>
      <c r="H3781" s="196" t="s">
        <v>2626</v>
      </c>
      <c r="I3781" s="197">
        <v>0</v>
      </c>
      <c r="J3781" s="197">
        <v>161468.29</v>
      </c>
      <c r="K3781" s="198">
        <f t="shared" si="58"/>
        <v>161468.29</v>
      </c>
      <c r="L3781" s="199" t="s">
        <v>1580</v>
      </c>
    </row>
    <row r="3782" spans="1:12" ht="56.25" customHeight="1">
      <c r="A3782" s="200">
        <v>47</v>
      </c>
      <c r="B3782" s="193" t="s">
        <v>1390</v>
      </c>
      <c r="C3782" s="194">
        <v>42796</v>
      </c>
      <c r="D3782" s="194" t="s">
        <v>4427</v>
      </c>
      <c r="E3782" s="195" t="s">
        <v>3</v>
      </c>
      <c r="F3782" s="195">
        <v>1480193</v>
      </c>
      <c r="G3782" s="195"/>
      <c r="H3782" s="196" t="s">
        <v>4428</v>
      </c>
      <c r="I3782" s="197">
        <v>0</v>
      </c>
      <c r="J3782" s="197">
        <v>21035.91</v>
      </c>
      <c r="K3782" s="198">
        <f t="shared" si="58"/>
        <v>21035.91</v>
      </c>
      <c r="L3782" s="199" t="s">
        <v>1580</v>
      </c>
    </row>
    <row r="3783" spans="1:12" ht="56.25" customHeight="1">
      <c r="A3783" s="200">
        <v>292</v>
      </c>
      <c r="B3783" s="193" t="s">
        <v>1485</v>
      </c>
      <c r="C3783" s="194">
        <v>42796</v>
      </c>
      <c r="D3783" s="194" t="s">
        <v>5202</v>
      </c>
      <c r="E3783" s="195" t="s">
        <v>3</v>
      </c>
      <c r="F3783" s="195">
        <v>1480194</v>
      </c>
      <c r="G3783" s="195"/>
      <c r="H3783" s="196" t="s">
        <v>5203</v>
      </c>
      <c r="I3783" s="197">
        <v>0</v>
      </c>
      <c r="J3783" s="197">
        <v>11.7</v>
      </c>
      <c r="K3783" s="198">
        <f t="shared" si="58"/>
        <v>11.7</v>
      </c>
      <c r="L3783" s="199" t="s">
        <v>1580</v>
      </c>
    </row>
    <row r="3784" spans="1:12" ht="56.25" customHeight="1">
      <c r="A3784" s="200">
        <v>292</v>
      </c>
      <c r="B3784" s="193" t="s">
        <v>1485</v>
      </c>
      <c r="C3784" s="194">
        <v>42796</v>
      </c>
      <c r="D3784" s="194" t="s">
        <v>5204</v>
      </c>
      <c r="E3784" s="195" t="s">
        <v>3</v>
      </c>
      <c r="F3784" s="195">
        <v>1480196</v>
      </c>
      <c r="G3784" s="195"/>
      <c r="H3784" s="196" t="s">
        <v>5205</v>
      </c>
      <c r="I3784" s="197">
        <v>0</v>
      </c>
      <c r="J3784" s="197">
        <v>140</v>
      </c>
      <c r="K3784" s="198">
        <f t="shared" si="58"/>
        <v>140</v>
      </c>
      <c r="L3784" s="199" t="s">
        <v>1580</v>
      </c>
    </row>
    <row r="3785" spans="1:12" ht="56.25" customHeight="1">
      <c r="A3785" s="200">
        <v>342</v>
      </c>
      <c r="B3785" s="193" t="s">
        <v>1425</v>
      </c>
      <c r="C3785" s="194">
        <v>42796</v>
      </c>
      <c r="D3785" s="194" t="s">
        <v>5389</v>
      </c>
      <c r="E3785" s="195" t="s">
        <v>3</v>
      </c>
      <c r="F3785" s="195">
        <v>1480197</v>
      </c>
      <c r="G3785" s="195"/>
      <c r="H3785" s="196" t="s">
        <v>5390</v>
      </c>
      <c r="I3785" s="197">
        <v>0</v>
      </c>
      <c r="J3785" s="197">
        <v>5647.4</v>
      </c>
      <c r="K3785" s="198">
        <f t="shared" ref="K3785:K3848" si="59">+I3785+J3785</f>
        <v>5647.4</v>
      </c>
      <c r="L3785" s="199" t="s">
        <v>1580</v>
      </c>
    </row>
    <row r="3786" spans="1:12" ht="56.25" customHeight="1">
      <c r="A3786" s="200">
        <v>292</v>
      </c>
      <c r="B3786" s="193" t="s">
        <v>1485</v>
      </c>
      <c r="C3786" s="194">
        <v>42796</v>
      </c>
      <c r="D3786" s="194" t="s">
        <v>5206</v>
      </c>
      <c r="E3786" s="195" t="s">
        <v>3</v>
      </c>
      <c r="F3786" s="195">
        <v>1480199</v>
      </c>
      <c r="G3786" s="195"/>
      <c r="H3786" s="196" t="s">
        <v>5207</v>
      </c>
      <c r="I3786" s="197">
        <v>0</v>
      </c>
      <c r="J3786" s="197">
        <v>35.01</v>
      </c>
      <c r="K3786" s="198">
        <f t="shared" si="59"/>
        <v>35.01</v>
      </c>
      <c r="L3786" s="199" t="s">
        <v>1580</v>
      </c>
    </row>
    <row r="3787" spans="1:12" ht="56.25" customHeight="1">
      <c r="A3787" s="200" t="s">
        <v>628</v>
      </c>
      <c r="B3787" s="193" t="s">
        <v>627</v>
      </c>
      <c r="C3787" s="194">
        <v>42796</v>
      </c>
      <c r="D3787" s="194" t="s">
        <v>6629</v>
      </c>
      <c r="E3787" s="195" t="s">
        <v>3</v>
      </c>
      <c r="F3787" s="195">
        <v>1480108</v>
      </c>
      <c r="G3787" s="195"/>
      <c r="H3787" s="196" t="s">
        <v>1353</v>
      </c>
      <c r="I3787" s="197">
        <v>0</v>
      </c>
      <c r="J3787" s="197">
        <v>545</v>
      </c>
      <c r="K3787" s="198">
        <f t="shared" si="59"/>
        <v>545</v>
      </c>
      <c r="L3787" s="199" t="s">
        <v>1580</v>
      </c>
    </row>
    <row r="3788" spans="1:12" ht="56.25" customHeight="1">
      <c r="A3788" s="200" t="s">
        <v>628</v>
      </c>
      <c r="B3788" s="193" t="s">
        <v>627</v>
      </c>
      <c r="C3788" s="194">
        <v>42796</v>
      </c>
      <c r="D3788" s="194" t="s">
        <v>6630</v>
      </c>
      <c r="E3788" s="195" t="s">
        <v>3</v>
      </c>
      <c r="F3788" s="195">
        <v>1480121</v>
      </c>
      <c r="G3788" s="195"/>
      <c r="H3788" s="196" t="s">
        <v>6631</v>
      </c>
      <c r="I3788" s="197">
        <v>0</v>
      </c>
      <c r="J3788" s="197">
        <v>38164.949999999997</v>
      </c>
      <c r="K3788" s="198">
        <f t="shared" si="59"/>
        <v>38164.949999999997</v>
      </c>
      <c r="L3788" s="199" t="s">
        <v>1580</v>
      </c>
    </row>
    <row r="3789" spans="1:12" ht="56.25" customHeight="1">
      <c r="A3789" s="200" t="s">
        <v>628</v>
      </c>
      <c r="B3789" s="193" t="s">
        <v>627</v>
      </c>
      <c r="C3789" s="194">
        <v>42796</v>
      </c>
      <c r="D3789" s="194" t="s">
        <v>6632</v>
      </c>
      <c r="E3789" s="195" t="s">
        <v>3</v>
      </c>
      <c r="F3789" s="195">
        <v>1480125</v>
      </c>
      <c r="G3789" s="195"/>
      <c r="H3789" s="196" t="s">
        <v>6633</v>
      </c>
      <c r="I3789" s="197">
        <v>0</v>
      </c>
      <c r="J3789" s="197">
        <v>486.06</v>
      </c>
      <c r="K3789" s="198">
        <f t="shared" si="59"/>
        <v>486.06</v>
      </c>
      <c r="L3789" s="199" t="s">
        <v>1580</v>
      </c>
    </row>
    <row r="3790" spans="1:12" ht="56.25" customHeight="1">
      <c r="A3790" s="200" t="s">
        <v>628</v>
      </c>
      <c r="B3790" s="193" t="s">
        <v>627</v>
      </c>
      <c r="C3790" s="194">
        <v>42796</v>
      </c>
      <c r="D3790" s="194" t="s">
        <v>6634</v>
      </c>
      <c r="E3790" s="195" t="s">
        <v>3</v>
      </c>
      <c r="F3790" s="195">
        <v>1480131</v>
      </c>
      <c r="G3790" s="195"/>
      <c r="H3790" s="196" t="s">
        <v>6635</v>
      </c>
      <c r="I3790" s="197">
        <v>0</v>
      </c>
      <c r="J3790" s="197">
        <v>6410.1</v>
      </c>
      <c r="K3790" s="198">
        <f t="shared" si="59"/>
        <v>6410.1</v>
      </c>
      <c r="L3790" s="199" t="s">
        <v>1580</v>
      </c>
    </row>
    <row r="3791" spans="1:12" ht="56.25" customHeight="1">
      <c r="A3791" s="200">
        <v>35</v>
      </c>
      <c r="B3791" s="193" t="s">
        <v>1403</v>
      </c>
      <c r="C3791" s="194">
        <v>42796</v>
      </c>
      <c r="D3791" s="194" t="s">
        <v>4298</v>
      </c>
      <c r="E3791" s="195" t="s">
        <v>3</v>
      </c>
      <c r="F3791" s="195">
        <v>1480147</v>
      </c>
      <c r="G3791" s="195"/>
      <c r="H3791" s="196" t="s">
        <v>4299</v>
      </c>
      <c r="I3791" s="197">
        <v>0</v>
      </c>
      <c r="J3791" s="197">
        <v>5695</v>
      </c>
      <c r="K3791" s="198">
        <f t="shared" si="59"/>
        <v>5695</v>
      </c>
      <c r="L3791" s="199" t="s">
        <v>1580</v>
      </c>
    </row>
    <row r="3792" spans="1:12" ht="56.25" customHeight="1">
      <c r="A3792" s="200">
        <v>15</v>
      </c>
      <c r="B3792" s="193" t="s">
        <v>1265</v>
      </c>
      <c r="C3792" s="194">
        <v>42796</v>
      </c>
      <c r="D3792" s="194" t="s">
        <v>2627</v>
      </c>
      <c r="E3792" s="195" t="s">
        <v>3</v>
      </c>
      <c r="F3792" s="195">
        <v>1480154</v>
      </c>
      <c r="G3792" s="195"/>
      <c r="H3792" s="196" t="s">
        <v>2628</v>
      </c>
      <c r="I3792" s="197">
        <v>0</v>
      </c>
      <c r="J3792" s="197">
        <v>1232.8</v>
      </c>
      <c r="K3792" s="198">
        <f t="shared" si="59"/>
        <v>1232.8</v>
      </c>
      <c r="L3792" s="199" t="s">
        <v>1580</v>
      </c>
    </row>
    <row r="3793" spans="1:12" ht="56.25" customHeight="1">
      <c r="A3793" s="200">
        <v>512</v>
      </c>
      <c r="B3793" s="193" t="s">
        <v>1396</v>
      </c>
      <c r="C3793" s="194">
        <v>42796</v>
      </c>
      <c r="D3793" s="194" t="s">
        <v>5469</v>
      </c>
      <c r="E3793" s="195" t="s">
        <v>3</v>
      </c>
      <c r="F3793" s="195">
        <v>1480165</v>
      </c>
      <c r="G3793" s="195"/>
      <c r="H3793" s="196" t="s">
        <v>5470</v>
      </c>
      <c r="I3793" s="197">
        <v>0</v>
      </c>
      <c r="J3793" s="197">
        <v>16.79</v>
      </c>
      <c r="K3793" s="198">
        <f t="shared" si="59"/>
        <v>16.79</v>
      </c>
      <c r="L3793" s="199" t="s">
        <v>1580</v>
      </c>
    </row>
    <row r="3794" spans="1:12" ht="56.25" customHeight="1">
      <c r="A3794" s="200" t="s">
        <v>628</v>
      </c>
      <c r="B3794" s="193" t="s">
        <v>627</v>
      </c>
      <c r="C3794" s="194">
        <v>42796</v>
      </c>
      <c r="D3794" s="194" t="s">
        <v>6636</v>
      </c>
      <c r="E3794" s="195" t="s">
        <v>3</v>
      </c>
      <c r="F3794" s="195">
        <v>1480187</v>
      </c>
      <c r="G3794" s="195"/>
      <c r="H3794" s="196" t="s">
        <v>6637</v>
      </c>
      <c r="I3794" s="197">
        <v>0</v>
      </c>
      <c r="J3794" s="197">
        <v>1000</v>
      </c>
      <c r="K3794" s="198">
        <f t="shared" si="59"/>
        <v>1000</v>
      </c>
      <c r="L3794" s="199" t="s">
        <v>1580</v>
      </c>
    </row>
    <row r="3795" spans="1:12" ht="56.25" customHeight="1">
      <c r="A3795" s="200" t="s">
        <v>628</v>
      </c>
      <c r="B3795" s="193" t="s">
        <v>627</v>
      </c>
      <c r="C3795" s="194">
        <v>42796</v>
      </c>
      <c r="D3795" s="194" t="s">
        <v>6638</v>
      </c>
      <c r="E3795" s="195" t="s">
        <v>3</v>
      </c>
      <c r="F3795" s="195">
        <v>1480191</v>
      </c>
      <c r="G3795" s="195"/>
      <c r="H3795" s="196" t="s">
        <v>6639</v>
      </c>
      <c r="I3795" s="197">
        <v>0</v>
      </c>
      <c r="J3795" s="197">
        <v>460</v>
      </c>
      <c r="K3795" s="198">
        <f t="shared" si="59"/>
        <v>460</v>
      </c>
      <c r="L3795" s="199" t="s">
        <v>1580</v>
      </c>
    </row>
    <row r="3796" spans="1:12" ht="56.25" customHeight="1">
      <c r="A3796" s="200" t="s">
        <v>628</v>
      </c>
      <c r="B3796" s="193" t="s">
        <v>627</v>
      </c>
      <c r="C3796" s="194">
        <v>42796</v>
      </c>
      <c r="D3796" s="194" t="s">
        <v>6640</v>
      </c>
      <c r="E3796" s="195" t="s">
        <v>3</v>
      </c>
      <c r="F3796" s="195">
        <v>1480204</v>
      </c>
      <c r="G3796" s="195"/>
      <c r="H3796" s="196" t="s">
        <v>6641</v>
      </c>
      <c r="I3796" s="197">
        <v>0</v>
      </c>
      <c r="J3796" s="197">
        <v>870.03</v>
      </c>
      <c r="K3796" s="198">
        <f t="shared" si="59"/>
        <v>870.03</v>
      </c>
      <c r="L3796" s="199" t="s">
        <v>1580</v>
      </c>
    </row>
    <row r="3797" spans="1:12" ht="56.25" customHeight="1">
      <c r="A3797" s="200">
        <v>221</v>
      </c>
      <c r="B3797" s="193" t="s">
        <v>1393</v>
      </c>
      <c r="C3797" s="194">
        <v>42796</v>
      </c>
      <c r="D3797" s="194" t="s">
        <v>4987</v>
      </c>
      <c r="E3797" s="195" t="s">
        <v>3</v>
      </c>
      <c r="F3797" s="195">
        <v>1480215</v>
      </c>
      <c r="G3797" s="195"/>
      <c r="H3797" s="196" t="s">
        <v>4988</v>
      </c>
      <c r="I3797" s="197">
        <v>0</v>
      </c>
      <c r="J3797" s="197">
        <v>11973.47</v>
      </c>
      <c r="K3797" s="198">
        <f t="shared" si="59"/>
        <v>11973.47</v>
      </c>
      <c r="L3797" s="199" t="s">
        <v>1580</v>
      </c>
    </row>
    <row r="3798" spans="1:12" ht="56.25" customHeight="1">
      <c r="A3798" s="200" t="s">
        <v>628</v>
      </c>
      <c r="B3798" s="193" t="s">
        <v>627</v>
      </c>
      <c r="C3798" s="194">
        <v>42796</v>
      </c>
      <c r="D3798" s="194" t="s">
        <v>6642</v>
      </c>
      <c r="E3798" s="195" t="s">
        <v>3</v>
      </c>
      <c r="F3798" s="195">
        <v>1480233</v>
      </c>
      <c r="G3798" s="195"/>
      <c r="H3798" s="196" t="s">
        <v>4955</v>
      </c>
      <c r="I3798" s="197">
        <v>0</v>
      </c>
      <c r="J3798" s="197">
        <v>11</v>
      </c>
      <c r="K3798" s="198">
        <f t="shared" si="59"/>
        <v>11</v>
      </c>
      <c r="L3798" s="199" t="s">
        <v>1580</v>
      </c>
    </row>
    <row r="3799" spans="1:12" ht="56.25" customHeight="1">
      <c r="A3799" s="200" t="s">
        <v>628</v>
      </c>
      <c r="B3799" s="193" t="s">
        <v>627</v>
      </c>
      <c r="C3799" s="194">
        <v>42796</v>
      </c>
      <c r="D3799" s="194" t="s">
        <v>6643</v>
      </c>
      <c r="E3799" s="195" t="s">
        <v>3</v>
      </c>
      <c r="F3799" s="195">
        <v>1480235</v>
      </c>
      <c r="G3799" s="195"/>
      <c r="H3799" s="196" t="s">
        <v>6644</v>
      </c>
      <c r="I3799" s="197">
        <v>0</v>
      </c>
      <c r="J3799" s="197">
        <v>2181.67</v>
      </c>
      <c r="K3799" s="198">
        <f t="shared" si="59"/>
        <v>2181.67</v>
      </c>
      <c r="L3799" s="199" t="s">
        <v>1580</v>
      </c>
    </row>
    <row r="3800" spans="1:12" ht="56.25" customHeight="1">
      <c r="A3800" s="200" t="s">
        <v>628</v>
      </c>
      <c r="B3800" s="193" t="s">
        <v>627</v>
      </c>
      <c r="C3800" s="194">
        <v>42796</v>
      </c>
      <c r="D3800" s="194" t="s">
        <v>6645</v>
      </c>
      <c r="E3800" s="195" t="s">
        <v>3</v>
      </c>
      <c r="F3800" s="195">
        <v>1480250</v>
      </c>
      <c r="G3800" s="195"/>
      <c r="H3800" s="196" t="s">
        <v>6646</v>
      </c>
      <c r="I3800" s="197">
        <v>0</v>
      </c>
      <c r="J3800" s="197">
        <v>1204</v>
      </c>
      <c r="K3800" s="198">
        <f t="shared" si="59"/>
        <v>1204</v>
      </c>
      <c r="L3800" s="199" t="s">
        <v>1580</v>
      </c>
    </row>
    <row r="3801" spans="1:12" ht="56.25" customHeight="1">
      <c r="A3801" s="200">
        <v>130</v>
      </c>
      <c r="B3801" s="193" t="s">
        <v>4832</v>
      </c>
      <c r="C3801" s="194">
        <v>42796</v>
      </c>
      <c r="D3801" s="194" t="s">
        <v>4835</v>
      </c>
      <c r="E3801" s="195" t="s">
        <v>3</v>
      </c>
      <c r="F3801" s="195">
        <v>1480277</v>
      </c>
      <c r="G3801" s="195"/>
      <c r="H3801" s="196" t="s">
        <v>4836</v>
      </c>
      <c r="I3801" s="197">
        <v>0</v>
      </c>
      <c r="J3801" s="197">
        <v>250</v>
      </c>
      <c r="K3801" s="198">
        <f t="shared" si="59"/>
        <v>250</v>
      </c>
      <c r="L3801" s="199" t="s">
        <v>1580</v>
      </c>
    </row>
    <row r="3802" spans="1:12" ht="56.25" customHeight="1">
      <c r="A3802" s="200" t="s">
        <v>628</v>
      </c>
      <c r="B3802" s="193" t="s">
        <v>627</v>
      </c>
      <c r="C3802" s="194">
        <v>42796</v>
      </c>
      <c r="D3802" s="194" t="s">
        <v>6647</v>
      </c>
      <c r="E3802" s="195" t="s">
        <v>3</v>
      </c>
      <c r="F3802" s="195">
        <v>1480332</v>
      </c>
      <c r="G3802" s="195"/>
      <c r="H3802" s="196" t="s">
        <v>6648</v>
      </c>
      <c r="I3802" s="197">
        <v>0</v>
      </c>
      <c r="J3802" s="197">
        <v>28</v>
      </c>
      <c r="K3802" s="198">
        <f t="shared" si="59"/>
        <v>28</v>
      </c>
      <c r="L3802" s="199" t="s">
        <v>1580</v>
      </c>
    </row>
    <row r="3803" spans="1:12" ht="56.25" customHeight="1">
      <c r="A3803" s="200" t="s">
        <v>628</v>
      </c>
      <c r="B3803" s="193" t="s">
        <v>627</v>
      </c>
      <c r="C3803" s="194">
        <v>42796</v>
      </c>
      <c r="D3803" s="194" t="s">
        <v>6649</v>
      </c>
      <c r="E3803" s="195" t="s">
        <v>3</v>
      </c>
      <c r="F3803" s="195">
        <v>1480333</v>
      </c>
      <c r="G3803" s="195"/>
      <c r="H3803" s="196" t="s">
        <v>6650</v>
      </c>
      <c r="I3803" s="197">
        <v>0</v>
      </c>
      <c r="J3803" s="197">
        <v>28</v>
      </c>
      <c r="K3803" s="198">
        <f t="shared" si="59"/>
        <v>28</v>
      </c>
      <c r="L3803" s="199" t="s">
        <v>1580</v>
      </c>
    </row>
    <row r="3804" spans="1:12" ht="56.25" customHeight="1">
      <c r="A3804" s="200" t="s">
        <v>628</v>
      </c>
      <c r="B3804" s="193" t="s">
        <v>627</v>
      </c>
      <c r="C3804" s="194">
        <v>42796</v>
      </c>
      <c r="D3804" s="194" t="s">
        <v>6651</v>
      </c>
      <c r="E3804" s="195" t="s">
        <v>3</v>
      </c>
      <c r="F3804" s="195">
        <v>1480377</v>
      </c>
      <c r="G3804" s="195"/>
      <c r="H3804" s="196" t="s">
        <v>6652</v>
      </c>
      <c r="I3804" s="197">
        <v>0</v>
      </c>
      <c r="J3804" s="197">
        <v>37442</v>
      </c>
      <c r="K3804" s="198">
        <f t="shared" si="59"/>
        <v>37442</v>
      </c>
      <c r="L3804" s="199" t="s">
        <v>1580</v>
      </c>
    </row>
    <row r="3805" spans="1:12" ht="56.25" customHeight="1">
      <c r="A3805" s="200">
        <v>212</v>
      </c>
      <c r="B3805" s="193" t="s">
        <v>4956</v>
      </c>
      <c r="C3805" s="194">
        <v>42796</v>
      </c>
      <c r="D3805" s="194" t="s">
        <v>4961</v>
      </c>
      <c r="E3805" s="195" t="s">
        <v>3</v>
      </c>
      <c r="F3805" s="195">
        <v>1480387</v>
      </c>
      <c r="G3805" s="195"/>
      <c r="H3805" s="196" t="s">
        <v>4962</v>
      </c>
      <c r="I3805" s="197">
        <v>0</v>
      </c>
      <c r="J3805" s="197">
        <v>120</v>
      </c>
      <c r="K3805" s="198">
        <f t="shared" si="59"/>
        <v>120</v>
      </c>
      <c r="L3805" s="199" t="s">
        <v>1580</v>
      </c>
    </row>
    <row r="3806" spans="1:12" ht="56.25" customHeight="1">
      <c r="A3806" s="200">
        <v>680</v>
      </c>
      <c r="B3806" s="193" t="s">
        <v>6327</v>
      </c>
      <c r="C3806" s="194">
        <v>42797</v>
      </c>
      <c r="D3806" s="194" t="s">
        <v>6338</v>
      </c>
      <c r="E3806" s="195" t="s">
        <v>3</v>
      </c>
      <c r="F3806" s="195">
        <v>1480536</v>
      </c>
      <c r="G3806" s="195"/>
      <c r="H3806" s="196" t="s">
        <v>6339</v>
      </c>
      <c r="I3806" s="197">
        <v>0</v>
      </c>
      <c r="J3806" s="197">
        <v>2000</v>
      </c>
      <c r="K3806" s="198">
        <f t="shared" si="59"/>
        <v>2000</v>
      </c>
      <c r="L3806" s="199" t="s">
        <v>1580</v>
      </c>
    </row>
    <row r="3807" spans="1:12" ht="56.25" customHeight="1">
      <c r="A3807" s="200">
        <v>201</v>
      </c>
      <c r="B3807" s="193" t="s">
        <v>1334</v>
      </c>
      <c r="C3807" s="194">
        <v>42797</v>
      </c>
      <c r="D3807" s="194" t="s">
        <v>4939</v>
      </c>
      <c r="E3807" s="195" t="s">
        <v>3</v>
      </c>
      <c r="F3807" s="195">
        <v>1480543</v>
      </c>
      <c r="G3807" s="195"/>
      <c r="H3807" s="196" t="s">
        <v>4940</v>
      </c>
      <c r="I3807" s="197">
        <v>0</v>
      </c>
      <c r="J3807" s="197">
        <v>2248.8000000000002</v>
      </c>
      <c r="K3807" s="198">
        <f t="shared" si="59"/>
        <v>2248.8000000000002</v>
      </c>
      <c r="L3807" s="199" t="s">
        <v>1580</v>
      </c>
    </row>
    <row r="3808" spans="1:12" ht="56.25" customHeight="1">
      <c r="A3808" s="200" t="s">
        <v>635</v>
      </c>
      <c r="B3808" s="193" t="s">
        <v>636</v>
      </c>
      <c r="C3808" s="194">
        <v>42797</v>
      </c>
      <c r="D3808" s="194" t="s">
        <v>7824</v>
      </c>
      <c r="E3808" s="195" t="s">
        <v>3</v>
      </c>
      <c r="F3808" s="195">
        <v>1480629</v>
      </c>
      <c r="G3808" s="195"/>
      <c r="H3808" s="196" t="s">
        <v>7825</v>
      </c>
      <c r="I3808" s="197">
        <v>0</v>
      </c>
      <c r="J3808" s="197">
        <v>53781.43</v>
      </c>
      <c r="K3808" s="198">
        <f t="shared" si="59"/>
        <v>53781.43</v>
      </c>
      <c r="L3808" s="199" t="s">
        <v>1580</v>
      </c>
    </row>
    <row r="3809" spans="1:12" ht="56.25" customHeight="1">
      <c r="A3809" s="200" t="s">
        <v>628</v>
      </c>
      <c r="B3809" s="193" t="s">
        <v>627</v>
      </c>
      <c r="C3809" s="194">
        <v>42797</v>
      </c>
      <c r="D3809" s="194" t="s">
        <v>6653</v>
      </c>
      <c r="E3809" s="195" t="s">
        <v>3</v>
      </c>
      <c r="F3809" s="195">
        <v>1480531</v>
      </c>
      <c r="G3809" s="195"/>
      <c r="H3809" s="196" t="s">
        <v>6654</v>
      </c>
      <c r="I3809" s="197">
        <v>0</v>
      </c>
      <c r="J3809" s="197">
        <v>1506</v>
      </c>
      <c r="K3809" s="198">
        <f t="shared" si="59"/>
        <v>1506</v>
      </c>
      <c r="L3809" s="199" t="s">
        <v>1580</v>
      </c>
    </row>
    <row r="3810" spans="1:12" ht="56.25" customHeight="1">
      <c r="A3810" s="200" t="s">
        <v>628</v>
      </c>
      <c r="B3810" s="193" t="s">
        <v>627</v>
      </c>
      <c r="C3810" s="194">
        <v>42797</v>
      </c>
      <c r="D3810" s="194" t="s">
        <v>6655</v>
      </c>
      <c r="E3810" s="195" t="s">
        <v>3</v>
      </c>
      <c r="F3810" s="195">
        <v>1480532</v>
      </c>
      <c r="G3810" s="195"/>
      <c r="H3810" s="196" t="s">
        <v>6656</v>
      </c>
      <c r="I3810" s="197">
        <v>0</v>
      </c>
      <c r="J3810" s="197">
        <v>3820.33</v>
      </c>
      <c r="K3810" s="198">
        <f t="shared" si="59"/>
        <v>3820.33</v>
      </c>
      <c r="L3810" s="199" t="s">
        <v>1580</v>
      </c>
    </row>
    <row r="3811" spans="1:12" ht="56.25" customHeight="1">
      <c r="A3811" s="200">
        <v>513</v>
      </c>
      <c r="B3811" s="193" t="s">
        <v>1394</v>
      </c>
      <c r="C3811" s="194">
        <v>42797</v>
      </c>
      <c r="D3811" s="194" t="s">
        <v>5997</v>
      </c>
      <c r="E3811" s="195" t="s">
        <v>3</v>
      </c>
      <c r="F3811" s="195">
        <v>1480533</v>
      </c>
      <c r="G3811" s="195"/>
      <c r="H3811" s="196" t="s">
        <v>5998</v>
      </c>
      <c r="I3811" s="197">
        <v>0</v>
      </c>
      <c r="J3811" s="197">
        <v>1270.3</v>
      </c>
      <c r="K3811" s="198">
        <f t="shared" si="59"/>
        <v>1270.3</v>
      </c>
      <c r="L3811" s="199" t="s">
        <v>1580</v>
      </c>
    </row>
    <row r="3812" spans="1:12" ht="56.25" customHeight="1">
      <c r="A3812" s="200" t="s">
        <v>628</v>
      </c>
      <c r="B3812" s="193" t="s">
        <v>627</v>
      </c>
      <c r="C3812" s="194">
        <v>42797</v>
      </c>
      <c r="D3812" s="194" t="s">
        <v>6657</v>
      </c>
      <c r="E3812" s="195" t="s">
        <v>3</v>
      </c>
      <c r="F3812" s="195">
        <v>1480595</v>
      </c>
      <c r="G3812" s="195"/>
      <c r="H3812" s="196" t="s">
        <v>6658</v>
      </c>
      <c r="I3812" s="197">
        <v>0</v>
      </c>
      <c r="J3812" s="197">
        <v>1713</v>
      </c>
      <c r="K3812" s="198">
        <f t="shared" si="59"/>
        <v>1713</v>
      </c>
      <c r="L3812" s="199" t="s">
        <v>1580</v>
      </c>
    </row>
    <row r="3813" spans="1:12" ht="56.25" customHeight="1">
      <c r="A3813" s="200" t="s">
        <v>628</v>
      </c>
      <c r="B3813" s="193" t="s">
        <v>627</v>
      </c>
      <c r="C3813" s="194">
        <v>42797</v>
      </c>
      <c r="D3813" s="194" t="s">
        <v>6659</v>
      </c>
      <c r="E3813" s="195" t="s">
        <v>3</v>
      </c>
      <c r="F3813" s="195">
        <v>1480600</v>
      </c>
      <c r="G3813" s="195"/>
      <c r="H3813" s="196" t="s">
        <v>6660</v>
      </c>
      <c r="I3813" s="197">
        <v>0</v>
      </c>
      <c r="J3813" s="197">
        <v>1897.45</v>
      </c>
      <c r="K3813" s="198">
        <f t="shared" si="59"/>
        <v>1897.45</v>
      </c>
      <c r="L3813" s="199" t="s">
        <v>1580</v>
      </c>
    </row>
    <row r="3814" spans="1:12" ht="56.25" customHeight="1">
      <c r="A3814" s="200">
        <v>15</v>
      </c>
      <c r="B3814" s="193" t="s">
        <v>1265</v>
      </c>
      <c r="C3814" s="194">
        <v>42797</v>
      </c>
      <c r="D3814" s="194" t="s">
        <v>2629</v>
      </c>
      <c r="E3814" s="195" t="s">
        <v>3</v>
      </c>
      <c r="F3814" s="195">
        <v>1480620</v>
      </c>
      <c r="G3814" s="195"/>
      <c r="H3814" s="196" t="s">
        <v>2630</v>
      </c>
      <c r="I3814" s="197">
        <v>0</v>
      </c>
      <c r="J3814" s="197">
        <v>117.4</v>
      </c>
      <c r="K3814" s="198">
        <f t="shared" si="59"/>
        <v>117.4</v>
      </c>
      <c r="L3814" s="199" t="s">
        <v>1580</v>
      </c>
    </row>
    <row r="3815" spans="1:12" ht="56.25" customHeight="1">
      <c r="A3815" s="200" t="s">
        <v>628</v>
      </c>
      <c r="B3815" s="193" t="s">
        <v>627</v>
      </c>
      <c r="C3815" s="194">
        <v>42797</v>
      </c>
      <c r="D3815" s="194" t="s">
        <v>6661</v>
      </c>
      <c r="E3815" s="195" t="s">
        <v>3</v>
      </c>
      <c r="F3815" s="195">
        <v>1480621</v>
      </c>
      <c r="G3815" s="195"/>
      <c r="H3815" s="196" t="s">
        <v>6662</v>
      </c>
      <c r="I3815" s="197">
        <v>0</v>
      </c>
      <c r="J3815" s="197">
        <v>1294.43</v>
      </c>
      <c r="K3815" s="198">
        <f t="shared" si="59"/>
        <v>1294.43</v>
      </c>
      <c r="L3815" s="199" t="s">
        <v>1580</v>
      </c>
    </row>
    <row r="3816" spans="1:12" ht="56.25" customHeight="1">
      <c r="A3816" s="200">
        <v>291</v>
      </c>
      <c r="B3816" s="193" t="s">
        <v>1395</v>
      </c>
      <c r="C3816" s="194">
        <v>42797</v>
      </c>
      <c r="D3816" s="194" t="s">
        <v>5168</v>
      </c>
      <c r="E3816" s="195" t="s">
        <v>3</v>
      </c>
      <c r="F3816" s="195">
        <v>1480633</v>
      </c>
      <c r="G3816" s="195"/>
      <c r="H3816" s="196" t="s">
        <v>5169</v>
      </c>
      <c r="I3816" s="197">
        <v>0</v>
      </c>
      <c r="J3816" s="197">
        <v>35</v>
      </c>
      <c r="K3816" s="198">
        <f t="shared" si="59"/>
        <v>35</v>
      </c>
      <c r="L3816" s="199" t="s">
        <v>1580</v>
      </c>
    </row>
    <row r="3817" spans="1:12" ht="56.25" customHeight="1">
      <c r="A3817" s="200" t="s">
        <v>628</v>
      </c>
      <c r="B3817" s="193" t="s">
        <v>627</v>
      </c>
      <c r="C3817" s="194">
        <v>42797</v>
      </c>
      <c r="D3817" s="194" t="s">
        <v>6663</v>
      </c>
      <c r="E3817" s="195" t="s">
        <v>3</v>
      </c>
      <c r="F3817" s="195">
        <v>1480650</v>
      </c>
      <c r="G3817" s="195"/>
      <c r="H3817" s="196" t="s">
        <v>6664</v>
      </c>
      <c r="I3817" s="197">
        <v>0</v>
      </c>
      <c r="J3817" s="197">
        <v>379.16</v>
      </c>
      <c r="K3817" s="198">
        <f t="shared" si="59"/>
        <v>379.16</v>
      </c>
      <c r="L3817" s="199" t="s">
        <v>1580</v>
      </c>
    </row>
    <row r="3818" spans="1:12" ht="56.25" customHeight="1">
      <c r="A3818" s="200">
        <v>342</v>
      </c>
      <c r="B3818" s="193" t="s">
        <v>1425</v>
      </c>
      <c r="C3818" s="194">
        <v>42797</v>
      </c>
      <c r="D3818" s="194" t="s">
        <v>5391</v>
      </c>
      <c r="E3818" s="195" t="s">
        <v>3</v>
      </c>
      <c r="F3818" s="195">
        <v>1480663</v>
      </c>
      <c r="G3818" s="195"/>
      <c r="H3818" s="196" t="s">
        <v>5392</v>
      </c>
      <c r="I3818" s="197">
        <v>0</v>
      </c>
      <c r="J3818" s="197">
        <v>19203.14</v>
      </c>
      <c r="K3818" s="198">
        <f t="shared" si="59"/>
        <v>19203.14</v>
      </c>
      <c r="L3818" s="199" t="s">
        <v>1580</v>
      </c>
    </row>
    <row r="3819" spans="1:12" ht="56.25" customHeight="1">
      <c r="A3819" s="200" t="s">
        <v>628</v>
      </c>
      <c r="B3819" s="193" t="s">
        <v>627</v>
      </c>
      <c r="C3819" s="194">
        <v>42797</v>
      </c>
      <c r="D3819" s="194" t="s">
        <v>6665</v>
      </c>
      <c r="E3819" s="195" t="s">
        <v>3</v>
      </c>
      <c r="F3819" s="195">
        <v>1480667</v>
      </c>
      <c r="G3819" s="195"/>
      <c r="H3819" s="196" t="s">
        <v>6666</v>
      </c>
      <c r="I3819" s="197">
        <v>0</v>
      </c>
      <c r="J3819" s="197">
        <v>1417</v>
      </c>
      <c r="K3819" s="198">
        <f t="shared" si="59"/>
        <v>1417</v>
      </c>
      <c r="L3819" s="199" t="s">
        <v>1580</v>
      </c>
    </row>
    <row r="3820" spans="1:12" ht="56.25" customHeight="1">
      <c r="A3820" s="200" t="s">
        <v>628</v>
      </c>
      <c r="B3820" s="193" t="s">
        <v>627</v>
      </c>
      <c r="C3820" s="194">
        <v>42797</v>
      </c>
      <c r="D3820" s="194" t="s">
        <v>6667</v>
      </c>
      <c r="E3820" s="195" t="s">
        <v>3</v>
      </c>
      <c r="F3820" s="195">
        <v>1480675</v>
      </c>
      <c r="G3820" s="195"/>
      <c r="H3820" s="196" t="s">
        <v>6668</v>
      </c>
      <c r="I3820" s="197">
        <v>0</v>
      </c>
      <c r="J3820" s="197">
        <v>3871.92</v>
      </c>
      <c r="K3820" s="198">
        <f t="shared" si="59"/>
        <v>3871.92</v>
      </c>
      <c r="L3820" s="199" t="s">
        <v>1580</v>
      </c>
    </row>
    <row r="3821" spans="1:12" ht="56.25" customHeight="1">
      <c r="A3821" s="200">
        <v>16</v>
      </c>
      <c r="B3821" s="193" t="s">
        <v>1405</v>
      </c>
      <c r="C3821" s="194">
        <v>42797</v>
      </c>
      <c r="D3821" s="194" t="s">
        <v>2793</v>
      </c>
      <c r="E3821" s="195" t="s">
        <v>3</v>
      </c>
      <c r="F3821" s="195">
        <v>1480694</v>
      </c>
      <c r="G3821" s="195"/>
      <c r="H3821" s="196" t="s">
        <v>2794</v>
      </c>
      <c r="I3821" s="197">
        <v>0</v>
      </c>
      <c r="J3821" s="197">
        <v>9628</v>
      </c>
      <c r="K3821" s="198">
        <f t="shared" si="59"/>
        <v>9628</v>
      </c>
      <c r="L3821" s="199" t="s">
        <v>1580</v>
      </c>
    </row>
    <row r="3822" spans="1:12" ht="56.25" customHeight="1">
      <c r="A3822" s="200">
        <v>86</v>
      </c>
      <c r="B3822" s="193" t="s">
        <v>1409</v>
      </c>
      <c r="C3822" s="194">
        <v>42797</v>
      </c>
      <c r="D3822" s="194" t="s">
        <v>4594</v>
      </c>
      <c r="E3822" s="195" t="s">
        <v>3</v>
      </c>
      <c r="F3822" s="195">
        <v>1480744</v>
      </c>
      <c r="G3822" s="195"/>
      <c r="H3822" s="196" t="s">
        <v>4595</v>
      </c>
      <c r="I3822" s="197">
        <v>0</v>
      </c>
      <c r="J3822" s="197">
        <v>1866.13</v>
      </c>
      <c r="K3822" s="198">
        <f t="shared" si="59"/>
        <v>1866.13</v>
      </c>
      <c r="L3822" s="199" t="s">
        <v>1580</v>
      </c>
    </row>
    <row r="3823" spans="1:12" ht="56.25" customHeight="1">
      <c r="A3823" s="200">
        <v>16</v>
      </c>
      <c r="B3823" s="193" t="s">
        <v>1405</v>
      </c>
      <c r="C3823" s="194">
        <v>42797</v>
      </c>
      <c r="D3823" s="194" t="s">
        <v>2795</v>
      </c>
      <c r="E3823" s="195" t="s">
        <v>3</v>
      </c>
      <c r="F3823" s="195">
        <v>1480757</v>
      </c>
      <c r="G3823" s="195"/>
      <c r="H3823" s="196" t="s">
        <v>2796</v>
      </c>
      <c r="I3823" s="197">
        <v>0</v>
      </c>
      <c r="J3823" s="197">
        <v>1296</v>
      </c>
      <c r="K3823" s="204">
        <f t="shared" si="59"/>
        <v>1296</v>
      </c>
      <c r="L3823" s="199" t="s">
        <v>8305</v>
      </c>
    </row>
    <row r="3824" spans="1:12" ht="56.25" customHeight="1">
      <c r="A3824" s="200" t="s">
        <v>628</v>
      </c>
      <c r="B3824" s="193" t="s">
        <v>627</v>
      </c>
      <c r="C3824" s="194">
        <v>42797</v>
      </c>
      <c r="D3824" s="194" t="s">
        <v>6669</v>
      </c>
      <c r="E3824" s="195" t="s">
        <v>3</v>
      </c>
      <c r="F3824" s="195">
        <v>1480770</v>
      </c>
      <c r="G3824" s="195"/>
      <c r="H3824" s="196" t="s">
        <v>6670</v>
      </c>
      <c r="I3824" s="197">
        <v>0</v>
      </c>
      <c r="J3824" s="197">
        <v>9495</v>
      </c>
      <c r="K3824" s="198">
        <f t="shared" si="59"/>
        <v>9495</v>
      </c>
      <c r="L3824" s="199" t="s">
        <v>1580</v>
      </c>
    </row>
    <row r="3825" spans="1:12" ht="56.25" customHeight="1">
      <c r="A3825" s="200">
        <v>48</v>
      </c>
      <c r="B3825" s="193" t="s">
        <v>1336</v>
      </c>
      <c r="C3825" s="194">
        <v>42797</v>
      </c>
      <c r="D3825" s="194" t="s">
        <v>4437</v>
      </c>
      <c r="E3825" s="195" t="s">
        <v>3</v>
      </c>
      <c r="F3825" s="195">
        <v>1480794</v>
      </c>
      <c r="G3825" s="195"/>
      <c r="H3825" s="196" t="s">
        <v>4438</v>
      </c>
      <c r="I3825" s="197">
        <v>0</v>
      </c>
      <c r="J3825" s="197">
        <v>914</v>
      </c>
      <c r="K3825" s="198">
        <f t="shared" si="59"/>
        <v>914</v>
      </c>
      <c r="L3825" s="199" t="s">
        <v>1580</v>
      </c>
    </row>
    <row r="3826" spans="1:12" ht="56.25" customHeight="1">
      <c r="A3826" s="200">
        <v>48</v>
      </c>
      <c r="B3826" s="193" t="s">
        <v>1336</v>
      </c>
      <c r="C3826" s="194">
        <v>42797</v>
      </c>
      <c r="D3826" s="194" t="s">
        <v>4439</v>
      </c>
      <c r="E3826" s="195" t="s">
        <v>3</v>
      </c>
      <c r="F3826" s="195">
        <v>1480796</v>
      </c>
      <c r="G3826" s="195"/>
      <c r="H3826" s="196" t="s">
        <v>4440</v>
      </c>
      <c r="I3826" s="197">
        <v>0</v>
      </c>
      <c r="J3826" s="197">
        <v>161.5</v>
      </c>
      <c r="K3826" s="198">
        <f t="shared" si="59"/>
        <v>161.5</v>
      </c>
      <c r="L3826" s="199" t="s">
        <v>1580</v>
      </c>
    </row>
    <row r="3827" spans="1:12" ht="56.25" customHeight="1">
      <c r="A3827" s="200">
        <v>48</v>
      </c>
      <c r="B3827" s="193" t="s">
        <v>1336</v>
      </c>
      <c r="C3827" s="194">
        <v>42797</v>
      </c>
      <c r="D3827" s="194" t="s">
        <v>4441</v>
      </c>
      <c r="E3827" s="195" t="s">
        <v>3</v>
      </c>
      <c r="F3827" s="195">
        <v>1480799</v>
      </c>
      <c r="G3827" s="195"/>
      <c r="H3827" s="196" t="s">
        <v>4442</v>
      </c>
      <c r="I3827" s="197">
        <v>0</v>
      </c>
      <c r="J3827" s="197">
        <v>161.5</v>
      </c>
      <c r="K3827" s="198">
        <f t="shared" si="59"/>
        <v>161.5</v>
      </c>
      <c r="L3827" s="199" t="s">
        <v>1580</v>
      </c>
    </row>
    <row r="3828" spans="1:12" ht="56.25" customHeight="1">
      <c r="A3828" s="200">
        <v>48</v>
      </c>
      <c r="B3828" s="193" t="s">
        <v>1336</v>
      </c>
      <c r="C3828" s="194">
        <v>42797</v>
      </c>
      <c r="D3828" s="194" t="s">
        <v>4443</v>
      </c>
      <c r="E3828" s="195" t="s">
        <v>3</v>
      </c>
      <c r="F3828" s="195">
        <v>1480803</v>
      </c>
      <c r="G3828" s="195"/>
      <c r="H3828" s="196" t="s">
        <v>4444</v>
      </c>
      <c r="I3828" s="197">
        <v>0</v>
      </c>
      <c r="J3828" s="197">
        <v>232</v>
      </c>
      <c r="K3828" s="198">
        <f t="shared" si="59"/>
        <v>232</v>
      </c>
      <c r="L3828" s="199" t="s">
        <v>1580</v>
      </c>
    </row>
    <row r="3829" spans="1:12" ht="56.25" customHeight="1">
      <c r="A3829" s="200">
        <v>48</v>
      </c>
      <c r="B3829" s="193" t="s">
        <v>1336</v>
      </c>
      <c r="C3829" s="194">
        <v>42797</v>
      </c>
      <c r="D3829" s="194" t="s">
        <v>4445</v>
      </c>
      <c r="E3829" s="195" t="s">
        <v>3</v>
      </c>
      <c r="F3829" s="195">
        <v>1480805</v>
      </c>
      <c r="G3829" s="195"/>
      <c r="H3829" s="196" t="s">
        <v>4444</v>
      </c>
      <c r="I3829" s="197">
        <v>0</v>
      </c>
      <c r="J3829" s="197">
        <v>225.5</v>
      </c>
      <c r="K3829" s="198">
        <f t="shared" si="59"/>
        <v>225.5</v>
      </c>
      <c r="L3829" s="199" t="s">
        <v>1580</v>
      </c>
    </row>
    <row r="3830" spans="1:12" ht="56.25" customHeight="1">
      <c r="A3830" s="200">
        <v>48</v>
      </c>
      <c r="B3830" s="193" t="s">
        <v>1336</v>
      </c>
      <c r="C3830" s="194">
        <v>42797</v>
      </c>
      <c r="D3830" s="194" t="s">
        <v>4446</v>
      </c>
      <c r="E3830" s="195" t="s">
        <v>3</v>
      </c>
      <c r="F3830" s="195">
        <v>1480808</v>
      </c>
      <c r="G3830" s="195"/>
      <c r="H3830" s="196" t="s">
        <v>4444</v>
      </c>
      <c r="I3830" s="197">
        <v>0</v>
      </c>
      <c r="J3830" s="197">
        <v>306.5</v>
      </c>
      <c r="K3830" s="198">
        <f t="shared" si="59"/>
        <v>306.5</v>
      </c>
      <c r="L3830" s="199" t="s">
        <v>1580</v>
      </c>
    </row>
    <row r="3831" spans="1:12" ht="56.25" customHeight="1">
      <c r="A3831" s="200">
        <v>48</v>
      </c>
      <c r="B3831" s="193" t="s">
        <v>1336</v>
      </c>
      <c r="C3831" s="194">
        <v>42797</v>
      </c>
      <c r="D3831" s="194" t="s">
        <v>4447</v>
      </c>
      <c r="E3831" s="195" t="s">
        <v>3</v>
      </c>
      <c r="F3831" s="195">
        <v>1480810</v>
      </c>
      <c r="G3831" s="195"/>
      <c r="H3831" s="196" t="s">
        <v>4448</v>
      </c>
      <c r="I3831" s="197">
        <v>0</v>
      </c>
      <c r="J3831" s="197">
        <v>233.3</v>
      </c>
      <c r="K3831" s="198">
        <f t="shared" si="59"/>
        <v>233.3</v>
      </c>
      <c r="L3831" s="199" t="s">
        <v>1580</v>
      </c>
    </row>
    <row r="3832" spans="1:12" ht="56.25" customHeight="1">
      <c r="A3832" s="200" t="s">
        <v>628</v>
      </c>
      <c r="B3832" s="193" t="s">
        <v>627</v>
      </c>
      <c r="C3832" s="194">
        <v>42797</v>
      </c>
      <c r="D3832" s="194" t="s">
        <v>6671</v>
      </c>
      <c r="E3832" s="195" t="s">
        <v>3</v>
      </c>
      <c r="F3832" s="195">
        <v>1480812</v>
      </c>
      <c r="G3832" s="195"/>
      <c r="H3832" s="196" t="s">
        <v>6672</v>
      </c>
      <c r="I3832" s="197">
        <v>0</v>
      </c>
      <c r="J3832" s="197">
        <v>343</v>
      </c>
      <c r="K3832" s="198">
        <f t="shared" si="59"/>
        <v>343</v>
      </c>
      <c r="L3832" s="199" t="s">
        <v>1580</v>
      </c>
    </row>
    <row r="3833" spans="1:12" ht="56.25" customHeight="1">
      <c r="A3833" s="200">
        <v>48</v>
      </c>
      <c r="B3833" s="193" t="s">
        <v>1336</v>
      </c>
      <c r="C3833" s="194">
        <v>42797</v>
      </c>
      <c r="D3833" s="194" t="s">
        <v>4449</v>
      </c>
      <c r="E3833" s="195" t="s">
        <v>3</v>
      </c>
      <c r="F3833" s="195">
        <v>1480813</v>
      </c>
      <c r="G3833" s="195"/>
      <c r="H3833" s="196" t="s">
        <v>4448</v>
      </c>
      <c r="I3833" s="197">
        <v>0</v>
      </c>
      <c r="J3833" s="197">
        <v>763</v>
      </c>
      <c r="K3833" s="198">
        <f t="shared" si="59"/>
        <v>763</v>
      </c>
      <c r="L3833" s="199" t="s">
        <v>1580</v>
      </c>
    </row>
    <row r="3834" spans="1:12" ht="56.25" customHeight="1">
      <c r="A3834" s="200">
        <v>16</v>
      </c>
      <c r="B3834" s="193" t="s">
        <v>1405</v>
      </c>
      <c r="C3834" s="194">
        <v>42797</v>
      </c>
      <c r="D3834" s="194" t="s">
        <v>2797</v>
      </c>
      <c r="E3834" s="195" t="s">
        <v>3</v>
      </c>
      <c r="F3834" s="195">
        <v>1480823</v>
      </c>
      <c r="G3834" s="195"/>
      <c r="H3834" s="196" t="s">
        <v>2798</v>
      </c>
      <c r="I3834" s="197">
        <v>0</v>
      </c>
      <c r="J3834" s="197">
        <v>15</v>
      </c>
      <c r="K3834" s="198">
        <f t="shared" si="59"/>
        <v>15</v>
      </c>
      <c r="L3834" s="199" t="s">
        <v>1580</v>
      </c>
    </row>
    <row r="3835" spans="1:12" ht="56.25" customHeight="1">
      <c r="A3835" s="200">
        <v>222</v>
      </c>
      <c r="B3835" s="193" t="s">
        <v>1398</v>
      </c>
      <c r="C3835" s="194">
        <v>42797</v>
      </c>
      <c r="D3835" s="194" t="s">
        <v>4991</v>
      </c>
      <c r="E3835" s="195" t="s">
        <v>3</v>
      </c>
      <c r="F3835" s="195">
        <v>1480830</v>
      </c>
      <c r="G3835" s="195"/>
      <c r="H3835" s="196" t="s">
        <v>4992</v>
      </c>
      <c r="I3835" s="197">
        <v>0</v>
      </c>
      <c r="J3835" s="197">
        <v>0.23</v>
      </c>
      <c r="K3835" s="198">
        <f t="shared" si="59"/>
        <v>0.23</v>
      </c>
      <c r="L3835" s="199" t="s">
        <v>1580</v>
      </c>
    </row>
    <row r="3836" spans="1:12" ht="56.25" customHeight="1">
      <c r="A3836" s="200">
        <v>70</v>
      </c>
      <c r="B3836" s="193" t="s">
        <v>4499</v>
      </c>
      <c r="C3836" s="194">
        <v>42797</v>
      </c>
      <c r="D3836" s="194" t="s">
        <v>4518</v>
      </c>
      <c r="E3836" s="195" t="s">
        <v>3</v>
      </c>
      <c r="F3836" s="195">
        <v>1480848</v>
      </c>
      <c r="G3836" s="195"/>
      <c r="H3836" s="196" t="s">
        <v>4519</v>
      </c>
      <c r="I3836" s="197">
        <v>0</v>
      </c>
      <c r="J3836" s="197">
        <v>1576.75</v>
      </c>
      <c r="K3836" s="198">
        <f t="shared" si="59"/>
        <v>1576.75</v>
      </c>
      <c r="L3836" s="199" t="s">
        <v>1580</v>
      </c>
    </row>
    <row r="3837" spans="1:12" ht="56.25" customHeight="1">
      <c r="A3837" s="200" t="s">
        <v>628</v>
      </c>
      <c r="B3837" s="193" t="s">
        <v>627</v>
      </c>
      <c r="C3837" s="194">
        <v>42800</v>
      </c>
      <c r="D3837" s="194" t="s">
        <v>8165</v>
      </c>
      <c r="E3837" s="195" t="s">
        <v>3</v>
      </c>
      <c r="F3837" s="195">
        <v>1481040</v>
      </c>
      <c r="G3837" s="195"/>
      <c r="H3837" s="196" t="s">
        <v>8166</v>
      </c>
      <c r="I3837" s="197">
        <v>0</v>
      </c>
      <c r="J3837" s="197">
        <v>3530.6</v>
      </c>
      <c r="K3837" s="198">
        <f t="shared" si="59"/>
        <v>3530.6</v>
      </c>
      <c r="L3837" s="199" t="s">
        <v>1580</v>
      </c>
    </row>
    <row r="3838" spans="1:12" ht="56.25" customHeight="1">
      <c r="A3838" s="200" t="s">
        <v>628</v>
      </c>
      <c r="B3838" s="193" t="s">
        <v>627</v>
      </c>
      <c r="C3838" s="194">
        <v>42800</v>
      </c>
      <c r="D3838" s="194" t="s">
        <v>6673</v>
      </c>
      <c r="E3838" s="195" t="s">
        <v>3</v>
      </c>
      <c r="F3838" s="195">
        <v>1481041</v>
      </c>
      <c r="G3838" s="195"/>
      <c r="H3838" s="196" t="s">
        <v>6674</v>
      </c>
      <c r="I3838" s="197">
        <v>0</v>
      </c>
      <c r="J3838" s="197">
        <v>16</v>
      </c>
      <c r="K3838" s="198">
        <f t="shared" si="59"/>
        <v>16</v>
      </c>
      <c r="L3838" s="199" t="s">
        <v>1580</v>
      </c>
    </row>
    <row r="3839" spans="1:12" ht="56.25" customHeight="1">
      <c r="A3839" s="200">
        <v>574</v>
      </c>
      <c r="B3839" s="193" t="s">
        <v>1356</v>
      </c>
      <c r="C3839" s="194">
        <v>42800</v>
      </c>
      <c r="D3839" s="194" t="s">
        <v>6055</v>
      </c>
      <c r="E3839" s="195" t="s">
        <v>3</v>
      </c>
      <c r="F3839" s="195">
        <v>1481079</v>
      </c>
      <c r="G3839" s="195"/>
      <c r="H3839" s="196" t="s">
        <v>6056</v>
      </c>
      <c r="I3839" s="197">
        <v>0</v>
      </c>
      <c r="J3839" s="197">
        <v>16438.259999999998</v>
      </c>
      <c r="K3839" s="198">
        <f t="shared" si="59"/>
        <v>16438.259999999998</v>
      </c>
      <c r="L3839" s="199" t="s">
        <v>1580</v>
      </c>
    </row>
    <row r="3840" spans="1:12" ht="56.25" customHeight="1">
      <c r="A3840" s="200">
        <v>574</v>
      </c>
      <c r="B3840" s="193" t="s">
        <v>1356</v>
      </c>
      <c r="C3840" s="194">
        <v>42800</v>
      </c>
      <c r="D3840" s="194" t="s">
        <v>6057</v>
      </c>
      <c r="E3840" s="195" t="s">
        <v>3</v>
      </c>
      <c r="F3840" s="195">
        <v>1481081</v>
      </c>
      <c r="G3840" s="195"/>
      <c r="H3840" s="196" t="s">
        <v>6058</v>
      </c>
      <c r="I3840" s="197">
        <v>0</v>
      </c>
      <c r="J3840" s="197">
        <v>7195.18</v>
      </c>
      <c r="K3840" s="198">
        <f t="shared" si="59"/>
        <v>7195.18</v>
      </c>
      <c r="L3840" s="199" t="s">
        <v>1580</v>
      </c>
    </row>
    <row r="3841" spans="1:12" ht="56.25" customHeight="1">
      <c r="A3841" s="200">
        <v>291</v>
      </c>
      <c r="B3841" s="193" t="s">
        <v>1395</v>
      </c>
      <c r="C3841" s="194">
        <v>42800</v>
      </c>
      <c r="D3841" s="194" t="s">
        <v>5170</v>
      </c>
      <c r="E3841" s="195" t="s">
        <v>3</v>
      </c>
      <c r="F3841" s="195">
        <v>1481084</v>
      </c>
      <c r="G3841" s="195"/>
      <c r="H3841" s="196" t="s">
        <v>5171</v>
      </c>
      <c r="I3841" s="197">
        <v>0</v>
      </c>
      <c r="J3841" s="197">
        <v>23909.97</v>
      </c>
      <c r="K3841" s="198">
        <f t="shared" si="59"/>
        <v>23909.97</v>
      </c>
      <c r="L3841" s="199" t="s">
        <v>1580</v>
      </c>
    </row>
    <row r="3842" spans="1:12" ht="56.25" customHeight="1">
      <c r="A3842" s="200">
        <v>163</v>
      </c>
      <c r="B3842" s="193" t="s">
        <v>1340</v>
      </c>
      <c r="C3842" s="194">
        <v>42800</v>
      </c>
      <c r="D3842" s="194" t="s">
        <v>4893</v>
      </c>
      <c r="E3842" s="195" t="s">
        <v>3</v>
      </c>
      <c r="F3842" s="195">
        <v>1481092</v>
      </c>
      <c r="G3842" s="195"/>
      <c r="H3842" s="196" t="s">
        <v>4894</v>
      </c>
      <c r="I3842" s="197">
        <v>0</v>
      </c>
      <c r="J3842" s="197">
        <v>63</v>
      </c>
      <c r="K3842" s="198">
        <f t="shared" si="59"/>
        <v>63</v>
      </c>
      <c r="L3842" s="199" t="s">
        <v>1580</v>
      </c>
    </row>
    <row r="3843" spans="1:12" ht="56.25" customHeight="1">
      <c r="A3843" s="200">
        <v>682</v>
      </c>
      <c r="B3843" s="193" t="s">
        <v>1352</v>
      </c>
      <c r="C3843" s="194">
        <v>42800</v>
      </c>
      <c r="D3843" s="194" t="s">
        <v>6346</v>
      </c>
      <c r="E3843" s="195" t="s">
        <v>3</v>
      </c>
      <c r="F3843" s="195">
        <v>1481136</v>
      </c>
      <c r="G3843" s="195"/>
      <c r="H3843" s="196" t="s">
        <v>6347</v>
      </c>
      <c r="I3843" s="197">
        <v>0</v>
      </c>
      <c r="J3843" s="197">
        <v>19.21</v>
      </c>
      <c r="K3843" s="198">
        <f t="shared" si="59"/>
        <v>19.21</v>
      </c>
      <c r="L3843" s="199" t="s">
        <v>1580</v>
      </c>
    </row>
    <row r="3844" spans="1:12" ht="56.25" customHeight="1">
      <c r="A3844" s="200">
        <v>47</v>
      </c>
      <c r="B3844" s="193" t="s">
        <v>1390</v>
      </c>
      <c r="C3844" s="194">
        <v>42800</v>
      </c>
      <c r="D3844" s="194" t="s">
        <v>4429</v>
      </c>
      <c r="E3844" s="195" t="s">
        <v>3</v>
      </c>
      <c r="F3844" s="195">
        <v>1480997</v>
      </c>
      <c r="G3844" s="195"/>
      <c r="H3844" s="196" t="s">
        <v>4430</v>
      </c>
      <c r="I3844" s="197">
        <v>0</v>
      </c>
      <c r="J3844" s="197">
        <v>8040</v>
      </c>
      <c r="K3844" s="198">
        <f t="shared" si="59"/>
        <v>8040</v>
      </c>
      <c r="L3844" s="199" t="s">
        <v>1580</v>
      </c>
    </row>
    <row r="3845" spans="1:12" ht="56.25" customHeight="1">
      <c r="A3845" s="200" t="s">
        <v>628</v>
      </c>
      <c r="B3845" s="193" t="s">
        <v>627</v>
      </c>
      <c r="C3845" s="194">
        <v>42800</v>
      </c>
      <c r="D3845" s="194" t="s">
        <v>6675</v>
      </c>
      <c r="E3845" s="195" t="s">
        <v>3</v>
      </c>
      <c r="F3845" s="195">
        <v>1480998</v>
      </c>
      <c r="G3845" s="195"/>
      <c r="H3845" s="196" t="s">
        <v>6676</v>
      </c>
      <c r="I3845" s="197">
        <v>0</v>
      </c>
      <c r="J3845" s="197">
        <v>700</v>
      </c>
      <c r="K3845" s="198">
        <f t="shared" si="59"/>
        <v>700</v>
      </c>
      <c r="L3845" s="199" t="s">
        <v>1580</v>
      </c>
    </row>
    <row r="3846" spans="1:12" ht="56.25" customHeight="1">
      <c r="A3846" s="200" t="s">
        <v>628</v>
      </c>
      <c r="B3846" s="193" t="s">
        <v>627</v>
      </c>
      <c r="C3846" s="194">
        <v>42800</v>
      </c>
      <c r="D3846" s="194" t="s">
        <v>6677</v>
      </c>
      <c r="E3846" s="195" t="s">
        <v>3</v>
      </c>
      <c r="F3846" s="195">
        <v>1481006</v>
      </c>
      <c r="G3846" s="195"/>
      <c r="H3846" s="196" t="s">
        <v>6678</v>
      </c>
      <c r="I3846" s="197">
        <v>0</v>
      </c>
      <c r="J3846" s="197">
        <v>180</v>
      </c>
      <c r="K3846" s="198">
        <f t="shared" si="59"/>
        <v>180</v>
      </c>
      <c r="L3846" s="199" t="s">
        <v>1580</v>
      </c>
    </row>
    <row r="3847" spans="1:12" ht="56.25" customHeight="1">
      <c r="A3847" s="200">
        <v>682</v>
      </c>
      <c r="B3847" s="193" t="s">
        <v>1352</v>
      </c>
      <c r="C3847" s="194">
        <v>42800</v>
      </c>
      <c r="D3847" s="194" t="s">
        <v>6348</v>
      </c>
      <c r="E3847" s="195" t="s">
        <v>3</v>
      </c>
      <c r="F3847" s="195">
        <v>1481019</v>
      </c>
      <c r="G3847" s="195"/>
      <c r="H3847" s="196" t="s">
        <v>6349</v>
      </c>
      <c r="I3847" s="197">
        <v>0</v>
      </c>
      <c r="J3847" s="197">
        <v>16.2</v>
      </c>
      <c r="K3847" s="198">
        <f t="shared" si="59"/>
        <v>16.2</v>
      </c>
      <c r="L3847" s="199" t="s">
        <v>1580</v>
      </c>
    </row>
    <row r="3848" spans="1:12" ht="56.25" customHeight="1">
      <c r="A3848" s="200">
        <v>670</v>
      </c>
      <c r="B3848" s="193" t="s">
        <v>1404</v>
      </c>
      <c r="C3848" s="194">
        <v>42800</v>
      </c>
      <c r="D3848" s="194" t="s">
        <v>6305</v>
      </c>
      <c r="E3848" s="195" t="s">
        <v>3</v>
      </c>
      <c r="F3848" s="195">
        <v>1481026</v>
      </c>
      <c r="G3848" s="195"/>
      <c r="H3848" s="196" t="s">
        <v>6306</v>
      </c>
      <c r="I3848" s="197">
        <v>0</v>
      </c>
      <c r="J3848" s="197">
        <v>5940</v>
      </c>
      <c r="K3848" s="198">
        <f t="shared" si="59"/>
        <v>5940</v>
      </c>
      <c r="L3848" s="199" t="s">
        <v>1580</v>
      </c>
    </row>
    <row r="3849" spans="1:12" ht="56.25" customHeight="1">
      <c r="A3849" s="200" t="s">
        <v>628</v>
      </c>
      <c r="B3849" s="193" t="s">
        <v>627</v>
      </c>
      <c r="C3849" s="194">
        <v>42800</v>
      </c>
      <c r="D3849" s="194" t="s">
        <v>6679</v>
      </c>
      <c r="E3849" s="195" t="s">
        <v>3</v>
      </c>
      <c r="F3849" s="195">
        <v>1481066</v>
      </c>
      <c r="G3849" s="195"/>
      <c r="H3849" s="196" t="s">
        <v>6680</v>
      </c>
      <c r="I3849" s="197">
        <v>0</v>
      </c>
      <c r="J3849" s="197">
        <v>256</v>
      </c>
      <c r="K3849" s="198">
        <f t="shared" ref="K3849:K3912" si="60">+I3849+J3849</f>
        <v>256</v>
      </c>
      <c r="L3849" s="199" t="s">
        <v>1580</v>
      </c>
    </row>
    <row r="3850" spans="1:12" ht="56.25" customHeight="1">
      <c r="A3850" s="200">
        <v>86</v>
      </c>
      <c r="B3850" s="193" t="s">
        <v>1409</v>
      </c>
      <c r="C3850" s="194">
        <v>42800</v>
      </c>
      <c r="D3850" s="194" t="s">
        <v>4596</v>
      </c>
      <c r="E3850" s="195" t="s">
        <v>3</v>
      </c>
      <c r="F3850" s="195">
        <v>1481080</v>
      </c>
      <c r="G3850" s="195"/>
      <c r="H3850" s="196" t="s">
        <v>4597</v>
      </c>
      <c r="I3850" s="197">
        <v>0</v>
      </c>
      <c r="J3850" s="197">
        <v>1064</v>
      </c>
      <c r="K3850" s="198">
        <f t="shared" si="60"/>
        <v>1064</v>
      </c>
      <c r="L3850" s="199" t="s">
        <v>1580</v>
      </c>
    </row>
    <row r="3851" spans="1:12" ht="56.25" customHeight="1">
      <c r="A3851" s="200" t="s">
        <v>628</v>
      </c>
      <c r="B3851" s="193" t="s">
        <v>627</v>
      </c>
      <c r="C3851" s="194">
        <v>42800</v>
      </c>
      <c r="D3851" s="194" t="s">
        <v>6681</v>
      </c>
      <c r="E3851" s="195" t="s">
        <v>3</v>
      </c>
      <c r="F3851" s="195">
        <v>1481089</v>
      </c>
      <c r="G3851" s="195"/>
      <c r="H3851" s="196" t="s">
        <v>6682</v>
      </c>
      <c r="I3851" s="197">
        <v>0</v>
      </c>
      <c r="J3851" s="197">
        <v>70</v>
      </c>
      <c r="K3851" s="198">
        <f t="shared" si="60"/>
        <v>70</v>
      </c>
      <c r="L3851" s="199" t="s">
        <v>1580</v>
      </c>
    </row>
    <row r="3852" spans="1:12" ht="56.25" customHeight="1">
      <c r="A3852" s="200" t="s">
        <v>628</v>
      </c>
      <c r="B3852" s="193" t="s">
        <v>627</v>
      </c>
      <c r="C3852" s="194">
        <v>42800</v>
      </c>
      <c r="D3852" s="194" t="s">
        <v>6683</v>
      </c>
      <c r="E3852" s="195" t="s">
        <v>3</v>
      </c>
      <c r="F3852" s="195">
        <v>1481091</v>
      </c>
      <c r="G3852" s="195"/>
      <c r="H3852" s="196" t="s">
        <v>6684</v>
      </c>
      <c r="I3852" s="197">
        <v>0</v>
      </c>
      <c r="J3852" s="197">
        <v>180</v>
      </c>
      <c r="K3852" s="198">
        <f t="shared" si="60"/>
        <v>180</v>
      </c>
      <c r="L3852" s="199" t="s">
        <v>1580</v>
      </c>
    </row>
    <row r="3853" spans="1:12" ht="56.25" customHeight="1">
      <c r="A3853" s="200" t="s">
        <v>628</v>
      </c>
      <c r="B3853" s="193" t="s">
        <v>627</v>
      </c>
      <c r="C3853" s="194">
        <v>42800</v>
      </c>
      <c r="D3853" s="194" t="s">
        <v>6685</v>
      </c>
      <c r="E3853" s="195" t="s">
        <v>3</v>
      </c>
      <c r="F3853" s="195">
        <v>1481095</v>
      </c>
      <c r="G3853" s="195"/>
      <c r="H3853" s="196" t="s">
        <v>6686</v>
      </c>
      <c r="I3853" s="197">
        <v>0</v>
      </c>
      <c r="J3853" s="197">
        <v>70</v>
      </c>
      <c r="K3853" s="198">
        <f t="shared" si="60"/>
        <v>70</v>
      </c>
      <c r="L3853" s="199" t="s">
        <v>1580</v>
      </c>
    </row>
    <row r="3854" spans="1:12" ht="56.25" customHeight="1">
      <c r="A3854" s="200" t="s">
        <v>628</v>
      </c>
      <c r="B3854" s="193" t="s">
        <v>627</v>
      </c>
      <c r="C3854" s="194">
        <v>42800</v>
      </c>
      <c r="D3854" s="194" t="s">
        <v>6687</v>
      </c>
      <c r="E3854" s="195" t="s">
        <v>3</v>
      </c>
      <c r="F3854" s="195">
        <v>1481097</v>
      </c>
      <c r="G3854" s="195"/>
      <c r="H3854" s="196" t="s">
        <v>6688</v>
      </c>
      <c r="I3854" s="197">
        <v>0</v>
      </c>
      <c r="J3854" s="197">
        <v>590</v>
      </c>
      <c r="K3854" s="198">
        <f t="shared" si="60"/>
        <v>590</v>
      </c>
      <c r="L3854" s="199" t="s">
        <v>1580</v>
      </c>
    </row>
    <row r="3855" spans="1:12" ht="56.25" customHeight="1">
      <c r="A3855" s="200" t="s">
        <v>628</v>
      </c>
      <c r="B3855" s="193" t="s">
        <v>627</v>
      </c>
      <c r="C3855" s="194">
        <v>42800</v>
      </c>
      <c r="D3855" s="194" t="s">
        <v>6689</v>
      </c>
      <c r="E3855" s="195" t="s">
        <v>3</v>
      </c>
      <c r="F3855" s="195">
        <v>1481100</v>
      </c>
      <c r="G3855" s="195"/>
      <c r="H3855" s="196" t="s">
        <v>6690</v>
      </c>
      <c r="I3855" s="197">
        <v>0</v>
      </c>
      <c r="J3855" s="197">
        <v>590</v>
      </c>
      <c r="K3855" s="198">
        <f t="shared" si="60"/>
        <v>590</v>
      </c>
      <c r="L3855" s="199" t="s">
        <v>1580</v>
      </c>
    </row>
    <row r="3856" spans="1:12" ht="56.25" customHeight="1">
      <c r="A3856" s="200" t="s">
        <v>628</v>
      </c>
      <c r="B3856" s="193" t="s">
        <v>627</v>
      </c>
      <c r="C3856" s="194">
        <v>42800</v>
      </c>
      <c r="D3856" s="194" t="s">
        <v>6691</v>
      </c>
      <c r="E3856" s="195" t="s">
        <v>3</v>
      </c>
      <c r="F3856" s="195">
        <v>1481102</v>
      </c>
      <c r="G3856" s="195"/>
      <c r="H3856" s="196" t="s">
        <v>6692</v>
      </c>
      <c r="I3856" s="197">
        <v>0</v>
      </c>
      <c r="J3856" s="197">
        <v>590</v>
      </c>
      <c r="K3856" s="198">
        <f t="shared" si="60"/>
        <v>590</v>
      </c>
      <c r="L3856" s="199" t="s">
        <v>1580</v>
      </c>
    </row>
    <row r="3857" spans="1:12" ht="56.25" customHeight="1">
      <c r="A3857" s="200" t="s">
        <v>628</v>
      </c>
      <c r="B3857" s="193" t="s">
        <v>627</v>
      </c>
      <c r="C3857" s="194">
        <v>42800</v>
      </c>
      <c r="D3857" s="194" t="s">
        <v>6693</v>
      </c>
      <c r="E3857" s="195" t="s">
        <v>3</v>
      </c>
      <c r="F3857" s="195">
        <v>1481104</v>
      </c>
      <c r="G3857" s="195"/>
      <c r="H3857" s="196" t="s">
        <v>6694</v>
      </c>
      <c r="I3857" s="197">
        <v>0</v>
      </c>
      <c r="J3857" s="197">
        <v>590</v>
      </c>
      <c r="K3857" s="198">
        <f t="shared" si="60"/>
        <v>590</v>
      </c>
      <c r="L3857" s="199" t="s">
        <v>1580</v>
      </c>
    </row>
    <row r="3858" spans="1:12" ht="56.25" customHeight="1">
      <c r="A3858" s="200" t="s">
        <v>628</v>
      </c>
      <c r="B3858" s="193" t="s">
        <v>627</v>
      </c>
      <c r="C3858" s="194">
        <v>42800</v>
      </c>
      <c r="D3858" s="194" t="s">
        <v>6695</v>
      </c>
      <c r="E3858" s="195" t="s">
        <v>3</v>
      </c>
      <c r="F3858" s="195">
        <v>1481121</v>
      </c>
      <c r="G3858" s="195"/>
      <c r="H3858" s="196" t="s">
        <v>6696</v>
      </c>
      <c r="I3858" s="197">
        <v>0</v>
      </c>
      <c r="J3858" s="197">
        <v>228.67</v>
      </c>
      <c r="K3858" s="198">
        <f t="shared" si="60"/>
        <v>228.67</v>
      </c>
      <c r="L3858" s="199" t="s">
        <v>1580</v>
      </c>
    </row>
    <row r="3859" spans="1:12" ht="56.25" customHeight="1">
      <c r="A3859" s="200" t="s">
        <v>628</v>
      </c>
      <c r="B3859" s="193" t="s">
        <v>627</v>
      </c>
      <c r="C3859" s="194">
        <v>42800</v>
      </c>
      <c r="D3859" s="194" t="s">
        <v>6697</v>
      </c>
      <c r="E3859" s="195" t="s">
        <v>3</v>
      </c>
      <c r="F3859" s="195">
        <v>1481123</v>
      </c>
      <c r="G3859" s="195"/>
      <c r="H3859" s="196" t="s">
        <v>6698</v>
      </c>
      <c r="I3859" s="197">
        <v>0</v>
      </c>
      <c r="J3859" s="197">
        <v>0.68</v>
      </c>
      <c r="K3859" s="204">
        <f t="shared" si="60"/>
        <v>0.68</v>
      </c>
      <c r="L3859" s="199" t="s">
        <v>8305</v>
      </c>
    </row>
    <row r="3860" spans="1:12" ht="56.25" customHeight="1">
      <c r="A3860" s="200" t="s">
        <v>628</v>
      </c>
      <c r="B3860" s="193" t="s">
        <v>627</v>
      </c>
      <c r="C3860" s="194">
        <v>42800</v>
      </c>
      <c r="D3860" s="194" t="s">
        <v>6699</v>
      </c>
      <c r="E3860" s="195" t="s">
        <v>3</v>
      </c>
      <c r="F3860" s="195">
        <v>1481160</v>
      </c>
      <c r="G3860" s="195"/>
      <c r="H3860" s="196" t="s">
        <v>6700</v>
      </c>
      <c r="I3860" s="197">
        <v>0</v>
      </c>
      <c r="J3860" s="197">
        <v>2404.39</v>
      </c>
      <c r="K3860" s="198">
        <f t="shared" si="60"/>
        <v>2404.39</v>
      </c>
      <c r="L3860" s="199" t="s">
        <v>1580</v>
      </c>
    </row>
    <row r="3861" spans="1:12" ht="56.25" customHeight="1">
      <c r="A3861" s="200" t="s">
        <v>628</v>
      </c>
      <c r="B3861" s="193" t="s">
        <v>627</v>
      </c>
      <c r="C3861" s="194">
        <v>42800</v>
      </c>
      <c r="D3861" s="194" t="s">
        <v>6701</v>
      </c>
      <c r="E3861" s="195" t="s">
        <v>3</v>
      </c>
      <c r="F3861" s="195">
        <v>1481181</v>
      </c>
      <c r="G3861" s="195"/>
      <c r="H3861" s="196" t="s">
        <v>6702</v>
      </c>
      <c r="I3861" s="197">
        <v>0</v>
      </c>
      <c r="J3861" s="197">
        <v>504.78</v>
      </c>
      <c r="K3861" s="198">
        <f t="shared" si="60"/>
        <v>504.78</v>
      </c>
      <c r="L3861" s="199" t="s">
        <v>1580</v>
      </c>
    </row>
    <row r="3862" spans="1:12" ht="56.25" customHeight="1">
      <c r="A3862" s="200" t="s">
        <v>628</v>
      </c>
      <c r="B3862" s="193" t="s">
        <v>627</v>
      </c>
      <c r="C3862" s="194">
        <v>42800</v>
      </c>
      <c r="D3862" s="194" t="s">
        <v>6703</v>
      </c>
      <c r="E3862" s="195" t="s">
        <v>3</v>
      </c>
      <c r="F3862" s="195">
        <v>1481184</v>
      </c>
      <c r="G3862" s="195"/>
      <c r="H3862" s="196" t="s">
        <v>6704</v>
      </c>
      <c r="I3862" s="197">
        <v>0</v>
      </c>
      <c r="J3862" s="197">
        <v>1016</v>
      </c>
      <c r="K3862" s="198">
        <f t="shared" si="60"/>
        <v>1016</v>
      </c>
      <c r="L3862" s="199" t="s">
        <v>1580</v>
      </c>
    </row>
    <row r="3863" spans="1:12" ht="56.25" customHeight="1">
      <c r="A3863" s="200">
        <v>41</v>
      </c>
      <c r="B3863" s="193" t="s">
        <v>1421</v>
      </c>
      <c r="C3863" s="194">
        <v>42800</v>
      </c>
      <c r="D3863" s="194" t="s">
        <v>4352</v>
      </c>
      <c r="E3863" s="195" t="s">
        <v>3</v>
      </c>
      <c r="F3863" s="195">
        <v>1481193</v>
      </c>
      <c r="G3863" s="195"/>
      <c r="H3863" s="196" t="s">
        <v>4353</v>
      </c>
      <c r="I3863" s="197">
        <v>0</v>
      </c>
      <c r="J3863" s="197">
        <v>509.5</v>
      </c>
      <c r="K3863" s="198">
        <f t="shared" si="60"/>
        <v>509.5</v>
      </c>
      <c r="L3863" s="199" t="s">
        <v>1580</v>
      </c>
    </row>
    <row r="3864" spans="1:12" ht="56.25" customHeight="1">
      <c r="A3864" s="200">
        <v>591</v>
      </c>
      <c r="B3864" s="193" t="s">
        <v>6173</v>
      </c>
      <c r="C3864" s="194">
        <v>42800</v>
      </c>
      <c r="D3864" s="194" t="s">
        <v>6180</v>
      </c>
      <c r="E3864" s="195" t="s">
        <v>3</v>
      </c>
      <c r="F3864" s="195">
        <v>1481205</v>
      </c>
      <c r="G3864" s="195"/>
      <c r="H3864" s="196" t="s">
        <v>6181</v>
      </c>
      <c r="I3864" s="197">
        <v>0</v>
      </c>
      <c r="J3864" s="197">
        <v>0.05</v>
      </c>
      <c r="K3864" s="204">
        <f t="shared" si="60"/>
        <v>0.05</v>
      </c>
      <c r="L3864" s="199" t="s">
        <v>8305</v>
      </c>
    </row>
    <row r="3865" spans="1:12" ht="56.25" customHeight="1">
      <c r="A3865" s="200">
        <v>591</v>
      </c>
      <c r="B3865" s="193" t="s">
        <v>6173</v>
      </c>
      <c r="C3865" s="194">
        <v>42800</v>
      </c>
      <c r="D3865" s="194" t="s">
        <v>6182</v>
      </c>
      <c r="E3865" s="195" t="s">
        <v>3</v>
      </c>
      <c r="F3865" s="195">
        <v>1481211</v>
      </c>
      <c r="G3865" s="195"/>
      <c r="H3865" s="196" t="s">
        <v>6183</v>
      </c>
      <c r="I3865" s="197">
        <v>0</v>
      </c>
      <c r="J3865" s="197">
        <v>300</v>
      </c>
      <c r="K3865" s="198">
        <f t="shared" si="60"/>
        <v>300</v>
      </c>
      <c r="L3865" s="199" t="s">
        <v>1580</v>
      </c>
    </row>
    <row r="3866" spans="1:12" ht="56.25" customHeight="1">
      <c r="A3866" s="200">
        <v>132</v>
      </c>
      <c r="B3866" s="193" t="s">
        <v>1414</v>
      </c>
      <c r="C3866" s="194">
        <v>42800</v>
      </c>
      <c r="D3866" s="194" t="s">
        <v>4879</v>
      </c>
      <c r="E3866" s="195" t="s">
        <v>3</v>
      </c>
      <c r="F3866" s="195">
        <v>1481224</v>
      </c>
      <c r="G3866" s="195"/>
      <c r="H3866" s="196" t="s">
        <v>4880</v>
      </c>
      <c r="I3866" s="197">
        <v>0</v>
      </c>
      <c r="J3866" s="197">
        <v>484</v>
      </c>
      <c r="K3866" s="198">
        <f t="shared" si="60"/>
        <v>484</v>
      </c>
      <c r="L3866" s="199" t="s">
        <v>1580</v>
      </c>
    </row>
    <row r="3867" spans="1:12" ht="56.25" customHeight="1">
      <c r="A3867" s="200" t="s">
        <v>628</v>
      </c>
      <c r="B3867" s="193" t="s">
        <v>627</v>
      </c>
      <c r="C3867" s="194">
        <v>42800</v>
      </c>
      <c r="D3867" s="194" t="s">
        <v>6705</v>
      </c>
      <c r="E3867" s="195" t="s">
        <v>3</v>
      </c>
      <c r="F3867" s="195">
        <v>1481232</v>
      </c>
      <c r="G3867" s="195"/>
      <c r="H3867" s="196" t="s">
        <v>6706</v>
      </c>
      <c r="I3867" s="197">
        <v>0</v>
      </c>
      <c r="J3867" s="197">
        <v>450</v>
      </c>
      <c r="K3867" s="198">
        <f t="shared" si="60"/>
        <v>450</v>
      </c>
      <c r="L3867" s="199" t="s">
        <v>1580</v>
      </c>
    </row>
    <row r="3868" spans="1:12" ht="56.25" customHeight="1">
      <c r="A3868" s="200" t="s">
        <v>628</v>
      </c>
      <c r="B3868" s="193" t="s">
        <v>627</v>
      </c>
      <c r="C3868" s="194">
        <v>42800</v>
      </c>
      <c r="D3868" s="194" t="s">
        <v>6707</v>
      </c>
      <c r="E3868" s="195" t="s">
        <v>3</v>
      </c>
      <c r="F3868" s="195">
        <v>1481233</v>
      </c>
      <c r="G3868" s="195"/>
      <c r="H3868" s="196" t="s">
        <v>6708</v>
      </c>
      <c r="I3868" s="197">
        <v>0</v>
      </c>
      <c r="J3868" s="197">
        <v>250</v>
      </c>
      <c r="K3868" s="198">
        <f t="shared" si="60"/>
        <v>250</v>
      </c>
      <c r="L3868" s="199" t="s">
        <v>1580</v>
      </c>
    </row>
    <row r="3869" spans="1:12" ht="56.25" customHeight="1">
      <c r="A3869" s="200">
        <v>378</v>
      </c>
      <c r="B3869" s="193" t="s">
        <v>1462</v>
      </c>
      <c r="C3869" s="194">
        <v>42800</v>
      </c>
      <c r="D3869" s="194" t="s">
        <v>5449</v>
      </c>
      <c r="E3869" s="195" t="s">
        <v>3</v>
      </c>
      <c r="F3869" s="195">
        <v>1481236</v>
      </c>
      <c r="G3869" s="195"/>
      <c r="H3869" s="196" t="s">
        <v>5450</v>
      </c>
      <c r="I3869" s="197">
        <v>0</v>
      </c>
      <c r="J3869" s="197">
        <v>109.14</v>
      </c>
      <c r="K3869" s="198">
        <f t="shared" si="60"/>
        <v>109.14</v>
      </c>
      <c r="L3869" s="199" t="s">
        <v>1580</v>
      </c>
    </row>
    <row r="3870" spans="1:12" ht="56.25" customHeight="1">
      <c r="A3870" s="200" t="s">
        <v>628</v>
      </c>
      <c r="B3870" s="193" t="s">
        <v>627</v>
      </c>
      <c r="C3870" s="194">
        <v>42800</v>
      </c>
      <c r="D3870" s="194" t="s">
        <v>6709</v>
      </c>
      <c r="E3870" s="195" t="s">
        <v>3</v>
      </c>
      <c r="F3870" s="195">
        <v>1481238</v>
      </c>
      <c r="G3870" s="195"/>
      <c r="H3870" s="196" t="s">
        <v>6710</v>
      </c>
      <c r="I3870" s="197">
        <v>0</v>
      </c>
      <c r="J3870" s="197">
        <v>180</v>
      </c>
      <c r="K3870" s="198">
        <f t="shared" si="60"/>
        <v>180</v>
      </c>
      <c r="L3870" s="199" t="s">
        <v>1580</v>
      </c>
    </row>
    <row r="3871" spans="1:12" ht="56.25" customHeight="1">
      <c r="A3871" s="200">
        <v>70</v>
      </c>
      <c r="B3871" s="193" t="s">
        <v>4499</v>
      </c>
      <c r="C3871" s="194">
        <v>42800</v>
      </c>
      <c r="D3871" s="194" t="s">
        <v>4520</v>
      </c>
      <c r="E3871" s="195" t="s">
        <v>3</v>
      </c>
      <c r="F3871" s="195">
        <v>1481245</v>
      </c>
      <c r="G3871" s="195"/>
      <c r="H3871" s="196" t="s">
        <v>4521</v>
      </c>
      <c r="I3871" s="197">
        <v>0</v>
      </c>
      <c r="J3871" s="197">
        <v>714.96</v>
      </c>
      <c r="K3871" s="198">
        <f t="shared" si="60"/>
        <v>714.96</v>
      </c>
      <c r="L3871" s="199" t="s">
        <v>1580</v>
      </c>
    </row>
    <row r="3872" spans="1:12" ht="56.25" customHeight="1">
      <c r="A3872" s="200">
        <v>48</v>
      </c>
      <c r="B3872" s="193" t="s">
        <v>1336</v>
      </c>
      <c r="C3872" s="194">
        <v>42800</v>
      </c>
      <c r="D3872" s="194" t="s">
        <v>4450</v>
      </c>
      <c r="E3872" s="195" t="s">
        <v>3</v>
      </c>
      <c r="F3872" s="195">
        <v>1481250</v>
      </c>
      <c r="G3872" s="195"/>
      <c r="H3872" s="196" t="s">
        <v>4451</v>
      </c>
      <c r="I3872" s="197">
        <v>0</v>
      </c>
      <c r="J3872" s="197">
        <v>2021.86</v>
      </c>
      <c r="K3872" s="198">
        <f t="shared" si="60"/>
        <v>2021.86</v>
      </c>
      <c r="L3872" s="199" t="s">
        <v>1580</v>
      </c>
    </row>
    <row r="3873" spans="1:12" ht="56.25" customHeight="1">
      <c r="A3873" s="200">
        <v>48</v>
      </c>
      <c r="B3873" s="193" t="s">
        <v>1336</v>
      </c>
      <c r="C3873" s="194">
        <v>42800</v>
      </c>
      <c r="D3873" s="194" t="s">
        <v>4452</v>
      </c>
      <c r="E3873" s="195" t="s">
        <v>3</v>
      </c>
      <c r="F3873" s="195">
        <v>1481251</v>
      </c>
      <c r="G3873" s="195"/>
      <c r="H3873" s="196" t="s">
        <v>4453</v>
      </c>
      <c r="I3873" s="197">
        <v>0</v>
      </c>
      <c r="J3873" s="197">
        <v>18000</v>
      </c>
      <c r="K3873" s="198">
        <f t="shared" si="60"/>
        <v>18000</v>
      </c>
      <c r="L3873" s="199" t="s">
        <v>1580</v>
      </c>
    </row>
    <row r="3874" spans="1:12" ht="56.25" customHeight="1">
      <c r="A3874" s="200" t="s">
        <v>628</v>
      </c>
      <c r="B3874" s="193" t="s">
        <v>627</v>
      </c>
      <c r="C3874" s="194">
        <v>42800</v>
      </c>
      <c r="D3874" s="194" t="s">
        <v>6711</v>
      </c>
      <c r="E3874" s="195" t="s">
        <v>3</v>
      </c>
      <c r="F3874" s="195">
        <v>1481268</v>
      </c>
      <c r="G3874" s="195"/>
      <c r="H3874" s="196" t="s">
        <v>6712</v>
      </c>
      <c r="I3874" s="197">
        <v>0</v>
      </c>
      <c r="J3874" s="197">
        <v>1968.57</v>
      </c>
      <c r="K3874" s="198">
        <f t="shared" si="60"/>
        <v>1968.57</v>
      </c>
      <c r="L3874" s="199" t="s">
        <v>1580</v>
      </c>
    </row>
    <row r="3875" spans="1:12" ht="56.25" customHeight="1">
      <c r="A3875" s="200" t="s">
        <v>628</v>
      </c>
      <c r="B3875" s="193" t="s">
        <v>627</v>
      </c>
      <c r="C3875" s="194">
        <v>42800</v>
      </c>
      <c r="D3875" s="194" t="s">
        <v>6713</v>
      </c>
      <c r="E3875" s="195" t="s">
        <v>3</v>
      </c>
      <c r="F3875" s="195">
        <v>1481285</v>
      </c>
      <c r="G3875" s="195"/>
      <c r="H3875" s="196" t="s">
        <v>6714</v>
      </c>
      <c r="I3875" s="197">
        <v>0</v>
      </c>
      <c r="J3875" s="197">
        <v>280</v>
      </c>
      <c r="K3875" s="198">
        <f t="shared" si="60"/>
        <v>280</v>
      </c>
      <c r="L3875" s="199" t="s">
        <v>1580</v>
      </c>
    </row>
    <row r="3876" spans="1:12" ht="56.25" customHeight="1">
      <c r="A3876" s="200">
        <v>25</v>
      </c>
      <c r="B3876" s="193" t="s">
        <v>1408</v>
      </c>
      <c r="C3876" s="194">
        <v>42800</v>
      </c>
      <c r="D3876" s="194" t="s">
        <v>4253</v>
      </c>
      <c r="E3876" s="195" t="s">
        <v>3</v>
      </c>
      <c r="F3876" s="195">
        <v>1481286</v>
      </c>
      <c r="G3876" s="195"/>
      <c r="H3876" s="196" t="s">
        <v>4254</v>
      </c>
      <c r="I3876" s="197">
        <v>0</v>
      </c>
      <c r="J3876" s="197">
        <v>5500</v>
      </c>
      <c r="K3876" s="198">
        <f t="shared" si="60"/>
        <v>5500</v>
      </c>
      <c r="L3876" s="199" t="s">
        <v>1580</v>
      </c>
    </row>
    <row r="3877" spans="1:12" ht="56.25" customHeight="1">
      <c r="A3877" s="200">
        <v>25</v>
      </c>
      <c r="B3877" s="193" t="s">
        <v>1408</v>
      </c>
      <c r="C3877" s="194">
        <v>42800</v>
      </c>
      <c r="D3877" s="194" t="s">
        <v>4255</v>
      </c>
      <c r="E3877" s="195" t="s">
        <v>3</v>
      </c>
      <c r="F3877" s="195">
        <v>1481287</v>
      </c>
      <c r="G3877" s="195"/>
      <c r="H3877" s="196" t="s">
        <v>4254</v>
      </c>
      <c r="I3877" s="197">
        <v>0</v>
      </c>
      <c r="J3877" s="197">
        <v>5500</v>
      </c>
      <c r="K3877" s="198">
        <f t="shared" si="60"/>
        <v>5500</v>
      </c>
      <c r="L3877" s="199" t="s">
        <v>1580</v>
      </c>
    </row>
    <row r="3878" spans="1:12" ht="56.25" customHeight="1">
      <c r="A3878" s="200">
        <v>48</v>
      </c>
      <c r="B3878" s="193" t="s">
        <v>1336</v>
      </c>
      <c r="C3878" s="194">
        <v>42800</v>
      </c>
      <c r="D3878" s="194" t="s">
        <v>4454</v>
      </c>
      <c r="E3878" s="195" t="s">
        <v>3</v>
      </c>
      <c r="F3878" s="195">
        <v>1481307</v>
      </c>
      <c r="G3878" s="195"/>
      <c r="H3878" s="196" t="s">
        <v>4455</v>
      </c>
      <c r="I3878" s="197">
        <v>0</v>
      </c>
      <c r="J3878" s="197">
        <v>261</v>
      </c>
      <c r="K3878" s="198">
        <f t="shared" si="60"/>
        <v>261</v>
      </c>
      <c r="L3878" s="199" t="s">
        <v>1580</v>
      </c>
    </row>
    <row r="3879" spans="1:12" ht="56.25" customHeight="1">
      <c r="A3879" s="200">
        <v>48</v>
      </c>
      <c r="B3879" s="193" t="s">
        <v>1336</v>
      </c>
      <c r="C3879" s="194">
        <v>42800</v>
      </c>
      <c r="D3879" s="194" t="s">
        <v>4456</v>
      </c>
      <c r="E3879" s="195" t="s">
        <v>3</v>
      </c>
      <c r="F3879" s="195">
        <v>1481309</v>
      </c>
      <c r="G3879" s="195"/>
      <c r="H3879" s="196" t="s">
        <v>4457</v>
      </c>
      <c r="I3879" s="197">
        <v>0</v>
      </c>
      <c r="J3879" s="197">
        <v>1113</v>
      </c>
      <c r="K3879" s="198">
        <f t="shared" si="60"/>
        <v>1113</v>
      </c>
      <c r="L3879" s="199" t="s">
        <v>1580</v>
      </c>
    </row>
    <row r="3880" spans="1:12" ht="56.25" customHeight="1">
      <c r="A3880" s="200">
        <v>48</v>
      </c>
      <c r="B3880" s="193" t="s">
        <v>1336</v>
      </c>
      <c r="C3880" s="194">
        <v>42800</v>
      </c>
      <c r="D3880" s="194" t="s">
        <v>4458</v>
      </c>
      <c r="E3880" s="195" t="s">
        <v>3</v>
      </c>
      <c r="F3880" s="195">
        <v>1481311</v>
      </c>
      <c r="G3880" s="195"/>
      <c r="H3880" s="196" t="s">
        <v>4459</v>
      </c>
      <c r="I3880" s="197">
        <v>0</v>
      </c>
      <c r="J3880" s="197">
        <v>161.5</v>
      </c>
      <c r="K3880" s="198">
        <f t="shared" si="60"/>
        <v>161.5</v>
      </c>
      <c r="L3880" s="199" t="s">
        <v>1580</v>
      </c>
    </row>
    <row r="3881" spans="1:12" ht="56.25" customHeight="1">
      <c r="A3881" s="200">
        <v>48</v>
      </c>
      <c r="B3881" s="193" t="s">
        <v>1336</v>
      </c>
      <c r="C3881" s="194">
        <v>42800</v>
      </c>
      <c r="D3881" s="194" t="s">
        <v>4460</v>
      </c>
      <c r="E3881" s="195" t="s">
        <v>3</v>
      </c>
      <c r="F3881" s="195">
        <v>1481312</v>
      </c>
      <c r="G3881" s="195"/>
      <c r="H3881" s="196" t="s">
        <v>4461</v>
      </c>
      <c r="I3881" s="197">
        <v>0</v>
      </c>
      <c r="J3881" s="197">
        <v>26</v>
      </c>
      <c r="K3881" s="198">
        <f t="shared" si="60"/>
        <v>26</v>
      </c>
      <c r="L3881" s="199" t="s">
        <v>1580</v>
      </c>
    </row>
    <row r="3882" spans="1:12" ht="56.25" customHeight="1">
      <c r="A3882" s="200">
        <v>223</v>
      </c>
      <c r="B3882" s="193" t="s">
        <v>1330</v>
      </c>
      <c r="C3882" s="194">
        <v>42800</v>
      </c>
      <c r="D3882" s="194" t="s">
        <v>4997</v>
      </c>
      <c r="E3882" s="195" t="s">
        <v>3</v>
      </c>
      <c r="F3882" s="195">
        <v>1481320</v>
      </c>
      <c r="G3882" s="195"/>
      <c r="H3882" s="196" t="s">
        <v>4998</v>
      </c>
      <c r="I3882" s="197">
        <v>0</v>
      </c>
      <c r="J3882" s="197">
        <v>1473</v>
      </c>
      <c r="K3882" s="198">
        <f t="shared" si="60"/>
        <v>1473</v>
      </c>
      <c r="L3882" s="199" t="s">
        <v>1580</v>
      </c>
    </row>
    <row r="3883" spans="1:12" ht="56.25" customHeight="1">
      <c r="A3883" s="200" t="s">
        <v>628</v>
      </c>
      <c r="B3883" s="193" t="s">
        <v>627</v>
      </c>
      <c r="C3883" s="194">
        <v>42800</v>
      </c>
      <c r="D3883" s="194" t="s">
        <v>6715</v>
      </c>
      <c r="E3883" s="195" t="s">
        <v>3</v>
      </c>
      <c r="F3883" s="195">
        <v>1481339</v>
      </c>
      <c r="G3883" s="195"/>
      <c r="H3883" s="196" t="s">
        <v>6716</v>
      </c>
      <c r="I3883" s="197">
        <v>0</v>
      </c>
      <c r="J3883" s="197">
        <v>279</v>
      </c>
      <c r="K3883" s="198">
        <f t="shared" si="60"/>
        <v>279</v>
      </c>
      <c r="L3883" s="199" t="s">
        <v>1580</v>
      </c>
    </row>
    <row r="3884" spans="1:12" ht="56.25" customHeight="1">
      <c r="A3884" s="200">
        <v>48</v>
      </c>
      <c r="B3884" s="193" t="s">
        <v>1336</v>
      </c>
      <c r="C3884" s="194">
        <v>42800</v>
      </c>
      <c r="D3884" s="194" t="s">
        <v>4462</v>
      </c>
      <c r="E3884" s="195" t="s">
        <v>3</v>
      </c>
      <c r="F3884" s="195">
        <v>1481355</v>
      </c>
      <c r="G3884" s="195"/>
      <c r="H3884" s="196" t="s">
        <v>4463</v>
      </c>
      <c r="I3884" s="197">
        <v>0</v>
      </c>
      <c r="J3884" s="197">
        <v>628</v>
      </c>
      <c r="K3884" s="198">
        <f t="shared" si="60"/>
        <v>628</v>
      </c>
      <c r="L3884" s="199" t="s">
        <v>1580</v>
      </c>
    </row>
    <row r="3885" spans="1:12" ht="56.25" customHeight="1">
      <c r="A3885" s="200">
        <v>48</v>
      </c>
      <c r="B3885" s="193" t="s">
        <v>1336</v>
      </c>
      <c r="C3885" s="194">
        <v>42800</v>
      </c>
      <c r="D3885" s="194" t="s">
        <v>4464</v>
      </c>
      <c r="E3885" s="195" t="s">
        <v>3</v>
      </c>
      <c r="F3885" s="195">
        <v>1481360</v>
      </c>
      <c r="G3885" s="195"/>
      <c r="H3885" s="196" t="s">
        <v>4465</v>
      </c>
      <c r="I3885" s="197">
        <v>0</v>
      </c>
      <c r="J3885" s="197">
        <v>1007</v>
      </c>
      <c r="K3885" s="198">
        <f t="shared" si="60"/>
        <v>1007</v>
      </c>
      <c r="L3885" s="199" t="s">
        <v>1580</v>
      </c>
    </row>
    <row r="3886" spans="1:12" ht="56.25" customHeight="1">
      <c r="A3886" s="200">
        <v>48</v>
      </c>
      <c r="B3886" s="193" t="s">
        <v>1336</v>
      </c>
      <c r="C3886" s="194">
        <v>42800</v>
      </c>
      <c r="D3886" s="194" t="s">
        <v>4466</v>
      </c>
      <c r="E3886" s="195" t="s">
        <v>3</v>
      </c>
      <c r="F3886" s="195">
        <v>1481361</v>
      </c>
      <c r="G3886" s="195"/>
      <c r="H3886" s="196" t="s">
        <v>4465</v>
      </c>
      <c r="I3886" s="197">
        <v>0</v>
      </c>
      <c r="J3886" s="197">
        <v>142</v>
      </c>
      <c r="K3886" s="198">
        <f t="shared" si="60"/>
        <v>142</v>
      </c>
      <c r="L3886" s="199" t="s">
        <v>1580</v>
      </c>
    </row>
    <row r="3887" spans="1:12" ht="56.25" customHeight="1">
      <c r="A3887" s="200">
        <v>203</v>
      </c>
      <c r="B3887" s="193" t="s">
        <v>1332</v>
      </c>
      <c r="C3887" s="194">
        <v>42801</v>
      </c>
      <c r="D3887" s="194" t="s">
        <v>4945</v>
      </c>
      <c r="E3887" s="195" t="s">
        <v>3</v>
      </c>
      <c r="F3887" s="195">
        <v>1481459</v>
      </c>
      <c r="G3887" s="195"/>
      <c r="H3887" s="196" t="s">
        <v>4946</v>
      </c>
      <c r="I3887" s="197">
        <v>0</v>
      </c>
      <c r="J3887" s="197">
        <v>391232.87</v>
      </c>
      <c r="K3887" s="198">
        <f t="shared" si="60"/>
        <v>391232.87</v>
      </c>
      <c r="L3887" s="199" t="s">
        <v>1580</v>
      </c>
    </row>
    <row r="3888" spans="1:12" ht="56.25" customHeight="1">
      <c r="A3888" s="200">
        <v>20</v>
      </c>
      <c r="B3888" s="193" t="s">
        <v>1412</v>
      </c>
      <c r="C3888" s="194">
        <v>42801</v>
      </c>
      <c r="D3888" s="194" t="s">
        <v>2811</v>
      </c>
      <c r="E3888" s="195" t="s">
        <v>3</v>
      </c>
      <c r="F3888" s="195">
        <v>1481506</v>
      </c>
      <c r="G3888" s="195"/>
      <c r="H3888" s="196" t="s">
        <v>2812</v>
      </c>
      <c r="I3888" s="197">
        <v>0</v>
      </c>
      <c r="J3888" s="197">
        <v>157885</v>
      </c>
      <c r="K3888" s="198">
        <f t="shared" si="60"/>
        <v>157885</v>
      </c>
      <c r="L3888" s="199" t="s">
        <v>1580</v>
      </c>
    </row>
    <row r="3889" spans="1:12" ht="56.25" customHeight="1">
      <c r="A3889" s="200">
        <v>20</v>
      </c>
      <c r="B3889" s="193" t="s">
        <v>1412</v>
      </c>
      <c r="C3889" s="194">
        <v>42801</v>
      </c>
      <c r="D3889" s="194" t="s">
        <v>2813</v>
      </c>
      <c r="E3889" s="195" t="s">
        <v>3</v>
      </c>
      <c r="F3889" s="195">
        <v>1481507</v>
      </c>
      <c r="G3889" s="195"/>
      <c r="H3889" s="196" t="s">
        <v>2814</v>
      </c>
      <c r="I3889" s="197">
        <v>0</v>
      </c>
      <c r="J3889" s="197">
        <v>668197.75</v>
      </c>
      <c r="K3889" s="198">
        <f t="shared" si="60"/>
        <v>668197.75</v>
      </c>
      <c r="L3889" s="199" t="s">
        <v>1580</v>
      </c>
    </row>
    <row r="3890" spans="1:12" ht="56.25" customHeight="1">
      <c r="A3890" s="200">
        <v>46</v>
      </c>
      <c r="B3890" s="193" t="s">
        <v>1402</v>
      </c>
      <c r="C3890" s="194">
        <v>42801</v>
      </c>
      <c r="D3890" s="194" t="s">
        <v>4386</v>
      </c>
      <c r="E3890" s="195" t="s">
        <v>3</v>
      </c>
      <c r="F3890" s="195">
        <v>1481537</v>
      </c>
      <c r="G3890" s="195"/>
      <c r="H3890" s="196" t="s">
        <v>4387</v>
      </c>
      <c r="I3890" s="197">
        <v>0</v>
      </c>
      <c r="J3890" s="197">
        <v>390023.56</v>
      </c>
      <c r="K3890" s="198">
        <f t="shared" si="60"/>
        <v>390023.56</v>
      </c>
      <c r="L3890" s="199" t="s">
        <v>1580</v>
      </c>
    </row>
    <row r="3891" spans="1:12" ht="56.25" customHeight="1">
      <c r="A3891" s="200">
        <v>660</v>
      </c>
      <c r="B3891" s="193" t="s">
        <v>1327</v>
      </c>
      <c r="C3891" s="194">
        <v>42801</v>
      </c>
      <c r="D3891" s="194" t="s">
        <v>6243</v>
      </c>
      <c r="E3891" s="195" t="s">
        <v>3</v>
      </c>
      <c r="F3891" s="195">
        <v>1481583</v>
      </c>
      <c r="G3891" s="195"/>
      <c r="H3891" s="196" t="s">
        <v>6244</v>
      </c>
      <c r="I3891" s="197">
        <v>0</v>
      </c>
      <c r="J3891" s="197">
        <v>3407.84</v>
      </c>
      <c r="K3891" s="198">
        <f t="shared" si="60"/>
        <v>3407.84</v>
      </c>
      <c r="L3891" s="199" t="s">
        <v>1580</v>
      </c>
    </row>
    <row r="3892" spans="1:12" ht="56.25" customHeight="1">
      <c r="A3892" s="200" t="s">
        <v>628</v>
      </c>
      <c r="B3892" s="193" t="s">
        <v>627</v>
      </c>
      <c r="C3892" s="194">
        <v>42801</v>
      </c>
      <c r="D3892" s="194" t="s">
        <v>6717</v>
      </c>
      <c r="E3892" s="195" t="s">
        <v>3</v>
      </c>
      <c r="F3892" s="195">
        <v>1481483</v>
      </c>
      <c r="G3892" s="195"/>
      <c r="H3892" s="196" t="s">
        <v>6718</v>
      </c>
      <c r="I3892" s="197">
        <v>0</v>
      </c>
      <c r="J3892" s="197">
        <v>7100</v>
      </c>
      <c r="K3892" s="198">
        <f t="shared" si="60"/>
        <v>7100</v>
      </c>
      <c r="L3892" s="199" t="s">
        <v>1580</v>
      </c>
    </row>
    <row r="3893" spans="1:12" ht="56.25" customHeight="1">
      <c r="A3893" s="200" t="s">
        <v>628</v>
      </c>
      <c r="B3893" s="193" t="s">
        <v>627</v>
      </c>
      <c r="C3893" s="194">
        <v>42801</v>
      </c>
      <c r="D3893" s="194" t="s">
        <v>6719</v>
      </c>
      <c r="E3893" s="195" t="s">
        <v>3</v>
      </c>
      <c r="F3893" s="195">
        <v>1481503</v>
      </c>
      <c r="G3893" s="195"/>
      <c r="H3893" s="196" t="s">
        <v>6720</v>
      </c>
      <c r="I3893" s="197">
        <v>0</v>
      </c>
      <c r="J3893" s="197">
        <v>371</v>
      </c>
      <c r="K3893" s="198">
        <f t="shared" si="60"/>
        <v>371</v>
      </c>
      <c r="L3893" s="199" t="s">
        <v>1580</v>
      </c>
    </row>
    <row r="3894" spans="1:12" ht="56.25" customHeight="1">
      <c r="A3894" s="200" t="s">
        <v>628</v>
      </c>
      <c r="B3894" s="193" t="s">
        <v>627</v>
      </c>
      <c r="C3894" s="194">
        <v>42801</v>
      </c>
      <c r="D3894" s="194" t="s">
        <v>6721</v>
      </c>
      <c r="E3894" s="195" t="s">
        <v>3</v>
      </c>
      <c r="F3894" s="195">
        <v>1481525</v>
      </c>
      <c r="G3894" s="195"/>
      <c r="H3894" s="196" t="s">
        <v>6722</v>
      </c>
      <c r="I3894" s="197">
        <v>0</v>
      </c>
      <c r="J3894" s="197">
        <v>268.43</v>
      </c>
      <c r="K3894" s="198">
        <f t="shared" si="60"/>
        <v>268.43</v>
      </c>
      <c r="L3894" s="199" t="s">
        <v>1580</v>
      </c>
    </row>
    <row r="3895" spans="1:12" ht="56.25" customHeight="1">
      <c r="A3895" s="200" t="s">
        <v>628</v>
      </c>
      <c r="B3895" s="193" t="s">
        <v>627</v>
      </c>
      <c r="C3895" s="194">
        <v>42801</v>
      </c>
      <c r="D3895" s="194" t="s">
        <v>6723</v>
      </c>
      <c r="E3895" s="195" t="s">
        <v>3</v>
      </c>
      <c r="F3895" s="195">
        <v>1481529</v>
      </c>
      <c r="G3895" s="195"/>
      <c r="H3895" s="196" t="s">
        <v>6724</v>
      </c>
      <c r="I3895" s="197">
        <v>0</v>
      </c>
      <c r="J3895" s="197">
        <v>268.43</v>
      </c>
      <c r="K3895" s="198">
        <f t="shared" si="60"/>
        <v>268.43</v>
      </c>
      <c r="L3895" s="199" t="s">
        <v>1580</v>
      </c>
    </row>
    <row r="3896" spans="1:12" ht="56.25" customHeight="1">
      <c r="A3896" s="200" t="s">
        <v>628</v>
      </c>
      <c r="B3896" s="193" t="s">
        <v>627</v>
      </c>
      <c r="C3896" s="194">
        <v>42801</v>
      </c>
      <c r="D3896" s="194" t="s">
        <v>6725</v>
      </c>
      <c r="E3896" s="195" t="s">
        <v>3</v>
      </c>
      <c r="F3896" s="195">
        <v>1481531</v>
      </c>
      <c r="G3896" s="195"/>
      <c r="H3896" s="196" t="s">
        <v>6726</v>
      </c>
      <c r="I3896" s="197">
        <v>0</v>
      </c>
      <c r="J3896" s="197">
        <v>2449.4</v>
      </c>
      <c r="K3896" s="198">
        <f t="shared" si="60"/>
        <v>2449.4</v>
      </c>
      <c r="L3896" s="199" t="s">
        <v>1580</v>
      </c>
    </row>
    <row r="3897" spans="1:12" ht="56.25" customHeight="1">
      <c r="A3897" s="200" t="s">
        <v>628</v>
      </c>
      <c r="B3897" s="193" t="s">
        <v>627</v>
      </c>
      <c r="C3897" s="194">
        <v>42801</v>
      </c>
      <c r="D3897" s="194" t="s">
        <v>6727</v>
      </c>
      <c r="E3897" s="195" t="s">
        <v>3</v>
      </c>
      <c r="F3897" s="195">
        <v>1481533</v>
      </c>
      <c r="G3897" s="195"/>
      <c r="H3897" s="196" t="s">
        <v>6728</v>
      </c>
      <c r="I3897" s="197">
        <v>0</v>
      </c>
      <c r="J3897" s="197">
        <v>27.19</v>
      </c>
      <c r="K3897" s="198">
        <f t="shared" si="60"/>
        <v>27.19</v>
      </c>
      <c r="L3897" s="199" t="s">
        <v>1580</v>
      </c>
    </row>
    <row r="3898" spans="1:12" ht="56.25" customHeight="1">
      <c r="A3898" s="200" t="s">
        <v>628</v>
      </c>
      <c r="B3898" s="193" t="s">
        <v>627</v>
      </c>
      <c r="C3898" s="194">
        <v>42801</v>
      </c>
      <c r="D3898" s="194" t="s">
        <v>6729</v>
      </c>
      <c r="E3898" s="195" t="s">
        <v>3</v>
      </c>
      <c r="F3898" s="195">
        <v>1481534</v>
      </c>
      <c r="G3898" s="195"/>
      <c r="H3898" s="196" t="s">
        <v>6730</v>
      </c>
      <c r="I3898" s="197">
        <v>0</v>
      </c>
      <c r="J3898" s="197">
        <v>1969.4</v>
      </c>
      <c r="K3898" s="198">
        <f t="shared" si="60"/>
        <v>1969.4</v>
      </c>
      <c r="L3898" s="199" t="s">
        <v>1580</v>
      </c>
    </row>
    <row r="3899" spans="1:12" ht="56.25" customHeight="1">
      <c r="A3899" s="200" t="s">
        <v>628</v>
      </c>
      <c r="B3899" s="193" t="s">
        <v>627</v>
      </c>
      <c r="C3899" s="194">
        <v>42801</v>
      </c>
      <c r="D3899" s="194" t="s">
        <v>6731</v>
      </c>
      <c r="E3899" s="195" t="s">
        <v>3</v>
      </c>
      <c r="F3899" s="195">
        <v>1481536</v>
      </c>
      <c r="G3899" s="195"/>
      <c r="H3899" s="196" t="s">
        <v>6732</v>
      </c>
      <c r="I3899" s="197">
        <v>0</v>
      </c>
      <c r="J3899" s="197">
        <v>1432.53</v>
      </c>
      <c r="K3899" s="198">
        <f t="shared" si="60"/>
        <v>1432.53</v>
      </c>
      <c r="L3899" s="199" t="s">
        <v>1580</v>
      </c>
    </row>
    <row r="3900" spans="1:12" ht="56.25" customHeight="1">
      <c r="A3900" s="200" t="s">
        <v>628</v>
      </c>
      <c r="B3900" s="193" t="s">
        <v>627</v>
      </c>
      <c r="C3900" s="194">
        <v>42801</v>
      </c>
      <c r="D3900" s="194" t="s">
        <v>6733</v>
      </c>
      <c r="E3900" s="195" t="s">
        <v>3</v>
      </c>
      <c r="F3900" s="195">
        <v>1481538</v>
      </c>
      <c r="G3900" s="195"/>
      <c r="H3900" s="196" t="s">
        <v>6734</v>
      </c>
      <c r="I3900" s="197">
        <v>0</v>
      </c>
      <c r="J3900" s="197">
        <v>110.87</v>
      </c>
      <c r="K3900" s="198">
        <f t="shared" si="60"/>
        <v>110.87</v>
      </c>
      <c r="L3900" s="199" t="s">
        <v>1580</v>
      </c>
    </row>
    <row r="3901" spans="1:12" ht="56.25" customHeight="1">
      <c r="A3901" s="200" t="s">
        <v>628</v>
      </c>
      <c r="B3901" s="193" t="s">
        <v>627</v>
      </c>
      <c r="C3901" s="194">
        <v>42801</v>
      </c>
      <c r="D3901" s="194" t="s">
        <v>6735</v>
      </c>
      <c r="E3901" s="195" t="s">
        <v>3</v>
      </c>
      <c r="F3901" s="195">
        <v>1481540</v>
      </c>
      <c r="G3901" s="195"/>
      <c r="H3901" s="196" t="s">
        <v>6736</v>
      </c>
      <c r="I3901" s="197">
        <v>0</v>
      </c>
      <c r="J3901" s="197">
        <v>751.24</v>
      </c>
      <c r="K3901" s="198">
        <f t="shared" si="60"/>
        <v>751.24</v>
      </c>
      <c r="L3901" s="199" t="s">
        <v>1580</v>
      </c>
    </row>
    <row r="3902" spans="1:12" ht="56.25" customHeight="1">
      <c r="A3902" s="200" t="s">
        <v>628</v>
      </c>
      <c r="B3902" s="193" t="s">
        <v>627</v>
      </c>
      <c r="C3902" s="194">
        <v>42801</v>
      </c>
      <c r="D3902" s="194" t="s">
        <v>6737</v>
      </c>
      <c r="E3902" s="195" t="s">
        <v>3</v>
      </c>
      <c r="F3902" s="195">
        <v>1481541</v>
      </c>
      <c r="G3902" s="195"/>
      <c r="H3902" s="196" t="s">
        <v>6738</v>
      </c>
      <c r="I3902" s="197">
        <v>0</v>
      </c>
      <c r="J3902" s="197">
        <v>110.87</v>
      </c>
      <c r="K3902" s="198">
        <f t="shared" si="60"/>
        <v>110.87</v>
      </c>
      <c r="L3902" s="199" t="s">
        <v>1580</v>
      </c>
    </row>
    <row r="3903" spans="1:12" ht="56.25" customHeight="1">
      <c r="A3903" s="200" t="s">
        <v>628</v>
      </c>
      <c r="B3903" s="193" t="s">
        <v>627</v>
      </c>
      <c r="C3903" s="194">
        <v>42801</v>
      </c>
      <c r="D3903" s="194" t="s">
        <v>6739</v>
      </c>
      <c r="E3903" s="195" t="s">
        <v>3</v>
      </c>
      <c r="F3903" s="195">
        <v>1481544</v>
      </c>
      <c r="G3903" s="195"/>
      <c r="H3903" s="196" t="s">
        <v>6740</v>
      </c>
      <c r="I3903" s="197">
        <v>0</v>
      </c>
      <c r="J3903" s="197">
        <v>1284.5</v>
      </c>
      <c r="K3903" s="198">
        <f t="shared" si="60"/>
        <v>1284.5</v>
      </c>
      <c r="L3903" s="199" t="s">
        <v>1580</v>
      </c>
    </row>
    <row r="3904" spans="1:12" ht="56.25" customHeight="1">
      <c r="A3904" s="200" t="s">
        <v>628</v>
      </c>
      <c r="B3904" s="193" t="s">
        <v>627</v>
      </c>
      <c r="C3904" s="194">
        <v>42801</v>
      </c>
      <c r="D3904" s="194" t="s">
        <v>6741</v>
      </c>
      <c r="E3904" s="195" t="s">
        <v>3</v>
      </c>
      <c r="F3904" s="195">
        <v>1481548</v>
      </c>
      <c r="G3904" s="195"/>
      <c r="H3904" s="196" t="s">
        <v>6742</v>
      </c>
      <c r="I3904" s="197">
        <v>0</v>
      </c>
      <c r="J3904" s="197">
        <v>530</v>
      </c>
      <c r="K3904" s="198">
        <f t="shared" si="60"/>
        <v>530</v>
      </c>
      <c r="L3904" s="199" t="s">
        <v>1580</v>
      </c>
    </row>
    <row r="3905" spans="1:12" ht="56.25" customHeight="1">
      <c r="A3905" s="200" t="s">
        <v>628</v>
      </c>
      <c r="B3905" s="193" t="s">
        <v>627</v>
      </c>
      <c r="C3905" s="194">
        <v>42801</v>
      </c>
      <c r="D3905" s="194" t="s">
        <v>6743</v>
      </c>
      <c r="E3905" s="195" t="s">
        <v>3</v>
      </c>
      <c r="F3905" s="195">
        <v>1481549</v>
      </c>
      <c r="G3905" s="195"/>
      <c r="H3905" s="196" t="s">
        <v>6744</v>
      </c>
      <c r="I3905" s="197">
        <v>0</v>
      </c>
      <c r="J3905" s="197">
        <v>418.29</v>
      </c>
      <c r="K3905" s="198">
        <f t="shared" si="60"/>
        <v>418.29</v>
      </c>
      <c r="L3905" s="199" t="s">
        <v>1580</v>
      </c>
    </row>
    <row r="3906" spans="1:12" ht="56.25" customHeight="1">
      <c r="A3906" s="200" t="s">
        <v>628</v>
      </c>
      <c r="B3906" s="193" t="s">
        <v>627</v>
      </c>
      <c r="C3906" s="194">
        <v>42801</v>
      </c>
      <c r="D3906" s="194" t="s">
        <v>6745</v>
      </c>
      <c r="E3906" s="195" t="s">
        <v>3</v>
      </c>
      <c r="F3906" s="195">
        <v>1481551</v>
      </c>
      <c r="G3906" s="195"/>
      <c r="H3906" s="196" t="s">
        <v>6746</v>
      </c>
      <c r="I3906" s="197">
        <v>0</v>
      </c>
      <c r="J3906" s="197">
        <v>6810.8</v>
      </c>
      <c r="K3906" s="198">
        <f t="shared" si="60"/>
        <v>6810.8</v>
      </c>
      <c r="L3906" s="199" t="s">
        <v>1580</v>
      </c>
    </row>
    <row r="3907" spans="1:12" ht="56.25" customHeight="1">
      <c r="A3907" s="200" t="s">
        <v>628</v>
      </c>
      <c r="B3907" s="193" t="s">
        <v>627</v>
      </c>
      <c r="C3907" s="194">
        <v>42801</v>
      </c>
      <c r="D3907" s="194" t="s">
        <v>6747</v>
      </c>
      <c r="E3907" s="195" t="s">
        <v>3</v>
      </c>
      <c r="F3907" s="195">
        <v>1481552</v>
      </c>
      <c r="G3907" s="195"/>
      <c r="H3907" s="196" t="s">
        <v>6748</v>
      </c>
      <c r="I3907" s="197">
        <v>0</v>
      </c>
      <c r="J3907" s="197">
        <v>488.48</v>
      </c>
      <c r="K3907" s="198">
        <f t="shared" si="60"/>
        <v>488.48</v>
      </c>
      <c r="L3907" s="199" t="s">
        <v>1580</v>
      </c>
    </row>
    <row r="3908" spans="1:12" ht="56.25" customHeight="1">
      <c r="A3908" s="200" t="s">
        <v>628</v>
      </c>
      <c r="B3908" s="193" t="s">
        <v>627</v>
      </c>
      <c r="C3908" s="194">
        <v>42801</v>
      </c>
      <c r="D3908" s="194" t="s">
        <v>6749</v>
      </c>
      <c r="E3908" s="195" t="s">
        <v>3</v>
      </c>
      <c r="F3908" s="195">
        <v>1481556</v>
      </c>
      <c r="G3908" s="195"/>
      <c r="H3908" s="196" t="s">
        <v>6750</v>
      </c>
      <c r="I3908" s="197">
        <v>0</v>
      </c>
      <c r="J3908" s="197">
        <v>1102.0899999999999</v>
      </c>
      <c r="K3908" s="198">
        <f t="shared" si="60"/>
        <v>1102.0899999999999</v>
      </c>
      <c r="L3908" s="199" t="s">
        <v>1580</v>
      </c>
    </row>
    <row r="3909" spans="1:12" ht="56.25" customHeight="1">
      <c r="A3909" s="200">
        <v>133</v>
      </c>
      <c r="B3909" s="193" t="s">
        <v>1342</v>
      </c>
      <c r="C3909" s="194">
        <v>42801</v>
      </c>
      <c r="D3909" s="194" t="s">
        <v>4889</v>
      </c>
      <c r="E3909" s="195" t="s">
        <v>3</v>
      </c>
      <c r="F3909" s="195">
        <v>1481578</v>
      </c>
      <c r="G3909" s="195"/>
      <c r="H3909" s="196" t="s">
        <v>4890</v>
      </c>
      <c r="I3909" s="197">
        <v>0</v>
      </c>
      <c r="J3909" s="197">
        <v>21132</v>
      </c>
      <c r="K3909" s="198">
        <f t="shared" si="60"/>
        <v>21132</v>
      </c>
      <c r="L3909" s="199" t="s">
        <v>1580</v>
      </c>
    </row>
    <row r="3910" spans="1:12" ht="56.25" customHeight="1">
      <c r="A3910" s="200">
        <v>41</v>
      </c>
      <c r="B3910" s="193" t="s">
        <v>1421</v>
      </c>
      <c r="C3910" s="194">
        <v>42801</v>
      </c>
      <c r="D3910" s="194" t="s">
        <v>4354</v>
      </c>
      <c r="E3910" s="195" t="s">
        <v>3</v>
      </c>
      <c r="F3910" s="195">
        <v>1481580</v>
      </c>
      <c r="G3910" s="195"/>
      <c r="H3910" s="196" t="s">
        <v>4355</v>
      </c>
      <c r="I3910" s="197">
        <v>0</v>
      </c>
      <c r="J3910" s="197">
        <v>566</v>
      </c>
      <c r="K3910" s="198">
        <f t="shared" si="60"/>
        <v>566</v>
      </c>
      <c r="L3910" s="199" t="s">
        <v>1580</v>
      </c>
    </row>
    <row r="3911" spans="1:12" ht="56.25" customHeight="1">
      <c r="A3911" s="200" t="s">
        <v>628</v>
      </c>
      <c r="B3911" s="193" t="s">
        <v>627</v>
      </c>
      <c r="C3911" s="194">
        <v>42801</v>
      </c>
      <c r="D3911" s="194" t="s">
        <v>6751</v>
      </c>
      <c r="E3911" s="195" t="s">
        <v>3</v>
      </c>
      <c r="F3911" s="195">
        <v>1481608</v>
      </c>
      <c r="G3911" s="195"/>
      <c r="H3911" s="196" t="s">
        <v>6752</v>
      </c>
      <c r="I3911" s="197">
        <v>0</v>
      </c>
      <c r="J3911" s="197">
        <v>180</v>
      </c>
      <c r="K3911" s="198">
        <f t="shared" si="60"/>
        <v>180</v>
      </c>
      <c r="L3911" s="199" t="s">
        <v>1580</v>
      </c>
    </row>
    <row r="3912" spans="1:12" ht="56.25" customHeight="1">
      <c r="A3912" s="200" t="s">
        <v>628</v>
      </c>
      <c r="B3912" s="193" t="s">
        <v>627</v>
      </c>
      <c r="C3912" s="194">
        <v>42801</v>
      </c>
      <c r="D3912" s="194" t="s">
        <v>6753</v>
      </c>
      <c r="E3912" s="195" t="s">
        <v>3</v>
      </c>
      <c r="F3912" s="195">
        <v>1481611</v>
      </c>
      <c r="G3912" s="195"/>
      <c r="H3912" s="196" t="s">
        <v>6754</v>
      </c>
      <c r="I3912" s="197">
        <v>0</v>
      </c>
      <c r="J3912" s="197">
        <v>9000</v>
      </c>
      <c r="K3912" s="198">
        <f t="shared" si="60"/>
        <v>9000</v>
      </c>
      <c r="L3912" s="199" t="s">
        <v>1580</v>
      </c>
    </row>
    <row r="3913" spans="1:12" ht="56.25" customHeight="1">
      <c r="A3913" s="200" t="s">
        <v>628</v>
      </c>
      <c r="B3913" s="193" t="s">
        <v>627</v>
      </c>
      <c r="C3913" s="194">
        <v>42801</v>
      </c>
      <c r="D3913" s="194" t="s">
        <v>6755</v>
      </c>
      <c r="E3913" s="195" t="s">
        <v>3</v>
      </c>
      <c r="F3913" s="195">
        <v>1481634</v>
      </c>
      <c r="G3913" s="195"/>
      <c r="H3913" s="196" t="s">
        <v>6756</v>
      </c>
      <c r="I3913" s="197">
        <v>0</v>
      </c>
      <c r="J3913" s="197">
        <v>837.19</v>
      </c>
      <c r="K3913" s="198">
        <f t="shared" ref="K3913:K3976" si="61">+I3913+J3913</f>
        <v>837.19</v>
      </c>
      <c r="L3913" s="199" t="s">
        <v>1580</v>
      </c>
    </row>
    <row r="3914" spans="1:12" ht="56.25" customHeight="1">
      <c r="A3914" s="200" t="s">
        <v>628</v>
      </c>
      <c r="B3914" s="193" t="s">
        <v>627</v>
      </c>
      <c r="C3914" s="194">
        <v>42801</v>
      </c>
      <c r="D3914" s="194" t="s">
        <v>6757</v>
      </c>
      <c r="E3914" s="195" t="s">
        <v>3</v>
      </c>
      <c r="F3914" s="195">
        <v>1481656</v>
      </c>
      <c r="G3914" s="195"/>
      <c r="H3914" s="196" t="s">
        <v>6758</v>
      </c>
      <c r="I3914" s="197">
        <v>0</v>
      </c>
      <c r="J3914" s="197">
        <v>244.34</v>
      </c>
      <c r="K3914" s="198">
        <f t="shared" si="61"/>
        <v>244.34</v>
      </c>
      <c r="L3914" s="199" t="s">
        <v>1580</v>
      </c>
    </row>
    <row r="3915" spans="1:12" ht="56.25" customHeight="1">
      <c r="A3915" s="200" t="s">
        <v>628</v>
      </c>
      <c r="B3915" s="193" t="s">
        <v>627</v>
      </c>
      <c r="C3915" s="194">
        <v>42801</v>
      </c>
      <c r="D3915" s="194" t="s">
        <v>6759</v>
      </c>
      <c r="E3915" s="195" t="s">
        <v>3</v>
      </c>
      <c r="F3915" s="195">
        <v>1481658</v>
      </c>
      <c r="G3915" s="195"/>
      <c r="H3915" s="196" t="s">
        <v>1391</v>
      </c>
      <c r="I3915" s="197">
        <v>0</v>
      </c>
      <c r="J3915" s="197">
        <v>1500</v>
      </c>
      <c r="K3915" s="198">
        <f t="shared" si="61"/>
        <v>1500</v>
      </c>
      <c r="L3915" s="199" t="s">
        <v>1580</v>
      </c>
    </row>
    <row r="3916" spans="1:12" ht="56.25" customHeight="1">
      <c r="A3916" s="200" t="s">
        <v>628</v>
      </c>
      <c r="B3916" s="193" t="s">
        <v>627</v>
      </c>
      <c r="C3916" s="194">
        <v>42801</v>
      </c>
      <c r="D3916" s="194" t="s">
        <v>6760</v>
      </c>
      <c r="E3916" s="195" t="s">
        <v>3</v>
      </c>
      <c r="F3916" s="195">
        <v>1481667</v>
      </c>
      <c r="G3916" s="195"/>
      <c r="H3916" s="196" t="s">
        <v>6761</v>
      </c>
      <c r="I3916" s="197">
        <v>0</v>
      </c>
      <c r="J3916" s="197">
        <v>1050.3900000000001</v>
      </c>
      <c r="K3916" s="198">
        <f t="shared" si="61"/>
        <v>1050.3900000000001</v>
      </c>
      <c r="L3916" s="199" t="s">
        <v>1580</v>
      </c>
    </row>
    <row r="3917" spans="1:12" ht="56.25" customHeight="1">
      <c r="A3917" s="200" t="s">
        <v>628</v>
      </c>
      <c r="B3917" s="193" t="s">
        <v>627</v>
      </c>
      <c r="C3917" s="194">
        <v>42801</v>
      </c>
      <c r="D3917" s="194" t="s">
        <v>6762</v>
      </c>
      <c r="E3917" s="195" t="s">
        <v>3</v>
      </c>
      <c r="F3917" s="195">
        <v>1481672</v>
      </c>
      <c r="G3917" s="195"/>
      <c r="H3917" s="196" t="s">
        <v>6763</v>
      </c>
      <c r="I3917" s="197">
        <v>0</v>
      </c>
      <c r="J3917" s="197">
        <v>1050.3900000000001</v>
      </c>
      <c r="K3917" s="198">
        <f t="shared" si="61"/>
        <v>1050.3900000000001</v>
      </c>
      <c r="L3917" s="199" t="s">
        <v>1580</v>
      </c>
    </row>
    <row r="3918" spans="1:12" ht="56.25" customHeight="1">
      <c r="A3918" s="200" t="s">
        <v>628</v>
      </c>
      <c r="B3918" s="193" t="s">
        <v>627</v>
      </c>
      <c r="C3918" s="194">
        <v>42801</v>
      </c>
      <c r="D3918" s="194" t="s">
        <v>6764</v>
      </c>
      <c r="E3918" s="195" t="s">
        <v>3</v>
      </c>
      <c r="F3918" s="195">
        <v>1481677</v>
      </c>
      <c r="G3918" s="195"/>
      <c r="H3918" s="196" t="s">
        <v>6765</v>
      </c>
      <c r="I3918" s="197">
        <v>0</v>
      </c>
      <c r="J3918" s="197">
        <v>11282.64</v>
      </c>
      <c r="K3918" s="198">
        <f t="shared" si="61"/>
        <v>11282.64</v>
      </c>
      <c r="L3918" s="199" t="s">
        <v>1580</v>
      </c>
    </row>
    <row r="3919" spans="1:12" ht="56.25" customHeight="1">
      <c r="A3919" s="200" t="s">
        <v>628</v>
      </c>
      <c r="B3919" s="193" t="s">
        <v>627</v>
      </c>
      <c r="C3919" s="194">
        <v>42801</v>
      </c>
      <c r="D3919" s="194" t="s">
        <v>6766</v>
      </c>
      <c r="E3919" s="195" t="s">
        <v>3</v>
      </c>
      <c r="F3919" s="195">
        <v>1481738</v>
      </c>
      <c r="G3919" s="195"/>
      <c r="H3919" s="196" t="s">
        <v>6767</v>
      </c>
      <c r="I3919" s="197">
        <v>0</v>
      </c>
      <c r="J3919" s="197">
        <v>70</v>
      </c>
      <c r="K3919" s="198">
        <f t="shared" si="61"/>
        <v>70</v>
      </c>
      <c r="L3919" s="199" t="s">
        <v>1580</v>
      </c>
    </row>
    <row r="3920" spans="1:12" ht="56.25" customHeight="1">
      <c r="A3920" s="200">
        <v>223</v>
      </c>
      <c r="B3920" s="193" t="s">
        <v>1330</v>
      </c>
      <c r="C3920" s="194">
        <v>42801</v>
      </c>
      <c r="D3920" s="194" t="s">
        <v>4999</v>
      </c>
      <c r="E3920" s="195" t="s">
        <v>3</v>
      </c>
      <c r="F3920" s="195">
        <v>1481767</v>
      </c>
      <c r="G3920" s="195"/>
      <c r="H3920" s="196" t="s">
        <v>5000</v>
      </c>
      <c r="I3920" s="197">
        <v>0</v>
      </c>
      <c r="J3920" s="197">
        <v>520</v>
      </c>
      <c r="K3920" s="198">
        <f t="shared" si="61"/>
        <v>520</v>
      </c>
      <c r="L3920" s="199" t="s">
        <v>1580</v>
      </c>
    </row>
    <row r="3921" spans="1:12" ht="56.25" customHeight="1">
      <c r="A3921" s="200">
        <v>70</v>
      </c>
      <c r="B3921" s="193" t="s">
        <v>4499</v>
      </c>
      <c r="C3921" s="194">
        <v>42801</v>
      </c>
      <c r="D3921" s="194" t="s">
        <v>4522</v>
      </c>
      <c r="E3921" s="195" t="s">
        <v>3</v>
      </c>
      <c r="F3921" s="195">
        <v>1481797</v>
      </c>
      <c r="G3921" s="195"/>
      <c r="H3921" s="196" t="s">
        <v>4523</v>
      </c>
      <c r="I3921" s="197">
        <v>0</v>
      </c>
      <c r="J3921" s="197">
        <v>147</v>
      </c>
      <c r="K3921" s="198">
        <f t="shared" si="61"/>
        <v>147</v>
      </c>
      <c r="L3921" s="199" t="s">
        <v>1580</v>
      </c>
    </row>
    <row r="3922" spans="1:12" ht="56.25" customHeight="1">
      <c r="A3922" s="200">
        <v>47</v>
      </c>
      <c r="B3922" s="193" t="s">
        <v>1355</v>
      </c>
      <c r="C3922" s="194">
        <v>42801</v>
      </c>
      <c r="D3922" s="194" t="s">
        <v>4431</v>
      </c>
      <c r="E3922" s="195" t="s">
        <v>3</v>
      </c>
      <c r="F3922" s="195">
        <v>1481808</v>
      </c>
      <c r="G3922" s="195"/>
      <c r="H3922" s="196" t="s">
        <v>4432</v>
      </c>
      <c r="I3922" s="197">
        <v>0</v>
      </c>
      <c r="J3922" s="197">
        <v>90</v>
      </c>
      <c r="K3922" s="198">
        <f t="shared" si="61"/>
        <v>90</v>
      </c>
      <c r="L3922" s="199" t="s">
        <v>1580</v>
      </c>
    </row>
    <row r="3923" spans="1:12" ht="56.25" customHeight="1">
      <c r="A3923" s="200">
        <v>587</v>
      </c>
      <c r="B3923" s="193" t="s">
        <v>6138</v>
      </c>
      <c r="C3923" s="194">
        <v>42802</v>
      </c>
      <c r="D3923" s="194" t="s">
        <v>6141</v>
      </c>
      <c r="E3923" s="195" t="s">
        <v>3</v>
      </c>
      <c r="F3923" s="195">
        <v>1481937</v>
      </c>
      <c r="G3923" s="195"/>
      <c r="H3923" s="196" t="s">
        <v>6142</v>
      </c>
      <c r="I3923" s="197">
        <v>0</v>
      </c>
      <c r="J3923" s="197">
        <v>1346256.27</v>
      </c>
      <c r="K3923" s="198">
        <f t="shared" si="61"/>
        <v>1346256.27</v>
      </c>
      <c r="L3923" s="199" t="s">
        <v>1580</v>
      </c>
    </row>
    <row r="3924" spans="1:12" ht="56.25" customHeight="1">
      <c r="A3924" s="200">
        <v>587</v>
      </c>
      <c r="B3924" s="193" t="s">
        <v>6138</v>
      </c>
      <c r="C3924" s="194">
        <v>42802</v>
      </c>
      <c r="D3924" s="194" t="s">
        <v>6143</v>
      </c>
      <c r="E3924" s="195" t="s">
        <v>3</v>
      </c>
      <c r="F3924" s="195">
        <v>1481939</v>
      </c>
      <c r="G3924" s="195"/>
      <c r="H3924" s="196" t="s">
        <v>6144</v>
      </c>
      <c r="I3924" s="197">
        <v>0</v>
      </c>
      <c r="J3924" s="197">
        <v>260337.59</v>
      </c>
      <c r="K3924" s="198">
        <f t="shared" si="61"/>
        <v>260337.59</v>
      </c>
      <c r="L3924" s="199" t="s">
        <v>1580</v>
      </c>
    </row>
    <row r="3925" spans="1:12" ht="56.25" customHeight="1">
      <c r="A3925" s="200">
        <v>587</v>
      </c>
      <c r="B3925" s="193" t="s">
        <v>6138</v>
      </c>
      <c r="C3925" s="194">
        <v>42802</v>
      </c>
      <c r="D3925" s="194" t="s">
        <v>6145</v>
      </c>
      <c r="E3925" s="195" t="s">
        <v>3</v>
      </c>
      <c r="F3925" s="195">
        <v>1481943</v>
      </c>
      <c r="G3925" s="195"/>
      <c r="H3925" s="196" t="s">
        <v>6146</v>
      </c>
      <c r="I3925" s="197">
        <v>0</v>
      </c>
      <c r="J3925" s="197">
        <v>480414.5</v>
      </c>
      <c r="K3925" s="198">
        <f t="shared" si="61"/>
        <v>480414.5</v>
      </c>
      <c r="L3925" s="199" t="s">
        <v>1580</v>
      </c>
    </row>
    <row r="3926" spans="1:12" ht="56.25" customHeight="1">
      <c r="A3926" s="200">
        <v>660</v>
      </c>
      <c r="B3926" s="193" t="s">
        <v>1327</v>
      </c>
      <c r="C3926" s="194">
        <v>42802</v>
      </c>
      <c r="D3926" s="194" t="s">
        <v>6245</v>
      </c>
      <c r="E3926" s="195" t="s">
        <v>3</v>
      </c>
      <c r="F3926" s="195">
        <v>1481955</v>
      </c>
      <c r="G3926" s="195"/>
      <c r="H3926" s="196" t="s">
        <v>6246</v>
      </c>
      <c r="I3926" s="197">
        <v>0</v>
      </c>
      <c r="J3926" s="197">
        <v>78.099999999999994</v>
      </c>
      <c r="K3926" s="198">
        <f t="shared" si="61"/>
        <v>78.099999999999994</v>
      </c>
      <c r="L3926" s="199" t="s">
        <v>1580</v>
      </c>
    </row>
    <row r="3927" spans="1:12" ht="56.25" customHeight="1">
      <c r="A3927" s="200">
        <v>201</v>
      </c>
      <c r="B3927" s="193" t="s">
        <v>1334</v>
      </c>
      <c r="C3927" s="194">
        <v>42802</v>
      </c>
      <c r="D3927" s="194" t="s">
        <v>4941</v>
      </c>
      <c r="E3927" s="195" t="s">
        <v>3</v>
      </c>
      <c r="F3927" s="195">
        <v>1482007</v>
      </c>
      <c r="G3927" s="195"/>
      <c r="H3927" s="196" t="s">
        <v>4942</v>
      </c>
      <c r="I3927" s="197">
        <v>0</v>
      </c>
      <c r="J3927" s="197">
        <v>4635908.67</v>
      </c>
      <c r="K3927" s="198">
        <f t="shared" si="61"/>
        <v>4635908.67</v>
      </c>
      <c r="L3927" s="199" t="s">
        <v>1580</v>
      </c>
    </row>
    <row r="3928" spans="1:12" ht="56.25" customHeight="1">
      <c r="A3928" s="200">
        <v>572</v>
      </c>
      <c r="B3928" s="193" t="s">
        <v>1481</v>
      </c>
      <c r="C3928" s="194">
        <v>42802</v>
      </c>
      <c r="D3928" s="194" t="s">
        <v>6049</v>
      </c>
      <c r="E3928" s="195" t="s">
        <v>3</v>
      </c>
      <c r="F3928" s="195">
        <v>1482008</v>
      </c>
      <c r="G3928" s="195"/>
      <c r="H3928" s="196" t="s">
        <v>6050</v>
      </c>
      <c r="I3928" s="197">
        <v>0</v>
      </c>
      <c r="J3928" s="197">
        <v>9927.6</v>
      </c>
      <c r="K3928" s="198">
        <f t="shared" si="61"/>
        <v>9927.6</v>
      </c>
      <c r="L3928" s="199" t="s">
        <v>1580</v>
      </c>
    </row>
    <row r="3929" spans="1:12" ht="56.25" customHeight="1">
      <c r="A3929" s="200">
        <v>670</v>
      </c>
      <c r="B3929" s="193" t="s">
        <v>1404</v>
      </c>
      <c r="C3929" s="194">
        <v>42802</v>
      </c>
      <c r="D3929" s="194" t="s">
        <v>6307</v>
      </c>
      <c r="E3929" s="195" t="s">
        <v>3</v>
      </c>
      <c r="F3929" s="195">
        <v>1482018</v>
      </c>
      <c r="G3929" s="195"/>
      <c r="H3929" s="196" t="s">
        <v>6308</v>
      </c>
      <c r="I3929" s="197">
        <v>0</v>
      </c>
      <c r="J3929" s="197">
        <v>1984</v>
      </c>
      <c r="K3929" s="198">
        <f t="shared" si="61"/>
        <v>1984</v>
      </c>
      <c r="L3929" s="199" t="s">
        <v>1580</v>
      </c>
    </row>
    <row r="3930" spans="1:12" ht="56.25" customHeight="1">
      <c r="A3930" s="200">
        <v>81</v>
      </c>
      <c r="B3930" s="193" t="s">
        <v>1497</v>
      </c>
      <c r="C3930" s="194">
        <v>42802</v>
      </c>
      <c r="D3930" s="194" t="s">
        <v>4580</v>
      </c>
      <c r="E3930" s="195" t="s">
        <v>3</v>
      </c>
      <c r="F3930" s="195">
        <v>1482022</v>
      </c>
      <c r="G3930" s="195"/>
      <c r="H3930" s="196" t="s">
        <v>4581</v>
      </c>
      <c r="I3930" s="197">
        <v>0</v>
      </c>
      <c r="J3930" s="197">
        <v>1831.62</v>
      </c>
      <c r="K3930" s="198">
        <f t="shared" si="61"/>
        <v>1831.62</v>
      </c>
      <c r="L3930" s="199" t="s">
        <v>1580</v>
      </c>
    </row>
    <row r="3931" spans="1:12" ht="56.25" customHeight="1">
      <c r="A3931" s="200">
        <v>660</v>
      </c>
      <c r="B3931" s="193" t="s">
        <v>1327</v>
      </c>
      <c r="C3931" s="194">
        <v>42802</v>
      </c>
      <c r="D3931" s="194" t="s">
        <v>6247</v>
      </c>
      <c r="E3931" s="195" t="s">
        <v>3</v>
      </c>
      <c r="F3931" s="195">
        <v>1482035</v>
      </c>
      <c r="G3931" s="195"/>
      <c r="H3931" s="196" t="s">
        <v>6248</v>
      </c>
      <c r="I3931" s="197">
        <v>0</v>
      </c>
      <c r="J3931" s="197">
        <v>12986.64</v>
      </c>
      <c r="K3931" s="198">
        <f t="shared" si="61"/>
        <v>12986.64</v>
      </c>
      <c r="L3931" s="199" t="s">
        <v>1580</v>
      </c>
    </row>
    <row r="3932" spans="1:12" ht="56.25" customHeight="1">
      <c r="A3932" s="200">
        <v>291</v>
      </c>
      <c r="B3932" s="193" t="s">
        <v>1395</v>
      </c>
      <c r="C3932" s="194">
        <v>42802</v>
      </c>
      <c r="D3932" s="194" t="s">
        <v>5172</v>
      </c>
      <c r="E3932" s="195" t="s">
        <v>3</v>
      </c>
      <c r="F3932" s="195">
        <v>1482036</v>
      </c>
      <c r="G3932" s="195"/>
      <c r="H3932" s="196" t="s">
        <v>5173</v>
      </c>
      <c r="I3932" s="197">
        <v>0</v>
      </c>
      <c r="J3932" s="197">
        <v>128096.96000000001</v>
      </c>
      <c r="K3932" s="198">
        <f t="shared" si="61"/>
        <v>128096.96000000001</v>
      </c>
      <c r="L3932" s="199" t="s">
        <v>1580</v>
      </c>
    </row>
    <row r="3933" spans="1:12" ht="56.25" customHeight="1">
      <c r="A3933" s="200">
        <v>660</v>
      </c>
      <c r="B3933" s="193" t="s">
        <v>1327</v>
      </c>
      <c r="C3933" s="194">
        <v>42802</v>
      </c>
      <c r="D3933" s="194" t="s">
        <v>6249</v>
      </c>
      <c r="E3933" s="195" t="s">
        <v>3</v>
      </c>
      <c r="F3933" s="195">
        <v>1482039</v>
      </c>
      <c r="G3933" s="195"/>
      <c r="H3933" s="196" t="s">
        <v>6250</v>
      </c>
      <c r="I3933" s="197">
        <v>0</v>
      </c>
      <c r="J3933" s="197">
        <v>107.68</v>
      </c>
      <c r="K3933" s="198">
        <f t="shared" si="61"/>
        <v>107.68</v>
      </c>
      <c r="L3933" s="199" t="s">
        <v>1580</v>
      </c>
    </row>
    <row r="3934" spans="1:12" ht="56.25" customHeight="1">
      <c r="A3934" s="200">
        <v>660</v>
      </c>
      <c r="B3934" s="193" t="s">
        <v>1327</v>
      </c>
      <c r="C3934" s="194">
        <v>42802</v>
      </c>
      <c r="D3934" s="194" t="s">
        <v>6251</v>
      </c>
      <c r="E3934" s="195" t="s">
        <v>3</v>
      </c>
      <c r="F3934" s="195">
        <v>1482071</v>
      </c>
      <c r="G3934" s="195"/>
      <c r="H3934" s="196" t="s">
        <v>6252</v>
      </c>
      <c r="I3934" s="197">
        <v>0</v>
      </c>
      <c r="J3934" s="197">
        <v>8500</v>
      </c>
      <c r="K3934" s="198">
        <f t="shared" si="61"/>
        <v>8500</v>
      </c>
      <c r="L3934" s="199" t="s">
        <v>1580</v>
      </c>
    </row>
    <row r="3935" spans="1:12" ht="56.25" customHeight="1">
      <c r="A3935" s="200">
        <v>526</v>
      </c>
      <c r="B3935" s="193" t="s">
        <v>1411</v>
      </c>
      <c r="C3935" s="194">
        <v>42802</v>
      </c>
      <c r="D3935" s="194" t="s">
        <v>6007</v>
      </c>
      <c r="E3935" s="195" t="s">
        <v>3</v>
      </c>
      <c r="F3935" s="195">
        <v>1481950</v>
      </c>
      <c r="G3935" s="195"/>
      <c r="H3935" s="196" t="s">
        <v>6008</v>
      </c>
      <c r="I3935" s="197">
        <v>0</v>
      </c>
      <c r="J3935" s="197">
        <v>1145</v>
      </c>
      <c r="K3935" s="198">
        <f t="shared" si="61"/>
        <v>1145</v>
      </c>
      <c r="L3935" s="199" t="s">
        <v>1580</v>
      </c>
    </row>
    <row r="3936" spans="1:12" ht="56.25" customHeight="1">
      <c r="A3936" s="200">
        <v>526</v>
      </c>
      <c r="B3936" s="193" t="s">
        <v>1411</v>
      </c>
      <c r="C3936" s="194">
        <v>42802</v>
      </c>
      <c r="D3936" s="194" t="s">
        <v>6009</v>
      </c>
      <c r="E3936" s="195" t="s">
        <v>3</v>
      </c>
      <c r="F3936" s="195">
        <v>1481951</v>
      </c>
      <c r="G3936" s="195"/>
      <c r="H3936" s="196" t="s">
        <v>6008</v>
      </c>
      <c r="I3936" s="197">
        <v>0</v>
      </c>
      <c r="J3936" s="197">
        <v>382</v>
      </c>
      <c r="K3936" s="198">
        <f t="shared" si="61"/>
        <v>382</v>
      </c>
      <c r="L3936" s="199" t="s">
        <v>1580</v>
      </c>
    </row>
    <row r="3937" spans="1:12" ht="56.25" customHeight="1">
      <c r="A3937" s="200" t="s">
        <v>628</v>
      </c>
      <c r="B3937" s="193" t="s">
        <v>627</v>
      </c>
      <c r="C3937" s="194">
        <v>42802</v>
      </c>
      <c r="D3937" s="194" t="s">
        <v>6768</v>
      </c>
      <c r="E3937" s="195" t="s">
        <v>3</v>
      </c>
      <c r="F3937" s="195">
        <v>1481972</v>
      </c>
      <c r="G3937" s="195"/>
      <c r="H3937" s="196" t="s">
        <v>6769</v>
      </c>
      <c r="I3937" s="197">
        <v>0</v>
      </c>
      <c r="J3937" s="197">
        <v>1243.22</v>
      </c>
      <c r="K3937" s="198">
        <f t="shared" si="61"/>
        <v>1243.22</v>
      </c>
      <c r="L3937" s="199" t="s">
        <v>1580</v>
      </c>
    </row>
    <row r="3938" spans="1:12" ht="56.25" customHeight="1">
      <c r="A3938" s="200" t="s">
        <v>628</v>
      </c>
      <c r="B3938" s="193" t="s">
        <v>627</v>
      </c>
      <c r="C3938" s="194">
        <v>42802</v>
      </c>
      <c r="D3938" s="194" t="s">
        <v>6770</v>
      </c>
      <c r="E3938" s="195" t="s">
        <v>3</v>
      </c>
      <c r="F3938" s="195">
        <v>1481973</v>
      </c>
      <c r="G3938" s="195"/>
      <c r="H3938" s="196" t="s">
        <v>6771</v>
      </c>
      <c r="I3938" s="197">
        <v>0</v>
      </c>
      <c r="J3938" s="197">
        <v>2549.1999999999998</v>
      </c>
      <c r="K3938" s="198">
        <f t="shared" si="61"/>
        <v>2549.1999999999998</v>
      </c>
      <c r="L3938" s="199" t="s">
        <v>1580</v>
      </c>
    </row>
    <row r="3939" spans="1:12" ht="56.25" customHeight="1">
      <c r="A3939" s="200">
        <v>203</v>
      </c>
      <c r="B3939" s="193" t="s">
        <v>1332</v>
      </c>
      <c r="C3939" s="194">
        <v>42802</v>
      </c>
      <c r="D3939" s="194" t="s">
        <v>4947</v>
      </c>
      <c r="E3939" s="195" t="s">
        <v>3</v>
      </c>
      <c r="F3939" s="195">
        <v>1481976</v>
      </c>
      <c r="G3939" s="195"/>
      <c r="H3939" s="196" t="s">
        <v>4948</v>
      </c>
      <c r="I3939" s="197">
        <v>0</v>
      </c>
      <c r="J3939" s="197">
        <v>371</v>
      </c>
      <c r="K3939" s="198">
        <f t="shared" si="61"/>
        <v>371</v>
      </c>
      <c r="L3939" s="199" t="s">
        <v>1580</v>
      </c>
    </row>
    <row r="3940" spans="1:12" ht="56.25" customHeight="1">
      <c r="A3940" s="200" t="s">
        <v>628</v>
      </c>
      <c r="B3940" s="193" t="s">
        <v>627</v>
      </c>
      <c r="C3940" s="194">
        <v>42802</v>
      </c>
      <c r="D3940" s="194" t="s">
        <v>6772</v>
      </c>
      <c r="E3940" s="195" t="s">
        <v>3</v>
      </c>
      <c r="F3940" s="195">
        <v>1482029</v>
      </c>
      <c r="G3940" s="195"/>
      <c r="H3940" s="196" t="s">
        <v>6773</v>
      </c>
      <c r="I3940" s="197">
        <v>0</v>
      </c>
      <c r="J3940" s="197">
        <v>6</v>
      </c>
      <c r="K3940" s="198">
        <f t="shared" si="61"/>
        <v>6</v>
      </c>
      <c r="L3940" s="199" t="s">
        <v>1580</v>
      </c>
    </row>
    <row r="3941" spans="1:12" ht="56.25" customHeight="1">
      <c r="A3941" s="200">
        <v>46</v>
      </c>
      <c r="B3941" s="193" t="s">
        <v>1402</v>
      </c>
      <c r="C3941" s="194">
        <v>42802</v>
      </c>
      <c r="D3941" s="194" t="s">
        <v>4388</v>
      </c>
      <c r="E3941" s="195" t="s">
        <v>3</v>
      </c>
      <c r="F3941" s="195">
        <v>1482037</v>
      </c>
      <c r="G3941" s="195"/>
      <c r="H3941" s="196" t="s">
        <v>4389</v>
      </c>
      <c r="I3941" s="197">
        <v>0</v>
      </c>
      <c r="J3941" s="197">
        <v>8243</v>
      </c>
      <c r="K3941" s="198">
        <f t="shared" si="61"/>
        <v>8243</v>
      </c>
      <c r="L3941" s="199" t="s">
        <v>1580</v>
      </c>
    </row>
    <row r="3942" spans="1:12" ht="56.25" customHeight="1">
      <c r="A3942" s="200">
        <v>86</v>
      </c>
      <c r="B3942" s="193" t="s">
        <v>1409</v>
      </c>
      <c r="C3942" s="194">
        <v>42802</v>
      </c>
      <c r="D3942" s="194" t="s">
        <v>4598</v>
      </c>
      <c r="E3942" s="195" t="s">
        <v>3</v>
      </c>
      <c r="F3942" s="195">
        <v>1482042</v>
      </c>
      <c r="G3942" s="195"/>
      <c r="H3942" s="196" t="s">
        <v>4599</v>
      </c>
      <c r="I3942" s="197">
        <v>0</v>
      </c>
      <c r="J3942" s="197">
        <v>348.87</v>
      </c>
      <c r="K3942" s="198">
        <f t="shared" si="61"/>
        <v>348.87</v>
      </c>
      <c r="L3942" s="199" t="s">
        <v>1580</v>
      </c>
    </row>
    <row r="3943" spans="1:12" ht="56.25" customHeight="1">
      <c r="A3943" s="200" t="s">
        <v>628</v>
      </c>
      <c r="B3943" s="193" t="s">
        <v>627</v>
      </c>
      <c r="C3943" s="194">
        <v>42802</v>
      </c>
      <c r="D3943" s="194" t="s">
        <v>6774</v>
      </c>
      <c r="E3943" s="195" t="s">
        <v>3</v>
      </c>
      <c r="F3943" s="195">
        <v>1482096</v>
      </c>
      <c r="G3943" s="195"/>
      <c r="H3943" s="196" t="s">
        <v>6775</v>
      </c>
      <c r="I3943" s="197">
        <v>0</v>
      </c>
      <c r="J3943" s="197">
        <v>175.52</v>
      </c>
      <c r="K3943" s="198">
        <f t="shared" si="61"/>
        <v>175.52</v>
      </c>
      <c r="L3943" s="199" t="s">
        <v>1580</v>
      </c>
    </row>
    <row r="3944" spans="1:12" ht="56.25" customHeight="1">
      <c r="A3944" s="200">
        <v>526</v>
      </c>
      <c r="B3944" s="193" t="s">
        <v>1411</v>
      </c>
      <c r="C3944" s="194">
        <v>42802</v>
      </c>
      <c r="D3944" s="194" t="s">
        <v>6010</v>
      </c>
      <c r="E3944" s="195" t="s">
        <v>3</v>
      </c>
      <c r="F3944" s="195">
        <v>1482108</v>
      </c>
      <c r="G3944" s="195"/>
      <c r="H3944" s="196" t="s">
        <v>6011</v>
      </c>
      <c r="I3944" s="197">
        <v>0</v>
      </c>
      <c r="J3944" s="197">
        <v>130</v>
      </c>
      <c r="K3944" s="198">
        <f t="shared" si="61"/>
        <v>130</v>
      </c>
      <c r="L3944" s="199" t="s">
        <v>1580</v>
      </c>
    </row>
    <row r="3945" spans="1:12" ht="56.25" customHeight="1">
      <c r="A3945" s="200">
        <v>46</v>
      </c>
      <c r="B3945" s="193" t="s">
        <v>1402</v>
      </c>
      <c r="C3945" s="194">
        <v>42802</v>
      </c>
      <c r="D3945" s="194" t="s">
        <v>4390</v>
      </c>
      <c r="E3945" s="195" t="s">
        <v>3</v>
      </c>
      <c r="F3945" s="195">
        <v>1482115</v>
      </c>
      <c r="G3945" s="195"/>
      <c r="H3945" s="196" t="s">
        <v>4391</v>
      </c>
      <c r="I3945" s="197">
        <v>0</v>
      </c>
      <c r="J3945" s="197">
        <v>4269.87</v>
      </c>
      <c r="K3945" s="198">
        <f t="shared" si="61"/>
        <v>4269.87</v>
      </c>
      <c r="L3945" s="199" t="s">
        <v>1580</v>
      </c>
    </row>
    <row r="3946" spans="1:12" ht="56.25" customHeight="1">
      <c r="A3946" s="200">
        <v>41</v>
      </c>
      <c r="B3946" s="193" t="s">
        <v>1421</v>
      </c>
      <c r="C3946" s="194">
        <v>42802</v>
      </c>
      <c r="D3946" s="194" t="s">
        <v>4356</v>
      </c>
      <c r="E3946" s="195" t="s">
        <v>3</v>
      </c>
      <c r="F3946" s="195">
        <v>1482128</v>
      </c>
      <c r="G3946" s="195"/>
      <c r="H3946" s="196" t="s">
        <v>4357</v>
      </c>
      <c r="I3946" s="197">
        <v>0</v>
      </c>
      <c r="J3946" s="197">
        <v>491.23</v>
      </c>
      <c r="K3946" s="198">
        <f t="shared" si="61"/>
        <v>491.23</v>
      </c>
      <c r="L3946" s="199" t="s">
        <v>1580</v>
      </c>
    </row>
    <row r="3947" spans="1:12" ht="56.25" customHeight="1">
      <c r="A3947" s="200">
        <v>41</v>
      </c>
      <c r="B3947" s="193" t="s">
        <v>1421</v>
      </c>
      <c r="C3947" s="194">
        <v>42802</v>
      </c>
      <c r="D3947" s="194" t="s">
        <v>4358</v>
      </c>
      <c r="E3947" s="195" t="s">
        <v>3</v>
      </c>
      <c r="F3947" s="195">
        <v>1482129</v>
      </c>
      <c r="G3947" s="195"/>
      <c r="H3947" s="196" t="s">
        <v>4359</v>
      </c>
      <c r="I3947" s="197">
        <v>0</v>
      </c>
      <c r="J3947" s="197">
        <v>772.06</v>
      </c>
      <c r="K3947" s="198">
        <f t="shared" si="61"/>
        <v>772.06</v>
      </c>
      <c r="L3947" s="199" t="s">
        <v>1580</v>
      </c>
    </row>
    <row r="3948" spans="1:12" ht="56.25" customHeight="1">
      <c r="A3948" s="200" t="s">
        <v>628</v>
      </c>
      <c r="B3948" s="193" t="s">
        <v>627</v>
      </c>
      <c r="C3948" s="194">
        <v>42802</v>
      </c>
      <c r="D3948" s="194" t="s">
        <v>6776</v>
      </c>
      <c r="E3948" s="195" t="s">
        <v>3</v>
      </c>
      <c r="F3948" s="195">
        <v>1482134</v>
      </c>
      <c r="G3948" s="195"/>
      <c r="H3948" s="196" t="s">
        <v>6777</v>
      </c>
      <c r="I3948" s="197">
        <v>0</v>
      </c>
      <c r="J3948" s="197">
        <v>14042</v>
      </c>
      <c r="K3948" s="198">
        <f t="shared" si="61"/>
        <v>14042</v>
      </c>
      <c r="L3948" s="199" t="s">
        <v>1580</v>
      </c>
    </row>
    <row r="3949" spans="1:12" ht="56.25" customHeight="1">
      <c r="A3949" s="200" t="s">
        <v>628</v>
      </c>
      <c r="B3949" s="193" t="s">
        <v>627</v>
      </c>
      <c r="C3949" s="194">
        <v>42802</v>
      </c>
      <c r="D3949" s="194" t="s">
        <v>6778</v>
      </c>
      <c r="E3949" s="195" t="s">
        <v>3</v>
      </c>
      <c r="F3949" s="195">
        <v>1482147</v>
      </c>
      <c r="G3949" s="195"/>
      <c r="H3949" s="196" t="s">
        <v>6779</v>
      </c>
      <c r="I3949" s="197">
        <v>0</v>
      </c>
      <c r="J3949" s="197">
        <v>7148.65</v>
      </c>
      <c r="K3949" s="198">
        <f t="shared" si="61"/>
        <v>7148.65</v>
      </c>
      <c r="L3949" s="199" t="s">
        <v>1580</v>
      </c>
    </row>
    <row r="3950" spans="1:12" ht="56.25" customHeight="1">
      <c r="A3950" s="200">
        <v>291</v>
      </c>
      <c r="B3950" s="193" t="s">
        <v>1395</v>
      </c>
      <c r="C3950" s="194">
        <v>42802</v>
      </c>
      <c r="D3950" s="194" t="s">
        <v>5174</v>
      </c>
      <c r="E3950" s="195" t="s">
        <v>3</v>
      </c>
      <c r="F3950" s="195">
        <v>1482149</v>
      </c>
      <c r="G3950" s="195"/>
      <c r="H3950" s="196" t="s">
        <v>5175</v>
      </c>
      <c r="I3950" s="197">
        <v>0</v>
      </c>
      <c r="J3950" s="197">
        <v>16.899999999999999</v>
      </c>
      <c r="K3950" s="198">
        <f t="shared" si="61"/>
        <v>16.899999999999999</v>
      </c>
      <c r="L3950" s="199" t="s">
        <v>1580</v>
      </c>
    </row>
    <row r="3951" spans="1:12" ht="56.25" customHeight="1">
      <c r="A3951" s="200">
        <v>48</v>
      </c>
      <c r="B3951" s="193" t="s">
        <v>1336</v>
      </c>
      <c r="C3951" s="194">
        <v>42802</v>
      </c>
      <c r="D3951" s="194" t="s">
        <v>4467</v>
      </c>
      <c r="E3951" s="195" t="s">
        <v>3</v>
      </c>
      <c r="F3951" s="195">
        <v>1482183</v>
      </c>
      <c r="G3951" s="195"/>
      <c r="H3951" s="196" t="s">
        <v>4468</v>
      </c>
      <c r="I3951" s="197">
        <v>0</v>
      </c>
      <c r="J3951" s="197">
        <v>89.25</v>
      </c>
      <c r="K3951" s="198">
        <f t="shared" si="61"/>
        <v>89.25</v>
      </c>
      <c r="L3951" s="199" t="s">
        <v>8305</v>
      </c>
    </row>
    <row r="3952" spans="1:12" ht="56.25" customHeight="1">
      <c r="A3952" s="200">
        <v>48</v>
      </c>
      <c r="B3952" s="193" t="s">
        <v>1336</v>
      </c>
      <c r="C3952" s="194">
        <v>42802</v>
      </c>
      <c r="D3952" s="194" t="s">
        <v>4469</v>
      </c>
      <c r="E3952" s="195" t="s">
        <v>3</v>
      </c>
      <c r="F3952" s="195">
        <v>1482185</v>
      </c>
      <c r="G3952" s="195"/>
      <c r="H3952" s="196" t="s">
        <v>4470</v>
      </c>
      <c r="I3952" s="197">
        <v>0</v>
      </c>
      <c r="J3952" s="197">
        <v>695</v>
      </c>
      <c r="K3952" s="198">
        <f t="shared" si="61"/>
        <v>695</v>
      </c>
      <c r="L3952" s="199" t="s">
        <v>1580</v>
      </c>
    </row>
    <row r="3953" spans="1:12" ht="56.25" customHeight="1">
      <c r="A3953" s="200">
        <v>290</v>
      </c>
      <c r="B3953" s="193" t="s">
        <v>1337</v>
      </c>
      <c r="C3953" s="194">
        <v>42802</v>
      </c>
      <c r="D3953" s="194" t="s">
        <v>5117</v>
      </c>
      <c r="E3953" s="195" t="s">
        <v>3</v>
      </c>
      <c r="F3953" s="195">
        <v>1482222</v>
      </c>
      <c r="G3953" s="195"/>
      <c r="H3953" s="196" t="s">
        <v>5118</v>
      </c>
      <c r="I3953" s="197">
        <v>0</v>
      </c>
      <c r="J3953" s="197">
        <v>50</v>
      </c>
      <c r="K3953" s="198">
        <f t="shared" si="61"/>
        <v>50</v>
      </c>
      <c r="L3953" s="199" t="s">
        <v>1580</v>
      </c>
    </row>
    <row r="3954" spans="1:12" ht="56.25" customHeight="1">
      <c r="A3954" s="200">
        <v>290</v>
      </c>
      <c r="B3954" s="193" t="s">
        <v>1337</v>
      </c>
      <c r="C3954" s="194">
        <v>42802</v>
      </c>
      <c r="D3954" s="194" t="s">
        <v>5119</v>
      </c>
      <c r="E3954" s="195" t="s">
        <v>3</v>
      </c>
      <c r="F3954" s="195">
        <v>1482225</v>
      </c>
      <c r="G3954" s="195"/>
      <c r="H3954" s="196" t="s">
        <v>5120</v>
      </c>
      <c r="I3954" s="197">
        <v>0</v>
      </c>
      <c r="J3954" s="197">
        <v>75</v>
      </c>
      <c r="K3954" s="198">
        <f t="shared" si="61"/>
        <v>75</v>
      </c>
      <c r="L3954" s="199" t="s">
        <v>1580</v>
      </c>
    </row>
    <row r="3955" spans="1:12" ht="56.25" customHeight="1">
      <c r="A3955" s="200">
        <v>48</v>
      </c>
      <c r="B3955" s="193" t="s">
        <v>1336</v>
      </c>
      <c r="C3955" s="194">
        <v>42802</v>
      </c>
      <c r="D3955" s="194" t="s">
        <v>4471</v>
      </c>
      <c r="E3955" s="195" t="s">
        <v>3</v>
      </c>
      <c r="F3955" s="195">
        <v>1482250</v>
      </c>
      <c r="G3955" s="195"/>
      <c r="H3955" s="196" t="s">
        <v>4472</v>
      </c>
      <c r="I3955" s="197">
        <v>0</v>
      </c>
      <c r="J3955" s="197">
        <v>17294.59</v>
      </c>
      <c r="K3955" s="198">
        <f t="shared" si="61"/>
        <v>17294.59</v>
      </c>
      <c r="L3955" s="199" t="s">
        <v>1580</v>
      </c>
    </row>
    <row r="3956" spans="1:12" ht="56.25" customHeight="1">
      <c r="A3956" s="200">
        <v>526</v>
      </c>
      <c r="B3956" s="193" t="s">
        <v>1411</v>
      </c>
      <c r="C3956" s="194">
        <v>42803</v>
      </c>
      <c r="D3956" s="194" t="s">
        <v>6012</v>
      </c>
      <c r="E3956" s="195" t="s">
        <v>3</v>
      </c>
      <c r="F3956" s="195">
        <v>1482359</v>
      </c>
      <c r="G3956" s="195"/>
      <c r="H3956" s="196" t="s">
        <v>6013</v>
      </c>
      <c r="I3956" s="197">
        <v>0</v>
      </c>
      <c r="J3956" s="197">
        <v>63494.5</v>
      </c>
      <c r="K3956" s="198">
        <f t="shared" si="61"/>
        <v>63494.5</v>
      </c>
      <c r="L3956" s="199" t="s">
        <v>1580</v>
      </c>
    </row>
    <row r="3957" spans="1:12" ht="56.25" customHeight="1">
      <c r="A3957" s="200">
        <v>15</v>
      </c>
      <c r="B3957" s="193" t="s">
        <v>1265</v>
      </c>
      <c r="C3957" s="194">
        <v>42803</v>
      </c>
      <c r="D3957" s="194" t="s">
        <v>2631</v>
      </c>
      <c r="E3957" s="195" t="s">
        <v>3</v>
      </c>
      <c r="F3957" s="195">
        <v>1482379</v>
      </c>
      <c r="G3957" s="195"/>
      <c r="H3957" s="196" t="s">
        <v>2632</v>
      </c>
      <c r="I3957" s="197">
        <v>0</v>
      </c>
      <c r="J3957" s="197">
        <v>211011.68</v>
      </c>
      <c r="K3957" s="198">
        <f t="shared" si="61"/>
        <v>211011.68</v>
      </c>
      <c r="L3957" s="199" t="s">
        <v>1580</v>
      </c>
    </row>
    <row r="3958" spans="1:12" ht="56.25" customHeight="1">
      <c r="A3958" s="200">
        <v>523</v>
      </c>
      <c r="B3958" s="193" t="s">
        <v>1347</v>
      </c>
      <c r="C3958" s="194">
        <v>42803</v>
      </c>
      <c r="D3958" s="194" t="s">
        <v>6001</v>
      </c>
      <c r="E3958" s="195" t="s">
        <v>3</v>
      </c>
      <c r="F3958" s="195">
        <v>1482395</v>
      </c>
      <c r="G3958" s="195"/>
      <c r="H3958" s="196" t="s">
        <v>6002</v>
      </c>
      <c r="I3958" s="197">
        <v>0</v>
      </c>
      <c r="J3958" s="197">
        <v>1164.42</v>
      </c>
      <c r="K3958" s="198">
        <f t="shared" si="61"/>
        <v>1164.42</v>
      </c>
      <c r="L3958" s="199" t="s">
        <v>1580</v>
      </c>
    </row>
    <row r="3959" spans="1:12" ht="56.25" customHeight="1">
      <c r="A3959" s="200" t="s">
        <v>628</v>
      </c>
      <c r="B3959" s="193" t="s">
        <v>627</v>
      </c>
      <c r="C3959" s="194">
        <v>42803</v>
      </c>
      <c r="D3959" s="194" t="s">
        <v>8167</v>
      </c>
      <c r="E3959" s="195" t="s">
        <v>3</v>
      </c>
      <c r="F3959" s="195">
        <v>1482408</v>
      </c>
      <c r="G3959" s="195"/>
      <c r="H3959" s="196" t="s">
        <v>8168</v>
      </c>
      <c r="I3959" s="197">
        <v>0</v>
      </c>
      <c r="J3959" s="197">
        <v>6417.15</v>
      </c>
      <c r="K3959" s="198">
        <f t="shared" si="61"/>
        <v>6417.15</v>
      </c>
      <c r="L3959" s="199" t="s">
        <v>1580</v>
      </c>
    </row>
    <row r="3960" spans="1:12" ht="56.25" customHeight="1">
      <c r="A3960" s="200">
        <v>130</v>
      </c>
      <c r="B3960" s="193" t="s">
        <v>4832</v>
      </c>
      <c r="C3960" s="194">
        <v>42803</v>
      </c>
      <c r="D3960" s="194" t="s">
        <v>4837</v>
      </c>
      <c r="E3960" s="195" t="s">
        <v>3</v>
      </c>
      <c r="F3960" s="195">
        <v>1482413</v>
      </c>
      <c r="G3960" s="195"/>
      <c r="H3960" s="196" t="s">
        <v>4838</v>
      </c>
      <c r="I3960" s="197">
        <v>0</v>
      </c>
      <c r="J3960" s="197">
        <v>687.5</v>
      </c>
      <c r="K3960" s="198">
        <f t="shared" si="61"/>
        <v>687.5</v>
      </c>
      <c r="L3960" s="199" t="s">
        <v>1580</v>
      </c>
    </row>
    <row r="3961" spans="1:12" ht="56.25" customHeight="1">
      <c r="A3961" s="200">
        <v>526</v>
      </c>
      <c r="B3961" s="193" t="s">
        <v>1411</v>
      </c>
      <c r="C3961" s="194">
        <v>42803</v>
      </c>
      <c r="D3961" s="194" t="s">
        <v>6014</v>
      </c>
      <c r="E3961" s="195" t="s">
        <v>3</v>
      </c>
      <c r="F3961" s="195">
        <v>1482445</v>
      </c>
      <c r="G3961" s="195"/>
      <c r="H3961" s="196" t="s">
        <v>6015</v>
      </c>
      <c r="I3961" s="197">
        <v>0</v>
      </c>
      <c r="J3961" s="197">
        <v>4818</v>
      </c>
      <c r="K3961" s="198">
        <f t="shared" si="61"/>
        <v>4818</v>
      </c>
      <c r="L3961" s="199" t="s">
        <v>1580</v>
      </c>
    </row>
    <row r="3962" spans="1:12" ht="56.25" customHeight="1">
      <c r="A3962" s="200">
        <v>526</v>
      </c>
      <c r="B3962" s="193" t="s">
        <v>1411</v>
      </c>
      <c r="C3962" s="194">
        <v>42803</v>
      </c>
      <c r="D3962" s="194" t="s">
        <v>6016</v>
      </c>
      <c r="E3962" s="195" t="s">
        <v>3</v>
      </c>
      <c r="F3962" s="195">
        <v>1482447</v>
      </c>
      <c r="G3962" s="195"/>
      <c r="H3962" s="196" t="s">
        <v>6017</v>
      </c>
      <c r="I3962" s="197">
        <v>0</v>
      </c>
      <c r="J3962" s="197">
        <v>1885</v>
      </c>
      <c r="K3962" s="198">
        <f t="shared" si="61"/>
        <v>1885</v>
      </c>
      <c r="L3962" s="199" t="s">
        <v>1580</v>
      </c>
    </row>
    <row r="3963" spans="1:12" ht="56.25" customHeight="1">
      <c r="A3963" s="200">
        <v>46</v>
      </c>
      <c r="B3963" s="193" t="s">
        <v>1402</v>
      </c>
      <c r="C3963" s="194">
        <v>42803</v>
      </c>
      <c r="D3963" s="194" t="s">
        <v>4392</v>
      </c>
      <c r="E3963" s="195" t="s">
        <v>3</v>
      </c>
      <c r="F3963" s="195">
        <v>1482455</v>
      </c>
      <c r="G3963" s="195"/>
      <c r="H3963" s="196" t="s">
        <v>4393</v>
      </c>
      <c r="I3963" s="197">
        <v>0</v>
      </c>
      <c r="J3963" s="197">
        <v>56250</v>
      </c>
      <c r="K3963" s="198">
        <f t="shared" si="61"/>
        <v>56250</v>
      </c>
      <c r="L3963" s="199" t="s">
        <v>1580</v>
      </c>
    </row>
    <row r="3964" spans="1:12" ht="56.25" customHeight="1">
      <c r="A3964" s="200">
        <v>46</v>
      </c>
      <c r="B3964" s="193" t="s">
        <v>1402</v>
      </c>
      <c r="C3964" s="194">
        <v>42803</v>
      </c>
      <c r="D3964" s="194" t="s">
        <v>4394</v>
      </c>
      <c r="E3964" s="195" t="s">
        <v>3</v>
      </c>
      <c r="F3964" s="195">
        <v>1482463</v>
      </c>
      <c r="G3964" s="195"/>
      <c r="H3964" s="196" t="s">
        <v>4395</v>
      </c>
      <c r="I3964" s="197">
        <v>0</v>
      </c>
      <c r="J3964" s="197">
        <v>16.899999999999999</v>
      </c>
      <c r="K3964" s="198">
        <f t="shared" si="61"/>
        <v>16.899999999999999</v>
      </c>
      <c r="L3964" s="199" t="s">
        <v>1580</v>
      </c>
    </row>
    <row r="3965" spans="1:12" ht="56.25" customHeight="1">
      <c r="A3965" s="200">
        <v>46</v>
      </c>
      <c r="B3965" s="193" t="s">
        <v>1402</v>
      </c>
      <c r="C3965" s="194">
        <v>42803</v>
      </c>
      <c r="D3965" s="194" t="s">
        <v>4396</v>
      </c>
      <c r="E3965" s="195" t="s">
        <v>3</v>
      </c>
      <c r="F3965" s="195">
        <v>1482466</v>
      </c>
      <c r="G3965" s="195"/>
      <c r="H3965" s="196" t="s">
        <v>4397</v>
      </c>
      <c r="I3965" s="197">
        <v>0</v>
      </c>
      <c r="J3965" s="197">
        <v>66</v>
      </c>
      <c r="K3965" s="198">
        <f t="shared" si="61"/>
        <v>66</v>
      </c>
      <c r="L3965" s="199" t="s">
        <v>1580</v>
      </c>
    </row>
    <row r="3966" spans="1:12" ht="56.25" customHeight="1">
      <c r="A3966" s="200">
        <v>46</v>
      </c>
      <c r="B3966" s="193" t="s">
        <v>1402</v>
      </c>
      <c r="C3966" s="194">
        <v>42803</v>
      </c>
      <c r="D3966" s="194" t="s">
        <v>4398</v>
      </c>
      <c r="E3966" s="195" t="s">
        <v>3</v>
      </c>
      <c r="F3966" s="195">
        <v>1482468</v>
      </c>
      <c r="G3966" s="195"/>
      <c r="H3966" s="196" t="s">
        <v>4399</v>
      </c>
      <c r="I3966" s="197">
        <v>0</v>
      </c>
      <c r="J3966" s="197">
        <v>536.29</v>
      </c>
      <c r="K3966" s="198">
        <f t="shared" si="61"/>
        <v>536.29</v>
      </c>
      <c r="L3966" s="199" t="s">
        <v>1580</v>
      </c>
    </row>
    <row r="3967" spans="1:12" ht="56.25" customHeight="1">
      <c r="A3967" s="200">
        <v>46</v>
      </c>
      <c r="B3967" s="193" t="s">
        <v>1402</v>
      </c>
      <c r="C3967" s="194">
        <v>42803</v>
      </c>
      <c r="D3967" s="194" t="s">
        <v>4400</v>
      </c>
      <c r="E3967" s="195" t="s">
        <v>3</v>
      </c>
      <c r="F3967" s="195">
        <v>1482470</v>
      </c>
      <c r="G3967" s="195"/>
      <c r="H3967" s="196" t="s">
        <v>4401</v>
      </c>
      <c r="I3967" s="197">
        <v>0</v>
      </c>
      <c r="J3967" s="197">
        <v>268.99</v>
      </c>
      <c r="K3967" s="198">
        <f t="shared" si="61"/>
        <v>268.99</v>
      </c>
      <c r="L3967" s="199" t="s">
        <v>1580</v>
      </c>
    </row>
    <row r="3968" spans="1:12" ht="56.25" customHeight="1">
      <c r="A3968" s="200">
        <v>46</v>
      </c>
      <c r="B3968" s="193" t="s">
        <v>1402</v>
      </c>
      <c r="C3968" s="194">
        <v>42803</v>
      </c>
      <c r="D3968" s="194" t="s">
        <v>4402</v>
      </c>
      <c r="E3968" s="195" t="s">
        <v>3</v>
      </c>
      <c r="F3968" s="195">
        <v>1482473</v>
      </c>
      <c r="G3968" s="195"/>
      <c r="H3968" s="196" t="s">
        <v>4403</v>
      </c>
      <c r="I3968" s="197">
        <v>0</v>
      </c>
      <c r="J3968" s="197">
        <v>17.72</v>
      </c>
      <c r="K3968" s="198">
        <f t="shared" si="61"/>
        <v>17.72</v>
      </c>
      <c r="L3968" s="199" t="s">
        <v>1580</v>
      </c>
    </row>
    <row r="3969" spans="1:12" ht="56.25" customHeight="1">
      <c r="A3969" s="200" t="s">
        <v>635</v>
      </c>
      <c r="B3969" s="193" t="s">
        <v>636</v>
      </c>
      <c r="C3969" s="194">
        <v>42803</v>
      </c>
      <c r="D3969" s="194" t="s">
        <v>7826</v>
      </c>
      <c r="E3969" s="195" t="s">
        <v>3</v>
      </c>
      <c r="F3969" s="195">
        <v>1482475</v>
      </c>
      <c r="G3969" s="195"/>
      <c r="H3969" s="196" t="s">
        <v>7827</v>
      </c>
      <c r="I3969" s="197">
        <v>0</v>
      </c>
      <c r="J3969" s="197">
        <v>553.23</v>
      </c>
      <c r="K3969" s="198">
        <f t="shared" si="61"/>
        <v>553.23</v>
      </c>
      <c r="L3969" s="199" t="s">
        <v>1580</v>
      </c>
    </row>
    <row r="3970" spans="1:12" ht="56.25" customHeight="1">
      <c r="A3970" s="200" t="s">
        <v>628</v>
      </c>
      <c r="B3970" s="193" t="s">
        <v>627</v>
      </c>
      <c r="C3970" s="194">
        <v>42803</v>
      </c>
      <c r="D3970" s="194" t="s">
        <v>6780</v>
      </c>
      <c r="E3970" s="195" t="s">
        <v>3</v>
      </c>
      <c r="F3970" s="195">
        <v>1482489</v>
      </c>
      <c r="G3970" s="195"/>
      <c r="H3970" s="196" t="s">
        <v>6781</v>
      </c>
      <c r="I3970" s="197">
        <v>0</v>
      </c>
      <c r="J3970" s="197">
        <v>902400</v>
      </c>
      <c r="K3970" s="198">
        <f t="shared" si="61"/>
        <v>902400</v>
      </c>
      <c r="L3970" s="199" t="s">
        <v>1580</v>
      </c>
    </row>
    <row r="3971" spans="1:12" ht="56.25" customHeight="1">
      <c r="A3971" s="200">
        <v>70</v>
      </c>
      <c r="B3971" s="193" t="s">
        <v>4499</v>
      </c>
      <c r="C3971" s="194">
        <v>42803</v>
      </c>
      <c r="D3971" s="194" t="s">
        <v>4524</v>
      </c>
      <c r="E3971" s="195" t="s">
        <v>3</v>
      </c>
      <c r="F3971" s="195">
        <v>1482386</v>
      </c>
      <c r="G3971" s="195"/>
      <c r="H3971" s="196" t="s">
        <v>4525</v>
      </c>
      <c r="I3971" s="197">
        <v>0</v>
      </c>
      <c r="J3971" s="197">
        <v>371</v>
      </c>
      <c r="K3971" s="198">
        <f t="shared" si="61"/>
        <v>371</v>
      </c>
      <c r="L3971" s="199" t="s">
        <v>1580</v>
      </c>
    </row>
    <row r="3972" spans="1:12" ht="56.25" customHeight="1">
      <c r="A3972" s="200">
        <v>592</v>
      </c>
      <c r="B3972" s="193" t="s">
        <v>1461</v>
      </c>
      <c r="C3972" s="194">
        <v>42803</v>
      </c>
      <c r="D3972" s="194" t="s">
        <v>6197</v>
      </c>
      <c r="E3972" s="195" t="s">
        <v>3</v>
      </c>
      <c r="F3972" s="195">
        <v>1482419</v>
      </c>
      <c r="G3972" s="195"/>
      <c r="H3972" s="196" t="s">
        <v>6198</v>
      </c>
      <c r="I3972" s="197">
        <v>0</v>
      </c>
      <c r="J3972" s="197">
        <v>28</v>
      </c>
      <c r="K3972" s="198">
        <f t="shared" si="61"/>
        <v>28</v>
      </c>
      <c r="L3972" s="199" t="s">
        <v>1580</v>
      </c>
    </row>
    <row r="3973" spans="1:12" ht="56.25" customHeight="1">
      <c r="A3973" s="200">
        <v>192</v>
      </c>
      <c r="B3973" s="193" t="s">
        <v>1345</v>
      </c>
      <c r="C3973" s="194">
        <v>42803</v>
      </c>
      <c r="D3973" s="194" t="s">
        <v>4907</v>
      </c>
      <c r="E3973" s="195" t="s">
        <v>3</v>
      </c>
      <c r="F3973" s="195">
        <v>1482428</v>
      </c>
      <c r="G3973" s="195"/>
      <c r="H3973" s="196" t="s">
        <v>4908</v>
      </c>
      <c r="I3973" s="197">
        <v>0</v>
      </c>
      <c r="J3973" s="197">
        <v>1037</v>
      </c>
      <c r="K3973" s="198">
        <f t="shared" si="61"/>
        <v>1037</v>
      </c>
      <c r="L3973" s="199" t="s">
        <v>1580</v>
      </c>
    </row>
    <row r="3974" spans="1:12" ht="56.25" customHeight="1">
      <c r="A3974" s="200" t="s">
        <v>628</v>
      </c>
      <c r="B3974" s="193" t="s">
        <v>627</v>
      </c>
      <c r="C3974" s="194">
        <v>42803</v>
      </c>
      <c r="D3974" s="194" t="s">
        <v>6782</v>
      </c>
      <c r="E3974" s="195" t="s">
        <v>3</v>
      </c>
      <c r="F3974" s="195">
        <v>1482439</v>
      </c>
      <c r="G3974" s="195"/>
      <c r="H3974" s="196" t="s">
        <v>6783</v>
      </c>
      <c r="I3974" s="197">
        <v>0</v>
      </c>
      <c r="J3974" s="197">
        <v>6063.45</v>
      </c>
      <c r="K3974" s="198">
        <f t="shared" si="61"/>
        <v>6063.45</v>
      </c>
      <c r="L3974" s="199" t="s">
        <v>1580</v>
      </c>
    </row>
    <row r="3975" spans="1:12" ht="56.25" customHeight="1">
      <c r="A3975" s="200" t="s">
        <v>628</v>
      </c>
      <c r="B3975" s="193" t="s">
        <v>627</v>
      </c>
      <c r="C3975" s="194">
        <v>42803</v>
      </c>
      <c r="D3975" s="194" t="s">
        <v>6784</v>
      </c>
      <c r="E3975" s="195" t="s">
        <v>3</v>
      </c>
      <c r="F3975" s="195">
        <v>1482477</v>
      </c>
      <c r="G3975" s="195"/>
      <c r="H3975" s="196" t="s">
        <v>1354</v>
      </c>
      <c r="I3975" s="197">
        <v>0</v>
      </c>
      <c r="J3975" s="197">
        <v>1.42</v>
      </c>
      <c r="K3975" s="198">
        <f t="shared" si="61"/>
        <v>1.42</v>
      </c>
      <c r="L3975" s="199" t="s">
        <v>1580</v>
      </c>
    </row>
    <row r="3976" spans="1:12" ht="56.25" customHeight="1">
      <c r="A3976" s="200">
        <v>86</v>
      </c>
      <c r="B3976" s="193" t="s">
        <v>1328</v>
      </c>
      <c r="C3976" s="194">
        <v>42803</v>
      </c>
      <c r="D3976" s="194" t="s">
        <v>4600</v>
      </c>
      <c r="E3976" s="195" t="s">
        <v>3</v>
      </c>
      <c r="F3976" s="195">
        <v>1482526</v>
      </c>
      <c r="G3976" s="195"/>
      <c r="H3976" s="196" t="s">
        <v>4601</v>
      </c>
      <c r="I3976" s="197">
        <v>0</v>
      </c>
      <c r="J3976" s="197">
        <v>1737.66</v>
      </c>
      <c r="K3976" s="198">
        <f t="shared" si="61"/>
        <v>1737.66</v>
      </c>
      <c r="L3976" s="199" t="s">
        <v>1580</v>
      </c>
    </row>
    <row r="3977" spans="1:12" ht="56.25" customHeight="1">
      <c r="A3977" s="200" t="s">
        <v>628</v>
      </c>
      <c r="B3977" s="193" t="s">
        <v>627</v>
      </c>
      <c r="C3977" s="194">
        <v>42803</v>
      </c>
      <c r="D3977" s="194" t="s">
        <v>6785</v>
      </c>
      <c r="E3977" s="195" t="s">
        <v>3</v>
      </c>
      <c r="F3977" s="195">
        <v>1482531</v>
      </c>
      <c r="G3977" s="195"/>
      <c r="H3977" s="196" t="s">
        <v>6786</v>
      </c>
      <c r="I3977" s="197">
        <v>0</v>
      </c>
      <c r="J3977" s="197">
        <v>370</v>
      </c>
      <c r="K3977" s="198">
        <f t="shared" ref="K3977:K4040" si="62">+I3977+J3977</f>
        <v>370</v>
      </c>
      <c r="L3977" s="199" t="s">
        <v>1580</v>
      </c>
    </row>
    <row r="3978" spans="1:12" ht="56.25" customHeight="1">
      <c r="A3978" s="200" t="s">
        <v>628</v>
      </c>
      <c r="B3978" s="193" t="s">
        <v>627</v>
      </c>
      <c r="C3978" s="194">
        <v>42803</v>
      </c>
      <c r="D3978" s="194" t="s">
        <v>6787</v>
      </c>
      <c r="E3978" s="195" t="s">
        <v>3</v>
      </c>
      <c r="F3978" s="195">
        <v>1482543</v>
      </c>
      <c r="G3978" s="195"/>
      <c r="H3978" s="196" t="s">
        <v>6788</v>
      </c>
      <c r="I3978" s="197">
        <v>0</v>
      </c>
      <c r="J3978" s="197">
        <v>420</v>
      </c>
      <c r="K3978" s="198">
        <f t="shared" si="62"/>
        <v>420</v>
      </c>
      <c r="L3978" s="199" t="s">
        <v>1580</v>
      </c>
    </row>
    <row r="3979" spans="1:12" ht="56.25" customHeight="1">
      <c r="A3979" s="200">
        <v>41</v>
      </c>
      <c r="B3979" s="193" t="s">
        <v>1421</v>
      </c>
      <c r="C3979" s="194">
        <v>42803</v>
      </c>
      <c r="D3979" s="194" t="s">
        <v>4360</v>
      </c>
      <c r="E3979" s="195" t="s">
        <v>3</v>
      </c>
      <c r="F3979" s="195">
        <v>1482544</v>
      </c>
      <c r="G3979" s="195"/>
      <c r="H3979" s="196" t="s">
        <v>4361</v>
      </c>
      <c r="I3979" s="197">
        <v>0</v>
      </c>
      <c r="J3979" s="197">
        <v>371</v>
      </c>
      <c r="K3979" s="198">
        <f t="shared" si="62"/>
        <v>371</v>
      </c>
      <c r="L3979" s="199" t="s">
        <v>1580</v>
      </c>
    </row>
    <row r="3980" spans="1:12" ht="56.25" customHeight="1">
      <c r="A3980" s="200">
        <v>41</v>
      </c>
      <c r="B3980" s="193" t="s">
        <v>1421</v>
      </c>
      <c r="C3980" s="194">
        <v>42803</v>
      </c>
      <c r="D3980" s="194" t="s">
        <v>4362</v>
      </c>
      <c r="E3980" s="195" t="s">
        <v>3</v>
      </c>
      <c r="F3980" s="195">
        <v>1482545</v>
      </c>
      <c r="G3980" s="195"/>
      <c r="H3980" s="196" t="s">
        <v>4363</v>
      </c>
      <c r="I3980" s="197">
        <v>0</v>
      </c>
      <c r="J3980" s="197">
        <v>222</v>
      </c>
      <c r="K3980" s="198">
        <f t="shared" si="62"/>
        <v>222</v>
      </c>
      <c r="L3980" s="199" t="s">
        <v>1580</v>
      </c>
    </row>
    <row r="3981" spans="1:12" ht="56.25" customHeight="1">
      <c r="A3981" s="200" t="s">
        <v>628</v>
      </c>
      <c r="B3981" s="193" t="s">
        <v>627</v>
      </c>
      <c r="C3981" s="194">
        <v>42803</v>
      </c>
      <c r="D3981" s="194" t="s">
        <v>6789</v>
      </c>
      <c r="E3981" s="195" t="s">
        <v>3</v>
      </c>
      <c r="F3981" s="195">
        <v>1482547</v>
      </c>
      <c r="G3981" s="195"/>
      <c r="H3981" s="196" t="s">
        <v>6790</v>
      </c>
      <c r="I3981" s="197">
        <v>0</v>
      </c>
      <c r="J3981" s="197">
        <v>1200</v>
      </c>
      <c r="K3981" s="198">
        <f t="shared" si="62"/>
        <v>1200</v>
      </c>
      <c r="L3981" s="199" t="s">
        <v>1580</v>
      </c>
    </row>
    <row r="3982" spans="1:12" ht="56.25" customHeight="1">
      <c r="A3982" s="200" t="s">
        <v>628</v>
      </c>
      <c r="B3982" s="193" t="s">
        <v>627</v>
      </c>
      <c r="C3982" s="194">
        <v>42803</v>
      </c>
      <c r="D3982" s="194" t="s">
        <v>6791</v>
      </c>
      <c r="E3982" s="195" t="s">
        <v>3</v>
      </c>
      <c r="F3982" s="195">
        <v>1482604</v>
      </c>
      <c r="G3982" s="195"/>
      <c r="H3982" s="196" t="s">
        <v>6792</v>
      </c>
      <c r="I3982" s="197">
        <v>0</v>
      </c>
      <c r="J3982" s="197">
        <v>3658.1</v>
      </c>
      <c r="K3982" s="198">
        <f t="shared" si="62"/>
        <v>3658.1</v>
      </c>
      <c r="L3982" s="199" t="s">
        <v>1580</v>
      </c>
    </row>
    <row r="3983" spans="1:12" ht="56.25" customHeight="1">
      <c r="A3983" s="200">
        <v>526</v>
      </c>
      <c r="B3983" s="193" t="s">
        <v>1411</v>
      </c>
      <c r="C3983" s="194">
        <v>42804</v>
      </c>
      <c r="D3983" s="194" t="s">
        <v>6018</v>
      </c>
      <c r="E3983" s="195" t="s">
        <v>3</v>
      </c>
      <c r="F3983" s="195">
        <v>1482768</v>
      </c>
      <c r="G3983" s="195"/>
      <c r="H3983" s="196" t="s">
        <v>6019</v>
      </c>
      <c r="I3983" s="197">
        <v>0</v>
      </c>
      <c r="J3983" s="197">
        <v>140</v>
      </c>
      <c r="K3983" s="198">
        <f t="shared" si="62"/>
        <v>140</v>
      </c>
      <c r="L3983" s="199" t="s">
        <v>1580</v>
      </c>
    </row>
    <row r="3984" spans="1:12" ht="56.25" customHeight="1">
      <c r="A3984" s="200">
        <v>526</v>
      </c>
      <c r="B3984" s="193" t="s">
        <v>1411</v>
      </c>
      <c r="C3984" s="194">
        <v>42804</v>
      </c>
      <c r="D3984" s="194" t="s">
        <v>6020</v>
      </c>
      <c r="E3984" s="195" t="s">
        <v>3</v>
      </c>
      <c r="F3984" s="195">
        <v>1482770</v>
      </c>
      <c r="G3984" s="195"/>
      <c r="H3984" s="196" t="s">
        <v>6021</v>
      </c>
      <c r="I3984" s="197">
        <v>0</v>
      </c>
      <c r="J3984" s="197">
        <v>3468</v>
      </c>
      <c r="K3984" s="198">
        <f t="shared" si="62"/>
        <v>3468</v>
      </c>
      <c r="L3984" s="199" t="s">
        <v>1580</v>
      </c>
    </row>
    <row r="3985" spans="1:12" ht="56.25" customHeight="1">
      <c r="A3985" s="200" t="s">
        <v>628</v>
      </c>
      <c r="B3985" s="193" t="s">
        <v>627</v>
      </c>
      <c r="C3985" s="194">
        <v>42804</v>
      </c>
      <c r="D3985" s="194" t="s">
        <v>8169</v>
      </c>
      <c r="E3985" s="195" t="s">
        <v>3</v>
      </c>
      <c r="F3985" s="195">
        <v>1482776</v>
      </c>
      <c r="G3985" s="195"/>
      <c r="H3985" s="196" t="s">
        <v>8170</v>
      </c>
      <c r="I3985" s="197">
        <v>0</v>
      </c>
      <c r="J3985" s="197">
        <v>5482.12</v>
      </c>
      <c r="K3985" s="198">
        <f t="shared" si="62"/>
        <v>5482.12</v>
      </c>
      <c r="L3985" s="199" t="s">
        <v>1580</v>
      </c>
    </row>
    <row r="3986" spans="1:12" ht="56.25" customHeight="1">
      <c r="A3986" s="200">
        <v>254</v>
      </c>
      <c r="B3986" s="193" t="s">
        <v>1335</v>
      </c>
      <c r="C3986" s="194">
        <v>42804</v>
      </c>
      <c r="D3986" s="194" t="s">
        <v>5023</v>
      </c>
      <c r="E3986" s="195" t="s">
        <v>3</v>
      </c>
      <c r="F3986" s="195">
        <v>1482836</v>
      </c>
      <c r="G3986" s="195"/>
      <c r="H3986" s="196" t="s">
        <v>5024</v>
      </c>
      <c r="I3986" s="197">
        <v>0</v>
      </c>
      <c r="J3986" s="197">
        <v>206907.23</v>
      </c>
      <c r="K3986" s="198">
        <f t="shared" si="62"/>
        <v>206907.23</v>
      </c>
      <c r="L3986" s="199" t="s">
        <v>1580</v>
      </c>
    </row>
    <row r="3987" spans="1:12" ht="56.25" customHeight="1">
      <c r="A3987" s="200">
        <v>254</v>
      </c>
      <c r="B3987" s="193" t="s">
        <v>1335</v>
      </c>
      <c r="C3987" s="194">
        <v>42804</v>
      </c>
      <c r="D3987" s="194" t="s">
        <v>5025</v>
      </c>
      <c r="E3987" s="195" t="s">
        <v>3</v>
      </c>
      <c r="F3987" s="195">
        <v>1482837</v>
      </c>
      <c r="G3987" s="195"/>
      <c r="H3987" s="196" t="s">
        <v>5026</v>
      </c>
      <c r="I3987" s="197">
        <v>0</v>
      </c>
      <c r="J3987" s="197">
        <v>5218.08</v>
      </c>
      <c r="K3987" s="198">
        <f t="shared" si="62"/>
        <v>5218.08</v>
      </c>
      <c r="L3987" s="199" t="s">
        <v>1580</v>
      </c>
    </row>
    <row r="3988" spans="1:12" ht="56.25" customHeight="1">
      <c r="A3988" s="200">
        <v>254</v>
      </c>
      <c r="B3988" s="193" t="s">
        <v>1335</v>
      </c>
      <c r="C3988" s="194">
        <v>42804</v>
      </c>
      <c r="D3988" s="194" t="s">
        <v>5027</v>
      </c>
      <c r="E3988" s="195" t="s">
        <v>3</v>
      </c>
      <c r="F3988" s="195">
        <v>1482840</v>
      </c>
      <c r="G3988" s="195"/>
      <c r="H3988" s="196" t="s">
        <v>5028</v>
      </c>
      <c r="I3988" s="197">
        <v>0</v>
      </c>
      <c r="J3988" s="197">
        <v>65126</v>
      </c>
      <c r="K3988" s="198">
        <f t="shared" si="62"/>
        <v>65126</v>
      </c>
      <c r="L3988" s="199" t="s">
        <v>1580</v>
      </c>
    </row>
    <row r="3989" spans="1:12" ht="56.25" customHeight="1">
      <c r="A3989" s="200">
        <v>254</v>
      </c>
      <c r="B3989" s="193" t="s">
        <v>1335</v>
      </c>
      <c r="C3989" s="194">
        <v>42804</v>
      </c>
      <c r="D3989" s="194" t="s">
        <v>5029</v>
      </c>
      <c r="E3989" s="195" t="s">
        <v>3</v>
      </c>
      <c r="F3989" s="195">
        <v>1482842</v>
      </c>
      <c r="G3989" s="195"/>
      <c r="H3989" s="196" t="s">
        <v>5030</v>
      </c>
      <c r="I3989" s="197">
        <v>0</v>
      </c>
      <c r="J3989" s="197">
        <v>688336.35</v>
      </c>
      <c r="K3989" s="198">
        <f t="shared" si="62"/>
        <v>688336.35</v>
      </c>
      <c r="L3989" s="199" t="s">
        <v>1580</v>
      </c>
    </row>
    <row r="3990" spans="1:12" ht="56.25" customHeight="1">
      <c r="A3990" s="200">
        <v>130</v>
      </c>
      <c r="B3990" s="193" t="s">
        <v>4832</v>
      </c>
      <c r="C3990" s="194">
        <v>42804</v>
      </c>
      <c r="D3990" s="194" t="s">
        <v>4839</v>
      </c>
      <c r="E3990" s="195" t="s">
        <v>3</v>
      </c>
      <c r="F3990" s="195">
        <v>1482844</v>
      </c>
      <c r="G3990" s="195"/>
      <c r="H3990" s="196" t="s">
        <v>4840</v>
      </c>
      <c r="I3990" s="197">
        <v>0</v>
      </c>
      <c r="J3990" s="197">
        <v>160021.15</v>
      </c>
      <c r="K3990" s="198">
        <f t="shared" si="62"/>
        <v>160021.15</v>
      </c>
      <c r="L3990" s="199" t="s">
        <v>1580</v>
      </c>
    </row>
    <row r="3991" spans="1:12" ht="56.25" customHeight="1">
      <c r="A3991" s="200">
        <v>342</v>
      </c>
      <c r="B3991" s="193" t="s">
        <v>1425</v>
      </c>
      <c r="C3991" s="194">
        <v>42804</v>
      </c>
      <c r="D3991" s="194" t="s">
        <v>5393</v>
      </c>
      <c r="E3991" s="195" t="s">
        <v>3</v>
      </c>
      <c r="F3991" s="195">
        <v>1482857</v>
      </c>
      <c r="G3991" s="195"/>
      <c r="H3991" s="196" t="s">
        <v>5394</v>
      </c>
      <c r="I3991" s="197">
        <v>0</v>
      </c>
      <c r="J3991" s="197">
        <v>655.8</v>
      </c>
      <c r="K3991" s="198">
        <f t="shared" si="62"/>
        <v>655.8</v>
      </c>
      <c r="L3991" s="199" t="s">
        <v>1580</v>
      </c>
    </row>
    <row r="3992" spans="1:12" ht="56.25" customHeight="1">
      <c r="A3992" s="200" t="s">
        <v>628</v>
      </c>
      <c r="B3992" s="193" t="s">
        <v>627</v>
      </c>
      <c r="C3992" s="194">
        <v>42804</v>
      </c>
      <c r="D3992" s="194" t="s">
        <v>6793</v>
      </c>
      <c r="E3992" s="195" t="s">
        <v>3</v>
      </c>
      <c r="F3992" s="195">
        <v>1482860</v>
      </c>
      <c r="G3992" s="195"/>
      <c r="H3992" s="196" t="s">
        <v>6794</v>
      </c>
      <c r="I3992" s="197">
        <v>0</v>
      </c>
      <c r="J3992" s="197">
        <v>5202.78</v>
      </c>
      <c r="K3992" s="198">
        <f t="shared" si="62"/>
        <v>5202.78</v>
      </c>
      <c r="L3992" s="199" t="s">
        <v>1580</v>
      </c>
    </row>
    <row r="3993" spans="1:12" ht="56.25" customHeight="1">
      <c r="A3993" s="200">
        <v>283</v>
      </c>
      <c r="B3993" s="193" t="s">
        <v>1341</v>
      </c>
      <c r="C3993" s="194">
        <v>42804</v>
      </c>
      <c r="D3993" s="194" t="s">
        <v>5095</v>
      </c>
      <c r="E3993" s="195" t="s">
        <v>3</v>
      </c>
      <c r="F3993" s="195">
        <v>1482895</v>
      </c>
      <c r="G3993" s="195"/>
      <c r="H3993" s="196" t="s">
        <v>5096</v>
      </c>
      <c r="I3993" s="197">
        <v>0</v>
      </c>
      <c r="J3993" s="197">
        <v>818.54</v>
      </c>
      <c r="K3993" s="198">
        <f t="shared" si="62"/>
        <v>818.54</v>
      </c>
      <c r="L3993" s="199" t="s">
        <v>1580</v>
      </c>
    </row>
    <row r="3994" spans="1:12" ht="56.25" customHeight="1">
      <c r="A3994" s="200">
        <v>283</v>
      </c>
      <c r="B3994" s="193" t="s">
        <v>1341</v>
      </c>
      <c r="C3994" s="194">
        <v>42804</v>
      </c>
      <c r="D3994" s="194" t="s">
        <v>5097</v>
      </c>
      <c r="E3994" s="195" t="s">
        <v>3</v>
      </c>
      <c r="F3994" s="195">
        <v>1482897</v>
      </c>
      <c r="G3994" s="195"/>
      <c r="H3994" s="196" t="s">
        <v>5098</v>
      </c>
      <c r="I3994" s="197">
        <v>0</v>
      </c>
      <c r="J3994" s="197">
        <v>371</v>
      </c>
      <c r="K3994" s="198">
        <f t="shared" si="62"/>
        <v>371</v>
      </c>
      <c r="L3994" s="199" t="s">
        <v>1580</v>
      </c>
    </row>
    <row r="3995" spans="1:12" ht="56.25" customHeight="1">
      <c r="A3995" s="200">
        <v>670</v>
      </c>
      <c r="B3995" s="193" t="s">
        <v>1404</v>
      </c>
      <c r="C3995" s="194">
        <v>42804</v>
      </c>
      <c r="D3995" s="194" t="s">
        <v>6309</v>
      </c>
      <c r="E3995" s="195" t="s">
        <v>3</v>
      </c>
      <c r="F3995" s="195">
        <v>1482913</v>
      </c>
      <c r="G3995" s="195"/>
      <c r="H3995" s="196" t="s">
        <v>6310</v>
      </c>
      <c r="I3995" s="197">
        <v>0</v>
      </c>
      <c r="J3995" s="197">
        <v>273189.48</v>
      </c>
      <c r="K3995" s="198">
        <f t="shared" si="62"/>
        <v>273189.48</v>
      </c>
      <c r="L3995" s="199" t="s">
        <v>1580</v>
      </c>
    </row>
    <row r="3996" spans="1:12" ht="56.25" customHeight="1">
      <c r="A3996" s="200" t="s">
        <v>635</v>
      </c>
      <c r="B3996" s="193" t="s">
        <v>636</v>
      </c>
      <c r="C3996" s="194">
        <v>42804</v>
      </c>
      <c r="D3996" s="194" t="s">
        <v>7828</v>
      </c>
      <c r="E3996" s="195" t="s">
        <v>3</v>
      </c>
      <c r="F3996" s="195">
        <v>1482925</v>
      </c>
      <c r="G3996" s="195"/>
      <c r="H3996" s="196" t="s">
        <v>7829</v>
      </c>
      <c r="I3996" s="197">
        <v>0</v>
      </c>
      <c r="J3996" s="197">
        <v>9247.84</v>
      </c>
      <c r="K3996" s="198">
        <f t="shared" si="62"/>
        <v>9247.84</v>
      </c>
      <c r="L3996" s="199" t="s">
        <v>1580</v>
      </c>
    </row>
    <row r="3997" spans="1:12" ht="56.25" customHeight="1">
      <c r="A3997" s="200">
        <v>526</v>
      </c>
      <c r="B3997" s="193" t="s">
        <v>1411</v>
      </c>
      <c r="C3997" s="194">
        <v>42804</v>
      </c>
      <c r="D3997" s="194" t="s">
        <v>6022</v>
      </c>
      <c r="E3997" s="195" t="s">
        <v>3</v>
      </c>
      <c r="F3997" s="195">
        <v>1482791</v>
      </c>
      <c r="G3997" s="195"/>
      <c r="H3997" s="196" t="s">
        <v>6023</v>
      </c>
      <c r="I3997" s="197">
        <v>0</v>
      </c>
      <c r="J3997" s="197">
        <v>10</v>
      </c>
      <c r="K3997" s="198">
        <f t="shared" si="62"/>
        <v>10</v>
      </c>
      <c r="L3997" s="199" t="s">
        <v>1580</v>
      </c>
    </row>
    <row r="3998" spans="1:12" ht="56.25" customHeight="1">
      <c r="A3998" s="200" t="s">
        <v>628</v>
      </c>
      <c r="B3998" s="193" t="s">
        <v>627</v>
      </c>
      <c r="C3998" s="194">
        <v>42804</v>
      </c>
      <c r="D3998" s="194" t="s">
        <v>6795</v>
      </c>
      <c r="E3998" s="195" t="s">
        <v>3</v>
      </c>
      <c r="F3998" s="195">
        <v>1482820</v>
      </c>
      <c r="G3998" s="195"/>
      <c r="H3998" s="196" t="s">
        <v>6796</v>
      </c>
      <c r="I3998" s="197">
        <v>0</v>
      </c>
      <c r="J3998" s="197">
        <v>20</v>
      </c>
      <c r="K3998" s="198">
        <f t="shared" si="62"/>
        <v>20</v>
      </c>
      <c r="L3998" s="199" t="s">
        <v>1580</v>
      </c>
    </row>
    <row r="3999" spans="1:12" ht="56.25" customHeight="1">
      <c r="A3999" s="200" t="s">
        <v>628</v>
      </c>
      <c r="B3999" s="193" t="s">
        <v>627</v>
      </c>
      <c r="C3999" s="194">
        <v>42804</v>
      </c>
      <c r="D3999" s="194" t="s">
        <v>6797</v>
      </c>
      <c r="E3999" s="195" t="s">
        <v>3</v>
      </c>
      <c r="F3999" s="195">
        <v>1482821</v>
      </c>
      <c r="G3999" s="195"/>
      <c r="H3999" s="196" t="s">
        <v>6798</v>
      </c>
      <c r="I3999" s="197">
        <v>0</v>
      </c>
      <c r="J3999" s="197">
        <v>20</v>
      </c>
      <c r="K3999" s="198">
        <f t="shared" si="62"/>
        <v>20</v>
      </c>
      <c r="L3999" s="199" t="s">
        <v>1580</v>
      </c>
    </row>
    <row r="4000" spans="1:12" ht="56.25" customHeight="1">
      <c r="A4000" s="200">
        <v>41</v>
      </c>
      <c r="B4000" s="193" t="s">
        <v>1421</v>
      </c>
      <c r="C4000" s="194">
        <v>42804</v>
      </c>
      <c r="D4000" s="194" t="s">
        <v>4364</v>
      </c>
      <c r="E4000" s="195" t="s">
        <v>3</v>
      </c>
      <c r="F4000" s="195">
        <v>1482839</v>
      </c>
      <c r="G4000" s="195"/>
      <c r="H4000" s="196" t="s">
        <v>4365</v>
      </c>
      <c r="I4000" s="197">
        <v>0</v>
      </c>
      <c r="J4000" s="197">
        <v>148.5</v>
      </c>
      <c r="K4000" s="198">
        <f t="shared" si="62"/>
        <v>148.5</v>
      </c>
      <c r="L4000" s="199" t="s">
        <v>1580</v>
      </c>
    </row>
    <row r="4001" spans="1:12" ht="56.25" customHeight="1">
      <c r="A4001" s="200" t="s">
        <v>628</v>
      </c>
      <c r="B4001" s="193" t="s">
        <v>627</v>
      </c>
      <c r="C4001" s="194">
        <v>42804</v>
      </c>
      <c r="D4001" s="194" t="s">
        <v>6799</v>
      </c>
      <c r="E4001" s="195" t="s">
        <v>3</v>
      </c>
      <c r="F4001" s="195">
        <v>1482851</v>
      </c>
      <c r="G4001" s="195"/>
      <c r="H4001" s="196" t="s">
        <v>6800</v>
      </c>
      <c r="I4001" s="197">
        <v>0</v>
      </c>
      <c r="J4001" s="197">
        <v>465.52</v>
      </c>
      <c r="K4001" s="198">
        <f t="shared" si="62"/>
        <v>465.52</v>
      </c>
      <c r="L4001" s="199" t="s">
        <v>1580</v>
      </c>
    </row>
    <row r="4002" spans="1:12" ht="56.25" customHeight="1">
      <c r="A4002" s="200" t="s">
        <v>628</v>
      </c>
      <c r="B4002" s="193" t="s">
        <v>627</v>
      </c>
      <c r="C4002" s="194">
        <v>42804</v>
      </c>
      <c r="D4002" s="194" t="s">
        <v>6801</v>
      </c>
      <c r="E4002" s="195" t="s">
        <v>3</v>
      </c>
      <c r="F4002" s="195">
        <v>1482852</v>
      </c>
      <c r="G4002" s="195"/>
      <c r="H4002" s="196" t="s">
        <v>6802</v>
      </c>
      <c r="I4002" s="197">
        <v>0</v>
      </c>
      <c r="J4002" s="197">
        <v>24.38</v>
      </c>
      <c r="K4002" s="198">
        <f t="shared" si="62"/>
        <v>24.38</v>
      </c>
      <c r="L4002" s="199" t="s">
        <v>1580</v>
      </c>
    </row>
    <row r="4003" spans="1:12" ht="56.25" customHeight="1">
      <c r="A4003" s="200">
        <v>222</v>
      </c>
      <c r="B4003" s="193" t="s">
        <v>1398</v>
      </c>
      <c r="C4003" s="194">
        <v>42804</v>
      </c>
      <c r="D4003" s="194" t="s">
        <v>4993</v>
      </c>
      <c r="E4003" s="195" t="s">
        <v>3</v>
      </c>
      <c r="F4003" s="195">
        <v>1482856</v>
      </c>
      <c r="G4003" s="195"/>
      <c r="H4003" s="196" t="s">
        <v>4994</v>
      </c>
      <c r="I4003" s="197">
        <v>0</v>
      </c>
      <c r="J4003" s="197">
        <v>1394.42</v>
      </c>
      <c r="K4003" s="198">
        <f t="shared" si="62"/>
        <v>1394.42</v>
      </c>
      <c r="L4003" s="199" t="s">
        <v>1580</v>
      </c>
    </row>
    <row r="4004" spans="1:12" ht="56.25" customHeight="1">
      <c r="A4004" s="200" t="s">
        <v>628</v>
      </c>
      <c r="B4004" s="193" t="s">
        <v>627</v>
      </c>
      <c r="C4004" s="194">
        <v>42804</v>
      </c>
      <c r="D4004" s="194" t="s">
        <v>6803</v>
      </c>
      <c r="E4004" s="195" t="s">
        <v>3</v>
      </c>
      <c r="F4004" s="195">
        <v>1482858</v>
      </c>
      <c r="G4004" s="195"/>
      <c r="H4004" s="196" t="s">
        <v>6804</v>
      </c>
      <c r="I4004" s="197">
        <v>0</v>
      </c>
      <c r="J4004" s="197">
        <v>180</v>
      </c>
      <c r="K4004" s="198">
        <f t="shared" si="62"/>
        <v>180</v>
      </c>
      <c r="L4004" s="199" t="s">
        <v>1580</v>
      </c>
    </row>
    <row r="4005" spans="1:12" ht="56.25" customHeight="1">
      <c r="A4005" s="200" t="s">
        <v>628</v>
      </c>
      <c r="B4005" s="193" t="s">
        <v>627</v>
      </c>
      <c r="C4005" s="194">
        <v>42804</v>
      </c>
      <c r="D4005" s="194" t="s">
        <v>6805</v>
      </c>
      <c r="E4005" s="195" t="s">
        <v>3</v>
      </c>
      <c r="F4005" s="195">
        <v>1482903</v>
      </c>
      <c r="G4005" s="195"/>
      <c r="H4005" s="196" t="s">
        <v>6806</v>
      </c>
      <c r="I4005" s="197">
        <v>0</v>
      </c>
      <c r="J4005" s="197">
        <v>193.1</v>
      </c>
      <c r="K4005" s="198">
        <f t="shared" si="62"/>
        <v>193.1</v>
      </c>
      <c r="L4005" s="199" t="s">
        <v>1580</v>
      </c>
    </row>
    <row r="4006" spans="1:12" ht="56.25" customHeight="1">
      <c r="A4006" s="200">
        <v>130</v>
      </c>
      <c r="B4006" s="193" t="s">
        <v>4832</v>
      </c>
      <c r="C4006" s="194">
        <v>42804</v>
      </c>
      <c r="D4006" s="194" t="s">
        <v>4841</v>
      </c>
      <c r="E4006" s="195" t="s">
        <v>3</v>
      </c>
      <c r="F4006" s="195">
        <v>1482906</v>
      </c>
      <c r="G4006" s="195"/>
      <c r="H4006" s="196" t="s">
        <v>4842</v>
      </c>
      <c r="I4006" s="197">
        <v>0</v>
      </c>
      <c r="J4006" s="197">
        <v>92500</v>
      </c>
      <c r="K4006" s="198">
        <f t="shared" si="62"/>
        <v>92500</v>
      </c>
      <c r="L4006" s="199" t="s">
        <v>1580</v>
      </c>
    </row>
    <row r="4007" spans="1:12" ht="56.25" customHeight="1">
      <c r="A4007" s="200">
        <v>526</v>
      </c>
      <c r="B4007" s="193" t="s">
        <v>1411</v>
      </c>
      <c r="C4007" s="194">
        <v>42804</v>
      </c>
      <c r="D4007" s="194" t="s">
        <v>6024</v>
      </c>
      <c r="E4007" s="195" t="s">
        <v>3</v>
      </c>
      <c r="F4007" s="195">
        <v>1482909</v>
      </c>
      <c r="G4007" s="195"/>
      <c r="H4007" s="196" t="s">
        <v>6025</v>
      </c>
      <c r="I4007" s="197">
        <v>0</v>
      </c>
      <c r="J4007" s="197">
        <v>77</v>
      </c>
      <c r="K4007" s="198">
        <f t="shared" si="62"/>
        <v>77</v>
      </c>
      <c r="L4007" s="199" t="s">
        <v>1580</v>
      </c>
    </row>
    <row r="4008" spans="1:12" ht="56.25" customHeight="1">
      <c r="A4008" s="200">
        <v>10</v>
      </c>
      <c r="B4008" s="193" t="s">
        <v>1384</v>
      </c>
      <c r="C4008" s="194">
        <v>42804</v>
      </c>
      <c r="D4008" s="194" t="s">
        <v>2613</v>
      </c>
      <c r="E4008" s="195" t="s">
        <v>3</v>
      </c>
      <c r="F4008" s="195">
        <v>1482920</v>
      </c>
      <c r="G4008" s="195"/>
      <c r="H4008" s="196" t="s">
        <v>2614</v>
      </c>
      <c r="I4008" s="197">
        <v>0</v>
      </c>
      <c r="J4008" s="197">
        <v>856</v>
      </c>
      <c r="K4008" s="198">
        <f t="shared" si="62"/>
        <v>856</v>
      </c>
      <c r="L4008" s="199" t="s">
        <v>1580</v>
      </c>
    </row>
    <row r="4009" spans="1:12" ht="56.25" customHeight="1">
      <c r="A4009" s="200" t="s">
        <v>628</v>
      </c>
      <c r="B4009" s="193" t="s">
        <v>627</v>
      </c>
      <c r="C4009" s="194">
        <v>42804</v>
      </c>
      <c r="D4009" s="194" t="s">
        <v>6807</v>
      </c>
      <c r="E4009" s="195" t="s">
        <v>3</v>
      </c>
      <c r="F4009" s="195">
        <v>1482921</v>
      </c>
      <c r="G4009" s="195"/>
      <c r="H4009" s="196" t="s">
        <v>6808</v>
      </c>
      <c r="I4009" s="197">
        <v>0</v>
      </c>
      <c r="J4009" s="197">
        <v>620</v>
      </c>
      <c r="K4009" s="198">
        <f t="shared" si="62"/>
        <v>620</v>
      </c>
      <c r="L4009" s="199" t="s">
        <v>1580</v>
      </c>
    </row>
    <row r="4010" spans="1:12" ht="56.25" customHeight="1">
      <c r="A4010" s="200" t="s">
        <v>628</v>
      </c>
      <c r="B4010" s="193" t="s">
        <v>627</v>
      </c>
      <c r="C4010" s="194">
        <v>42804</v>
      </c>
      <c r="D4010" s="194" t="s">
        <v>6809</v>
      </c>
      <c r="E4010" s="195" t="s">
        <v>3</v>
      </c>
      <c r="F4010" s="195">
        <v>1482922</v>
      </c>
      <c r="G4010" s="195"/>
      <c r="H4010" s="196" t="s">
        <v>6810</v>
      </c>
      <c r="I4010" s="197">
        <v>0</v>
      </c>
      <c r="J4010" s="197">
        <v>15</v>
      </c>
      <c r="K4010" s="198">
        <f t="shared" si="62"/>
        <v>15</v>
      </c>
      <c r="L4010" s="199" t="s">
        <v>1580</v>
      </c>
    </row>
    <row r="4011" spans="1:12" ht="56.25" customHeight="1">
      <c r="A4011" s="200" t="s">
        <v>628</v>
      </c>
      <c r="B4011" s="193" t="s">
        <v>627</v>
      </c>
      <c r="C4011" s="194">
        <v>42804</v>
      </c>
      <c r="D4011" s="194" t="s">
        <v>6811</v>
      </c>
      <c r="E4011" s="195" t="s">
        <v>3</v>
      </c>
      <c r="F4011" s="195">
        <v>1482937</v>
      </c>
      <c r="G4011" s="195"/>
      <c r="H4011" s="196" t="s">
        <v>6812</v>
      </c>
      <c r="I4011" s="197">
        <v>0</v>
      </c>
      <c r="J4011" s="197">
        <v>371</v>
      </c>
      <c r="K4011" s="198">
        <f t="shared" si="62"/>
        <v>371</v>
      </c>
      <c r="L4011" s="199" t="s">
        <v>1580</v>
      </c>
    </row>
    <row r="4012" spans="1:12" ht="56.25" customHeight="1">
      <c r="A4012" s="200" t="s">
        <v>628</v>
      </c>
      <c r="B4012" s="193" t="s">
        <v>627</v>
      </c>
      <c r="C4012" s="194">
        <v>42804</v>
      </c>
      <c r="D4012" s="194" t="s">
        <v>6813</v>
      </c>
      <c r="E4012" s="195" t="s">
        <v>3</v>
      </c>
      <c r="F4012" s="195">
        <v>1482957</v>
      </c>
      <c r="G4012" s="195"/>
      <c r="H4012" s="196" t="s">
        <v>6814</v>
      </c>
      <c r="I4012" s="197">
        <v>0</v>
      </c>
      <c r="J4012" s="197">
        <v>150000</v>
      </c>
      <c r="K4012" s="198">
        <f t="shared" si="62"/>
        <v>150000</v>
      </c>
      <c r="L4012" s="199" t="s">
        <v>1580</v>
      </c>
    </row>
    <row r="4013" spans="1:12" ht="56.25" customHeight="1">
      <c r="A4013" s="200" t="s">
        <v>628</v>
      </c>
      <c r="B4013" s="193" t="s">
        <v>627</v>
      </c>
      <c r="C4013" s="194">
        <v>42804</v>
      </c>
      <c r="D4013" s="194" t="s">
        <v>6815</v>
      </c>
      <c r="E4013" s="195" t="s">
        <v>3</v>
      </c>
      <c r="F4013" s="195">
        <v>1482969</v>
      </c>
      <c r="G4013" s="195"/>
      <c r="H4013" s="196" t="s">
        <v>6816</v>
      </c>
      <c r="I4013" s="197">
        <v>0</v>
      </c>
      <c r="J4013" s="197">
        <v>180</v>
      </c>
      <c r="K4013" s="198">
        <f t="shared" si="62"/>
        <v>180</v>
      </c>
      <c r="L4013" s="199" t="s">
        <v>1580</v>
      </c>
    </row>
    <row r="4014" spans="1:12" ht="56.25" customHeight="1">
      <c r="A4014" s="200">
        <v>16</v>
      </c>
      <c r="B4014" s="193" t="s">
        <v>1405</v>
      </c>
      <c r="C4014" s="194">
        <v>42804</v>
      </c>
      <c r="D4014" s="194" t="s">
        <v>2799</v>
      </c>
      <c r="E4014" s="195" t="s">
        <v>3</v>
      </c>
      <c r="F4014" s="195">
        <v>1483001</v>
      </c>
      <c r="G4014" s="195"/>
      <c r="H4014" s="196" t="s">
        <v>2800</v>
      </c>
      <c r="I4014" s="197">
        <v>0</v>
      </c>
      <c r="J4014" s="197">
        <v>186</v>
      </c>
      <c r="K4014" s="198">
        <f t="shared" si="62"/>
        <v>186</v>
      </c>
      <c r="L4014" s="199" t="s">
        <v>1580</v>
      </c>
    </row>
    <row r="4015" spans="1:12" ht="56.25" customHeight="1">
      <c r="A4015" s="200" t="s">
        <v>628</v>
      </c>
      <c r="B4015" s="193" t="s">
        <v>627</v>
      </c>
      <c r="C4015" s="194">
        <v>42804</v>
      </c>
      <c r="D4015" s="194" t="s">
        <v>6817</v>
      </c>
      <c r="E4015" s="195" t="s">
        <v>3</v>
      </c>
      <c r="F4015" s="195">
        <v>1483008</v>
      </c>
      <c r="G4015" s="195"/>
      <c r="H4015" s="196" t="s">
        <v>6818</v>
      </c>
      <c r="I4015" s="197">
        <v>0</v>
      </c>
      <c r="J4015" s="197">
        <v>35</v>
      </c>
      <c r="K4015" s="198">
        <f t="shared" si="62"/>
        <v>35</v>
      </c>
      <c r="L4015" s="199" t="s">
        <v>1580</v>
      </c>
    </row>
    <row r="4016" spans="1:12" ht="56.25" customHeight="1">
      <c r="A4016" s="200" t="s">
        <v>628</v>
      </c>
      <c r="B4016" s="193" t="s">
        <v>627</v>
      </c>
      <c r="C4016" s="194">
        <v>42804</v>
      </c>
      <c r="D4016" s="194" t="s">
        <v>6819</v>
      </c>
      <c r="E4016" s="195" t="s">
        <v>3</v>
      </c>
      <c r="F4016" s="195">
        <v>1483010</v>
      </c>
      <c r="G4016" s="195"/>
      <c r="H4016" s="196" t="s">
        <v>6820</v>
      </c>
      <c r="I4016" s="197">
        <v>0</v>
      </c>
      <c r="J4016" s="197">
        <v>35</v>
      </c>
      <c r="K4016" s="198">
        <f t="shared" si="62"/>
        <v>35</v>
      </c>
      <c r="L4016" s="199" t="s">
        <v>1580</v>
      </c>
    </row>
    <row r="4017" spans="1:12" ht="56.25" customHeight="1">
      <c r="A4017" s="200" t="s">
        <v>628</v>
      </c>
      <c r="B4017" s="193" t="s">
        <v>627</v>
      </c>
      <c r="C4017" s="194">
        <v>42804</v>
      </c>
      <c r="D4017" s="194" t="s">
        <v>6821</v>
      </c>
      <c r="E4017" s="195" t="s">
        <v>3</v>
      </c>
      <c r="F4017" s="195">
        <v>1483011</v>
      </c>
      <c r="G4017" s="195"/>
      <c r="H4017" s="196" t="s">
        <v>6820</v>
      </c>
      <c r="I4017" s="197">
        <v>0</v>
      </c>
      <c r="J4017" s="197">
        <v>35</v>
      </c>
      <c r="K4017" s="198">
        <f t="shared" si="62"/>
        <v>35</v>
      </c>
      <c r="L4017" s="199" t="s">
        <v>1580</v>
      </c>
    </row>
    <row r="4018" spans="1:12" ht="56.25" customHeight="1">
      <c r="A4018" s="200" t="s">
        <v>628</v>
      </c>
      <c r="B4018" s="193" t="s">
        <v>627</v>
      </c>
      <c r="C4018" s="194">
        <v>42804</v>
      </c>
      <c r="D4018" s="194" t="s">
        <v>6822</v>
      </c>
      <c r="E4018" s="195" t="s">
        <v>3</v>
      </c>
      <c r="F4018" s="195">
        <v>1483013</v>
      </c>
      <c r="G4018" s="195"/>
      <c r="H4018" s="196" t="s">
        <v>6820</v>
      </c>
      <c r="I4018" s="197">
        <v>0</v>
      </c>
      <c r="J4018" s="197">
        <v>35</v>
      </c>
      <c r="K4018" s="198">
        <f t="shared" si="62"/>
        <v>35</v>
      </c>
      <c r="L4018" s="199" t="s">
        <v>1580</v>
      </c>
    </row>
    <row r="4019" spans="1:12" ht="56.25" customHeight="1">
      <c r="A4019" s="200" t="s">
        <v>628</v>
      </c>
      <c r="B4019" s="193" t="s">
        <v>627</v>
      </c>
      <c r="C4019" s="194">
        <v>42804</v>
      </c>
      <c r="D4019" s="194" t="s">
        <v>6823</v>
      </c>
      <c r="E4019" s="195" t="s">
        <v>3</v>
      </c>
      <c r="F4019" s="195">
        <v>1483015</v>
      </c>
      <c r="G4019" s="195"/>
      <c r="H4019" s="196" t="s">
        <v>6820</v>
      </c>
      <c r="I4019" s="197">
        <v>0</v>
      </c>
      <c r="J4019" s="197">
        <v>75</v>
      </c>
      <c r="K4019" s="198">
        <f t="shared" si="62"/>
        <v>75</v>
      </c>
      <c r="L4019" s="199" t="s">
        <v>1580</v>
      </c>
    </row>
    <row r="4020" spans="1:12" ht="56.25" customHeight="1">
      <c r="A4020" s="200">
        <v>526</v>
      </c>
      <c r="B4020" s="193" t="s">
        <v>1411</v>
      </c>
      <c r="C4020" s="194">
        <v>42804</v>
      </c>
      <c r="D4020" s="194" t="s">
        <v>6026</v>
      </c>
      <c r="E4020" s="195" t="s">
        <v>3</v>
      </c>
      <c r="F4020" s="195">
        <v>1483033</v>
      </c>
      <c r="G4020" s="195"/>
      <c r="H4020" s="196" t="s">
        <v>1482</v>
      </c>
      <c r="I4020" s="197">
        <v>0</v>
      </c>
      <c r="J4020" s="197">
        <v>105</v>
      </c>
      <c r="K4020" s="198">
        <f t="shared" si="62"/>
        <v>105</v>
      </c>
      <c r="L4020" s="199" t="s">
        <v>1580</v>
      </c>
    </row>
    <row r="4021" spans="1:12" ht="56.25" customHeight="1">
      <c r="A4021" s="200">
        <v>526</v>
      </c>
      <c r="B4021" s="193" t="s">
        <v>1411</v>
      </c>
      <c r="C4021" s="194">
        <v>42804</v>
      </c>
      <c r="D4021" s="194" t="s">
        <v>6027</v>
      </c>
      <c r="E4021" s="195" t="s">
        <v>3</v>
      </c>
      <c r="F4021" s="195">
        <v>1483035</v>
      </c>
      <c r="G4021" s="195"/>
      <c r="H4021" s="196" t="s">
        <v>6028</v>
      </c>
      <c r="I4021" s="197">
        <v>0</v>
      </c>
      <c r="J4021" s="197">
        <v>105</v>
      </c>
      <c r="K4021" s="198">
        <f t="shared" si="62"/>
        <v>105</v>
      </c>
      <c r="L4021" s="199" t="s">
        <v>1580</v>
      </c>
    </row>
    <row r="4022" spans="1:12" ht="56.25" customHeight="1">
      <c r="A4022" s="200" t="s">
        <v>628</v>
      </c>
      <c r="B4022" s="193" t="s">
        <v>627</v>
      </c>
      <c r="C4022" s="194">
        <v>42804</v>
      </c>
      <c r="D4022" s="194" t="s">
        <v>6824</v>
      </c>
      <c r="E4022" s="195" t="s">
        <v>3</v>
      </c>
      <c r="F4022" s="195">
        <v>1483051</v>
      </c>
      <c r="G4022" s="195"/>
      <c r="H4022" s="196" t="s">
        <v>6825</v>
      </c>
      <c r="I4022" s="197">
        <v>0</v>
      </c>
      <c r="J4022" s="197">
        <v>609</v>
      </c>
      <c r="K4022" s="198">
        <f t="shared" si="62"/>
        <v>609</v>
      </c>
      <c r="L4022" s="199" t="s">
        <v>1580</v>
      </c>
    </row>
    <row r="4023" spans="1:12" ht="56.25" customHeight="1">
      <c r="A4023" s="200">
        <v>291</v>
      </c>
      <c r="B4023" s="193" t="s">
        <v>1395</v>
      </c>
      <c r="C4023" s="194">
        <v>42804</v>
      </c>
      <c r="D4023" s="194" t="s">
        <v>5176</v>
      </c>
      <c r="E4023" s="195" t="s">
        <v>3</v>
      </c>
      <c r="F4023" s="195">
        <v>1483054</v>
      </c>
      <c r="G4023" s="195"/>
      <c r="H4023" s="196" t="s">
        <v>5177</v>
      </c>
      <c r="I4023" s="197">
        <v>0</v>
      </c>
      <c r="J4023" s="197">
        <v>1.6</v>
      </c>
      <c r="K4023" s="198">
        <f t="shared" si="62"/>
        <v>1.6</v>
      </c>
      <c r="L4023" s="199" t="s">
        <v>1580</v>
      </c>
    </row>
    <row r="4024" spans="1:12" ht="56.25" customHeight="1">
      <c r="A4024" s="200">
        <v>86</v>
      </c>
      <c r="B4024" s="193" t="s">
        <v>1409</v>
      </c>
      <c r="C4024" s="194">
        <v>42804</v>
      </c>
      <c r="D4024" s="194" t="s">
        <v>4602</v>
      </c>
      <c r="E4024" s="195" t="s">
        <v>3</v>
      </c>
      <c r="F4024" s="195">
        <v>1483064</v>
      </c>
      <c r="G4024" s="195"/>
      <c r="H4024" s="196" t="s">
        <v>4603</v>
      </c>
      <c r="I4024" s="197">
        <v>0</v>
      </c>
      <c r="J4024" s="197">
        <v>112.78</v>
      </c>
      <c r="K4024" s="198">
        <f t="shared" si="62"/>
        <v>112.78</v>
      </c>
      <c r="L4024" s="199" t="s">
        <v>1580</v>
      </c>
    </row>
    <row r="4025" spans="1:12" ht="56.25" customHeight="1">
      <c r="A4025" s="200" t="s">
        <v>628</v>
      </c>
      <c r="B4025" s="193" t="s">
        <v>627</v>
      </c>
      <c r="C4025" s="194">
        <v>42804</v>
      </c>
      <c r="D4025" s="194" t="s">
        <v>6826</v>
      </c>
      <c r="E4025" s="195" t="s">
        <v>3</v>
      </c>
      <c r="F4025" s="195">
        <v>1483069</v>
      </c>
      <c r="G4025" s="195"/>
      <c r="H4025" s="196" t="s">
        <v>6827</v>
      </c>
      <c r="I4025" s="197">
        <v>0</v>
      </c>
      <c r="J4025" s="197">
        <v>313</v>
      </c>
      <c r="K4025" s="198">
        <f t="shared" si="62"/>
        <v>313</v>
      </c>
      <c r="L4025" s="199" t="s">
        <v>1580</v>
      </c>
    </row>
    <row r="4026" spans="1:12" ht="56.25" customHeight="1">
      <c r="A4026" s="200">
        <v>86</v>
      </c>
      <c r="B4026" s="193" t="s">
        <v>1409</v>
      </c>
      <c r="C4026" s="194">
        <v>42804</v>
      </c>
      <c r="D4026" s="194" t="s">
        <v>4604</v>
      </c>
      <c r="E4026" s="195" t="s">
        <v>3</v>
      </c>
      <c r="F4026" s="195">
        <v>1483072</v>
      </c>
      <c r="G4026" s="195"/>
      <c r="H4026" s="196" t="s">
        <v>4603</v>
      </c>
      <c r="I4026" s="197">
        <v>0</v>
      </c>
      <c r="J4026" s="197">
        <v>285.92</v>
      </c>
      <c r="K4026" s="198">
        <f t="shared" si="62"/>
        <v>285.92</v>
      </c>
      <c r="L4026" s="199" t="s">
        <v>1580</v>
      </c>
    </row>
    <row r="4027" spans="1:12" ht="56.25" customHeight="1">
      <c r="A4027" s="200">
        <v>86</v>
      </c>
      <c r="B4027" s="193" t="s">
        <v>1409</v>
      </c>
      <c r="C4027" s="194">
        <v>42804</v>
      </c>
      <c r="D4027" s="194" t="s">
        <v>4605</v>
      </c>
      <c r="E4027" s="195" t="s">
        <v>3</v>
      </c>
      <c r="F4027" s="195">
        <v>1483074</v>
      </c>
      <c r="G4027" s="195"/>
      <c r="H4027" s="196" t="s">
        <v>4603</v>
      </c>
      <c r="I4027" s="197">
        <v>0</v>
      </c>
      <c r="J4027" s="197">
        <v>385.69</v>
      </c>
      <c r="K4027" s="198">
        <f t="shared" si="62"/>
        <v>385.69</v>
      </c>
      <c r="L4027" s="199" t="s">
        <v>1580</v>
      </c>
    </row>
    <row r="4028" spans="1:12" ht="56.25" customHeight="1">
      <c r="A4028" s="200">
        <v>344</v>
      </c>
      <c r="B4028" s="193" t="s">
        <v>1484</v>
      </c>
      <c r="C4028" s="194">
        <v>42804</v>
      </c>
      <c r="D4028" s="194" t="s">
        <v>5403</v>
      </c>
      <c r="E4028" s="195" t="s">
        <v>3</v>
      </c>
      <c r="F4028" s="195">
        <v>1483156</v>
      </c>
      <c r="G4028" s="195"/>
      <c r="H4028" s="196" t="s">
        <v>5404</v>
      </c>
      <c r="I4028" s="197">
        <v>0</v>
      </c>
      <c r="J4028" s="197">
        <v>38</v>
      </c>
      <c r="K4028" s="198">
        <f t="shared" si="62"/>
        <v>38</v>
      </c>
      <c r="L4028" s="199" t="s">
        <v>1580</v>
      </c>
    </row>
    <row r="4029" spans="1:12" ht="56.25" customHeight="1">
      <c r="A4029" s="200">
        <v>344</v>
      </c>
      <c r="B4029" s="193" t="s">
        <v>1484</v>
      </c>
      <c r="C4029" s="194">
        <v>42804</v>
      </c>
      <c r="D4029" s="194" t="s">
        <v>5405</v>
      </c>
      <c r="E4029" s="195" t="s">
        <v>3</v>
      </c>
      <c r="F4029" s="195">
        <v>1483157</v>
      </c>
      <c r="G4029" s="195"/>
      <c r="H4029" s="196" t="s">
        <v>5406</v>
      </c>
      <c r="I4029" s="197">
        <v>0</v>
      </c>
      <c r="J4029" s="197">
        <v>374</v>
      </c>
      <c r="K4029" s="198">
        <f t="shared" si="62"/>
        <v>374</v>
      </c>
      <c r="L4029" s="199" t="s">
        <v>1580</v>
      </c>
    </row>
    <row r="4030" spans="1:12" ht="56.25" customHeight="1">
      <c r="A4030" s="200">
        <v>344</v>
      </c>
      <c r="B4030" s="193" t="s">
        <v>1484</v>
      </c>
      <c r="C4030" s="194">
        <v>42804</v>
      </c>
      <c r="D4030" s="194" t="s">
        <v>5407</v>
      </c>
      <c r="E4030" s="195" t="s">
        <v>3</v>
      </c>
      <c r="F4030" s="195">
        <v>1483160</v>
      </c>
      <c r="G4030" s="195"/>
      <c r="H4030" s="196" t="s">
        <v>5408</v>
      </c>
      <c r="I4030" s="197">
        <v>0</v>
      </c>
      <c r="J4030" s="197">
        <v>27655.27</v>
      </c>
      <c r="K4030" s="198">
        <f t="shared" si="62"/>
        <v>27655.27</v>
      </c>
      <c r="L4030" s="199" t="s">
        <v>1580</v>
      </c>
    </row>
    <row r="4031" spans="1:12" ht="56.25" customHeight="1">
      <c r="A4031" s="200">
        <v>344</v>
      </c>
      <c r="B4031" s="193" t="s">
        <v>1484</v>
      </c>
      <c r="C4031" s="194">
        <v>42804</v>
      </c>
      <c r="D4031" s="194" t="s">
        <v>5409</v>
      </c>
      <c r="E4031" s="195" t="s">
        <v>3</v>
      </c>
      <c r="F4031" s="195">
        <v>1483161</v>
      </c>
      <c r="G4031" s="195"/>
      <c r="H4031" s="196" t="s">
        <v>5410</v>
      </c>
      <c r="I4031" s="197">
        <v>0</v>
      </c>
      <c r="J4031" s="197">
        <v>7155.91</v>
      </c>
      <c r="K4031" s="198">
        <f t="shared" si="62"/>
        <v>7155.91</v>
      </c>
      <c r="L4031" s="199" t="s">
        <v>1580</v>
      </c>
    </row>
    <row r="4032" spans="1:12" ht="56.25" customHeight="1">
      <c r="A4032" s="200">
        <v>344</v>
      </c>
      <c r="B4032" s="193" t="s">
        <v>1484</v>
      </c>
      <c r="C4032" s="194">
        <v>42804</v>
      </c>
      <c r="D4032" s="194" t="s">
        <v>5411</v>
      </c>
      <c r="E4032" s="195" t="s">
        <v>3</v>
      </c>
      <c r="F4032" s="195">
        <v>1483162</v>
      </c>
      <c r="G4032" s="195"/>
      <c r="H4032" s="196" t="s">
        <v>5412</v>
      </c>
      <c r="I4032" s="197">
        <v>0</v>
      </c>
      <c r="J4032" s="197">
        <v>1203.76</v>
      </c>
      <c r="K4032" s="198">
        <f t="shared" si="62"/>
        <v>1203.76</v>
      </c>
      <c r="L4032" s="199" t="s">
        <v>1580</v>
      </c>
    </row>
    <row r="4033" spans="1:12" ht="56.25" customHeight="1">
      <c r="A4033" s="200">
        <v>344</v>
      </c>
      <c r="B4033" s="193" t="s">
        <v>1484</v>
      </c>
      <c r="C4033" s="194">
        <v>42804</v>
      </c>
      <c r="D4033" s="194" t="s">
        <v>5413</v>
      </c>
      <c r="E4033" s="195" t="s">
        <v>3</v>
      </c>
      <c r="F4033" s="195">
        <v>1483163</v>
      </c>
      <c r="G4033" s="195"/>
      <c r="H4033" s="196" t="s">
        <v>5414</v>
      </c>
      <c r="I4033" s="197">
        <v>0</v>
      </c>
      <c r="J4033" s="197">
        <v>11247.54</v>
      </c>
      <c r="K4033" s="198">
        <f t="shared" si="62"/>
        <v>11247.54</v>
      </c>
      <c r="L4033" s="199" t="s">
        <v>1580</v>
      </c>
    </row>
    <row r="4034" spans="1:12" ht="56.25" customHeight="1">
      <c r="A4034" s="200">
        <v>660</v>
      </c>
      <c r="B4034" s="193" t="s">
        <v>1327</v>
      </c>
      <c r="C4034" s="194">
        <v>42807</v>
      </c>
      <c r="D4034" s="194" t="s">
        <v>6253</v>
      </c>
      <c r="E4034" s="195" t="s">
        <v>3</v>
      </c>
      <c r="F4034" s="195">
        <v>1483309</v>
      </c>
      <c r="G4034" s="195"/>
      <c r="H4034" s="196" t="s">
        <v>6254</v>
      </c>
      <c r="I4034" s="197">
        <v>0</v>
      </c>
      <c r="J4034" s="197">
        <v>1887.41</v>
      </c>
      <c r="K4034" s="198">
        <f t="shared" si="62"/>
        <v>1887.41</v>
      </c>
      <c r="L4034" s="199" t="s">
        <v>1580</v>
      </c>
    </row>
    <row r="4035" spans="1:12" ht="56.25" customHeight="1">
      <c r="A4035" s="200">
        <v>660</v>
      </c>
      <c r="B4035" s="193" t="s">
        <v>1327</v>
      </c>
      <c r="C4035" s="194">
        <v>42807</v>
      </c>
      <c r="D4035" s="194" t="s">
        <v>6255</v>
      </c>
      <c r="E4035" s="195" t="s">
        <v>3</v>
      </c>
      <c r="F4035" s="195">
        <v>1483310</v>
      </c>
      <c r="G4035" s="195"/>
      <c r="H4035" s="196" t="s">
        <v>6256</v>
      </c>
      <c r="I4035" s="197">
        <v>0</v>
      </c>
      <c r="J4035" s="197">
        <v>42</v>
      </c>
      <c r="K4035" s="198">
        <f t="shared" si="62"/>
        <v>42</v>
      </c>
      <c r="L4035" s="199" t="s">
        <v>1580</v>
      </c>
    </row>
    <row r="4036" spans="1:12" ht="56.25" customHeight="1">
      <c r="A4036" s="200">
        <v>254</v>
      </c>
      <c r="B4036" s="193" t="s">
        <v>1335</v>
      </c>
      <c r="C4036" s="194">
        <v>42807</v>
      </c>
      <c r="D4036" s="194" t="s">
        <v>5031</v>
      </c>
      <c r="E4036" s="195" t="s">
        <v>3</v>
      </c>
      <c r="F4036" s="195">
        <v>1483329</v>
      </c>
      <c r="G4036" s="195"/>
      <c r="H4036" s="196" t="s">
        <v>5032</v>
      </c>
      <c r="I4036" s="197">
        <v>0</v>
      </c>
      <c r="J4036" s="197">
        <v>55218</v>
      </c>
      <c r="K4036" s="198">
        <f t="shared" si="62"/>
        <v>55218</v>
      </c>
      <c r="L4036" s="199" t="s">
        <v>1580</v>
      </c>
    </row>
    <row r="4037" spans="1:12" ht="56.25" customHeight="1">
      <c r="A4037" s="200">
        <v>254</v>
      </c>
      <c r="B4037" s="193" t="s">
        <v>1335</v>
      </c>
      <c r="C4037" s="194">
        <v>42807</v>
      </c>
      <c r="D4037" s="194" t="s">
        <v>5033</v>
      </c>
      <c r="E4037" s="195" t="s">
        <v>3</v>
      </c>
      <c r="F4037" s="195">
        <v>1483331</v>
      </c>
      <c r="G4037" s="195"/>
      <c r="H4037" s="196" t="s">
        <v>5034</v>
      </c>
      <c r="I4037" s="197">
        <v>0</v>
      </c>
      <c r="J4037" s="197">
        <v>2000</v>
      </c>
      <c r="K4037" s="198">
        <f t="shared" si="62"/>
        <v>2000</v>
      </c>
      <c r="L4037" s="199" t="s">
        <v>1580</v>
      </c>
    </row>
    <row r="4038" spans="1:12" ht="56.25" customHeight="1">
      <c r="A4038" s="200">
        <v>254</v>
      </c>
      <c r="B4038" s="193" t="s">
        <v>1335</v>
      </c>
      <c r="C4038" s="194">
        <v>42807</v>
      </c>
      <c r="D4038" s="194" t="s">
        <v>5035</v>
      </c>
      <c r="E4038" s="195" t="s">
        <v>3</v>
      </c>
      <c r="F4038" s="195">
        <v>1483333</v>
      </c>
      <c r="G4038" s="195"/>
      <c r="H4038" s="196" t="s">
        <v>5036</v>
      </c>
      <c r="I4038" s="197">
        <v>0</v>
      </c>
      <c r="J4038" s="197">
        <v>7260</v>
      </c>
      <c r="K4038" s="198">
        <f t="shared" si="62"/>
        <v>7260</v>
      </c>
      <c r="L4038" s="199" t="s">
        <v>1580</v>
      </c>
    </row>
    <row r="4039" spans="1:12" ht="56.25" customHeight="1">
      <c r="A4039" s="200">
        <v>254</v>
      </c>
      <c r="B4039" s="193" t="s">
        <v>1335</v>
      </c>
      <c r="C4039" s="194">
        <v>42807</v>
      </c>
      <c r="D4039" s="194" t="s">
        <v>5037</v>
      </c>
      <c r="E4039" s="195" t="s">
        <v>3</v>
      </c>
      <c r="F4039" s="195">
        <v>1483335</v>
      </c>
      <c r="G4039" s="195"/>
      <c r="H4039" s="196" t="s">
        <v>5038</v>
      </c>
      <c r="I4039" s="197">
        <v>0</v>
      </c>
      <c r="J4039" s="197">
        <v>105339</v>
      </c>
      <c r="K4039" s="198">
        <f t="shared" si="62"/>
        <v>105339</v>
      </c>
      <c r="L4039" s="199" t="s">
        <v>1580</v>
      </c>
    </row>
    <row r="4040" spans="1:12" ht="56.25" customHeight="1">
      <c r="A4040" s="200">
        <v>254</v>
      </c>
      <c r="B4040" s="193" t="s">
        <v>1335</v>
      </c>
      <c r="C4040" s="194">
        <v>42807</v>
      </c>
      <c r="D4040" s="194" t="s">
        <v>5039</v>
      </c>
      <c r="E4040" s="195" t="s">
        <v>3</v>
      </c>
      <c r="F4040" s="195">
        <v>1483339</v>
      </c>
      <c r="G4040" s="195"/>
      <c r="H4040" s="196" t="s">
        <v>5040</v>
      </c>
      <c r="I4040" s="197">
        <v>0</v>
      </c>
      <c r="J4040" s="197">
        <v>47399</v>
      </c>
      <c r="K4040" s="198">
        <f t="shared" si="62"/>
        <v>47399</v>
      </c>
      <c r="L4040" s="199" t="s">
        <v>1580</v>
      </c>
    </row>
    <row r="4041" spans="1:12" ht="56.25" customHeight="1">
      <c r="A4041" s="200">
        <v>254</v>
      </c>
      <c r="B4041" s="193" t="s">
        <v>1335</v>
      </c>
      <c r="C4041" s="194">
        <v>42807</v>
      </c>
      <c r="D4041" s="194" t="s">
        <v>5041</v>
      </c>
      <c r="E4041" s="195" t="s">
        <v>3</v>
      </c>
      <c r="F4041" s="195">
        <v>1483342</v>
      </c>
      <c r="G4041" s="195"/>
      <c r="H4041" s="196" t="s">
        <v>5042</v>
      </c>
      <c r="I4041" s="197">
        <v>0</v>
      </c>
      <c r="J4041" s="197">
        <v>41420</v>
      </c>
      <c r="K4041" s="198">
        <f t="shared" ref="K4041:K4104" si="63">+I4041+J4041</f>
        <v>41420</v>
      </c>
      <c r="L4041" s="199" t="s">
        <v>1580</v>
      </c>
    </row>
    <row r="4042" spans="1:12" ht="56.25" customHeight="1">
      <c r="A4042" s="200">
        <v>254</v>
      </c>
      <c r="B4042" s="193" t="s">
        <v>1335</v>
      </c>
      <c r="C4042" s="194">
        <v>42807</v>
      </c>
      <c r="D4042" s="194" t="s">
        <v>5043</v>
      </c>
      <c r="E4042" s="195" t="s">
        <v>3</v>
      </c>
      <c r="F4042" s="195">
        <v>1483345</v>
      </c>
      <c r="G4042" s="195"/>
      <c r="H4042" s="196" t="s">
        <v>5044</v>
      </c>
      <c r="I4042" s="197">
        <v>0</v>
      </c>
      <c r="J4042" s="197">
        <v>70000</v>
      </c>
      <c r="K4042" s="198">
        <f t="shared" si="63"/>
        <v>70000</v>
      </c>
      <c r="L4042" s="199" t="s">
        <v>1580</v>
      </c>
    </row>
    <row r="4043" spans="1:12" ht="56.25" customHeight="1">
      <c r="A4043" s="200">
        <v>254</v>
      </c>
      <c r="B4043" s="193" t="s">
        <v>1335</v>
      </c>
      <c r="C4043" s="194">
        <v>42807</v>
      </c>
      <c r="D4043" s="194" t="s">
        <v>5045</v>
      </c>
      <c r="E4043" s="195" t="s">
        <v>3</v>
      </c>
      <c r="F4043" s="195">
        <v>1483346</v>
      </c>
      <c r="G4043" s="195"/>
      <c r="H4043" s="196" t="s">
        <v>5046</v>
      </c>
      <c r="I4043" s="197">
        <v>0</v>
      </c>
      <c r="J4043" s="197">
        <v>20000</v>
      </c>
      <c r="K4043" s="198">
        <f t="shared" si="63"/>
        <v>20000</v>
      </c>
      <c r="L4043" s="199" t="s">
        <v>1580</v>
      </c>
    </row>
    <row r="4044" spans="1:12" ht="56.25" customHeight="1">
      <c r="A4044" s="200">
        <v>15</v>
      </c>
      <c r="B4044" s="193" t="s">
        <v>1265</v>
      </c>
      <c r="C4044" s="194">
        <v>42807</v>
      </c>
      <c r="D4044" s="194" t="s">
        <v>2633</v>
      </c>
      <c r="E4044" s="195" t="s">
        <v>3</v>
      </c>
      <c r="F4044" s="195">
        <v>1483347</v>
      </c>
      <c r="G4044" s="195"/>
      <c r="H4044" s="196" t="s">
        <v>2634</v>
      </c>
      <c r="I4044" s="197">
        <v>0</v>
      </c>
      <c r="J4044" s="197">
        <v>42960</v>
      </c>
      <c r="K4044" s="198">
        <f t="shared" si="63"/>
        <v>42960</v>
      </c>
      <c r="L4044" s="199" t="s">
        <v>1580</v>
      </c>
    </row>
    <row r="4045" spans="1:12" ht="56.25" customHeight="1">
      <c r="A4045" s="200">
        <v>15</v>
      </c>
      <c r="B4045" s="193" t="s">
        <v>1265</v>
      </c>
      <c r="C4045" s="194">
        <v>42807</v>
      </c>
      <c r="D4045" s="194" t="s">
        <v>2635</v>
      </c>
      <c r="E4045" s="195" t="s">
        <v>3</v>
      </c>
      <c r="F4045" s="195">
        <v>1483348</v>
      </c>
      <c r="G4045" s="195"/>
      <c r="H4045" s="196" t="s">
        <v>2636</v>
      </c>
      <c r="I4045" s="197">
        <v>0</v>
      </c>
      <c r="J4045" s="197">
        <v>2040</v>
      </c>
      <c r="K4045" s="198">
        <f t="shared" si="63"/>
        <v>2040</v>
      </c>
      <c r="L4045" s="199" t="s">
        <v>1580</v>
      </c>
    </row>
    <row r="4046" spans="1:12" ht="56.25" customHeight="1">
      <c r="A4046" s="200" t="s">
        <v>635</v>
      </c>
      <c r="B4046" s="193" t="s">
        <v>636</v>
      </c>
      <c r="C4046" s="194">
        <v>42807</v>
      </c>
      <c r="D4046" s="194" t="s">
        <v>7830</v>
      </c>
      <c r="E4046" s="195" t="s">
        <v>3</v>
      </c>
      <c r="F4046" s="195">
        <v>1483389</v>
      </c>
      <c r="G4046" s="195"/>
      <c r="H4046" s="196" t="s">
        <v>7831</v>
      </c>
      <c r="I4046" s="197">
        <v>0</v>
      </c>
      <c r="J4046" s="197">
        <v>485.92</v>
      </c>
      <c r="K4046" s="198">
        <f t="shared" si="63"/>
        <v>485.92</v>
      </c>
      <c r="L4046" s="199" t="s">
        <v>1580</v>
      </c>
    </row>
    <row r="4047" spans="1:12" ht="56.25" customHeight="1">
      <c r="A4047" s="200" t="s">
        <v>635</v>
      </c>
      <c r="B4047" s="193" t="s">
        <v>636</v>
      </c>
      <c r="C4047" s="194">
        <v>42807</v>
      </c>
      <c r="D4047" s="194" t="s">
        <v>7832</v>
      </c>
      <c r="E4047" s="195" t="s">
        <v>3</v>
      </c>
      <c r="F4047" s="195">
        <v>1483391</v>
      </c>
      <c r="G4047" s="195"/>
      <c r="H4047" s="196" t="s">
        <v>7833</v>
      </c>
      <c r="I4047" s="197">
        <v>0</v>
      </c>
      <c r="J4047" s="197">
        <v>207430.66</v>
      </c>
      <c r="K4047" s="198">
        <f t="shared" si="63"/>
        <v>207430.66</v>
      </c>
      <c r="L4047" s="199" t="s">
        <v>1580</v>
      </c>
    </row>
    <row r="4048" spans="1:12" ht="56.25" customHeight="1">
      <c r="A4048" s="200">
        <v>20</v>
      </c>
      <c r="B4048" s="193" t="s">
        <v>1412</v>
      </c>
      <c r="C4048" s="194">
        <v>42807</v>
      </c>
      <c r="D4048" s="194" t="s">
        <v>2815</v>
      </c>
      <c r="E4048" s="195" t="s">
        <v>3</v>
      </c>
      <c r="F4048" s="195">
        <v>1483395</v>
      </c>
      <c r="G4048" s="195"/>
      <c r="H4048" s="196" t="s">
        <v>2816</v>
      </c>
      <c r="I4048" s="197">
        <v>0</v>
      </c>
      <c r="J4048" s="197">
        <v>746668.71</v>
      </c>
      <c r="K4048" s="198">
        <f t="shared" si="63"/>
        <v>746668.71</v>
      </c>
      <c r="L4048" s="199" t="s">
        <v>1580</v>
      </c>
    </row>
    <row r="4049" spans="1:12" ht="56.25" customHeight="1">
      <c r="A4049" s="200">
        <v>682</v>
      </c>
      <c r="B4049" s="193" t="s">
        <v>1352</v>
      </c>
      <c r="C4049" s="194">
        <v>42807</v>
      </c>
      <c r="D4049" s="194" t="s">
        <v>6350</v>
      </c>
      <c r="E4049" s="195" t="s">
        <v>3</v>
      </c>
      <c r="F4049" s="195">
        <v>1483398</v>
      </c>
      <c r="G4049" s="195"/>
      <c r="H4049" s="196" t="s">
        <v>6351</v>
      </c>
      <c r="I4049" s="197">
        <v>0</v>
      </c>
      <c r="J4049" s="197">
        <v>46.01</v>
      </c>
      <c r="K4049" s="198">
        <f t="shared" si="63"/>
        <v>46.01</v>
      </c>
      <c r="L4049" s="199" t="s">
        <v>1580</v>
      </c>
    </row>
    <row r="4050" spans="1:12" ht="56.25" customHeight="1">
      <c r="A4050" s="200">
        <v>682</v>
      </c>
      <c r="B4050" s="193" t="s">
        <v>1352</v>
      </c>
      <c r="C4050" s="194">
        <v>42807</v>
      </c>
      <c r="D4050" s="194" t="s">
        <v>6352</v>
      </c>
      <c r="E4050" s="195" t="s">
        <v>3</v>
      </c>
      <c r="F4050" s="195">
        <v>1483401</v>
      </c>
      <c r="G4050" s="195"/>
      <c r="H4050" s="196" t="s">
        <v>6353</v>
      </c>
      <c r="I4050" s="197">
        <v>0</v>
      </c>
      <c r="J4050" s="197">
        <v>145.80000000000001</v>
      </c>
      <c r="K4050" s="198">
        <f t="shared" si="63"/>
        <v>145.80000000000001</v>
      </c>
      <c r="L4050" s="199" t="s">
        <v>1580</v>
      </c>
    </row>
    <row r="4051" spans="1:12" ht="56.25" customHeight="1">
      <c r="A4051" s="193" t="s">
        <v>628</v>
      </c>
      <c r="B4051" s="193" t="s">
        <v>627</v>
      </c>
      <c r="C4051" s="194">
        <v>42807</v>
      </c>
      <c r="D4051" s="194" t="s">
        <v>5453</v>
      </c>
      <c r="E4051" s="195" t="s">
        <v>3</v>
      </c>
      <c r="F4051" s="195">
        <v>1483407</v>
      </c>
      <c r="G4051" s="195"/>
      <c r="H4051" s="196" t="s">
        <v>5454</v>
      </c>
      <c r="I4051" s="197">
        <v>0</v>
      </c>
      <c r="J4051" s="197">
        <v>11620.89</v>
      </c>
      <c r="K4051" s="198">
        <f t="shared" si="63"/>
        <v>11620.89</v>
      </c>
      <c r="L4051" s="199" t="s">
        <v>1580</v>
      </c>
    </row>
    <row r="4052" spans="1:12" ht="56.25" customHeight="1">
      <c r="A4052" s="193" t="s">
        <v>628</v>
      </c>
      <c r="B4052" s="193" t="s">
        <v>627</v>
      </c>
      <c r="C4052" s="194">
        <v>42807</v>
      </c>
      <c r="D4052" s="194" t="s">
        <v>5455</v>
      </c>
      <c r="E4052" s="195" t="s">
        <v>3</v>
      </c>
      <c r="F4052" s="195">
        <v>1483409</v>
      </c>
      <c r="G4052" s="195"/>
      <c r="H4052" s="196" t="s">
        <v>5456</v>
      </c>
      <c r="I4052" s="197">
        <v>0</v>
      </c>
      <c r="J4052" s="197">
        <v>5763.31</v>
      </c>
      <c r="K4052" s="198">
        <f t="shared" si="63"/>
        <v>5763.31</v>
      </c>
      <c r="L4052" s="199" t="s">
        <v>1580</v>
      </c>
    </row>
    <row r="4053" spans="1:12" ht="56.25" customHeight="1">
      <c r="A4053" s="200">
        <v>41</v>
      </c>
      <c r="B4053" s="193" t="s">
        <v>1421</v>
      </c>
      <c r="C4053" s="194">
        <v>42807</v>
      </c>
      <c r="D4053" s="194" t="s">
        <v>4366</v>
      </c>
      <c r="E4053" s="195" t="s">
        <v>3</v>
      </c>
      <c r="F4053" s="195">
        <v>1483318</v>
      </c>
      <c r="G4053" s="195"/>
      <c r="H4053" s="196" t="s">
        <v>4367</v>
      </c>
      <c r="I4053" s="197">
        <v>0</v>
      </c>
      <c r="J4053" s="197">
        <v>2000</v>
      </c>
      <c r="K4053" s="198">
        <f t="shared" si="63"/>
        <v>2000</v>
      </c>
      <c r="L4053" s="199" t="s">
        <v>1580</v>
      </c>
    </row>
    <row r="4054" spans="1:12" ht="56.25" customHeight="1">
      <c r="A4054" s="200">
        <v>20</v>
      </c>
      <c r="B4054" s="193" t="s">
        <v>1412</v>
      </c>
      <c r="C4054" s="194">
        <v>42807</v>
      </c>
      <c r="D4054" s="194" t="s">
        <v>2817</v>
      </c>
      <c r="E4054" s="195" t="s">
        <v>3</v>
      </c>
      <c r="F4054" s="195">
        <v>1483326</v>
      </c>
      <c r="G4054" s="195"/>
      <c r="H4054" s="196" t="s">
        <v>2818</v>
      </c>
      <c r="I4054" s="197">
        <v>0</v>
      </c>
      <c r="J4054" s="197">
        <v>52.22</v>
      </c>
      <c r="K4054" s="198">
        <f t="shared" si="63"/>
        <v>52.22</v>
      </c>
      <c r="L4054" s="199" t="s">
        <v>1580</v>
      </c>
    </row>
    <row r="4055" spans="1:12" ht="56.25" customHeight="1">
      <c r="A4055" s="200">
        <v>86</v>
      </c>
      <c r="B4055" s="193" t="s">
        <v>1409</v>
      </c>
      <c r="C4055" s="194">
        <v>42807</v>
      </c>
      <c r="D4055" s="194" t="s">
        <v>4606</v>
      </c>
      <c r="E4055" s="195" t="s">
        <v>3</v>
      </c>
      <c r="F4055" s="195">
        <v>1483404</v>
      </c>
      <c r="G4055" s="195"/>
      <c r="H4055" s="196" t="s">
        <v>4607</v>
      </c>
      <c r="I4055" s="197">
        <v>0</v>
      </c>
      <c r="J4055" s="197">
        <v>683</v>
      </c>
      <c r="K4055" s="198">
        <f t="shared" si="63"/>
        <v>683</v>
      </c>
      <c r="L4055" s="199" t="s">
        <v>1580</v>
      </c>
    </row>
    <row r="4056" spans="1:12" ht="56.25" customHeight="1">
      <c r="A4056" s="200" t="s">
        <v>628</v>
      </c>
      <c r="B4056" s="193" t="s">
        <v>627</v>
      </c>
      <c r="C4056" s="194">
        <v>42807</v>
      </c>
      <c r="D4056" s="194" t="s">
        <v>6828</v>
      </c>
      <c r="E4056" s="195" t="s">
        <v>3</v>
      </c>
      <c r="F4056" s="195">
        <v>1483414</v>
      </c>
      <c r="G4056" s="195"/>
      <c r="H4056" s="196" t="s">
        <v>6829</v>
      </c>
      <c r="I4056" s="197">
        <v>0</v>
      </c>
      <c r="J4056" s="197">
        <v>9539.18</v>
      </c>
      <c r="K4056" s="198">
        <f t="shared" si="63"/>
        <v>9539.18</v>
      </c>
      <c r="L4056" s="199" t="s">
        <v>1580</v>
      </c>
    </row>
    <row r="4057" spans="1:12" ht="56.25" customHeight="1">
      <c r="A4057" s="200" t="s">
        <v>628</v>
      </c>
      <c r="B4057" s="193" t="s">
        <v>627</v>
      </c>
      <c r="C4057" s="194">
        <v>42807</v>
      </c>
      <c r="D4057" s="194" t="s">
        <v>6830</v>
      </c>
      <c r="E4057" s="195" t="s">
        <v>3</v>
      </c>
      <c r="F4057" s="195">
        <v>1483419</v>
      </c>
      <c r="G4057" s="195"/>
      <c r="H4057" s="196" t="s">
        <v>6831</v>
      </c>
      <c r="I4057" s="197">
        <v>0</v>
      </c>
      <c r="J4057" s="197">
        <v>193</v>
      </c>
      <c r="K4057" s="198">
        <f t="shared" si="63"/>
        <v>193</v>
      </c>
      <c r="L4057" s="199" t="s">
        <v>1580</v>
      </c>
    </row>
    <row r="4058" spans="1:12" ht="56.25" customHeight="1">
      <c r="A4058" s="200" t="s">
        <v>628</v>
      </c>
      <c r="B4058" s="193" t="s">
        <v>627</v>
      </c>
      <c r="C4058" s="194">
        <v>42807</v>
      </c>
      <c r="D4058" s="194" t="s">
        <v>6832</v>
      </c>
      <c r="E4058" s="195" t="s">
        <v>3</v>
      </c>
      <c r="F4058" s="195">
        <v>1483420</v>
      </c>
      <c r="G4058" s="195"/>
      <c r="H4058" s="196" t="s">
        <v>6831</v>
      </c>
      <c r="I4058" s="197">
        <v>0</v>
      </c>
      <c r="J4058" s="197">
        <v>65</v>
      </c>
      <c r="K4058" s="198">
        <f t="shared" si="63"/>
        <v>65</v>
      </c>
      <c r="L4058" s="199" t="s">
        <v>1580</v>
      </c>
    </row>
    <row r="4059" spans="1:12" ht="56.25" customHeight="1">
      <c r="A4059" s="200" t="s">
        <v>628</v>
      </c>
      <c r="B4059" s="193" t="s">
        <v>627</v>
      </c>
      <c r="C4059" s="194">
        <v>42807</v>
      </c>
      <c r="D4059" s="194" t="s">
        <v>6833</v>
      </c>
      <c r="E4059" s="195" t="s">
        <v>3</v>
      </c>
      <c r="F4059" s="195">
        <v>1483421</v>
      </c>
      <c r="G4059" s="195"/>
      <c r="H4059" s="196" t="s">
        <v>6831</v>
      </c>
      <c r="I4059" s="197">
        <v>0</v>
      </c>
      <c r="J4059" s="197">
        <v>810</v>
      </c>
      <c r="K4059" s="198">
        <f t="shared" si="63"/>
        <v>810</v>
      </c>
      <c r="L4059" s="199" t="s">
        <v>1580</v>
      </c>
    </row>
    <row r="4060" spans="1:12" ht="56.25" customHeight="1">
      <c r="A4060" s="200" t="s">
        <v>628</v>
      </c>
      <c r="B4060" s="193" t="s">
        <v>627</v>
      </c>
      <c r="C4060" s="194">
        <v>42807</v>
      </c>
      <c r="D4060" s="194" t="s">
        <v>6834</v>
      </c>
      <c r="E4060" s="195" t="s">
        <v>3</v>
      </c>
      <c r="F4060" s="195">
        <v>1483422</v>
      </c>
      <c r="G4060" s="195"/>
      <c r="H4060" s="196" t="s">
        <v>6831</v>
      </c>
      <c r="I4060" s="197">
        <v>0</v>
      </c>
      <c r="J4060" s="197">
        <v>129</v>
      </c>
      <c r="K4060" s="198">
        <f t="shared" si="63"/>
        <v>129</v>
      </c>
      <c r="L4060" s="199" t="s">
        <v>1580</v>
      </c>
    </row>
    <row r="4061" spans="1:12" ht="56.25" customHeight="1">
      <c r="A4061" s="200" t="s">
        <v>628</v>
      </c>
      <c r="B4061" s="193" t="s">
        <v>627</v>
      </c>
      <c r="C4061" s="194">
        <v>42807</v>
      </c>
      <c r="D4061" s="194" t="s">
        <v>6835</v>
      </c>
      <c r="E4061" s="195" t="s">
        <v>3</v>
      </c>
      <c r="F4061" s="195">
        <v>1483423</v>
      </c>
      <c r="G4061" s="195"/>
      <c r="H4061" s="196" t="s">
        <v>6831</v>
      </c>
      <c r="I4061" s="197">
        <v>0</v>
      </c>
      <c r="J4061" s="197">
        <v>373</v>
      </c>
      <c r="K4061" s="198">
        <f t="shared" si="63"/>
        <v>373</v>
      </c>
      <c r="L4061" s="199" t="s">
        <v>1580</v>
      </c>
    </row>
    <row r="4062" spans="1:12" ht="56.25" customHeight="1">
      <c r="A4062" s="200">
        <v>526</v>
      </c>
      <c r="B4062" s="193" t="s">
        <v>1411</v>
      </c>
      <c r="C4062" s="194">
        <v>42807</v>
      </c>
      <c r="D4062" s="194" t="s">
        <v>6029</v>
      </c>
      <c r="E4062" s="195" t="s">
        <v>3</v>
      </c>
      <c r="F4062" s="195">
        <v>1483427</v>
      </c>
      <c r="G4062" s="195"/>
      <c r="H4062" s="196" t="s">
        <v>6030</v>
      </c>
      <c r="I4062" s="197">
        <v>0</v>
      </c>
      <c r="J4062" s="197">
        <v>105</v>
      </c>
      <c r="K4062" s="198">
        <f t="shared" si="63"/>
        <v>105</v>
      </c>
      <c r="L4062" s="199" t="s">
        <v>1580</v>
      </c>
    </row>
    <row r="4063" spans="1:12" ht="56.25" customHeight="1">
      <c r="A4063" s="200" t="s">
        <v>628</v>
      </c>
      <c r="B4063" s="193" t="s">
        <v>627</v>
      </c>
      <c r="C4063" s="194">
        <v>42807</v>
      </c>
      <c r="D4063" s="194" t="s">
        <v>6836</v>
      </c>
      <c r="E4063" s="195" t="s">
        <v>3</v>
      </c>
      <c r="F4063" s="195">
        <v>1483440</v>
      </c>
      <c r="G4063" s="195"/>
      <c r="H4063" s="196" t="s">
        <v>6837</v>
      </c>
      <c r="I4063" s="197">
        <v>0</v>
      </c>
      <c r="J4063" s="197">
        <v>15</v>
      </c>
      <c r="K4063" s="198">
        <f t="shared" si="63"/>
        <v>15</v>
      </c>
      <c r="L4063" s="199" t="s">
        <v>1580</v>
      </c>
    </row>
    <row r="4064" spans="1:12" ht="56.25" customHeight="1">
      <c r="A4064" s="200" t="s">
        <v>628</v>
      </c>
      <c r="B4064" s="193" t="s">
        <v>627</v>
      </c>
      <c r="C4064" s="194">
        <v>42807</v>
      </c>
      <c r="D4064" s="194" t="s">
        <v>6838</v>
      </c>
      <c r="E4064" s="195" t="s">
        <v>3</v>
      </c>
      <c r="F4064" s="195">
        <v>1483451</v>
      </c>
      <c r="G4064" s="195"/>
      <c r="H4064" s="196" t="s">
        <v>6839</v>
      </c>
      <c r="I4064" s="197">
        <v>0</v>
      </c>
      <c r="J4064" s="197">
        <v>10553.79</v>
      </c>
      <c r="K4064" s="198">
        <f t="shared" si="63"/>
        <v>10553.79</v>
      </c>
      <c r="L4064" s="199" t="s">
        <v>1580</v>
      </c>
    </row>
    <row r="4065" spans="1:12" ht="56.25" customHeight="1">
      <c r="A4065" s="200" t="s">
        <v>628</v>
      </c>
      <c r="B4065" s="193" t="s">
        <v>627</v>
      </c>
      <c r="C4065" s="194">
        <v>42807</v>
      </c>
      <c r="D4065" s="194" t="s">
        <v>6840</v>
      </c>
      <c r="E4065" s="195" t="s">
        <v>3</v>
      </c>
      <c r="F4065" s="195">
        <v>1483459</v>
      </c>
      <c r="G4065" s="195"/>
      <c r="H4065" s="196" t="s">
        <v>6841</v>
      </c>
      <c r="I4065" s="197">
        <v>0</v>
      </c>
      <c r="J4065" s="197">
        <v>1534.7</v>
      </c>
      <c r="K4065" s="198">
        <f t="shared" si="63"/>
        <v>1534.7</v>
      </c>
      <c r="L4065" s="199" t="s">
        <v>1580</v>
      </c>
    </row>
    <row r="4066" spans="1:12" ht="56.25" customHeight="1">
      <c r="A4066" s="200" t="s">
        <v>628</v>
      </c>
      <c r="B4066" s="193" t="s">
        <v>627</v>
      </c>
      <c r="C4066" s="194">
        <v>42807</v>
      </c>
      <c r="D4066" s="194" t="s">
        <v>6842</v>
      </c>
      <c r="E4066" s="195" t="s">
        <v>3</v>
      </c>
      <c r="F4066" s="195">
        <v>1483481</v>
      </c>
      <c r="G4066" s="195"/>
      <c r="H4066" s="196" t="s">
        <v>6843</v>
      </c>
      <c r="I4066" s="197">
        <v>0</v>
      </c>
      <c r="J4066" s="197">
        <v>1</v>
      </c>
      <c r="K4066" s="198">
        <f t="shared" si="63"/>
        <v>1</v>
      </c>
      <c r="L4066" s="199" t="s">
        <v>1580</v>
      </c>
    </row>
    <row r="4067" spans="1:12" ht="56.25" customHeight="1">
      <c r="A4067" s="200" t="s">
        <v>628</v>
      </c>
      <c r="B4067" s="193" t="s">
        <v>627</v>
      </c>
      <c r="C4067" s="194">
        <v>42807</v>
      </c>
      <c r="D4067" s="194" t="s">
        <v>6844</v>
      </c>
      <c r="E4067" s="195" t="s">
        <v>3</v>
      </c>
      <c r="F4067" s="195">
        <v>1483482</v>
      </c>
      <c r="G4067" s="195"/>
      <c r="H4067" s="196" t="s">
        <v>6843</v>
      </c>
      <c r="I4067" s="197">
        <v>0</v>
      </c>
      <c r="J4067" s="197">
        <v>1</v>
      </c>
      <c r="K4067" s="198">
        <f t="shared" si="63"/>
        <v>1</v>
      </c>
      <c r="L4067" s="199" t="s">
        <v>1580</v>
      </c>
    </row>
    <row r="4068" spans="1:12" ht="56.25" customHeight="1">
      <c r="A4068" s="200" t="s">
        <v>628</v>
      </c>
      <c r="B4068" s="193" t="s">
        <v>627</v>
      </c>
      <c r="C4068" s="194">
        <v>42807</v>
      </c>
      <c r="D4068" s="194" t="s">
        <v>6845</v>
      </c>
      <c r="E4068" s="195" t="s">
        <v>3</v>
      </c>
      <c r="F4068" s="195">
        <v>1483483</v>
      </c>
      <c r="G4068" s="195"/>
      <c r="H4068" s="196" t="s">
        <v>6843</v>
      </c>
      <c r="I4068" s="197">
        <v>0</v>
      </c>
      <c r="J4068" s="197">
        <v>1</v>
      </c>
      <c r="K4068" s="198">
        <f t="shared" si="63"/>
        <v>1</v>
      </c>
      <c r="L4068" s="199" t="s">
        <v>1580</v>
      </c>
    </row>
    <row r="4069" spans="1:12" ht="56.25" customHeight="1">
      <c r="A4069" s="200" t="s">
        <v>628</v>
      </c>
      <c r="B4069" s="193" t="s">
        <v>627</v>
      </c>
      <c r="C4069" s="194">
        <v>42807</v>
      </c>
      <c r="D4069" s="194" t="s">
        <v>6846</v>
      </c>
      <c r="E4069" s="195" t="s">
        <v>3</v>
      </c>
      <c r="F4069" s="195">
        <v>1483484</v>
      </c>
      <c r="G4069" s="195"/>
      <c r="H4069" s="196" t="s">
        <v>6843</v>
      </c>
      <c r="I4069" s="197">
        <v>0</v>
      </c>
      <c r="J4069" s="197">
        <v>1</v>
      </c>
      <c r="K4069" s="198">
        <f t="shared" si="63"/>
        <v>1</v>
      </c>
      <c r="L4069" s="199" t="s">
        <v>1580</v>
      </c>
    </row>
    <row r="4070" spans="1:12" ht="56.25" customHeight="1">
      <c r="A4070" s="200" t="s">
        <v>628</v>
      </c>
      <c r="B4070" s="193" t="s">
        <v>627</v>
      </c>
      <c r="C4070" s="194">
        <v>42807</v>
      </c>
      <c r="D4070" s="194" t="s">
        <v>6847</v>
      </c>
      <c r="E4070" s="195" t="s">
        <v>3</v>
      </c>
      <c r="F4070" s="195">
        <v>1483486</v>
      </c>
      <c r="G4070" s="195"/>
      <c r="H4070" s="196" t="s">
        <v>6848</v>
      </c>
      <c r="I4070" s="197">
        <v>0</v>
      </c>
      <c r="J4070" s="197">
        <v>26</v>
      </c>
      <c r="K4070" s="198">
        <f t="shared" si="63"/>
        <v>26</v>
      </c>
      <c r="L4070" s="199" t="s">
        <v>1580</v>
      </c>
    </row>
    <row r="4071" spans="1:12" ht="56.25" customHeight="1">
      <c r="A4071" s="200">
        <v>591</v>
      </c>
      <c r="B4071" s="193" t="s">
        <v>6173</v>
      </c>
      <c r="C4071" s="194">
        <v>42807</v>
      </c>
      <c r="D4071" s="194" t="s">
        <v>6184</v>
      </c>
      <c r="E4071" s="195" t="s">
        <v>3</v>
      </c>
      <c r="F4071" s="195">
        <v>1483490</v>
      </c>
      <c r="G4071" s="195"/>
      <c r="H4071" s="196" t="s">
        <v>6185</v>
      </c>
      <c r="I4071" s="197">
        <v>0</v>
      </c>
      <c r="J4071" s="197">
        <v>1955.45</v>
      </c>
      <c r="K4071" s="198">
        <f t="shared" si="63"/>
        <v>1955.45</v>
      </c>
      <c r="L4071" s="199" t="s">
        <v>1580</v>
      </c>
    </row>
    <row r="4072" spans="1:12" ht="56.25" customHeight="1">
      <c r="A4072" s="200" t="s">
        <v>628</v>
      </c>
      <c r="B4072" s="193" t="s">
        <v>627</v>
      </c>
      <c r="C4072" s="194">
        <v>42807</v>
      </c>
      <c r="D4072" s="194" t="s">
        <v>6849</v>
      </c>
      <c r="E4072" s="195" t="s">
        <v>3</v>
      </c>
      <c r="F4072" s="195">
        <v>1483491</v>
      </c>
      <c r="G4072" s="195"/>
      <c r="H4072" s="196" t="s">
        <v>6850</v>
      </c>
      <c r="I4072" s="197">
        <v>0</v>
      </c>
      <c r="J4072" s="197">
        <v>348.87</v>
      </c>
      <c r="K4072" s="198">
        <f t="shared" si="63"/>
        <v>348.87</v>
      </c>
      <c r="L4072" s="199" t="s">
        <v>1580</v>
      </c>
    </row>
    <row r="4073" spans="1:12" ht="56.25" customHeight="1">
      <c r="A4073" s="200">
        <v>340</v>
      </c>
      <c r="B4073" s="193" t="s">
        <v>1401</v>
      </c>
      <c r="C4073" s="194">
        <v>42807</v>
      </c>
      <c r="D4073" s="194" t="s">
        <v>5357</v>
      </c>
      <c r="E4073" s="195" t="s">
        <v>3</v>
      </c>
      <c r="F4073" s="195">
        <v>1483492</v>
      </c>
      <c r="G4073" s="195"/>
      <c r="H4073" s="196" t="s">
        <v>5358</v>
      </c>
      <c r="I4073" s="197">
        <v>0</v>
      </c>
      <c r="J4073" s="197">
        <v>590.04999999999995</v>
      </c>
      <c r="K4073" s="198">
        <f t="shared" si="63"/>
        <v>590.04999999999995</v>
      </c>
      <c r="L4073" s="199" t="s">
        <v>1580</v>
      </c>
    </row>
    <row r="4074" spans="1:12" ht="56.25" customHeight="1">
      <c r="A4074" s="200" t="s">
        <v>628</v>
      </c>
      <c r="B4074" s="193" t="s">
        <v>627</v>
      </c>
      <c r="C4074" s="194">
        <v>42807</v>
      </c>
      <c r="D4074" s="194" t="s">
        <v>6851</v>
      </c>
      <c r="E4074" s="195" t="s">
        <v>3</v>
      </c>
      <c r="F4074" s="195">
        <v>1483494</v>
      </c>
      <c r="G4074" s="195"/>
      <c r="H4074" s="196" t="s">
        <v>6852</v>
      </c>
      <c r="I4074" s="197">
        <v>0</v>
      </c>
      <c r="J4074" s="197">
        <v>280</v>
      </c>
      <c r="K4074" s="198">
        <f t="shared" si="63"/>
        <v>280</v>
      </c>
      <c r="L4074" s="199" t="s">
        <v>1580</v>
      </c>
    </row>
    <row r="4075" spans="1:12" ht="56.25" customHeight="1">
      <c r="A4075" s="200" t="s">
        <v>628</v>
      </c>
      <c r="B4075" s="193" t="s">
        <v>627</v>
      </c>
      <c r="C4075" s="194">
        <v>42807</v>
      </c>
      <c r="D4075" s="194" t="s">
        <v>6853</v>
      </c>
      <c r="E4075" s="195" t="s">
        <v>3</v>
      </c>
      <c r="F4075" s="195">
        <v>1483499</v>
      </c>
      <c r="G4075" s="195"/>
      <c r="H4075" s="196" t="s">
        <v>6854</v>
      </c>
      <c r="I4075" s="197">
        <v>0</v>
      </c>
      <c r="J4075" s="197">
        <v>245.5</v>
      </c>
      <c r="K4075" s="198">
        <f t="shared" si="63"/>
        <v>245.5</v>
      </c>
      <c r="L4075" s="199" t="s">
        <v>1580</v>
      </c>
    </row>
    <row r="4076" spans="1:12" ht="56.25" customHeight="1">
      <c r="A4076" s="200" t="s">
        <v>628</v>
      </c>
      <c r="B4076" s="193" t="s">
        <v>627</v>
      </c>
      <c r="C4076" s="194">
        <v>42807</v>
      </c>
      <c r="D4076" s="194" t="s">
        <v>6855</v>
      </c>
      <c r="E4076" s="195" t="s">
        <v>3</v>
      </c>
      <c r="F4076" s="195">
        <v>1483500</v>
      </c>
      <c r="G4076" s="195"/>
      <c r="H4076" s="196" t="s">
        <v>6856</v>
      </c>
      <c r="I4076" s="197">
        <v>0</v>
      </c>
      <c r="J4076" s="197">
        <v>280</v>
      </c>
      <c r="K4076" s="198">
        <f t="shared" si="63"/>
        <v>280</v>
      </c>
      <c r="L4076" s="199" t="s">
        <v>1580</v>
      </c>
    </row>
    <row r="4077" spans="1:12" ht="56.25" customHeight="1">
      <c r="A4077" s="200" t="s">
        <v>628</v>
      </c>
      <c r="B4077" s="193" t="s">
        <v>627</v>
      </c>
      <c r="C4077" s="194">
        <v>42807</v>
      </c>
      <c r="D4077" s="194" t="s">
        <v>6857</v>
      </c>
      <c r="E4077" s="195" t="s">
        <v>3</v>
      </c>
      <c r="F4077" s="195">
        <v>1483501</v>
      </c>
      <c r="G4077" s="195"/>
      <c r="H4077" s="196" t="s">
        <v>6858</v>
      </c>
      <c r="I4077" s="197">
        <v>0</v>
      </c>
      <c r="J4077" s="197">
        <v>280</v>
      </c>
      <c r="K4077" s="198">
        <f t="shared" si="63"/>
        <v>280</v>
      </c>
      <c r="L4077" s="199" t="s">
        <v>1580</v>
      </c>
    </row>
    <row r="4078" spans="1:12" ht="56.25" customHeight="1">
      <c r="A4078" s="200" t="s">
        <v>628</v>
      </c>
      <c r="B4078" s="193" t="s">
        <v>627</v>
      </c>
      <c r="C4078" s="194">
        <v>42807</v>
      </c>
      <c r="D4078" s="194" t="s">
        <v>6859</v>
      </c>
      <c r="E4078" s="195" t="s">
        <v>3</v>
      </c>
      <c r="F4078" s="195">
        <v>1483506</v>
      </c>
      <c r="G4078" s="195"/>
      <c r="H4078" s="196" t="s">
        <v>6860</v>
      </c>
      <c r="I4078" s="197">
        <v>0</v>
      </c>
      <c r="J4078" s="197">
        <v>2855</v>
      </c>
      <c r="K4078" s="198">
        <f t="shared" si="63"/>
        <v>2855</v>
      </c>
      <c r="L4078" s="199" t="s">
        <v>1580</v>
      </c>
    </row>
    <row r="4079" spans="1:12" ht="56.25" customHeight="1">
      <c r="A4079" s="200" t="s">
        <v>628</v>
      </c>
      <c r="B4079" s="193" t="s">
        <v>627</v>
      </c>
      <c r="C4079" s="194">
        <v>42807</v>
      </c>
      <c r="D4079" s="194" t="s">
        <v>6861</v>
      </c>
      <c r="E4079" s="195" t="s">
        <v>3</v>
      </c>
      <c r="F4079" s="195">
        <v>1483508</v>
      </c>
      <c r="G4079" s="195"/>
      <c r="H4079" s="196" t="s">
        <v>6862</v>
      </c>
      <c r="I4079" s="197">
        <v>0</v>
      </c>
      <c r="J4079" s="197">
        <v>742</v>
      </c>
      <c r="K4079" s="198">
        <f t="shared" si="63"/>
        <v>742</v>
      </c>
      <c r="L4079" s="199" t="s">
        <v>1580</v>
      </c>
    </row>
    <row r="4080" spans="1:12" ht="56.25" customHeight="1">
      <c r="A4080" s="200" t="s">
        <v>628</v>
      </c>
      <c r="B4080" s="193" t="s">
        <v>627</v>
      </c>
      <c r="C4080" s="194">
        <v>42807</v>
      </c>
      <c r="D4080" s="194" t="s">
        <v>6863</v>
      </c>
      <c r="E4080" s="195" t="s">
        <v>3</v>
      </c>
      <c r="F4080" s="195">
        <v>1483510</v>
      </c>
      <c r="G4080" s="195"/>
      <c r="H4080" s="196" t="s">
        <v>6864</v>
      </c>
      <c r="I4080" s="197">
        <v>0</v>
      </c>
      <c r="J4080" s="197">
        <v>742</v>
      </c>
      <c r="K4080" s="198">
        <f t="shared" si="63"/>
        <v>742</v>
      </c>
      <c r="L4080" s="199" t="s">
        <v>1580</v>
      </c>
    </row>
    <row r="4081" spans="1:12" ht="56.25" customHeight="1">
      <c r="A4081" s="200" t="s">
        <v>628</v>
      </c>
      <c r="B4081" s="193" t="s">
        <v>627</v>
      </c>
      <c r="C4081" s="194">
        <v>42807</v>
      </c>
      <c r="D4081" s="194" t="s">
        <v>6865</v>
      </c>
      <c r="E4081" s="195" t="s">
        <v>3</v>
      </c>
      <c r="F4081" s="195">
        <v>1483511</v>
      </c>
      <c r="G4081" s="195"/>
      <c r="H4081" s="196" t="s">
        <v>6866</v>
      </c>
      <c r="I4081" s="197">
        <v>0</v>
      </c>
      <c r="J4081" s="197">
        <v>1855</v>
      </c>
      <c r="K4081" s="198">
        <f t="shared" si="63"/>
        <v>1855</v>
      </c>
      <c r="L4081" s="199" t="s">
        <v>1580</v>
      </c>
    </row>
    <row r="4082" spans="1:12" ht="56.25" customHeight="1">
      <c r="A4082" s="200" t="s">
        <v>628</v>
      </c>
      <c r="B4082" s="193" t="s">
        <v>627</v>
      </c>
      <c r="C4082" s="194">
        <v>42807</v>
      </c>
      <c r="D4082" s="194" t="s">
        <v>6867</v>
      </c>
      <c r="E4082" s="195" t="s">
        <v>3</v>
      </c>
      <c r="F4082" s="195">
        <v>1483512</v>
      </c>
      <c r="G4082" s="195"/>
      <c r="H4082" s="196" t="s">
        <v>6868</v>
      </c>
      <c r="I4082" s="197">
        <v>0</v>
      </c>
      <c r="J4082" s="197">
        <v>1855</v>
      </c>
      <c r="K4082" s="198">
        <f t="shared" si="63"/>
        <v>1855</v>
      </c>
      <c r="L4082" s="199" t="s">
        <v>1580</v>
      </c>
    </row>
    <row r="4083" spans="1:12" ht="56.25" customHeight="1">
      <c r="A4083" s="200" t="s">
        <v>628</v>
      </c>
      <c r="B4083" s="193" t="s">
        <v>627</v>
      </c>
      <c r="C4083" s="194">
        <v>42807</v>
      </c>
      <c r="D4083" s="194" t="s">
        <v>6869</v>
      </c>
      <c r="E4083" s="195" t="s">
        <v>3</v>
      </c>
      <c r="F4083" s="195">
        <v>1483513</v>
      </c>
      <c r="G4083" s="195"/>
      <c r="H4083" s="196" t="s">
        <v>6870</v>
      </c>
      <c r="I4083" s="197">
        <v>0</v>
      </c>
      <c r="J4083" s="197">
        <v>371</v>
      </c>
      <c r="K4083" s="198">
        <f t="shared" si="63"/>
        <v>371</v>
      </c>
      <c r="L4083" s="199" t="s">
        <v>1580</v>
      </c>
    </row>
    <row r="4084" spans="1:12" ht="56.25" customHeight="1">
      <c r="A4084" s="200" t="s">
        <v>628</v>
      </c>
      <c r="B4084" s="193" t="s">
        <v>627</v>
      </c>
      <c r="C4084" s="194">
        <v>42807</v>
      </c>
      <c r="D4084" s="194" t="s">
        <v>6871</v>
      </c>
      <c r="E4084" s="195" t="s">
        <v>3</v>
      </c>
      <c r="F4084" s="195">
        <v>1483515</v>
      </c>
      <c r="G4084" s="195"/>
      <c r="H4084" s="196" t="s">
        <v>6872</v>
      </c>
      <c r="I4084" s="197">
        <v>0</v>
      </c>
      <c r="J4084" s="197">
        <v>371</v>
      </c>
      <c r="K4084" s="198">
        <f t="shared" si="63"/>
        <v>371</v>
      </c>
      <c r="L4084" s="199" t="s">
        <v>1580</v>
      </c>
    </row>
    <row r="4085" spans="1:12" ht="56.25" customHeight="1">
      <c r="A4085" s="200">
        <v>35</v>
      </c>
      <c r="B4085" s="193" t="s">
        <v>1403</v>
      </c>
      <c r="C4085" s="194">
        <v>42808</v>
      </c>
      <c r="D4085" s="194" t="s">
        <v>4300</v>
      </c>
      <c r="E4085" s="195" t="s">
        <v>3</v>
      </c>
      <c r="F4085" s="195">
        <v>1483772</v>
      </c>
      <c r="G4085" s="195"/>
      <c r="H4085" s="196" t="s">
        <v>4301</v>
      </c>
      <c r="I4085" s="197">
        <v>0</v>
      </c>
      <c r="J4085" s="197">
        <v>750</v>
      </c>
      <c r="K4085" s="198">
        <f t="shared" si="63"/>
        <v>750</v>
      </c>
      <c r="L4085" s="199" t="s">
        <v>1580</v>
      </c>
    </row>
    <row r="4086" spans="1:12" ht="56.25" customHeight="1">
      <c r="A4086" s="200" t="s">
        <v>628</v>
      </c>
      <c r="B4086" s="193" t="s">
        <v>627</v>
      </c>
      <c r="C4086" s="194">
        <v>42808</v>
      </c>
      <c r="D4086" s="194" t="s">
        <v>8171</v>
      </c>
      <c r="E4086" s="195" t="s">
        <v>3</v>
      </c>
      <c r="F4086" s="195">
        <v>1483777</v>
      </c>
      <c r="G4086" s="195"/>
      <c r="H4086" s="196" t="s">
        <v>8172</v>
      </c>
      <c r="I4086" s="197">
        <v>0</v>
      </c>
      <c r="J4086" s="197">
        <v>252.69</v>
      </c>
      <c r="K4086" s="198">
        <f t="shared" si="63"/>
        <v>252.69</v>
      </c>
      <c r="L4086" s="199" t="s">
        <v>1580</v>
      </c>
    </row>
    <row r="4087" spans="1:12" ht="56.25" customHeight="1">
      <c r="A4087" s="200" t="s">
        <v>628</v>
      </c>
      <c r="B4087" s="193" t="s">
        <v>627</v>
      </c>
      <c r="C4087" s="194">
        <v>42808</v>
      </c>
      <c r="D4087" s="194" t="s">
        <v>8173</v>
      </c>
      <c r="E4087" s="195" t="s">
        <v>3</v>
      </c>
      <c r="F4087" s="195">
        <v>1483778</v>
      </c>
      <c r="G4087" s="195"/>
      <c r="H4087" s="196" t="s">
        <v>8174</v>
      </c>
      <c r="I4087" s="197">
        <v>0</v>
      </c>
      <c r="J4087" s="197">
        <v>23500.15</v>
      </c>
      <c r="K4087" s="198">
        <f t="shared" si="63"/>
        <v>23500.15</v>
      </c>
      <c r="L4087" s="199" t="s">
        <v>1580</v>
      </c>
    </row>
    <row r="4088" spans="1:12" ht="56.25" customHeight="1">
      <c r="A4088" s="200" t="s">
        <v>628</v>
      </c>
      <c r="B4088" s="193" t="s">
        <v>627</v>
      </c>
      <c r="C4088" s="194">
        <v>42808</v>
      </c>
      <c r="D4088" s="194" t="s">
        <v>8175</v>
      </c>
      <c r="E4088" s="195" t="s">
        <v>3</v>
      </c>
      <c r="F4088" s="195">
        <v>1483779</v>
      </c>
      <c r="G4088" s="195"/>
      <c r="H4088" s="196" t="s">
        <v>8176</v>
      </c>
      <c r="I4088" s="197">
        <v>0</v>
      </c>
      <c r="J4088" s="197">
        <v>265.14999999999998</v>
      </c>
      <c r="K4088" s="198">
        <f t="shared" si="63"/>
        <v>265.14999999999998</v>
      </c>
      <c r="L4088" s="199" t="s">
        <v>1580</v>
      </c>
    </row>
    <row r="4089" spans="1:12" ht="56.25" customHeight="1">
      <c r="A4089" s="200">
        <v>580</v>
      </c>
      <c r="B4089" s="193" t="s">
        <v>1326</v>
      </c>
      <c r="C4089" s="194">
        <v>42808</v>
      </c>
      <c r="D4089" s="194" t="s">
        <v>6114</v>
      </c>
      <c r="E4089" s="195" t="s">
        <v>3</v>
      </c>
      <c r="F4089" s="195">
        <v>1483782</v>
      </c>
      <c r="G4089" s="195"/>
      <c r="H4089" s="196" t="s">
        <v>6115</v>
      </c>
      <c r="I4089" s="197">
        <v>0</v>
      </c>
      <c r="J4089" s="197">
        <v>18476.64</v>
      </c>
      <c r="K4089" s="198">
        <f t="shared" si="63"/>
        <v>18476.64</v>
      </c>
      <c r="L4089" s="199" t="s">
        <v>1580</v>
      </c>
    </row>
    <row r="4090" spans="1:12" ht="56.25" customHeight="1">
      <c r="A4090" s="200">
        <v>163</v>
      </c>
      <c r="B4090" s="193" t="s">
        <v>1340</v>
      </c>
      <c r="C4090" s="194">
        <v>42808</v>
      </c>
      <c r="D4090" s="194" t="s">
        <v>4895</v>
      </c>
      <c r="E4090" s="195" t="s">
        <v>3</v>
      </c>
      <c r="F4090" s="195">
        <v>1483814</v>
      </c>
      <c r="G4090" s="195"/>
      <c r="H4090" s="196" t="s">
        <v>4896</v>
      </c>
      <c r="I4090" s="197">
        <v>0</v>
      </c>
      <c r="J4090" s="197">
        <v>9</v>
      </c>
      <c r="K4090" s="198">
        <f t="shared" si="63"/>
        <v>9</v>
      </c>
      <c r="L4090" s="199" t="s">
        <v>1580</v>
      </c>
    </row>
    <row r="4091" spans="1:12" ht="56.25" customHeight="1">
      <c r="A4091" s="200">
        <v>660</v>
      </c>
      <c r="B4091" s="193" t="s">
        <v>1327</v>
      </c>
      <c r="C4091" s="194">
        <v>42808</v>
      </c>
      <c r="D4091" s="194" t="s">
        <v>6257</v>
      </c>
      <c r="E4091" s="195" t="s">
        <v>3</v>
      </c>
      <c r="F4091" s="195">
        <v>1483816</v>
      </c>
      <c r="G4091" s="195"/>
      <c r="H4091" s="196" t="s">
        <v>6258</v>
      </c>
      <c r="I4091" s="197">
        <v>0</v>
      </c>
      <c r="J4091" s="197">
        <v>21.95</v>
      </c>
      <c r="K4091" s="198">
        <f t="shared" si="63"/>
        <v>21.95</v>
      </c>
      <c r="L4091" s="199" t="s">
        <v>1580</v>
      </c>
    </row>
    <row r="4092" spans="1:12" ht="56.25" customHeight="1">
      <c r="A4092" s="200">
        <v>660</v>
      </c>
      <c r="B4092" s="193" t="s">
        <v>1327</v>
      </c>
      <c r="C4092" s="194">
        <v>42808</v>
      </c>
      <c r="D4092" s="194" t="s">
        <v>6259</v>
      </c>
      <c r="E4092" s="195" t="s">
        <v>3</v>
      </c>
      <c r="F4092" s="195">
        <v>1483819</v>
      </c>
      <c r="G4092" s="195"/>
      <c r="H4092" s="196" t="s">
        <v>6260</v>
      </c>
      <c r="I4092" s="197">
        <v>0</v>
      </c>
      <c r="J4092" s="197">
        <v>3.35</v>
      </c>
      <c r="K4092" s="198">
        <f t="shared" si="63"/>
        <v>3.35</v>
      </c>
      <c r="L4092" s="199" t="s">
        <v>1580</v>
      </c>
    </row>
    <row r="4093" spans="1:12" ht="56.25" customHeight="1">
      <c r="A4093" s="200">
        <v>660</v>
      </c>
      <c r="B4093" s="193" t="s">
        <v>1327</v>
      </c>
      <c r="C4093" s="194">
        <v>42808</v>
      </c>
      <c r="D4093" s="194" t="s">
        <v>6261</v>
      </c>
      <c r="E4093" s="195" t="s">
        <v>3</v>
      </c>
      <c r="F4093" s="195">
        <v>1483822</v>
      </c>
      <c r="G4093" s="195"/>
      <c r="H4093" s="196" t="s">
        <v>6262</v>
      </c>
      <c r="I4093" s="197">
        <v>0</v>
      </c>
      <c r="J4093" s="197">
        <v>886.93</v>
      </c>
      <c r="K4093" s="198">
        <f t="shared" si="63"/>
        <v>886.93</v>
      </c>
      <c r="L4093" s="199" t="s">
        <v>1580</v>
      </c>
    </row>
    <row r="4094" spans="1:12" ht="56.25" customHeight="1">
      <c r="A4094" s="200">
        <v>578</v>
      </c>
      <c r="B4094" s="193" t="s">
        <v>1344</v>
      </c>
      <c r="C4094" s="194">
        <v>42808</v>
      </c>
      <c r="D4094" s="194" t="s">
        <v>6102</v>
      </c>
      <c r="E4094" s="195" t="s">
        <v>3</v>
      </c>
      <c r="F4094" s="195">
        <v>1483824</v>
      </c>
      <c r="G4094" s="195"/>
      <c r="H4094" s="196" t="s">
        <v>6103</v>
      </c>
      <c r="I4094" s="197">
        <v>0</v>
      </c>
      <c r="J4094" s="197">
        <v>60000</v>
      </c>
      <c r="K4094" s="198">
        <f t="shared" si="63"/>
        <v>60000</v>
      </c>
      <c r="L4094" s="199" t="s">
        <v>1580</v>
      </c>
    </row>
    <row r="4095" spans="1:12" ht="56.25" customHeight="1">
      <c r="A4095" s="200">
        <v>670</v>
      </c>
      <c r="B4095" s="193" t="s">
        <v>1404</v>
      </c>
      <c r="C4095" s="194">
        <v>42808</v>
      </c>
      <c r="D4095" s="194" t="s">
        <v>6311</v>
      </c>
      <c r="E4095" s="195" t="s">
        <v>3</v>
      </c>
      <c r="F4095" s="195">
        <v>1483850</v>
      </c>
      <c r="G4095" s="195"/>
      <c r="H4095" s="196" t="s">
        <v>6312</v>
      </c>
      <c r="I4095" s="197">
        <v>0</v>
      </c>
      <c r="J4095" s="197">
        <v>4611.75</v>
      </c>
      <c r="K4095" s="198">
        <f t="shared" si="63"/>
        <v>4611.75</v>
      </c>
      <c r="L4095" s="199" t="s">
        <v>1580</v>
      </c>
    </row>
    <row r="4096" spans="1:12" ht="56.25" customHeight="1">
      <c r="A4096" s="200">
        <v>290</v>
      </c>
      <c r="B4096" s="193" t="s">
        <v>1337</v>
      </c>
      <c r="C4096" s="194">
        <v>42808</v>
      </c>
      <c r="D4096" s="194" t="s">
        <v>5121</v>
      </c>
      <c r="E4096" s="195" t="s">
        <v>3</v>
      </c>
      <c r="F4096" s="195">
        <v>1483851</v>
      </c>
      <c r="G4096" s="195"/>
      <c r="H4096" s="196" t="s">
        <v>5122</v>
      </c>
      <c r="I4096" s="197">
        <v>0</v>
      </c>
      <c r="J4096" s="197">
        <v>553</v>
      </c>
      <c r="K4096" s="198">
        <f t="shared" si="63"/>
        <v>553</v>
      </c>
      <c r="L4096" s="199" t="s">
        <v>1580</v>
      </c>
    </row>
    <row r="4097" spans="1:12" ht="56.25" customHeight="1">
      <c r="A4097" s="200">
        <v>290</v>
      </c>
      <c r="B4097" s="193" t="s">
        <v>1337</v>
      </c>
      <c r="C4097" s="194">
        <v>42808</v>
      </c>
      <c r="D4097" s="194" t="s">
        <v>5123</v>
      </c>
      <c r="E4097" s="195" t="s">
        <v>3</v>
      </c>
      <c r="F4097" s="195">
        <v>1483852</v>
      </c>
      <c r="G4097" s="195"/>
      <c r="H4097" s="196" t="s">
        <v>5124</v>
      </c>
      <c r="I4097" s="197">
        <v>0</v>
      </c>
      <c r="J4097" s="197">
        <v>1108</v>
      </c>
      <c r="K4097" s="198">
        <f t="shared" si="63"/>
        <v>1108</v>
      </c>
      <c r="L4097" s="199" t="s">
        <v>1580</v>
      </c>
    </row>
    <row r="4098" spans="1:12" ht="56.25" customHeight="1">
      <c r="A4098" s="200" t="s">
        <v>628</v>
      </c>
      <c r="B4098" s="193" t="s">
        <v>627</v>
      </c>
      <c r="C4098" s="194">
        <v>42808</v>
      </c>
      <c r="D4098" s="194" t="s">
        <v>6873</v>
      </c>
      <c r="E4098" s="195" t="s">
        <v>3</v>
      </c>
      <c r="F4098" s="195">
        <v>1483719</v>
      </c>
      <c r="G4098" s="195"/>
      <c r="H4098" s="196" t="s">
        <v>6874</v>
      </c>
      <c r="I4098" s="197">
        <v>0</v>
      </c>
      <c r="J4098" s="197">
        <v>145</v>
      </c>
      <c r="K4098" s="198">
        <f t="shared" si="63"/>
        <v>145</v>
      </c>
      <c r="L4098" s="199" t="s">
        <v>1580</v>
      </c>
    </row>
    <row r="4099" spans="1:12" ht="56.25" customHeight="1">
      <c r="A4099" s="200">
        <v>342</v>
      </c>
      <c r="B4099" s="193" t="s">
        <v>1425</v>
      </c>
      <c r="C4099" s="194">
        <v>42808</v>
      </c>
      <c r="D4099" s="194" t="s">
        <v>5395</v>
      </c>
      <c r="E4099" s="195" t="s">
        <v>3</v>
      </c>
      <c r="F4099" s="195">
        <v>1483727</v>
      </c>
      <c r="G4099" s="195"/>
      <c r="H4099" s="196" t="s">
        <v>5396</v>
      </c>
      <c r="I4099" s="197">
        <v>0</v>
      </c>
      <c r="J4099" s="197">
        <v>127.5</v>
      </c>
      <c r="K4099" s="198">
        <f t="shared" si="63"/>
        <v>127.5</v>
      </c>
      <c r="L4099" s="199" t="s">
        <v>1580</v>
      </c>
    </row>
    <row r="4100" spans="1:12" ht="56.25" customHeight="1">
      <c r="A4100" s="200">
        <v>10</v>
      </c>
      <c r="B4100" s="193" t="s">
        <v>1384</v>
      </c>
      <c r="C4100" s="194">
        <v>42808</v>
      </c>
      <c r="D4100" s="194" t="s">
        <v>2615</v>
      </c>
      <c r="E4100" s="195" t="s">
        <v>3</v>
      </c>
      <c r="F4100" s="195">
        <v>1483733</v>
      </c>
      <c r="G4100" s="195"/>
      <c r="H4100" s="196" t="s">
        <v>2616</v>
      </c>
      <c r="I4100" s="197">
        <v>0</v>
      </c>
      <c r="J4100" s="197">
        <v>30</v>
      </c>
      <c r="K4100" s="198">
        <f t="shared" si="63"/>
        <v>30</v>
      </c>
      <c r="L4100" s="199" t="s">
        <v>1580</v>
      </c>
    </row>
    <row r="4101" spans="1:12" ht="56.25" customHeight="1">
      <c r="A4101" s="200" t="s">
        <v>628</v>
      </c>
      <c r="B4101" s="193" t="s">
        <v>627</v>
      </c>
      <c r="C4101" s="194">
        <v>42808</v>
      </c>
      <c r="D4101" s="194" t="s">
        <v>6875</v>
      </c>
      <c r="E4101" s="195" t="s">
        <v>3</v>
      </c>
      <c r="F4101" s="195">
        <v>1483734</v>
      </c>
      <c r="G4101" s="195"/>
      <c r="H4101" s="196" t="s">
        <v>6876</v>
      </c>
      <c r="I4101" s="197">
        <v>0</v>
      </c>
      <c r="J4101" s="197">
        <v>604</v>
      </c>
      <c r="K4101" s="198">
        <f t="shared" si="63"/>
        <v>604</v>
      </c>
      <c r="L4101" s="199" t="s">
        <v>1580</v>
      </c>
    </row>
    <row r="4102" spans="1:12" ht="56.25" customHeight="1">
      <c r="A4102" s="200">
        <v>10</v>
      </c>
      <c r="B4102" s="193" t="s">
        <v>1384</v>
      </c>
      <c r="C4102" s="194">
        <v>42808</v>
      </c>
      <c r="D4102" s="194" t="s">
        <v>2617</v>
      </c>
      <c r="E4102" s="195" t="s">
        <v>3</v>
      </c>
      <c r="F4102" s="195">
        <v>1483735</v>
      </c>
      <c r="G4102" s="195"/>
      <c r="H4102" s="196" t="s">
        <v>2618</v>
      </c>
      <c r="I4102" s="197">
        <v>0</v>
      </c>
      <c r="J4102" s="197">
        <v>266</v>
      </c>
      <c r="K4102" s="198">
        <f t="shared" si="63"/>
        <v>266</v>
      </c>
      <c r="L4102" s="199" t="s">
        <v>1580</v>
      </c>
    </row>
    <row r="4103" spans="1:12" ht="56.25" customHeight="1">
      <c r="A4103" s="200" t="s">
        <v>628</v>
      </c>
      <c r="B4103" s="193" t="s">
        <v>627</v>
      </c>
      <c r="C4103" s="194">
        <v>42808</v>
      </c>
      <c r="D4103" s="194" t="s">
        <v>6877</v>
      </c>
      <c r="E4103" s="195" t="s">
        <v>3</v>
      </c>
      <c r="F4103" s="195">
        <v>1483737</v>
      </c>
      <c r="G4103" s="195"/>
      <c r="H4103" s="196" t="s">
        <v>6878</v>
      </c>
      <c r="I4103" s="197">
        <v>0</v>
      </c>
      <c r="J4103" s="197">
        <v>531.74</v>
      </c>
      <c r="K4103" s="198">
        <f t="shared" si="63"/>
        <v>531.74</v>
      </c>
      <c r="L4103" s="199" t="s">
        <v>1580</v>
      </c>
    </row>
    <row r="4104" spans="1:12" ht="56.25" customHeight="1">
      <c r="A4104" s="200" t="s">
        <v>628</v>
      </c>
      <c r="B4104" s="193" t="s">
        <v>627</v>
      </c>
      <c r="C4104" s="194">
        <v>42808</v>
      </c>
      <c r="D4104" s="194" t="s">
        <v>6879</v>
      </c>
      <c r="E4104" s="195" t="s">
        <v>3</v>
      </c>
      <c r="F4104" s="195">
        <v>1483749</v>
      </c>
      <c r="G4104" s="195"/>
      <c r="H4104" s="196" t="s">
        <v>6880</v>
      </c>
      <c r="I4104" s="197">
        <v>0</v>
      </c>
      <c r="J4104" s="197">
        <v>5098.87</v>
      </c>
      <c r="K4104" s="198">
        <f t="shared" si="63"/>
        <v>5098.87</v>
      </c>
      <c r="L4104" s="199" t="s">
        <v>1580</v>
      </c>
    </row>
    <row r="4105" spans="1:12" ht="56.25" customHeight="1">
      <c r="A4105" s="200" t="s">
        <v>628</v>
      </c>
      <c r="B4105" s="193" t="s">
        <v>627</v>
      </c>
      <c r="C4105" s="194">
        <v>42808</v>
      </c>
      <c r="D4105" s="194" t="s">
        <v>6881</v>
      </c>
      <c r="E4105" s="195" t="s">
        <v>3</v>
      </c>
      <c r="F4105" s="195">
        <v>1483873</v>
      </c>
      <c r="G4105" s="195"/>
      <c r="H4105" s="196" t="s">
        <v>6882</v>
      </c>
      <c r="I4105" s="197">
        <v>0</v>
      </c>
      <c r="J4105" s="197">
        <v>1</v>
      </c>
      <c r="K4105" s="198">
        <f t="shared" ref="K4105:K4168" si="64">+I4105+J4105</f>
        <v>1</v>
      </c>
      <c r="L4105" s="199" t="s">
        <v>1580</v>
      </c>
    </row>
    <row r="4106" spans="1:12" ht="56.25" customHeight="1">
      <c r="A4106" s="200" t="s">
        <v>628</v>
      </c>
      <c r="B4106" s="193" t="s">
        <v>627</v>
      </c>
      <c r="C4106" s="194">
        <v>42808</v>
      </c>
      <c r="D4106" s="194" t="s">
        <v>6883</v>
      </c>
      <c r="E4106" s="195" t="s">
        <v>3</v>
      </c>
      <c r="F4106" s="195">
        <v>1483875</v>
      </c>
      <c r="G4106" s="195"/>
      <c r="H4106" s="196" t="s">
        <v>6882</v>
      </c>
      <c r="I4106" s="197">
        <v>0</v>
      </c>
      <c r="J4106" s="197">
        <v>1</v>
      </c>
      <c r="K4106" s="198">
        <f t="shared" si="64"/>
        <v>1</v>
      </c>
      <c r="L4106" s="199" t="s">
        <v>1580</v>
      </c>
    </row>
    <row r="4107" spans="1:12" ht="56.25" customHeight="1">
      <c r="A4107" s="200" t="s">
        <v>628</v>
      </c>
      <c r="B4107" s="193" t="s">
        <v>627</v>
      </c>
      <c r="C4107" s="194">
        <v>42808</v>
      </c>
      <c r="D4107" s="194" t="s">
        <v>6884</v>
      </c>
      <c r="E4107" s="195" t="s">
        <v>3</v>
      </c>
      <c r="F4107" s="195">
        <v>1483923</v>
      </c>
      <c r="G4107" s="195"/>
      <c r="H4107" s="196" t="s">
        <v>6885</v>
      </c>
      <c r="I4107" s="197">
        <v>0</v>
      </c>
      <c r="J4107" s="197">
        <v>1504.09</v>
      </c>
      <c r="K4107" s="198">
        <f t="shared" si="64"/>
        <v>1504.09</v>
      </c>
      <c r="L4107" s="199" t="s">
        <v>1580</v>
      </c>
    </row>
    <row r="4108" spans="1:12" ht="56.25" customHeight="1">
      <c r="A4108" s="200" t="s">
        <v>628</v>
      </c>
      <c r="B4108" s="193" t="s">
        <v>627</v>
      </c>
      <c r="C4108" s="194">
        <v>42808</v>
      </c>
      <c r="D4108" s="194" t="s">
        <v>6886</v>
      </c>
      <c r="E4108" s="195" t="s">
        <v>3</v>
      </c>
      <c r="F4108" s="195">
        <v>1483926</v>
      </c>
      <c r="G4108" s="195"/>
      <c r="H4108" s="196" t="s">
        <v>6887</v>
      </c>
      <c r="I4108" s="197">
        <v>0</v>
      </c>
      <c r="J4108" s="197">
        <v>193</v>
      </c>
      <c r="K4108" s="198">
        <f t="shared" si="64"/>
        <v>193</v>
      </c>
      <c r="L4108" s="199" t="s">
        <v>1580</v>
      </c>
    </row>
    <row r="4109" spans="1:12" ht="56.25" customHeight="1">
      <c r="A4109" s="200" t="s">
        <v>628</v>
      </c>
      <c r="B4109" s="193" t="s">
        <v>627</v>
      </c>
      <c r="C4109" s="194">
        <v>42808</v>
      </c>
      <c r="D4109" s="194" t="s">
        <v>6888</v>
      </c>
      <c r="E4109" s="195" t="s">
        <v>3</v>
      </c>
      <c r="F4109" s="195">
        <v>1483967</v>
      </c>
      <c r="G4109" s="195"/>
      <c r="H4109" s="196" t="s">
        <v>6889</v>
      </c>
      <c r="I4109" s="197">
        <v>0</v>
      </c>
      <c r="J4109" s="197">
        <v>27462.92</v>
      </c>
      <c r="K4109" s="198">
        <f t="shared" si="64"/>
        <v>27462.92</v>
      </c>
      <c r="L4109" s="199" t="s">
        <v>1580</v>
      </c>
    </row>
    <row r="4110" spans="1:12" ht="56.25" customHeight="1">
      <c r="A4110" s="200" t="s">
        <v>628</v>
      </c>
      <c r="B4110" s="193" t="s">
        <v>627</v>
      </c>
      <c r="C4110" s="194">
        <v>42808</v>
      </c>
      <c r="D4110" s="194" t="s">
        <v>6890</v>
      </c>
      <c r="E4110" s="195" t="s">
        <v>3</v>
      </c>
      <c r="F4110" s="195">
        <v>1484012</v>
      </c>
      <c r="G4110" s="195"/>
      <c r="H4110" s="196" t="s">
        <v>6891</v>
      </c>
      <c r="I4110" s="197">
        <v>0</v>
      </c>
      <c r="J4110" s="197">
        <v>315</v>
      </c>
      <c r="K4110" s="198">
        <f t="shared" si="64"/>
        <v>315</v>
      </c>
      <c r="L4110" s="199" t="s">
        <v>1580</v>
      </c>
    </row>
    <row r="4111" spans="1:12" ht="56.25" customHeight="1">
      <c r="A4111" s="200">
        <v>20</v>
      </c>
      <c r="B4111" s="193" t="s">
        <v>1412</v>
      </c>
      <c r="C4111" s="194">
        <v>42809</v>
      </c>
      <c r="D4111" s="194" t="s">
        <v>2819</v>
      </c>
      <c r="E4111" s="195" t="s">
        <v>3</v>
      </c>
      <c r="F4111" s="195">
        <v>1484133</v>
      </c>
      <c r="G4111" s="195"/>
      <c r="H4111" s="196" t="s">
        <v>2820</v>
      </c>
      <c r="I4111" s="197">
        <v>0</v>
      </c>
      <c r="J4111" s="197">
        <v>9229927.3100000005</v>
      </c>
      <c r="K4111" s="198">
        <f t="shared" si="64"/>
        <v>9229927.3100000005</v>
      </c>
      <c r="L4111" s="199" t="s">
        <v>1580</v>
      </c>
    </row>
    <row r="4112" spans="1:12" ht="56.25" customHeight="1">
      <c r="A4112" s="200">
        <v>254</v>
      </c>
      <c r="B4112" s="193" t="s">
        <v>1335</v>
      </c>
      <c r="C4112" s="194">
        <v>42809</v>
      </c>
      <c r="D4112" s="194" t="s">
        <v>5047</v>
      </c>
      <c r="E4112" s="195" t="s">
        <v>3</v>
      </c>
      <c r="F4112" s="195">
        <v>1484183</v>
      </c>
      <c r="G4112" s="195"/>
      <c r="H4112" s="196" t="s">
        <v>5048</v>
      </c>
      <c r="I4112" s="197">
        <v>0</v>
      </c>
      <c r="J4112" s="197">
        <v>18297.03</v>
      </c>
      <c r="K4112" s="198">
        <f t="shared" si="64"/>
        <v>18297.03</v>
      </c>
      <c r="L4112" s="199" t="s">
        <v>1580</v>
      </c>
    </row>
    <row r="4113" spans="1:12" ht="56.25" customHeight="1">
      <c r="A4113" s="200">
        <v>254</v>
      </c>
      <c r="B4113" s="193" t="s">
        <v>1335</v>
      </c>
      <c r="C4113" s="194">
        <v>42809</v>
      </c>
      <c r="D4113" s="194" t="s">
        <v>5049</v>
      </c>
      <c r="E4113" s="195" t="s">
        <v>3</v>
      </c>
      <c r="F4113" s="195">
        <v>1484185</v>
      </c>
      <c r="G4113" s="195"/>
      <c r="H4113" s="196" t="s">
        <v>5050</v>
      </c>
      <c r="I4113" s="197">
        <v>0</v>
      </c>
      <c r="J4113" s="197">
        <v>39549</v>
      </c>
      <c r="K4113" s="198">
        <f t="shared" si="64"/>
        <v>39549</v>
      </c>
      <c r="L4113" s="199" t="s">
        <v>1580</v>
      </c>
    </row>
    <row r="4114" spans="1:12" ht="56.25" customHeight="1">
      <c r="A4114" s="200">
        <v>587</v>
      </c>
      <c r="B4114" s="193" t="s">
        <v>6138</v>
      </c>
      <c r="C4114" s="194">
        <v>42809</v>
      </c>
      <c r="D4114" s="194" t="s">
        <v>6147</v>
      </c>
      <c r="E4114" s="195" t="s">
        <v>3</v>
      </c>
      <c r="F4114" s="195">
        <v>1484208</v>
      </c>
      <c r="G4114" s="195"/>
      <c r="H4114" s="196" t="s">
        <v>6148</v>
      </c>
      <c r="I4114" s="197">
        <v>0</v>
      </c>
      <c r="J4114" s="197">
        <v>608757.36</v>
      </c>
      <c r="K4114" s="198">
        <f t="shared" si="64"/>
        <v>608757.36</v>
      </c>
      <c r="L4114" s="199" t="s">
        <v>1580</v>
      </c>
    </row>
    <row r="4115" spans="1:12" ht="56.25" customHeight="1">
      <c r="A4115" s="200">
        <v>163</v>
      </c>
      <c r="B4115" s="193" t="s">
        <v>1340</v>
      </c>
      <c r="C4115" s="194">
        <v>42809</v>
      </c>
      <c r="D4115" s="194" t="s">
        <v>4897</v>
      </c>
      <c r="E4115" s="195" t="s">
        <v>3</v>
      </c>
      <c r="F4115" s="195">
        <v>1484286</v>
      </c>
      <c r="G4115" s="195"/>
      <c r="H4115" s="196" t="s">
        <v>4898</v>
      </c>
      <c r="I4115" s="197">
        <v>0</v>
      </c>
      <c r="J4115" s="197">
        <v>688.85</v>
      </c>
      <c r="K4115" s="198">
        <f t="shared" si="64"/>
        <v>688.85</v>
      </c>
      <c r="L4115" s="199" t="s">
        <v>1580</v>
      </c>
    </row>
    <row r="4116" spans="1:12" ht="56.25" customHeight="1">
      <c r="A4116" s="200">
        <v>86</v>
      </c>
      <c r="B4116" s="193" t="s">
        <v>1409</v>
      </c>
      <c r="C4116" s="194">
        <v>42809</v>
      </c>
      <c r="D4116" s="194" t="s">
        <v>4608</v>
      </c>
      <c r="E4116" s="195" t="s">
        <v>3</v>
      </c>
      <c r="F4116" s="195">
        <v>1484304</v>
      </c>
      <c r="G4116" s="195"/>
      <c r="H4116" s="196" t="s">
        <v>4609</v>
      </c>
      <c r="I4116" s="197">
        <v>0</v>
      </c>
      <c r="J4116" s="197">
        <v>586.5</v>
      </c>
      <c r="K4116" s="198">
        <f t="shared" si="64"/>
        <v>586.5</v>
      </c>
      <c r="L4116" s="199" t="s">
        <v>1580</v>
      </c>
    </row>
    <row r="4117" spans="1:12" ht="56.25" customHeight="1">
      <c r="A4117" s="200" t="s">
        <v>628</v>
      </c>
      <c r="B4117" s="193" t="s">
        <v>627</v>
      </c>
      <c r="C4117" s="194">
        <v>42809</v>
      </c>
      <c r="D4117" s="194" t="s">
        <v>6892</v>
      </c>
      <c r="E4117" s="195" t="s">
        <v>3</v>
      </c>
      <c r="F4117" s="195">
        <v>1484152</v>
      </c>
      <c r="G4117" s="195"/>
      <c r="H4117" s="196" t="s">
        <v>6893</v>
      </c>
      <c r="I4117" s="197">
        <v>0</v>
      </c>
      <c r="J4117" s="197">
        <v>12610.35</v>
      </c>
      <c r="K4117" s="198">
        <f t="shared" si="64"/>
        <v>12610.35</v>
      </c>
      <c r="L4117" s="199" t="s">
        <v>1580</v>
      </c>
    </row>
    <row r="4118" spans="1:12" ht="56.25" customHeight="1">
      <c r="A4118" s="200" t="s">
        <v>628</v>
      </c>
      <c r="B4118" s="193" t="s">
        <v>627</v>
      </c>
      <c r="C4118" s="194">
        <v>42809</v>
      </c>
      <c r="D4118" s="194" t="s">
        <v>6894</v>
      </c>
      <c r="E4118" s="195" t="s">
        <v>3</v>
      </c>
      <c r="F4118" s="195">
        <v>1484159</v>
      </c>
      <c r="G4118" s="195"/>
      <c r="H4118" s="196" t="s">
        <v>6895</v>
      </c>
      <c r="I4118" s="197">
        <v>0</v>
      </c>
      <c r="J4118" s="197">
        <v>180</v>
      </c>
      <c r="K4118" s="198">
        <f t="shared" si="64"/>
        <v>180</v>
      </c>
      <c r="L4118" s="199" t="s">
        <v>1580</v>
      </c>
    </row>
    <row r="4119" spans="1:12" ht="56.25" customHeight="1">
      <c r="A4119" s="200">
        <v>526</v>
      </c>
      <c r="B4119" s="193" t="s">
        <v>1411</v>
      </c>
      <c r="C4119" s="194">
        <v>42809</v>
      </c>
      <c r="D4119" s="194" t="s">
        <v>6031</v>
      </c>
      <c r="E4119" s="195" t="s">
        <v>3</v>
      </c>
      <c r="F4119" s="195">
        <v>1484172</v>
      </c>
      <c r="G4119" s="195"/>
      <c r="H4119" s="196" t="s">
        <v>6032</v>
      </c>
      <c r="I4119" s="197">
        <v>0</v>
      </c>
      <c r="J4119" s="197">
        <v>213</v>
      </c>
      <c r="K4119" s="198">
        <f t="shared" si="64"/>
        <v>213</v>
      </c>
      <c r="L4119" s="199" t="s">
        <v>1580</v>
      </c>
    </row>
    <row r="4120" spans="1:12" ht="56.25" customHeight="1">
      <c r="A4120" s="200" t="s">
        <v>628</v>
      </c>
      <c r="B4120" s="193" t="s">
        <v>627</v>
      </c>
      <c r="C4120" s="194">
        <v>42809</v>
      </c>
      <c r="D4120" s="194" t="s">
        <v>6896</v>
      </c>
      <c r="E4120" s="195" t="s">
        <v>3</v>
      </c>
      <c r="F4120" s="195">
        <v>1484176</v>
      </c>
      <c r="G4120" s="195"/>
      <c r="H4120" s="196" t="s">
        <v>6897</v>
      </c>
      <c r="I4120" s="197">
        <v>0</v>
      </c>
      <c r="J4120" s="197">
        <v>490</v>
      </c>
      <c r="K4120" s="198">
        <f t="shared" si="64"/>
        <v>490</v>
      </c>
      <c r="L4120" s="199" t="s">
        <v>1580</v>
      </c>
    </row>
    <row r="4121" spans="1:12" ht="56.25" customHeight="1">
      <c r="A4121" s="200" t="s">
        <v>628</v>
      </c>
      <c r="B4121" s="193" t="s">
        <v>627</v>
      </c>
      <c r="C4121" s="194">
        <v>42809</v>
      </c>
      <c r="D4121" s="194" t="s">
        <v>6898</v>
      </c>
      <c r="E4121" s="195" t="s">
        <v>3</v>
      </c>
      <c r="F4121" s="195">
        <v>1484224</v>
      </c>
      <c r="G4121" s="195"/>
      <c r="H4121" s="196" t="s">
        <v>6899</v>
      </c>
      <c r="I4121" s="197">
        <v>0</v>
      </c>
      <c r="J4121" s="197">
        <v>272.39999999999998</v>
      </c>
      <c r="K4121" s="198">
        <f t="shared" si="64"/>
        <v>272.39999999999998</v>
      </c>
      <c r="L4121" s="199" t="s">
        <v>1580</v>
      </c>
    </row>
    <row r="4122" spans="1:12" ht="56.25" customHeight="1">
      <c r="A4122" s="200" t="s">
        <v>628</v>
      </c>
      <c r="B4122" s="193" t="s">
        <v>627</v>
      </c>
      <c r="C4122" s="194">
        <v>42809</v>
      </c>
      <c r="D4122" s="194" t="s">
        <v>6900</v>
      </c>
      <c r="E4122" s="195" t="s">
        <v>3</v>
      </c>
      <c r="F4122" s="195">
        <v>1484242</v>
      </c>
      <c r="G4122" s="195"/>
      <c r="H4122" s="196" t="s">
        <v>6901</v>
      </c>
      <c r="I4122" s="197">
        <v>0</v>
      </c>
      <c r="J4122" s="197">
        <v>123</v>
      </c>
      <c r="K4122" s="198">
        <f t="shared" si="64"/>
        <v>123</v>
      </c>
      <c r="L4122" s="199" t="s">
        <v>1580</v>
      </c>
    </row>
    <row r="4123" spans="1:12" ht="56.25" customHeight="1">
      <c r="A4123" s="200" t="s">
        <v>628</v>
      </c>
      <c r="B4123" s="193" t="s">
        <v>627</v>
      </c>
      <c r="C4123" s="194">
        <v>42809</v>
      </c>
      <c r="D4123" s="194" t="s">
        <v>6902</v>
      </c>
      <c r="E4123" s="195" t="s">
        <v>3</v>
      </c>
      <c r="F4123" s="195">
        <v>1484273</v>
      </c>
      <c r="G4123" s="195"/>
      <c r="H4123" s="196" t="s">
        <v>6903</v>
      </c>
      <c r="I4123" s="197">
        <v>0</v>
      </c>
      <c r="J4123" s="197">
        <v>133.78</v>
      </c>
      <c r="K4123" s="198">
        <f t="shared" si="64"/>
        <v>133.78</v>
      </c>
      <c r="L4123" s="199" t="s">
        <v>1580</v>
      </c>
    </row>
    <row r="4124" spans="1:12" ht="56.25" customHeight="1">
      <c r="A4124" s="200">
        <v>212</v>
      </c>
      <c r="B4124" s="193" t="s">
        <v>4956</v>
      </c>
      <c r="C4124" s="194">
        <v>42809</v>
      </c>
      <c r="D4124" s="194" t="s">
        <v>4963</v>
      </c>
      <c r="E4124" s="195" t="s">
        <v>3</v>
      </c>
      <c r="F4124" s="195">
        <v>1484299</v>
      </c>
      <c r="G4124" s="195"/>
      <c r="H4124" s="196" t="s">
        <v>4964</v>
      </c>
      <c r="I4124" s="197">
        <v>0</v>
      </c>
      <c r="J4124" s="197">
        <v>140</v>
      </c>
      <c r="K4124" s="198">
        <f t="shared" si="64"/>
        <v>140</v>
      </c>
      <c r="L4124" s="199" t="s">
        <v>1580</v>
      </c>
    </row>
    <row r="4125" spans="1:12" ht="56.25" customHeight="1">
      <c r="A4125" s="200" t="s">
        <v>628</v>
      </c>
      <c r="B4125" s="193" t="s">
        <v>627</v>
      </c>
      <c r="C4125" s="194">
        <v>42809</v>
      </c>
      <c r="D4125" s="194" t="s">
        <v>6904</v>
      </c>
      <c r="E4125" s="195" t="s">
        <v>3</v>
      </c>
      <c r="F4125" s="195">
        <v>1484310</v>
      </c>
      <c r="G4125" s="195"/>
      <c r="H4125" s="196" t="s">
        <v>6905</v>
      </c>
      <c r="I4125" s="197">
        <v>0</v>
      </c>
      <c r="J4125" s="197">
        <v>2000</v>
      </c>
      <c r="K4125" s="198">
        <f t="shared" si="64"/>
        <v>2000</v>
      </c>
      <c r="L4125" s="199" t="s">
        <v>1580</v>
      </c>
    </row>
    <row r="4126" spans="1:12" ht="56.25" customHeight="1">
      <c r="A4126" s="200" t="s">
        <v>628</v>
      </c>
      <c r="B4126" s="193" t="s">
        <v>627</v>
      </c>
      <c r="C4126" s="194">
        <v>42809</v>
      </c>
      <c r="D4126" s="194" t="s">
        <v>6906</v>
      </c>
      <c r="E4126" s="195" t="s">
        <v>3</v>
      </c>
      <c r="F4126" s="195">
        <v>1484317</v>
      </c>
      <c r="G4126" s="195"/>
      <c r="H4126" s="196" t="s">
        <v>6907</v>
      </c>
      <c r="I4126" s="197">
        <v>0</v>
      </c>
      <c r="J4126" s="197">
        <v>180.86</v>
      </c>
      <c r="K4126" s="198">
        <f t="shared" si="64"/>
        <v>180.86</v>
      </c>
      <c r="L4126" s="199" t="s">
        <v>1580</v>
      </c>
    </row>
    <row r="4127" spans="1:12" ht="56.25" customHeight="1">
      <c r="A4127" s="200">
        <v>212</v>
      </c>
      <c r="B4127" s="193" t="s">
        <v>4956</v>
      </c>
      <c r="C4127" s="194">
        <v>42809</v>
      </c>
      <c r="D4127" s="194" t="s">
        <v>4965</v>
      </c>
      <c r="E4127" s="195" t="s">
        <v>3</v>
      </c>
      <c r="F4127" s="195">
        <v>1484322</v>
      </c>
      <c r="G4127" s="195"/>
      <c r="H4127" s="196" t="s">
        <v>4966</v>
      </c>
      <c r="I4127" s="197">
        <v>0</v>
      </c>
      <c r="J4127" s="197">
        <v>389</v>
      </c>
      <c r="K4127" s="198">
        <f t="shared" si="64"/>
        <v>389</v>
      </c>
      <c r="L4127" s="199" t="s">
        <v>1580</v>
      </c>
    </row>
    <row r="4128" spans="1:12" ht="56.25" customHeight="1">
      <c r="A4128" s="200" t="s">
        <v>628</v>
      </c>
      <c r="B4128" s="193" t="s">
        <v>627</v>
      </c>
      <c r="C4128" s="194">
        <v>42809</v>
      </c>
      <c r="D4128" s="194" t="s">
        <v>6908</v>
      </c>
      <c r="E4128" s="195" t="s">
        <v>3</v>
      </c>
      <c r="F4128" s="195">
        <v>1484324</v>
      </c>
      <c r="G4128" s="195"/>
      <c r="H4128" s="196" t="s">
        <v>6909</v>
      </c>
      <c r="I4128" s="197">
        <v>0</v>
      </c>
      <c r="J4128" s="197">
        <v>1820.1</v>
      </c>
      <c r="K4128" s="198">
        <f t="shared" si="64"/>
        <v>1820.1</v>
      </c>
      <c r="L4128" s="199" t="s">
        <v>1580</v>
      </c>
    </row>
    <row r="4129" spans="1:12" ht="56.25" customHeight="1">
      <c r="A4129" s="200" t="s">
        <v>628</v>
      </c>
      <c r="B4129" s="193" t="s">
        <v>627</v>
      </c>
      <c r="C4129" s="194">
        <v>42809</v>
      </c>
      <c r="D4129" s="194" t="s">
        <v>6910</v>
      </c>
      <c r="E4129" s="195" t="s">
        <v>3</v>
      </c>
      <c r="F4129" s="195">
        <v>1484325</v>
      </c>
      <c r="G4129" s="195"/>
      <c r="H4129" s="196" t="s">
        <v>6911</v>
      </c>
      <c r="I4129" s="197">
        <v>0</v>
      </c>
      <c r="J4129" s="197">
        <v>127.9</v>
      </c>
      <c r="K4129" s="198">
        <f t="shared" si="64"/>
        <v>127.9</v>
      </c>
      <c r="L4129" s="199" t="s">
        <v>1580</v>
      </c>
    </row>
    <row r="4130" spans="1:12" ht="56.25" customHeight="1">
      <c r="A4130" s="200">
        <v>340</v>
      </c>
      <c r="B4130" s="193" t="s">
        <v>1401</v>
      </c>
      <c r="C4130" s="194">
        <v>42809</v>
      </c>
      <c r="D4130" s="194" t="s">
        <v>5359</v>
      </c>
      <c r="E4130" s="195" t="s">
        <v>3</v>
      </c>
      <c r="F4130" s="195">
        <v>1484353</v>
      </c>
      <c r="G4130" s="195"/>
      <c r="H4130" s="196" t="s">
        <v>5360</v>
      </c>
      <c r="I4130" s="197">
        <v>0</v>
      </c>
      <c r="J4130" s="197">
        <v>36</v>
      </c>
      <c r="K4130" s="198">
        <f t="shared" si="64"/>
        <v>36</v>
      </c>
      <c r="L4130" s="199" t="s">
        <v>1580</v>
      </c>
    </row>
    <row r="4131" spans="1:12" ht="56.25" customHeight="1">
      <c r="A4131" s="200">
        <v>254</v>
      </c>
      <c r="B4131" s="193" t="s">
        <v>1335</v>
      </c>
      <c r="C4131" s="194">
        <v>42810</v>
      </c>
      <c r="D4131" s="194" t="s">
        <v>5051</v>
      </c>
      <c r="E4131" s="195" t="s">
        <v>3</v>
      </c>
      <c r="F4131" s="195">
        <v>1484584</v>
      </c>
      <c r="G4131" s="195"/>
      <c r="H4131" s="196" t="s">
        <v>5052</v>
      </c>
      <c r="I4131" s="197">
        <v>0</v>
      </c>
      <c r="J4131" s="197">
        <v>45545</v>
      </c>
      <c r="K4131" s="198">
        <f t="shared" si="64"/>
        <v>45545</v>
      </c>
      <c r="L4131" s="199" t="s">
        <v>1580</v>
      </c>
    </row>
    <row r="4132" spans="1:12" ht="56.25" customHeight="1">
      <c r="A4132" s="200">
        <v>254</v>
      </c>
      <c r="B4132" s="193" t="s">
        <v>1335</v>
      </c>
      <c r="C4132" s="194">
        <v>42810</v>
      </c>
      <c r="D4132" s="194" t="s">
        <v>5053</v>
      </c>
      <c r="E4132" s="195" t="s">
        <v>3</v>
      </c>
      <c r="F4132" s="195">
        <v>1484585</v>
      </c>
      <c r="G4132" s="195"/>
      <c r="H4132" s="196" t="s">
        <v>5054</v>
      </c>
      <c r="I4132" s="197">
        <v>0</v>
      </c>
      <c r="J4132" s="197">
        <v>15043</v>
      </c>
      <c r="K4132" s="198">
        <f t="shared" si="64"/>
        <v>15043</v>
      </c>
      <c r="L4132" s="199" t="s">
        <v>1580</v>
      </c>
    </row>
    <row r="4133" spans="1:12" ht="56.25" customHeight="1">
      <c r="A4133" s="200">
        <v>254</v>
      </c>
      <c r="B4133" s="193" t="s">
        <v>1335</v>
      </c>
      <c r="C4133" s="194">
        <v>42810</v>
      </c>
      <c r="D4133" s="194" t="s">
        <v>5055</v>
      </c>
      <c r="E4133" s="195" t="s">
        <v>3</v>
      </c>
      <c r="F4133" s="195">
        <v>1484587</v>
      </c>
      <c r="G4133" s="195"/>
      <c r="H4133" s="196" t="s">
        <v>5056</v>
      </c>
      <c r="I4133" s="197">
        <v>0</v>
      </c>
      <c r="J4133" s="197">
        <v>4361.58</v>
      </c>
      <c r="K4133" s="198">
        <f t="shared" si="64"/>
        <v>4361.58</v>
      </c>
      <c r="L4133" s="199" t="s">
        <v>1580</v>
      </c>
    </row>
    <row r="4134" spans="1:12" ht="56.25" customHeight="1">
      <c r="A4134" s="200" t="s">
        <v>635</v>
      </c>
      <c r="B4134" s="193" t="s">
        <v>636</v>
      </c>
      <c r="C4134" s="194">
        <v>42810</v>
      </c>
      <c r="D4134" s="194" t="s">
        <v>7834</v>
      </c>
      <c r="E4134" s="195" t="s">
        <v>3</v>
      </c>
      <c r="F4134" s="195">
        <v>1484590</v>
      </c>
      <c r="G4134" s="195"/>
      <c r="H4134" s="196" t="s">
        <v>7835</v>
      </c>
      <c r="I4134" s="197">
        <v>0</v>
      </c>
      <c r="J4134" s="197">
        <v>2061.58</v>
      </c>
      <c r="K4134" s="198">
        <f t="shared" si="64"/>
        <v>2061.58</v>
      </c>
      <c r="L4134" s="199" t="s">
        <v>1580</v>
      </c>
    </row>
    <row r="4135" spans="1:12" ht="56.25" customHeight="1">
      <c r="A4135" s="200" t="s">
        <v>635</v>
      </c>
      <c r="B4135" s="193" t="s">
        <v>636</v>
      </c>
      <c r="C4135" s="194">
        <v>42810</v>
      </c>
      <c r="D4135" s="194" t="s">
        <v>7836</v>
      </c>
      <c r="E4135" s="195" t="s">
        <v>3</v>
      </c>
      <c r="F4135" s="195">
        <v>1484592</v>
      </c>
      <c r="G4135" s="195"/>
      <c r="H4135" s="196" t="s">
        <v>7837</v>
      </c>
      <c r="I4135" s="197">
        <v>0</v>
      </c>
      <c r="J4135" s="197">
        <v>827.56</v>
      </c>
      <c r="K4135" s="198">
        <f t="shared" si="64"/>
        <v>827.56</v>
      </c>
      <c r="L4135" s="199" t="s">
        <v>1580</v>
      </c>
    </row>
    <row r="4136" spans="1:12" ht="56.25" customHeight="1">
      <c r="A4136" s="200" t="s">
        <v>635</v>
      </c>
      <c r="B4136" s="193" t="s">
        <v>636</v>
      </c>
      <c r="C4136" s="194">
        <v>42810</v>
      </c>
      <c r="D4136" s="194" t="s">
        <v>7838</v>
      </c>
      <c r="E4136" s="195" t="s">
        <v>3</v>
      </c>
      <c r="F4136" s="195">
        <v>1484593</v>
      </c>
      <c r="G4136" s="195"/>
      <c r="H4136" s="196" t="s">
        <v>7839</v>
      </c>
      <c r="I4136" s="197">
        <v>0</v>
      </c>
      <c r="J4136" s="197">
        <v>704.36</v>
      </c>
      <c r="K4136" s="198">
        <f t="shared" si="64"/>
        <v>704.36</v>
      </c>
      <c r="L4136" s="199" t="s">
        <v>1580</v>
      </c>
    </row>
    <row r="4137" spans="1:12" ht="56.25" customHeight="1">
      <c r="A4137" s="200" t="s">
        <v>635</v>
      </c>
      <c r="B4137" s="193" t="s">
        <v>636</v>
      </c>
      <c r="C4137" s="194">
        <v>42810</v>
      </c>
      <c r="D4137" s="194" t="s">
        <v>7840</v>
      </c>
      <c r="E4137" s="195" t="s">
        <v>3</v>
      </c>
      <c r="F4137" s="195">
        <v>1484597</v>
      </c>
      <c r="G4137" s="195"/>
      <c r="H4137" s="196" t="s">
        <v>7841</v>
      </c>
      <c r="I4137" s="197">
        <v>0</v>
      </c>
      <c r="J4137" s="197">
        <v>388.44</v>
      </c>
      <c r="K4137" s="198">
        <f t="shared" si="64"/>
        <v>388.44</v>
      </c>
      <c r="L4137" s="199" t="s">
        <v>1580</v>
      </c>
    </row>
    <row r="4138" spans="1:12" ht="56.25" customHeight="1">
      <c r="A4138" s="200">
        <v>291</v>
      </c>
      <c r="B4138" s="193" t="s">
        <v>1395</v>
      </c>
      <c r="C4138" s="194">
        <v>42810</v>
      </c>
      <c r="D4138" s="194" t="s">
        <v>5178</v>
      </c>
      <c r="E4138" s="195" t="s">
        <v>3</v>
      </c>
      <c r="F4138" s="195">
        <v>1484605</v>
      </c>
      <c r="G4138" s="195"/>
      <c r="H4138" s="196" t="s">
        <v>5179</v>
      </c>
      <c r="I4138" s="197">
        <v>0</v>
      </c>
      <c r="J4138" s="197">
        <v>4.84</v>
      </c>
      <c r="K4138" s="198">
        <f t="shared" si="64"/>
        <v>4.84</v>
      </c>
      <c r="L4138" s="199" t="s">
        <v>1580</v>
      </c>
    </row>
    <row r="4139" spans="1:12" ht="56.25" customHeight="1">
      <c r="A4139" s="200" t="s">
        <v>628</v>
      </c>
      <c r="B4139" s="193" t="s">
        <v>627</v>
      </c>
      <c r="C4139" s="194">
        <v>42810</v>
      </c>
      <c r="D4139" s="194" t="s">
        <v>8177</v>
      </c>
      <c r="E4139" s="195" t="s">
        <v>3</v>
      </c>
      <c r="F4139" s="195">
        <v>1484620</v>
      </c>
      <c r="G4139" s="195"/>
      <c r="H4139" s="196" t="s">
        <v>8178</v>
      </c>
      <c r="I4139" s="197">
        <v>0</v>
      </c>
      <c r="J4139" s="197">
        <v>351247.9</v>
      </c>
      <c r="K4139" s="198">
        <f t="shared" si="64"/>
        <v>351247.9</v>
      </c>
      <c r="L4139" s="199" t="s">
        <v>1580</v>
      </c>
    </row>
    <row r="4140" spans="1:12" ht="56.25" customHeight="1">
      <c r="A4140" s="200" t="s">
        <v>628</v>
      </c>
      <c r="B4140" s="193" t="s">
        <v>627</v>
      </c>
      <c r="C4140" s="194">
        <v>42810</v>
      </c>
      <c r="D4140" s="194" t="s">
        <v>6912</v>
      </c>
      <c r="E4140" s="195" t="s">
        <v>3</v>
      </c>
      <c r="F4140" s="195">
        <v>1484646</v>
      </c>
      <c r="G4140" s="195"/>
      <c r="H4140" s="196" t="s">
        <v>6913</v>
      </c>
      <c r="I4140" s="197">
        <v>0</v>
      </c>
      <c r="J4140" s="197">
        <v>2766.22</v>
      </c>
      <c r="K4140" s="198">
        <f t="shared" si="64"/>
        <v>2766.22</v>
      </c>
      <c r="L4140" s="199" t="s">
        <v>1580</v>
      </c>
    </row>
    <row r="4141" spans="1:12" ht="56.25" customHeight="1">
      <c r="A4141" s="200" t="s">
        <v>628</v>
      </c>
      <c r="B4141" s="193" t="s">
        <v>627</v>
      </c>
      <c r="C4141" s="194">
        <v>42810</v>
      </c>
      <c r="D4141" s="194" t="s">
        <v>6914</v>
      </c>
      <c r="E4141" s="195" t="s">
        <v>3</v>
      </c>
      <c r="F4141" s="195">
        <v>1484648</v>
      </c>
      <c r="G4141" s="195"/>
      <c r="H4141" s="196" t="s">
        <v>6915</v>
      </c>
      <c r="I4141" s="197">
        <v>0</v>
      </c>
      <c r="J4141" s="197">
        <v>5598.62</v>
      </c>
      <c r="K4141" s="198">
        <f t="shared" si="64"/>
        <v>5598.62</v>
      </c>
      <c r="L4141" s="199" t="s">
        <v>1580</v>
      </c>
    </row>
    <row r="4142" spans="1:12" ht="56.25" customHeight="1">
      <c r="A4142" s="200" t="s">
        <v>628</v>
      </c>
      <c r="B4142" s="193" t="s">
        <v>627</v>
      </c>
      <c r="C4142" s="194">
        <v>42810</v>
      </c>
      <c r="D4142" s="194" t="s">
        <v>6916</v>
      </c>
      <c r="E4142" s="195" t="s">
        <v>3</v>
      </c>
      <c r="F4142" s="195">
        <v>1484650</v>
      </c>
      <c r="G4142" s="195"/>
      <c r="H4142" s="196" t="s">
        <v>6917</v>
      </c>
      <c r="I4142" s="197">
        <v>0</v>
      </c>
      <c r="J4142" s="197">
        <v>4</v>
      </c>
      <c r="K4142" s="198">
        <f t="shared" si="64"/>
        <v>4</v>
      </c>
      <c r="L4142" s="199" t="s">
        <v>1580</v>
      </c>
    </row>
    <row r="4143" spans="1:12" ht="56.25" customHeight="1">
      <c r="A4143" s="200" t="s">
        <v>628</v>
      </c>
      <c r="B4143" s="193" t="s">
        <v>627</v>
      </c>
      <c r="C4143" s="194">
        <v>42810</v>
      </c>
      <c r="D4143" s="194" t="s">
        <v>6918</v>
      </c>
      <c r="E4143" s="195" t="s">
        <v>3</v>
      </c>
      <c r="F4143" s="195">
        <v>1484654</v>
      </c>
      <c r="G4143" s="195"/>
      <c r="H4143" s="196" t="s">
        <v>6919</v>
      </c>
      <c r="I4143" s="197">
        <v>0</v>
      </c>
      <c r="J4143" s="197">
        <v>118020.87</v>
      </c>
      <c r="K4143" s="198">
        <f t="shared" si="64"/>
        <v>118020.87</v>
      </c>
      <c r="L4143" s="199" t="s">
        <v>1580</v>
      </c>
    </row>
    <row r="4144" spans="1:12" ht="56.25" customHeight="1">
      <c r="A4144" s="200">
        <v>680</v>
      </c>
      <c r="B4144" s="193" t="s">
        <v>6327</v>
      </c>
      <c r="C4144" s="194">
        <v>42810</v>
      </c>
      <c r="D4144" s="194" t="s">
        <v>6340</v>
      </c>
      <c r="E4144" s="195" t="s">
        <v>3</v>
      </c>
      <c r="F4144" s="195">
        <v>1484666</v>
      </c>
      <c r="G4144" s="195"/>
      <c r="H4144" s="196" t="s">
        <v>6341</v>
      </c>
      <c r="I4144" s="197">
        <v>0</v>
      </c>
      <c r="J4144" s="197">
        <v>1271.49</v>
      </c>
      <c r="K4144" s="198">
        <f t="shared" si="64"/>
        <v>1271.49</v>
      </c>
      <c r="L4144" s="199" t="s">
        <v>1580</v>
      </c>
    </row>
    <row r="4145" spans="1:12" ht="56.25" customHeight="1">
      <c r="A4145" s="200">
        <v>20</v>
      </c>
      <c r="B4145" s="193" t="s">
        <v>1412</v>
      </c>
      <c r="C4145" s="194">
        <v>42810</v>
      </c>
      <c r="D4145" s="194" t="s">
        <v>2821</v>
      </c>
      <c r="E4145" s="195" t="s">
        <v>3</v>
      </c>
      <c r="F4145" s="195">
        <v>1484669</v>
      </c>
      <c r="G4145" s="195"/>
      <c r="H4145" s="196" t="s">
        <v>2822</v>
      </c>
      <c r="I4145" s="197">
        <v>0</v>
      </c>
      <c r="J4145" s="197">
        <v>601</v>
      </c>
      <c r="K4145" s="198">
        <f t="shared" si="64"/>
        <v>601</v>
      </c>
      <c r="L4145" s="199" t="s">
        <v>1580</v>
      </c>
    </row>
    <row r="4146" spans="1:12" ht="56.25" customHeight="1">
      <c r="A4146" s="200" t="s">
        <v>628</v>
      </c>
      <c r="B4146" s="193" t="s">
        <v>627</v>
      </c>
      <c r="C4146" s="194">
        <v>42810</v>
      </c>
      <c r="D4146" s="194" t="s">
        <v>6920</v>
      </c>
      <c r="E4146" s="195" t="s">
        <v>3</v>
      </c>
      <c r="F4146" s="195">
        <v>1484561</v>
      </c>
      <c r="G4146" s="195"/>
      <c r="H4146" s="196" t="s">
        <v>6921</v>
      </c>
      <c r="I4146" s="197">
        <v>0</v>
      </c>
      <c r="J4146" s="197">
        <v>3136</v>
      </c>
      <c r="K4146" s="198">
        <f t="shared" si="64"/>
        <v>3136</v>
      </c>
      <c r="L4146" s="199" t="s">
        <v>1580</v>
      </c>
    </row>
    <row r="4147" spans="1:12" ht="56.25" customHeight="1">
      <c r="A4147" s="200">
        <v>130</v>
      </c>
      <c r="B4147" s="193" t="s">
        <v>4832</v>
      </c>
      <c r="C4147" s="194">
        <v>42810</v>
      </c>
      <c r="D4147" s="194" t="s">
        <v>4843</v>
      </c>
      <c r="E4147" s="195" t="s">
        <v>3</v>
      </c>
      <c r="F4147" s="195">
        <v>1484580</v>
      </c>
      <c r="G4147" s="195"/>
      <c r="H4147" s="196" t="s">
        <v>4844</v>
      </c>
      <c r="I4147" s="197">
        <v>0</v>
      </c>
      <c r="J4147" s="197">
        <v>9</v>
      </c>
      <c r="K4147" s="198">
        <f t="shared" si="64"/>
        <v>9</v>
      </c>
      <c r="L4147" s="199" t="s">
        <v>1580</v>
      </c>
    </row>
    <row r="4148" spans="1:12" ht="56.25" customHeight="1">
      <c r="A4148" s="200">
        <v>586</v>
      </c>
      <c r="B4148" s="193" t="s">
        <v>1399</v>
      </c>
      <c r="C4148" s="194">
        <v>42810</v>
      </c>
      <c r="D4148" s="194" t="s">
        <v>6136</v>
      </c>
      <c r="E4148" s="195" t="s">
        <v>3</v>
      </c>
      <c r="F4148" s="195">
        <v>1484604</v>
      </c>
      <c r="G4148" s="195"/>
      <c r="H4148" s="196" t="s">
        <v>6137</v>
      </c>
      <c r="I4148" s="197">
        <v>0</v>
      </c>
      <c r="J4148" s="197">
        <v>9.25</v>
      </c>
      <c r="K4148" s="198">
        <f t="shared" si="64"/>
        <v>9.25</v>
      </c>
      <c r="L4148" s="199" t="s">
        <v>1580</v>
      </c>
    </row>
    <row r="4149" spans="1:12" ht="56.25" customHeight="1">
      <c r="A4149" s="200" t="s">
        <v>628</v>
      </c>
      <c r="B4149" s="193" t="s">
        <v>627</v>
      </c>
      <c r="C4149" s="194">
        <v>42810</v>
      </c>
      <c r="D4149" s="194" t="s">
        <v>6922</v>
      </c>
      <c r="E4149" s="195" t="s">
        <v>3</v>
      </c>
      <c r="F4149" s="195">
        <v>1484624</v>
      </c>
      <c r="G4149" s="195"/>
      <c r="H4149" s="196" t="s">
        <v>6923</v>
      </c>
      <c r="I4149" s="197">
        <v>0</v>
      </c>
      <c r="J4149" s="197">
        <v>12984.14</v>
      </c>
      <c r="K4149" s="198">
        <f t="shared" si="64"/>
        <v>12984.14</v>
      </c>
      <c r="L4149" s="199" t="s">
        <v>1580</v>
      </c>
    </row>
    <row r="4150" spans="1:12" ht="56.25" customHeight="1">
      <c r="A4150" s="200">
        <v>291</v>
      </c>
      <c r="B4150" s="193" t="s">
        <v>1395</v>
      </c>
      <c r="C4150" s="194">
        <v>42810</v>
      </c>
      <c r="D4150" s="194" t="s">
        <v>5180</v>
      </c>
      <c r="E4150" s="195" t="s">
        <v>3</v>
      </c>
      <c r="F4150" s="195">
        <v>1484636</v>
      </c>
      <c r="G4150" s="195"/>
      <c r="H4150" s="196" t="s">
        <v>5181</v>
      </c>
      <c r="I4150" s="197">
        <v>0</v>
      </c>
      <c r="J4150" s="197">
        <v>1.03</v>
      </c>
      <c r="K4150" s="198">
        <f t="shared" si="64"/>
        <v>1.03</v>
      </c>
      <c r="L4150" s="199" t="s">
        <v>1580</v>
      </c>
    </row>
    <row r="4151" spans="1:12" ht="56.25" customHeight="1">
      <c r="A4151" s="200">
        <v>132</v>
      </c>
      <c r="B4151" s="193" t="s">
        <v>1414</v>
      </c>
      <c r="C4151" s="194">
        <v>42810</v>
      </c>
      <c r="D4151" s="194" t="s">
        <v>4881</v>
      </c>
      <c r="E4151" s="195" t="s">
        <v>3</v>
      </c>
      <c r="F4151" s="195">
        <v>1484638</v>
      </c>
      <c r="G4151" s="195"/>
      <c r="H4151" s="196" t="s">
        <v>4882</v>
      </c>
      <c r="I4151" s="197">
        <v>0</v>
      </c>
      <c r="J4151" s="197">
        <v>3900</v>
      </c>
      <c r="K4151" s="198">
        <f t="shared" si="64"/>
        <v>3900</v>
      </c>
      <c r="L4151" s="199" t="s">
        <v>1580</v>
      </c>
    </row>
    <row r="4152" spans="1:12" ht="56.25" customHeight="1">
      <c r="A4152" s="200">
        <v>574</v>
      </c>
      <c r="B4152" s="193" t="s">
        <v>1356</v>
      </c>
      <c r="C4152" s="194">
        <v>42810</v>
      </c>
      <c r="D4152" s="194" t="s">
        <v>6059</v>
      </c>
      <c r="E4152" s="195" t="s">
        <v>3</v>
      </c>
      <c r="F4152" s="195">
        <v>1484647</v>
      </c>
      <c r="G4152" s="195"/>
      <c r="H4152" s="196" t="s">
        <v>6060</v>
      </c>
      <c r="I4152" s="197">
        <v>0</v>
      </c>
      <c r="J4152" s="197">
        <v>200</v>
      </c>
      <c r="K4152" s="198">
        <f t="shared" si="64"/>
        <v>200</v>
      </c>
      <c r="L4152" s="199" t="s">
        <v>1580</v>
      </c>
    </row>
    <row r="4153" spans="1:12" ht="56.25" customHeight="1">
      <c r="A4153" s="200">
        <v>590</v>
      </c>
      <c r="B4153" s="193" t="s">
        <v>1420</v>
      </c>
      <c r="C4153" s="194">
        <v>42810</v>
      </c>
      <c r="D4153" s="194" t="s">
        <v>6159</v>
      </c>
      <c r="E4153" s="195" t="s">
        <v>3</v>
      </c>
      <c r="F4153" s="195">
        <v>1484668</v>
      </c>
      <c r="G4153" s="195"/>
      <c r="H4153" s="196" t="s">
        <v>6160</v>
      </c>
      <c r="I4153" s="197">
        <v>0</v>
      </c>
      <c r="J4153" s="197">
        <v>500</v>
      </c>
      <c r="K4153" s="198">
        <f t="shared" si="64"/>
        <v>500</v>
      </c>
      <c r="L4153" s="199" t="s">
        <v>1580</v>
      </c>
    </row>
    <row r="4154" spans="1:12" ht="56.25" customHeight="1">
      <c r="A4154" s="200" t="s">
        <v>628</v>
      </c>
      <c r="B4154" s="193" t="s">
        <v>627</v>
      </c>
      <c r="C4154" s="194">
        <v>42810</v>
      </c>
      <c r="D4154" s="194" t="s">
        <v>6924</v>
      </c>
      <c r="E4154" s="195" t="s">
        <v>3</v>
      </c>
      <c r="F4154" s="195">
        <v>1484695</v>
      </c>
      <c r="G4154" s="195"/>
      <c r="H4154" s="196" t="s">
        <v>6925</v>
      </c>
      <c r="I4154" s="197">
        <v>0</v>
      </c>
      <c r="J4154" s="197">
        <v>180</v>
      </c>
      <c r="K4154" s="198">
        <f t="shared" si="64"/>
        <v>180</v>
      </c>
      <c r="L4154" s="199" t="s">
        <v>1580</v>
      </c>
    </row>
    <row r="4155" spans="1:12" ht="56.25" customHeight="1">
      <c r="A4155" s="200" t="s">
        <v>628</v>
      </c>
      <c r="B4155" s="193" t="s">
        <v>627</v>
      </c>
      <c r="C4155" s="194">
        <v>42810</v>
      </c>
      <c r="D4155" s="194" t="s">
        <v>6926</v>
      </c>
      <c r="E4155" s="195" t="s">
        <v>3</v>
      </c>
      <c r="F4155" s="195">
        <v>1484736</v>
      </c>
      <c r="G4155" s="195"/>
      <c r="H4155" s="196" t="s">
        <v>6927</v>
      </c>
      <c r="I4155" s="197">
        <v>0</v>
      </c>
      <c r="J4155" s="197">
        <v>180</v>
      </c>
      <c r="K4155" s="198">
        <f t="shared" si="64"/>
        <v>180</v>
      </c>
      <c r="L4155" s="199" t="s">
        <v>1580</v>
      </c>
    </row>
    <row r="4156" spans="1:12" ht="56.25" customHeight="1">
      <c r="A4156" s="200">
        <v>574</v>
      </c>
      <c r="B4156" s="193" t="s">
        <v>1356</v>
      </c>
      <c r="C4156" s="194">
        <v>42810</v>
      </c>
      <c r="D4156" s="194" t="s">
        <v>6061</v>
      </c>
      <c r="E4156" s="195" t="s">
        <v>3</v>
      </c>
      <c r="F4156" s="195">
        <v>1484759</v>
      </c>
      <c r="G4156" s="195"/>
      <c r="H4156" s="196" t="s">
        <v>6062</v>
      </c>
      <c r="I4156" s="197">
        <v>0</v>
      </c>
      <c r="J4156" s="197">
        <v>2916.27</v>
      </c>
      <c r="K4156" s="198">
        <f t="shared" si="64"/>
        <v>2916.27</v>
      </c>
      <c r="L4156" s="199" t="s">
        <v>1580</v>
      </c>
    </row>
    <row r="4157" spans="1:12" ht="56.25" customHeight="1">
      <c r="A4157" s="200" t="s">
        <v>628</v>
      </c>
      <c r="B4157" s="193" t="s">
        <v>627</v>
      </c>
      <c r="C4157" s="194">
        <v>42810</v>
      </c>
      <c r="D4157" s="194" t="s">
        <v>6928</v>
      </c>
      <c r="E4157" s="195" t="s">
        <v>3</v>
      </c>
      <c r="F4157" s="195">
        <v>1484763</v>
      </c>
      <c r="G4157" s="195"/>
      <c r="H4157" s="196" t="s">
        <v>6929</v>
      </c>
      <c r="I4157" s="197">
        <v>0</v>
      </c>
      <c r="J4157" s="197">
        <v>35</v>
      </c>
      <c r="K4157" s="198">
        <f t="shared" si="64"/>
        <v>35</v>
      </c>
      <c r="L4157" s="199" t="s">
        <v>1580</v>
      </c>
    </row>
    <row r="4158" spans="1:12" ht="56.25" customHeight="1">
      <c r="A4158" s="200" t="s">
        <v>628</v>
      </c>
      <c r="B4158" s="193" t="s">
        <v>627</v>
      </c>
      <c r="C4158" s="194">
        <v>42810</v>
      </c>
      <c r="D4158" s="194" t="s">
        <v>6930</v>
      </c>
      <c r="E4158" s="195" t="s">
        <v>3</v>
      </c>
      <c r="F4158" s="195">
        <v>1484765</v>
      </c>
      <c r="G4158" s="195"/>
      <c r="H4158" s="196" t="s">
        <v>6931</v>
      </c>
      <c r="I4158" s="197">
        <v>0</v>
      </c>
      <c r="J4158" s="197">
        <v>35</v>
      </c>
      <c r="K4158" s="198">
        <f t="shared" si="64"/>
        <v>35</v>
      </c>
      <c r="L4158" s="199" t="s">
        <v>1580</v>
      </c>
    </row>
    <row r="4159" spans="1:12" ht="56.25" customHeight="1">
      <c r="A4159" s="200" t="s">
        <v>628</v>
      </c>
      <c r="B4159" s="193" t="s">
        <v>627</v>
      </c>
      <c r="C4159" s="194">
        <v>42810</v>
      </c>
      <c r="D4159" s="194" t="s">
        <v>6932</v>
      </c>
      <c r="E4159" s="195" t="s">
        <v>3</v>
      </c>
      <c r="F4159" s="195">
        <v>1484766</v>
      </c>
      <c r="G4159" s="195"/>
      <c r="H4159" s="196" t="s">
        <v>6933</v>
      </c>
      <c r="I4159" s="197">
        <v>0</v>
      </c>
      <c r="J4159" s="197">
        <v>35</v>
      </c>
      <c r="K4159" s="198">
        <f t="shared" si="64"/>
        <v>35</v>
      </c>
      <c r="L4159" s="199" t="s">
        <v>1580</v>
      </c>
    </row>
    <row r="4160" spans="1:12" ht="56.25" customHeight="1">
      <c r="A4160" s="200" t="s">
        <v>628</v>
      </c>
      <c r="B4160" s="193" t="s">
        <v>627</v>
      </c>
      <c r="C4160" s="194">
        <v>42810</v>
      </c>
      <c r="D4160" s="194" t="s">
        <v>6934</v>
      </c>
      <c r="E4160" s="195" t="s">
        <v>3</v>
      </c>
      <c r="F4160" s="195">
        <v>1484779</v>
      </c>
      <c r="G4160" s="195"/>
      <c r="H4160" s="196" t="s">
        <v>6935</v>
      </c>
      <c r="I4160" s="197">
        <v>0</v>
      </c>
      <c r="J4160" s="197">
        <v>297.23</v>
      </c>
      <c r="K4160" s="198">
        <f t="shared" si="64"/>
        <v>297.23</v>
      </c>
      <c r="L4160" s="199" t="s">
        <v>1580</v>
      </c>
    </row>
    <row r="4161" spans="1:12" ht="56.25" customHeight="1">
      <c r="A4161" s="200" t="s">
        <v>628</v>
      </c>
      <c r="B4161" s="193" t="s">
        <v>627</v>
      </c>
      <c r="C4161" s="194">
        <v>42810</v>
      </c>
      <c r="D4161" s="194" t="s">
        <v>6936</v>
      </c>
      <c r="E4161" s="195" t="s">
        <v>3</v>
      </c>
      <c r="F4161" s="195">
        <v>1484801</v>
      </c>
      <c r="G4161" s="195"/>
      <c r="H4161" s="196" t="s">
        <v>6937</v>
      </c>
      <c r="I4161" s="197">
        <v>0</v>
      </c>
      <c r="J4161" s="197">
        <v>370</v>
      </c>
      <c r="K4161" s="198">
        <f t="shared" si="64"/>
        <v>370</v>
      </c>
      <c r="L4161" s="199" t="s">
        <v>1580</v>
      </c>
    </row>
    <row r="4162" spans="1:12" ht="56.25" customHeight="1">
      <c r="A4162" s="200" t="s">
        <v>628</v>
      </c>
      <c r="B4162" s="193" t="s">
        <v>627</v>
      </c>
      <c r="C4162" s="194">
        <v>42810</v>
      </c>
      <c r="D4162" s="194" t="s">
        <v>6938</v>
      </c>
      <c r="E4162" s="195" t="s">
        <v>3</v>
      </c>
      <c r="F4162" s="195">
        <v>1484834</v>
      </c>
      <c r="G4162" s="195"/>
      <c r="H4162" s="196" t="s">
        <v>6939</v>
      </c>
      <c r="I4162" s="197">
        <v>0</v>
      </c>
      <c r="J4162" s="197">
        <v>1650</v>
      </c>
      <c r="K4162" s="198">
        <f t="shared" si="64"/>
        <v>1650</v>
      </c>
      <c r="L4162" s="199" t="s">
        <v>1580</v>
      </c>
    </row>
    <row r="4163" spans="1:12" ht="56.25" customHeight="1">
      <c r="A4163" s="200" t="s">
        <v>628</v>
      </c>
      <c r="B4163" s="193" t="s">
        <v>627</v>
      </c>
      <c r="C4163" s="194">
        <v>42810</v>
      </c>
      <c r="D4163" s="194" t="s">
        <v>6940</v>
      </c>
      <c r="E4163" s="195" t="s">
        <v>3</v>
      </c>
      <c r="F4163" s="195">
        <v>1484836</v>
      </c>
      <c r="G4163" s="195"/>
      <c r="H4163" s="196" t="s">
        <v>6939</v>
      </c>
      <c r="I4163" s="197">
        <v>0</v>
      </c>
      <c r="J4163" s="197">
        <v>43.92</v>
      </c>
      <c r="K4163" s="198">
        <f t="shared" si="64"/>
        <v>43.92</v>
      </c>
      <c r="L4163" s="199" t="s">
        <v>1580</v>
      </c>
    </row>
    <row r="4164" spans="1:12" ht="56.25" customHeight="1">
      <c r="A4164" s="200" t="s">
        <v>628</v>
      </c>
      <c r="B4164" s="193" t="s">
        <v>627</v>
      </c>
      <c r="C4164" s="194">
        <v>42810</v>
      </c>
      <c r="D4164" s="194" t="s">
        <v>6941</v>
      </c>
      <c r="E4164" s="195" t="s">
        <v>3</v>
      </c>
      <c r="F4164" s="195">
        <v>1484837</v>
      </c>
      <c r="G4164" s="195"/>
      <c r="H4164" s="196" t="s">
        <v>6939</v>
      </c>
      <c r="I4164" s="197">
        <v>0</v>
      </c>
      <c r="J4164" s="197">
        <v>475</v>
      </c>
      <c r="K4164" s="198">
        <f t="shared" si="64"/>
        <v>475</v>
      </c>
      <c r="L4164" s="199" t="s">
        <v>1580</v>
      </c>
    </row>
    <row r="4165" spans="1:12" ht="56.25" customHeight="1">
      <c r="A4165" s="200" t="s">
        <v>628</v>
      </c>
      <c r="B4165" s="193" t="s">
        <v>627</v>
      </c>
      <c r="C4165" s="194">
        <v>42810</v>
      </c>
      <c r="D4165" s="194" t="s">
        <v>6942</v>
      </c>
      <c r="E4165" s="195" t="s">
        <v>3</v>
      </c>
      <c r="F4165" s="195">
        <v>1484838</v>
      </c>
      <c r="G4165" s="195"/>
      <c r="H4165" s="196" t="s">
        <v>6939</v>
      </c>
      <c r="I4165" s="197">
        <v>0</v>
      </c>
      <c r="J4165" s="197">
        <v>65</v>
      </c>
      <c r="K4165" s="198">
        <f t="shared" si="64"/>
        <v>65</v>
      </c>
      <c r="L4165" s="199" t="s">
        <v>1580</v>
      </c>
    </row>
    <row r="4166" spans="1:12" ht="56.25" customHeight="1">
      <c r="A4166" s="200" t="s">
        <v>628</v>
      </c>
      <c r="B4166" s="193" t="s">
        <v>627</v>
      </c>
      <c r="C4166" s="194">
        <v>42810</v>
      </c>
      <c r="D4166" s="194" t="s">
        <v>6943</v>
      </c>
      <c r="E4166" s="195" t="s">
        <v>3</v>
      </c>
      <c r="F4166" s="195">
        <v>1484839</v>
      </c>
      <c r="G4166" s="195"/>
      <c r="H4166" s="196" t="s">
        <v>6939</v>
      </c>
      <c r="I4166" s="197">
        <v>0</v>
      </c>
      <c r="J4166" s="197">
        <v>571.80999999999995</v>
      </c>
      <c r="K4166" s="198">
        <f t="shared" si="64"/>
        <v>571.80999999999995</v>
      </c>
      <c r="L4166" s="199" t="s">
        <v>1580</v>
      </c>
    </row>
    <row r="4167" spans="1:12" ht="56.25" customHeight="1">
      <c r="A4167" s="200" t="s">
        <v>628</v>
      </c>
      <c r="B4167" s="193" t="s">
        <v>627</v>
      </c>
      <c r="C4167" s="194">
        <v>42810</v>
      </c>
      <c r="D4167" s="194" t="s">
        <v>6944</v>
      </c>
      <c r="E4167" s="195" t="s">
        <v>3</v>
      </c>
      <c r="F4167" s="195">
        <v>1484841</v>
      </c>
      <c r="G4167" s="195"/>
      <c r="H4167" s="196" t="s">
        <v>6945</v>
      </c>
      <c r="I4167" s="197">
        <v>0</v>
      </c>
      <c r="J4167" s="197">
        <v>103.8</v>
      </c>
      <c r="K4167" s="198">
        <f t="shared" si="64"/>
        <v>103.8</v>
      </c>
      <c r="L4167" s="199" t="s">
        <v>1580</v>
      </c>
    </row>
    <row r="4168" spans="1:12" ht="56.25" customHeight="1">
      <c r="A4168" s="200" t="s">
        <v>628</v>
      </c>
      <c r="B4168" s="193" t="s">
        <v>627</v>
      </c>
      <c r="C4168" s="194">
        <v>42811</v>
      </c>
      <c r="D4168" s="194" t="s">
        <v>8179</v>
      </c>
      <c r="E4168" s="195" t="s">
        <v>3</v>
      </c>
      <c r="F4168" s="195">
        <v>1485040</v>
      </c>
      <c r="G4168" s="195"/>
      <c r="H4168" s="196" t="s">
        <v>8180</v>
      </c>
      <c r="I4168" s="197">
        <v>0</v>
      </c>
      <c r="J4168" s="197">
        <v>17501.400000000001</v>
      </c>
      <c r="K4168" s="198">
        <f t="shared" si="64"/>
        <v>17501.400000000001</v>
      </c>
      <c r="L4168" s="199" t="s">
        <v>1580</v>
      </c>
    </row>
    <row r="4169" spans="1:12" ht="56.25" customHeight="1">
      <c r="A4169" s="200" t="s">
        <v>628</v>
      </c>
      <c r="B4169" s="193" t="s">
        <v>627</v>
      </c>
      <c r="C4169" s="194">
        <v>42811</v>
      </c>
      <c r="D4169" s="194" t="s">
        <v>8181</v>
      </c>
      <c r="E4169" s="195" t="s">
        <v>3</v>
      </c>
      <c r="F4169" s="195">
        <v>1485041</v>
      </c>
      <c r="G4169" s="195"/>
      <c r="H4169" s="196" t="s">
        <v>8182</v>
      </c>
      <c r="I4169" s="197">
        <v>0</v>
      </c>
      <c r="J4169" s="197">
        <v>5085.8999999999996</v>
      </c>
      <c r="K4169" s="198">
        <f t="shared" ref="K4169:K4232" si="65">+I4169+J4169</f>
        <v>5085.8999999999996</v>
      </c>
      <c r="L4169" s="199" t="s">
        <v>1580</v>
      </c>
    </row>
    <row r="4170" spans="1:12" ht="56.25" customHeight="1">
      <c r="A4170" s="200">
        <v>20</v>
      </c>
      <c r="B4170" s="193" t="s">
        <v>1412</v>
      </c>
      <c r="C4170" s="194">
        <v>42811</v>
      </c>
      <c r="D4170" s="194" t="s">
        <v>2823</v>
      </c>
      <c r="E4170" s="195" t="s">
        <v>3</v>
      </c>
      <c r="F4170" s="195">
        <v>1485049</v>
      </c>
      <c r="G4170" s="195"/>
      <c r="H4170" s="196" t="s">
        <v>2824</v>
      </c>
      <c r="I4170" s="197">
        <v>0</v>
      </c>
      <c r="J4170" s="197">
        <v>1925143.93</v>
      </c>
      <c r="K4170" s="198">
        <f t="shared" si="65"/>
        <v>1925143.93</v>
      </c>
      <c r="L4170" s="199" t="s">
        <v>1580</v>
      </c>
    </row>
    <row r="4171" spans="1:12" ht="56.25" customHeight="1">
      <c r="A4171" s="200">
        <v>86</v>
      </c>
      <c r="B4171" s="193" t="s">
        <v>1409</v>
      </c>
      <c r="C4171" s="194">
        <v>42811</v>
      </c>
      <c r="D4171" s="194" t="s">
        <v>4610</v>
      </c>
      <c r="E4171" s="195" t="s">
        <v>3</v>
      </c>
      <c r="F4171" s="195">
        <v>1485077</v>
      </c>
      <c r="G4171" s="195"/>
      <c r="H4171" s="196" t="s">
        <v>4611</v>
      </c>
      <c r="I4171" s="197">
        <v>0</v>
      </c>
      <c r="J4171" s="197">
        <v>13791.21</v>
      </c>
      <c r="K4171" s="198">
        <f t="shared" si="65"/>
        <v>13791.21</v>
      </c>
      <c r="L4171" s="199" t="s">
        <v>1580</v>
      </c>
    </row>
    <row r="4172" spans="1:12" ht="56.25" customHeight="1">
      <c r="A4172" s="200">
        <v>163</v>
      </c>
      <c r="B4172" s="193" t="s">
        <v>1340</v>
      </c>
      <c r="C4172" s="194">
        <v>42811</v>
      </c>
      <c r="D4172" s="194" t="s">
        <v>4899</v>
      </c>
      <c r="E4172" s="195" t="s">
        <v>3</v>
      </c>
      <c r="F4172" s="195">
        <v>1485087</v>
      </c>
      <c r="G4172" s="195"/>
      <c r="H4172" s="196" t="s">
        <v>4900</v>
      </c>
      <c r="I4172" s="197">
        <v>0</v>
      </c>
      <c r="J4172" s="197">
        <v>18</v>
      </c>
      <c r="K4172" s="198">
        <f t="shared" si="65"/>
        <v>18</v>
      </c>
      <c r="L4172" s="199" t="s">
        <v>1580</v>
      </c>
    </row>
    <row r="4173" spans="1:12" ht="56.25" customHeight="1">
      <c r="A4173" s="193" t="s">
        <v>628</v>
      </c>
      <c r="B4173" s="193" t="s">
        <v>627</v>
      </c>
      <c r="C4173" s="194">
        <v>42811</v>
      </c>
      <c r="D4173" s="194" t="s">
        <v>5459</v>
      </c>
      <c r="E4173" s="195" t="s">
        <v>3</v>
      </c>
      <c r="F4173" s="195">
        <v>1485092</v>
      </c>
      <c r="G4173" s="195"/>
      <c r="H4173" s="196" t="s">
        <v>5460</v>
      </c>
      <c r="I4173" s="197">
        <v>0</v>
      </c>
      <c r="J4173" s="197">
        <v>122015.15</v>
      </c>
      <c r="K4173" s="198">
        <f t="shared" si="65"/>
        <v>122015.15</v>
      </c>
      <c r="L4173" s="199" t="s">
        <v>1580</v>
      </c>
    </row>
    <row r="4174" spans="1:12" ht="56.25" customHeight="1">
      <c r="A4174" s="200">
        <v>287</v>
      </c>
      <c r="B4174" s="193" t="s">
        <v>1333</v>
      </c>
      <c r="C4174" s="194">
        <v>42811</v>
      </c>
      <c r="D4174" s="194" t="s">
        <v>5113</v>
      </c>
      <c r="E4174" s="195" t="s">
        <v>3</v>
      </c>
      <c r="F4174" s="195">
        <v>1485093</v>
      </c>
      <c r="G4174" s="195"/>
      <c r="H4174" s="196" t="s">
        <v>5114</v>
      </c>
      <c r="I4174" s="197">
        <v>0</v>
      </c>
      <c r="J4174" s="197">
        <v>98138.19</v>
      </c>
      <c r="K4174" s="198">
        <f t="shared" si="65"/>
        <v>98138.19</v>
      </c>
      <c r="L4174" s="199" t="s">
        <v>1580</v>
      </c>
    </row>
    <row r="4175" spans="1:12" ht="56.25" customHeight="1">
      <c r="A4175" s="200">
        <v>25</v>
      </c>
      <c r="B4175" s="193" t="s">
        <v>1408</v>
      </c>
      <c r="C4175" s="194">
        <v>42811</v>
      </c>
      <c r="D4175" s="194" t="s">
        <v>5461</v>
      </c>
      <c r="E4175" s="195" t="s">
        <v>3</v>
      </c>
      <c r="F4175" s="195">
        <v>1485095</v>
      </c>
      <c r="G4175" s="195"/>
      <c r="H4175" s="196" t="s">
        <v>5462</v>
      </c>
      <c r="I4175" s="197">
        <v>0</v>
      </c>
      <c r="J4175" s="197">
        <v>3134.27</v>
      </c>
      <c r="K4175" s="198">
        <f t="shared" si="65"/>
        <v>3134.27</v>
      </c>
      <c r="L4175" s="199" t="s">
        <v>1580</v>
      </c>
    </row>
    <row r="4176" spans="1:12" ht="56.25" customHeight="1">
      <c r="A4176" s="200">
        <v>48</v>
      </c>
      <c r="B4176" s="193" t="s">
        <v>1336</v>
      </c>
      <c r="C4176" s="194">
        <v>42811</v>
      </c>
      <c r="D4176" s="194" t="s">
        <v>4473</v>
      </c>
      <c r="E4176" s="195" t="s">
        <v>3</v>
      </c>
      <c r="F4176" s="195">
        <v>1485096</v>
      </c>
      <c r="G4176" s="195"/>
      <c r="H4176" s="196" t="s">
        <v>4474</v>
      </c>
      <c r="I4176" s="197">
        <v>0</v>
      </c>
      <c r="J4176" s="197">
        <v>34020.94</v>
      </c>
      <c r="K4176" s="198">
        <f t="shared" si="65"/>
        <v>34020.94</v>
      </c>
      <c r="L4176" s="199" t="s">
        <v>1580</v>
      </c>
    </row>
    <row r="4177" spans="1:12" ht="56.25" customHeight="1">
      <c r="A4177" s="200" t="s">
        <v>628</v>
      </c>
      <c r="B4177" s="193" t="s">
        <v>627</v>
      </c>
      <c r="C4177" s="194">
        <v>42811</v>
      </c>
      <c r="D4177" s="194" t="s">
        <v>6946</v>
      </c>
      <c r="E4177" s="195" t="s">
        <v>3</v>
      </c>
      <c r="F4177" s="195">
        <v>1485030</v>
      </c>
      <c r="G4177" s="195"/>
      <c r="H4177" s="196" t="s">
        <v>6947</v>
      </c>
      <c r="I4177" s="197">
        <v>0</v>
      </c>
      <c r="J4177" s="197">
        <v>1000</v>
      </c>
      <c r="K4177" s="198">
        <f t="shared" si="65"/>
        <v>1000</v>
      </c>
      <c r="L4177" s="199" t="s">
        <v>1580</v>
      </c>
    </row>
    <row r="4178" spans="1:12" ht="56.25" customHeight="1">
      <c r="A4178" s="200" t="s">
        <v>628</v>
      </c>
      <c r="B4178" s="193" t="s">
        <v>627</v>
      </c>
      <c r="C4178" s="194">
        <v>42811</v>
      </c>
      <c r="D4178" s="194" t="s">
        <v>6948</v>
      </c>
      <c r="E4178" s="195" t="s">
        <v>3</v>
      </c>
      <c r="F4178" s="195">
        <v>1485074</v>
      </c>
      <c r="G4178" s="195"/>
      <c r="H4178" s="196" t="s">
        <v>6949</v>
      </c>
      <c r="I4178" s="197">
        <v>0</v>
      </c>
      <c r="J4178" s="197">
        <v>172.2</v>
      </c>
      <c r="K4178" s="198">
        <f t="shared" si="65"/>
        <v>172.2</v>
      </c>
      <c r="L4178" s="199" t="s">
        <v>1580</v>
      </c>
    </row>
    <row r="4179" spans="1:12" ht="56.25" customHeight="1">
      <c r="A4179" s="200" t="s">
        <v>628</v>
      </c>
      <c r="B4179" s="193" t="s">
        <v>627</v>
      </c>
      <c r="C4179" s="194">
        <v>42811</v>
      </c>
      <c r="D4179" s="194" t="s">
        <v>6950</v>
      </c>
      <c r="E4179" s="195" t="s">
        <v>3</v>
      </c>
      <c r="F4179" s="195">
        <v>1485098</v>
      </c>
      <c r="G4179" s="195"/>
      <c r="H4179" s="196" t="s">
        <v>6951</v>
      </c>
      <c r="I4179" s="197">
        <v>0</v>
      </c>
      <c r="J4179" s="197">
        <v>6252.59</v>
      </c>
      <c r="K4179" s="198">
        <f t="shared" si="65"/>
        <v>6252.59</v>
      </c>
      <c r="L4179" s="199" t="s">
        <v>1580</v>
      </c>
    </row>
    <row r="4180" spans="1:12" ht="56.25" customHeight="1">
      <c r="A4180" s="200" t="s">
        <v>628</v>
      </c>
      <c r="B4180" s="193" t="s">
        <v>627</v>
      </c>
      <c r="C4180" s="194">
        <v>42811</v>
      </c>
      <c r="D4180" s="194" t="s">
        <v>6952</v>
      </c>
      <c r="E4180" s="195" t="s">
        <v>3</v>
      </c>
      <c r="F4180" s="195">
        <v>1485106</v>
      </c>
      <c r="G4180" s="195"/>
      <c r="H4180" s="196" t="s">
        <v>6953</v>
      </c>
      <c r="I4180" s="197">
        <v>0</v>
      </c>
      <c r="J4180" s="197">
        <v>3540.48</v>
      </c>
      <c r="K4180" s="198">
        <f t="shared" si="65"/>
        <v>3540.48</v>
      </c>
      <c r="L4180" s="199" t="s">
        <v>1580</v>
      </c>
    </row>
    <row r="4181" spans="1:12" ht="56.25" customHeight="1">
      <c r="A4181" s="200" t="s">
        <v>628</v>
      </c>
      <c r="B4181" s="193" t="s">
        <v>627</v>
      </c>
      <c r="C4181" s="194">
        <v>42811</v>
      </c>
      <c r="D4181" s="194" t="s">
        <v>6954</v>
      </c>
      <c r="E4181" s="195" t="s">
        <v>3</v>
      </c>
      <c r="F4181" s="195">
        <v>1485139</v>
      </c>
      <c r="G4181" s="195"/>
      <c r="H4181" s="196" t="s">
        <v>6955</v>
      </c>
      <c r="I4181" s="197">
        <v>0</v>
      </c>
      <c r="J4181" s="197">
        <v>945</v>
      </c>
      <c r="K4181" s="198">
        <f t="shared" si="65"/>
        <v>945</v>
      </c>
      <c r="L4181" s="199" t="s">
        <v>1580</v>
      </c>
    </row>
    <row r="4182" spans="1:12" ht="56.25" customHeight="1">
      <c r="A4182" s="200" t="s">
        <v>628</v>
      </c>
      <c r="B4182" s="193" t="s">
        <v>627</v>
      </c>
      <c r="C4182" s="194">
        <v>42811</v>
      </c>
      <c r="D4182" s="194" t="s">
        <v>6956</v>
      </c>
      <c r="E4182" s="195" t="s">
        <v>3</v>
      </c>
      <c r="F4182" s="195">
        <v>1485199</v>
      </c>
      <c r="G4182" s="195"/>
      <c r="H4182" s="196" t="s">
        <v>6957</v>
      </c>
      <c r="I4182" s="197">
        <v>0</v>
      </c>
      <c r="J4182" s="197">
        <v>182.73</v>
      </c>
      <c r="K4182" s="198">
        <f t="shared" si="65"/>
        <v>182.73</v>
      </c>
      <c r="L4182" s="199" t="s">
        <v>1580</v>
      </c>
    </row>
    <row r="4183" spans="1:12" ht="56.25" customHeight="1">
      <c r="A4183" s="200">
        <v>660</v>
      </c>
      <c r="B4183" s="193" t="s">
        <v>1327</v>
      </c>
      <c r="C4183" s="194">
        <v>42814</v>
      </c>
      <c r="D4183" s="194" t="s">
        <v>6263</v>
      </c>
      <c r="E4183" s="195" t="s">
        <v>3</v>
      </c>
      <c r="F4183" s="195">
        <v>1485497</v>
      </c>
      <c r="G4183" s="195"/>
      <c r="H4183" s="196" t="s">
        <v>6264</v>
      </c>
      <c r="I4183" s="197">
        <v>0</v>
      </c>
      <c r="J4183" s="197">
        <v>567</v>
      </c>
      <c r="K4183" s="198">
        <f t="shared" si="65"/>
        <v>567</v>
      </c>
      <c r="L4183" s="199" t="s">
        <v>1580</v>
      </c>
    </row>
    <row r="4184" spans="1:12" ht="56.25" customHeight="1">
      <c r="A4184" s="200">
        <v>660</v>
      </c>
      <c r="B4184" s="193" t="s">
        <v>1327</v>
      </c>
      <c r="C4184" s="194">
        <v>42814</v>
      </c>
      <c r="D4184" s="194" t="s">
        <v>6265</v>
      </c>
      <c r="E4184" s="195" t="s">
        <v>3</v>
      </c>
      <c r="F4184" s="195">
        <v>1485498</v>
      </c>
      <c r="G4184" s="195"/>
      <c r="H4184" s="196" t="s">
        <v>6266</v>
      </c>
      <c r="I4184" s="197">
        <v>0</v>
      </c>
      <c r="J4184" s="197">
        <v>1393.07</v>
      </c>
      <c r="K4184" s="198">
        <f t="shared" si="65"/>
        <v>1393.07</v>
      </c>
      <c r="L4184" s="199" t="s">
        <v>1580</v>
      </c>
    </row>
    <row r="4185" spans="1:12" ht="56.25" customHeight="1">
      <c r="A4185" s="200">
        <v>342</v>
      </c>
      <c r="B4185" s="193" t="s">
        <v>1425</v>
      </c>
      <c r="C4185" s="194">
        <v>42814</v>
      </c>
      <c r="D4185" s="194" t="s">
        <v>5397</v>
      </c>
      <c r="E4185" s="195" t="s">
        <v>3</v>
      </c>
      <c r="F4185" s="195">
        <v>1485500</v>
      </c>
      <c r="G4185" s="195"/>
      <c r="H4185" s="196" t="s">
        <v>5398</v>
      </c>
      <c r="I4185" s="197">
        <v>0</v>
      </c>
      <c r="J4185" s="197">
        <v>50</v>
      </c>
      <c r="K4185" s="198">
        <f t="shared" si="65"/>
        <v>50</v>
      </c>
      <c r="L4185" s="199" t="s">
        <v>1580</v>
      </c>
    </row>
    <row r="4186" spans="1:12" ht="56.25" customHeight="1">
      <c r="A4186" s="200">
        <v>660</v>
      </c>
      <c r="B4186" s="193" t="s">
        <v>1327</v>
      </c>
      <c r="C4186" s="194">
        <v>42814</v>
      </c>
      <c r="D4186" s="194" t="s">
        <v>6267</v>
      </c>
      <c r="E4186" s="195" t="s">
        <v>3</v>
      </c>
      <c r="F4186" s="195">
        <v>1485502</v>
      </c>
      <c r="G4186" s="195"/>
      <c r="H4186" s="196" t="s">
        <v>6268</v>
      </c>
      <c r="I4186" s="197">
        <v>0</v>
      </c>
      <c r="J4186" s="197">
        <v>15944</v>
      </c>
      <c r="K4186" s="198">
        <f t="shared" si="65"/>
        <v>15944</v>
      </c>
      <c r="L4186" s="199" t="s">
        <v>1580</v>
      </c>
    </row>
    <row r="4187" spans="1:12" ht="56.25" customHeight="1">
      <c r="A4187" s="200">
        <v>287</v>
      </c>
      <c r="B4187" s="193" t="s">
        <v>1333</v>
      </c>
      <c r="C4187" s="194">
        <v>42814</v>
      </c>
      <c r="D4187" s="194" t="s">
        <v>5115</v>
      </c>
      <c r="E4187" s="195" t="s">
        <v>3</v>
      </c>
      <c r="F4187" s="195">
        <v>1485521</v>
      </c>
      <c r="G4187" s="195"/>
      <c r="H4187" s="196" t="s">
        <v>5116</v>
      </c>
      <c r="I4187" s="197">
        <v>0</v>
      </c>
      <c r="J4187" s="197">
        <v>3000</v>
      </c>
      <c r="K4187" s="198">
        <f t="shared" si="65"/>
        <v>3000</v>
      </c>
      <c r="L4187" s="199" t="s">
        <v>1580</v>
      </c>
    </row>
    <row r="4188" spans="1:12" ht="56.25" customHeight="1">
      <c r="A4188" s="200">
        <v>513</v>
      </c>
      <c r="B4188" s="193" t="s">
        <v>1394</v>
      </c>
      <c r="C4188" s="194">
        <v>42814</v>
      </c>
      <c r="D4188" s="194" t="s">
        <v>5999</v>
      </c>
      <c r="E4188" s="195" t="s">
        <v>3</v>
      </c>
      <c r="F4188" s="195">
        <v>1485527</v>
      </c>
      <c r="G4188" s="195"/>
      <c r="H4188" s="196" t="s">
        <v>6000</v>
      </c>
      <c r="I4188" s="197">
        <v>0</v>
      </c>
      <c r="J4188" s="197">
        <v>159923.10999999999</v>
      </c>
      <c r="K4188" s="198">
        <f t="shared" si="65"/>
        <v>159923.10999999999</v>
      </c>
      <c r="L4188" s="199" t="s">
        <v>1580</v>
      </c>
    </row>
    <row r="4189" spans="1:12" ht="56.25" customHeight="1">
      <c r="A4189" s="200" t="s">
        <v>635</v>
      </c>
      <c r="B4189" s="193" t="s">
        <v>636</v>
      </c>
      <c r="C4189" s="194">
        <v>42814</v>
      </c>
      <c r="D4189" s="194" t="s">
        <v>7842</v>
      </c>
      <c r="E4189" s="195" t="s">
        <v>3</v>
      </c>
      <c r="F4189" s="195">
        <v>1485529</v>
      </c>
      <c r="G4189" s="195"/>
      <c r="H4189" s="196" t="s">
        <v>7843</v>
      </c>
      <c r="I4189" s="197">
        <v>0</v>
      </c>
      <c r="J4189" s="197">
        <v>2057.16</v>
      </c>
      <c r="K4189" s="198">
        <f t="shared" si="65"/>
        <v>2057.16</v>
      </c>
      <c r="L4189" s="199" t="s">
        <v>1580</v>
      </c>
    </row>
    <row r="4190" spans="1:12" ht="56.25" customHeight="1">
      <c r="A4190" s="200" t="s">
        <v>635</v>
      </c>
      <c r="B4190" s="193" t="s">
        <v>636</v>
      </c>
      <c r="C4190" s="194">
        <v>42814</v>
      </c>
      <c r="D4190" s="194" t="s">
        <v>7844</v>
      </c>
      <c r="E4190" s="195" t="s">
        <v>3</v>
      </c>
      <c r="F4190" s="195">
        <v>1485531</v>
      </c>
      <c r="G4190" s="195"/>
      <c r="H4190" s="196" t="s">
        <v>7845</v>
      </c>
      <c r="I4190" s="197">
        <v>0</v>
      </c>
      <c r="J4190" s="197">
        <v>517.25</v>
      </c>
      <c r="K4190" s="198">
        <f t="shared" si="65"/>
        <v>517.25</v>
      </c>
      <c r="L4190" s="199" t="s">
        <v>1580</v>
      </c>
    </row>
    <row r="4191" spans="1:12" ht="56.25" customHeight="1">
      <c r="A4191" s="200">
        <v>291</v>
      </c>
      <c r="B4191" s="193" t="s">
        <v>1395</v>
      </c>
      <c r="C4191" s="194">
        <v>42814</v>
      </c>
      <c r="D4191" s="194" t="s">
        <v>5182</v>
      </c>
      <c r="E4191" s="195" t="s">
        <v>3</v>
      </c>
      <c r="F4191" s="195">
        <v>1485461</v>
      </c>
      <c r="G4191" s="195"/>
      <c r="H4191" s="196" t="s">
        <v>5183</v>
      </c>
      <c r="I4191" s="197">
        <v>0</v>
      </c>
      <c r="J4191" s="197">
        <v>2080</v>
      </c>
      <c r="K4191" s="198">
        <f t="shared" si="65"/>
        <v>2080</v>
      </c>
      <c r="L4191" s="199" t="s">
        <v>1580</v>
      </c>
    </row>
    <row r="4192" spans="1:12" ht="56.25" customHeight="1">
      <c r="A4192" s="200" t="s">
        <v>628</v>
      </c>
      <c r="B4192" s="193" t="s">
        <v>627</v>
      </c>
      <c r="C4192" s="194">
        <v>42814</v>
      </c>
      <c r="D4192" s="194" t="s">
        <v>6958</v>
      </c>
      <c r="E4192" s="195" t="s">
        <v>3</v>
      </c>
      <c r="F4192" s="195">
        <v>1485465</v>
      </c>
      <c r="G4192" s="195"/>
      <c r="H4192" s="196" t="s">
        <v>6959</v>
      </c>
      <c r="I4192" s="197">
        <v>0</v>
      </c>
      <c r="J4192" s="197">
        <v>70</v>
      </c>
      <c r="K4192" s="198">
        <f t="shared" si="65"/>
        <v>70</v>
      </c>
      <c r="L4192" s="199" t="s">
        <v>1580</v>
      </c>
    </row>
    <row r="4193" spans="1:12" ht="56.25" customHeight="1">
      <c r="A4193" s="200" t="s">
        <v>628</v>
      </c>
      <c r="B4193" s="193" t="s">
        <v>627</v>
      </c>
      <c r="C4193" s="194">
        <v>42814</v>
      </c>
      <c r="D4193" s="194" t="s">
        <v>6960</v>
      </c>
      <c r="E4193" s="195" t="s">
        <v>3</v>
      </c>
      <c r="F4193" s="195">
        <v>1485466</v>
      </c>
      <c r="G4193" s="195"/>
      <c r="H4193" s="196" t="s">
        <v>6961</v>
      </c>
      <c r="I4193" s="197">
        <v>0</v>
      </c>
      <c r="J4193" s="197">
        <v>593.38</v>
      </c>
      <c r="K4193" s="198">
        <f t="shared" si="65"/>
        <v>593.38</v>
      </c>
      <c r="L4193" s="199" t="s">
        <v>1580</v>
      </c>
    </row>
    <row r="4194" spans="1:12" ht="56.25" customHeight="1">
      <c r="A4194" s="200">
        <v>574</v>
      </c>
      <c r="B4194" s="193" t="s">
        <v>1356</v>
      </c>
      <c r="C4194" s="194">
        <v>42814</v>
      </c>
      <c r="D4194" s="194" t="s">
        <v>6063</v>
      </c>
      <c r="E4194" s="195" t="s">
        <v>3</v>
      </c>
      <c r="F4194" s="195">
        <v>1485472</v>
      </c>
      <c r="G4194" s="195"/>
      <c r="H4194" s="196" t="s">
        <v>6064</v>
      </c>
      <c r="I4194" s="197">
        <v>0</v>
      </c>
      <c r="J4194" s="197">
        <v>3280</v>
      </c>
      <c r="K4194" s="198">
        <f t="shared" si="65"/>
        <v>3280</v>
      </c>
      <c r="L4194" s="199" t="s">
        <v>1580</v>
      </c>
    </row>
    <row r="4195" spans="1:12" ht="56.25" customHeight="1">
      <c r="A4195" s="200" t="s">
        <v>628</v>
      </c>
      <c r="B4195" s="193" t="s">
        <v>627</v>
      </c>
      <c r="C4195" s="194">
        <v>42814</v>
      </c>
      <c r="D4195" s="194" t="s">
        <v>6962</v>
      </c>
      <c r="E4195" s="195" t="s">
        <v>3</v>
      </c>
      <c r="F4195" s="195">
        <v>1485483</v>
      </c>
      <c r="G4195" s="195"/>
      <c r="H4195" s="196" t="s">
        <v>6963</v>
      </c>
      <c r="I4195" s="197">
        <v>0</v>
      </c>
      <c r="J4195" s="197">
        <v>3308.13</v>
      </c>
      <c r="K4195" s="198">
        <f t="shared" si="65"/>
        <v>3308.13</v>
      </c>
      <c r="L4195" s="199" t="s">
        <v>1580</v>
      </c>
    </row>
    <row r="4196" spans="1:12" ht="56.25" customHeight="1">
      <c r="A4196" s="200" t="s">
        <v>628</v>
      </c>
      <c r="B4196" s="193" t="s">
        <v>627</v>
      </c>
      <c r="C4196" s="194">
        <v>42814</v>
      </c>
      <c r="D4196" s="194" t="s">
        <v>6964</v>
      </c>
      <c r="E4196" s="195" t="s">
        <v>3</v>
      </c>
      <c r="F4196" s="195">
        <v>1485486</v>
      </c>
      <c r="G4196" s="195"/>
      <c r="H4196" s="196" t="s">
        <v>6965</v>
      </c>
      <c r="I4196" s="197">
        <v>0</v>
      </c>
      <c r="J4196" s="197">
        <v>3308.13</v>
      </c>
      <c r="K4196" s="198">
        <f t="shared" si="65"/>
        <v>3308.13</v>
      </c>
      <c r="L4196" s="199" t="s">
        <v>1580</v>
      </c>
    </row>
    <row r="4197" spans="1:12" ht="56.25" customHeight="1">
      <c r="A4197" s="200" t="s">
        <v>628</v>
      </c>
      <c r="B4197" s="193" t="s">
        <v>627</v>
      </c>
      <c r="C4197" s="194">
        <v>42814</v>
      </c>
      <c r="D4197" s="194" t="s">
        <v>6966</v>
      </c>
      <c r="E4197" s="195" t="s">
        <v>3</v>
      </c>
      <c r="F4197" s="195">
        <v>1485489</v>
      </c>
      <c r="G4197" s="195"/>
      <c r="H4197" s="196" t="s">
        <v>6967</v>
      </c>
      <c r="I4197" s="197">
        <v>0</v>
      </c>
      <c r="J4197" s="197">
        <v>3308.13</v>
      </c>
      <c r="K4197" s="198">
        <f t="shared" si="65"/>
        <v>3308.13</v>
      </c>
      <c r="L4197" s="199" t="s">
        <v>1580</v>
      </c>
    </row>
    <row r="4198" spans="1:12" ht="56.25" customHeight="1">
      <c r="A4198" s="200" t="s">
        <v>628</v>
      </c>
      <c r="B4198" s="193" t="s">
        <v>627</v>
      </c>
      <c r="C4198" s="194">
        <v>42814</v>
      </c>
      <c r="D4198" s="194" t="s">
        <v>6968</v>
      </c>
      <c r="E4198" s="195" t="s">
        <v>3</v>
      </c>
      <c r="F4198" s="195">
        <v>1485491</v>
      </c>
      <c r="G4198" s="195"/>
      <c r="H4198" s="196" t="s">
        <v>6969</v>
      </c>
      <c r="I4198" s="197">
        <v>0</v>
      </c>
      <c r="J4198" s="197">
        <v>3308.13</v>
      </c>
      <c r="K4198" s="198">
        <f t="shared" si="65"/>
        <v>3308.13</v>
      </c>
      <c r="L4198" s="199" t="s">
        <v>1580</v>
      </c>
    </row>
    <row r="4199" spans="1:12" ht="56.25" customHeight="1">
      <c r="A4199" s="200" t="s">
        <v>628</v>
      </c>
      <c r="B4199" s="193" t="s">
        <v>627</v>
      </c>
      <c r="C4199" s="194">
        <v>42814</v>
      </c>
      <c r="D4199" s="194" t="s">
        <v>6970</v>
      </c>
      <c r="E4199" s="195" t="s">
        <v>3</v>
      </c>
      <c r="F4199" s="195">
        <v>1485493</v>
      </c>
      <c r="G4199" s="195"/>
      <c r="H4199" s="196" t="s">
        <v>6971</v>
      </c>
      <c r="I4199" s="197">
        <v>0</v>
      </c>
      <c r="J4199" s="197">
        <v>3308.13</v>
      </c>
      <c r="K4199" s="198">
        <f t="shared" si="65"/>
        <v>3308.13</v>
      </c>
      <c r="L4199" s="199" t="s">
        <v>1580</v>
      </c>
    </row>
    <row r="4200" spans="1:12" ht="56.25" customHeight="1">
      <c r="A4200" s="200" t="s">
        <v>628</v>
      </c>
      <c r="B4200" s="193" t="s">
        <v>627</v>
      </c>
      <c r="C4200" s="194">
        <v>42814</v>
      </c>
      <c r="D4200" s="194" t="s">
        <v>6972</v>
      </c>
      <c r="E4200" s="195" t="s">
        <v>3</v>
      </c>
      <c r="F4200" s="195">
        <v>1485495</v>
      </c>
      <c r="G4200" s="195"/>
      <c r="H4200" s="196" t="s">
        <v>6973</v>
      </c>
      <c r="I4200" s="197">
        <v>0</v>
      </c>
      <c r="J4200" s="197">
        <v>3308.13</v>
      </c>
      <c r="K4200" s="198">
        <f t="shared" si="65"/>
        <v>3308.13</v>
      </c>
      <c r="L4200" s="199" t="s">
        <v>1580</v>
      </c>
    </row>
    <row r="4201" spans="1:12" ht="56.25" customHeight="1">
      <c r="A4201" s="200">
        <v>47</v>
      </c>
      <c r="B4201" s="193" t="s">
        <v>1390</v>
      </c>
      <c r="C4201" s="194">
        <v>42814</v>
      </c>
      <c r="D4201" s="194" t="s">
        <v>4433</v>
      </c>
      <c r="E4201" s="195" t="s">
        <v>3</v>
      </c>
      <c r="F4201" s="195">
        <v>1485541</v>
      </c>
      <c r="G4201" s="195"/>
      <c r="H4201" s="196" t="s">
        <v>4434</v>
      </c>
      <c r="I4201" s="197">
        <v>0</v>
      </c>
      <c r="J4201" s="197">
        <v>2601</v>
      </c>
      <c r="K4201" s="198">
        <f t="shared" si="65"/>
        <v>2601</v>
      </c>
      <c r="L4201" s="199" t="s">
        <v>1580</v>
      </c>
    </row>
    <row r="4202" spans="1:12" ht="56.25" customHeight="1">
      <c r="A4202" s="200" t="s">
        <v>628</v>
      </c>
      <c r="B4202" s="193" t="s">
        <v>627</v>
      </c>
      <c r="C4202" s="194">
        <v>42814</v>
      </c>
      <c r="D4202" s="194" t="s">
        <v>6974</v>
      </c>
      <c r="E4202" s="195" t="s">
        <v>3</v>
      </c>
      <c r="F4202" s="195">
        <v>1485558</v>
      </c>
      <c r="G4202" s="195"/>
      <c r="H4202" s="196" t="s">
        <v>6975</v>
      </c>
      <c r="I4202" s="197">
        <v>0</v>
      </c>
      <c r="J4202" s="197">
        <v>11200</v>
      </c>
      <c r="K4202" s="198">
        <f t="shared" si="65"/>
        <v>11200</v>
      </c>
      <c r="L4202" s="199" t="s">
        <v>1580</v>
      </c>
    </row>
    <row r="4203" spans="1:12" ht="56.25" customHeight="1">
      <c r="A4203" s="200" t="s">
        <v>628</v>
      </c>
      <c r="B4203" s="193" t="s">
        <v>627</v>
      </c>
      <c r="C4203" s="194">
        <v>42814</v>
      </c>
      <c r="D4203" s="194" t="s">
        <v>6976</v>
      </c>
      <c r="E4203" s="195" t="s">
        <v>3</v>
      </c>
      <c r="F4203" s="195">
        <v>1485560</v>
      </c>
      <c r="G4203" s="195"/>
      <c r="H4203" s="196" t="s">
        <v>6977</v>
      </c>
      <c r="I4203" s="197">
        <v>0</v>
      </c>
      <c r="J4203" s="197">
        <v>9251.92</v>
      </c>
      <c r="K4203" s="198">
        <f t="shared" si="65"/>
        <v>9251.92</v>
      </c>
      <c r="L4203" s="199" t="s">
        <v>1580</v>
      </c>
    </row>
    <row r="4204" spans="1:12" ht="56.25" customHeight="1">
      <c r="A4204" s="200" t="s">
        <v>629</v>
      </c>
      <c r="B4204" s="193" t="s">
        <v>630</v>
      </c>
      <c r="C4204" s="194">
        <v>42814</v>
      </c>
      <c r="D4204" s="194" t="s">
        <v>7777</v>
      </c>
      <c r="E4204" s="195" t="s">
        <v>3</v>
      </c>
      <c r="F4204" s="195">
        <v>1485562</v>
      </c>
      <c r="G4204" s="195"/>
      <c r="H4204" s="196" t="s">
        <v>7778</v>
      </c>
      <c r="I4204" s="197">
        <v>0</v>
      </c>
      <c r="J4204" s="197">
        <v>50</v>
      </c>
      <c r="K4204" s="198">
        <f t="shared" si="65"/>
        <v>50</v>
      </c>
      <c r="L4204" s="199" t="s">
        <v>1580</v>
      </c>
    </row>
    <row r="4205" spans="1:12" ht="56.25" customHeight="1">
      <c r="A4205" s="200" t="s">
        <v>628</v>
      </c>
      <c r="B4205" s="193" t="s">
        <v>627</v>
      </c>
      <c r="C4205" s="194">
        <v>42814</v>
      </c>
      <c r="D4205" s="194" t="s">
        <v>6978</v>
      </c>
      <c r="E4205" s="195" t="s">
        <v>3</v>
      </c>
      <c r="F4205" s="195">
        <v>1485604</v>
      </c>
      <c r="G4205" s="195"/>
      <c r="H4205" s="196" t="s">
        <v>6979</v>
      </c>
      <c r="I4205" s="197">
        <v>0</v>
      </c>
      <c r="J4205" s="197">
        <v>70</v>
      </c>
      <c r="K4205" s="198">
        <f t="shared" si="65"/>
        <v>70</v>
      </c>
      <c r="L4205" s="199" t="s">
        <v>1580</v>
      </c>
    </row>
    <row r="4206" spans="1:12" ht="56.25" customHeight="1">
      <c r="A4206" s="200">
        <v>574</v>
      </c>
      <c r="B4206" s="193" t="s">
        <v>1356</v>
      </c>
      <c r="C4206" s="194">
        <v>42814</v>
      </c>
      <c r="D4206" s="194" t="s">
        <v>6065</v>
      </c>
      <c r="E4206" s="195" t="s">
        <v>3</v>
      </c>
      <c r="F4206" s="195">
        <v>1485614</v>
      </c>
      <c r="G4206" s="195"/>
      <c r="H4206" s="196" t="s">
        <v>6066</v>
      </c>
      <c r="I4206" s="197">
        <v>0</v>
      </c>
      <c r="J4206" s="197">
        <v>7125.55</v>
      </c>
      <c r="K4206" s="198">
        <f t="shared" si="65"/>
        <v>7125.55</v>
      </c>
      <c r="L4206" s="199" t="s">
        <v>1580</v>
      </c>
    </row>
    <row r="4207" spans="1:12" ht="56.25" customHeight="1">
      <c r="A4207" s="200">
        <v>526</v>
      </c>
      <c r="B4207" s="193" t="s">
        <v>1411</v>
      </c>
      <c r="C4207" s="194">
        <v>42814</v>
      </c>
      <c r="D4207" s="194" t="s">
        <v>6033</v>
      </c>
      <c r="E4207" s="195" t="s">
        <v>3</v>
      </c>
      <c r="F4207" s="195">
        <v>1485635</v>
      </c>
      <c r="G4207" s="195"/>
      <c r="H4207" s="196" t="s">
        <v>6034</v>
      </c>
      <c r="I4207" s="197">
        <v>0</v>
      </c>
      <c r="J4207" s="197">
        <v>50</v>
      </c>
      <c r="K4207" s="198">
        <f t="shared" si="65"/>
        <v>50</v>
      </c>
      <c r="L4207" s="199" t="s">
        <v>1580</v>
      </c>
    </row>
    <row r="4208" spans="1:12" ht="56.25" customHeight="1">
      <c r="A4208" s="200">
        <v>291</v>
      </c>
      <c r="B4208" s="193" t="s">
        <v>1395</v>
      </c>
      <c r="C4208" s="194">
        <v>42814</v>
      </c>
      <c r="D4208" s="194" t="s">
        <v>5184</v>
      </c>
      <c r="E4208" s="195" t="s">
        <v>3</v>
      </c>
      <c r="F4208" s="195">
        <v>1485639</v>
      </c>
      <c r="G4208" s="195"/>
      <c r="H4208" s="196" t="s">
        <v>5185</v>
      </c>
      <c r="I4208" s="197">
        <v>0</v>
      </c>
      <c r="J4208" s="197">
        <v>920.66</v>
      </c>
      <c r="K4208" s="198">
        <f t="shared" si="65"/>
        <v>920.66</v>
      </c>
      <c r="L4208" s="199" t="s">
        <v>1580</v>
      </c>
    </row>
    <row r="4209" spans="1:12" ht="56.25" customHeight="1">
      <c r="A4209" s="200" t="s">
        <v>628</v>
      </c>
      <c r="B4209" s="193" t="s">
        <v>627</v>
      </c>
      <c r="C4209" s="194">
        <v>42814</v>
      </c>
      <c r="D4209" s="194" t="s">
        <v>6980</v>
      </c>
      <c r="E4209" s="195" t="s">
        <v>3</v>
      </c>
      <c r="F4209" s="195">
        <v>1485643</v>
      </c>
      <c r="G4209" s="195"/>
      <c r="H4209" s="196" t="s">
        <v>6981</v>
      </c>
      <c r="I4209" s="197">
        <v>0</v>
      </c>
      <c r="J4209" s="197">
        <v>2090</v>
      </c>
      <c r="K4209" s="198">
        <f t="shared" si="65"/>
        <v>2090</v>
      </c>
      <c r="L4209" s="199" t="s">
        <v>1580</v>
      </c>
    </row>
    <row r="4210" spans="1:12" ht="56.25" customHeight="1">
      <c r="A4210" s="200" t="s">
        <v>628</v>
      </c>
      <c r="B4210" s="193" t="s">
        <v>627</v>
      </c>
      <c r="C4210" s="194">
        <v>42814</v>
      </c>
      <c r="D4210" s="194" t="s">
        <v>6982</v>
      </c>
      <c r="E4210" s="195" t="s">
        <v>3</v>
      </c>
      <c r="F4210" s="195">
        <v>1485663</v>
      </c>
      <c r="G4210" s="195"/>
      <c r="H4210" s="196" t="s">
        <v>6983</v>
      </c>
      <c r="I4210" s="197">
        <v>0</v>
      </c>
      <c r="J4210" s="197">
        <v>5771.57</v>
      </c>
      <c r="K4210" s="198">
        <f t="shared" si="65"/>
        <v>5771.57</v>
      </c>
      <c r="L4210" s="199" t="s">
        <v>1580</v>
      </c>
    </row>
    <row r="4211" spans="1:12" ht="56.25" customHeight="1">
      <c r="A4211" s="200" t="s">
        <v>628</v>
      </c>
      <c r="B4211" s="193" t="s">
        <v>627</v>
      </c>
      <c r="C4211" s="194">
        <v>42814</v>
      </c>
      <c r="D4211" s="194" t="s">
        <v>6984</v>
      </c>
      <c r="E4211" s="195" t="s">
        <v>3</v>
      </c>
      <c r="F4211" s="195">
        <v>1485728</v>
      </c>
      <c r="G4211" s="195"/>
      <c r="H4211" s="196" t="s">
        <v>6985</v>
      </c>
      <c r="I4211" s="197">
        <v>0</v>
      </c>
      <c r="J4211" s="197">
        <v>74.56</v>
      </c>
      <c r="K4211" s="198">
        <f t="shared" si="65"/>
        <v>74.56</v>
      </c>
      <c r="L4211" s="199" t="s">
        <v>1580</v>
      </c>
    </row>
    <row r="4212" spans="1:12" ht="56.25" customHeight="1">
      <c r="A4212" s="200">
        <v>670</v>
      </c>
      <c r="B4212" s="193" t="s">
        <v>1404</v>
      </c>
      <c r="C4212" s="194">
        <v>42815</v>
      </c>
      <c r="D4212" s="194" t="s">
        <v>6313</v>
      </c>
      <c r="E4212" s="195" t="s">
        <v>3</v>
      </c>
      <c r="F4212" s="195">
        <v>1485873</v>
      </c>
      <c r="G4212" s="195"/>
      <c r="H4212" s="196" t="s">
        <v>6314</v>
      </c>
      <c r="I4212" s="197">
        <v>0</v>
      </c>
      <c r="J4212" s="197">
        <v>427208</v>
      </c>
      <c r="K4212" s="198">
        <f t="shared" si="65"/>
        <v>427208</v>
      </c>
      <c r="L4212" s="199" t="s">
        <v>1580</v>
      </c>
    </row>
    <row r="4213" spans="1:12" ht="56.25" customHeight="1">
      <c r="A4213" s="193" t="s">
        <v>628</v>
      </c>
      <c r="B4213" s="193" t="s">
        <v>627</v>
      </c>
      <c r="C4213" s="194">
        <v>42815</v>
      </c>
      <c r="D4213" s="194" t="s">
        <v>5457</v>
      </c>
      <c r="E4213" s="195" t="s">
        <v>3</v>
      </c>
      <c r="F4213" s="195">
        <v>1485936</v>
      </c>
      <c r="G4213" s="195"/>
      <c r="H4213" s="196" t="s">
        <v>5458</v>
      </c>
      <c r="I4213" s="197">
        <v>0</v>
      </c>
      <c r="J4213" s="197">
        <v>11803.85</v>
      </c>
      <c r="K4213" s="198">
        <f t="shared" si="65"/>
        <v>11803.85</v>
      </c>
      <c r="L4213" s="199" t="s">
        <v>1580</v>
      </c>
    </row>
    <row r="4214" spans="1:12" ht="56.25" customHeight="1">
      <c r="A4214" s="200">
        <v>10</v>
      </c>
      <c r="B4214" s="193" t="s">
        <v>1384</v>
      </c>
      <c r="C4214" s="194">
        <v>42815</v>
      </c>
      <c r="D4214" s="194" t="s">
        <v>2619</v>
      </c>
      <c r="E4214" s="195" t="s">
        <v>3</v>
      </c>
      <c r="F4214" s="195">
        <v>1485950</v>
      </c>
      <c r="G4214" s="195"/>
      <c r="H4214" s="196" t="s">
        <v>2620</v>
      </c>
      <c r="I4214" s="197">
        <v>0</v>
      </c>
      <c r="J4214" s="197">
        <v>75.08</v>
      </c>
      <c r="K4214" s="198">
        <f t="shared" si="65"/>
        <v>75.08</v>
      </c>
      <c r="L4214" s="199" t="s">
        <v>1580</v>
      </c>
    </row>
    <row r="4215" spans="1:12" ht="56.25" customHeight="1">
      <c r="A4215" s="200" t="s">
        <v>631</v>
      </c>
      <c r="B4215" s="193" t="s">
        <v>632</v>
      </c>
      <c r="C4215" s="194">
        <v>42815</v>
      </c>
      <c r="D4215" s="194" t="s">
        <v>6377</v>
      </c>
      <c r="E4215" s="195" t="s">
        <v>3</v>
      </c>
      <c r="F4215" s="195">
        <v>1485956</v>
      </c>
      <c r="G4215" s="195"/>
      <c r="H4215" s="196" t="s">
        <v>6378</v>
      </c>
      <c r="I4215" s="197">
        <v>0</v>
      </c>
      <c r="J4215" s="197">
        <v>57222.42</v>
      </c>
      <c r="K4215" s="198">
        <f t="shared" si="65"/>
        <v>57222.42</v>
      </c>
      <c r="L4215" s="199" t="s">
        <v>1580</v>
      </c>
    </row>
    <row r="4216" spans="1:12" ht="56.25" customHeight="1">
      <c r="A4216" s="200">
        <v>15</v>
      </c>
      <c r="B4216" s="193" t="s">
        <v>1265</v>
      </c>
      <c r="C4216" s="194">
        <v>42815</v>
      </c>
      <c r="D4216" s="194" t="s">
        <v>2637</v>
      </c>
      <c r="E4216" s="195" t="s">
        <v>3</v>
      </c>
      <c r="F4216" s="195">
        <v>1485957</v>
      </c>
      <c r="G4216" s="195"/>
      <c r="H4216" s="196" t="s">
        <v>2638</v>
      </c>
      <c r="I4216" s="197">
        <v>0</v>
      </c>
      <c r="J4216" s="197">
        <v>69357.25</v>
      </c>
      <c r="K4216" s="198">
        <f t="shared" si="65"/>
        <v>69357.25</v>
      </c>
      <c r="L4216" s="199" t="s">
        <v>1580</v>
      </c>
    </row>
    <row r="4217" spans="1:12" ht="56.25" customHeight="1">
      <c r="A4217" s="200">
        <v>35</v>
      </c>
      <c r="B4217" s="193" t="s">
        <v>1403</v>
      </c>
      <c r="C4217" s="194">
        <v>42815</v>
      </c>
      <c r="D4217" s="194" t="s">
        <v>4302</v>
      </c>
      <c r="E4217" s="195" t="s">
        <v>3</v>
      </c>
      <c r="F4217" s="195">
        <v>1485878</v>
      </c>
      <c r="G4217" s="195"/>
      <c r="H4217" s="196" t="s">
        <v>4303</v>
      </c>
      <c r="I4217" s="197">
        <v>0</v>
      </c>
      <c r="J4217" s="197">
        <v>15</v>
      </c>
      <c r="K4217" s="198">
        <f t="shared" si="65"/>
        <v>15</v>
      </c>
      <c r="L4217" s="199" t="s">
        <v>1580</v>
      </c>
    </row>
    <row r="4218" spans="1:12" ht="56.25" customHeight="1">
      <c r="A4218" s="200">
        <v>291</v>
      </c>
      <c r="B4218" s="193" t="s">
        <v>1395</v>
      </c>
      <c r="C4218" s="194">
        <v>42815</v>
      </c>
      <c r="D4218" s="194" t="s">
        <v>5186</v>
      </c>
      <c r="E4218" s="195" t="s">
        <v>3</v>
      </c>
      <c r="F4218" s="195">
        <v>1485918</v>
      </c>
      <c r="G4218" s="195"/>
      <c r="H4218" s="196" t="s">
        <v>5187</v>
      </c>
      <c r="I4218" s="197">
        <v>0</v>
      </c>
      <c r="J4218" s="197">
        <v>24393.83</v>
      </c>
      <c r="K4218" s="198">
        <f t="shared" si="65"/>
        <v>24393.83</v>
      </c>
      <c r="L4218" s="199" t="s">
        <v>1580</v>
      </c>
    </row>
    <row r="4219" spans="1:12" ht="56.25" customHeight="1">
      <c r="A4219" s="200">
        <v>46</v>
      </c>
      <c r="B4219" s="193" t="s">
        <v>1402</v>
      </c>
      <c r="C4219" s="194">
        <v>42815</v>
      </c>
      <c r="D4219" s="194" t="s">
        <v>4405</v>
      </c>
      <c r="E4219" s="195" t="s">
        <v>3</v>
      </c>
      <c r="F4219" s="195">
        <v>1485920</v>
      </c>
      <c r="G4219" s="195"/>
      <c r="H4219" s="196" t="s">
        <v>4406</v>
      </c>
      <c r="I4219" s="197">
        <v>0</v>
      </c>
      <c r="J4219" s="197">
        <v>750</v>
      </c>
      <c r="K4219" s="198">
        <f t="shared" si="65"/>
        <v>750</v>
      </c>
      <c r="L4219" s="199" t="s">
        <v>1580</v>
      </c>
    </row>
    <row r="4220" spans="1:12" ht="56.25" customHeight="1">
      <c r="A4220" s="200">
        <v>15</v>
      </c>
      <c r="B4220" s="193" t="s">
        <v>1265</v>
      </c>
      <c r="C4220" s="194">
        <v>42815</v>
      </c>
      <c r="D4220" s="194" t="s">
        <v>2639</v>
      </c>
      <c r="E4220" s="195" t="s">
        <v>3</v>
      </c>
      <c r="F4220" s="195">
        <v>1485926</v>
      </c>
      <c r="G4220" s="195"/>
      <c r="H4220" s="196" t="s">
        <v>2640</v>
      </c>
      <c r="I4220" s="197">
        <v>0</v>
      </c>
      <c r="J4220" s="197">
        <v>1420</v>
      </c>
      <c r="K4220" s="198">
        <f t="shared" si="65"/>
        <v>1420</v>
      </c>
      <c r="L4220" s="199" t="s">
        <v>1580</v>
      </c>
    </row>
    <row r="4221" spans="1:12" ht="56.25" customHeight="1">
      <c r="A4221" s="200">
        <v>46</v>
      </c>
      <c r="B4221" s="193" t="s">
        <v>1402</v>
      </c>
      <c r="C4221" s="194">
        <v>42815</v>
      </c>
      <c r="D4221" s="194" t="s">
        <v>4407</v>
      </c>
      <c r="E4221" s="195" t="s">
        <v>3</v>
      </c>
      <c r="F4221" s="195">
        <v>1485942</v>
      </c>
      <c r="G4221" s="195"/>
      <c r="H4221" s="196" t="s">
        <v>4408</v>
      </c>
      <c r="I4221" s="197">
        <v>0</v>
      </c>
      <c r="J4221" s="197">
        <v>1968</v>
      </c>
      <c r="K4221" s="198">
        <f t="shared" si="65"/>
        <v>1968</v>
      </c>
      <c r="L4221" s="199" t="s">
        <v>1580</v>
      </c>
    </row>
    <row r="4222" spans="1:12" ht="56.25" customHeight="1">
      <c r="A4222" s="200">
        <v>580</v>
      </c>
      <c r="B4222" s="193" t="s">
        <v>1326</v>
      </c>
      <c r="C4222" s="194">
        <v>42815</v>
      </c>
      <c r="D4222" s="194" t="s">
        <v>6116</v>
      </c>
      <c r="E4222" s="195" t="s">
        <v>3</v>
      </c>
      <c r="F4222" s="195">
        <v>1485943</v>
      </c>
      <c r="G4222" s="195"/>
      <c r="H4222" s="196" t="s">
        <v>6117</v>
      </c>
      <c r="I4222" s="197">
        <v>0</v>
      </c>
      <c r="J4222" s="197">
        <v>20.16</v>
      </c>
      <c r="K4222" s="198">
        <f t="shared" si="65"/>
        <v>20.16</v>
      </c>
      <c r="L4222" s="199" t="s">
        <v>1580</v>
      </c>
    </row>
    <row r="4223" spans="1:12" ht="56.25" customHeight="1">
      <c r="A4223" s="200" t="s">
        <v>628</v>
      </c>
      <c r="B4223" s="193" t="s">
        <v>627</v>
      </c>
      <c r="C4223" s="194">
        <v>42815</v>
      </c>
      <c r="D4223" s="194" t="s">
        <v>6986</v>
      </c>
      <c r="E4223" s="195" t="s">
        <v>3</v>
      </c>
      <c r="F4223" s="195">
        <v>1485972</v>
      </c>
      <c r="G4223" s="195"/>
      <c r="H4223" s="196" t="s">
        <v>6987</v>
      </c>
      <c r="I4223" s="197">
        <v>0</v>
      </c>
      <c r="J4223" s="197">
        <v>2773.89</v>
      </c>
      <c r="K4223" s="198">
        <f t="shared" si="65"/>
        <v>2773.89</v>
      </c>
      <c r="L4223" s="199" t="s">
        <v>1580</v>
      </c>
    </row>
    <row r="4224" spans="1:12" ht="56.25" customHeight="1">
      <c r="A4224" s="200" t="s">
        <v>628</v>
      </c>
      <c r="B4224" s="193" t="s">
        <v>627</v>
      </c>
      <c r="C4224" s="194">
        <v>42815</v>
      </c>
      <c r="D4224" s="194" t="s">
        <v>6988</v>
      </c>
      <c r="E4224" s="195" t="s">
        <v>3</v>
      </c>
      <c r="F4224" s="195">
        <v>1485973</v>
      </c>
      <c r="G4224" s="195"/>
      <c r="H4224" s="196" t="s">
        <v>6989</v>
      </c>
      <c r="I4224" s="197">
        <v>0</v>
      </c>
      <c r="J4224" s="197">
        <v>2773.89</v>
      </c>
      <c r="K4224" s="198">
        <f t="shared" si="65"/>
        <v>2773.89</v>
      </c>
      <c r="L4224" s="199" t="s">
        <v>1580</v>
      </c>
    </row>
    <row r="4225" spans="1:12" ht="56.25" customHeight="1">
      <c r="A4225" s="200" t="s">
        <v>628</v>
      </c>
      <c r="B4225" s="193" t="s">
        <v>627</v>
      </c>
      <c r="C4225" s="194">
        <v>42815</v>
      </c>
      <c r="D4225" s="194" t="s">
        <v>6990</v>
      </c>
      <c r="E4225" s="195" t="s">
        <v>3</v>
      </c>
      <c r="F4225" s="195">
        <v>1485975</v>
      </c>
      <c r="G4225" s="195"/>
      <c r="H4225" s="196" t="s">
        <v>6991</v>
      </c>
      <c r="I4225" s="197">
        <v>0</v>
      </c>
      <c r="J4225" s="197">
        <v>2773.89</v>
      </c>
      <c r="K4225" s="198">
        <f t="shared" si="65"/>
        <v>2773.89</v>
      </c>
      <c r="L4225" s="199" t="s">
        <v>1580</v>
      </c>
    </row>
    <row r="4226" spans="1:12" ht="56.25" customHeight="1">
      <c r="A4226" s="200" t="s">
        <v>628</v>
      </c>
      <c r="B4226" s="193" t="s">
        <v>627</v>
      </c>
      <c r="C4226" s="194">
        <v>42815</v>
      </c>
      <c r="D4226" s="194" t="s">
        <v>6992</v>
      </c>
      <c r="E4226" s="195" t="s">
        <v>3</v>
      </c>
      <c r="F4226" s="195">
        <v>1485976</v>
      </c>
      <c r="G4226" s="195"/>
      <c r="H4226" s="196" t="s">
        <v>6993</v>
      </c>
      <c r="I4226" s="197">
        <v>0</v>
      </c>
      <c r="J4226" s="197">
        <v>2291.69</v>
      </c>
      <c r="K4226" s="198">
        <f t="shared" si="65"/>
        <v>2291.69</v>
      </c>
      <c r="L4226" s="199" t="s">
        <v>1580</v>
      </c>
    </row>
    <row r="4227" spans="1:12" ht="56.25" customHeight="1">
      <c r="A4227" s="200" t="s">
        <v>628</v>
      </c>
      <c r="B4227" s="193" t="s">
        <v>627</v>
      </c>
      <c r="C4227" s="194">
        <v>42815</v>
      </c>
      <c r="D4227" s="194" t="s">
        <v>6994</v>
      </c>
      <c r="E4227" s="195" t="s">
        <v>3</v>
      </c>
      <c r="F4227" s="195">
        <v>1485978</v>
      </c>
      <c r="G4227" s="195"/>
      <c r="H4227" s="196" t="s">
        <v>6995</v>
      </c>
      <c r="I4227" s="197">
        <v>0</v>
      </c>
      <c r="J4227" s="197">
        <v>1103.93</v>
      </c>
      <c r="K4227" s="198">
        <f t="shared" si="65"/>
        <v>1103.93</v>
      </c>
      <c r="L4227" s="199" t="s">
        <v>1580</v>
      </c>
    </row>
    <row r="4228" spans="1:12" ht="56.25" customHeight="1">
      <c r="A4228" s="200" t="s">
        <v>628</v>
      </c>
      <c r="B4228" s="193" t="s">
        <v>627</v>
      </c>
      <c r="C4228" s="194">
        <v>42815</v>
      </c>
      <c r="D4228" s="194" t="s">
        <v>6996</v>
      </c>
      <c r="E4228" s="195" t="s">
        <v>3</v>
      </c>
      <c r="F4228" s="195">
        <v>1485979</v>
      </c>
      <c r="G4228" s="195"/>
      <c r="H4228" s="196" t="s">
        <v>6997</v>
      </c>
      <c r="I4228" s="197">
        <v>0</v>
      </c>
      <c r="J4228" s="197">
        <v>903.93</v>
      </c>
      <c r="K4228" s="198">
        <f t="shared" si="65"/>
        <v>903.93</v>
      </c>
      <c r="L4228" s="199" t="s">
        <v>1580</v>
      </c>
    </row>
    <row r="4229" spans="1:12" ht="56.25" customHeight="1">
      <c r="A4229" s="200" t="s">
        <v>628</v>
      </c>
      <c r="B4229" s="193" t="s">
        <v>627</v>
      </c>
      <c r="C4229" s="194">
        <v>42815</v>
      </c>
      <c r="D4229" s="194" t="s">
        <v>6998</v>
      </c>
      <c r="E4229" s="195" t="s">
        <v>3</v>
      </c>
      <c r="F4229" s="195">
        <v>1485982</v>
      </c>
      <c r="G4229" s="195"/>
      <c r="H4229" s="196" t="s">
        <v>6999</v>
      </c>
      <c r="I4229" s="197">
        <v>0</v>
      </c>
      <c r="J4229" s="197">
        <v>903.93</v>
      </c>
      <c r="K4229" s="198">
        <f t="shared" si="65"/>
        <v>903.93</v>
      </c>
      <c r="L4229" s="199" t="s">
        <v>1580</v>
      </c>
    </row>
    <row r="4230" spans="1:12" ht="56.25" customHeight="1">
      <c r="A4230" s="200" t="s">
        <v>628</v>
      </c>
      <c r="B4230" s="193" t="s">
        <v>627</v>
      </c>
      <c r="C4230" s="194">
        <v>42815</v>
      </c>
      <c r="D4230" s="194" t="s">
        <v>7000</v>
      </c>
      <c r="E4230" s="195" t="s">
        <v>3</v>
      </c>
      <c r="F4230" s="195">
        <v>1485983</v>
      </c>
      <c r="G4230" s="195"/>
      <c r="H4230" s="196" t="s">
        <v>7001</v>
      </c>
      <c r="I4230" s="197">
        <v>0</v>
      </c>
      <c r="J4230" s="197">
        <v>842.03</v>
      </c>
      <c r="K4230" s="198">
        <f t="shared" si="65"/>
        <v>842.03</v>
      </c>
      <c r="L4230" s="199" t="s">
        <v>1580</v>
      </c>
    </row>
    <row r="4231" spans="1:12" ht="56.25" customHeight="1">
      <c r="A4231" s="200" t="s">
        <v>628</v>
      </c>
      <c r="B4231" s="193" t="s">
        <v>627</v>
      </c>
      <c r="C4231" s="194">
        <v>42815</v>
      </c>
      <c r="D4231" s="194" t="s">
        <v>7002</v>
      </c>
      <c r="E4231" s="195" t="s">
        <v>3</v>
      </c>
      <c r="F4231" s="195">
        <v>1485984</v>
      </c>
      <c r="G4231" s="195"/>
      <c r="H4231" s="196" t="s">
        <v>7003</v>
      </c>
      <c r="I4231" s="197">
        <v>0</v>
      </c>
      <c r="J4231" s="197">
        <v>842.03</v>
      </c>
      <c r="K4231" s="198">
        <f t="shared" si="65"/>
        <v>842.03</v>
      </c>
      <c r="L4231" s="199" t="s">
        <v>1580</v>
      </c>
    </row>
    <row r="4232" spans="1:12" ht="56.25" customHeight="1">
      <c r="A4232" s="200" t="s">
        <v>628</v>
      </c>
      <c r="B4232" s="193" t="s">
        <v>627</v>
      </c>
      <c r="C4232" s="194">
        <v>42815</v>
      </c>
      <c r="D4232" s="194" t="s">
        <v>7004</v>
      </c>
      <c r="E4232" s="195" t="s">
        <v>3</v>
      </c>
      <c r="F4232" s="195">
        <v>1485985</v>
      </c>
      <c r="G4232" s="195"/>
      <c r="H4232" s="196" t="s">
        <v>7005</v>
      </c>
      <c r="I4232" s="197">
        <v>0</v>
      </c>
      <c r="J4232" s="197">
        <v>842.03</v>
      </c>
      <c r="K4232" s="198">
        <f t="shared" si="65"/>
        <v>842.03</v>
      </c>
      <c r="L4232" s="199" t="s">
        <v>1580</v>
      </c>
    </row>
    <row r="4233" spans="1:12" ht="56.25" customHeight="1">
      <c r="A4233" s="200" t="s">
        <v>628</v>
      </c>
      <c r="B4233" s="193" t="s">
        <v>627</v>
      </c>
      <c r="C4233" s="194">
        <v>42815</v>
      </c>
      <c r="D4233" s="194" t="s">
        <v>7006</v>
      </c>
      <c r="E4233" s="195" t="s">
        <v>3</v>
      </c>
      <c r="F4233" s="195">
        <v>1485986</v>
      </c>
      <c r="G4233" s="195"/>
      <c r="H4233" s="196" t="s">
        <v>7007</v>
      </c>
      <c r="I4233" s="197">
        <v>0</v>
      </c>
      <c r="J4233" s="197">
        <v>50</v>
      </c>
      <c r="K4233" s="198">
        <f t="shared" ref="K4233:K4296" si="66">+I4233+J4233</f>
        <v>50</v>
      </c>
      <c r="L4233" s="199" t="s">
        <v>1580</v>
      </c>
    </row>
    <row r="4234" spans="1:12" ht="56.25" customHeight="1">
      <c r="A4234" s="200">
        <v>41</v>
      </c>
      <c r="B4234" s="193" t="s">
        <v>1421</v>
      </c>
      <c r="C4234" s="194">
        <v>42815</v>
      </c>
      <c r="D4234" s="194" t="s">
        <v>4368</v>
      </c>
      <c r="E4234" s="195" t="s">
        <v>3</v>
      </c>
      <c r="F4234" s="195">
        <v>1486012</v>
      </c>
      <c r="G4234" s="195"/>
      <c r="H4234" s="196" t="s">
        <v>4369</v>
      </c>
      <c r="I4234" s="197">
        <v>0</v>
      </c>
      <c r="J4234" s="197">
        <v>10</v>
      </c>
      <c r="K4234" s="198">
        <f t="shared" si="66"/>
        <v>10</v>
      </c>
      <c r="L4234" s="199" t="s">
        <v>1580</v>
      </c>
    </row>
    <row r="4235" spans="1:12" ht="56.25" customHeight="1">
      <c r="A4235" s="200" t="s">
        <v>628</v>
      </c>
      <c r="B4235" s="193" t="s">
        <v>627</v>
      </c>
      <c r="C4235" s="194">
        <v>42815</v>
      </c>
      <c r="D4235" s="194" t="s">
        <v>7008</v>
      </c>
      <c r="E4235" s="195" t="s">
        <v>3</v>
      </c>
      <c r="F4235" s="195">
        <v>1486021</v>
      </c>
      <c r="G4235" s="195"/>
      <c r="H4235" s="196" t="s">
        <v>7009</v>
      </c>
      <c r="I4235" s="197">
        <v>0</v>
      </c>
      <c r="J4235" s="197">
        <v>665.7</v>
      </c>
      <c r="K4235" s="198">
        <f t="shared" si="66"/>
        <v>665.7</v>
      </c>
      <c r="L4235" s="199" t="s">
        <v>1580</v>
      </c>
    </row>
    <row r="4236" spans="1:12" ht="56.25" customHeight="1">
      <c r="A4236" s="200" t="s">
        <v>628</v>
      </c>
      <c r="B4236" s="193" t="s">
        <v>627</v>
      </c>
      <c r="C4236" s="194">
        <v>42815</v>
      </c>
      <c r="D4236" s="194" t="s">
        <v>7010</v>
      </c>
      <c r="E4236" s="195" t="s">
        <v>3</v>
      </c>
      <c r="F4236" s="195">
        <v>1486032</v>
      </c>
      <c r="G4236" s="195"/>
      <c r="H4236" s="196" t="s">
        <v>7011</v>
      </c>
      <c r="I4236" s="197">
        <v>0</v>
      </c>
      <c r="J4236" s="197">
        <v>6612</v>
      </c>
      <c r="K4236" s="198">
        <f t="shared" si="66"/>
        <v>6612</v>
      </c>
      <c r="L4236" s="199" t="s">
        <v>1580</v>
      </c>
    </row>
    <row r="4237" spans="1:12" ht="56.25" customHeight="1">
      <c r="A4237" s="200" t="s">
        <v>628</v>
      </c>
      <c r="B4237" s="193" t="s">
        <v>627</v>
      </c>
      <c r="C4237" s="194">
        <v>42815</v>
      </c>
      <c r="D4237" s="194" t="s">
        <v>7012</v>
      </c>
      <c r="E4237" s="195" t="s">
        <v>3</v>
      </c>
      <c r="F4237" s="195">
        <v>1486034</v>
      </c>
      <c r="G4237" s="195"/>
      <c r="H4237" s="196" t="s">
        <v>7013</v>
      </c>
      <c r="I4237" s="197">
        <v>0</v>
      </c>
      <c r="J4237" s="197">
        <v>420</v>
      </c>
      <c r="K4237" s="198">
        <f t="shared" si="66"/>
        <v>420</v>
      </c>
      <c r="L4237" s="199" t="s">
        <v>1580</v>
      </c>
    </row>
    <row r="4238" spans="1:12" ht="56.25" customHeight="1">
      <c r="A4238" s="200" t="s">
        <v>628</v>
      </c>
      <c r="B4238" s="193" t="s">
        <v>627</v>
      </c>
      <c r="C4238" s="194">
        <v>42815</v>
      </c>
      <c r="D4238" s="194" t="s">
        <v>7014</v>
      </c>
      <c r="E4238" s="195" t="s">
        <v>3</v>
      </c>
      <c r="F4238" s="195">
        <v>1486059</v>
      </c>
      <c r="G4238" s="195"/>
      <c r="H4238" s="196" t="s">
        <v>7015</v>
      </c>
      <c r="I4238" s="197">
        <v>0</v>
      </c>
      <c r="J4238" s="197">
        <v>30</v>
      </c>
      <c r="K4238" s="198">
        <f t="shared" si="66"/>
        <v>30</v>
      </c>
      <c r="L4238" s="199" t="s">
        <v>1580</v>
      </c>
    </row>
    <row r="4239" spans="1:12" ht="56.25" customHeight="1">
      <c r="A4239" s="200" t="s">
        <v>628</v>
      </c>
      <c r="B4239" s="193" t="s">
        <v>627</v>
      </c>
      <c r="C4239" s="194">
        <v>42815</v>
      </c>
      <c r="D4239" s="194" t="s">
        <v>7016</v>
      </c>
      <c r="E4239" s="195" t="s">
        <v>3</v>
      </c>
      <c r="F4239" s="195">
        <v>1486069</v>
      </c>
      <c r="G4239" s="195"/>
      <c r="H4239" s="196" t="s">
        <v>7017</v>
      </c>
      <c r="I4239" s="197">
        <v>0</v>
      </c>
      <c r="J4239" s="197">
        <v>231.26</v>
      </c>
      <c r="K4239" s="198">
        <f t="shared" si="66"/>
        <v>231.26</v>
      </c>
      <c r="L4239" s="199" t="s">
        <v>1580</v>
      </c>
    </row>
    <row r="4240" spans="1:12" ht="56.25" customHeight="1">
      <c r="A4240" s="200">
        <v>132</v>
      </c>
      <c r="B4240" s="193" t="s">
        <v>1414</v>
      </c>
      <c r="C4240" s="194">
        <v>42815</v>
      </c>
      <c r="D4240" s="194" t="s">
        <v>4883</v>
      </c>
      <c r="E4240" s="195" t="s">
        <v>3</v>
      </c>
      <c r="F4240" s="195">
        <v>1486077</v>
      </c>
      <c r="G4240" s="195"/>
      <c r="H4240" s="196" t="s">
        <v>4884</v>
      </c>
      <c r="I4240" s="197">
        <v>0</v>
      </c>
      <c r="J4240" s="197">
        <v>750</v>
      </c>
      <c r="K4240" s="198">
        <f t="shared" si="66"/>
        <v>750</v>
      </c>
      <c r="L4240" s="199" t="s">
        <v>1580</v>
      </c>
    </row>
    <row r="4241" spans="1:12" ht="56.25" customHeight="1">
      <c r="A4241" s="200">
        <v>130</v>
      </c>
      <c r="B4241" s="193" t="s">
        <v>4832</v>
      </c>
      <c r="C4241" s="194">
        <v>42815</v>
      </c>
      <c r="D4241" s="194" t="s">
        <v>4845</v>
      </c>
      <c r="E4241" s="195" t="s">
        <v>3</v>
      </c>
      <c r="F4241" s="195">
        <v>1486087</v>
      </c>
      <c r="G4241" s="195"/>
      <c r="H4241" s="196" t="s">
        <v>4846</v>
      </c>
      <c r="I4241" s="197">
        <v>0</v>
      </c>
      <c r="J4241" s="197">
        <v>200</v>
      </c>
      <c r="K4241" s="198">
        <f t="shared" si="66"/>
        <v>200</v>
      </c>
      <c r="L4241" s="199" t="s">
        <v>1580</v>
      </c>
    </row>
    <row r="4242" spans="1:12" ht="56.25" customHeight="1">
      <c r="A4242" s="200">
        <v>344</v>
      </c>
      <c r="B4242" s="193" t="s">
        <v>1484</v>
      </c>
      <c r="C4242" s="194">
        <v>42815</v>
      </c>
      <c r="D4242" s="194" t="s">
        <v>5415</v>
      </c>
      <c r="E4242" s="195" t="s">
        <v>3</v>
      </c>
      <c r="F4242" s="195">
        <v>1486090</v>
      </c>
      <c r="G4242" s="195"/>
      <c r="H4242" s="196" t="s">
        <v>5416</v>
      </c>
      <c r="I4242" s="197">
        <v>0</v>
      </c>
      <c r="J4242" s="197">
        <v>24603.15</v>
      </c>
      <c r="K4242" s="198">
        <f t="shared" si="66"/>
        <v>24603.15</v>
      </c>
      <c r="L4242" s="199" t="s">
        <v>1580</v>
      </c>
    </row>
    <row r="4243" spans="1:12" ht="56.25" customHeight="1">
      <c r="A4243" s="200">
        <v>344</v>
      </c>
      <c r="B4243" s="193" t="s">
        <v>1484</v>
      </c>
      <c r="C4243" s="194">
        <v>42815</v>
      </c>
      <c r="D4243" s="194" t="s">
        <v>5417</v>
      </c>
      <c r="E4243" s="195" t="s">
        <v>3</v>
      </c>
      <c r="F4243" s="195">
        <v>1486092</v>
      </c>
      <c r="G4243" s="195"/>
      <c r="H4243" s="196" t="s">
        <v>5418</v>
      </c>
      <c r="I4243" s="197">
        <v>0</v>
      </c>
      <c r="J4243" s="197">
        <v>1720</v>
      </c>
      <c r="K4243" s="198">
        <f t="shared" si="66"/>
        <v>1720</v>
      </c>
      <c r="L4243" s="199" t="s">
        <v>1580</v>
      </c>
    </row>
    <row r="4244" spans="1:12" ht="56.25" customHeight="1">
      <c r="A4244" s="200">
        <v>526</v>
      </c>
      <c r="B4244" s="193" t="s">
        <v>1411</v>
      </c>
      <c r="C4244" s="194">
        <v>42815</v>
      </c>
      <c r="D4244" s="194" t="s">
        <v>6035</v>
      </c>
      <c r="E4244" s="195" t="s">
        <v>3</v>
      </c>
      <c r="F4244" s="195">
        <v>1486111</v>
      </c>
      <c r="G4244" s="195"/>
      <c r="H4244" s="196" t="s">
        <v>6036</v>
      </c>
      <c r="I4244" s="197">
        <v>0</v>
      </c>
      <c r="J4244" s="197">
        <v>60</v>
      </c>
      <c r="K4244" s="198">
        <f t="shared" si="66"/>
        <v>60</v>
      </c>
      <c r="L4244" s="199" t="s">
        <v>1580</v>
      </c>
    </row>
    <row r="4245" spans="1:12" ht="56.25" customHeight="1">
      <c r="A4245" s="200">
        <v>526</v>
      </c>
      <c r="B4245" s="193" t="s">
        <v>1411</v>
      </c>
      <c r="C4245" s="194">
        <v>42815</v>
      </c>
      <c r="D4245" s="194" t="s">
        <v>6037</v>
      </c>
      <c r="E4245" s="195" t="s">
        <v>3</v>
      </c>
      <c r="F4245" s="195">
        <v>1486112</v>
      </c>
      <c r="G4245" s="195"/>
      <c r="H4245" s="196" t="s">
        <v>6038</v>
      </c>
      <c r="I4245" s="197">
        <v>0</v>
      </c>
      <c r="J4245" s="197">
        <v>60</v>
      </c>
      <c r="K4245" s="198">
        <f t="shared" si="66"/>
        <v>60</v>
      </c>
      <c r="L4245" s="199" t="s">
        <v>1580</v>
      </c>
    </row>
    <row r="4246" spans="1:12" ht="56.25" customHeight="1">
      <c r="A4246" s="200">
        <v>35</v>
      </c>
      <c r="B4246" s="193" t="s">
        <v>1403</v>
      </c>
      <c r="C4246" s="194">
        <v>42816</v>
      </c>
      <c r="D4246" s="194" t="s">
        <v>4304</v>
      </c>
      <c r="E4246" s="195" t="s">
        <v>3</v>
      </c>
      <c r="F4246" s="195">
        <v>1486262</v>
      </c>
      <c r="G4246" s="195"/>
      <c r="H4246" s="196" t="s">
        <v>4305</v>
      </c>
      <c r="I4246" s="197">
        <v>0</v>
      </c>
      <c r="J4246" s="197">
        <v>23307.52</v>
      </c>
      <c r="K4246" s="198">
        <f t="shared" si="66"/>
        <v>23307.52</v>
      </c>
      <c r="L4246" s="199" t="s">
        <v>1580</v>
      </c>
    </row>
    <row r="4247" spans="1:12" ht="56.25" customHeight="1">
      <c r="A4247" s="200">
        <v>340</v>
      </c>
      <c r="B4247" s="193" t="s">
        <v>1401</v>
      </c>
      <c r="C4247" s="194">
        <v>42816</v>
      </c>
      <c r="D4247" s="194" t="s">
        <v>5361</v>
      </c>
      <c r="E4247" s="195" t="s">
        <v>3</v>
      </c>
      <c r="F4247" s="195">
        <v>1486318</v>
      </c>
      <c r="G4247" s="195"/>
      <c r="H4247" s="196" t="s">
        <v>5362</v>
      </c>
      <c r="I4247" s="197">
        <v>0</v>
      </c>
      <c r="J4247" s="197">
        <v>16148.05</v>
      </c>
      <c r="K4247" s="198">
        <f t="shared" si="66"/>
        <v>16148.05</v>
      </c>
      <c r="L4247" s="199" t="s">
        <v>1580</v>
      </c>
    </row>
    <row r="4248" spans="1:12" ht="56.25" customHeight="1">
      <c r="A4248" s="200">
        <v>340</v>
      </c>
      <c r="B4248" s="193" t="s">
        <v>1401</v>
      </c>
      <c r="C4248" s="194">
        <v>42816</v>
      </c>
      <c r="D4248" s="194" t="s">
        <v>5363</v>
      </c>
      <c r="E4248" s="195" t="s">
        <v>3</v>
      </c>
      <c r="F4248" s="195">
        <v>1486320</v>
      </c>
      <c r="G4248" s="195"/>
      <c r="H4248" s="196" t="s">
        <v>5364</v>
      </c>
      <c r="I4248" s="197">
        <v>0</v>
      </c>
      <c r="J4248" s="197">
        <v>25866.39</v>
      </c>
      <c r="K4248" s="198">
        <f t="shared" si="66"/>
        <v>25866.39</v>
      </c>
      <c r="L4248" s="199" t="s">
        <v>1580</v>
      </c>
    </row>
    <row r="4249" spans="1:12" ht="56.25" customHeight="1">
      <c r="A4249" s="200">
        <v>163</v>
      </c>
      <c r="B4249" s="193" t="s">
        <v>1340</v>
      </c>
      <c r="C4249" s="194">
        <v>42816</v>
      </c>
      <c r="D4249" s="194" t="s">
        <v>4901</v>
      </c>
      <c r="E4249" s="195" t="s">
        <v>3</v>
      </c>
      <c r="F4249" s="195">
        <v>1486361</v>
      </c>
      <c r="G4249" s="195"/>
      <c r="H4249" s="196" t="s">
        <v>4902</v>
      </c>
      <c r="I4249" s="197">
        <v>0</v>
      </c>
      <c r="J4249" s="197">
        <v>112.2</v>
      </c>
      <c r="K4249" s="198">
        <f t="shared" si="66"/>
        <v>112.2</v>
      </c>
      <c r="L4249" s="199" t="s">
        <v>1580</v>
      </c>
    </row>
    <row r="4250" spans="1:12" ht="56.25" customHeight="1">
      <c r="A4250" s="200" t="s">
        <v>628</v>
      </c>
      <c r="B4250" s="193" t="s">
        <v>627</v>
      </c>
      <c r="C4250" s="194">
        <v>42816</v>
      </c>
      <c r="D4250" s="194" t="s">
        <v>7018</v>
      </c>
      <c r="E4250" s="195" t="s">
        <v>3</v>
      </c>
      <c r="F4250" s="195">
        <v>1486244</v>
      </c>
      <c r="G4250" s="195"/>
      <c r="H4250" s="196" t="s">
        <v>7019</v>
      </c>
      <c r="I4250" s="197">
        <v>0</v>
      </c>
      <c r="J4250" s="197">
        <v>165</v>
      </c>
      <c r="K4250" s="198">
        <f t="shared" si="66"/>
        <v>165</v>
      </c>
      <c r="L4250" s="199" t="s">
        <v>1580</v>
      </c>
    </row>
    <row r="4251" spans="1:12" ht="56.25" customHeight="1">
      <c r="A4251" s="200">
        <v>130</v>
      </c>
      <c r="B4251" s="193" t="s">
        <v>4832</v>
      </c>
      <c r="C4251" s="194">
        <v>42816</v>
      </c>
      <c r="D4251" s="194" t="s">
        <v>4847</v>
      </c>
      <c r="E4251" s="195" t="s">
        <v>3</v>
      </c>
      <c r="F4251" s="195">
        <v>1486333</v>
      </c>
      <c r="G4251" s="195"/>
      <c r="H4251" s="196" t="s">
        <v>4848</v>
      </c>
      <c r="I4251" s="197">
        <v>0</v>
      </c>
      <c r="J4251" s="197">
        <v>91350</v>
      </c>
      <c r="K4251" s="198">
        <f t="shared" si="66"/>
        <v>91350</v>
      </c>
      <c r="L4251" s="199" t="s">
        <v>1580</v>
      </c>
    </row>
    <row r="4252" spans="1:12" ht="56.25" customHeight="1">
      <c r="A4252" s="200" t="s">
        <v>628</v>
      </c>
      <c r="B4252" s="193" t="s">
        <v>627</v>
      </c>
      <c r="C4252" s="194">
        <v>42816</v>
      </c>
      <c r="D4252" s="194" t="s">
        <v>7020</v>
      </c>
      <c r="E4252" s="195" t="s">
        <v>3</v>
      </c>
      <c r="F4252" s="195">
        <v>1486367</v>
      </c>
      <c r="G4252" s="195"/>
      <c r="H4252" s="196" t="s">
        <v>7021</v>
      </c>
      <c r="I4252" s="197">
        <v>0</v>
      </c>
      <c r="J4252" s="197">
        <v>16880.13</v>
      </c>
      <c r="K4252" s="198">
        <f t="shared" si="66"/>
        <v>16880.13</v>
      </c>
      <c r="L4252" s="199" t="s">
        <v>1580</v>
      </c>
    </row>
    <row r="4253" spans="1:12" ht="56.25" customHeight="1">
      <c r="A4253" s="200">
        <v>580</v>
      </c>
      <c r="B4253" s="193" t="s">
        <v>1326</v>
      </c>
      <c r="C4253" s="194">
        <v>42816</v>
      </c>
      <c r="D4253" s="194" t="s">
        <v>6118</v>
      </c>
      <c r="E4253" s="195" t="s">
        <v>3</v>
      </c>
      <c r="F4253" s="195">
        <v>1486412</v>
      </c>
      <c r="G4253" s="195"/>
      <c r="H4253" s="196" t="s">
        <v>6119</v>
      </c>
      <c r="I4253" s="197">
        <v>0</v>
      </c>
      <c r="J4253" s="197">
        <v>28.11</v>
      </c>
      <c r="K4253" s="198">
        <f t="shared" si="66"/>
        <v>28.11</v>
      </c>
      <c r="L4253" s="199" t="s">
        <v>1580</v>
      </c>
    </row>
    <row r="4254" spans="1:12" ht="56.25" customHeight="1">
      <c r="A4254" s="200" t="s">
        <v>628</v>
      </c>
      <c r="B4254" s="193" t="s">
        <v>627</v>
      </c>
      <c r="C4254" s="194">
        <v>42816</v>
      </c>
      <c r="D4254" s="194" t="s">
        <v>7022</v>
      </c>
      <c r="E4254" s="195" t="s">
        <v>3</v>
      </c>
      <c r="F4254" s="195">
        <v>1486430</v>
      </c>
      <c r="G4254" s="195"/>
      <c r="H4254" s="196" t="s">
        <v>7023</v>
      </c>
      <c r="I4254" s="197">
        <v>0</v>
      </c>
      <c r="J4254" s="197">
        <v>90</v>
      </c>
      <c r="K4254" s="198">
        <f t="shared" si="66"/>
        <v>90</v>
      </c>
      <c r="L4254" s="199" t="s">
        <v>1580</v>
      </c>
    </row>
    <row r="4255" spans="1:12" ht="56.25" customHeight="1">
      <c r="A4255" s="200" t="s">
        <v>628</v>
      </c>
      <c r="B4255" s="193" t="s">
        <v>627</v>
      </c>
      <c r="C4255" s="194">
        <v>42816</v>
      </c>
      <c r="D4255" s="194" t="s">
        <v>7024</v>
      </c>
      <c r="E4255" s="195" t="s">
        <v>3</v>
      </c>
      <c r="F4255" s="195">
        <v>1486441</v>
      </c>
      <c r="G4255" s="195"/>
      <c r="H4255" s="196" t="s">
        <v>7025</v>
      </c>
      <c r="I4255" s="197">
        <v>0</v>
      </c>
      <c r="J4255" s="197">
        <v>3593.06</v>
      </c>
      <c r="K4255" s="198">
        <f t="shared" si="66"/>
        <v>3593.06</v>
      </c>
      <c r="L4255" s="199" t="s">
        <v>1580</v>
      </c>
    </row>
    <row r="4256" spans="1:12" ht="56.25" customHeight="1">
      <c r="A4256" s="200">
        <v>212</v>
      </c>
      <c r="B4256" s="193" t="s">
        <v>4956</v>
      </c>
      <c r="C4256" s="194">
        <v>42816</v>
      </c>
      <c r="D4256" s="194" t="s">
        <v>4967</v>
      </c>
      <c r="E4256" s="195" t="s">
        <v>3</v>
      </c>
      <c r="F4256" s="195">
        <v>1486450</v>
      </c>
      <c r="G4256" s="195"/>
      <c r="H4256" s="196" t="s">
        <v>4968</v>
      </c>
      <c r="I4256" s="197">
        <v>0</v>
      </c>
      <c r="J4256" s="197">
        <v>438</v>
      </c>
      <c r="K4256" s="198">
        <f t="shared" si="66"/>
        <v>438</v>
      </c>
      <c r="L4256" s="199" t="s">
        <v>1580</v>
      </c>
    </row>
    <row r="4257" spans="1:12" ht="56.25" customHeight="1">
      <c r="A4257" s="200">
        <v>526</v>
      </c>
      <c r="B4257" s="193" t="s">
        <v>1411</v>
      </c>
      <c r="C4257" s="194">
        <v>42816</v>
      </c>
      <c r="D4257" s="194" t="s">
        <v>6039</v>
      </c>
      <c r="E4257" s="195" t="s">
        <v>3</v>
      </c>
      <c r="F4257" s="195">
        <v>1486469</v>
      </c>
      <c r="G4257" s="195"/>
      <c r="H4257" s="196" t="s">
        <v>6040</v>
      </c>
      <c r="I4257" s="197">
        <v>0</v>
      </c>
      <c r="J4257" s="197">
        <v>304</v>
      </c>
      <c r="K4257" s="198">
        <f t="shared" si="66"/>
        <v>304</v>
      </c>
      <c r="L4257" s="199" t="s">
        <v>1580</v>
      </c>
    </row>
    <row r="4258" spans="1:12" ht="56.25" customHeight="1">
      <c r="A4258" s="200">
        <v>526</v>
      </c>
      <c r="B4258" s="193" t="s">
        <v>1411</v>
      </c>
      <c r="C4258" s="194">
        <v>42816</v>
      </c>
      <c r="D4258" s="194" t="s">
        <v>6041</v>
      </c>
      <c r="E4258" s="195" t="s">
        <v>3</v>
      </c>
      <c r="F4258" s="195">
        <v>1486477</v>
      </c>
      <c r="G4258" s="195"/>
      <c r="H4258" s="196" t="s">
        <v>6042</v>
      </c>
      <c r="I4258" s="197">
        <v>0</v>
      </c>
      <c r="J4258" s="197">
        <v>122</v>
      </c>
      <c r="K4258" s="198">
        <f t="shared" si="66"/>
        <v>122</v>
      </c>
      <c r="L4258" s="199" t="s">
        <v>1580</v>
      </c>
    </row>
    <row r="4259" spans="1:12" ht="56.25" customHeight="1">
      <c r="A4259" s="200">
        <v>203</v>
      </c>
      <c r="B4259" s="193" t="s">
        <v>1332</v>
      </c>
      <c r="C4259" s="194">
        <v>42816</v>
      </c>
      <c r="D4259" s="194" t="s">
        <v>4949</v>
      </c>
      <c r="E4259" s="195" t="s">
        <v>3</v>
      </c>
      <c r="F4259" s="195">
        <v>1486488</v>
      </c>
      <c r="G4259" s="195"/>
      <c r="H4259" s="196" t="s">
        <v>4950</v>
      </c>
      <c r="I4259" s="197">
        <v>0</v>
      </c>
      <c r="J4259" s="197">
        <v>20</v>
      </c>
      <c r="K4259" s="198">
        <f t="shared" si="66"/>
        <v>20</v>
      </c>
      <c r="L4259" s="199" t="s">
        <v>1580</v>
      </c>
    </row>
    <row r="4260" spans="1:12" ht="56.25" customHeight="1">
      <c r="A4260" s="200">
        <v>203</v>
      </c>
      <c r="B4260" s="193" t="s">
        <v>1332</v>
      </c>
      <c r="C4260" s="194">
        <v>42816</v>
      </c>
      <c r="D4260" s="194" t="s">
        <v>4951</v>
      </c>
      <c r="E4260" s="195" t="s">
        <v>3</v>
      </c>
      <c r="F4260" s="195">
        <v>1486491</v>
      </c>
      <c r="G4260" s="195"/>
      <c r="H4260" s="196" t="s">
        <v>4952</v>
      </c>
      <c r="I4260" s="197">
        <v>0</v>
      </c>
      <c r="J4260" s="197">
        <v>20</v>
      </c>
      <c r="K4260" s="198">
        <f t="shared" si="66"/>
        <v>20</v>
      </c>
      <c r="L4260" s="199" t="s">
        <v>1580</v>
      </c>
    </row>
    <row r="4261" spans="1:12" ht="56.25" customHeight="1">
      <c r="A4261" s="200">
        <v>203</v>
      </c>
      <c r="B4261" s="193" t="s">
        <v>1332</v>
      </c>
      <c r="C4261" s="194">
        <v>42816</v>
      </c>
      <c r="D4261" s="194" t="s">
        <v>4953</v>
      </c>
      <c r="E4261" s="195" t="s">
        <v>3</v>
      </c>
      <c r="F4261" s="195">
        <v>1486497</v>
      </c>
      <c r="G4261" s="195"/>
      <c r="H4261" s="196" t="s">
        <v>4954</v>
      </c>
      <c r="I4261" s="197">
        <v>0</v>
      </c>
      <c r="J4261" s="197">
        <v>20</v>
      </c>
      <c r="K4261" s="198">
        <f t="shared" si="66"/>
        <v>20</v>
      </c>
      <c r="L4261" s="199" t="s">
        <v>1580</v>
      </c>
    </row>
    <row r="4262" spans="1:12" ht="56.25" customHeight="1">
      <c r="A4262" s="200" t="s">
        <v>628</v>
      </c>
      <c r="B4262" s="193" t="s">
        <v>627</v>
      </c>
      <c r="C4262" s="194">
        <v>42816</v>
      </c>
      <c r="D4262" s="194" t="s">
        <v>7026</v>
      </c>
      <c r="E4262" s="195" t="s">
        <v>3</v>
      </c>
      <c r="F4262" s="195">
        <v>1486522</v>
      </c>
      <c r="G4262" s="195"/>
      <c r="H4262" s="196" t="s">
        <v>7027</v>
      </c>
      <c r="I4262" s="197">
        <v>0</v>
      </c>
      <c r="J4262" s="197">
        <v>228</v>
      </c>
      <c r="K4262" s="198">
        <f t="shared" si="66"/>
        <v>228</v>
      </c>
      <c r="L4262" s="199" t="s">
        <v>1580</v>
      </c>
    </row>
    <row r="4263" spans="1:12" ht="56.25" customHeight="1">
      <c r="A4263" s="200" t="s">
        <v>628</v>
      </c>
      <c r="B4263" s="193" t="s">
        <v>627</v>
      </c>
      <c r="C4263" s="194">
        <v>42816</v>
      </c>
      <c r="D4263" s="194" t="s">
        <v>7028</v>
      </c>
      <c r="E4263" s="195" t="s">
        <v>3</v>
      </c>
      <c r="F4263" s="195">
        <v>1486523</v>
      </c>
      <c r="G4263" s="195"/>
      <c r="H4263" s="196" t="s">
        <v>7027</v>
      </c>
      <c r="I4263" s="197">
        <v>0</v>
      </c>
      <c r="J4263" s="197">
        <v>196</v>
      </c>
      <c r="K4263" s="198">
        <f t="shared" si="66"/>
        <v>196</v>
      </c>
      <c r="L4263" s="199" t="s">
        <v>1580</v>
      </c>
    </row>
    <row r="4264" spans="1:12" ht="56.25" customHeight="1">
      <c r="A4264" s="200">
        <v>650</v>
      </c>
      <c r="B4264" s="193" t="s">
        <v>1419</v>
      </c>
      <c r="C4264" s="194">
        <v>42817</v>
      </c>
      <c r="D4264" s="194" t="s">
        <v>6237</v>
      </c>
      <c r="E4264" s="195" t="s">
        <v>3</v>
      </c>
      <c r="F4264" s="195">
        <v>1486639</v>
      </c>
      <c r="G4264" s="195"/>
      <c r="H4264" s="196" t="s">
        <v>6238</v>
      </c>
      <c r="I4264" s="197">
        <v>0</v>
      </c>
      <c r="J4264" s="197">
        <v>501.25</v>
      </c>
      <c r="K4264" s="198">
        <f t="shared" si="66"/>
        <v>501.25</v>
      </c>
      <c r="L4264" s="199" t="s">
        <v>1580</v>
      </c>
    </row>
    <row r="4265" spans="1:12" ht="56.25" customHeight="1">
      <c r="A4265" s="200">
        <v>650</v>
      </c>
      <c r="B4265" s="193" t="s">
        <v>1419</v>
      </c>
      <c r="C4265" s="194">
        <v>42817</v>
      </c>
      <c r="D4265" s="194" t="s">
        <v>6239</v>
      </c>
      <c r="E4265" s="195" t="s">
        <v>3</v>
      </c>
      <c r="F4265" s="195">
        <v>1486641</v>
      </c>
      <c r="G4265" s="195"/>
      <c r="H4265" s="196" t="s">
        <v>6240</v>
      </c>
      <c r="I4265" s="197">
        <v>0</v>
      </c>
      <c r="J4265" s="197">
        <v>1200.23</v>
      </c>
      <c r="K4265" s="198">
        <f t="shared" si="66"/>
        <v>1200.23</v>
      </c>
      <c r="L4265" s="199" t="s">
        <v>1580</v>
      </c>
    </row>
    <row r="4266" spans="1:12" ht="56.25" customHeight="1">
      <c r="A4266" s="200">
        <v>169</v>
      </c>
      <c r="B4266" s="193" t="s">
        <v>1338</v>
      </c>
      <c r="C4266" s="194">
        <v>42817</v>
      </c>
      <c r="D4266" s="194" t="s">
        <v>4905</v>
      </c>
      <c r="E4266" s="195" t="s">
        <v>3</v>
      </c>
      <c r="F4266" s="195">
        <v>1486643</v>
      </c>
      <c r="G4266" s="195"/>
      <c r="H4266" s="196" t="s">
        <v>4906</v>
      </c>
      <c r="I4266" s="197">
        <v>0</v>
      </c>
      <c r="J4266" s="197">
        <v>8545.94</v>
      </c>
      <c r="K4266" s="198">
        <f t="shared" si="66"/>
        <v>8545.94</v>
      </c>
      <c r="L4266" s="199" t="s">
        <v>1580</v>
      </c>
    </row>
    <row r="4267" spans="1:12" ht="56.25" customHeight="1">
      <c r="A4267" s="200">
        <v>254</v>
      </c>
      <c r="B4267" s="193" t="s">
        <v>1335</v>
      </c>
      <c r="C4267" s="194">
        <v>42817</v>
      </c>
      <c r="D4267" s="194" t="s">
        <v>5057</v>
      </c>
      <c r="E4267" s="195" t="s">
        <v>3</v>
      </c>
      <c r="F4267" s="195">
        <v>1486645</v>
      </c>
      <c r="G4267" s="195"/>
      <c r="H4267" s="196" t="s">
        <v>5058</v>
      </c>
      <c r="I4267" s="197">
        <v>0</v>
      </c>
      <c r="J4267" s="197">
        <v>20000</v>
      </c>
      <c r="K4267" s="198">
        <f t="shared" si="66"/>
        <v>20000</v>
      </c>
      <c r="L4267" s="199" t="s">
        <v>1580</v>
      </c>
    </row>
    <row r="4268" spans="1:12" ht="56.25" customHeight="1">
      <c r="A4268" s="200">
        <v>660</v>
      </c>
      <c r="B4268" s="193" t="s">
        <v>1327</v>
      </c>
      <c r="C4268" s="194">
        <v>42817</v>
      </c>
      <c r="D4268" s="194" t="s">
        <v>6269</v>
      </c>
      <c r="E4268" s="195" t="s">
        <v>3</v>
      </c>
      <c r="F4268" s="195">
        <v>1486647</v>
      </c>
      <c r="G4268" s="195"/>
      <c r="H4268" s="196" t="s">
        <v>6270</v>
      </c>
      <c r="I4268" s="197">
        <v>0</v>
      </c>
      <c r="J4268" s="197">
        <v>353</v>
      </c>
      <c r="K4268" s="198">
        <f t="shared" si="66"/>
        <v>353</v>
      </c>
      <c r="L4268" s="199" t="s">
        <v>1580</v>
      </c>
    </row>
    <row r="4269" spans="1:12" ht="56.25" customHeight="1">
      <c r="A4269" s="200">
        <v>254</v>
      </c>
      <c r="B4269" s="193" t="s">
        <v>1335</v>
      </c>
      <c r="C4269" s="194">
        <v>42817</v>
      </c>
      <c r="D4269" s="194" t="s">
        <v>5059</v>
      </c>
      <c r="E4269" s="195" t="s">
        <v>3</v>
      </c>
      <c r="F4269" s="195">
        <v>1486648</v>
      </c>
      <c r="G4269" s="195"/>
      <c r="H4269" s="196" t="s">
        <v>5060</v>
      </c>
      <c r="I4269" s="197">
        <v>0</v>
      </c>
      <c r="J4269" s="197">
        <v>52985</v>
      </c>
      <c r="K4269" s="198">
        <f t="shared" si="66"/>
        <v>52985</v>
      </c>
      <c r="L4269" s="199" t="s">
        <v>1580</v>
      </c>
    </row>
    <row r="4270" spans="1:12" ht="56.25" customHeight="1">
      <c r="A4270" s="200">
        <v>660</v>
      </c>
      <c r="B4270" s="193" t="s">
        <v>1327</v>
      </c>
      <c r="C4270" s="194">
        <v>42817</v>
      </c>
      <c r="D4270" s="194" t="s">
        <v>6271</v>
      </c>
      <c r="E4270" s="195" t="s">
        <v>3</v>
      </c>
      <c r="F4270" s="195">
        <v>1486649</v>
      </c>
      <c r="G4270" s="195"/>
      <c r="H4270" s="196" t="s">
        <v>6272</v>
      </c>
      <c r="I4270" s="197">
        <v>0</v>
      </c>
      <c r="J4270" s="197">
        <v>35</v>
      </c>
      <c r="K4270" s="198">
        <f t="shared" si="66"/>
        <v>35</v>
      </c>
      <c r="L4270" s="199" t="s">
        <v>1580</v>
      </c>
    </row>
    <row r="4271" spans="1:12" ht="56.25" customHeight="1">
      <c r="A4271" s="200">
        <v>254</v>
      </c>
      <c r="B4271" s="193" t="s">
        <v>1335</v>
      </c>
      <c r="C4271" s="194">
        <v>42817</v>
      </c>
      <c r="D4271" s="194" t="s">
        <v>5061</v>
      </c>
      <c r="E4271" s="195" t="s">
        <v>3</v>
      </c>
      <c r="F4271" s="195">
        <v>1486651</v>
      </c>
      <c r="G4271" s="195"/>
      <c r="H4271" s="196" t="s">
        <v>5062</v>
      </c>
      <c r="I4271" s="197">
        <v>0</v>
      </c>
      <c r="J4271" s="197">
        <v>189472</v>
      </c>
      <c r="K4271" s="198">
        <f t="shared" si="66"/>
        <v>189472</v>
      </c>
      <c r="L4271" s="199" t="s">
        <v>1580</v>
      </c>
    </row>
    <row r="4272" spans="1:12" ht="56.25" customHeight="1">
      <c r="A4272" s="200">
        <v>660</v>
      </c>
      <c r="B4272" s="193" t="s">
        <v>1327</v>
      </c>
      <c r="C4272" s="194">
        <v>42817</v>
      </c>
      <c r="D4272" s="194" t="s">
        <v>6273</v>
      </c>
      <c r="E4272" s="195" t="s">
        <v>3</v>
      </c>
      <c r="F4272" s="195">
        <v>1486652</v>
      </c>
      <c r="G4272" s="195"/>
      <c r="H4272" s="196" t="s">
        <v>6274</v>
      </c>
      <c r="I4272" s="197">
        <v>0</v>
      </c>
      <c r="J4272" s="197">
        <v>1389</v>
      </c>
      <c r="K4272" s="198">
        <f t="shared" si="66"/>
        <v>1389</v>
      </c>
      <c r="L4272" s="199" t="s">
        <v>1580</v>
      </c>
    </row>
    <row r="4273" spans="1:12" ht="56.25" customHeight="1">
      <c r="A4273" s="200">
        <v>254</v>
      </c>
      <c r="B4273" s="193" t="s">
        <v>1335</v>
      </c>
      <c r="C4273" s="194">
        <v>42817</v>
      </c>
      <c r="D4273" s="194" t="s">
        <v>5063</v>
      </c>
      <c r="E4273" s="195" t="s">
        <v>3</v>
      </c>
      <c r="F4273" s="195">
        <v>1486653</v>
      </c>
      <c r="G4273" s="195"/>
      <c r="H4273" s="196" t="s">
        <v>5064</v>
      </c>
      <c r="I4273" s="197">
        <v>0</v>
      </c>
      <c r="J4273" s="197">
        <v>259327</v>
      </c>
      <c r="K4273" s="198">
        <f t="shared" si="66"/>
        <v>259327</v>
      </c>
      <c r="L4273" s="199" t="s">
        <v>1580</v>
      </c>
    </row>
    <row r="4274" spans="1:12" ht="56.25" customHeight="1">
      <c r="A4274" s="200" t="s">
        <v>635</v>
      </c>
      <c r="B4274" s="193" t="s">
        <v>636</v>
      </c>
      <c r="C4274" s="194">
        <v>42817</v>
      </c>
      <c r="D4274" s="194" t="s">
        <v>7846</v>
      </c>
      <c r="E4274" s="195" t="s">
        <v>3</v>
      </c>
      <c r="F4274" s="195">
        <v>1486727</v>
      </c>
      <c r="G4274" s="195"/>
      <c r="H4274" s="196" t="s">
        <v>7847</v>
      </c>
      <c r="I4274" s="197">
        <v>0</v>
      </c>
      <c r="J4274" s="197">
        <v>445.93</v>
      </c>
      <c r="K4274" s="198">
        <f t="shared" si="66"/>
        <v>445.93</v>
      </c>
      <c r="L4274" s="199" t="s">
        <v>1580</v>
      </c>
    </row>
    <row r="4275" spans="1:12" ht="56.25" customHeight="1">
      <c r="A4275" s="200">
        <v>15</v>
      </c>
      <c r="B4275" s="193" t="s">
        <v>1265</v>
      </c>
      <c r="C4275" s="194">
        <v>42817</v>
      </c>
      <c r="D4275" s="194" t="s">
        <v>2641</v>
      </c>
      <c r="E4275" s="195" t="s">
        <v>3</v>
      </c>
      <c r="F4275" s="195">
        <v>1486734</v>
      </c>
      <c r="G4275" s="195"/>
      <c r="H4275" s="196" t="s">
        <v>2642</v>
      </c>
      <c r="I4275" s="197">
        <v>0</v>
      </c>
      <c r="J4275" s="197">
        <v>156205.01999999999</v>
      </c>
      <c r="K4275" s="198">
        <f t="shared" si="66"/>
        <v>156205.01999999999</v>
      </c>
      <c r="L4275" s="199" t="s">
        <v>1580</v>
      </c>
    </row>
    <row r="4276" spans="1:12" ht="56.25" customHeight="1">
      <c r="A4276" s="200">
        <v>378</v>
      </c>
      <c r="B4276" s="193" t="s">
        <v>1462</v>
      </c>
      <c r="C4276" s="194">
        <v>42817</v>
      </c>
      <c r="D4276" s="194" t="s">
        <v>5451</v>
      </c>
      <c r="E4276" s="195" t="s">
        <v>3</v>
      </c>
      <c r="F4276" s="195">
        <v>1486640</v>
      </c>
      <c r="G4276" s="195"/>
      <c r="H4276" s="196" t="s">
        <v>5452</v>
      </c>
      <c r="I4276" s="197">
        <v>0</v>
      </c>
      <c r="J4276" s="197">
        <v>403.09</v>
      </c>
      <c r="K4276" s="198">
        <f t="shared" si="66"/>
        <v>403.09</v>
      </c>
      <c r="L4276" s="199" t="s">
        <v>1580</v>
      </c>
    </row>
    <row r="4277" spans="1:12" ht="56.25" customHeight="1">
      <c r="A4277" s="200" t="s">
        <v>628</v>
      </c>
      <c r="B4277" s="193" t="s">
        <v>627</v>
      </c>
      <c r="C4277" s="194">
        <v>42817</v>
      </c>
      <c r="D4277" s="194" t="s">
        <v>7029</v>
      </c>
      <c r="E4277" s="195" t="s">
        <v>3</v>
      </c>
      <c r="F4277" s="195">
        <v>1486654</v>
      </c>
      <c r="G4277" s="195"/>
      <c r="H4277" s="196" t="s">
        <v>7030</v>
      </c>
      <c r="I4277" s="197">
        <v>0</v>
      </c>
      <c r="J4277" s="197">
        <v>1226.93</v>
      </c>
      <c r="K4277" s="198">
        <f t="shared" si="66"/>
        <v>1226.93</v>
      </c>
      <c r="L4277" s="199" t="s">
        <v>1580</v>
      </c>
    </row>
    <row r="4278" spans="1:12" ht="56.25" customHeight="1">
      <c r="A4278" s="200" t="s">
        <v>628</v>
      </c>
      <c r="B4278" s="193" t="s">
        <v>627</v>
      </c>
      <c r="C4278" s="194">
        <v>42817</v>
      </c>
      <c r="D4278" s="194" t="s">
        <v>7031</v>
      </c>
      <c r="E4278" s="195" t="s">
        <v>3</v>
      </c>
      <c r="F4278" s="195">
        <v>1486666</v>
      </c>
      <c r="G4278" s="195"/>
      <c r="H4278" s="196" t="s">
        <v>7032</v>
      </c>
      <c r="I4278" s="197">
        <v>0</v>
      </c>
      <c r="J4278" s="197">
        <v>41.03</v>
      </c>
      <c r="K4278" s="198">
        <f t="shared" si="66"/>
        <v>41.03</v>
      </c>
      <c r="L4278" s="199" t="s">
        <v>1580</v>
      </c>
    </row>
    <row r="4279" spans="1:12" ht="56.25" customHeight="1">
      <c r="A4279" s="200" t="s">
        <v>628</v>
      </c>
      <c r="B4279" s="193" t="s">
        <v>627</v>
      </c>
      <c r="C4279" s="194">
        <v>42817</v>
      </c>
      <c r="D4279" s="194" t="s">
        <v>7033</v>
      </c>
      <c r="E4279" s="195" t="s">
        <v>3</v>
      </c>
      <c r="F4279" s="195">
        <v>1486698</v>
      </c>
      <c r="G4279" s="195"/>
      <c r="H4279" s="196" t="s">
        <v>7034</v>
      </c>
      <c r="I4279" s="197">
        <v>0</v>
      </c>
      <c r="J4279" s="197">
        <v>5256.88</v>
      </c>
      <c r="K4279" s="198">
        <f t="shared" si="66"/>
        <v>5256.88</v>
      </c>
      <c r="L4279" s="199" t="s">
        <v>1580</v>
      </c>
    </row>
    <row r="4280" spans="1:12" ht="56.25" customHeight="1">
      <c r="A4280" s="200" t="s">
        <v>628</v>
      </c>
      <c r="B4280" s="193" t="s">
        <v>627</v>
      </c>
      <c r="C4280" s="194">
        <v>42817</v>
      </c>
      <c r="D4280" s="194" t="s">
        <v>7035</v>
      </c>
      <c r="E4280" s="195" t="s">
        <v>3</v>
      </c>
      <c r="F4280" s="195">
        <v>1486736</v>
      </c>
      <c r="G4280" s="195"/>
      <c r="H4280" s="196" t="s">
        <v>7036</v>
      </c>
      <c r="I4280" s="197">
        <v>0</v>
      </c>
      <c r="J4280" s="197">
        <v>1</v>
      </c>
      <c r="K4280" s="198">
        <f t="shared" si="66"/>
        <v>1</v>
      </c>
      <c r="L4280" s="199" t="s">
        <v>1580</v>
      </c>
    </row>
    <row r="4281" spans="1:12" ht="56.25" customHeight="1">
      <c r="A4281" s="200" t="s">
        <v>628</v>
      </c>
      <c r="B4281" s="193" t="s">
        <v>627</v>
      </c>
      <c r="C4281" s="194">
        <v>42817</v>
      </c>
      <c r="D4281" s="194" t="s">
        <v>7037</v>
      </c>
      <c r="E4281" s="195" t="s">
        <v>3</v>
      </c>
      <c r="F4281" s="195">
        <v>1486737</v>
      </c>
      <c r="G4281" s="195"/>
      <c r="H4281" s="196" t="s">
        <v>7036</v>
      </c>
      <c r="I4281" s="197">
        <v>0</v>
      </c>
      <c r="J4281" s="197">
        <v>1</v>
      </c>
      <c r="K4281" s="198">
        <f t="shared" si="66"/>
        <v>1</v>
      </c>
      <c r="L4281" s="199" t="s">
        <v>1580</v>
      </c>
    </row>
    <row r="4282" spans="1:12" ht="56.25" customHeight="1">
      <c r="A4282" s="200" t="s">
        <v>628</v>
      </c>
      <c r="B4282" s="193" t="s">
        <v>627</v>
      </c>
      <c r="C4282" s="194">
        <v>42817</v>
      </c>
      <c r="D4282" s="194" t="s">
        <v>7038</v>
      </c>
      <c r="E4282" s="195" t="s">
        <v>3</v>
      </c>
      <c r="F4282" s="195">
        <v>1486738</v>
      </c>
      <c r="G4282" s="195"/>
      <c r="H4282" s="196" t="s">
        <v>7036</v>
      </c>
      <c r="I4282" s="197">
        <v>0</v>
      </c>
      <c r="J4282" s="197">
        <v>1</v>
      </c>
      <c r="K4282" s="198">
        <f t="shared" si="66"/>
        <v>1</v>
      </c>
      <c r="L4282" s="199" t="s">
        <v>1580</v>
      </c>
    </row>
    <row r="4283" spans="1:12" ht="56.25" customHeight="1">
      <c r="A4283" s="200" t="s">
        <v>628</v>
      </c>
      <c r="B4283" s="193" t="s">
        <v>627</v>
      </c>
      <c r="C4283" s="194">
        <v>42817</v>
      </c>
      <c r="D4283" s="194" t="s">
        <v>7039</v>
      </c>
      <c r="E4283" s="195" t="s">
        <v>3</v>
      </c>
      <c r="F4283" s="195">
        <v>1486746</v>
      </c>
      <c r="G4283" s="195"/>
      <c r="H4283" s="196" t="s">
        <v>7040</v>
      </c>
      <c r="I4283" s="197">
        <v>0</v>
      </c>
      <c r="J4283" s="197">
        <v>9.6999999999999993</v>
      </c>
      <c r="K4283" s="198">
        <f t="shared" si="66"/>
        <v>9.6999999999999993</v>
      </c>
      <c r="L4283" s="199" t="s">
        <v>1580</v>
      </c>
    </row>
    <row r="4284" spans="1:12" ht="56.25" customHeight="1">
      <c r="A4284" s="200" t="s">
        <v>628</v>
      </c>
      <c r="B4284" s="193" t="s">
        <v>627</v>
      </c>
      <c r="C4284" s="194">
        <v>42817</v>
      </c>
      <c r="D4284" s="194" t="s">
        <v>7041</v>
      </c>
      <c r="E4284" s="195" t="s">
        <v>3</v>
      </c>
      <c r="F4284" s="195">
        <v>1486748</v>
      </c>
      <c r="G4284" s="195"/>
      <c r="H4284" s="196" t="s">
        <v>7042</v>
      </c>
      <c r="I4284" s="197">
        <v>0</v>
      </c>
      <c r="J4284" s="197">
        <v>225</v>
      </c>
      <c r="K4284" s="198">
        <f t="shared" si="66"/>
        <v>225</v>
      </c>
      <c r="L4284" s="199" t="s">
        <v>1580</v>
      </c>
    </row>
    <row r="4285" spans="1:12" ht="56.25" customHeight="1">
      <c r="A4285" s="200" t="s">
        <v>628</v>
      </c>
      <c r="B4285" s="193" t="s">
        <v>627</v>
      </c>
      <c r="C4285" s="194">
        <v>42817</v>
      </c>
      <c r="D4285" s="194" t="s">
        <v>7043</v>
      </c>
      <c r="E4285" s="195" t="s">
        <v>3</v>
      </c>
      <c r="F4285" s="195">
        <v>1486750</v>
      </c>
      <c r="G4285" s="195"/>
      <c r="H4285" s="196" t="s">
        <v>7044</v>
      </c>
      <c r="I4285" s="197">
        <v>0</v>
      </c>
      <c r="J4285" s="197">
        <v>115</v>
      </c>
      <c r="K4285" s="198">
        <f t="shared" si="66"/>
        <v>115</v>
      </c>
      <c r="L4285" s="199" t="s">
        <v>1580</v>
      </c>
    </row>
    <row r="4286" spans="1:12" ht="56.25" customHeight="1">
      <c r="A4286" s="200" t="s">
        <v>628</v>
      </c>
      <c r="B4286" s="193" t="s">
        <v>627</v>
      </c>
      <c r="C4286" s="194">
        <v>42817</v>
      </c>
      <c r="D4286" s="194" t="s">
        <v>7045</v>
      </c>
      <c r="E4286" s="195" t="s">
        <v>3</v>
      </c>
      <c r="F4286" s="195">
        <v>1486751</v>
      </c>
      <c r="G4286" s="195"/>
      <c r="H4286" s="196" t="s">
        <v>7046</v>
      </c>
      <c r="I4286" s="197">
        <v>0</v>
      </c>
      <c r="J4286" s="197">
        <v>115</v>
      </c>
      <c r="K4286" s="198">
        <f t="shared" si="66"/>
        <v>115</v>
      </c>
      <c r="L4286" s="199" t="s">
        <v>1580</v>
      </c>
    </row>
    <row r="4287" spans="1:12" ht="56.25" customHeight="1">
      <c r="A4287" s="200" t="s">
        <v>628</v>
      </c>
      <c r="B4287" s="193" t="s">
        <v>627</v>
      </c>
      <c r="C4287" s="194">
        <v>42817</v>
      </c>
      <c r="D4287" s="194" t="s">
        <v>7047</v>
      </c>
      <c r="E4287" s="195" t="s">
        <v>3</v>
      </c>
      <c r="F4287" s="195">
        <v>1486752</v>
      </c>
      <c r="G4287" s="195"/>
      <c r="H4287" s="196" t="s">
        <v>7044</v>
      </c>
      <c r="I4287" s="197">
        <v>0</v>
      </c>
      <c r="J4287" s="197">
        <v>115</v>
      </c>
      <c r="K4287" s="198">
        <f t="shared" si="66"/>
        <v>115</v>
      </c>
      <c r="L4287" s="199" t="s">
        <v>1580</v>
      </c>
    </row>
    <row r="4288" spans="1:12" ht="56.25" customHeight="1">
      <c r="A4288" s="200" t="s">
        <v>628</v>
      </c>
      <c r="B4288" s="193" t="s">
        <v>627</v>
      </c>
      <c r="C4288" s="194">
        <v>42817</v>
      </c>
      <c r="D4288" s="194" t="s">
        <v>7048</v>
      </c>
      <c r="E4288" s="195" t="s">
        <v>3</v>
      </c>
      <c r="F4288" s="195">
        <v>1486753</v>
      </c>
      <c r="G4288" s="195"/>
      <c r="H4288" s="196" t="s">
        <v>7044</v>
      </c>
      <c r="I4288" s="197">
        <v>0</v>
      </c>
      <c r="J4288" s="197">
        <v>200</v>
      </c>
      <c r="K4288" s="198">
        <f t="shared" si="66"/>
        <v>200</v>
      </c>
      <c r="L4288" s="199" t="s">
        <v>1580</v>
      </c>
    </row>
    <row r="4289" spans="1:12" ht="56.25" customHeight="1">
      <c r="A4289" s="200" t="s">
        <v>628</v>
      </c>
      <c r="B4289" s="193" t="s">
        <v>627</v>
      </c>
      <c r="C4289" s="194">
        <v>42817</v>
      </c>
      <c r="D4289" s="194" t="s">
        <v>7049</v>
      </c>
      <c r="E4289" s="195" t="s">
        <v>3</v>
      </c>
      <c r="F4289" s="195">
        <v>1486754</v>
      </c>
      <c r="G4289" s="195"/>
      <c r="H4289" s="196" t="s">
        <v>7044</v>
      </c>
      <c r="I4289" s="197">
        <v>0</v>
      </c>
      <c r="J4289" s="197">
        <v>300</v>
      </c>
      <c r="K4289" s="198">
        <f t="shared" si="66"/>
        <v>300</v>
      </c>
      <c r="L4289" s="199" t="s">
        <v>1580</v>
      </c>
    </row>
    <row r="4290" spans="1:12" ht="56.25" customHeight="1">
      <c r="A4290" s="200" t="s">
        <v>628</v>
      </c>
      <c r="B4290" s="193" t="s">
        <v>627</v>
      </c>
      <c r="C4290" s="194">
        <v>42817</v>
      </c>
      <c r="D4290" s="194" t="s">
        <v>7050</v>
      </c>
      <c r="E4290" s="195" t="s">
        <v>3</v>
      </c>
      <c r="F4290" s="195">
        <v>1486757</v>
      </c>
      <c r="G4290" s="195"/>
      <c r="H4290" s="196" t="s">
        <v>7051</v>
      </c>
      <c r="I4290" s="197">
        <v>0</v>
      </c>
      <c r="J4290" s="197">
        <v>371</v>
      </c>
      <c r="K4290" s="198">
        <f t="shared" si="66"/>
        <v>371</v>
      </c>
      <c r="L4290" s="199" t="s">
        <v>1580</v>
      </c>
    </row>
    <row r="4291" spans="1:12" ht="56.25" customHeight="1">
      <c r="A4291" s="200">
        <v>70</v>
      </c>
      <c r="B4291" s="193" t="s">
        <v>4499</v>
      </c>
      <c r="C4291" s="194">
        <v>42817</v>
      </c>
      <c r="D4291" s="194" t="s">
        <v>4526</v>
      </c>
      <c r="E4291" s="195" t="s">
        <v>3</v>
      </c>
      <c r="F4291" s="195">
        <v>1486787</v>
      </c>
      <c r="G4291" s="195"/>
      <c r="H4291" s="196" t="s">
        <v>4527</v>
      </c>
      <c r="I4291" s="197">
        <v>0</v>
      </c>
      <c r="J4291" s="197">
        <v>0.05</v>
      </c>
      <c r="K4291" s="198">
        <f t="shared" si="66"/>
        <v>0.05</v>
      </c>
      <c r="L4291" s="199" t="s">
        <v>8305</v>
      </c>
    </row>
    <row r="4292" spans="1:12" ht="56.25" customHeight="1">
      <c r="A4292" s="200">
        <v>222</v>
      </c>
      <c r="B4292" s="193" t="s">
        <v>1398</v>
      </c>
      <c r="C4292" s="194">
        <v>42817</v>
      </c>
      <c r="D4292" s="194" t="s">
        <v>4995</v>
      </c>
      <c r="E4292" s="195" t="s">
        <v>3</v>
      </c>
      <c r="F4292" s="195">
        <v>1486793</v>
      </c>
      <c r="G4292" s="195"/>
      <c r="H4292" s="196" t="s">
        <v>4996</v>
      </c>
      <c r="I4292" s="197">
        <v>0</v>
      </c>
      <c r="J4292" s="197">
        <v>36</v>
      </c>
      <c r="K4292" s="198">
        <f t="shared" si="66"/>
        <v>36</v>
      </c>
      <c r="L4292" s="199" t="s">
        <v>1580</v>
      </c>
    </row>
    <row r="4293" spans="1:12" ht="56.25" customHeight="1">
      <c r="A4293" s="200" t="s">
        <v>628</v>
      </c>
      <c r="B4293" s="193" t="s">
        <v>627</v>
      </c>
      <c r="C4293" s="194">
        <v>42817</v>
      </c>
      <c r="D4293" s="194" t="s">
        <v>7052</v>
      </c>
      <c r="E4293" s="195" t="s">
        <v>3</v>
      </c>
      <c r="F4293" s="195">
        <v>1486808</v>
      </c>
      <c r="G4293" s="195"/>
      <c r="H4293" s="196" t="s">
        <v>7053</v>
      </c>
      <c r="I4293" s="197">
        <v>0</v>
      </c>
      <c r="J4293" s="197">
        <v>3478.86</v>
      </c>
      <c r="K4293" s="198">
        <f t="shared" si="66"/>
        <v>3478.86</v>
      </c>
      <c r="L4293" s="199" t="s">
        <v>1580</v>
      </c>
    </row>
    <row r="4294" spans="1:12" ht="56.25" customHeight="1">
      <c r="A4294" s="200" t="s">
        <v>628</v>
      </c>
      <c r="B4294" s="193" t="s">
        <v>627</v>
      </c>
      <c r="C4294" s="194">
        <v>42817</v>
      </c>
      <c r="D4294" s="194" t="s">
        <v>7054</v>
      </c>
      <c r="E4294" s="195" t="s">
        <v>3</v>
      </c>
      <c r="F4294" s="195">
        <v>1486819</v>
      </c>
      <c r="G4294" s="195"/>
      <c r="H4294" s="196" t="s">
        <v>7055</v>
      </c>
      <c r="I4294" s="197">
        <v>0</v>
      </c>
      <c r="J4294" s="197">
        <v>259.35000000000002</v>
      </c>
      <c r="K4294" s="198">
        <f t="shared" si="66"/>
        <v>259.35000000000002</v>
      </c>
      <c r="L4294" s="199" t="s">
        <v>1580</v>
      </c>
    </row>
    <row r="4295" spans="1:12" ht="56.25" customHeight="1">
      <c r="A4295" s="200">
        <v>70</v>
      </c>
      <c r="B4295" s="193" t="s">
        <v>4499</v>
      </c>
      <c r="C4295" s="194">
        <v>42817</v>
      </c>
      <c r="D4295" s="194" t="s">
        <v>4528</v>
      </c>
      <c r="E4295" s="195" t="s">
        <v>3</v>
      </c>
      <c r="F4295" s="195">
        <v>1486844</v>
      </c>
      <c r="G4295" s="195"/>
      <c r="H4295" s="196" t="s">
        <v>4529</v>
      </c>
      <c r="I4295" s="197">
        <v>0</v>
      </c>
      <c r="J4295" s="197">
        <v>450</v>
      </c>
      <c r="K4295" s="198">
        <f t="shared" si="66"/>
        <v>450</v>
      </c>
      <c r="L4295" s="199" t="s">
        <v>1580</v>
      </c>
    </row>
    <row r="4296" spans="1:12" ht="56.25" customHeight="1">
      <c r="A4296" s="200">
        <v>574</v>
      </c>
      <c r="B4296" s="193" t="s">
        <v>1356</v>
      </c>
      <c r="C4296" s="194">
        <v>42818</v>
      </c>
      <c r="D4296" s="194" t="s">
        <v>6067</v>
      </c>
      <c r="E4296" s="195" t="s">
        <v>3</v>
      </c>
      <c r="F4296" s="195">
        <v>1486968</v>
      </c>
      <c r="G4296" s="195"/>
      <c r="H4296" s="196" t="s">
        <v>6068</v>
      </c>
      <c r="I4296" s="197">
        <v>0</v>
      </c>
      <c r="J4296" s="197">
        <v>756.5</v>
      </c>
      <c r="K4296" s="198">
        <f t="shared" si="66"/>
        <v>756.5</v>
      </c>
      <c r="L4296" s="199" t="s">
        <v>1580</v>
      </c>
    </row>
    <row r="4297" spans="1:12" ht="56.25" customHeight="1">
      <c r="A4297" s="200">
        <v>574</v>
      </c>
      <c r="B4297" s="193" t="s">
        <v>1356</v>
      </c>
      <c r="C4297" s="194">
        <v>42818</v>
      </c>
      <c r="D4297" s="194" t="s">
        <v>6069</v>
      </c>
      <c r="E4297" s="195" t="s">
        <v>3</v>
      </c>
      <c r="F4297" s="195">
        <v>1486971</v>
      </c>
      <c r="G4297" s="195"/>
      <c r="H4297" s="196" t="s">
        <v>6070</v>
      </c>
      <c r="I4297" s="197">
        <v>0</v>
      </c>
      <c r="J4297" s="197">
        <v>1163</v>
      </c>
      <c r="K4297" s="198">
        <f t="shared" ref="K4297:K4360" si="67">+I4297+J4297</f>
        <v>1163</v>
      </c>
      <c r="L4297" s="199" t="s">
        <v>1580</v>
      </c>
    </row>
    <row r="4298" spans="1:12" ht="56.25" customHeight="1">
      <c r="A4298" s="200">
        <v>574</v>
      </c>
      <c r="B4298" s="193" t="s">
        <v>1356</v>
      </c>
      <c r="C4298" s="194">
        <v>42818</v>
      </c>
      <c r="D4298" s="194" t="s">
        <v>6071</v>
      </c>
      <c r="E4298" s="195" t="s">
        <v>3</v>
      </c>
      <c r="F4298" s="195">
        <v>1486972</v>
      </c>
      <c r="G4298" s="195"/>
      <c r="H4298" s="196" t="s">
        <v>6072</v>
      </c>
      <c r="I4298" s="197">
        <v>0</v>
      </c>
      <c r="J4298" s="197">
        <v>104.55</v>
      </c>
      <c r="K4298" s="198">
        <f t="shared" si="67"/>
        <v>104.55</v>
      </c>
      <c r="L4298" s="199" t="s">
        <v>1580</v>
      </c>
    </row>
    <row r="4299" spans="1:12" ht="56.25" customHeight="1">
      <c r="A4299" s="200">
        <v>35</v>
      </c>
      <c r="B4299" s="193" t="s">
        <v>1403</v>
      </c>
      <c r="C4299" s="194">
        <v>42818</v>
      </c>
      <c r="D4299" s="194" t="s">
        <v>4306</v>
      </c>
      <c r="E4299" s="195" t="s">
        <v>3</v>
      </c>
      <c r="F4299" s="195">
        <v>1486984</v>
      </c>
      <c r="G4299" s="195"/>
      <c r="H4299" s="196" t="s">
        <v>4307</v>
      </c>
      <c r="I4299" s="197">
        <v>0</v>
      </c>
      <c r="J4299" s="197">
        <v>3132</v>
      </c>
      <c r="K4299" s="198">
        <f t="shared" si="67"/>
        <v>3132</v>
      </c>
      <c r="L4299" s="199" t="s">
        <v>1580</v>
      </c>
    </row>
    <row r="4300" spans="1:12" ht="56.25" customHeight="1">
      <c r="A4300" s="200">
        <v>35</v>
      </c>
      <c r="B4300" s="193" t="s">
        <v>1403</v>
      </c>
      <c r="C4300" s="194">
        <v>42818</v>
      </c>
      <c r="D4300" s="194" t="s">
        <v>4308</v>
      </c>
      <c r="E4300" s="195" t="s">
        <v>3</v>
      </c>
      <c r="F4300" s="195">
        <v>1486987</v>
      </c>
      <c r="G4300" s="195"/>
      <c r="H4300" s="196" t="s">
        <v>4309</v>
      </c>
      <c r="I4300" s="197">
        <v>0</v>
      </c>
      <c r="J4300" s="197">
        <v>26308.799999999999</v>
      </c>
      <c r="K4300" s="198">
        <f t="shared" si="67"/>
        <v>26308.799999999999</v>
      </c>
      <c r="L4300" s="199" t="s">
        <v>1580</v>
      </c>
    </row>
    <row r="4301" spans="1:12" ht="56.25" customHeight="1">
      <c r="A4301" s="200">
        <v>35</v>
      </c>
      <c r="B4301" s="193" t="s">
        <v>1403</v>
      </c>
      <c r="C4301" s="194">
        <v>42818</v>
      </c>
      <c r="D4301" s="194" t="s">
        <v>4310</v>
      </c>
      <c r="E4301" s="195" t="s">
        <v>3</v>
      </c>
      <c r="F4301" s="195">
        <v>1486988</v>
      </c>
      <c r="G4301" s="195"/>
      <c r="H4301" s="196" t="s">
        <v>4311</v>
      </c>
      <c r="I4301" s="197">
        <v>0</v>
      </c>
      <c r="J4301" s="197">
        <v>340</v>
      </c>
      <c r="K4301" s="198">
        <f t="shared" si="67"/>
        <v>340</v>
      </c>
      <c r="L4301" s="199" t="s">
        <v>1580</v>
      </c>
    </row>
    <row r="4302" spans="1:12" ht="56.25" customHeight="1">
      <c r="A4302" s="200">
        <v>35</v>
      </c>
      <c r="B4302" s="193" t="s">
        <v>1403</v>
      </c>
      <c r="C4302" s="194">
        <v>42818</v>
      </c>
      <c r="D4302" s="194" t="s">
        <v>4312</v>
      </c>
      <c r="E4302" s="195" t="s">
        <v>3</v>
      </c>
      <c r="F4302" s="195">
        <v>1486989</v>
      </c>
      <c r="G4302" s="195"/>
      <c r="H4302" s="196" t="s">
        <v>4313</v>
      </c>
      <c r="I4302" s="197">
        <v>0</v>
      </c>
      <c r="J4302" s="197">
        <v>28891.200000000001</v>
      </c>
      <c r="K4302" s="198">
        <f t="shared" si="67"/>
        <v>28891.200000000001</v>
      </c>
      <c r="L4302" s="199" t="s">
        <v>1580</v>
      </c>
    </row>
    <row r="4303" spans="1:12" ht="56.25" customHeight="1">
      <c r="A4303" s="200" t="s">
        <v>628</v>
      </c>
      <c r="B4303" s="193" t="s">
        <v>627</v>
      </c>
      <c r="C4303" s="194">
        <v>42818</v>
      </c>
      <c r="D4303" s="194" t="s">
        <v>8183</v>
      </c>
      <c r="E4303" s="195" t="s">
        <v>3</v>
      </c>
      <c r="F4303" s="195">
        <v>1486991</v>
      </c>
      <c r="G4303" s="195"/>
      <c r="H4303" s="196" t="s">
        <v>8184</v>
      </c>
      <c r="I4303" s="197">
        <v>0</v>
      </c>
      <c r="J4303" s="197">
        <v>138384</v>
      </c>
      <c r="K4303" s="198">
        <f t="shared" si="67"/>
        <v>138384</v>
      </c>
      <c r="L4303" s="199" t="s">
        <v>1580</v>
      </c>
    </row>
    <row r="4304" spans="1:12" ht="56.25" customHeight="1">
      <c r="A4304" s="200">
        <v>35</v>
      </c>
      <c r="B4304" s="193" t="s">
        <v>1403</v>
      </c>
      <c r="C4304" s="194">
        <v>42818</v>
      </c>
      <c r="D4304" s="194" t="s">
        <v>4314</v>
      </c>
      <c r="E4304" s="195" t="s">
        <v>3</v>
      </c>
      <c r="F4304" s="195">
        <v>1486992</v>
      </c>
      <c r="G4304" s="195"/>
      <c r="H4304" s="196" t="s">
        <v>4315</v>
      </c>
      <c r="I4304" s="197">
        <v>0</v>
      </c>
      <c r="J4304" s="197">
        <v>20000</v>
      </c>
      <c r="K4304" s="198">
        <f t="shared" si="67"/>
        <v>20000</v>
      </c>
      <c r="L4304" s="199" t="s">
        <v>1580</v>
      </c>
    </row>
    <row r="4305" spans="1:12" ht="56.25" customHeight="1">
      <c r="A4305" s="200" t="s">
        <v>628</v>
      </c>
      <c r="B4305" s="193" t="s">
        <v>627</v>
      </c>
      <c r="C4305" s="194">
        <v>42818</v>
      </c>
      <c r="D4305" s="194" t="s">
        <v>8185</v>
      </c>
      <c r="E4305" s="195" t="s">
        <v>3</v>
      </c>
      <c r="F4305" s="195">
        <v>1486993</v>
      </c>
      <c r="G4305" s="195"/>
      <c r="H4305" s="196" t="s">
        <v>8186</v>
      </c>
      <c r="I4305" s="197">
        <v>0</v>
      </c>
      <c r="J4305" s="197">
        <v>92256</v>
      </c>
      <c r="K4305" s="198">
        <f t="shared" si="67"/>
        <v>92256</v>
      </c>
      <c r="L4305" s="199" t="s">
        <v>1580</v>
      </c>
    </row>
    <row r="4306" spans="1:12" ht="56.25" customHeight="1">
      <c r="A4306" s="200">
        <v>660</v>
      </c>
      <c r="B4306" s="193" t="s">
        <v>1327</v>
      </c>
      <c r="C4306" s="194">
        <v>42818</v>
      </c>
      <c r="D4306" s="194" t="s">
        <v>6275</v>
      </c>
      <c r="E4306" s="195" t="s">
        <v>3</v>
      </c>
      <c r="F4306" s="195">
        <v>1486994</v>
      </c>
      <c r="G4306" s="195"/>
      <c r="H4306" s="196" t="s">
        <v>6276</v>
      </c>
      <c r="I4306" s="197">
        <v>0</v>
      </c>
      <c r="J4306" s="197">
        <v>305.06</v>
      </c>
      <c r="K4306" s="198">
        <f t="shared" si="67"/>
        <v>305.06</v>
      </c>
      <c r="L4306" s="199" t="s">
        <v>1580</v>
      </c>
    </row>
    <row r="4307" spans="1:12" ht="56.25" customHeight="1">
      <c r="A4307" s="200">
        <v>660</v>
      </c>
      <c r="B4307" s="193" t="s">
        <v>1327</v>
      </c>
      <c r="C4307" s="194">
        <v>42818</v>
      </c>
      <c r="D4307" s="194" t="s">
        <v>6277</v>
      </c>
      <c r="E4307" s="195" t="s">
        <v>3</v>
      </c>
      <c r="F4307" s="195">
        <v>1486995</v>
      </c>
      <c r="G4307" s="195"/>
      <c r="H4307" s="196" t="s">
        <v>6278</v>
      </c>
      <c r="I4307" s="197">
        <v>0</v>
      </c>
      <c r="J4307" s="197">
        <v>20.02</v>
      </c>
      <c r="K4307" s="198">
        <f t="shared" si="67"/>
        <v>20.02</v>
      </c>
      <c r="L4307" s="199" t="s">
        <v>1580</v>
      </c>
    </row>
    <row r="4308" spans="1:12" ht="56.25" customHeight="1">
      <c r="A4308" s="200">
        <v>35</v>
      </c>
      <c r="B4308" s="193" t="s">
        <v>1403</v>
      </c>
      <c r="C4308" s="194">
        <v>42818</v>
      </c>
      <c r="D4308" s="194" t="s">
        <v>4316</v>
      </c>
      <c r="E4308" s="195" t="s">
        <v>3</v>
      </c>
      <c r="F4308" s="195">
        <v>1486996</v>
      </c>
      <c r="G4308" s="195"/>
      <c r="H4308" s="196" t="s">
        <v>4317</v>
      </c>
      <c r="I4308" s="197">
        <v>0</v>
      </c>
      <c r="J4308" s="197">
        <v>36600</v>
      </c>
      <c r="K4308" s="198">
        <f t="shared" si="67"/>
        <v>36600</v>
      </c>
      <c r="L4308" s="199" t="s">
        <v>1580</v>
      </c>
    </row>
    <row r="4309" spans="1:12" ht="56.25" customHeight="1">
      <c r="A4309" s="200">
        <v>660</v>
      </c>
      <c r="B4309" s="193" t="s">
        <v>1327</v>
      </c>
      <c r="C4309" s="194">
        <v>42818</v>
      </c>
      <c r="D4309" s="194" t="s">
        <v>6279</v>
      </c>
      <c r="E4309" s="195" t="s">
        <v>3</v>
      </c>
      <c r="F4309" s="195">
        <v>1486997</v>
      </c>
      <c r="G4309" s="195"/>
      <c r="H4309" s="196" t="s">
        <v>6280</v>
      </c>
      <c r="I4309" s="197">
        <v>0</v>
      </c>
      <c r="J4309" s="197">
        <v>74.41</v>
      </c>
      <c r="K4309" s="198">
        <f t="shared" si="67"/>
        <v>74.41</v>
      </c>
      <c r="L4309" s="199" t="s">
        <v>1580</v>
      </c>
    </row>
    <row r="4310" spans="1:12" ht="56.25" customHeight="1">
      <c r="A4310" s="200">
        <v>35</v>
      </c>
      <c r="B4310" s="193" t="s">
        <v>1403</v>
      </c>
      <c r="C4310" s="194">
        <v>42818</v>
      </c>
      <c r="D4310" s="194" t="s">
        <v>4318</v>
      </c>
      <c r="E4310" s="195" t="s">
        <v>3</v>
      </c>
      <c r="F4310" s="195">
        <v>1486998</v>
      </c>
      <c r="G4310" s="195"/>
      <c r="H4310" s="196" t="s">
        <v>4319</v>
      </c>
      <c r="I4310" s="197">
        <v>0</v>
      </c>
      <c r="J4310" s="197">
        <v>26000</v>
      </c>
      <c r="K4310" s="198">
        <f t="shared" si="67"/>
        <v>26000</v>
      </c>
      <c r="L4310" s="199" t="s">
        <v>1580</v>
      </c>
    </row>
    <row r="4311" spans="1:12" ht="56.25" customHeight="1">
      <c r="A4311" s="200">
        <v>35</v>
      </c>
      <c r="B4311" s="193" t="s">
        <v>1403</v>
      </c>
      <c r="C4311" s="194">
        <v>42818</v>
      </c>
      <c r="D4311" s="194" t="s">
        <v>4320</v>
      </c>
      <c r="E4311" s="195" t="s">
        <v>3</v>
      </c>
      <c r="F4311" s="195">
        <v>1487001</v>
      </c>
      <c r="G4311" s="195"/>
      <c r="H4311" s="196" t="s">
        <v>4321</v>
      </c>
      <c r="I4311" s="197">
        <v>0</v>
      </c>
      <c r="J4311" s="197">
        <v>10000</v>
      </c>
      <c r="K4311" s="198">
        <f t="shared" si="67"/>
        <v>10000</v>
      </c>
      <c r="L4311" s="199" t="s">
        <v>1580</v>
      </c>
    </row>
    <row r="4312" spans="1:12" ht="56.25" customHeight="1">
      <c r="A4312" s="200">
        <v>660</v>
      </c>
      <c r="B4312" s="193" t="s">
        <v>1327</v>
      </c>
      <c r="C4312" s="194">
        <v>42818</v>
      </c>
      <c r="D4312" s="194" t="s">
        <v>6281</v>
      </c>
      <c r="E4312" s="195" t="s">
        <v>3</v>
      </c>
      <c r="F4312" s="195">
        <v>1487002</v>
      </c>
      <c r="G4312" s="195"/>
      <c r="H4312" s="196" t="s">
        <v>6282</v>
      </c>
      <c r="I4312" s="197">
        <v>0</v>
      </c>
      <c r="J4312" s="197">
        <v>45.17</v>
      </c>
      <c r="K4312" s="198">
        <f t="shared" si="67"/>
        <v>45.17</v>
      </c>
      <c r="L4312" s="199" t="s">
        <v>1580</v>
      </c>
    </row>
    <row r="4313" spans="1:12" ht="56.25" customHeight="1">
      <c r="A4313" s="200">
        <v>35</v>
      </c>
      <c r="B4313" s="193" t="s">
        <v>1403</v>
      </c>
      <c r="C4313" s="194">
        <v>42818</v>
      </c>
      <c r="D4313" s="194" t="s">
        <v>4322</v>
      </c>
      <c r="E4313" s="195" t="s">
        <v>3</v>
      </c>
      <c r="F4313" s="195">
        <v>1487003</v>
      </c>
      <c r="G4313" s="195"/>
      <c r="H4313" s="196" t="s">
        <v>4323</v>
      </c>
      <c r="I4313" s="197">
        <v>0</v>
      </c>
      <c r="J4313" s="197">
        <v>14043.1</v>
      </c>
      <c r="K4313" s="198">
        <f t="shared" si="67"/>
        <v>14043.1</v>
      </c>
      <c r="L4313" s="199" t="s">
        <v>1580</v>
      </c>
    </row>
    <row r="4314" spans="1:12" ht="56.25" customHeight="1">
      <c r="A4314" s="200">
        <v>35</v>
      </c>
      <c r="B4314" s="193" t="s">
        <v>1403</v>
      </c>
      <c r="C4314" s="194">
        <v>42818</v>
      </c>
      <c r="D4314" s="194" t="s">
        <v>4324</v>
      </c>
      <c r="E4314" s="195" t="s">
        <v>3</v>
      </c>
      <c r="F4314" s="195">
        <v>1487004</v>
      </c>
      <c r="G4314" s="195"/>
      <c r="H4314" s="196" t="s">
        <v>4325</v>
      </c>
      <c r="I4314" s="197">
        <v>0</v>
      </c>
      <c r="J4314" s="197">
        <v>6960</v>
      </c>
      <c r="K4314" s="198">
        <f t="shared" si="67"/>
        <v>6960</v>
      </c>
      <c r="L4314" s="199" t="s">
        <v>1580</v>
      </c>
    </row>
    <row r="4315" spans="1:12" ht="56.25" customHeight="1">
      <c r="A4315" s="200">
        <v>35</v>
      </c>
      <c r="B4315" s="193" t="s">
        <v>1403</v>
      </c>
      <c r="C4315" s="194">
        <v>42818</v>
      </c>
      <c r="D4315" s="194" t="s">
        <v>4326</v>
      </c>
      <c r="E4315" s="195" t="s">
        <v>3</v>
      </c>
      <c r="F4315" s="195">
        <v>1487005</v>
      </c>
      <c r="G4315" s="195"/>
      <c r="H4315" s="196" t="s">
        <v>4327</v>
      </c>
      <c r="I4315" s="197">
        <v>0</v>
      </c>
      <c r="J4315" s="197">
        <v>12615</v>
      </c>
      <c r="K4315" s="198">
        <f t="shared" si="67"/>
        <v>12615</v>
      </c>
      <c r="L4315" s="199" t="s">
        <v>1580</v>
      </c>
    </row>
    <row r="4316" spans="1:12" ht="56.25" customHeight="1">
      <c r="A4316" s="200">
        <v>35</v>
      </c>
      <c r="B4316" s="193" t="s">
        <v>1403</v>
      </c>
      <c r="C4316" s="194">
        <v>42818</v>
      </c>
      <c r="D4316" s="194" t="s">
        <v>4328</v>
      </c>
      <c r="E4316" s="195" t="s">
        <v>3</v>
      </c>
      <c r="F4316" s="195">
        <v>1487007</v>
      </c>
      <c r="G4316" s="195"/>
      <c r="H4316" s="196" t="s">
        <v>4329</v>
      </c>
      <c r="I4316" s="197">
        <v>0</v>
      </c>
      <c r="J4316" s="197">
        <v>3132</v>
      </c>
      <c r="K4316" s="198">
        <f t="shared" si="67"/>
        <v>3132</v>
      </c>
      <c r="L4316" s="199" t="s">
        <v>1580</v>
      </c>
    </row>
    <row r="4317" spans="1:12" ht="56.25" customHeight="1">
      <c r="A4317" s="200">
        <v>35</v>
      </c>
      <c r="B4317" s="193" t="s">
        <v>1403</v>
      </c>
      <c r="C4317" s="194">
        <v>42818</v>
      </c>
      <c r="D4317" s="194" t="s">
        <v>4330</v>
      </c>
      <c r="E4317" s="195" t="s">
        <v>3</v>
      </c>
      <c r="F4317" s="195">
        <v>1487008</v>
      </c>
      <c r="G4317" s="195"/>
      <c r="H4317" s="196" t="s">
        <v>4331</v>
      </c>
      <c r="I4317" s="197">
        <v>0</v>
      </c>
      <c r="J4317" s="197">
        <v>15000</v>
      </c>
      <c r="K4317" s="198">
        <f t="shared" si="67"/>
        <v>15000</v>
      </c>
      <c r="L4317" s="199" t="s">
        <v>1580</v>
      </c>
    </row>
    <row r="4318" spans="1:12" ht="56.25" customHeight="1">
      <c r="A4318" s="200">
        <v>35</v>
      </c>
      <c r="B4318" s="193" t="s">
        <v>1403</v>
      </c>
      <c r="C4318" s="194">
        <v>42818</v>
      </c>
      <c r="D4318" s="194" t="s">
        <v>4332</v>
      </c>
      <c r="E4318" s="195" t="s">
        <v>3</v>
      </c>
      <c r="F4318" s="195">
        <v>1487011</v>
      </c>
      <c r="G4318" s="195"/>
      <c r="H4318" s="196" t="s">
        <v>4333</v>
      </c>
      <c r="I4318" s="197">
        <v>0</v>
      </c>
      <c r="J4318" s="197">
        <v>1000</v>
      </c>
      <c r="K4318" s="198">
        <f t="shared" si="67"/>
        <v>1000</v>
      </c>
      <c r="L4318" s="199" t="s">
        <v>1580</v>
      </c>
    </row>
    <row r="4319" spans="1:12" ht="56.25" customHeight="1">
      <c r="A4319" s="200">
        <v>35</v>
      </c>
      <c r="B4319" s="193" t="s">
        <v>1403</v>
      </c>
      <c r="C4319" s="194">
        <v>42818</v>
      </c>
      <c r="D4319" s="194" t="s">
        <v>4334</v>
      </c>
      <c r="E4319" s="195" t="s">
        <v>3</v>
      </c>
      <c r="F4319" s="195">
        <v>1487012</v>
      </c>
      <c r="G4319" s="195"/>
      <c r="H4319" s="196" t="s">
        <v>4335</v>
      </c>
      <c r="I4319" s="197">
        <v>0</v>
      </c>
      <c r="J4319" s="197">
        <v>16810.8</v>
      </c>
      <c r="K4319" s="198">
        <f t="shared" si="67"/>
        <v>16810.8</v>
      </c>
      <c r="L4319" s="199" t="s">
        <v>1580</v>
      </c>
    </row>
    <row r="4320" spans="1:12" ht="56.25" customHeight="1">
      <c r="A4320" s="200">
        <v>35</v>
      </c>
      <c r="B4320" s="193" t="s">
        <v>1403</v>
      </c>
      <c r="C4320" s="194">
        <v>42818</v>
      </c>
      <c r="D4320" s="194" t="s">
        <v>4336</v>
      </c>
      <c r="E4320" s="195" t="s">
        <v>3</v>
      </c>
      <c r="F4320" s="195">
        <v>1487014</v>
      </c>
      <c r="G4320" s="195"/>
      <c r="H4320" s="196" t="s">
        <v>4337</v>
      </c>
      <c r="I4320" s="197">
        <v>0</v>
      </c>
      <c r="J4320" s="197">
        <v>3132</v>
      </c>
      <c r="K4320" s="198">
        <f t="shared" si="67"/>
        <v>3132</v>
      </c>
      <c r="L4320" s="199" t="s">
        <v>1580</v>
      </c>
    </row>
    <row r="4321" spans="1:12" ht="56.25" customHeight="1">
      <c r="A4321" s="200">
        <v>35</v>
      </c>
      <c r="B4321" s="193" t="s">
        <v>1403</v>
      </c>
      <c r="C4321" s="194">
        <v>42818</v>
      </c>
      <c r="D4321" s="194" t="s">
        <v>4338</v>
      </c>
      <c r="E4321" s="195" t="s">
        <v>3</v>
      </c>
      <c r="F4321" s="195">
        <v>1487015</v>
      </c>
      <c r="G4321" s="195"/>
      <c r="H4321" s="196" t="s">
        <v>4339</v>
      </c>
      <c r="I4321" s="197">
        <v>0</v>
      </c>
      <c r="J4321" s="197">
        <v>2400</v>
      </c>
      <c r="K4321" s="198">
        <f t="shared" si="67"/>
        <v>2400</v>
      </c>
      <c r="L4321" s="199" t="s">
        <v>1580</v>
      </c>
    </row>
    <row r="4322" spans="1:12" ht="56.25" customHeight="1">
      <c r="A4322" s="200">
        <v>225</v>
      </c>
      <c r="B4322" s="193" t="s">
        <v>1417</v>
      </c>
      <c r="C4322" s="194">
        <v>42818</v>
      </c>
      <c r="D4322" s="194" t="s">
        <v>5006</v>
      </c>
      <c r="E4322" s="195" t="s">
        <v>3</v>
      </c>
      <c r="F4322" s="195">
        <v>1487040</v>
      </c>
      <c r="G4322" s="195"/>
      <c r="H4322" s="196" t="s">
        <v>5007</v>
      </c>
      <c r="I4322" s="197">
        <v>0</v>
      </c>
      <c r="J4322" s="197">
        <v>54470.39</v>
      </c>
      <c r="K4322" s="198">
        <f t="shared" si="67"/>
        <v>54470.39</v>
      </c>
      <c r="L4322" s="199" t="s">
        <v>1580</v>
      </c>
    </row>
    <row r="4323" spans="1:12" ht="56.25" customHeight="1">
      <c r="A4323" s="200">
        <v>254</v>
      </c>
      <c r="B4323" s="193" t="s">
        <v>1335</v>
      </c>
      <c r="C4323" s="194">
        <v>42818</v>
      </c>
      <c r="D4323" s="194" t="s">
        <v>5065</v>
      </c>
      <c r="E4323" s="195" t="s">
        <v>3</v>
      </c>
      <c r="F4323" s="195">
        <v>1487051</v>
      </c>
      <c r="G4323" s="195"/>
      <c r="H4323" s="196" t="s">
        <v>5066</v>
      </c>
      <c r="I4323" s="197">
        <v>0</v>
      </c>
      <c r="J4323" s="197">
        <v>8979</v>
      </c>
      <c r="K4323" s="198">
        <f t="shared" si="67"/>
        <v>8979</v>
      </c>
      <c r="L4323" s="199" t="s">
        <v>1580</v>
      </c>
    </row>
    <row r="4324" spans="1:12" ht="56.25" customHeight="1">
      <c r="A4324" s="200">
        <v>254</v>
      </c>
      <c r="B4324" s="193" t="s">
        <v>1335</v>
      </c>
      <c r="C4324" s="194">
        <v>42818</v>
      </c>
      <c r="D4324" s="194" t="s">
        <v>5067</v>
      </c>
      <c r="E4324" s="195" t="s">
        <v>3</v>
      </c>
      <c r="F4324" s="195">
        <v>1487053</v>
      </c>
      <c r="G4324" s="195"/>
      <c r="H4324" s="196" t="s">
        <v>5068</v>
      </c>
      <c r="I4324" s="197">
        <v>0</v>
      </c>
      <c r="J4324" s="197">
        <v>36580</v>
      </c>
      <c r="K4324" s="198">
        <f t="shared" si="67"/>
        <v>36580</v>
      </c>
      <c r="L4324" s="199" t="s">
        <v>1580</v>
      </c>
    </row>
    <row r="4325" spans="1:12" ht="56.25" customHeight="1">
      <c r="A4325" s="200">
        <v>254</v>
      </c>
      <c r="B4325" s="193" t="s">
        <v>1335</v>
      </c>
      <c r="C4325" s="194">
        <v>42818</v>
      </c>
      <c r="D4325" s="194" t="s">
        <v>5069</v>
      </c>
      <c r="E4325" s="195" t="s">
        <v>3</v>
      </c>
      <c r="F4325" s="195">
        <v>1487054</v>
      </c>
      <c r="G4325" s="195"/>
      <c r="H4325" s="196" t="s">
        <v>5070</v>
      </c>
      <c r="I4325" s="197">
        <v>0</v>
      </c>
      <c r="J4325" s="197">
        <v>127322</v>
      </c>
      <c r="K4325" s="198">
        <f t="shared" si="67"/>
        <v>127322</v>
      </c>
      <c r="L4325" s="199" t="s">
        <v>1580</v>
      </c>
    </row>
    <row r="4326" spans="1:12" ht="56.25" customHeight="1">
      <c r="A4326" s="200">
        <v>254</v>
      </c>
      <c r="B4326" s="193" t="s">
        <v>1335</v>
      </c>
      <c r="C4326" s="194">
        <v>42818</v>
      </c>
      <c r="D4326" s="194" t="s">
        <v>5071</v>
      </c>
      <c r="E4326" s="195" t="s">
        <v>3</v>
      </c>
      <c r="F4326" s="195">
        <v>1487055</v>
      </c>
      <c r="G4326" s="195"/>
      <c r="H4326" s="196" t="s">
        <v>5072</v>
      </c>
      <c r="I4326" s="197">
        <v>0</v>
      </c>
      <c r="J4326" s="197">
        <v>103912</v>
      </c>
      <c r="K4326" s="198">
        <f t="shared" si="67"/>
        <v>103912</v>
      </c>
      <c r="L4326" s="199" t="s">
        <v>1580</v>
      </c>
    </row>
    <row r="4327" spans="1:12" ht="56.25" customHeight="1">
      <c r="A4327" s="200">
        <v>254</v>
      </c>
      <c r="B4327" s="193" t="s">
        <v>1335</v>
      </c>
      <c r="C4327" s="194">
        <v>42818</v>
      </c>
      <c r="D4327" s="194" t="s">
        <v>5073</v>
      </c>
      <c r="E4327" s="195" t="s">
        <v>3</v>
      </c>
      <c r="F4327" s="195">
        <v>1487056</v>
      </c>
      <c r="G4327" s="195"/>
      <c r="H4327" s="196" t="s">
        <v>5074</v>
      </c>
      <c r="I4327" s="197">
        <v>0</v>
      </c>
      <c r="J4327" s="197">
        <v>219260</v>
      </c>
      <c r="K4327" s="198">
        <f t="shared" si="67"/>
        <v>219260</v>
      </c>
      <c r="L4327" s="199" t="s">
        <v>1580</v>
      </c>
    </row>
    <row r="4328" spans="1:12" ht="56.25" customHeight="1">
      <c r="A4328" s="200">
        <v>254</v>
      </c>
      <c r="B4328" s="193" t="s">
        <v>1335</v>
      </c>
      <c r="C4328" s="194">
        <v>42818</v>
      </c>
      <c r="D4328" s="194" t="s">
        <v>5075</v>
      </c>
      <c r="E4328" s="195" t="s">
        <v>3</v>
      </c>
      <c r="F4328" s="195">
        <v>1487057</v>
      </c>
      <c r="G4328" s="195"/>
      <c r="H4328" s="196" t="s">
        <v>5076</v>
      </c>
      <c r="I4328" s="197">
        <v>0</v>
      </c>
      <c r="J4328" s="197">
        <v>34673</v>
      </c>
      <c r="K4328" s="198">
        <f t="shared" si="67"/>
        <v>34673</v>
      </c>
      <c r="L4328" s="199" t="s">
        <v>1580</v>
      </c>
    </row>
    <row r="4329" spans="1:12" ht="56.25" customHeight="1">
      <c r="A4329" s="200">
        <v>342</v>
      </c>
      <c r="B4329" s="193" t="s">
        <v>1425</v>
      </c>
      <c r="C4329" s="194">
        <v>42818</v>
      </c>
      <c r="D4329" s="194" t="s">
        <v>5399</v>
      </c>
      <c r="E4329" s="195" t="s">
        <v>3</v>
      </c>
      <c r="F4329" s="195">
        <v>1487071</v>
      </c>
      <c r="G4329" s="195"/>
      <c r="H4329" s="196" t="s">
        <v>5400</v>
      </c>
      <c r="I4329" s="197">
        <v>0</v>
      </c>
      <c r="J4329" s="197">
        <v>15</v>
      </c>
      <c r="K4329" s="198">
        <f t="shared" si="67"/>
        <v>15</v>
      </c>
      <c r="L4329" s="199" t="s">
        <v>1580</v>
      </c>
    </row>
    <row r="4330" spans="1:12" ht="56.25" customHeight="1">
      <c r="A4330" s="200">
        <v>590</v>
      </c>
      <c r="B4330" s="193" t="s">
        <v>1420</v>
      </c>
      <c r="C4330" s="194">
        <v>42818</v>
      </c>
      <c r="D4330" s="194" t="s">
        <v>6161</v>
      </c>
      <c r="E4330" s="195" t="s">
        <v>3</v>
      </c>
      <c r="F4330" s="195">
        <v>1487110</v>
      </c>
      <c r="G4330" s="195"/>
      <c r="H4330" s="196" t="s">
        <v>6162</v>
      </c>
      <c r="I4330" s="197">
        <v>0</v>
      </c>
      <c r="J4330" s="197">
        <v>25650</v>
      </c>
      <c r="K4330" s="198">
        <f t="shared" si="67"/>
        <v>25650</v>
      </c>
      <c r="L4330" s="199" t="s">
        <v>1580</v>
      </c>
    </row>
    <row r="4331" spans="1:12" ht="56.25" customHeight="1">
      <c r="A4331" s="200">
        <v>590</v>
      </c>
      <c r="B4331" s="193" t="s">
        <v>1420</v>
      </c>
      <c r="C4331" s="194">
        <v>42818</v>
      </c>
      <c r="D4331" s="194" t="s">
        <v>6163</v>
      </c>
      <c r="E4331" s="195" t="s">
        <v>3</v>
      </c>
      <c r="F4331" s="195">
        <v>1487111</v>
      </c>
      <c r="G4331" s="195"/>
      <c r="H4331" s="196" t="s">
        <v>6164</v>
      </c>
      <c r="I4331" s="197">
        <v>0</v>
      </c>
      <c r="J4331" s="197">
        <v>1329525</v>
      </c>
      <c r="K4331" s="198">
        <f t="shared" si="67"/>
        <v>1329525</v>
      </c>
      <c r="L4331" s="199" t="s">
        <v>1580</v>
      </c>
    </row>
    <row r="4332" spans="1:12" ht="56.25" customHeight="1">
      <c r="A4332" s="200">
        <v>590</v>
      </c>
      <c r="B4332" s="193" t="s">
        <v>1420</v>
      </c>
      <c r="C4332" s="194">
        <v>42818</v>
      </c>
      <c r="D4332" s="194" t="s">
        <v>6165</v>
      </c>
      <c r="E4332" s="195" t="s">
        <v>3</v>
      </c>
      <c r="F4332" s="195">
        <v>1487112</v>
      </c>
      <c r="G4332" s="195"/>
      <c r="H4332" s="196" t="s">
        <v>6166</v>
      </c>
      <c r="I4332" s="197">
        <v>0</v>
      </c>
      <c r="J4332" s="197">
        <v>3132</v>
      </c>
      <c r="K4332" s="198">
        <f t="shared" si="67"/>
        <v>3132</v>
      </c>
      <c r="L4332" s="199" t="s">
        <v>1580</v>
      </c>
    </row>
    <row r="4333" spans="1:12" ht="56.25" customHeight="1">
      <c r="A4333" s="200">
        <v>41</v>
      </c>
      <c r="B4333" s="193" t="s">
        <v>1421</v>
      </c>
      <c r="C4333" s="194">
        <v>42818</v>
      </c>
      <c r="D4333" s="194" t="s">
        <v>4370</v>
      </c>
      <c r="E4333" s="195" t="s">
        <v>3</v>
      </c>
      <c r="F4333" s="195">
        <v>1487018</v>
      </c>
      <c r="G4333" s="195"/>
      <c r="H4333" s="196" t="s">
        <v>4371</v>
      </c>
      <c r="I4333" s="197">
        <v>0</v>
      </c>
      <c r="J4333" s="197">
        <v>1822.5</v>
      </c>
      <c r="K4333" s="198">
        <f t="shared" si="67"/>
        <v>1822.5</v>
      </c>
      <c r="L4333" s="199" t="s">
        <v>1580</v>
      </c>
    </row>
    <row r="4334" spans="1:12" ht="56.25" customHeight="1">
      <c r="A4334" s="200">
        <v>41</v>
      </c>
      <c r="B4334" s="193" t="s">
        <v>1421</v>
      </c>
      <c r="C4334" s="194">
        <v>42818</v>
      </c>
      <c r="D4334" s="194" t="s">
        <v>4372</v>
      </c>
      <c r="E4334" s="195" t="s">
        <v>3</v>
      </c>
      <c r="F4334" s="195">
        <v>1487019</v>
      </c>
      <c r="G4334" s="195"/>
      <c r="H4334" s="196" t="s">
        <v>4373</v>
      </c>
      <c r="I4334" s="197">
        <v>0</v>
      </c>
      <c r="J4334" s="197">
        <v>1822.5</v>
      </c>
      <c r="K4334" s="198">
        <f t="shared" si="67"/>
        <v>1822.5</v>
      </c>
      <c r="L4334" s="199" t="s">
        <v>1580</v>
      </c>
    </row>
    <row r="4335" spans="1:12" ht="56.25" customHeight="1">
      <c r="A4335" s="200" t="s">
        <v>628</v>
      </c>
      <c r="B4335" s="193" t="s">
        <v>627</v>
      </c>
      <c r="C4335" s="194">
        <v>42818</v>
      </c>
      <c r="D4335" s="194" t="s">
        <v>7056</v>
      </c>
      <c r="E4335" s="195" t="s">
        <v>3</v>
      </c>
      <c r="F4335" s="195">
        <v>1487032</v>
      </c>
      <c r="G4335" s="195"/>
      <c r="H4335" s="196" t="s">
        <v>7057</v>
      </c>
      <c r="I4335" s="197">
        <v>0</v>
      </c>
      <c r="J4335" s="197">
        <v>405</v>
      </c>
      <c r="K4335" s="198">
        <f t="shared" si="67"/>
        <v>405</v>
      </c>
      <c r="L4335" s="199" t="s">
        <v>1580</v>
      </c>
    </row>
    <row r="4336" spans="1:12" ht="56.25" customHeight="1">
      <c r="A4336" s="200" t="s">
        <v>628</v>
      </c>
      <c r="B4336" s="193" t="s">
        <v>627</v>
      </c>
      <c r="C4336" s="194">
        <v>42818</v>
      </c>
      <c r="D4336" s="194" t="s">
        <v>7058</v>
      </c>
      <c r="E4336" s="195" t="s">
        <v>3</v>
      </c>
      <c r="F4336" s="195">
        <v>1487037</v>
      </c>
      <c r="G4336" s="195"/>
      <c r="H4336" s="196" t="s">
        <v>7059</v>
      </c>
      <c r="I4336" s="197">
        <v>0</v>
      </c>
      <c r="J4336" s="197">
        <v>192.92</v>
      </c>
      <c r="K4336" s="198">
        <f t="shared" si="67"/>
        <v>192.92</v>
      </c>
      <c r="L4336" s="199" t="s">
        <v>1580</v>
      </c>
    </row>
    <row r="4337" spans="1:12" ht="56.25" customHeight="1">
      <c r="A4337" s="200" t="s">
        <v>628</v>
      </c>
      <c r="B4337" s="193" t="s">
        <v>627</v>
      </c>
      <c r="C4337" s="194">
        <v>42818</v>
      </c>
      <c r="D4337" s="194" t="s">
        <v>7060</v>
      </c>
      <c r="E4337" s="195" t="s">
        <v>3</v>
      </c>
      <c r="F4337" s="195">
        <v>1487038</v>
      </c>
      <c r="G4337" s="195"/>
      <c r="H4337" s="196" t="s">
        <v>7061</v>
      </c>
      <c r="I4337" s="197">
        <v>0</v>
      </c>
      <c r="J4337" s="197">
        <v>48.23</v>
      </c>
      <c r="K4337" s="198">
        <f t="shared" si="67"/>
        <v>48.23</v>
      </c>
      <c r="L4337" s="199" t="s">
        <v>1580</v>
      </c>
    </row>
    <row r="4338" spans="1:12" ht="56.25" customHeight="1">
      <c r="A4338" s="200">
        <v>46</v>
      </c>
      <c r="B4338" s="193" t="s">
        <v>1402</v>
      </c>
      <c r="C4338" s="194">
        <v>42818</v>
      </c>
      <c r="D4338" s="194" t="s">
        <v>4409</v>
      </c>
      <c r="E4338" s="195" t="s">
        <v>3</v>
      </c>
      <c r="F4338" s="195">
        <v>1487047</v>
      </c>
      <c r="G4338" s="195"/>
      <c r="H4338" s="196" t="s">
        <v>4410</v>
      </c>
      <c r="I4338" s="197">
        <v>0</v>
      </c>
      <c r="J4338" s="197">
        <v>148.54</v>
      </c>
      <c r="K4338" s="198">
        <f t="shared" si="67"/>
        <v>148.54</v>
      </c>
      <c r="L4338" s="199" t="s">
        <v>8305</v>
      </c>
    </row>
    <row r="4339" spans="1:12" ht="56.25" customHeight="1">
      <c r="A4339" s="200" t="s">
        <v>628</v>
      </c>
      <c r="B4339" s="193" t="s">
        <v>627</v>
      </c>
      <c r="C4339" s="194">
        <v>42818</v>
      </c>
      <c r="D4339" s="194" t="s">
        <v>7062</v>
      </c>
      <c r="E4339" s="195" t="s">
        <v>3</v>
      </c>
      <c r="F4339" s="195">
        <v>1487137</v>
      </c>
      <c r="G4339" s="195"/>
      <c r="H4339" s="196" t="s">
        <v>7063</v>
      </c>
      <c r="I4339" s="197">
        <v>0</v>
      </c>
      <c r="J4339" s="197">
        <v>1500</v>
      </c>
      <c r="K4339" s="198">
        <f t="shared" si="67"/>
        <v>1500</v>
      </c>
      <c r="L4339" s="199" t="s">
        <v>1580</v>
      </c>
    </row>
    <row r="4340" spans="1:12" ht="56.25" customHeight="1">
      <c r="A4340" s="200" t="s">
        <v>628</v>
      </c>
      <c r="B4340" s="193" t="s">
        <v>627</v>
      </c>
      <c r="C4340" s="194">
        <v>42818</v>
      </c>
      <c r="D4340" s="194" t="s">
        <v>7064</v>
      </c>
      <c r="E4340" s="195" t="s">
        <v>3</v>
      </c>
      <c r="F4340" s="195">
        <v>1487138</v>
      </c>
      <c r="G4340" s="195"/>
      <c r="H4340" s="196" t="s">
        <v>7065</v>
      </c>
      <c r="I4340" s="197">
        <v>0</v>
      </c>
      <c r="J4340" s="197">
        <v>199.5</v>
      </c>
      <c r="K4340" s="198">
        <f t="shared" si="67"/>
        <v>199.5</v>
      </c>
      <c r="L4340" s="199" t="s">
        <v>1580</v>
      </c>
    </row>
    <row r="4341" spans="1:12" ht="56.25" customHeight="1">
      <c r="A4341" s="200">
        <v>526</v>
      </c>
      <c r="B4341" s="193" t="s">
        <v>1411</v>
      </c>
      <c r="C4341" s="194">
        <v>42818</v>
      </c>
      <c r="D4341" s="194" t="s">
        <v>6043</v>
      </c>
      <c r="E4341" s="195" t="s">
        <v>3</v>
      </c>
      <c r="F4341" s="195">
        <v>1487186</v>
      </c>
      <c r="G4341" s="195"/>
      <c r="H4341" s="196" t="s">
        <v>6044</v>
      </c>
      <c r="I4341" s="197">
        <v>0</v>
      </c>
      <c r="J4341" s="197">
        <v>227</v>
      </c>
      <c r="K4341" s="198">
        <f t="shared" si="67"/>
        <v>227</v>
      </c>
      <c r="L4341" s="199" t="s">
        <v>1580</v>
      </c>
    </row>
    <row r="4342" spans="1:12" ht="56.25" customHeight="1">
      <c r="A4342" s="200">
        <v>526</v>
      </c>
      <c r="B4342" s="193" t="s">
        <v>1411</v>
      </c>
      <c r="C4342" s="194">
        <v>42818</v>
      </c>
      <c r="D4342" s="194" t="s">
        <v>6045</v>
      </c>
      <c r="E4342" s="195" t="s">
        <v>3</v>
      </c>
      <c r="F4342" s="195">
        <v>1487187</v>
      </c>
      <c r="G4342" s="195"/>
      <c r="H4342" s="196" t="s">
        <v>1350</v>
      </c>
      <c r="I4342" s="197">
        <v>0</v>
      </c>
      <c r="J4342" s="197">
        <v>110</v>
      </c>
      <c r="K4342" s="198">
        <f t="shared" si="67"/>
        <v>110</v>
      </c>
      <c r="L4342" s="199" t="s">
        <v>1580</v>
      </c>
    </row>
    <row r="4343" spans="1:12" ht="56.25" customHeight="1">
      <c r="A4343" s="200">
        <v>526</v>
      </c>
      <c r="B4343" s="193" t="s">
        <v>1411</v>
      </c>
      <c r="C4343" s="194">
        <v>42818</v>
      </c>
      <c r="D4343" s="194" t="s">
        <v>6046</v>
      </c>
      <c r="E4343" s="195" t="s">
        <v>3</v>
      </c>
      <c r="F4343" s="195">
        <v>1487189</v>
      </c>
      <c r="G4343" s="195"/>
      <c r="H4343" s="196" t="s">
        <v>1349</v>
      </c>
      <c r="I4343" s="197">
        <v>0</v>
      </c>
      <c r="J4343" s="197">
        <v>305</v>
      </c>
      <c r="K4343" s="198">
        <f t="shared" si="67"/>
        <v>305</v>
      </c>
      <c r="L4343" s="199" t="s">
        <v>1580</v>
      </c>
    </row>
    <row r="4344" spans="1:12" ht="56.25" customHeight="1">
      <c r="A4344" s="200" t="s">
        <v>628</v>
      </c>
      <c r="B4344" s="193" t="s">
        <v>627</v>
      </c>
      <c r="C4344" s="194">
        <v>42818</v>
      </c>
      <c r="D4344" s="194" t="s">
        <v>7066</v>
      </c>
      <c r="E4344" s="195" t="s">
        <v>3</v>
      </c>
      <c r="F4344" s="195">
        <v>1487197</v>
      </c>
      <c r="G4344" s="195"/>
      <c r="H4344" s="196" t="s">
        <v>7067</v>
      </c>
      <c r="I4344" s="197">
        <v>0</v>
      </c>
      <c r="J4344" s="197">
        <v>3423.96</v>
      </c>
      <c r="K4344" s="198">
        <f t="shared" si="67"/>
        <v>3423.96</v>
      </c>
      <c r="L4344" s="199" t="s">
        <v>1580</v>
      </c>
    </row>
    <row r="4345" spans="1:12" ht="56.25" customHeight="1">
      <c r="A4345" s="200">
        <v>70</v>
      </c>
      <c r="B4345" s="193" t="s">
        <v>4499</v>
      </c>
      <c r="C4345" s="194">
        <v>42818</v>
      </c>
      <c r="D4345" s="194" t="s">
        <v>4530</v>
      </c>
      <c r="E4345" s="195" t="s">
        <v>3</v>
      </c>
      <c r="F4345" s="195">
        <v>1487214</v>
      </c>
      <c r="G4345" s="195"/>
      <c r="H4345" s="196" t="s">
        <v>4531</v>
      </c>
      <c r="I4345" s="197">
        <v>0</v>
      </c>
      <c r="J4345" s="197">
        <v>50</v>
      </c>
      <c r="K4345" s="198">
        <f t="shared" si="67"/>
        <v>50</v>
      </c>
      <c r="L4345" s="199" t="s">
        <v>1580</v>
      </c>
    </row>
    <row r="4346" spans="1:12" ht="56.25" customHeight="1">
      <c r="A4346" s="200" t="s">
        <v>628</v>
      </c>
      <c r="B4346" s="193" t="s">
        <v>627</v>
      </c>
      <c r="C4346" s="194">
        <v>42818</v>
      </c>
      <c r="D4346" s="194" t="s">
        <v>7068</v>
      </c>
      <c r="E4346" s="195" t="s">
        <v>3</v>
      </c>
      <c r="F4346" s="195">
        <v>1487215</v>
      </c>
      <c r="G4346" s="195"/>
      <c r="H4346" s="196" t="s">
        <v>7069</v>
      </c>
      <c r="I4346" s="197">
        <v>0</v>
      </c>
      <c r="J4346" s="197">
        <v>4602.6499999999996</v>
      </c>
      <c r="K4346" s="198">
        <f t="shared" si="67"/>
        <v>4602.6499999999996</v>
      </c>
      <c r="L4346" s="199" t="s">
        <v>1580</v>
      </c>
    </row>
    <row r="4347" spans="1:12" ht="56.25" customHeight="1">
      <c r="A4347" s="200" t="s">
        <v>628</v>
      </c>
      <c r="B4347" s="193" t="s">
        <v>627</v>
      </c>
      <c r="C4347" s="194">
        <v>42818</v>
      </c>
      <c r="D4347" s="194" t="s">
        <v>7070</v>
      </c>
      <c r="E4347" s="195" t="s">
        <v>3</v>
      </c>
      <c r="F4347" s="195">
        <v>1487236</v>
      </c>
      <c r="G4347" s="195"/>
      <c r="H4347" s="196" t="s">
        <v>1339</v>
      </c>
      <c r="I4347" s="197">
        <v>0</v>
      </c>
      <c r="J4347" s="197">
        <v>198</v>
      </c>
      <c r="K4347" s="198">
        <f t="shared" si="67"/>
        <v>198</v>
      </c>
      <c r="L4347" s="199" t="s">
        <v>1580</v>
      </c>
    </row>
    <row r="4348" spans="1:12" ht="56.25" customHeight="1">
      <c r="A4348" s="200" t="s">
        <v>628</v>
      </c>
      <c r="B4348" s="193" t="s">
        <v>627</v>
      </c>
      <c r="C4348" s="194">
        <v>42818</v>
      </c>
      <c r="D4348" s="194" t="s">
        <v>7071</v>
      </c>
      <c r="E4348" s="195" t="s">
        <v>3</v>
      </c>
      <c r="F4348" s="195">
        <v>1487307</v>
      </c>
      <c r="G4348" s="195"/>
      <c r="H4348" s="196" t="s">
        <v>7072</v>
      </c>
      <c r="I4348" s="197">
        <v>0</v>
      </c>
      <c r="J4348" s="197">
        <v>200</v>
      </c>
      <c r="K4348" s="198">
        <f t="shared" si="67"/>
        <v>200</v>
      </c>
      <c r="L4348" s="199" t="s">
        <v>1580</v>
      </c>
    </row>
    <row r="4349" spans="1:12" ht="56.25" customHeight="1">
      <c r="A4349" s="200">
        <v>46</v>
      </c>
      <c r="B4349" s="193" t="s">
        <v>1402</v>
      </c>
      <c r="C4349" s="194">
        <v>42821</v>
      </c>
      <c r="D4349" s="194" t="s">
        <v>4411</v>
      </c>
      <c r="E4349" s="195" t="s">
        <v>3</v>
      </c>
      <c r="F4349" s="195">
        <v>1487427</v>
      </c>
      <c r="G4349" s="195"/>
      <c r="H4349" s="196" t="s">
        <v>4412</v>
      </c>
      <c r="I4349" s="197">
        <v>0</v>
      </c>
      <c r="J4349" s="197">
        <v>40000</v>
      </c>
      <c r="K4349" s="198">
        <f t="shared" si="67"/>
        <v>40000</v>
      </c>
      <c r="L4349" s="199" t="s">
        <v>1580</v>
      </c>
    </row>
    <row r="4350" spans="1:12" ht="56.25" customHeight="1">
      <c r="A4350" s="200">
        <v>315</v>
      </c>
      <c r="B4350" s="193" t="s">
        <v>1483</v>
      </c>
      <c r="C4350" s="194">
        <v>42821</v>
      </c>
      <c r="D4350" s="194" t="s">
        <v>5247</v>
      </c>
      <c r="E4350" s="195" t="s">
        <v>3</v>
      </c>
      <c r="F4350" s="195">
        <v>1487435</v>
      </c>
      <c r="G4350" s="195"/>
      <c r="H4350" s="196" t="s">
        <v>5248</v>
      </c>
      <c r="I4350" s="197">
        <v>0</v>
      </c>
      <c r="J4350" s="197">
        <v>8654.41</v>
      </c>
      <c r="K4350" s="198">
        <f t="shared" si="67"/>
        <v>8654.41</v>
      </c>
      <c r="L4350" s="199" t="s">
        <v>1580</v>
      </c>
    </row>
    <row r="4351" spans="1:12" ht="56.25" customHeight="1">
      <c r="A4351" s="200">
        <v>47</v>
      </c>
      <c r="B4351" s="193" t="s">
        <v>1480</v>
      </c>
      <c r="C4351" s="194">
        <v>42821</v>
      </c>
      <c r="D4351" s="194" t="s">
        <v>4435</v>
      </c>
      <c r="E4351" s="195" t="s">
        <v>3</v>
      </c>
      <c r="F4351" s="195">
        <v>1487436</v>
      </c>
      <c r="G4351" s="195"/>
      <c r="H4351" s="196" t="s">
        <v>4436</v>
      </c>
      <c r="I4351" s="197">
        <v>0</v>
      </c>
      <c r="J4351" s="197">
        <v>3472.2</v>
      </c>
      <c r="K4351" s="198">
        <f t="shared" si="67"/>
        <v>3472.2</v>
      </c>
      <c r="L4351" s="199" t="s">
        <v>1580</v>
      </c>
    </row>
    <row r="4352" spans="1:12" ht="56.25" customHeight="1">
      <c r="A4352" s="200">
        <v>87</v>
      </c>
      <c r="B4352" s="193" t="s">
        <v>1493</v>
      </c>
      <c r="C4352" s="194">
        <v>42821</v>
      </c>
      <c r="D4352" s="194" t="s">
        <v>4624</v>
      </c>
      <c r="E4352" s="195" t="s">
        <v>3</v>
      </c>
      <c r="F4352" s="195">
        <v>1487437</v>
      </c>
      <c r="G4352" s="195"/>
      <c r="H4352" s="196" t="s">
        <v>4625</v>
      </c>
      <c r="I4352" s="197">
        <v>0</v>
      </c>
      <c r="J4352" s="197">
        <v>4465.5200000000004</v>
      </c>
      <c r="K4352" s="198">
        <f t="shared" si="67"/>
        <v>4465.5200000000004</v>
      </c>
      <c r="L4352" s="199" t="s">
        <v>1580</v>
      </c>
    </row>
    <row r="4353" spans="1:12" ht="56.25" customHeight="1">
      <c r="A4353" s="200">
        <v>374</v>
      </c>
      <c r="B4353" s="193" t="s">
        <v>5435</v>
      </c>
      <c r="C4353" s="194">
        <v>42821</v>
      </c>
      <c r="D4353" s="194" t="s">
        <v>5436</v>
      </c>
      <c r="E4353" s="195" t="s">
        <v>3</v>
      </c>
      <c r="F4353" s="195">
        <v>1487439</v>
      </c>
      <c r="G4353" s="195"/>
      <c r="H4353" s="196" t="s">
        <v>5437</v>
      </c>
      <c r="I4353" s="197">
        <v>0</v>
      </c>
      <c r="J4353" s="197">
        <v>13171.35</v>
      </c>
      <c r="K4353" s="198">
        <f t="shared" si="67"/>
        <v>13171.35</v>
      </c>
      <c r="L4353" s="199" t="s">
        <v>1580</v>
      </c>
    </row>
    <row r="4354" spans="1:12" ht="56.25" customHeight="1">
      <c r="A4354" s="200">
        <v>254</v>
      </c>
      <c r="B4354" s="193" t="s">
        <v>1335</v>
      </c>
      <c r="C4354" s="194">
        <v>42821</v>
      </c>
      <c r="D4354" s="194" t="s">
        <v>5077</v>
      </c>
      <c r="E4354" s="195" t="s">
        <v>3</v>
      </c>
      <c r="F4354" s="195">
        <v>1487450</v>
      </c>
      <c r="G4354" s="195"/>
      <c r="H4354" s="196" t="s">
        <v>5078</v>
      </c>
      <c r="I4354" s="197">
        <v>0</v>
      </c>
      <c r="J4354" s="197">
        <v>33445</v>
      </c>
      <c r="K4354" s="198">
        <f t="shared" si="67"/>
        <v>33445</v>
      </c>
      <c r="L4354" s="199" t="s">
        <v>1580</v>
      </c>
    </row>
    <row r="4355" spans="1:12" ht="56.25" customHeight="1">
      <c r="A4355" s="200">
        <v>234</v>
      </c>
      <c r="B4355" s="193" t="s">
        <v>1346</v>
      </c>
      <c r="C4355" s="194">
        <v>42821</v>
      </c>
      <c r="D4355" s="194" t="s">
        <v>5008</v>
      </c>
      <c r="E4355" s="195" t="s">
        <v>3</v>
      </c>
      <c r="F4355" s="195">
        <v>1487459</v>
      </c>
      <c r="G4355" s="195"/>
      <c r="H4355" s="196" t="s">
        <v>5009</v>
      </c>
      <c r="I4355" s="197">
        <v>0</v>
      </c>
      <c r="J4355" s="197">
        <v>20</v>
      </c>
      <c r="K4355" s="198">
        <f t="shared" si="67"/>
        <v>20</v>
      </c>
      <c r="L4355" s="199" t="s">
        <v>1580</v>
      </c>
    </row>
    <row r="4356" spans="1:12" ht="56.25" customHeight="1">
      <c r="A4356" s="200">
        <v>660</v>
      </c>
      <c r="B4356" s="193" t="s">
        <v>1327</v>
      </c>
      <c r="C4356" s="194">
        <v>42821</v>
      </c>
      <c r="D4356" s="194" t="s">
        <v>6283</v>
      </c>
      <c r="E4356" s="195" t="s">
        <v>3</v>
      </c>
      <c r="F4356" s="195">
        <v>1487483</v>
      </c>
      <c r="G4356" s="195"/>
      <c r="H4356" s="196" t="s">
        <v>6284</v>
      </c>
      <c r="I4356" s="197">
        <v>0</v>
      </c>
      <c r="J4356" s="197">
        <v>56</v>
      </c>
      <c r="K4356" s="198">
        <f t="shared" si="67"/>
        <v>56</v>
      </c>
      <c r="L4356" s="199" t="s">
        <v>1580</v>
      </c>
    </row>
    <row r="4357" spans="1:12" ht="56.25" customHeight="1">
      <c r="A4357" s="200">
        <v>660</v>
      </c>
      <c r="B4357" s="193" t="s">
        <v>1327</v>
      </c>
      <c r="C4357" s="194">
        <v>42821</v>
      </c>
      <c r="D4357" s="194" t="s">
        <v>6285</v>
      </c>
      <c r="E4357" s="195" t="s">
        <v>3</v>
      </c>
      <c r="F4357" s="195">
        <v>1487489</v>
      </c>
      <c r="G4357" s="195"/>
      <c r="H4357" s="196" t="s">
        <v>6286</v>
      </c>
      <c r="I4357" s="197">
        <v>0</v>
      </c>
      <c r="J4357" s="197">
        <v>1634</v>
      </c>
      <c r="K4357" s="198">
        <f t="shared" si="67"/>
        <v>1634</v>
      </c>
      <c r="L4357" s="199" t="s">
        <v>1580</v>
      </c>
    </row>
    <row r="4358" spans="1:12" ht="56.25" customHeight="1">
      <c r="A4358" s="200">
        <v>340</v>
      </c>
      <c r="B4358" s="193" t="s">
        <v>1401</v>
      </c>
      <c r="C4358" s="194">
        <v>42821</v>
      </c>
      <c r="D4358" s="194" t="s">
        <v>5365</v>
      </c>
      <c r="E4358" s="195" t="s">
        <v>3</v>
      </c>
      <c r="F4358" s="195">
        <v>1487498</v>
      </c>
      <c r="G4358" s="195"/>
      <c r="H4358" s="196" t="s">
        <v>5366</v>
      </c>
      <c r="I4358" s="197">
        <v>0</v>
      </c>
      <c r="J4358" s="197">
        <v>14560.59</v>
      </c>
      <c r="K4358" s="198">
        <f t="shared" si="67"/>
        <v>14560.59</v>
      </c>
      <c r="L4358" s="199" t="s">
        <v>1580</v>
      </c>
    </row>
    <row r="4359" spans="1:12" ht="56.25" customHeight="1">
      <c r="A4359" s="200">
        <v>587</v>
      </c>
      <c r="B4359" s="193" t="s">
        <v>6138</v>
      </c>
      <c r="C4359" s="194">
        <v>42821</v>
      </c>
      <c r="D4359" s="194" t="s">
        <v>6149</v>
      </c>
      <c r="E4359" s="195" t="s">
        <v>3</v>
      </c>
      <c r="F4359" s="195">
        <v>1487501</v>
      </c>
      <c r="G4359" s="195"/>
      <c r="H4359" s="196" t="s">
        <v>6150</v>
      </c>
      <c r="I4359" s="197">
        <v>0</v>
      </c>
      <c r="J4359" s="197">
        <v>937.5</v>
      </c>
      <c r="K4359" s="198">
        <f t="shared" si="67"/>
        <v>937.5</v>
      </c>
      <c r="L4359" s="199" t="s">
        <v>1580</v>
      </c>
    </row>
    <row r="4360" spans="1:12" ht="56.25" customHeight="1">
      <c r="A4360" s="200">
        <v>340</v>
      </c>
      <c r="B4360" s="193" t="s">
        <v>1401</v>
      </c>
      <c r="C4360" s="194">
        <v>42821</v>
      </c>
      <c r="D4360" s="194" t="s">
        <v>5367</v>
      </c>
      <c r="E4360" s="195" t="s">
        <v>3</v>
      </c>
      <c r="F4360" s="195">
        <v>1487503</v>
      </c>
      <c r="G4360" s="195"/>
      <c r="H4360" s="196" t="s">
        <v>5368</v>
      </c>
      <c r="I4360" s="197">
        <v>0</v>
      </c>
      <c r="J4360" s="197">
        <v>22801.63</v>
      </c>
      <c r="K4360" s="198">
        <f t="shared" si="67"/>
        <v>22801.63</v>
      </c>
      <c r="L4360" s="199" t="s">
        <v>1580</v>
      </c>
    </row>
    <row r="4361" spans="1:12" ht="56.25" customHeight="1">
      <c r="A4361" s="200">
        <v>291</v>
      </c>
      <c r="B4361" s="193" t="s">
        <v>1395</v>
      </c>
      <c r="C4361" s="194">
        <v>42821</v>
      </c>
      <c r="D4361" s="194" t="s">
        <v>5188</v>
      </c>
      <c r="E4361" s="195" t="s">
        <v>3</v>
      </c>
      <c r="F4361" s="195">
        <v>1487515</v>
      </c>
      <c r="G4361" s="195"/>
      <c r="H4361" s="196" t="s">
        <v>5189</v>
      </c>
      <c r="I4361" s="197">
        <v>0</v>
      </c>
      <c r="J4361" s="197">
        <v>30890.82</v>
      </c>
      <c r="K4361" s="198">
        <f t="shared" ref="K4361:K4424" si="68">+I4361+J4361</f>
        <v>30890.82</v>
      </c>
      <c r="L4361" s="199" t="s">
        <v>1580</v>
      </c>
    </row>
    <row r="4362" spans="1:12" ht="56.25" customHeight="1">
      <c r="A4362" s="200">
        <v>680</v>
      </c>
      <c r="B4362" s="193" t="s">
        <v>6327</v>
      </c>
      <c r="C4362" s="194">
        <v>42821</v>
      </c>
      <c r="D4362" s="194" t="s">
        <v>6342</v>
      </c>
      <c r="E4362" s="195" t="s">
        <v>3</v>
      </c>
      <c r="F4362" s="195">
        <v>1487538</v>
      </c>
      <c r="G4362" s="195"/>
      <c r="H4362" s="196" t="s">
        <v>6343</v>
      </c>
      <c r="I4362" s="197">
        <v>0</v>
      </c>
      <c r="J4362" s="197">
        <v>69146.100000000006</v>
      </c>
      <c r="K4362" s="198">
        <f t="shared" si="68"/>
        <v>69146.100000000006</v>
      </c>
      <c r="L4362" s="199" t="s">
        <v>1580</v>
      </c>
    </row>
    <row r="4363" spans="1:12" ht="56.25" customHeight="1">
      <c r="A4363" s="200">
        <v>291</v>
      </c>
      <c r="B4363" s="193" t="s">
        <v>1395</v>
      </c>
      <c r="C4363" s="194">
        <v>42821</v>
      </c>
      <c r="D4363" s="194" t="s">
        <v>5190</v>
      </c>
      <c r="E4363" s="195" t="s">
        <v>3</v>
      </c>
      <c r="F4363" s="195">
        <v>1487540</v>
      </c>
      <c r="G4363" s="195"/>
      <c r="H4363" s="196" t="s">
        <v>5191</v>
      </c>
      <c r="I4363" s="197">
        <v>0</v>
      </c>
      <c r="J4363" s="197">
        <v>1000000</v>
      </c>
      <c r="K4363" s="198">
        <f t="shared" si="68"/>
        <v>1000000</v>
      </c>
      <c r="L4363" s="199" t="s">
        <v>1580</v>
      </c>
    </row>
    <row r="4364" spans="1:12" ht="56.25" customHeight="1">
      <c r="A4364" s="200">
        <v>25</v>
      </c>
      <c r="B4364" s="193" t="s">
        <v>1408</v>
      </c>
      <c r="C4364" s="194">
        <v>42821</v>
      </c>
      <c r="D4364" s="194" t="s">
        <v>4256</v>
      </c>
      <c r="E4364" s="195" t="s">
        <v>3</v>
      </c>
      <c r="F4364" s="195">
        <v>1487553</v>
      </c>
      <c r="G4364" s="195"/>
      <c r="H4364" s="196" t="s">
        <v>4257</v>
      </c>
      <c r="I4364" s="197">
        <v>0</v>
      </c>
      <c r="J4364" s="197">
        <v>15591.03</v>
      </c>
      <c r="K4364" s="198">
        <f t="shared" si="68"/>
        <v>15591.03</v>
      </c>
      <c r="L4364" s="199" t="s">
        <v>1580</v>
      </c>
    </row>
    <row r="4365" spans="1:12" ht="56.25" customHeight="1">
      <c r="A4365" s="200">
        <v>25</v>
      </c>
      <c r="B4365" s="193" t="s">
        <v>1408</v>
      </c>
      <c r="C4365" s="194">
        <v>42821</v>
      </c>
      <c r="D4365" s="194" t="s">
        <v>4258</v>
      </c>
      <c r="E4365" s="195" t="s">
        <v>3</v>
      </c>
      <c r="F4365" s="195">
        <v>1487554</v>
      </c>
      <c r="G4365" s="195"/>
      <c r="H4365" s="196" t="s">
        <v>4259</v>
      </c>
      <c r="I4365" s="197">
        <v>0</v>
      </c>
      <c r="J4365" s="197">
        <v>65386.59</v>
      </c>
      <c r="K4365" s="198">
        <f t="shared" si="68"/>
        <v>65386.59</v>
      </c>
      <c r="L4365" s="199" t="s">
        <v>1580</v>
      </c>
    </row>
    <row r="4366" spans="1:12" ht="56.25" customHeight="1">
      <c r="A4366" s="200">
        <v>25</v>
      </c>
      <c r="B4366" s="193" t="s">
        <v>1408</v>
      </c>
      <c r="C4366" s="194">
        <v>42821</v>
      </c>
      <c r="D4366" s="194" t="s">
        <v>4260</v>
      </c>
      <c r="E4366" s="195" t="s">
        <v>3</v>
      </c>
      <c r="F4366" s="195">
        <v>1487557</v>
      </c>
      <c r="G4366" s="195"/>
      <c r="H4366" s="196" t="s">
        <v>4261</v>
      </c>
      <c r="I4366" s="197">
        <v>0</v>
      </c>
      <c r="J4366" s="197">
        <v>65386.59</v>
      </c>
      <c r="K4366" s="198">
        <f t="shared" si="68"/>
        <v>65386.59</v>
      </c>
      <c r="L4366" s="199" t="s">
        <v>1580</v>
      </c>
    </row>
    <row r="4367" spans="1:12" ht="56.25" customHeight="1">
      <c r="A4367" s="200">
        <v>25</v>
      </c>
      <c r="B4367" s="193" t="s">
        <v>1408</v>
      </c>
      <c r="C4367" s="194">
        <v>42821</v>
      </c>
      <c r="D4367" s="194" t="s">
        <v>4262</v>
      </c>
      <c r="E4367" s="195" t="s">
        <v>3</v>
      </c>
      <c r="F4367" s="195">
        <v>1487558</v>
      </c>
      <c r="G4367" s="195"/>
      <c r="H4367" s="196" t="s">
        <v>4263</v>
      </c>
      <c r="I4367" s="197">
        <v>0</v>
      </c>
      <c r="J4367" s="197">
        <v>51758.22</v>
      </c>
      <c r="K4367" s="198">
        <f t="shared" si="68"/>
        <v>51758.22</v>
      </c>
      <c r="L4367" s="199" t="s">
        <v>1580</v>
      </c>
    </row>
    <row r="4368" spans="1:12" ht="56.25" customHeight="1">
      <c r="A4368" s="200">
        <v>25</v>
      </c>
      <c r="B4368" s="193" t="s">
        <v>1408</v>
      </c>
      <c r="C4368" s="194">
        <v>42821</v>
      </c>
      <c r="D4368" s="194" t="s">
        <v>4264</v>
      </c>
      <c r="E4368" s="195" t="s">
        <v>3</v>
      </c>
      <c r="F4368" s="195">
        <v>1487560</v>
      </c>
      <c r="G4368" s="195"/>
      <c r="H4368" s="196" t="s">
        <v>4265</v>
      </c>
      <c r="I4368" s="197">
        <v>0</v>
      </c>
      <c r="J4368" s="197">
        <v>4333.88</v>
      </c>
      <c r="K4368" s="198">
        <f t="shared" si="68"/>
        <v>4333.88</v>
      </c>
      <c r="L4368" s="199" t="s">
        <v>1580</v>
      </c>
    </row>
    <row r="4369" spans="1:12" ht="56.25" customHeight="1">
      <c r="A4369" s="200">
        <v>25</v>
      </c>
      <c r="B4369" s="193" t="s">
        <v>1408</v>
      </c>
      <c r="C4369" s="194">
        <v>42821</v>
      </c>
      <c r="D4369" s="194" t="s">
        <v>4266</v>
      </c>
      <c r="E4369" s="195" t="s">
        <v>3</v>
      </c>
      <c r="F4369" s="195">
        <v>1487563</v>
      </c>
      <c r="G4369" s="195"/>
      <c r="H4369" s="196" t="s">
        <v>4267</v>
      </c>
      <c r="I4369" s="197">
        <v>0</v>
      </c>
      <c r="J4369" s="197">
        <v>16617.61</v>
      </c>
      <c r="K4369" s="198">
        <f t="shared" si="68"/>
        <v>16617.61</v>
      </c>
      <c r="L4369" s="199" t="s">
        <v>1580</v>
      </c>
    </row>
    <row r="4370" spans="1:12" ht="56.25" customHeight="1">
      <c r="A4370" s="200">
        <v>25</v>
      </c>
      <c r="B4370" s="193" t="s">
        <v>1408</v>
      </c>
      <c r="C4370" s="194">
        <v>42821</v>
      </c>
      <c r="D4370" s="194" t="s">
        <v>4268</v>
      </c>
      <c r="E4370" s="195" t="s">
        <v>3</v>
      </c>
      <c r="F4370" s="195">
        <v>1487566</v>
      </c>
      <c r="G4370" s="195"/>
      <c r="H4370" s="196" t="s">
        <v>4269</v>
      </c>
      <c r="I4370" s="197">
        <v>0</v>
      </c>
      <c r="J4370" s="197">
        <v>132071.82</v>
      </c>
      <c r="K4370" s="198">
        <f t="shared" si="68"/>
        <v>132071.82</v>
      </c>
      <c r="L4370" s="199" t="s">
        <v>1580</v>
      </c>
    </row>
    <row r="4371" spans="1:12" ht="56.25" customHeight="1">
      <c r="A4371" s="200">
        <v>25</v>
      </c>
      <c r="B4371" s="193" t="s">
        <v>1408</v>
      </c>
      <c r="C4371" s="194">
        <v>42821</v>
      </c>
      <c r="D4371" s="194" t="s">
        <v>4270</v>
      </c>
      <c r="E4371" s="195" t="s">
        <v>3</v>
      </c>
      <c r="F4371" s="195">
        <v>1487568</v>
      </c>
      <c r="G4371" s="195"/>
      <c r="H4371" s="196" t="s">
        <v>4271</v>
      </c>
      <c r="I4371" s="197">
        <v>0</v>
      </c>
      <c r="J4371" s="197">
        <v>130823.43</v>
      </c>
      <c r="K4371" s="198">
        <f t="shared" si="68"/>
        <v>130823.43</v>
      </c>
      <c r="L4371" s="199" t="s">
        <v>1580</v>
      </c>
    </row>
    <row r="4372" spans="1:12" ht="56.25" customHeight="1">
      <c r="A4372" s="200" t="s">
        <v>628</v>
      </c>
      <c r="B4372" s="193" t="s">
        <v>627</v>
      </c>
      <c r="C4372" s="194">
        <v>42821</v>
      </c>
      <c r="D4372" s="194" t="s">
        <v>7073</v>
      </c>
      <c r="E4372" s="195" t="s">
        <v>3</v>
      </c>
      <c r="F4372" s="195">
        <v>1487417</v>
      </c>
      <c r="G4372" s="195"/>
      <c r="H4372" s="196" t="s">
        <v>7074</v>
      </c>
      <c r="I4372" s="197">
        <v>0</v>
      </c>
      <c r="J4372" s="197">
        <v>1693.06</v>
      </c>
      <c r="K4372" s="198">
        <f t="shared" si="68"/>
        <v>1693.06</v>
      </c>
      <c r="L4372" s="199" t="s">
        <v>1580</v>
      </c>
    </row>
    <row r="4373" spans="1:12" ht="56.25" customHeight="1">
      <c r="A4373" s="200" t="s">
        <v>628</v>
      </c>
      <c r="B4373" s="193" t="s">
        <v>627</v>
      </c>
      <c r="C4373" s="194">
        <v>42821</v>
      </c>
      <c r="D4373" s="194" t="s">
        <v>7075</v>
      </c>
      <c r="E4373" s="195" t="s">
        <v>3</v>
      </c>
      <c r="F4373" s="195">
        <v>1487421</v>
      </c>
      <c r="G4373" s="195"/>
      <c r="H4373" s="196" t="s">
        <v>7076</v>
      </c>
      <c r="I4373" s="197">
        <v>0</v>
      </c>
      <c r="J4373" s="197">
        <v>2898.51</v>
      </c>
      <c r="K4373" s="198">
        <f t="shared" si="68"/>
        <v>2898.51</v>
      </c>
      <c r="L4373" s="199" t="s">
        <v>1580</v>
      </c>
    </row>
    <row r="4374" spans="1:12" ht="56.25" customHeight="1">
      <c r="A4374" s="200">
        <v>591</v>
      </c>
      <c r="B4374" s="193" t="s">
        <v>6173</v>
      </c>
      <c r="C4374" s="194">
        <v>42821</v>
      </c>
      <c r="D4374" s="194" t="s">
        <v>6186</v>
      </c>
      <c r="E4374" s="195" t="s">
        <v>3</v>
      </c>
      <c r="F4374" s="195">
        <v>1487447</v>
      </c>
      <c r="G4374" s="195"/>
      <c r="H4374" s="196" t="s">
        <v>6187</v>
      </c>
      <c r="I4374" s="197">
        <v>0</v>
      </c>
      <c r="J4374" s="197">
        <v>78</v>
      </c>
      <c r="K4374" s="198">
        <f t="shared" si="68"/>
        <v>78</v>
      </c>
      <c r="L4374" s="199" t="s">
        <v>1580</v>
      </c>
    </row>
    <row r="4375" spans="1:12" ht="56.25" customHeight="1">
      <c r="A4375" s="200">
        <v>591</v>
      </c>
      <c r="B4375" s="193" t="s">
        <v>6173</v>
      </c>
      <c r="C4375" s="194">
        <v>42821</v>
      </c>
      <c r="D4375" s="194" t="s">
        <v>6188</v>
      </c>
      <c r="E4375" s="195" t="s">
        <v>3</v>
      </c>
      <c r="F4375" s="195">
        <v>1487448</v>
      </c>
      <c r="G4375" s="195"/>
      <c r="H4375" s="196" t="s">
        <v>6187</v>
      </c>
      <c r="I4375" s="197">
        <v>0</v>
      </c>
      <c r="J4375" s="197">
        <v>83</v>
      </c>
      <c r="K4375" s="198">
        <f t="shared" si="68"/>
        <v>83</v>
      </c>
      <c r="L4375" s="199" t="s">
        <v>1580</v>
      </c>
    </row>
    <row r="4376" spans="1:12" ht="56.25" customHeight="1">
      <c r="A4376" s="200" t="s">
        <v>628</v>
      </c>
      <c r="B4376" s="193" t="s">
        <v>627</v>
      </c>
      <c r="C4376" s="194">
        <v>42821</v>
      </c>
      <c r="D4376" s="194" t="s">
        <v>7077</v>
      </c>
      <c r="E4376" s="195" t="s">
        <v>3</v>
      </c>
      <c r="F4376" s="195">
        <v>1487472</v>
      </c>
      <c r="G4376" s="195"/>
      <c r="H4376" s="196" t="s">
        <v>7078</v>
      </c>
      <c r="I4376" s="197">
        <v>0</v>
      </c>
      <c r="J4376" s="197">
        <v>5749.26</v>
      </c>
      <c r="K4376" s="198">
        <f t="shared" si="68"/>
        <v>5749.26</v>
      </c>
      <c r="L4376" s="199" t="s">
        <v>1580</v>
      </c>
    </row>
    <row r="4377" spans="1:12" ht="56.25" customHeight="1">
      <c r="A4377" s="200">
        <v>292</v>
      </c>
      <c r="B4377" s="193" t="s">
        <v>1485</v>
      </c>
      <c r="C4377" s="194">
        <v>42821</v>
      </c>
      <c r="D4377" s="194" t="s">
        <v>5208</v>
      </c>
      <c r="E4377" s="195" t="s">
        <v>3</v>
      </c>
      <c r="F4377" s="195">
        <v>1487507</v>
      </c>
      <c r="G4377" s="195"/>
      <c r="H4377" s="196" t="s">
        <v>5209</v>
      </c>
      <c r="I4377" s="197">
        <v>0</v>
      </c>
      <c r="J4377" s="197">
        <v>182</v>
      </c>
      <c r="K4377" s="198">
        <f t="shared" si="68"/>
        <v>182</v>
      </c>
      <c r="L4377" s="199" t="s">
        <v>1580</v>
      </c>
    </row>
    <row r="4378" spans="1:12" ht="56.25" customHeight="1">
      <c r="A4378" s="200" t="s">
        <v>628</v>
      </c>
      <c r="B4378" s="193" t="s">
        <v>627</v>
      </c>
      <c r="C4378" s="194">
        <v>42821</v>
      </c>
      <c r="D4378" s="194" t="s">
        <v>7079</v>
      </c>
      <c r="E4378" s="195" t="s">
        <v>3</v>
      </c>
      <c r="F4378" s="195">
        <v>1487529</v>
      </c>
      <c r="G4378" s="195"/>
      <c r="H4378" s="196" t="s">
        <v>7080</v>
      </c>
      <c r="I4378" s="197">
        <v>0</v>
      </c>
      <c r="J4378" s="197">
        <v>2178.81</v>
      </c>
      <c r="K4378" s="198">
        <f t="shared" si="68"/>
        <v>2178.81</v>
      </c>
      <c r="L4378" s="199" t="s">
        <v>1580</v>
      </c>
    </row>
    <row r="4379" spans="1:12" ht="56.25" customHeight="1">
      <c r="A4379" s="200" t="s">
        <v>628</v>
      </c>
      <c r="B4379" s="193" t="s">
        <v>627</v>
      </c>
      <c r="C4379" s="194">
        <v>42821</v>
      </c>
      <c r="D4379" s="194" t="s">
        <v>7081</v>
      </c>
      <c r="E4379" s="195" t="s">
        <v>3</v>
      </c>
      <c r="F4379" s="195">
        <v>1487539</v>
      </c>
      <c r="G4379" s="195"/>
      <c r="H4379" s="196" t="s">
        <v>7082</v>
      </c>
      <c r="I4379" s="197">
        <v>0</v>
      </c>
      <c r="J4379" s="197">
        <v>118920.62</v>
      </c>
      <c r="K4379" s="198">
        <f t="shared" si="68"/>
        <v>118920.62</v>
      </c>
      <c r="L4379" s="199" t="s">
        <v>1580</v>
      </c>
    </row>
    <row r="4380" spans="1:12" ht="56.25" customHeight="1">
      <c r="A4380" s="200">
        <v>212</v>
      </c>
      <c r="B4380" s="193" t="s">
        <v>4956</v>
      </c>
      <c r="C4380" s="194">
        <v>42821</v>
      </c>
      <c r="D4380" s="194" t="s">
        <v>4969</v>
      </c>
      <c r="E4380" s="195" t="s">
        <v>3</v>
      </c>
      <c r="F4380" s="195">
        <v>1487547</v>
      </c>
      <c r="G4380" s="195"/>
      <c r="H4380" s="196" t="s">
        <v>4970</v>
      </c>
      <c r="I4380" s="197">
        <v>0</v>
      </c>
      <c r="J4380" s="197">
        <v>778</v>
      </c>
      <c r="K4380" s="198">
        <f t="shared" si="68"/>
        <v>778</v>
      </c>
      <c r="L4380" s="199" t="s">
        <v>1580</v>
      </c>
    </row>
    <row r="4381" spans="1:12" ht="56.25" customHeight="1">
      <c r="A4381" s="200">
        <v>212</v>
      </c>
      <c r="B4381" s="193" t="s">
        <v>4956</v>
      </c>
      <c r="C4381" s="194">
        <v>42821</v>
      </c>
      <c r="D4381" s="194" t="s">
        <v>4971</v>
      </c>
      <c r="E4381" s="195" t="s">
        <v>3</v>
      </c>
      <c r="F4381" s="195">
        <v>1487548</v>
      </c>
      <c r="G4381" s="195"/>
      <c r="H4381" s="196" t="s">
        <v>4972</v>
      </c>
      <c r="I4381" s="197">
        <v>0</v>
      </c>
      <c r="J4381" s="197">
        <v>500</v>
      </c>
      <c r="K4381" s="198">
        <f t="shared" si="68"/>
        <v>500</v>
      </c>
      <c r="L4381" s="199" t="s">
        <v>1580</v>
      </c>
    </row>
    <row r="4382" spans="1:12" ht="56.25" customHeight="1">
      <c r="A4382" s="200">
        <v>212</v>
      </c>
      <c r="B4382" s="193" t="s">
        <v>4956</v>
      </c>
      <c r="C4382" s="194">
        <v>42821</v>
      </c>
      <c r="D4382" s="194" t="s">
        <v>4973</v>
      </c>
      <c r="E4382" s="195" t="s">
        <v>3</v>
      </c>
      <c r="F4382" s="195">
        <v>1487549</v>
      </c>
      <c r="G4382" s="195"/>
      <c r="H4382" s="196" t="s">
        <v>4974</v>
      </c>
      <c r="I4382" s="197">
        <v>0</v>
      </c>
      <c r="J4382" s="197">
        <v>777</v>
      </c>
      <c r="K4382" s="198">
        <f t="shared" si="68"/>
        <v>777</v>
      </c>
      <c r="L4382" s="199" t="s">
        <v>1580</v>
      </c>
    </row>
    <row r="4383" spans="1:12" ht="56.25" customHeight="1">
      <c r="A4383" s="200">
        <v>291</v>
      </c>
      <c r="B4383" s="193" t="s">
        <v>1395</v>
      </c>
      <c r="C4383" s="194">
        <v>42821</v>
      </c>
      <c r="D4383" s="194" t="s">
        <v>5192</v>
      </c>
      <c r="E4383" s="195" t="s">
        <v>3</v>
      </c>
      <c r="F4383" s="195">
        <v>1487559</v>
      </c>
      <c r="G4383" s="195"/>
      <c r="H4383" s="196" t="s">
        <v>5193</v>
      </c>
      <c r="I4383" s="197">
        <v>0</v>
      </c>
      <c r="J4383" s="197">
        <v>2.77</v>
      </c>
      <c r="K4383" s="198">
        <f t="shared" si="68"/>
        <v>2.77</v>
      </c>
      <c r="L4383" s="199" t="s">
        <v>1580</v>
      </c>
    </row>
    <row r="4384" spans="1:12" ht="56.25" customHeight="1">
      <c r="A4384" s="200">
        <v>212</v>
      </c>
      <c r="B4384" s="193" t="s">
        <v>4956</v>
      </c>
      <c r="C4384" s="194">
        <v>42821</v>
      </c>
      <c r="D4384" s="194" t="s">
        <v>4975</v>
      </c>
      <c r="E4384" s="195" t="s">
        <v>3</v>
      </c>
      <c r="F4384" s="195">
        <v>1487575</v>
      </c>
      <c r="G4384" s="195"/>
      <c r="H4384" s="196" t="s">
        <v>4976</v>
      </c>
      <c r="I4384" s="197">
        <v>0</v>
      </c>
      <c r="J4384" s="197">
        <v>2053</v>
      </c>
      <c r="K4384" s="198">
        <f t="shared" si="68"/>
        <v>2053</v>
      </c>
      <c r="L4384" s="199" t="s">
        <v>1580</v>
      </c>
    </row>
    <row r="4385" spans="1:12" ht="56.25" customHeight="1">
      <c r="A4385" s="200">
        <v>212</v>
      </c>
      <c r="B4385" s="193" t="s">
        <v>4956</v>
      </c>
      <c r="C4385" s="194">
        <v>42821</v>
      </c>
      <c r="D4385" s="194" t="s">
        <v>4977</v>
      </c>
      <c r="E4385" s="195" t="s">
        <v>3</v>
      </c>
      <c r="F4385" s="195">
        <v>1487576</v>
      </c>
      <c r="G4385" s="195"/>
      <c r="H4385" s="196" t="s">
        <v>4978</v>
      </c>
      <c r="I4385" s="197">
        <v>0</v>
      </c>
      <c r="J4385" s="197">
        <v>1443</v>
      </c>
      <c r="K4385" s="198">
        <f t="shared" si="68"/>
        <v>1443</v>
      </c>
      <c r="L4385" s="199" t="s">
        <v>1580</v>
      </c>
    </row>
    <row r="4386" spans="1:12" ht="56.25" customHeight="1">
      <c r="A4386" s="200">
        <v>132</v>
      </c>
      <c r="B4386" s="193" t="s">
        <v>1414</v>
      </c>
      <c r="C4386" s="194">
        <v>42821</v>
      </c>
      <c r="D4386" s="194" t="s">
        <v>4885</v>
      </c>
      <c r="E4386" s="195" t="s">
        <v>3</v>
      </c>
      <c r="F4386" s="195">
        <v>1487590</v>
      </c>
      <c r="G4386" s="195"/>
      <c r="H4386" s="196" t="s">
        <v>4886</v>
      </c>
      <c r="I4386" s="197">
        <v>0</v>
      </c>
      <c r="J4386" s="197">
        <v>80</v>
      </c>
      <c r="K4386" s="198">
        <f t="shared" si="68"/>
        <v>80</v>
      </c>
      <c r="L4386" s="199" t="s">
        <v>1580</v>
      </c>
    </row>
    <row r="4387" spans="1:12" ht="56.25" customHeight="1">
      <c r="A4387" s="200">
        <v>291</v>
      </c>
      <c r="B4387" s="193" t="s">
        <v>1395</v>
      </c>
      <c r="C4387" s="194">
        <v>42821</v>
      </c>
      <c r="D4387" s="194" t="s">
        <v>5194</v>
      </c>
      <c r="E4387" s="195" t="s">
        <v>3</v>
      </c>
      <c r="F4387" s="195">
        <v>1487595</v>
      </c>
      <c r="G4387" s="195"/>
      <c r="H4387" s="196" t="s">
        <v>5195</v>
      </c>
      <c r="I4387" s="197">
        <v>0</v>
      </c>
      <c r="J4387" s="197">
        <v>2000</v>
      </c>
      <c r="K4387" s="198">
        <f t="shared" si="68"/>
        <v>2000</v>
      </c>
      <c r="L4387" s="199" t="s">
        <v>1580</v>
      </c>
    </row>
    <row r="4388" spans="1:12" ht="56.25" customHeight="1">
      <c r="A4388" s="200" t="s">
        <v>628</v>
      </c>
      <c r="B4388" s="193" t="s">
        <v>627</v>
      </c>
      <c r="C4388" s="194">
        <v>42821</v>
      </c>
      <c r="D4388" s="194" t="s">
        <v>7083</v>
      </c>
      <c r="E4388" s="195" t="s">
        <v>3</v>
      </c>
      <c r="F4388" s="195">
        <v>1487608</v>
      </c>
      <c r="G4388" s="195"/>
      <c r="H4388" s="196" t="s">
        <v>7084</v>
      </c>
      <c r="I4388" s="197">
        <v>0</v>
      </c>
      <c r="J4388" s="197">
        <v>590</v>
      </c>
      <c r="K4388" s="198">
        <f t="shared" si="68"/>
        <v>590</v>
      </c>
      <c r="L4388" s="199" t="s">
        <v>1580</v>
      </c>
    </row>
    <row r="4389" spans="1:12" ht="56.25" customHeight="1">
      <c r="A4389" s="200" t="s">
        <v>628</v>
      </c>
      <c r="B4389" s="193" t="s">
        <v>627</v>
      </c>
      <c r="C4389" s="194">
        <v>42821</v>
      </c>
      <c r="D4389" s="194" t="s">
        <v>7085</v>
      </c>
      <c r="E4389" s="195" t="s">
        <v>3</v>
      </c>
      <c r="F4389" s="195">
        <v>1487609</v>
      </c>
      <c r="G4389" s="195"/>
      <c r="H4389" s="196" t="s">
        <v>7086</v>
      </c>
      <c r="I4389" s="197">
        <v>0</v>
      </c>
      <c r="J4389" s="197">
        <v>67.5</v>
      </c>
      <c r="K4389" s="198">
        <f t="shared" si="68"/>
        <v>67.5</v>
      </c>
      <c r="L4389" s="199" t="s">
        <v>1580</v>
      </c>
    </row>
    <row r="4390" spans="1:12" ht="56.25" customHeight="1">
      <c r="A4390" s="200" t="s">
        <v>628</v>
      </c>
      <c r="B4390" s="193" t="s">
        <v>627</v>
      </c>
      <c r="C4390" s="194">
        <v>42821</v>
      </c>
      <c r="D4390" s="194" t="s">
        <v>7087</v>
      </c>
      <c r="E4390" s="195" t="s">
        <v>3</v>
      </c>
      <c r="F4390" s="195">
        <v>1487632</v>
      </c>
      <c r="G4390" s="195"/>
      <c r="H4390" s="196" t="s">
        <v>7088</v>
      </c>
      <c r="I4390" s="197">
        <v>0</v>
      </c>
      <c r="J4390" s="197">
        <v>2322.16</v>
      </c>
      <c r="K4390" s="198">
        <f t="shared" si="68"/>
        <v>2322.16</v>
      </c>
      <c r="L4390" s="199" t="s">
        <v>1580</v>
      </c>
    </row>
    <row r="4391" spans="1:12" ht="56.25" customHeight="1">
      <c r="A4391" s="200" t="s">
        <v>628</v>
      </c>
      <c r="B4391" s="193" t="s">
        <v>627</v>
      </c>
      <c r="C4391" s="194">
        <v>42821</v>
      </c>
      <c r="D4391" s="194" t="s">
        <v>7089</v>
      </c>
      <c r="E4391" s="195" t="s">
        <v>3</v>
      </c>
      <c r="F4391" s="195">
        <v>1487642</v>
      </c>
      <c r="G4391" s="195"/>
      <c r="H4391" s="196" t="s">
        <v>7090</v>
      </c>
      <c r="I4391" s="197">
        <v>0</v>
      </c>
      <c r="J4391" s="197">
        <v>371</v>
      </c>
      <c r="K4391" s="198">
        <f t="shared" si="68"/>
        <v>371</v>
      </c>
      <c r="L4391" s="199" t="s">
        <v>1580</v>
      </c>
    </row>
    <row r="4392" spans="1:12" ht="56.25" customHeight="1">
      <c r="A4392" s="200" t="s">
        <v>628</v>
      </c>
      <c r="B4392" s="193" t="s">
        <v>627</v>
      </c>
      <c r="C4392" s="194">
        <v>42821</v>
      </c>
      <c r="D4392" s="194" t="s">
        <v>7091</v>
      </c>
      <c r="E4392" s="195" t="s">
        <v>3</v>
      </c>
      <c r="F4392" s="195">
        <v>1487687</v>
      </c>
      <c r="G4392" s="195"/>
      <c r="H4392" s="196" t="s">
        <v>7092</v>
      </c>
      <c r="I4392" s="197">
        <v>0</v>
      </c>
      <c r="J4392" s="197">
        <v>63.46</v>
      </c>
      <c r="K4392" s="198">
        <f t="shared" si="68"/>
        <v>63.46</v>
      </c>
      <c r="L4392" s="199" t="s">
        <v>1580</v>
      </c>
    </row>
    <row r="4393" spans="1:12" ht="56.25" customHeight="1">
      <c r="A4393" s="200" t="s">
        <v>628</v>
      </c>
      <c r="B4393" s="193" t="s">
        <v>627</v>
      </c>
      <c r="C4393" s="194">
        <v>42821</v>
      </c>
      <c r="D4393" s="194" t="s">
        <v>7093</v>
      </c>
      <c r="E4393" s="195" t="s">
        <v>3</v>
      </c>
      <c r="F4393" s="195">
        <v>1487691</v>
      </c>
      <c r="G4393" s="195"/>
      <c r="H4393" s="196" t="s">
        <v>7094</v>
      </c>
      <c r="I4393" s="197">
        <v>0</v>
      </c>
      <c r="J4393" s="197">
        <v>232.8</v>
      </c>
      <c r="K4393" s="198">
        <f t="shared" si="68"/>
        <v>232.8</v>
      </c>
      <c r="L4393" s="199" t="s">
        <v>1580</v>
      </c>
    </row>
    <row r="4394" spans="1:12" ht="56.25" customHeight="1">
      <c r="A4394" s="200">
        <v>266</v>
      </c>
      <c r="B4394" s="193" t="s">
        <v>1392</v>
      </c>
      <c r="C4394" s="194">
        <v>42821</v>
      </c>
      <c r="D4394" s="194" t="s">
        <v>5093</v>
      </c>
      <c r="E4394" s="195" t="s">
        <v>3</v>
      </c>
      <c r="F4394" s="195">
        <v>1487718</v>
      </c>
      <c r="G4394" s="195"/>
      <c r="H4394" s="196" t="s">
        <v>5094</v>
      </c>
      <c r="I4394" s="197">
        <v>0</v>
      </c>
      <c r="J4394" s="197">
        <v>4189.05</v>
      </c>
      <c r="K4394" s="198">
        <f t="shared" si="68"/>
        <v>4189.05</v>
      </c>
      <c r="L4394" s="199" t="s">
        <v>1580</v>
      </c>
    </row>
    <row r="4395" spans="1:12" ht="56.25" customHeight="1">
      <c r="A4395" s="200">
        <v>20</v>
      </c>
      <c r="B4395" s="193" t="s">
        <v>1412</v>
      </c>
      <c r="C4395" s="194">
        <v>42822</v>
      </c>
      <c r="D4395" s="194" t="s">
        <v>2825</v>
      </c>
      <c r="E4395" s="195" t="s">
        <v>3</v>
      </c>
      <c r="F4395" s="195">
        <v>1487862</v>
      </c>
      <c r="G4395" s="195"/>
      <c r="H4395" s="196" t="s">
        <v>2826</v>
      </c>
      <c r="I4395" s="197">
        <v>0</v>
      </c>
      <c r="J4395" s="197">
        <v>66208.399999999994</v>
      </c>
      <c r="K4395" s="198">
        <f t="shared" si="68"/>
        <v>66208.399999999994</v>
      </c>
      <c r="L4395" s="199" t="s">
        <v>1580</v>
      </c>
    </row>
    <row r="4396" spans="1:12" ht="56.25" customHeight="1">
      <c r="A4396" s="200">
        <v>20</v>
      </c>
      <c r="B4396" s="193" t="s">
        <v>1412</v>
      </c>
      <c r="C4396" s="194">
        <v>42822</v>
      </c>
      <c r="D4396" s="194" t="s">
        <v>2827</v>
      </c>
      <c r="E4396" s="195" t="s">
        <v>3</v>
      </c>
      <c r="F4396" s="195">
        <v>1487864</v>
      </c>
      <c r="G4396" s="195"/>
      <c r="H4396" s="196" t="s">
        <v>2828</v>
      </c>
      <c r="I4396" s="197">
        <v>0</v>
      </c>
      <c r="J4396" s="197">
        <v>28886.9</v>
      </c>
      <c r="K4396" s="198">
        <f t="shared" si="68"/>
        <v>28886.9</v>
      </c>
      <c r="L4396" s="199" t="s">
        <v>1580</v>
      </c>
    </row>
    <row r="4397" spans="1:12" ht="56.25" customHeight="1">
      <c r="A4397" s="200">
        <v>20</v>
      </c>
      <c r="B4397" s="193" t="s">
        <v>1412</v>
      </c>
      <c r="C4397" s="194">
        <v>42822</v>
      </c>
      <c r="D4397" s="194" t="s">
        <v>2829</v>
      </c>
      <c r="E4397" s="195" t="s">
        <v>3</v>
      </c>
      <c r="F4397" s="195">
        <v>1487866</v>
      </c>
      <c r="G4397" s="195"/>
      <c r="H4397" s="196" t="s">
        <v>2830</v>
      </c>
      <c r="I4397" s="197">
        <v>0</v>
      </c>
      <c r="J4397" s="197">
        <v>74688.539999999994</v>
      </c>
      <c r="K4397" s="198">
        <f t="shared" si="68"/>
        <v>74688.539999999994</v>
      </c>
      <c r="L4397" s="199" t="s">
        <v>1580</v>
      </c>
    </row>
    <row r="4398" spans="1:12" ht="56.25" customHeight="1">
      <c r="A4398" s="200">
        <v>20</v>
      </c>
      <c r="B4398" s="193" t="s">
        <v>1412</v>
      </c>
      <c r="C4398" s="194">
        <v>42822</v>
      </c>
      <c r="D4398" s="194" t="s">
        <v>2831</v>
      </c>
      <c r="E4398" s="195" t="s">
        <v>3</v>
      </c>
      <c r="F4398" s="195">
        <v>1487867</v>
      </c>
      <c r="G4398" s="195"/>
      <c r="H4398" s="196" t="s">
        <v>2832</v>
      </c>
      <c r="I4398" s="197">
        <v>0</v>
      </c>
      <c r="J4398" s="197">
        <v>3375</v>
      </c>
      <c r="K4398" s="198">
        <f t="shared" si="68"/>
        <v>3375</v>
      </c>
      <c r="L4398" s="199" t="s">
        <v>1580</v>
      </c>
    </row>
    <row r="4399" spans="1:12" ht="56.25" customHeight="1">
      <c r="A4399" s="200">
        <v>20</v>
      </c>
      <c r="B4399" s="193" t="s">
        <v>1412</v>
      </c>
      <c r="C4399" s="194">
        <v>42822</v>
      </c>
      <c r="D4399" s="194" t="s">
        <v>2833</v>
      </c>
      <c r="E4399" s="195" t="s">
        <v>3</v>
      </c>
      <c r="F4399" s="195">
        <v>1487868</v>
      </c>
      <c r="G4399" s="195"/>
      <c r="H4399" s="196" t="s">
        <v>2834</v>
      </c>
      <c r="I4399" s="197">
        <v>0</v>
      </c>
      <c r="J4399" s="197">
        <v>96520.1</v>
      </c>
      <c r="K4399" s="198">
        <f t="shared" si="68"/>
        <v>96520.1</v>
      </c>
      <c r="L4399" s="199" t="s">
        <v>1580</v>
      </c>
    </row>
    <row r="4400" spans="1:12" ht="56.25" customHeight="1">
      <c r="A4400" s="200">
        <v>20</v>
      </c>
      <c r="B4400" s="193" t="s">
        <v>1412</v>
      </c>
      <c r="C4400" s="194">
        <v>42822</v>
      </c>
      <c r="D4400" s="194" t="s">
        <v>2835</v>
      </c>
      <c r="E4400" s="195" t="s">
        <v>3</v>
      </c>
      <c r="F4400" s="195">
        <v>1487869</v>
      </c>
      <c r="G4400" s="195"/>
      <c r="H4400" s="196" t="s">
        <v>2836</v>
      </c>
      <c r="I4400" s="197">
        <v>0</v>
      </c>
      <c r="J4400" s="197">
        <v>2523</v>
      </c>
      <c r="K4400" s="198">
        <f t="shared" si="68"/>
        <v>2523</v>
      </c>
      <c r="L4400" s="199" t="s">
        <v>1580</v>
      </c>
    </row>
    <row r="4401" spans="1:12" ht="56.25" customHeight="1">
      <c r="A4401" s="200">
        <v>20</v>
      </c>
      <c r="B4401" s="193" t="s">
        <v>1412</v>
      </c>
      <c r="C4401" s="194">
        <v>42822</v>
      </c>
      <c r="D4401" s="194" t="s">
        <v>2837</v>
      </c>
      <c r="E4401" s="195" t="s">
        <v>3</v>
      </c>
      <c r="F4401" s="195">
        <v>1487871</v>
      </c>
      <c r="G4401" s="195"/>
      <c r="H4401" s="196" t="s">
        <v>2838</v>
      </c>
      <c r="I4401" s="197">
        <v>0</v>
      </c>
      <c r="J4401" s="197">
        <v>186</v>
      </c>
      <c r="K4401" s="198">
        <f t="shared" si="68"/>
        <v>186</v>
      </c>
      <c r="L4401" s="199" t="s">
        <v>1580</v>
      </c>
    </row>
    <row r="4402" spans="1:12" ht="56.25" customHeight="1">
      <c r="A4402" s="200">
        <v>20</v>
      </c>
      <c r="B4402" s="193" t="s">
        <v>1412</v>
      </c>
      <c r="C4402" s="194">
        <v>42822</v>
      </c>
      <c r="D4402" s="194" t="s">
        <v>2839</v>
      </c>
      <c r="E4402" s="195" t="s">
        <v>3</v>
      </c>
      <c r="F4402" s="195">
        <v>1487872</v>
      </c>
      <c r="G4402" s="195"/>
      <c r="H4402" s="196" t="s">
        <v>2840</v>
      </c>
      <c r="I4402" s="197">
        <v>0</v>
      </c>
      <c r="J4402" s="197">
        <v>49481.14</v>
      </c>
      <c r="K4402" s="198">
        <f t="shared" si="68"/>
        <v>49481.14</v>
      </c>
      <c r="L4402" s="199" t="s">
        <v>1580</v>
      </c>
    </row>
    <row r="4403" spans="1:12" ht="56.25" customHeight="1">
      <c r="A4403" s="200">
        <v>20</v>
      </c>
      <c r="B4403" s="193" t="s">
        <v>1412</v>
      </c>
      <c r="C4403" s="194">
        <v>42822</v>
      </c>
      <c r="D4403" s="194" t="s">
        <v>2841</v>
      </c>
      <c r="E4403" s="195" t="s">
        <v>3</v>
      </c>
      <c r="F4403" s="195">
        <v>1487874</v>
      </c>
      <c r="G4403" s="195"/>
      <c r="H4403" s="196" t="s">
        <v>2842</v>
      </c>
      <c r="I4403" s="197">
        <v>0</v>
      </c>
      <c r="J4403" s="197">
        <v>5794</v>
      </c>
      <c r="K4403" s="198">
        <f t="shared" si="68"/>
        <v>5794</v>
      </c>
      <c r="L4403" s="199" t="s">
        <v>1580</v>
      </c>
    </row>
    <row r="4404" spans="1:12" ht="56.25" customHeight="1">
      <c r="A4404" s="200">
        <v>20</v>
      </c>
      <c r="B4404" s="193" t="s">
        <v>1412</v>
      </c>
      <c r="C4404" s="194">
        <v>42822</v>
      </c>
      <c r="D4404" s="194" t="s">
        <v>2843</v>
      </c>
      <c r="E4404" s="195" t="s">
        <v>3</v>
      </c>
      <c r="F4404" s="195">
        <v>1487876</v>
      </c>
      <c r="G4404" s="195"/>
      <c r="H4404" s="196" t="s">
        <v>2844</v>
      </c>
      <c r="I4404" s="197">
        <v>0</v>
      </c>
      <c r="J4404" s="197">
        <v>23439.03</v>
      </c>
      <c r="K4404" s="198">
        <f t="shared" si="68"/>
        <v>23439.03</v>
      </c>
      <c r="L4404" s="199" t="s">
        <v>1580</v>
      </c>
    </row>
    <row r="4405" spans="1:12" ht="56.25" customHeight="1">
      <c r="A4405" s="200">
        <v>86</v>
      </c>
      <c r="B4405" s="193" t="s">
        <v>1409</v>
      </c>
      <c r="C4405" s="194">
        <v>42822</v>
      </c>
      <c r="D4405" s="194" t="s">
        <v>4612</v>
      </c>
      <c r="E4405" s="195" t="s">
        <v>3</v>
      </c>
      <c r="F4405" s="195">
        <v>1487893</v>
      </c>
      <c r="G4405" s="195"/>
      <c r="H4405" s="196" t="s">
        <v>4613</v>
      </c>
      <c r="I4405" s="197">
        <v>0</v>
      </c>
      <c r="J4405" s="197">
        <v>4914.7</v>
      </c>
      <c r="K4405" s="198">
        <f t="shared" si="68"/>
        <v>4914.7</v>
      </c>
      <c r="L4405" s="199" t="s">
        <v>1580</v>
      </c>
    </row>
    <row r="4406" spans="1:12" ht="56.25" customHeight="1">
      <c r="A4406" s="200">
        <v>670</v>
      </c>
      <c r="B4406" s="193" t="s">
        <v>1404</v>
      </c>
      <c r="C4406" s="194">
        <v>42822</v>
      </c>
      <c r="D4406" s="194" t="s">
        <v>6315</v>
      </c>
      <c r="E4406" s="195" t="s">
        <v>3</v>
      </c>
      <c r="F4406" s="195">
        <v>1487915</v>
      </c>
      <c r="G4406" s="195"/>
      <c r="H4406" s="196" t="s">
        <v>6316</v>
      </c>
      <c r="I4406" s="197">
        <v>0</v>
      </c>
      <c r="J4406" s="197">
        <v>130203</v>
      </c>
      <c r="K4406" s="198">
        <f t="shared" si="68"/>
        <v>130203</v>
      </c>
      <c r="L4406" s="199" t="s">
        <v>1580</v>
      </c>
    </row>
    <row r="4407" spans="1:12" ht="56.25" customHeight="1">
      <c r="A4407" s="200">
        <v>35</v>
      </c>
      <c r="B4407" s="193" t="s">
        <v>1403</v>
      </c>
      <c r="C4407" s="194">
        <v>42822</v>
      </c>
      <c r="D4407" s="194" t="s">
        <v>4340</v>
      </c>
      <c r="E4407" s="195" t="s">
        <v>3</v>
      </c>
      <c r="F4407" s="195">
        <v>1487939</v>
      </c>
      <c r="G4407" s="195"/>
      <c r="H4407" s="196" t="s">
        <v>4341</v>
      </c>
      <c r="I4407" s="197">
        <v>0</v>
      </c>
      <c r="J4407" s="197">
        <v>4152.72</v>
      </c>
      <c r="K4407" s="198">
        <f t="shared" si="68"/>
        <v>4152.72</v>
      </c>
      <c r="L4407" s="199" t="s">
        <v>1580</v>
      </c>
    </row>
    <row r="4408" spans="1:12" ht="56.25" customHeight="1">
      <c r="A4408" s="200">
        <v>253</v>
      </c>
      <c r="B4408" s="193" t="s">
        <v>5020</v>
      </c>
      <c r="C4408" s="194">
        <v>42822</v>
      </c>
      <c r="D4408" s="194" t="s">
        <v>5021</v>
      </c>
      <c r="E4408" s="195" t="s">
        <v>3</v>
      </c>
      <c r="F4408" s="195">
        <v>1487941</v>
      </c>
      <c r="G4408" s="195"/>
      <c r="H4408" s="196" t="s">
        <v>5022</v>
      </c>
      <c r="I4408" s="197">
        <v>0</v>
      </c>
      <c r="J4408" s="197">
        <v>21238.93</v>
      </c>
      <c r="K4408" s="198">
        <f t="shared" si="68"/>
        <v>21238.93</v>
      </c>
      <c r="L4408" s="199" t="s">
        <v>1580</v>
      </c>
    </row>
    <row r="4409" spans="1:12" ht="56.25" customHeight="1">
      <c r="A4409" s="200">
        <v>661</v>
      </c>
      <c r="B4409" s="193" t="s">
        <v>1460</v>
      </c>
      <c r="C4409" s="194">
        <v>42822</v>
      </c>
      <c r="D4409" s="194" t="s">
        <v>6293</v>
      </c>
      <c r="E4409" s="195" t="s">
        <v>3</v>
      </c>
      <c r="F4409" s="195">
        <v>1487955</v>
      </c>
      <c r="G4409" s="195"/>
      <c r="H4409" s="196" t="s">
        <v>6294</v>
      </c>
      <c r="I4409" s="197">
        <v>0</v>
      </c>
      <c r="J4409" s="197">
        <v>54407.43</v>
      </c>
      <c r="K4409" s="198">
        <f t="shared" si="68"/>
        <v>54407.43</v>
      </c>
      <c r="L4409" s="199" t="s">
        <v>1580</v>
      </c>
    </row>
    <row r="4410" spans="1:12" ht="56.25" customHeight="1">
      <c r="A4410" s="200">
        <v>254</v>
      </c>
      <c r="B4410" s="193" t="s">
        <v>1335</v>
      </c>
      <c r="C4410" s="194">
        <v>42822</v>
      </c>
      <c r="D4410" s="194" t="s">
        <v>5079</v>
      </c>
      <c r="E4410" s="195" t="s">
        <v>3</v>
      </c>
      <c r="F4410" s="195">
        <v>1487982</v>
      </c>
      <c r="G4410" s="195"/>
      <c r="H4410" s="196" t="s">
        <v>5080</v>
      </c>
      <c r="I4410" s="197">
        <v>0</v>
      </c>
      <c r="J4410" s="197">
        <v>127127</v>
      </c>
      <c r="K4410" s="198">
        <f t="shared" si="68"/>
        <v>127127</v>
      </c>
      <c r="L4410" s="199" t="s">
        <v>1580</v>
      </c>
    </row>
    <row r="4411" spans="1:12" ht="56.25" customHeight="1">
      <c r="A4411" s="200">
        <v>254</v>
      </c>
      <c r="B4411" s="193" t="s">
        <v>1335</v>
      </c>
      <c r="C4411" s="194">
        <v>42822</v>
      </c>
      <c r="D4411" s="194" t="s">
        <v>5081</v>
      </c>
      <c r="E4411" s="195" t="s">
        <v>3</v>
      </c>
      <c r="F4411" s="195">
        <v>1487984</v>
      </c>
      <c r="G4411" s="195"/>
      <c r="H4411" s="196" t="s">
        <v>5082</v>
      </c>
      <c r="I4411" s="197">
        <v>0</v>
      </c>
      <c r="J4411" s="197">
        <v>31092</v>
      </c>
      <c r="K4411" s="198">
        <f t="shared" si="68"/>
        <v>31092</v>
      </c>
      <c r="L4411" s="199" t="s">
        <v>1580</v>
      </c>
    </row>
    <row r="4412" spans="1:12" ht="56.25" customHeight="1">
      <c r="A4412" s="200">
        <v>574</v>
      </c>
      <c r="B4412" s="193" t="s">
        <v>1356</v>
      </c>
      <c r="C4412" s="194">
        <v>42822</v>
      </c>
      <c r="D4412" s="194" t="s">
        <v>6073</v>
      </c>
      <c r="E4412" s="195" t="s">
        <v>3</v>
      </c>
      <c r="F4412" s="195">
        <v>1487861</v>
      </c>
      <c r="G4412" s="195"/>
      <c r="H4412" s="196" t="s">
        <v>6074</v>
      </c>
      <c r="I4412" s="197">
        <v>0</v>
      </c>
      <c r="J4412" s="197">
        <v>5.5</v>
      </c>
      <c r="K4412" s="198">
        <f t="shared" si="68"/>
        <v>5.5</v>
      </c>
      <c r="L4412" s="199" t="s">
        <v>1580</v>
      </c>
    </row>
    <row r="4413" spans="1:12" ht="56.25" customHeight="1">
      <c r="A4413" s="200" t="s">
        <v>628</v>
      </c>
      <c r="B4413" s="193" t="s">
        <v>627</v>
      </c>
      <c r="C4413" s="194">
        <v>42822</v>
      </c>
      <c r="D4413" s="194" t="s">
        <v>7095</v>
      </c>
      <c r="E4413" s="195" t="s">
        <v>3</v>
      </c>
      <c r="F4413" s="195">
        <v>1487897</v>
      </c>
      <c r="G4413" s="195"/>
      <c r="H4413" s="196" t="s">
        <v>7096</v>
      </c>
      <c r="I4413" s="197">
        <v>0</v>
      </c>
      <c r="J4413" s="197">
        <v>3905.3</v>
      </c>
      <c r="K4413" s="198">
        <f t="shared" si="68"/>
        <v>3905.3</v>
      </c>
      <c r="L4413" s="199" t="s">
        <v>1580</v>
      </c>
    </row>
    <row r="4414" spans="1:12" ht="56.25" customHeight="1">
      <c r="A4414" s="200" t="s">
        <v>628</v>
      </c>
      <c r="B4414" s="193" t="s">
        <v>627</v>
      </c>
      <c r="C4414" s="194">
        <v>42822</v>
      </c>
      <c r="D4414" s="194" t="s">
        <v>7097</v>
      </c>
      <c r="E4414" s="195" t="s">
        <v>3</v>
      </c>
      <c r="F4414" s="195">
        <v>1487912</v>
      </c>
      <c r="G4414" s="195"/>
      <c r="H4414" s="196" t="s">
        <v>7098</v>
      </c>
      <c r="I4414" s="197">
        <v>0</v>
      </c>
      <c r="J4414" s="197">
        <v>0.24</v>
      </c>
      <c r="K4414" s="198">
        <f t="shared" si="68"/>
        <v>0.24</v>
      </c>
      <c r="L4414" s="199" t="s">
        <v>1580</v>
      </c>
    </row>
    <row r="4415" spans="1:12" ht="56.25" customHeight="1">
      <c r="A4415" s="200" t="s">
        <v>628</v>
      </c>
      <c r="B4415" s="193" t="s">
        <v>627</v>
      </c>
      <c r="C4415" s="194">
        <v>42822</v>
      </c>
      <c r="D4415" s="194" t="s">
        <v>7099</v>
      </c>
      <c r="E4415" s="195" t="s">
        <v>3</v>
      </c>
      <c r="F4415" s="195">
        <v>1487944</v>
      </c>
      <c r="G4415" s="195"/>
      <c r="H4415" s="196" t="s">
        <v>7100</v>
      </c>
      <c r="I4415" s="197">
        <v>0</v>
      </c>
      <c r="J4415" s="197">
        <v>11968.8</v>
      </c>
      <c r="K4415" s="198">
        <f t="shared" si="68"/>
        <v>11968.8</v>
      </c>
      <c r="L4415" s="199" t="s">
        <v>1580</v>
      </c>
    </row>
    <row r="4416" spans="1:12" ht="56.25" customHeight="1">
      <c r="A4416" s="200">
        <v>70</v>
      </c>
      <c r="B4416" s="193" t="s">
        <v>4499</v>
      </c>
      <c r="C4416" s="194">
        <v>42822</v>
      </c>
      <c r="D4416" s="194" t="s">
        <v>4532</v>
      </c>
      <c r="E4416" s="195" t="s">
        <v>3</v>
      </c>
      <c r="F4416" s="195">
        <v>1487958</v>
      </c>
      <c r="G4416" s="195"/>
      <c r="H4416" s="196" t="s">
        <v>4533</v>
      </c>
      <c r="I4416" s="197">
        <v>0</v>
      </c>
      <c r="J4416" s="197">
        <v>50</v>
      </c>
      <c r="K4416" s="198">
        <f t="shared" si="68"/>
        <v>50</v>
      </c>
      <c r="L4416" s="199" t="s">
        <v>1580</v>
      </c>
    </row>
    <row r="4417" spans="1:12" ht="56.25" customHeight="1">
      <c r="A4417" s="200" t="s">
        <v>628</v>
      </c>
      <c r="B4417" s="193" t="s">
        <v>627</v>
      </c>
      <c r="C4417" s="194">
        <v>42822</v>
      </c>
      <c r="D4417" s="194" t="s">
        <v>7101</v>
      </c>
      <c r="E4417" s="195" t="s">
        <v>3</v>
      </c>
      <c r="F4417" s="195">
        <v>1488022</v>
      </c>
      <c r="G4417" s="195"/>
      <c r="H4417" s="196" t="s">
        <v>7102</v>
      </c>
      <c r="I4417" s="197">
        <v>0</v>
      </c>
      <c r="J4417" s="197">
        <v>185.5</v>
      </c>
      <c r="K4417" s="198">
        <f t="shared" si="68"/>
        <v>185.5</v>
      </c>
      <c r="L4417" s="199" t="s">
        <v>1580</v>
      </c>
    </row>
    <row r="4418" spans="1:12" ht="56.25" customHeight="1">
      <c r="A4418" s="200" t="s">
        <v>628</v>
      </c>
      <c r="B4418" s="193" t="s">
        <v>627</v>
      </c>
      <c r="C4418" s="194">
        <v>42822</v>
      </c>
      <c r="D4418" s="194" t="s">
        <v>7103</v>
      </c>
      <c r="E4418" s="195" t="s">
        <v>3</v>
      </c>
      <c r="F4418" s="195">
        <v>1488023</v>
      </c>
      <c r="G4418" s="195"/>
      <c r="H4418" s="196" t="s">
        <v>7104</v>
      </c>
      <c r="I4418" s="197">
        <v>0</v>
      </c>
      <c r="J4418" s="197">
        <v>371</v>
      </c>
      <c r="K4418" s="198">
        <f t="shared" si="68"/>
        <v>371</v>
      </c>
      <c r="L4418" s="199" t="s">
        <v>1580</v>
      </c>
    </row>
    <row r="4419" spans="1:12" ht="56.25" customHeight="1">
      <c r="A4419" s="200" t="s">
        <v>628</v>
      </c>
      <c r="B4419" s="193" t="s">
        <v>627</v>
      </c>
      <c r="C4419" s="194">
        <v>42822</v>
      </c>
      <c r="D4419" s="194" t="s">
        <v>7105</v>
      </c>
      <c r="E4419" s="195" t="s">
        <v>3</v>
      </c>
      <c r="F4419" s="195">
        <v>1488026</v>
      </c>
      <c r="G4419" s="195"/>
      <c r="H4419" s="196" t="s">
        <v>7106</v>
      </c>
      <c r="I4419" s="197">
        <v>0</v>
      </c>
      <c r="J4419" s="197">
        <v>503.22</v>
      </c>
      <c r="K4419" s="198">
        <f t="shared" si="68"/>
        <v>503.22</v>
      </c>
      <c r="L4419" s="199" t="s">
        <v>1580</v>
      </c>
    </row>
    <row r="4420" spans="1:12" ht="56.25" customHeight="1">
      <c r="A4420" s="200">
        <v>41</v>
      </c>
      <c r="B4420" s="193" t="s">
        <v>1421</v>
      </c>
      <c r="C4420" s="194">
        <v>42822</v>
      </c>
      <c r="D4420" s="194" t="s">
        <v>4374</v>
      </c>
      <c r="E4420" s="195" t="s">
        <v>3</v>
      </c>
      <c r="F4420" s="195">
        <v>1488040</v>
      </c>
      <c r="G4420" s="195"/>
      <c r="H4420" s="196" t="s">
        <v>4375</v>
      </c>
      <c r="I4420" s="197">
        <v>0</v>
      </c>
      <c r="J4420" s="197">
        <v>201.9</v>
      </c>
      <c r="K4420" s="198">
        <f t="shared" si="68"/>
        <v>201.9</v>
      </c>
      <c r="L4420" s="199" t="s">
        <v>1580</v>
      </c>
    </row>
    <row r="4421" spans="1:12" ht="56.25" customHeight="1">
      <c r="A4421" s="200" t="s">
        <v>628</v>
      </c>
      <c r="B4421" s="193" t="s">
        <v>627</v>
      </c>
      <c r="C4421" s="194">
        <v>42822</v>
      </c>
      <c r="D4421" s="194" t="s">
        <v>7107</v>
      </c>
      <c r="E4421" s="195" t="s">
        <v>3</v>
      </c>
      <c r="F4421" s="195">
        <v>1488045</v>
      </c>
      <c r="G4421" s="195"/>
      <c r="H4421" s="196" t="s">
        <v>7108</v>
      </c>
      <c r="I4421" s="197">
        <v>0</v>
      </c>
      <c r="J4421" s="197">
        <v>209</v>
      </c>
      <c r="K4421" s="198">
        <f t="shared" si="68"/>
        <v>209</v>
      </c>
      <c r="L4421" s="199" t="s">
        <v>1580</v>
      </c>
    </row>
    <row r="4422" spans="1:12" ht="56.25" customHeight="1">
      <c r="A4422" s="200" t="s">
        <v>628</v>
      </c>
      <c r="B4422" s="193" t="s">
        <v>627</v>
      </c>
      <c r="C4422" s="194">
        <v>42822</v>
      </c>
      <c r="D4422" s="194" t="s">
        <v>7109</v>
      </c>
      <c r="E4422" s="195" t="s">
        <v>3</v>
      </c>
      <c r="F4422" s="195">
        <v>1488046</v>
      </c>
      <c r="G4422" s="195"/>
      <c r="H4422" s="196" t="s">
        <v>7110</v>
      </c>
      <c r="I4422" s="197">
        <v>0</v>
      </c>
      <c r="J4422" s="197">
        <v>209</v>
      </c>
      <c r="K4422" s="198">
        <f t="shared" si="68"/>
        <v>209</v>
      </c>
      <c r="L4422" s="199" t="s">
        <v>1580</v>
      </c>
    </row>
    <row r="4423" spans="1:12" ht="56.25" customHeight="1">
      <c r="A4423" s="200" t="s">
        <v>628</v>
      </c>
      <c r="B4423" s="193" t="s">
        <v>627</v>
      </c>
      <c r="C4423" s="194">
        <v>42822</v>
      </c>
      <c r="D4423" s="194" t="s">
        <v>7111</v>
      </c>
      <c r="E4423" s="195" t="s">
        <v>3</v>
      </c>
      <c r="F4423" s="195">
        <v>1488048</v>
      </c>
      <c r="G4423" s="195"/>
      <c r="H4423" s="196" t="s">
        <v>7112</v>
      </c>
      <c r="I4423" s="197">
        <v>0</v>
      </c>
      <c r="J4423" s="197">
        <v>700</v>
      </c>
      <c r="K4423" s="198">
        <f t="shared" si="68"/>
        <v>700</v>
      </c>
      <c r="L4423" s="199" t="s">
        <v>1580</v>
      </c>
    </row>
    <row r="4424" spans="1:12" ht="56.25" customHeight="1">
      <c r="A4424" s="200" t="s">
        <v>628</v>
      </c>
      <c r="B4424" s="193" t="s">
        <v>627</v>
      </c>
      <c r="C4424" s="194">
        <v>42822</v>
      </c>
      <c r="D4424" s="194" t="s">
        <v>7113</v>
      </c>
      <c r="E4424" s="195" t="s">
        <v>3</v>
      </c>
      <c r="F4424" s="195">
        <v>1488049</v>
      </c>
      <c r="G4424" s="195"/>
      <c r="H4424" s="196" t="s">
        <v>7114</v>
      </c>
      <c r="I4424" s="197">
        <v>0</v>
      </c>
      <c r="J4424" s="197">
        <v>700</v>
      </c>
      <c r="K4424" s="198">
        <f t="shared" si="68"/>
        <v>700</v>
      </c>
      <c r="L4424" s="199" t="s">
        <v>1580</v>
      </c>
    </row>
    <row r="4425" spans="1:12" ht="56.25" customHeight="1">
      <c r="A4425" s="200" t="s">
        <v>628</v>
      </c>
      <c r="B4425" s="193" t="s">
        <v>627</v>
      </c>
      <c r="C4425" s="194">
        <v>42822</v>
      </c>
      <c r="D4425" s="194" t="s">
        <v>7115</v>
      </c>
      <c r="E4425" s="195" t="s">
        <v>3</v>
      </c>
      <c r="F4425" s="195">
        <v>1488051</v>
      </c>
      <c r="G4425" s="195"/>
      <c r="H4425" s="196" t="s">
        <v>7116</v>
      </c>
      <c r="I4425" s="197">
        <v>0</v>
      </c>
      <c r="J4425" s="197">
        <v>104.5</v>
      </c>
      <c r="K4425" s="198">
        <f t="shared" ref="K4425:K4488" si="69">+I4425+J4425</f>
        <v>104.5</v>
      </c>
      <c r="L4425" s="199" t="s">
        <v>1580</v>
      </c>
    </row>
    <row r="4426" spans="1:12" ht="56.25" customHeight="1">
      <c r="A4426" s="200">
        <v>30</v>
      </c>
      <c r="B4426" s="193" t="s">
        <v>1343</v>
      </c>
      <c r="C4426" s="194">
        <v>42822</v>
      </c>
      <c r="D4426" s="194" t="s">
        <v>4274</v>
      </c>
      <c r="E4426" s="195" t="s">
        <v>3</v>
      </c>
      <c r="F4426" s="195">
        <v>1488107</v>
      </c>
      <c r="G4426" s="195"/>
      <c r="H4426" s="196" t="s">
        <v>4275</v>
      </c>
      <c r="I4426" s="197">
        <v>0</v>
      </c>
      <c r="J4426" s="197">
        <v>300</v>
      </c>
      <c r="K4426" s="198">
        <f t="shared" si="69"/>
        <v>300</v>
      </c>
      <c r="L4426" s="199" t="s">
        <v>1580</v>
      </c>
    </row>
    <row r="4427" spans="1:12" ht="56.25" customHeight="1">
      <c r="A4427" s="200">
        <v>591</v>
      </c>
      <c r="B4427" s="193" t="s">
        <v>6173</v>
      </c>
      <c r="C4427" s="194">
        <v>42822</v>
      </c>
      <c r="D4427" s="194" t="s">
        <v>6189</v>
      </c>
      <c r="E4427" s="195" t="s">
        <v>3</v>
      </c>
      <c r="F4427" s="195">
        <v>1488128</v>
      </c>
      <c r="G4427" s="195"/>
      <c r="H4427" s="196" t="s">
        <v>6190</v>
      </c>
      <c r="I4427" s="197">
        <v>0</v>
      </c>
      <c r="J4427" s="197">
        <v>273</v>
      </c>
      <c r="K4427" s="198">
        <f t="shared" si="69"/>
        <v>273</v>
      </c>
      <c r="L4427" s="199" t="s">
        <v>1580</v>
      </c>
    </row>
    <row r="4428" spans="1:12" ht="56.25" customHeight="1">
      <c r="A4428" s="200">
        <v>660</v>
      </c>
      <c r="B4428" s="193" t="s">
        <v>1327</v>
      </c>
      <c r="C4428" s="194">
        <v>42823</v>
      </c>
      <c r="D4428" s="194" t="s">
        <v>6287</v>
      </c>
      <c r="E4428" s="195" t="s">
        <v>3</v>
      </c>
      <c r="F4428" s="195">
        <v>1488274</v>
      </c>
      <c r="G4428" s="195"/>
      <c r="H4428" s="196" t="s">
        <v>6288</v>
      </c>
      <c r="I4428" s="197">
        <v>0</v>
      </c>
      <c r="J4428" s="197">
        <v>7.75</v>
      </c>
      <c r="K4428" s="198">
        <f t="shared" si="69"/>
        <v>7.75</v>
      </c>
      <c r="L4428" s="199" t="s">
        <v>1580</v>
      </c>
    </row>
    <row r="4429" spans="1:12" ht="56.25" customHeight="1">
      <c r="A4429" s="200">
        <v>578</v>
      </c>
      <c r="B4429" s="193" t="s">
        <v>1344</v>
      </c>
      <c r="C4429" s="194">
        <v>42823</v>
      </c>
      <c r="D4429" s="194" t="s">
        <v>6104</v>
      </c>
      <c r="E4429" s="195" t="s">
        <v>3</v>
      </c>
      <c r="F4429" s="195">
        <v>1488300</v>
      </c>
      <c r="G4429" s="195"/>
      <c r="H4429" s="196" t="s">
        <v>6105</v>
      </c>
      <c r="I4429" s="197">
        <v>0</v>
      </c>
      <c r="J4429" s="197">
        <v>3088.03</v>
      </c>
      <c r="K4429" s="198">
        <f t="shared" si="69"/>
        <v>3088.03</v>
      </c>
      <c r="L4429" s="199" t="s">
        <v>1580</v>
      </c>
    </row>
    <row r="4430" spans="1:12" ht="56.25" customHeight="1">
      <c r="A4430" s="200">
        <v>578</v>
      </c>
      <c r="B4430" s="193" t="s">
        <v>1344</v>
      </c>
      <c r="C4430" s="194">
        <v>42823</v>
      </c>
      <c r="D4430" s="194" t="s">
        <v>6106</v>
      </c>
      <c r="E4430" s="195" t="s">
        <v>3</v>
      </c>
      <c r="F4430" s="195">
        <v>1488306</v>
      </c>
      <c r="G4430" s="195"/>
      <c r="H4430" s="196" t="s">
        <v>6107</v>
      </c>
      <c r="I4430" s="197">
        <v>0</v>
      </c>
      <c r="J4430" s="197">
        <v>799.05</v>
      </c>
      <c r="K4430" s="198">
        <f t="shared" si="69"/>
        <v>799.05</v>
      </c>
      <c r="L4430" s="199" t="s">
        <v>1580</v>
      </c>
    </row>
    <row r="4431" spans="1:12" ht="56.25" customHeight="1">
      <c r="A4431" s="200">
        <v>578</v>
      </c>
      <c r="B4431" s="193" t="s">
        <v>1344</v>
      </c>
      <c r="C4431" s="194">
        <v>42823</v>
      </c>
      <c r="D4431" s="194" t="s">
        <v>6108</v>
      </c>
      <c r="E4431" s="195" t="s">
        <v>3</v>
      </c>
      <c r="F4431" s="195">
        <v>1488307</v>
      </c>
      <c r="G4431" s="195"/>
      <c r="H4431" s="196" t="s">
        <v>6109</v>
      </c>
      <c r="I4431" s="197">
        <v>0</v>
      </c>
      <c r="J4431" s="197">
        <v>100</v>
      </c>
      <c r="K4431" s="198">
        <f t="shared" si="69"/>
        <v>100</v>
      </c>
      <c r="L4431" s="199" t="s">
        <v>1580</v>
      </c>
    </row>
    <row r="4432" spans="1:12" ht="56.25" customHeight="1">
      <c r="A4432" s="200">
        <v>346</v>
      </c>
      <c r="B4432" s="193" t="s">
        <v>1348</v>
      </c>
      <c r="C4432" s="194">
        <v>42823</v>
      </c>
      <c r="D4432" s="194" t="s">
        <v>5419</v>
      </c>
      <c r="E4432" s="195" t="s">
        <v>3</v>
      </c>
      <c r="F4432" s="195">
        <v>1488325</v>
      </c>
      <c r="G4432" s="195"/>
      <c r="H4432" s="196" t="s">
        <v>5420</v>
      </c>
      <c r="I4432" s="197">
        <v>0</v>
      </c>
      <c r="J4432" s="197">
        <v>7752.94</v>
      </c>
      <c r="K4432" s="198">
        <f t="shared" si="69"/>
        <v>7752.94</v>
      </c>
      <c r="L4432" s="199" t="s">
        <v>1580</v>
      </c>
    </row>
    <row r="4433" spans="1:12" ht="56.25" customHeight="1">
      <c r="A4433" s="200">
        <v>254</v>
      </c>
      <c r="B4433" s="193" t="s">
        <v>1335</v>
      </c>
      <c r="C4433" s="194">
        <v>42823</v>
      </c>
      <c r="D4433" s="194" t="s">
        <v>5083</v>
      </c>
      <c r="E4433" s="195" t="s">
        <v>3</v>
      </c>
      <c r="F4433" s="195">
        <v>1488336</v>
      </c>
      <c r="G4433" s="195"/>
      <c r="H4433" s="196" t="s">
        <v>5084</v>
      </c>
      <c r="I4433" s="197">
        <v>0</v>
      </c>
      <c r="J4433" s="197">
        <v>215402</v>
      </c>
      <c r="K4433" s="198">
        <f t="shared" si="69"/>
        <v>215402</v>
      </c>
      <c r="L4433" s="199" t="s">
        <v>1580</v>
      </c>
    </row>
    <row r="4434" spans="1:12" ht="56.25" customHeight="1">
      <c r="A4434" s="200">
        <v>254</v>
      </c>
      <c r="B4434" s="193" t="s">
        <v>1335</v>
      </c>
      <c r="C4434" s="194">
        <v>42823</v>
      </c>
      <c r="D4434" s="194" t="s">
        <v>5085</v>
      </c>
      <c r="E4434" s="195" t="s">
        <v>3</v>
      </c>
      <c r="F4434" s="195">
        <v>1488337</v>
      </c>
      <c r="G4434" s="195"/>
      <c r="H4434" s="196" t="s">
        <v>5086</v>
      </c>
      <c r="I4434" s="197">
        <v>0</v>
      </c>
      <c r="J4434" s="197">
        <v>39393</v>
      </c>
      <c r="K4434" s="198">
        <f t="shared" si="69"/>
        <v>39393</v>
      </c>
      <c r="L4434" s="199" t="s">
        <v>1580</v>
      </c>
    </row>
    <row r="4435" spans="1:12" ht="56.25" customHeight="1">
      <c r="A4435" s="200" t="s">
        <v>628</v>
      </c>
      <c r="B4435" s="193" t="s">
        <v>627</v>
      </c>
      <c r="C4435" s="194">
        <v>42823</v>
      </c>
      <c r="D4435" s="194" t="s">
        <v>7117</v>
      </c>
      <c r="E4435" s="195" t="s">
        <v>3</v>
      </c>
      <c r="F4435" s="195">
        <v>1488249</v>
      </c>
      <c r="G4435" s="195"/>
      <c r="H4435" s="196" t="s">
        <v>7118</v>
      </c>
      <c r="I4435" s="197">
        <v>0</v>
      </c>
      <c r="J4435" s="197">
        <v>400</v>
      </c>
      <c r="K4435" s="198">
        <f t="shared" si="69"/>
        <v>400</v>
      </c>
      <c r="L4435" s="199" t="s">
        <v>1580</v>
      </c>
    </row>
    <row r="4436" spans="1:12" ht="56.25" customHeight="1">
      <c r="A4436" s="200" t="s">
        <v>628</v>
      </c>
      <c r="B4436" s="193" t="s">
        <v>627</v>
      </c>
      <c r="C4436" s="194">
        <v>42823</v>
      </c>
      <c r="D4436" s="194" t="s">
        <v>7119</v>
      </c>
      <c r="E4436" s="195" t="s">
        <v>3</v>
      </c>
      <c r="F4436" s="195">
        <v>1488261</v>
      </c>
      <c r="G4436" s="195"/>
      <c r="H4436" s="196" t="s">
        <v>7120</v>
      </c>
      <c r="I4436" s="197">
        <v>0</v>
      </c>
      <c r="J4436" s="197">
        <v>8</v>
      </c>
      <c r="K4436" s="198">
        <f t="shared" si="69"/>
        <v>8</v>
      </c>
      <c r="L4436" s="199" t="s">
        <v>1580</v>
      </c>
    </row>
    <row r="4437" spans="1:12" ht="56.25" customHeight="1">
      <c r="A4437" s="200">
        <v>41</v>
      </c>
      <c r="B4437" s="193" t="s">
        <v>1421</v>
      </c>
      <c r="C4437" s="194">
        <v>42823</v>
      </c>
      <c r="D4437" s="194" t="s">
        <v>4376</v>
      </c>
      <c r="E4437" s="195" t="s">
        <v>3</v>
      </c>
      <c r="F4437" s="195">
        <v>1488269</v>
      </c>
      <c r="G4437" s="195"/>
      <c r="H4437" s="196" t="s">
        <v>4377</v>
      </c>
      <c r="I4437" s="197">
        <v>0</v>
      </c>
      <c r="J4437" s="197">
        <v>70</v>
      </c>
      <c r="K4437" s="198">
        <f t="shared" si="69"/>
        <v>70</v>
      </c>
      <c r="L4437" s="199" t="s">
        <v>1580</v>
      </c>
    </row>
    <row r="4438" spans="1:12" ht="56.25" customHeight="1">
      <c r="A4438" s="200" t="s">
        <v>628</v>
      </c>
      <c r="B4438" s="193" t="s">
        <v>627</v>
      </c>
      <c r="C4438" s="194">
        <v>42823</v>
      </c>
      <c r="D4438" s="194" t="s">
        <v>7121</v>
      </c>
      <c r="E4438" s="195" t="s">
        <v>3</v>
      </c>
      <c r="F4438" s="195">
        <v>1488282</v>
      </c>
      <c r="G4438" s="195"/>
      <c r="H4438" s="196" t="s">
        <v>7122</v>
      </c>
      <c r="I4438" s="197">
        <v>0</v>
      </c>
      <c r="J4438" s="197">
        <v>2200</v>
      </c>
      <c r="K4438" s="198">
        <f t="shared" si="69"/>
        <v>2200</v>
      </c>
      <c r="L4438" s="199" t="s">
        <v>1580</v>
      </c>
    </row>
    <row r="4439" spans="1:12" ht="56.25" customHeight="1">
      <c r="A4439" s="200" t="s">
        <v>628</v>
      </c>
      <c r="B4439" s="193" t="s">
        <v>627</v>
      </c>
      <c r="C4439" s="194">
        <v>42823</v>
      </c>
      <c r="D4439" s="194" t="s">
        <v>7123</v>
      </c>
      <c r="E4439" s="195" t="s">
        <v>3</v>
      </c>
      <c r="F4439" s="195">
        <v>1488290</v>
      </c>
      <c r="G4439" s="195"/>
      <c r="H4439" s="196" t="s">
        <v>7124</v>
      </c>
      <c r="I4439" s="197">
        <v>0</v>
      </c>
      <c r="J4439" s="197">
        <v>672.07</v>
      </c>
      <c r="K4439" s="198">
        <f t="shared" si="69"/>
        <v>672.07</v>
      </c>
      <c r="L4439" s="199" t="s">
        <v>1580</v>
      </c>
    </row>
    <row r="4440" spans="1:12" ht="56.25" customHeight="1">
      <c r="A4440" s="200">
        <v>212</v>
      </c>
      <c r="B4440" s="193" t="s">
        <v>4956</v>
      </c>
      <c r="C4440" s="194">
        <v>42823</v>
      </c>
      <c r="D4440" s="194" t="s">
        <v>4979</v>
      </c>
      <c r="E4440" s="195" t="s">
        <v>3</v>
      </c>
      <c r="F4440" s="195">
        <v>1488301</v>
      </c>
      <c r="G4440" s="195"/>
      <c r="H4440" s="196" t="s">
        <v>4980</v>
      </c>
      <c r="I4440" s="197">
        <v>0</v>
      </c>
      <c r="J4440" s="197">
        <v>778</v>
      </c>
      <c r="K4440" s="198">
        <f t="shared" si="69"/>
        <v>778</v>
      </c>
      <c r="L4440" s="199" t="s">
        <v>1580</v>
      </c>
    </row>
    <row r="4441" spans="1:12" ht="56.25" customHeight="1">
      <c r="A4441" s="200" t="s">
        <v>628</v>
      </c>
      <c r="B4441" s="193" t="s">
        <v>627</v>
      </c>
      <c r="C4441" s="194">
        <v>42823</v>
      </c>
      <c r="D4441" s="194" t="s">
        <v>7125</v>
      </c>
      <c r="E4441" s="195" t="s">
        <v>3</v>
      </c>
      <c r="F4441" s="195">
        <v>1488319</v>
      </c>
      <c r="G4441" s="195"/>
      <c r="H4441" s="196" t="s">
        <v>7126</v>
      </c>
      <c r="I4441" s="197">
        <v>0</v>
      </c>
      <c r="J4441" s="197">
        <v>278.39999999999998</v>
      </c>
      <c r="K4441" s="198">
        <f t="shared" si="69"/>
        <v>278.39999999999998</v>
      </c>
      <c r="L4441" s="199" t="s">
        <v>1580</v>
      </c>
    </row>
    <row r="4442" spans="1:12" ht="56.25" customHeight="1">
      <c r="A4442" s="200">
        <v>20</v>
      </c>
      <c r="B4442" s="193" t="s">
        <v>1412</v>
      </c>
      <c r="C4442" s="194">
        <v>42823</v>
      </c>
      <c r="D4442" s="194" t="s">
        <v>2845</v>
      </c>
      <c r="E4442" s="195" t="s">
        <v>3</v>
      </c>
      <c r="F4442" s="195">
        <v>1488323</v>
      </c>
      <c r="G4442" s="195"/>
      <c r="H4442" s="196" t="s">
        <v>2846</v>
      </c>
      <c r="I4442" s="197">
        <v>0</v>
      </c>
      <c r="J4442" s="197">
        <v>204.8</v>
      </c>
      <c r="K4442" s="198">
        <f t="shared" si="69"/>
        <v>204.8</v>
      </c>
      <c r="L4442" s="199" t="s">
        <v>1580</v>
      </c>
    </row>
    <row r="4443" spans="1:12" ht="56.25" customHeight="1">
      <c r="A4443" s="200">
        <v>20</v>
      </c>
      <c r="B4443" s="193" t="s">
        <v>1412</v>
      </c>
      <c r="C4443" s="194">
        <v>42823</v>
      </c>
      <c r="D4443" s="194" t="s">
        <v>2847</v>
      </c>
      <c r="E4443" s="195" t="s">
        <v>3</v>
      </c>
      <c r="F4443" s="195">
        <v>1488324</v>
      </c>
      <c r="G4443" s="195"/>
      <c r="H4443" s="196" t="s">
        <v>2846</v>
      </c>
      <c r="I4443" s="197">
        <v>0</v>
      </c>
      <c r="J4443" s="197">
        <v>228.2</v>
      </c>
      <c r="K4443" s="198">
        <f t="shared" si="69"/>
        <v>228.2</v>
      </c>
      <c r="L4443" s="199" t="s">
        <v>1580</v>
      </c>
    </row>
    <row r="4444" spans="1:12" ht="56.25" customHeight="1">
      <c r="A4444" s="200">
        <v>20</v>
      </c>
      <c r="B4444" s="193" t="s">
        <v>1412</v>
      </c>
      <c r="C4444" s="194">
        <v>42823</v>
      </c>
      <c r="D4444" s="194" t="s">
        <v>2848</v>
      </c>
      <c r="E4444" s="195" t="s">
        <v>3</v>
      </c>
      <c r="F4444" s="195">
        <v>1488326</v>
      </c>
      <c r="G4444" s="195"/>
      <c r="H4444" s="196" t="s">
        <v>2846</v>
      </c>
      <c r="I4444" s="197">
        <v>0</v>
      </c>
      <c r="J4444" s="197">
        <v>178.6</v>
      </c>
      <c r="K4444" s="198">
        <f t="shared" si="69"/>
        <v>178.6</v>
      </c>
      <c r="L4444" s="199" t="s">
        <v>1580</v>
      </c>
    </row>
    <row r="4445" spans="1:12" ht="56.25" customHeight="1">
      <c r="A4445" s="200">
        <v>290</v>
      </c>
      <c r="B4445" s="193" t="s">
        <v>1337</v>
      </c>
      <c r="C4445" s="194">
        <v>42823</v>
      </c>
      <c r="D4445" s="194" t="s">
        <v>5125</v>
      </c>
      <c r="E4445" s="195" t="s">
        <v>3</v>
      </c>
      <c r="F4445" s="195">
        <v>1488327</v>
      </c>
      <c r="G4445" s="195"/>
      <c r="H4445" s="196" t="s">
        <v>5126</v>
      </c>
      <c r="I4445" s="197">
        <v>0</v>
      </c>
      <c r="J4445" s="197">
        <v>15</v>
      </c>
      <c r="K4445" s="198">
        <f t="shared" si="69"/>
        <v>15</v>
      </c>
      <c r="L4445" s="199" t="s">
        <v>1580</v>
      </c>
    </row>
    <row r="4446" spans="1:12" ht="56.25" customHeight="1">
      <c r="A4446" s="200" t="s">
        <v>628</v>
      </c>
      <c r="B4446" s="193" t="s">
        <v>627</v>
      </c>
      <c r="C4446" s="194">
        <v>42823</v>
      </c>
      <c r="D4446" s="194" t="s">
        <v>7127</v>
      </c>
      <c r="E4446" s="195" t="s">
        <v>3</v>
      </c>
      <c r="F4446" s="195">
        <v>1488343</v>
      </c>
      <c r="G4446" s="195"/>
      <c r="H4446" s="196" t="s">
        <v>7128</v>
      </c>
      <c r="I4446" s="197">
        <v>0</v>
      </c>
      <c r="J4446" s="197">
        <v>277</v>
      </c>
      <c r="K4446" s="198">
        <f t="shared" si="69"/>
        <v>277</v>
      </c>
      <c r="L4446" s="199" t="s">
        <v>1580</v>
      </c>
    </row>
    <row r="4447" spans="1:12" ht="56.25" customHeight="1">
      <c r="A4447" s="200" t="s">
        <v>628</v>
      </c>
      <c r="B4447" s="193" t="s">
        <v>627</v>
      </c>
      <c r="C4447" s="194">
        <v>42823</v>
      </c>
      <c r="D4447" s="194" t="s">
        <v>7129</v>
      </c>
      <c r="E4447" s="195" t="s">
        <v>3</v>
      </c>
      <c r="F4447" s="195">
        <v>1488366</v>
      </c>
      <c r="G4447" s="195"/>
      <c r="H4447" s="196" t="s">
        <v>7130</v>
      </c>
      <c r="I4447" s="197">
        <v>0</v>
      </c>
      <c r="J4447" s="197">
        <v>1164.01</v>
      </c>
      <c r="K4447" s="198">
        <f t="shared" si="69"/>
        <v>1164.01</v>
      </c>
      <c r="L4447" s="199" t="s">
        <v>1580</v>
      </c>
    </row>
    <row r="4448" spans="1:12" ht="56.25" customHeight="1">
      <c r="A4448" s="200" t="s">
        <v>628</v>
      </c>
      <c r="B4448" s="193" t="s">
        <v>627</v>
      </c>
      <c r="C4448" s="194">
        <v>42823</v>
      </c>
      <c r="D4448" s="194" t="s">
        <v>7131</v>
      </c>
      <c r="E4448" s="195" t="s">
        <v>3</v>
      </c>
      <c r="F4448" s="195">
        <v>1488367</v>
      </c>
      <c r="G4448" s="195"/>
      <c r="H4448" s="196" t="s">
        <v>7132</v>
      </c>
      <c r="I4448" s="197">
        <v>0</v>
      </c>
      <c r="J4448" s="197">
        <v>193</v>
      </c>
      <c r="K4448" s="198">
        <f t="shared" si="69"/>
        <v>193</v>
      </c>
      <c r="L4448" s="199" t="s">
        <v>1580</v>
      </c>
    </row>
    <row r="4449" spans="1:12" ht="56.25" customHeight="1">
      <c r="A4449" s="200">
        <v>373</v>
      </c>
      <c r="B4449" s="193" t="s">
        <v>1444</v>
      </c>
      <c r="C4449" s="194">
        <v>42823</v>
      </c>
      <c r="D4449" s="194" t="s">
        <v>5431</v>
      </c>
      <c r="E4449" s="195" t="s">
        <v>3</v>
      </c>
      <c r="F4449" s="195">
        <v>1488370</v>
      </c>
      <c r="G4449" s="195"/>
      <c r="H4449" s="196" t="s">
        <v>5432</v>
      </c>
      <c r="I4449" s="197">
        <v>0</v>
      </c>
      <c r="J4449" s="197">
        <v>520</v>
      </c>
      <c r="K4449" s="198">
        <f t="shared" si="69"/>
        <v>520</v>
      </c>
      <c r="L4449" s="199" t="s">
        <v>1580</v>
      </c>
    </row>
    <row r="4450" spans="1:12" ht="56.25" customHeight="1">
      <c r="A4450" s="200">
        <v>526</v>
      </c>
      <c r="B4450" s="193" t="s">
        <v>1411</v>
      </c>
      <c r="C4450" s="194">
        <v>42823</v>
      </c>
      <c r="D4450" s="194" t="s">
        <v>6047</v>
      </c>
      <c r="E4450" s="195" t="s">
        <v>3</v>
      </c>
      <c r="F4450" s="195">
        <v>1488372</v>
      </c>
      <c r="G4450" s="195"/>
      <c r="H4450" s="196" t="s">
        <v>6048</v>
      </c>
      <c r="I4450" s="197">
        <v>0</v>
      </c>
      <c r="J4450" s="197">
        <v>20</v>
      </c>
      <c r="K4450" s="198">
        <f t="shared" si="69"/>
        <v>20</v>
      </c>
      <c r="L4450" s="199" t="s">
        <v>1580</v>
      </c>
    </row>
    <row r="4451" spans="1:12" ht="56.25" customHeight="1">
      <c r="A4451" s="200">
        <v>212</v>
      </c>
      <c r="B4451" s="193" t="s">
        <v>4956</v>
      </c>
      <c r="C4451" s="194">
        <v>42823</v>
      </c>
      <c r="D4451" s="194" t="s">
        <v>4981</v>
      </c>
      <c r="E4451" s="195" t="s">
        <v>3</v>
      </c>
      <c r="F4451" s="195">
        <v>1488374</v>
      </c>
      <c r="G4451" s="195"/>
      <c r="H4451" s="196" t="s">
        <v>4982</v>
      </c>
      <c r="I4451" s="197">
        <v>0</v>
      </c>
      <c r="J4451" s="197">
        <v>106</v>
      </c>
      <c r="K4451" s="198">
        <f t="shared" si="69"/>
        <v>106</v>
      </c>
      <c r="L4451" s="199" t="s">
        <v>1580</v>
      </c>
    </row>
    <row r="4452" spans="1:12" ht="56.25" customHeight="1">
      <c r="A4452" s="200">
        <v>48</v>
      </c>
      <c r="B4452" s="193" t="s">
        <v>1336</v>
      </c>
      <c r="C4452" s="194">
        <v>42823</v>
      </c>
      <c r="D4452" s="194" t="s">
        <v>4475</v>
      </c>
      <c r="E4452" s="195" t="s">
        <v>3</v>
      </c>
      <c r="F4452" s="195">
        <v>1488375</v>
      </c>
      <c r="G4452" s="195"/>
      <c r="H4452" s="196" t="s">
        <v>4476</v>
      </c>
      <c r="I4452" s="197">
        <v>0</v>
      </c>
      <c r="J4452" s="197">
        <v>403</v>
      </c>
      <c r="K4452" s="198">
        <f t="shared" si="69"/>
        <v>403</v>
      </c>
      <c r="L4452" s="199" t="s">
        <v>1580</v>
      </c>
    </row>
    <row r="4453" spans="1:12" ht="56.25" customHeight="1">
      <c r="A4453" s="200" t="s">
        <v>628</v>
      </c>
      <c r="B4453" s="193" t="s">
        <v>627</v>
      </c>
      <c r="C4453" s="194">
        <v>42823</v>
      </c>
      <c r="D4453" s="194" t="s">
        <v>7133</v>
      </c>
      <c r="E4453" s="195" t="s">
        <v>3</v>
      </c>
      <c r="F4453" s="195">
        <v>1488379</v>
      </c>
      <c r="G4453" s="195"/>
      <c r="H4453" s="196" t="s">
        <v>7134</v>
      </c>
      <c r="I4453" s="197">
        <v>0</v>
      </c>
      <c r="J4453" s="197">
        <v>2316.42</v>
      </c>
      <c r="K4453" s="198">
        <f t="shared" si="69"/>
        <v>2316.42</v>
      </c>
      <c r="L4453" s="199" t="s">
        <v>1580</v>
      </c>
    </row>
    <row r="4454" spans="1:12" ht="56.25" customHeight="1">
      <c r="A4454" s="200" t="s">
        <v>628</v>
      </c>
      <c r="B4454" s="193" t="s">
        <v>627</v>
      </c>
      <c r="C4454" s="194">
        <v>42823</v>
      </c>
      <c r="D4454" s="194" t="s">
        <v>7135</v>
      </c>
      <c r="E4454" s="195" t="s">
        <v>3</v>
      </c>
      <c r="F4454" s="195">
        <v>1488380</v>
      </c>
      <c r="G4454" s="195"/>
      <c r="H4454" s="196" t="s">
        <v>7136</v>
      </c>
      <c r="I4454" s="197">
        <v>0</v>
      </c>
      <c r="J4454" s="197">
        <v>47192.62</v>
      </c>
      <c r="K4454" s="198">
        <f t="shared" si="69"/>
        <v>47192.62</v>
      </c>
      <c r="L4454" s="199" t="s">
        <v>1580</v>
      </c>
    </row>
    <row r="4455" spans="1:12" ht="56.25" customHeight="1">
      <c r="A4455" s="200" t="s">
        <v>628</v>
      </c>
      <c r="B4455" s="193" t="s">
        <v>627</v>
      </c>
      <c r="C4455" s="194">
        <v>42823</v>
      </c>
      <c r="D4455" s="194" t="s">
        <v>7137</v>
      </c>
      <c r="E4455" s="195" t="s">
        <v>3</v>
      </c>
      <c r="F4455" s="195">
        <v>1488396</v>
      </c>
      <c r="G4455" s="195"/>
      <c r="H4455" s="196" t="s">
        <v>7138</v>
      </c>
      <c r="I4455" s="197">
        <v>0</v>
      </c>
      <c r="J4455" s="197">
        <v>6964</v>
      </c>
      <c r="K4455" s="198">
        <f t="shared" si="69"/>
        <v>6964</v>
      </c>
      <c r="L4455" s="199" t="s">
        <v>1580</v>
      </c>
    </row>
    <row r="4456" spans="1:12" ht="56.25" customHeight="1">
      <c r="A4456" s="200" t="s">
        <v>628</v>
      </c>
      <c r="B4456" s="193" t="s">
        <v>627</v>
      </c>
      <c r="C4456" s="194">
        <v>42823</v>
      </c>
      <c r="D4456" s="194" t="s">
        <v>7139</v>
      </c>
      <c r="E4456" s="195" t="s">
        <v>3</v>
      </c>
      <c r="F4456" s="195">
        <v>1488440</v>
      </c>
      <c r="G4456" s="195"/>
      <c r="H4456" s="196" t="s">
        <v>7140</v>
      </c>
      <c r="I4456" s="197">
        <v>0</v>
      </c>
      <c r="J4456" s="197">
        <v>64.5</v>
      </c>
      <c r="K4456" s="198">
        <f t="shared" si="69"/>
        <v>64.5</v>
      </c>
      <c r="L4456" s="199" t="s">
        <v>1580</v>
      </c>
    </row>
    <row r="4457" spans="1:12" ht="56.25" customHeight="1">
      <c r="A4457" s="200" t="s">
        <v>628</v>
      </c>
      <c r="B4457" s="193" t="s">
        <v>627</v>
      </c>
      <c r="C4457" s="194">
        <v>42823</v>
      </c>
      <c r="D4457" s="194" t="s">
        <v>7141</v>
      </c>
      <c r="E4457" s="195" t="s">
        <v>3</v>
      </c>
      <c r="F4457" s="195">
        <v>1488441</v>
      </c>
      <c r="G4457" s="195"/>
      <c r="H4457" s="196" t="s">
        <v>7142</v>
      </c>
      <c r="I4457" s="197">
        <v>0</v>
      </c>
      <c r="J4457" s="197">
        <v>24.38</v>
      </c>
      <c r="K4457" s="198">
        <f t="shared" si="69"/>
        <v>24.38</v>
      </c>
      <c r="L4457" s="199" t="s">
        <v>1580</v>
      </c>
    </row>
    <row r="4458" spans="1:12" ht="56.25" customHeight="1">
      <c r="A4458" s="200" t="s">
        <v>628</v>
      </c>
      <c r="B4458" s="193" t="s">
        <v>627</v>
      </c>
      <c r="C4458" s="194">
        <v>42823</v>
      </c>
      <c r="D4458" s="194" t="s">
        <v>7143</v>
      </c>
      <c r="E4458" s="195" t="s">
        <v>3</v>
      </c>
      <c r="F4458" s="195">
        <v>1488447</v>
      </c>
      <c r="G4458" s="195"/>
      <c r="H4458" s="196" t="s">
        <v>7144</v>
      </c>
      <c r="I4458" s="197">
        <v>0</v>
      </c>
      <c r="J4458" s="197">
        <v>264</v>
      </c>
      <c r="K4458" s="198">
        <f t="shared" si="69"/>
        <v>264</v>
      </c>
      <c r="L4458" s="199" t="s">
        <v>1580</v>
      </c>
    </row>
    <row r="4459" spans="1:12" ht="56.25" customHeight="1">
      <c r="A4459" s="200" t="s">
        <v>628</v>
      </c>
      <c r="B4459" s="193" t="s">
        <v>627</v>
      </c>
      <c r="C4459" s="194">
        <v>42823</v>
      </c>
      <c r="D4459" s="194" t="s">
        <v>7145</v>
      </c>
      <c r="E4459" s="195" t="s">
        <v>3</v>
      </c>
      <c r="F4459" s="195">
        <v>1488449</v>
      </c>
      <c r="G4459" s="195"/>
      <c r="H4459" s="196" t="s">
        <v>7146</v>
      </c>
      <c r="I4459" s="197">
        <v>0</v>
      </c>
      <c r="J4459" s="197">
        <v>264</v>
      </c>
      <c r="K4459" s="198">
        <f t="shared" si="69"/>
        <v>264</v>
      </c>
      <c r="L4459" s="199" t="s">
        <v>1580</v>
      </c>
    </row>
    <row r="4460" spans="1:12" ht="56.25" customHeight="1">
      <c r="A4460" s="200" t="s">
        <v>628</v>
      </c>
      <c r="B4460" s="193" t="s">
        <v>627</v>
      </c>
      <c r="C4460" s="194">
        <v>42823</v>
      </c>
      <c r="D4460" s="194" t="s">
        <v>7147</v>
      </c>
      <c r="E4460" s="195" t="s">
        <v>3</v>
      </c>
      <c r="F4460" s="195">
        <v>1488451</v>
      </c>
      <c r="G4460" s="195"/>
      <c r="H4460" s="196" t="s">
        <v>7148</v>
      </c>
      <c r="I4460" s="197">
        <v>0</v>
      </c>
      <c r="J4460" s="197">
        <v>264</v>
      </c>
      <c r="K4460" s="198">
        <f t="shared" si="69"/>
        <v>264</v>
      </c>
      <c r="L4460" s="199" t="s">
        <v>1580</v>
      </c>
    </row>
    <row r="4461" spans="1:12" ht="56.25" customHeight="1">
      <c r="A4461" s="200" t="s">
        <v>628</v>
      </c>
      <c r="B4461" s="193" t="s">
        <v>627</v>
      </c>
      <c r="C4461" s="194">
        <v>42823</v>
      </c>
      <c r="D4461" s="194" t="s">
        <v>7149</v>
      </c>
      <c r="E4461" s="195" t="s">
        <v>3</v>
      </c>
      <c r="F4461" s="195">
        <v>1488453</v>
      </c>
      <c r="G4461" s="195"/>
      <c r="H4461" s="196" t="s">
        <v>7150</v>
      </c>
      <c r="I4461" s="197">
        <v>0</v>
      </c>
      <c r="J4461" s="197">
        <v>264</v>
      </c>
      <c r="K4461" s="198">
        <f t="shared" si="69"/>
        <v>264</v>
      </c>
      <c r="L4461" s="199" t="s">
        <v>1580</v>
      </c>
    </row>
    <row r="4462" spans="1:12" ht="56.25" customHeight="1">
      <c r="A4462" s="200" t="s">
        <v>628</v>
      </c>
      <c r="B4462" s="193" t="s">
        <v>627</v>
      </c>
      <c r="C4462" s="194">
        <v>42823</v>
      </c>
      <c r="D4462" s="194" t="s">
        <v>7151</v>
      </c>
      <c r="E4462" s="195" t="s">
        <v>3</v>
      </c>
      <c r="F4462" s="195">
        <v>1488456</v>
      </c>
      <c r="G4462" s="195"/>
      <c r="H4462" s="196" t="s">
        <v>7152</v>
      </c>
      <c r="I4462" s="197">
        <v>0</v>
      </c>
      <c r="J4462" s="197">
        <v>264</v>
      </c>
      <c r="K4462" s="198">
        <f t="shared" si="69"/>
        <v>264</v>
      </c>
      <c r="L4462" s="199" t="s">
        <v>1580</v>
      </c>
    </row>
    <row r="4463" spans="1:12" ht="56.25" customHeight="1">
      <c r="A4463" s="200" t="s">
        <v>628</v>
      </c>
      <c r="B4463" s="193" t="s">
        <v>627</v>
      </c>
      <c r="C4463" s="194">
        <v>42823</v>
      </c>
      <c r="D4463" s="194" t="s">
        <v>7153</v>
      </c>
      <c r="E4463" s="195" t="s">
        <v>3</v>
      </c>
      <c r="F4463" s="195">
        <v>1488457</v>
      </c>
      <c r="G4463" s="195"/>
      <c r="H4463" s="196" t="s">
        <v>7154</v>
      </c>
      <c r="I4463" s="197">
        <v>0</v>
      </c>
      <c r="J4463" s="197">
        <v>264</v>
      </c>
      <c r="K4463" s="198">
        <f t="shared" si="69"/>
        <v>264</v>
      </c>
      <c r="L4463" s="199" t="s">
        <v>1580</v>
      </c>
    </row>
    <row r="4464" spans="1:12" ht="56.25" customHeight="1">
      <c r="A4464" s="200">
        <v>342</v>
      </c>
      <c r="B4464" s="193" t="s">
        <v>1425</v>
      </c>
      <c r="C4464" s="194">
        <v>42823</v>
      </c>
      <c r="D4464" s="194" t="s">
        <v>5401</v>
      </c>
      <c r="E4464" s="195" t="s">
        <v>3</v>
      </c>
      <c r="F4464" s="195">
        <v>1488475</v>
      </c>
      <c r="G4464" s="195"/>
      <c r="H4464" s="196" t="s">
        <v>5402</v>
      </c>
      <c r="I4464" s="197">
        <v>0</v>
      </c>
      <c r="J4464" s="197">
        <v>120</v>
      </c>
      <c r="K4464" s="198">
        <f t="shared" si="69"/>
        <v>120</v>
      </c>
      <c r="L4464" s="199" t="s">
        <v>1580</v>
      </c>
    </row>
    <row r="4465" spans="1:12" ht="56.25" customHeight="1">
      <c r="A4465" s="200">
        <v>212</v>
      </c>
      <c r="B4465" s="193" t="s">
        <v>4956</v>
      </c>
      <c r="C4465" s="194">
        <v>42824</v>
      </c>
      <c r="D4465" s="194" t="s">
        <v>4983</v>
      </c>
      <c r="E4465" s="195" t="s">
        <v>3</v>
      </c>
      <c r="F4465" s="195">
        <v>1488634</v>
      </c>
      <c r="G4465" s="195"/>
      <c r="H4465" s="196" t="s">
        <v>4984</v>
      </c>
      <c r="I4465" s="197">
        <v>0</v>
      </c>
      <c r="J4465" s="197">
        <v>775913.91</v>
      </c>
      <c r="K4465" s="198">
        <f t="shared" si="69"/>
        <v>775913.91</v>
      </c>
      <c r="L4465" s="199" t="s">
        <v>1580</v>
      </c>
    </row>
    <row r="4466" spans="1:12" ht="56.25" customHeight="1">
      <c r="A4466" s="200">
        <v>201</v>
      </c>
      <c r="B4466" s="193" t="s">
        <v>1334</v>
      </c>
      <c r="C4466" s="194">
        <v>42824</v>
      </c>
      <c r="D4466" s="194" t="s">
        <v>4943</v>
      </c>
      <c r="E4466" s="195" t="s">
        <v>3</v>
      </c>
      <c r="F4466" s="195">
        <v>1488691</v>
      </c>
      <c r="G4466" s="195"/>
      <c r="H4466" s="196" t="s">
        <v>4944</v>
      </c>
      <c r="I4466" s="197">
        <v>0</v>
      </c>
      <c r="J4466" s="197">
        <v>5840000</v>
      </c>
      <c r="K4466" s="198">
        <f t="shared" si="69"/>
        <v>5840000</v>
      </c>
      <c r="L4466" s="199" t="s">
        <v>1580</v>
      </c>
    </row>
    <row r="4467" spans="1:12" ht="56.25" customHeight="1">
      <c r="A4467" s="200">
        <v>254</v>
      </c>
      <c r="B4467" s="193" t="s">
        <v>1335</v>
      </c>
      <c r="C4467" s="194">
        <v>42824</v>
      </c>
      <c r="D4467" s="194" t="s">
        <v>5087</v>
      </c>
      <c r="E4467" s="195" t="s">
        <v>3</v>
      </c>
      <c r="F4467" s="195">
        <v>1488706</v>
      </c>
      <c r="G4467" s="195"/>
      <c r="H4467" s="196" t="s">
        <v>5088</v>
      </c>
      <c r="I4467" s="197">
        <v>0</v>
      </c>
      <c r="J4467" s="197">
        <v>117832</v>
      </c>
      <c r="K4467" s="198">
        <f t="shared" si="69"/>
        <v>117832</v>
      </c>
      <c r="L4467" s="199" t="s">
        <v>1580</v>
      </c>
    </row>
    <row r="4468" spans="1:12" ht="56.25" customHeight="1">
      <c r="A4468" s="200">
        <v>86</v>
      </c>
      <c r="B4468" s="193" t="s">
        <v>1328</v>
      </c>
      <c r="C4468" s="194">
        <v>42824</v>
      </c>
      <c r="D4468" s="194" t="s">
        <v>4614</v>
      </c>
      <c r="E4468" s="195" t="s">
        <v>3</v>
      </c>
      <c r="F4468" s="195">
        <v>1488753</v>
      </c>
      <c r="G4468" s="195"/>
      <c r="H4468" s="196" t="s">
        <v>4615</v>
      </c>
      <c r="I4468" s="197">
        <v>0</v>
      </c>
      <c r="J4468" s="197">
        <v>13750</v>
      </c>
      <c r="K4468" s="198">
        <f t="shared" si="69"/>
        <v>13750</v>
      </c>
      <c r="L4468" s="199" t="s">
        <v>1580</v>
      </c>
    </row>
    <row r="4469" spans="1:12" ht="56.25" customHeight="1">
      <c r="A4469" s="200">
        <v>650</v>
      </c>
      <c r="B4469" s="193" t="s">
        <v>1419</v>
      </c>
      <c r="C4469" s="194">
        <v>42824</v>
      </c>
      <c r="D4469" s="194" t="s">
        <v>6241</v>
      </c>
      <c r="E4469" s="195" t="s">
        <v>3</v>
      </c>
      <c r="F4469" s="195">
        <v>1488756</v>
      </c>
      <c r="G4469" s="195"/>
      <c r="H4469" s="196" t="s">
        <v>6242</v>
      </c>
      <c r="I4469" s="197">
        <v>0</v>
      </c>
      <c r="J4469" s="197">
        <v>435</v>
      </c>
      <c r="K4469" s="198">
        <f t="shared" si="69"/>
        <v>435</v>
      </c>
      <c r="L4469" s="199" t="s">
        <v>1580</v>
      </c>
    </row>
    <row r="4470" spans="1:12" ht="56.25" customHeight="1">
      <c r="A4470" s="200">
        <v>670</v>
      </c>
      <c r="B4470" s="193" t="s">
        <v>1404</v>
      </c>
      <c r="C4470" s="194">
        <v>42824</v>
      </c>
      <c r="D4470" s="194" t="s">
        <v>6317</v>
      </c>
      <c r="E4470" s="195" t="s">
        <v>3</v>
      </c>
      <c r="F4470" s="195">
        <v>1488773</v>
      </c>
      <c r="G4470" s="195"/>
      <c r="H4470" s="196" t="s">
        <v>6318</v>
      </c>
      <c r="I4470" s="197">
        <v>0</v>
      </c>
      <c r="J4470" s="197">
        <v>302369</v>
      </c>
      <c r="K4470" s="198">
        <f t="shared" si="69"/>
        <v>302369</v>
      </c>
      <c r="L4470" s="199" t="s">
        <v>1580</v>
      </c>
    </row>
    <row r="4471" spans="1:12" ht="56.25" customHeight="1">
      <c r="A4471" s="200">
        <v>130</v>
      </c>
      <c r="B4471" s="193" t="s">
        <v>4832</v>
      </c>
      <c r="C4471" s="194">
        <v>42824</v>
      </c>
      <c r="D4471" s="194" t="s">
        <v>4849</v>
      </c>
      <c r="E4471" s="195" t="s">
        <v>3</v>
      </c>
      <c r="F4471" s="195">
        <v>1488606</v>
      </c>
      <c r="G4471" s="195"/>
      <c r="H4471" s="196" t="s">
        <v>4850</v>
      </c>
      <c r="I4471" s="197">
        <v>0</v>
      </c>
      <c r="J4471" s="197">
        <v>223</v>
      </c>
      <c r="K4471" s="198">
        <f t="shared" si="69"/>
        <v>223</v>
      </c>
      <c r="L4471" s="199" t="s">
        <v>1580</v>
      </c>
    </row>
    <row r="4472" spans="1:12" ht="56.25" customHeight="1">
      <c r="A4472" s="200">
        <v>314</v>
      </c>
      <c r="B4472" s="193" t="s">
        <v>5241</v>
      </c>
      <c r="C4472" s="194">
        <v>42824</v>
      </c>
      <c r="D4472" s="194" t="s">
        <v>5242</v>
      </c>
      <c r="E4472" s="195" t="s">
        <v>3</v>
      </c>
      <c r="F4472" s="195">
        <v>1488643</v>
      </c>
      <c r="G4472" s="195"/>
      <c r="H4472" s="196" t="s">
        <v>5243</v>
      </c>
      <c r="I4472" s="197">
        <v>0</v>
      </c>
      <c r="J4472" s="197">
        <v>192</v>
      </c>
      <c r="K4472" s="198">
        <f t="shared" si="69"/>
        <v>192</v>
      </c>
      <c r="L4472" s="199" t="s">
        <v>1580</v>
      </c>
    </row>
    <row r="4473" spans="1:12" ht="56.25" customHeight="1">
      <c r="A4473" s="200">
        <v>46</v>
      </c>
      <c r="B4473" s="193" t="s">
        <v>1402</v>
      </c>
      <c r="C4473" s="194">
        <v>42824</v>
      </c>
      <c r="D4473" s="194" t="s">
        <v>4413</v>
      </c>
      <c r="E4473" s="195" t="s">
        <v>3</v>
      </c>
      <c r="F4473" s="195">
        <v>1488704</v>
      </c>
      <c r="G4473" s="195"/>
      <c r="H4473" s="196" t="s">
        <v>4414</v>
      </c>
      <c r="I4473" s="197">
        <v>0</v>
      </c>
      <c r="J4473" s="197">
        <v>3837.86</v>
      </c>
      <c r="K4473" s="198">
        <f t="shared" si="69"/>
        <v>3837.86</v>
      </c>
      <c r="L4473" s="199" t="s">
        <v>1580</v>
      </c>
    </row>
    <row r="4474" spans="1:12" ht="56.25" customHeight="1">
      <c r="A4474" s="200" t="s">
        <v>628</v>
      </c>
      <c r="B4474" s="193" t="s">
        <v>627</v>
      </c>
      <c r="C4474" s="194">
        <v>42824</v>
      </c>
      <c r="D4474" s="194" t="s">
        <v>7155</v>
      </c>
      <c r="E4474" s="195" t="s">
        <v>3</v>
      </c>
      <c r="F4474" s="195">
        <v>1488715</v>
      </c>
      <c r="G4474" s="195"/>
      <c r="H4474" s="196" t="s">
        <v>7156</v>
      </c>
      <c r="I4474" s="197">
        <v>0</v>
      </c>
      <c r="J4474" s="197">
        <v>1278</v>
      </c>
      <c r="K4474" s="198">
        <f t="shared" si="69"/>
        <v>1278</v>
      </c>
      <c r="L4474" s="199" t="s">
        <v>1580</v>
      </c>
    </row>
    <row r="4475" spans="1:12" ht="56.25" customHeight="1">
      <c r="A4475" s="200">
        <v>46</v>
      </c>
      <c r="B4475" s="193" t="s">
        <v>1402</v>
      </c>
      <c r="C4475" s="194">
        <v>42824</v>
      </c>
      <c r="D4475" s="194" t="s">
        <v>4415</v>
      </c>
      <c r="E4475" s="195" t="s">
        <v>3</v>
      </c>
      <c r="F4475" s="195">
        <v>1488720</v>
      </c>
      <c r="G4475" s="195"/>
      <c r="H4475" s="196" t="s">
        <v>4416</v>
      </c>
      <c r="I4475" s="197">
        <v>0</v>
      </c>
      <c r="J4475" s="197">
        <v>15000</v>
      </c>
      <c r="K4475" s="198">
        <f t="shared" si="69"/>
        <v>15000</v>
      </c>
      <c r="L4475" s="199" t="s">
        <v>1580</v>
      </c>
    </row>
    <row r="4476" spans="1:12" ht="56.25" customHeight="1">
      <c r="A4476" s="200" t="s">
        <v>628</v>
      </c>
      <c r="B4476" s="193" t="s">
        <v>627</v>
      </c>
      <c r="C4476" s="194">
        <v>42824</v>
      </c>
      <c r="D4476" s="194" t="s">
        <v>7157</v>
      </c>
      <c r="E4476" s="195" t="s">
        <v>3</v>
      </c>
      <c r="F4476" s="195">
        <v>1488742</v>
      </c>
      <c r="G4476" s="195"/>
      <c r="H4476" s="196" t="s">
        <v>7158</v>
      </c>
      <c r="I4476" s="197">
        <v>0</v>
      </c>
      <c r="J4476" s="197">
        <v>6160</v>
      </c>
      <c r="K4476" s="198">
        <f t="shared" si="69"/>
        <v>6160</v>
      </c>
      <c r="L4476" s="199" t="s">
        <v>1580</v>
      </c>
    </row>
    <row r="4477" spans="1:12" ht="56.25" customHeight="1">
      <c r="A4477" s="200" t="s">
        <v>628</v>
      </c>
      <c r="B4477" s="193" t="s">
        <v>627</v>
      </c>
      <c r="C4477" s="194">
        <v>42824</v>
      </c>
      <c r="D4477" s="194" t="s">
        <v>7159</v>
      </c>
      <c r="E4477" s="195" t="s">
        <v>3</v>
      </c>
      <c r="F4477" s="195">
        <v>1488746</v>
      </c>
      <c r="G4477" s="195"/>
      <c r="H4477" s="196" t="s">
        <v>7160</v>
      </c>
      <c r="I4477" s="197">
        <v>0</v>
      </c>
      <c r="J4477" s="197">
        <v>66</v>
      </c>
      <c r="K4477" s="198">
        <f t="shared" si="69"/>
        <v>66</v>
      </c>
      <c r="L4477" s="199" t="s">
        <v>1580</v>
      </c>
    </row>
    <row r="4478" spans="1:12" ht="56.25" customHeight="1">
      <c r="A4478" s="200" t="s">
        <v>628</v>
      </c>
      <c r="B4478" s="193" t="s">
        <v>627</v>
      </c>
      <c r="C4478" s="194">
        <v>42824</v>
      </c>
      <c r="D4478" s="194" t="s">
        <v>7161</v>
      </c>
      <c r="E4478" s="195" t="s">
        <v>3</v>
      </c>
      <c r="F4478" s="195">
        <v>1488747</v>
      </c>
      <c r="G4478" s="195"/>
      <c r="H4478" s="196" t="s">
        <v>7162</v>
      </c>
      <c r="I4478" s="197">
        <v>0</v>
      </c>
      <c r="J4478" s="197">
        <v>590</v>
      </c>
      <c r="K4478" s="198">
        <f t="shared" si="69"/>
        <v>590</v>
      </c>
      <c r="L4478" s="199" t="s">
        <v>1580</v>
      </c>
    </row>
    <row r="4479" spans="1:12" ht="56.25" customHeight="1">
      <c r="A4479" s="200" t="s">
        <v>628</v>
      </c>
      <c r="B4479" s="193" t="s">
        <v>627</v>
      </c>
      <c r="C4479" s="194">
        <v>42824</v>
      </c>
      <c r="D4479" s="194" t="s">
        <v>7163</v>
      </c>
      <c r="E4479" s="195" t="s">
        <v>3</v>
      </c>
      <c r="F4479" s="195">
        <v>1488748</v>
      </c>
      <c r="G4479" s="195"/>
      <c r="H4479" s="196" t="s">
        <v>7164</v>
      </c>
      <c r="I4479" s="197">
        <v>0</v>
      </c>
      <c r="J4479" s="197">
        <v>66</v>
      </c>
      <c r="K4479" s="198">
        <f t="shared" si="69"/>
        <v>66</v>
      </c>
      <c r="L4479" s="199" t="s">
        <v>1580</v>
      </c>
    </row>
    <row r="4480" spans="1:12" ht="56.25" customHeight="1">
      <c r="A4480" s="200">
        <v>574</v>
      </c>
      <c r="B4480" s="193" t="s">
        <v>1356</v>
      </c>
      <c r="C4480" s="194">
        <v>42824</v>
      </c>
      <c r="D4480" s="194" t="s">
        <v>6075</v>
      </c>
      <c r="E4480" s="195" t="s">
        <v>3</v>
      </c>
      <c r="F4480" s="195">
        <v>1488763</v>
      </c>
      <c r="G4480" s="195"/>
      <c r="H4480" s="196" t="s">
        <v>6076</v>
      </c>
      <c r="I4480" s="197">
        <v>0</v>
      </c>
      <c r="J4480" s="197">
        <v>2662.7</v>
      </c>
      <c r="K4480" s="198">
        <f t="shared" si="69"/>
        <v>2662.7</v>
      </c>
      <c r="L4480" s="199" t="s">
        <v>1580</v>
      </c>
    </row>
    <row r="4481" spans="1:12" ht="56.25" customHeight="1">
      <c r="A4481" s="200">
        <v>574</v>
      </c>
      <c r="B4481" s="193" t="s">
        <v>1356</v>
      </c>
      <c r="C4481" s="194">
        <v>42824</v>
      </c>
      <c r="D4481" s="194" t="s">
        <v>6077</v>
      </c>
      <c r="E4481" s="195" t="s">
        <v>3</v>
      </c>
      <c r="F4481" s="195">
        <v>1488764</v>
      </c>
      <c r="G4481" s="195"/>
      <c r="H4481" s="196" t="s">
        <v>6076</v>
      </c>
      <c r="I4481" s="197">
        <v>0</v>
      </c>
      <c r="J4481" s="197">
        <v>1000</v>
      </c>
      <c r="K4481" s="198">
        <f t="shared" si="69"/>
        <v>1000</v>
      </c>
      <c r="L4481" s="199" t="s">
        <v>1580</v>
      </c>
    </row>
    <row r="4482" spans="1:12" ht="56.25" customHeight="1">
      <c r="A4482" s="200">
        <v>574</v>
      </c>
      <c r="B4482" s="193" t="s">
        <v>1356</v>
      </c>
      <c r="C4482" s="194">
        <v>42824</v>
      </c>
      <c r="D4482" s="194" t="s">
        <v>6078</v>
      </c>
      <c r="E4482" s="195" t="s">
        <v>3</v>
      </c>
      <c r="F4482" s="195">
        <v>1488765</v>
      </c>
      <c r="G4482" s="195"/>
      <c r="H4482" s="196" t="s">
        <v>6076</v>
      </c>
      <c r="I4482" s="197">
        <v>0</v>
      </c>
      <c r="J4482" s="197">
        <v>427</v>
      </c>
      <c r="K4482" s="198">
        <f t="shared" si="69"/>
        <v>427</v>
      </c>
      <c r="L4482" s="199" t="s">
        <v>1580</v>
      </c>
    </row>
    <row r="4483" spans="1:12" ht="56.25" customHeight="1">
      <c r="A4483" s="200">
        <v>574</v>
      </c>
      <c r="B4483" s="193" t="s">
        <v>1356</v>
      </c>
      <c r="C4483" s="194">
        <v>42824</v>
      </c>
      <c r="D4483" s="194" t="s">
        <v>6079</v>
      </c>
      <c r="E4483" s="195" t="s">
        <v>3</v>
      </c>
      <c r="F4483" s="195">
        <v>1488767</v>
      </c>
      <c r="G4483" s="195"/>
      <c r="H4483" s="196" t="s">
        <v>6076</v>
      </c>
      <c r="I4483" s="197">
        <v>0</v>
      </c>
      <c r="J4483" s="197">
        <v>420</v>
      </c>
      <c r="K4483" s="198">
        <f t="shared" si="69"/>
        <v>420</v>
      </c>
      <c r="L4483" s="199" t="s">
        <v>1580</v>
      </c>
    </row>
    <row r="4484" spans="1:12" ht="56.25" customHeight="1">
      <c r="A4484" s="200">
        <v>574</v>
      </c>
      <c r="B4484" s="193" t="s">
        <v>1356</v>
      </c>
      <c r="C4484" s="194">
        <v>42824</v>
      </c>
      <c r="D4484" s="194" t="s">
        <v>6080</v>
      </c>
      <c r="E4484" s="195" t="s">
        <v>3</v>
      </c>
      <c r="F4484" s="195">
        <v>1488768</v>
      </c>
      <c r="G4484" s="195"/>
      <c r="H4484" s="196" t="s">
        <v>6076</v>
      </c>
      <c r="I4484" s="197">
        <v>0</v>
      </c>
      <c r="J4484" s="197">
        <v>4</v>
      </c>
      <c r="K4484" s="198">
        <f t="shared" si="69"/>
        <v>4</v>
      </c>
      <c r="L4484" s="199" t="s">
        <v>1580</v>
      </c>
    </row>
    <row r="4485" spans="1:12" ht="56.25" customHeight="1">
      <c r="A4485" s="200">
        <v>574</v>
      </c>
      <c r="B4485" s="193" t="s">
        <v>1356</v>
      </c>
      <c r="C4485" s="194">
        <v>42824</v>
      </c>
      <c r="D4485" s="194" t="s">
        <v>6081</v>
      </c>
      <c r="E4485" s="195" t="s">
        <v>3</v>
      </c>
      <c r="F4485" s="195">
        <v>1488769</v>
      </c>
      <c r="G4485" s="195"/>
      <c r="H4485" s="196" t="s">
        <v>6076</v>
      </c>
      <c r="I4485" s="197">
        <v>0</v>
      </c>
      <c r="J4485" s="197">
        <v>400</v>
      </c>
      <c r="K4485" s="198">
        <f t="shared" si="69"/>
        <v>400</v>
      </c>
      <c r="L4485" s="199" t="s">
        <v>1580</v>
      </c>
    </row>
    <row r="4486" spans="1:12" ht="56.25" customHeight="1">
      <c r="A4486" s="200">
        <v>132</v>
      </c>
      <c r="B4486" s="193" t="s">
        <v>1414</v>
      </c>
      <c r="C4486" s="194">
        <v>42824</v>
      </c>
      <c r="D4486" s="194" t="s">
        <v>4887</v>
      </c>
      <c r="E4486" s="195" t="s">
        <v>3</v>
      </c>
      <c r="F4486" s="195">
        <v>1488770</v>
      </c>
      <c r="G4486" s="195"/>
      <c r="H4486" s="196" t="s">
        <v>4888</v>
      </c>
      <c r="I4486" s="197">
        <v>0</v>
      </c>
      <c r="J4486" s="197">
        <v>5220</v>
      </c>
      <c r="K4486" s="198">
        <f t="shared" si="69"/>
        <v>5220</v>
      </c>
      <c r="L4486" s="199" t="s">
        <v>1580</v>
      </c>
    </row>
    <row r="4487" spans="1:12" ht="56.25" customHeight="1">
      <c r="A4487" s="200" t="s">
        <v>628</v>
      </c>
      <c r="B4487" s="193" t="s">
        <v>627</v>
      </c>
      <c r="C4487" s="194">
        <v>42824</v>
      </c>
      <c r="D4487" s="194" t="s">
        <v>7165</v>
      </c>
      <c r="E4487" s="195" t="s">
        <v>3</v>
      </c>
      <c r="F4487" s="195">
        <v>1488778</v>
      </c>
      <c r="G4487" s="195"/>
      <c r="H4487" s="196" t="s">
        <v>7166</v>
      </c>
      <c r="I4487" s="197">
        <v>0</v>
      </c>
      <c r="J4487" s="197">
        <v>1</v>
      </c>
      <c r="K4487" s="198">
        <f t="shared" si="69"/>
        <v>1</v>
      </c>
      <c r="L4487" s="199" t="s">
        <v>1580</v>
      </c>
    </row>
    <row r="4488" spans="1:12" ht="56.25" customHeight="1">
      <c r="A4488" s="200" t="s">
        <v>628</v>
      </c>
      <c r="B4488" s="193" t="s">
        <v>627</v>
      </c>
      <c r="C4488" s="194">
        <v>42824</v>
      </c>
      <c r="D4488" s="194" t="s">
        <v>7167</v>
      </c>
      <c r="E4488" s="195" t="s">
        <v>3</v>
      </c>
      <c r="F4488" s="195">
        <v>1488780</v>
      </c>
      <c r="G4488" s="195"/>
      <c r="H4488" s="196" t="s">
        <v>7168</v>
      </c>
      <c r="I4488" s="197">
        <v>0</v>
      </c>
      <c r="J4488" s="197">
        <v>181.68</v>
      </c>
      <c r="K4488" s="198">
        <f t="shared" si="69"/>
        <v>181.68</v>
      </c>
      <c r="L4488" s="199" t="s">
        <v>1580</v>
      </c>
    </row>
    <row r="4489" spans="1:12" ht="56.25" customHeight="1">
      <c r="A4489" s="200">
        <v>130</v>
      </c>
      <c r="B4489" s="193" t="s">
        <v>4832</v>
      </c>
      <c r="C4489" s="194">
        <v>42824</v>
      </c>
      <c r="D4489" s="194" t="s">
        <v>4851</v>
      </c>
      <c r="E4489" s="195" t="s">
        <v>3</v>
      </c>
      <c r="F4489" s="195">
        <v>1488781</v>
      </c>
      <c r="G4489" s="195"/>
      <c r="H4489" s="196" t="s">
        <v>4852</v>
      </c>
      <c r="I4489" s="197">
        <v>0</v>
      </c>
      <c r="J4489" s="197">
        <v>222</v>
      </c>
      <c r="K4489" s="198">
        <f t="shared" ref="K4489:K4552" si="70">+I4489+J4489</f>
        <v>222</v>
      </c>
      <c r="L4489" s="199" t="s">
        <v>1580</v>
      </c>
    </row>
    <row r="4490" spans="1:12" ht="56.25" customHeight="1">
      <c r="A4490" s="200" t="s">
        <v>628</v>
      </c>
      <c r="B4490" s="193" t="s">
        <v>627</v>
      </c>
      <c r="C4490" s="194">
        <v>42824</v>
      </c>
      <c r="D4490" s="194" t="s">
        <v>7169</v>
      </c>
      <c r="E4490" s="195" t="s">
        <v>3</v>
      </c>
      <c r="F4490" s="195">
        <v>1488784</v>
      </c>
      <c r="G4490" s="195"/>
      <c r="H4490" s="196" t="s">
        <v>7170</v>
      </c>
      <c r="I4490" s="197">
        <v>0</v>
      </c>
      <c r="J4490" s="197">
        <v>590</v>
      </c>
      <c r="K4490" s="198">
        <f t="shared" si="70"/>
        <v>590</v>
      </c>
      <c r="L4490" s="199" t="s">
        <v>1580</v>
      </c>
    </row>
    <row r="4491" spans="1:12" ht="56.25" customHeight="1">
      <c r="A4491" s="200">
        <v>212</v>
      </c>
      <c r="B4491" s="193" t="s">
        <v>4956</v>
      </c>
      <c r="C4491" s="194">
        <v>42824</v>
      </c>
      <c r="D4491" s="194" t="s">
        <v>4985</v>
      </c>
      <c r="E4491" s="195" t="s">
        <v>3</v>
      </c>
      <c r="F4491" s="195">
        <v>1488795</v>
      </c>
      <c r="G4491" s="195"/>
      <c r="H4491" s="196" t="s">
        <v>4986</v>
      </c>
      <c r="I4491" s="197">
        <v>0</v>
      </c>
      <c r="J4491" s="197">
        <v>820</v>
      </c>
      <c r="K4491" s="198">
        <f t="shared" si="70"/>
        <v>820</v>
      </c>
      <c r="L4491" s="199" t="s">
        <v>1580</v>
      </c>
    </row>
    <row r="4492" spans="1:12" ht="56.25" customHeight="1">
      <c r="A4492" s="200" t="s">
        <v>628</v>
      </c>
      <c r="B4492" s="193" t="s">
        <v>627</v>
      </c>
      <c r="C4492" s="194">
        <v>42824</v>
      </c>
      <c r="D4492" s="194" t="s">
        <v>7171</v>
      </c>
      <c r="E4492" s="195" t="s">
        <v>3</v>
      </c>
      <c r="F4492" s="195">
        <v>1488834</v>
      </c>
      <c r="G4492" s="195"/>
      <c r="H4492" s="196" t="s">
        <v>7172</v>
      </c>
      <c r="I4492" s="197">
        <v>0</v>
      </c>
      <c r="J4492" s="197">
        <v>41.38</v>
      </c>
      <c r="K4492" s="198">
        <f t="shared" si="70"/>
        <v>41.38</v>
      </c>
      <c r="L4492" s="199" t="s">
        <v>1580</v>
      </c>
    </row>
    <row r="4493" spans="1:12" ht="56.25" customHeight="1">
      <c r="A4493" s="200">
        <v>20</v>
      </c>
      <c r="B4493" s="193" t="s">
        <v>1412</v>
      </c>
      <c r="C4493" s="194">
        <v>42824</v>
      </c>
      <c r="D4493" s="194" t="s">
        <v>2849</v>
      </c>
      <c r="E4493" s="195" t="s">
        <v>3</v>
      </c>
      <c r="F4493" s="195">
        <v>1488852</v>
      </c>
      <c r="G4493" s="195"/>
      <c r="H4493" s="196" t="s">
        <v>2850</v>
      </c>
      <c r="I4493" s="197">
        <v>0</v>
      </c>
      <c r="J4493" s="197">
        <v>3820.55</v>
      </c>
      <c r="K4493" s="198">
        <f t="shared" si="70"/>
        <v>3820.55</v>
      </c>
      <c r="L4493" s="199" t="s">
        <v>1580</v>
      </c>
    </row>
    <row r="4494" spans="1:12" ht="56.25" customHeight="1">
      <c r="A4494" s="200">
        <v>20</v>
      </c>
      <c r="B4494" s="193" t="s">
        <v>1412</v>
      </c>
      <c r="C4494" s="194">
        <v>42824</v>
      </c>
      <c r="D4494" s="194" t="s">
        <v>2851</v>
      </c>
      <c r="E4494" s="195" t="s">
        <v>3</v>
      </c>
      <c r="F4494" s="195">
        <v>1488853</v>
      </c>
      <c r="G4494" s="195"/>
      <c r="H4494" s="196" t="s">
        <v>2852</v>
      </c>
      <c r="I4494" s="197">
        <v>0</v>
      </c>
      <c r="J4494" s="197">
        <v>3670.55</v>
      </c>
      <c r="K4494" s="198">
        <f t="shared" si="70"/>
        <v>3670.55</v>
      </c>
      <c r="L4494" s="199" t="s">
        <v>1580</v>
      </c>
    </row>
    <row r="4495" spans="1:12" ht="56.25" customHeight="1">
      <c r="A4495" s="200" t="s">
        <v>628</v>
      </c>
      <c r="B4495" s="193" t="s">
        <v>627</v>
      </c>
      <c r="C4495" s="194">
        <v>42824</v>
      </c>
      <c r="D4495" s="194" t="s">
        <v>7173</v>
      </c>
      <c r="E4495" s="195" t="s">
        <v>3</v>
      </c>
      <c r="F4495" s="195">
        <v>1488896</v>
      </c>
      <c r="G4495" s="195"/>
      <c r="H4495" s="196" t="s">
        <v>7174</v>
      </c>
      <c r="I4495" s="197">
        <v>0</v>
      </c>
      <c r="J4495" s="197">
        <v>3565</v>
      </c>
      <c r="K4495" s="198">
        <f t="shared" si="70"/>
        <v>3565</v>
      </c>
      <c r="L4495" s="199" t="s">
        <v>1580</v>
      </c>
    </row>
    <row r="4496" spans="1:12" ht="56.25" customHeight="1">
      <c r="A4496" s="200">
        <v>48</v>
      </c>
      <c r="B4496" s="193" t="s">
        <v>1336</v>
      </c>
      <c r="C4496" s="194">
        <v>42824</v>
      </c>
      <c r="D4496" s="194" t="s">
        <v>4477</v>
      </c>
      <c r="E4496" s="195" t="s">
        <v>3</v>
      </c>
      <c r="F4496" s="195">
        <v>1488902</v>
      </c>
      <c r="G4496" s="195"/>
      <c r="H4496" s="196" t="s">
        <v>4478</v>
      </c>
      <c r="I4496" s="197">
        <v>0</v>
      </c>
      <c r="J4496" s="197">
        <v>404</v>
      </c>
      <c r="K4496" s="198">
        <f t="shared" si="70"/>
        <v>404</v>
      </c>
      <c r="L4496" s="199" t="s">
        <v>1580</v>
      </c>
    </row>
    <row r="4497" spans="1:12" ht="56.25" customHeight="1">
      <c r="A4497" s="200">
        <v>48</v>
      </c>
      <c r="B4497" s="193" t="s">
        <v>1336</v>
      </c>
      <c r="C4497" s="194">
        <v>42824</v>
      </c>
      <c r="D4497" s="194" t="s">
        <v>4479</v>
      </c>
      <c r="E4497" s="195" t="s">
        <v>3</v>
      </c>
      <c r="F4497" s="195">
        <v>1488903</v>
      </c>
      <c r="G4497" s="195"/>
      <c r="H4497" s="196" t="s">
        <v>4480</v>
      </c>
      <c r="I4497" s="197">
        <v>0</v>
      </c>
      <c r="J4497" s="197">
        <v>186</v>
      </c>
      <c r="K4497" s="198">
        <f t="shared" si="70"/>
        <v>186</v>
      </c>
      <c r="L4497" s="199" t="s">
        <v>1580</v>
      </c>
    </row>
    <row r="4498" spans="1:12" ht="56.25" customHeight="1">
      <c r="A4498" s="200">
        <v>48</v>
      </c>
      <c r="B4498" s="193" t="s">
        <v>1336</v>
      </c>
      <c r="C4498" s="194">
        <v>42824</v>
      </c>
      <c r="D4498" s="194" t="s">
        <v>4481</v>
      </c>
      <c r="E4498" s="195" t="s">
        <v>3</v>
      </c>
      <c r="F4498" s="195">
        <v>1488905</v>
      </c>
      <c r="G4498" s="195"/>
      <c r="H4498" s="196" t="s">
        <v>4482</v>
      </c>
      <c r="I4498" s="197">
        <v>0</v>
      </c>
      <c r="J4498" s="197">
        <v>152</v>
      </c>
      <c r="K4498" s="198">
        <f t="shared" si="70"/>
        <v>152</v>
      </c>
      <c r="L4498" s="199" t="s">
        <v>1580</v>
      </c>
    </row>
    <row r="4499" spans="1:12" ht="56.25" customHeight="1">
      <c r="A4499" s="200">
        <v>590</v>
      </c>
      <c r="B4499" s="193" t="s">
        <v>1420</v>
      </c>
      <c r="C4499" s="194">
        <v>42824</v>
      </c>
      <c r="D4499" s="194" t="s">
        <v>6167</v>
      </c>
      <c r="E4499" s="195" t="s">
        <v>3</v>
      </c>
      <c r="F4499" s="195">
        <v>1488908</v>
      </c>
      <c r="G4499" s="195"/>
      <c r="H4499" s="196" t="s">
        <v>6168</v>
      </c>
      <c r="I4499" s="197">
        <v>0</v>
      </c>
      <c r="J4499" s="197">
        <v>2478</v>
      </c>
      <c r="K4499" s="198">
        <f t="shared" si="70"/>
        <v>2478</v>
      </c>
      <c r="L4499" s="199" t="s">
        <v>1580</v>
      </c>
    </row>
    <row r="4500" spans="1:12" ht="56.25" customHeight="1">
      <c r="A4500" s="200">
        <v>41</v>
      </c>
      <c r="B4500" s="193" t="s">
        <v>1421</v>
      </c>
      <c r="C4500" s="194">
        <v>42824</v>
      </c>
      <c r="D4500" s="194" t="s">
        <v>4378</v>
      </c>
      <c r="E4500" s="195" t="s">
        <v>3</v>
      </c>
      <c r="F4500" s="195">
        <v>1488923</v>
      </c>
      <c r="G4500" s="195"/>
      <c r="H4500" s="196" t="s">
        <v>4379</v>
      </c>
      <c r="I4500" s="197">
        <v>0</v>
      </c>
      <c r="J4500" s="197">
        <v>500</v>
      </c>
      <c r="K4500" s="198">
        <f t="shared" si="70"/>
        <v>500</v>
      </c>
      <c r="L4500" s="199" t="s">
        <v>1580</v>
      </c>
    </row>
    <row r="4501" spans="1:12" ht="56.25" customHeight="1">
      <c r="A4501" s="200">
        <v>574</v>
      </c>
      <c r="B4501" s="193" t="s">
        <v>1356</v>
      </c>
      <c r="C4501" s="194">
        <v>42825</v>
      </c>
      <c r="D4501" s="194" t="s">
        <v>6082</v>
      </c>
      <c r="E4501" s="195" t="s">
        <v>3</v>
      </c>
      <c r="F4501" s="195">
        <v>1489049</v>
      </c>
      <c r="G4501" s="195"/>
      <c r="H4501" s="196" t="s">
        <v>6083</v>
      </c>
      <c r="I4501" s="197">
        <v>0</v>
      </c>
      <c r="J4501" s="197">
        <v>1667</v>
      </c>
      <c r="K4501" s="198">
        <f t="shared" si="70"/>
        <v>1667</v>
      </c>
      <c r="L4501" s="199" t="s">
        <v>1580</v>
      </c>
    </row>
    <row r="4502" spans="1:12" ht="56.25" customHeight="1">
      <c r="A4502" s="200">
        <v>574</v>
      </c>
      <c r="B4502" s="193" t="s">
        <v>1356</v>
      </c>
      <c r="C4502" s="194">
        <v>42825</v>
      </c>
      <c r="D4502" s="194" t="s">
        <v>6084</v>
      </c>
      <c r="E4502" s="195" t="s">
        <v>3</v>
      </c>
      <c r="F4502" s="195">
        <v>1489050</v>
      </c>
      <c r="G4502" s="195"/>
      <c r="H4502" s="196" t="s">
        <v>6085</v>
      </c>
      <c r="I4502" s="197">
        <v>0</v>
      </c>
      <c r="J4502" s="197">
        <v>4845.76</v>
      </c>
      <c r="K4502" s="198">
        <f t="shared" si="70"/>
        <v>4845.76</v>
      </c>
      <c r="L4502" s="199" t="s">
        <v>1580</v>
      </c>
    </row>
    <row r="4503" spans="1:12" ht="56.25" customHeight="1">
      <c r="A4503" s="200">
        <v>574</v>
      </c>
      <c r="B4503" s="193" t="s">
        <v>1356</v>
      </c>
      <c r="C4503" s="194">
        <v>42825</v>
      </c>
      <c r="D4503" s="194" t="s">
        <v>6086</v>
      </c>
      <c r="E4503" s="195" t="s">
        <v>3</v>
      </c>
      <c r="F4503" s="195">
        <v>1489051</v>
      </c>
      <c r="G4503" s="195"/>
      <c r="H4503" s="196" t="s">
        <v>6087</v>
      </c>
      <c r="I4503" s="197">
        <v>0</v>
      </c>
      <c r="J4503" s="197">
        <v>320.39</v>
      </c>
      <c r="K4503" s="198">
        <f t="shared" si="70"/>
        <v>320.39</v>
      </c>
      <c r="L4503" s="199" t="s">
        <v>1580</v>
      </c>
    </row>
    <row r="4504" spans="1:12" ht="56.25" customHeight="1">
      <c r="A4504" s="200">
        <v>574</v>
      </c>
      <c r="B4504" s="193" t="s">
        <v>1356</v>
      </c>
      <c r="C4504" s="194">
        <v>42825</v>
      </c>
      <c r="D4504" s="194" t="s">
        <v>6088</v>
      </c>
      <c r="E4504" s="195" t="s">
        <v>3</v>
      </c>
      <c r="F4504" s="195">
        <v>1489053</v>
      </c>
      <c r="G4504" s="195"/>
      <c r="H4504" s="196" t="s">
        <v>6089</v>
      </c>
      <c r="I4504" s="197">
        <v>0</v>
      </c>
      <c r="J4504" s="197">
        <v>849.92</v>
      </c>
      <c r="K4504" s="198">
        <f t="shared" si="70"/>
        <v>849.92</v>
      </c>
      <c r="L4504" s="199" t="s">
        <v>1580</v>
      </c>
    </row>
    <row r="4505" spans="1:12" ht="56.25" customHeight="1">
      <c r="A4505" s="200">
        <v>52</v>
      </c>
      <c r="B4505" s="193" t="s">
        <v>1407</v>
      </c>
      <c r="C4505" s="194">
        <v>42825</v>
      </c>
      <c r="D4505" s="194" t="s">
        <v>4495</v>
      </c>
      <c r="E4505" s="195" t="s">
        <v>3</v>
      </c>
      <c r="F4505" s="195">
        <v>1489054</v>
      </c>
      <c r="G4505" s="195"/>
      <c r="H4505" s="196" t="s">
        <v>4496</v>
      </c>
      <c r="I4505" s="197">
        <v>0</v>
      </c>
      <c r="J4505" s="197">
        <v>109000</v>
      </c>
      <c r="K4505" s="198">
        <f t="shared" si="70"/>
        <v>109000</v>
      </c>
      <c r="L4505" s="199" t="s">
        <v>1580</v>
      </c>
    </row>
    <row r="4506" spans="1:12" ht="56.25" customHeight="1">
      <c r="A4506" s="200">
        <v>25</v>
      </c>
      <c r="B4506" s="193" t="s">
        <v>1408</v>
      </c>
      <c r="C4506" s="194">
        <v>42825</v>
      </c>
      <c r="D4506" s="194" t="s">
        <v>4272</v>
      </c>
      <c r="E4506" s="195" t="s">
        <v>3</v>
      </c>
      <c r="F4506" s="195">
        <v>1489061</v>
      </c>
      <c r="G4506" s="195"/>
      <c r="H4506" s="196" t="s">
        <v>4273</v>
      </c>
      <c r="I4506" s="197">
        <v>0</v>
      </c>
      <c r="J4506" s="197">
        <v>299080.09000000003</v>
      </c>
      <c r="K4506" s="198">
        <f t="shared" si="70"/>
        <v>299080.09000000003</v>
      </c>
      <c r="L4506" s="199" t="s">
        <v>1580</v>
      </c>
    </row>
    <row r="4507" spans="1:12" ht="56.25" customHeight="1">
      <c r="A4507" s="200">
        <v>670</v>
      </c>
      <c r="B4507" s="193" t="s">
        <v>1404</v>
      </c>
      <c r="C4507" s="194">
        <v>42825</v>
      </c>
      <c r="D4507" s="194" t="s">
        <v>6319</v>
      </c>
      <c r="E4507" s="195" t="s">
        <v>3</v>
      </c>
      <c r="F4507" s="195">
        <v>1489068</v>
      </c>
      <c r="G4507" s="195"/>
      <c r="H4507" s="196" t="s">
        <v>6320</v>
      </c>
      <c r="I4507" s="197">
        <v>0</v>
      </c>
      <c r="J4507" s="197">
        <v>374727</v>
      </c>
      <c r="K4507" s="198">
        <f t="shared" si="70"/>
        <v>374727</v>
      </c>
      <c r="L4507" s="199" t="s">
        <v>1580</v>
      </c>
    </row>
    <row r="4508" spans="1:12" ht="56.25" customHeight="1">
      <c r="A4508" s="200">
        <v>670</v>
      </c>
      <c r="B4508" s="193" t="s">
        <v>1404</v>
      </c>
      <c r="C4508" s="194">
        <v>42825</v>
      </c>
      <c r="D4508" s="194" t="s">
        <v>6321</v>
      </c>
      <c r="E4508" s="195" t="s">
        <v>3</v>
      </c>
      <c r="F4508" s="195">
        <v>1489078</v>
      </c>
      <c r="G4508" s="195"/>
      <c r="H4508" s="196" t="s">
        <v>6322</v>
      </c>
      <c r="I4508" s="197">
        <v>0</v>
      </c>
      <c r="J4508" s="197">
        <v>134871</v>
      </c>
      <c r="K4508" s="198">
        <f t="shared" si="70"/>
        <v>134871</v>
      </c>
      <c r="L4508" s="199" t="s">
        <v>1580</v>
      </c>
    </row>
    <row r="4509" spans="1:12" ht="56.25" customHeight="1">
      <c r="A4509" s="200">
        <v>660</v>
      </c>
      <c r="B4509" s="193" t="s">
        <v>1327</v>
      </c>
      <c r="C4509" s="194">
        <v>42825</v>
      </c>
      <c r="D4509" s="194" t="s">
        <v>6289</v>
      </c>
      <c r="E4509" s="195" t="s">
        <v>3</v>
      </c>
      <c r="F4509" s="195">
        <v>1489083</v>
      </c>
      <c r="G4509" s="195"/>
      <c r="H4509" s="196" t="s">
        <v>6290</v>
      </c>
      <c r="I4509" s="197">
        <v>0</v>
      </c>
      <c r="J4509" s="197">
        <v>2.83</v>
      </c>
      <c r="K4509" s="198">
        <f t="shared" si="70"/>
        <v>2.83</v>
      </c>
      <c r="L4509" s="199" t="s">
        <v>1580</v>
      </c>
    </row>
    <row r="4510" spans="1:12" ht="56.25" customHeight="1">
      <c r="A4510" s="200">
        <v>523</v>
      </c>
      <c r="B4510" s="193" t="s">
        <v>1347</v>
      </c>
      <c r="C4510" s="194">
        <v>42825</v>
      </c>
      <c r="D4510" s="194" t="s">
        <v>6003</v>
      </c>
      <c r="E4510" s="195" t="s">
        <v>3</v>
      </c>
      <c r="F4510" s="195">
        <v>1489101</v>
      </c>
      <c r="G4510" s="195"/>
      <c r="H4510" s="196" t="s">
        <v>6004</v>
      </c>
      <c r="I4510" s="197">
        <v>0</v>
      </c>
      <c r="J4510" s="197">
        <v>1017</v>
      </c>
      <c r="K4510" s="198">
        <f t="shared" si="70"/>
        <v>1017</v>
      </c>
      <c r="L4510" s="199" t="s">
        <v>1580</v>
      </c>
    </row>
    <row r="4511" spans="1:12" ht="56.25" customHeight="1">
      <c r="A4511" s="200">
        <v>578</v>
      </c>
      <c r="B4511" s="193" t="s">
        <v>1344</v>
      </c>
      <c r="C4511" s="194">
        <v>42825</v>
      </c>
      <c r="D4511" s="194" t="s">
        <v>6110</v>
      </c>
      <c r="E4511" s="195" t="s">
        <v>3</v>
      </c>
      <c r="F4511" s="195">
        <v>1489122</v>
      </c>
      <c r="G4511" s="195"/>
      <c r="H4511" s="196" t="s">
        <v>6111</v>
      </c>
      <c r="I4511" s="197">
        <v>0</v>
      </c>
      <c r="J4511" s="197">
        <v>35405.269999999997</v>
      </c>
      <c r="K4511" s="198">
        <f t="shared" si="70"/>
        <v>35405.269999999997</v>
      </c>
      <c r="L4511" s="199" t="s">
        <v>1580</v>
      </c>
    </row>
    <row r="4512" spans="1:12" ht="56.25" customHeight="1">
      <c r="A4512" s="200">
        <v>578</v>
      </c>
      <c r="B4512" s="193" t="s">
        <v>1344</v>
      </c>
      <c r="C4512" s="194">
        <v>42825</v>
      </c>
      <c r="D4512" s="194" t="s">
        <v>6112</v>
      </c>
      <c r="E4512" s="195" t="s">
        <v>3</v>
      </c>
      <c r="F4512" s="195">
        <v>1489123</v>
      </c>
      <c r="G4512" s="195"/>
      <c r="H4512" s="196" t="s">
        <v>6113</v>
      </c>
      <c r="I4512" s="197">
        <v>0</v>
      </c>
      <c r="J4512" s="197">
        <v>3573.26</v>
      </c>
      <c r="K4512" s="198">
        <f t="shared" si="70"/>
        <v>3573.26</v>
      </c>
      <c r="L4512" s="199" t="s">
        <v>1580</v>
      </c>
    </row>
    <row r="4513" spans="1:12" ht="56.25" customHeight="1">
      <c r="A4513" s="200">
        <v>590</v>
      </c>
      <c r="B4513" s="193" t="s">
        <v>1420</v>
      </c>
      <c r="C4513" s="194">
        <v>42825</v>
      </c>
      <c r="D4513" s="194" t="s">
        <v>6169</v>
      </c>
      <c r="E4513" s="195" t="s">
        <v>3</v>
      </c>
      <c r="F4513" s="195">
        <v>1489134</v>
      </c>
      <c r="G4513" s="195"/>
      <c r="H4513" s="196" t="s">
        <v>6170</v>
      </c>
      <c r="I4513" s="197">
        <v>0</v>
      </c>
      <c r="J4513" s="197">
        <v>1890</v>
      </c>
      <c r="K4513" s="198">
        <f t="shared" si="70"/>
        <v>1890</v>
      </c>
      <c r="L4513" s="199" t="s">
        <v>1580</v>
      </c>
    </row>
    <row r="4514" spans="1:12" ht="56.25" customHeight="1">
      <c r="A4514" s="200">
        <v>86</v>
      </c>
      <c r="B4514" s="193" t="s">
        <v>1409</v>
      </c>
      <c r="C4514" s="194">
        <v>42825</v>
      </c>
      <c r="D4514" s="194" t="s">
        <v>4616</v>
      </c>
      <c r="E4514" s="195" t="s">
        <v>3</v>
      </c>
      <c r="F4514" s="195">
        <v>1489140</v>
      </c>
      <c r="G4514" s="195"/>
      <c r="H4514" s="196" t="s">
        <v>4617</v>
      </c>
      <c r="I4514" s="197">
        <v>0</v>
      </c>
      <c r="J4514" s="197">
        <v>1259.2</v>
      </c>
      <c r="K4514" s="198">
        <f t="shared" si="70"/>
        <v>1259.2</v>
      </c>
      <c r="L4514" s="199" t="s">
        <v>1580</v>
      </c>
    </row>
    <row r="4515" spans="1:12" ht="56.25" customHeight="1">
      <c r="A4515" s="200">
        <v>254</v>
      </c>
      <c r="B4515" s="193" t="s">
        <v>1335</v>
      </c>
      <c r="C4515" s="194">
        <v>42825</v>
      </c>
      <c r="D4515" s="194" t="s">
        <v>5089</v>
      </c>
      <c r="E4515" s="195" t="s">
        <v>3</v>
      </c>
      <c r="F4515" s="195">
        <v>1489154</v>
      </c>
      <c r="G4515" s="195"/>
      <c r="H4515" s="196" t="s">
        <v>5090</v>
      </c>
      <c r="I4515" s="197">
        <v>0</v>
      </c>
      <c r="J4515" s="197">
        <v>113983</v>
      </c>
      <c r="K4515" s="198">
        <f t="shared" si="70"/>
        <v>113983</v>
      </c>
      <c r="L4515" s="199" t="s">
        <v>1580</v>
      </c>
    </row>
    <row r="4516" spans="1:12" ht="56.25" customHeight="1">
      <c r="A4516" s="200">
        <v>254</v>
      </c>
      <c r="B4516" s="193" t="s">
        <v>1335</v>
      </c>
      <c r="C4516" s="194">
        <v>42825</v>
      </c>
      <c r="D4516" s="194" t="s">
        <v>5091</v>
      </c>
      <c r="E4516" s="195" t="s">
        <v>3</v>
      </c>
      <c r="F4516" s="195">
        <v>1489156</v>
      </c>
      <c r="G4516" s="195"/>
      <c r="H4516" s="196" t="s">
        <v>5092</v>
      </c>
      <c r="I4516" s="197">
        <v>0</v>
      </c>
      <c r="J4516" s="197">
        <v>42806</v>
      </c>
      <c r="K4516" s="198">
        <f t="shared" si="70"/>
        <v>42806</v>
      </c>
      <c r="L4516" s="199" t="s">
        <v>1580</v>
      </c>
    </row>
    <row r="4517" spans="1:12" ht="56.25" customHeight="1">
      <c r="A4517" s="200" t="s">
        <v>628</v>
      </c>
      <c r="B4517" s="193" t="s">
        <v>627</v>
      </c>
      <c r="C4517" s="194">
        <v>42825</v>
      </c>
      <c r="D4517" s="194" t="s">
        <v>7175</v>
      </c>
      <c r="E4517" s="195" t="s">
        <v>3</v>
      </c>
      <c r="F4517" s="195">
        <v>1489171</v>
      </c>
      <c r="G4517" s="195"/>
      <c r="H4517" s="196" t="s">
        <v>7176</v>
      </c>
      <c r="I4517" s="197">
        <v>0</v>
      </c>
      <c r="J4517" s="197">
        <v>684.67</v>
      </c>
      <c r="K4517" s="198">
        <f t="shared" si="70"/>
        <v>684.67</v>
      </c>
      <c r="L4517" s="199" t="s">
        <v>1580</v>
      </c>
    </row>
    <row r="4518" spans="1:12" ht="56.25" customHeight="1">
      <c r="A4518" s="200">
        <v>670</v>
      </c>
      <c r="B4518" s="193" t="s">
        <v>1404</v>
      </c>
      <c r="C4518" s="194">
        <v>42825</v>
      </c>
      <c r="D4518" s="194" t="s">
        <v>6323</v>
      </c>
      <c r="E4518" s="195" t="s">
        <v>3</v>
      </c>
      <c r="F4518" s="195">
        <v>1489178</v>
      </c>
      <c r="G4518" s="195"/>
      <c r="H4518" s="196" t="s">
        <v>6324</v>
      </c>
      <c r="I4518" s="197">
        <v>0</v>
      </c>
      <c r="J4518" s="197">
        <v>974</v>
      </c>
      <c r="K4518" s="198">
        <f t="shared" si="70"/>
        <v>974</v>
      </c>
      <c r="L4518" s="199" t="s">
        <v>1580</v>
      </c>
    </row>
    <row r="4519" spans="1:12" ht="56.25" customHeight="1">
      <c r="A4519" s="200">
        <v>163</v>
      </c>
      <c r="B4519" s="193" t="s">
        <v>1340</v>
      </c>
      <c r="C4519" s="194">
        <v>42825</v>
      </c>
      <c r="D4519" s="194" t="s">
        <v>4903</v>
      </c>
      <c r="E4519" s="195" t="s">
        <v>3</v>
      </c>
      <c r="F4519" s="195">
        <v>1489183</v>
      </c>
      <c r="G4519" s="195"/>
      <c r="H4519" s="196" t="s">
        <v>4904</v>
      </c>
      <c r="I4519" s="197">
        <v>0</v>
      </c>
      <c r="J4519" s="197">
        <v>9</v>
      </c>
      <c r="K4519" s="198">
        <f t="shared" si="70"/>
        <v>9</v>
      </c>
      <c r="L4519" s="199" t="s">
        <v>1580</v>
      </c>
    </row>
    <row r="4520" spans="1:12" ht="56.25" customHeight="1">
      <c r="A4520" s="200">
        <v>670</v>
      </c>
      <c r="B4520" s="193" t="s">
        <v>1404</v>
      </c>
      <c r="C4520" s="194">
        <v>42825</v>
      </c>
      <c r="D4520" s="194" t="s">
        <v>6325</v>
      </c>
      <c r="E4520" s="195" t="s">
        <v>3</v>
      </c>
      <c r="F4520" s="195">
        <v>1489222</v>
      </c>
      <c r="G4520" s="195"/>
      <c r="H4520" s="196" t="s">
        <v>6326</v>
      </c>
      <c r="I4520" s="197">
        <v>0</v>
      </c>
      <c r="J4520" s="197">
        <v>363881</v>
      </c>
      <c r="K4520" s="198">
        <f t="shared" si="70"/>
        <v>363881</v>
      </c>
      <c r="L4520" s="199" t="s">
        <v>1580</v>
      </c>
    </row>
    <row r="4521" spans="1:12" ht="56.25" customHeight="1">
      <c r="A4521" s="200">
        <v>587</v>
      </c>
      <c r="B4521" s="193" t="s">
        <v>6138</v>
      </c>
      <c r="C4521" s="194">
        <v>42825</v>
      </c>
      <c r="D4521" s="194" t="s">
        <v>6151</v>
      </c>
      <c r="E4521" s="195" t="s">
        <v>3</v>
      </c>
      <c r="F4521" s="195">
        <v>1489224</v>
      </c>
      <c r="G4521" s="195"/>
      <c r="H4521" s="196" t="s">
        <v>6152</v>
      </c>
      <c r="I4521" s="197">
        <v>0</v>
      </c>
      <c r="J4521" s="197">
        <v>7287.57</v>
      </c>
      <c r="K4521" s="198">
        <f t="shared" si="70"/>
        <v>7287.57</v>
      </c>
      <c r="L4521" s="199" t="s">
        <v>1580</v>
      </c>
    </row>
    <row r="4522" spans="1:12" ht="56.25" customHeight="1">
      <c r="A4522" s="200">
        <v>587</v>
      </c>
      <c r="B4522" s="193" t="s">
        <v>6138</v>
      </c>
      <c r="C4522" s="194">
        <v>42825</v>
      </c>
      <c r="D4522" s="194" t="s">
        <v>6153</v>
      </c>
      <c r="E4522" s="195" t="s">
        <v>3</v>
      </c>
      <c r="F4522" s="195">
        <v>1489226</v>
      </c>
      <c r="G4522" s="195"/>
      <c r="H4522" s="196" t="s">
        <v>6154</v>
      </c>
      <c r="I4522" s="197">
        <v>0</v>
      </c>
      <c r="J4522" s="197">
        <v>6726.01</v>
      </c>
      <c r="K4522" s="198">
        <f t="shared" si="70"/>
        <v>6726.01</v>
      </c>
      <c r="L4522" s="199" t="s">
        <v>1580</v>
      </c>
    </row>
    <row r="4523" spans="1:12" ht="56.25" customHeight="1">
      <c r="A4523" s="200">
        <v>680</v>
      </c>
      <c r="B4523" s="193" t="s">
        <v>6327</v>
      </c>
      <c r="C4523" s="194">
        <v>42825</v>
      </c>
      <c r="D4523" s="194" t="s">
        <v>6344</v>
      </c>
      <c r="E4523" s="195" t="s">
        <v>3</v>
      </c>
      <c r="F4523" s="195">
        <v>1489229</v>
      </c>
      <c r="G4523" s="195"/>
      <c r="H4523" s="196" t="s">
        <v>6345</v>
      </c>
      <c r="I4523" s="197">
        <v>0</v>
      </c>
      <c r="J4523" s="197">
        <v>832.27</v>
      </c>
      <c r="K4523" s="198">
        <f t="shared" si="70"/>
        <v>832.27</v>
      </c>
      <c r="L4523" s="199" t="s">
        <v>1580</v>
      </c>
    </row>
    <row r="4524" spans="1:12" ht="56.25" customHeight="1">
      <c r="A4524" s="200">
        <v>373</v>
      </c>
      <c r="B4524" s="193" t="s">
        <v>1444</v>
      </c>
      <c r="C4524" s="194">
        <v>42825</v>
      </c>
      <c r="D4524" s="194" t="s">
        <v>5433</v>
      </c>
      <c r="E4524" s="195" t="s">
        <v>3</v>
      </c>
      <c r="F4524" s="195">
        <v>1489075</v>
      </c>
      <c r="G4524" s="195"/>
      <c r="H4524" s="196" t="s">
        <v>5434</v>
      </c>
      <c r="I4524" s="197">
        <v>0</v>
      </c>
      <c r="J4524" s="197">
        <v>0.96</v>
      </c>
      <c r="K4524" s="198">
        <f t="shared" si="70"/>
        <v>0.96</v>
      </c>
      <c r="L4524" s="199" t="s">
        <v>1580</v>
      </c>
    </row>
    <row r="4525" spans="1:12" ht="56.25" customHeight="1">
      <c r="A4525" s="200" t="s">
        <v>628</v>
      </c>
      <c r="B4525" s="193" t="s">
        <v>627</v>
      </c>
      <c r="C4525" s="194">
        <v>42825</v>
      </c>
      <c r="D4525" s="194" t="s">
        <v>7177</v>
      </c>
      <c r="E4525" s="195" t="s">
        <v>3</v>
      </c>
      <c r="F4525" s="195">
        <v>1489092</v>
      </c>
      <c r="G4525" s="195"/>
      <c r="H4525" s="196" t="s">
        <v>7178</v>
      </c>
      <c r="I4525" s="197">
        <v>0</v>
      </c>
      <c r="J4525" s="197">
        <v>193</v>
      </c>
      <c r="K4525" s="198">
        <f t="shared" si="70"/>
        <v>193</v>
      </c>
      <c r="L4525" s="199" t="s">
        <v>1580</v>
      </c>
    </row>
    <row r="4526" spans="1:12" ht="56.25" customHeight="1">
      <c r="A4526" s="200" t="s">
        <v>628</v>
      </c>
      <c r="B4526" s="193" t="s">
        <v>627</v>
      </c>
      <c r="C4526" s="194">
        <v>42825</v>
      </c>
      <c r="D4526" s="194" t="s">
        <v>7179</v>
      </c>
      <c r="E4526" s="195" t="s">
        <v>3</v>
      </c>
      <c r="F4526" s="195">
        <v>1489097</v>
      </c>
      <c r="G4526" s="195"/>
      <c r="H4526" s="196" t="s">
        <v>7180</v>
      </c>
      <c r="I4526" s="197">
        <v>0</v>
      </c>
      <c r="J4526" s="197">
        <v>37</v>
      </c>
      <c r="K4526" s="198">
        <f t="shared" si="70"/>
        <v>37</v>
      </c>
      <c r="L4526" s="199" t="s">
        <v>1580</v>
      </c>
    </row>
    <row r="4527" spans="1:12" ht="56.25" customHeight="1">
      <c r="A4527" s="200">
        <v>86</v>
      </c>
      <c r="B4527" s="193" t="s">
        <v>1409</v>
      </c>
      <c r="C4527" s="194">
        <v>42825</v>
      </c>
      <c r="D4527" s="194" t="s">
        <v>4618</v>
      </c>
      <c r="E4527" s="195" t="s">
        <v>3</v>
      </c>
      <c r="F4527" s="195">
        <v>1489108</v>
      </c>
      <c r="G4527" s="195"/>
      <c r="H4527" s="196" t="s">
        <v>4619</v>
      </c>
      <c r="I4527" s="197">
        <v>0</v>
      </c>
      <c r="J4527" s="197">
        <v>3719</v>
      </c>
      <c r="K4527" s="198">
        <f t="shared" si="70"/>
        <v>3719</v>
      </c>
      <c r="L4527" s="199" t="s">
        <v>1580</v>
      </c>
    </row>
    <row r="4528" spans="1:12" ht="56.25" customHeight="1">
      <c r="A4528" s="200">
        <v>35</v>
      </c>
      <c r="B4528" s="193" t="s">
        <v>1403</v>
      </c>
      <c r="C4528" s="194">
        <v>42825</v>
      </c>
      <c r="D4528" s="194" t="s">
        <v>4342</v>
      </c>
      <c r="E4528" s="195" t="s">
        <v>3</v>
      </c>
      <c r="F4528" s="195">
        <v>1489121</v>
      </c>
      <c r="G4528" s="195"/>
      <c r="H4528" s="196" t="s">
        <v>4343</v>
      </c>
      <c r="I4528" s="197">
        <v>0</v>
      </c>
      <c r="J4528" s="197">
        <v>50</v>
      </c>
      <c r="K4528" s="198">
        <f t="shared" si="70"/>
        <v>50</v>
      </c>
      <c r="L4528" s="199" t="s">
        <v>1580</v>
      </c>
    </row>
    <row r="4529" spans="1:12" ht="56.25" customHeight="1">
      <c r="A4529" s="200" t="s">
        <v>628</v>
      </c>
      <c r="B4529" s="193" t="s">
        <v>627</v>
      </c>
      <c r="C4529" s="194">
        <v>42825</v>
      </c>
      <c r="D4529" s="194" t="s">
        <v>7181</v>
      </c>
      <c r="E4529" s="195" t="s">
        <v>3</v>
      </c>
      <c r="F4529" s="195">
        <v>1489135</v>
      </c>
      <c r="G4529" s="195"/>
      <c r="H4529" s="196" t="s">
        <v>7182</v>
      </c>
      <c r="I4529" s="197">
        <v>0</v>
      </c>
      <c r="J4529" s="197">
        <v>268.10000000000002</v>
      </c>
      <c r="K4529" s="198">
        <f t="shared" si="70"/>
        <v>268.10000000000002</v>
      </c>
      <c r="L4529" s="199" t="s">
        <v>1580</v>
      </c>
    </row>
    <row r="4530" spans="1:12" ht="56.25" customHeight="1">
      <c r="A4530" s="200" t="s">
        <v>628</v>
      </c>
      <c r="B4530" s="193" t="s">
        <v>627</v>
      </c>
      <c r="C4530" s="194">
        <v>42825</v>
      </c>
      <c r="D4530" s="194" t="s">
        <v>7183</v>
      </c>
      <c r="E4530" s="195" t="s">
        <v>3</v>
      </c>
      <c r="F4530" s="195">
        <v>1489150</v>
      </c>
      <c r="G4530" s="195"/>
      <c r="H4530" s="196" t="s">
        <v>7184</v>
      </c>
      <c r="I4530" s="197">
        <v>0</v>
      </c>
      <c r="J4530" s="197">
        <v>600</v>
      </c>
      <c r="K4530" s="198">
        <f t="shared" si="70"/>
        <v>600</v>
      </c>
      <c r="L4530" s="199" t="s">
        <v>1580</v>
      </c>
    </row>
    <row r="4531" spans="1:12" ht="56.25" customHeight="1">
      <c r="A4531" s="200">
        <v>41</v>
      </c>
      <c r="B4531" s="193" t="s">
        <v>1421</v>
      </c>
      <c r="C4531" s="194">
        <v>42825</v>
      </c>
      <c r="D4531" s="194" t="s">
        <v>4380</v>
      </c>
      <c r="E4531" s="195" t="s">
        <v>3</v>
      </c>
      <c r="F4531" s="195">
        <v>1489152</v>
      </c>
      <c r="G4531" s="195"/>
      <c r="H4531" s="196" t="s">
        <v>4381</v>
      </c>
      <c r="I4531" s="197">
        <v>0</v>
      </c>
      <c r="J4531" s="197">
        <v>1822.5</v>
      </c>
      <c r="K4531" s="198">
        <f t="shared" si="70"/>
        <v>1822.5</v>
      </c>
      <c r="L4531" s="199" t="s">
        <v>1580</v>
      </c>
    </row>
    <row r="4532" spans="1:12" ht="56.25" customHeight="1">
      <c r="A4532" s="200" t="s">
        <v>628</v>
      </c>
      <c r="B4532" s="193" t="s">
        <v>627</v>
      </c>
      <c r="C4532" s="194">
        <v>42825</v>
      </c>
      <c r="D4532" s="194" t="s">
        <v>7185</v>
      </c>
      <c r="E4532" s="195" t="s">
        <v>3</v>
      </c>
      <c r="F4532" s="195">
        <v>1489155</v>
      </c>
      <c r="G4532" s="195"/>
      <c r="H4532" s="196" t="s">
        <v>7186</v>
      </c>
      <c r="I4532" s="197">
        <v>0</v>
      </c>
      <c r="J4532" s="197">
        <v>10</v>
      </c>
      <c r="K4532" s="198">
        <f t="shared" si="70"/>
        <v>10</v>
      </c>
      <c r="L4532" s="199" t="s">
        <v>1580</v>
      </c>
    </row>
    <row r="4533" spans="1:12" ht="56.25" customHeight="1">
      <c r="A4533" s="200" t="s">
        <v>628</v>
      </c>
      <c r="B4533" s="193" t="s">
        <v>627</v>
      </c>
      <c r="C4533" s="194">
        <v>42825</v>
      </c>
      <c r="D4533" s="194" t="s">
        <v>7187</v>
      </c>
      <c r="E4533" s="195" t="s">
        <v>3</v>
      </c>
      <c r="F4533" s="195">
        <v>1489187</v>
      </c>
      <c r="G4533" s="195"/>
      <c r="H4533" s="196" t="s">
        <v>7188</v>
      </c>
      <c r="I4533" s="197">
        <v>0</v>
      </c>
      <c r="J4533" s="197">
        <v>1.24</v>
      </c>
      <c r="K4533" s="198">
        <f t="shared" si="70"/>
        <v>1.24</v>
      </c>
      <c r="L4533" s="199" t="s">
        <v>1580</v>
      </c>
    </row>
    <row r="4534" spans="1:12" ht="56.25" customHeight="1">
      <c r="A4534" s="200" t="s">
        <v>628</v>
      </c>
      <c r="B4534" s="193" t="s">
        <v>627</v>
      </c>
      <c r="C4534" s="194">
        <v>42825</v>
      </c>
      <c r="D4534" s="194" t="s">
        <v>7189</v>
      </c>
      <c r="E4534" s="195" t="s">
        <v>3</v>
      </c>
      <c r="F4534" s="195">
        <v>1489203</v>
      </c>
      <c r="G4534" s="195"/>
      <c r="H4534" s="196" t="s">
        <v>7190</v>
      </c>
      <c r="I4534" s="197">
        <v>0</v>
      </c>
      <c r="J4534" s="197">
        <v>70</v>
      </c>
      <c r="K4534" s="198">
        <f t="shared" si="70"/>
        <v>70</v>
      </c>
      <c r="L4534" s="199" t="s">
        <v>1580</v>
      </c>
    </row>
    <row r="4535" spans="1:12" ht="56.25" customHeight="1">
      <c r="A4535" s="200" t="s">
        <v>628</v>
      </c>
      <c r="B4535" s="193" t="s">
        <v>627</v>
      </c>
      <c r="C4535" s="194">
        <v>42825</v>
      </c>
      <c r="D4535" s="194" t="s">
        <v>7191</v>
      </c>
      <c r="E4535" s="195" t="s">
        <v>3</v>
      </c>
      <c r="F4535" s="195">
        <v>1489206</v>
      </c>
      <c r="G4535" s="195"/>
      <c r="H4535" s="196" t="s">
        <v>7192</v>
      </c>
      <c r="I4535" s="197">
        <v>0</v>
      </c>
      <c r="J4535" s="197">
        <v>70</v>
      </c>
      <c r="K4535" s="198">
        <f t="shared" si="70"/>
        <v>70</v>
      </c>
      <c r="L4535" s="199" t="s">
        <v>1580</v>
      </c>
    </row>
    <row r="4536" spans="1:12" ht="56.25" customHeight="1">
      <c r="A4536" s="200" t="s">
        <v>628</v>
      </c>
      <c r="B4536" s="193" t="s">
        <v>627</v>
      </c>
      <c r="C4536" s="194">
        <v>42825</v>
      </c>
      <c r="D4536" s="194" t="s">
        <v>7193</v>
      </c>
      <c r="E4536" s="195" t="s">
        <v>3</v>
      </c>
      <c r="F4536" s="195">
        <v>1489207</v>
      </c>
      <c r="G4536" s="195"/>
      <c r="H4536" s="196" t="s">
        <v>7194</v>
      </c>
      <c r="I4536" s="197">
        <v>0</v>
      </c>
      <c r="J4536" s="197">
        <v>70</v>
      </c>
      <c r="K4536" s="198">
        <f t="shared" si="70"/>
        <v>70</v>
      </c>
      <c r="L4536" s="199" t="s">
        <v>1580</v>
      </c>
    </row>
    <row r="4537" spans="1:12" ht="56.25" customHeight="1">
      <c r="A4537" s="200" t="s">
        <v>628</v>
      </c>
      <c r="B4537" s="193" t="s">
        <v>627</v>
      </c>
      <c r="C4537" s="194">
        <v>42825</v>
      </c>
      <c r="D4537" s="194" t="s">
        <v>7195</v>
      </c>
      <c r="E4537" s="195" t="s">
        <v>3</v>
      </c>
      <c r="F4537" s="195">
        <v>1489244</v>
      </c>
      <c r="G4537" s="195"/>
      <c r="H4537" s="196" t="s">
        <v>7196</v>
      </c>
      <c r="I4537" s="197">
        <v>0</v>
      </c>
      <c r="J4537" s="197">
        <v>180</v>
      </c>
      <c r="K4537" s="198">
        <f t="shared" si="70"/>
        <v>180</v>
      </c>
      <c r="L4537" s="199" t="s">
        <v>1580</v>
      </c>
    </row>
    <row r="4538" spans="1:12" ht="56.25" customHeight="1">
      <c r="A4538" s="200" t="s">
        <v>628</v>
      </c>
      <c r="B4538" s="193" t="s">
        <v>627</v>
      </c>
      <c r="C4538" s="194">
        <v>42825</v>
      </c>
      <c r="D4538" s="194" t="s">
        <v>7197</v>
      </c>
      <c r="E4538" s="195" t="s">
        <v>3</v>
      </c>
      <c r="F4538" s="195">
        <v>1489246</v>
      </c>
      <c r="G4538" s="195"/>
      <c r="H4538" s="196" t="s">
        <v>7198</v>
      </c>
      <c r="I4538" s="197">
        <v>0</v>
      </c>
      <c r="J4538" s="197">
        <v>232.5</v>
      </c>
      <c r="K4538" s="198">
        <f t="shared" si="70"/>
        <v>232.5</v>
      </c>
      <c r="L4538" s="199" t="s">
        <v>1580</v>
      </c>
    </row>
    <row r="4539" spans="1:12" ht="56.25" customHeight="1">
      <c r="A4539" s="200">
        <v>591</v>
      </c>
      <c r="B4539" s="193" t="s">
        <v>6173</v>
      </c>
      <c r="C4539" s="194">
        <v>42825</v>
      </c>
      <c r="D4539" s="194" t="s">
        <v>6191</v>
      </c>
      <c r="E4539" s="195" t="s">
        <v>3</v>
      </c>
      <c r="F4539" s="195">
        <v>1489258</v>
      </c>
      <c r="G4539" s="195"/>
      <c r="H4539" s="196" t="s">
        <v>6192</v>
      </c>
      <c r="I4539" s="197">
        <v>0</v>
      </c>
      <c r="J4539" s="197">
        <v>180</v>
      </c>
      <c r="K4539" s="198">
        <f t="shared" si="70"/>
        <v>180</v>
      </c>
      <c r="L4539" s="199" t="s">
        <v>1580</v>
      </c>
    </row>
    <row r="4540" spans="1:12" ht="56.25" customHeight="1">
      <c r="A4540" s="200" t="s">
        <v>628</v>
      </c>
      <c r="B4540" s="193" t="s">
        <v>627</v>
      </c>
      <c r="C4540" s="194">
        <v>42825</v>
      </c>
      <c r="D4540" s="194" t="s">
        <v>7199</v>
      </c>
      <c r="E4540" s="195" t="s">
        <v>3</v>
      </c>
      <c r="F4540" s="195">
        <v>1489260</v>
      </c>
      <c r="G4540" s="195"/>
      <c r="H4540" s="196" t="s">
        <v>6758</v>
      </c>
      <c r="I4540" s="197">
        <v>0</v>
      </c>
      <c r="J4540" s="197">
        <v>244.34</v>
      </c>
      <c r="K4540" s="198">
        <f t="shared" si="70"/>
        <v>244.34</v>
      </c>
      <c r="L4540" s="199" t="s">
        <v>1580</v>
      </c>
    </row>
    <row r="4541" spans="1:12" ht="56.25" customHeight="1">
      <c r="A4541" s="200">
        <v>20</v>
      </c>
      <c r="B4541" s="193" t="s">
        <v>1412</v>
      </c>
      <c r="C4541" s="194">
        <v>42825</v>
      </c>
      <c r="D4541" s="194" t="s">
        <v>2853</v>
      </c>
      <c r="E4541" s="195" t="s">
        <v>3</v>
      </c>
      <c r="F4541" s="195">
        <v>1489263</v>
      </c>
      <c r="G4541" s="195"/>
      <c r="H4541" s="196" t="s">
        <v>2854</v>
      </c>
      <c r="I4541" s="197">
        <v>0</v>
      </c>
      <c r="J4541" s="197">
        <v>1087.5</v>
      </c>
      <c r="K4541" s="198">
        <f t="shared" si="70"/>
        <v>1087.5</v>
      </c>
      <c r="L4541" s="199" t="s">
        <v>1580</v>
      </c>
    </row>
    <row r="4542" spans="1:12" ht="56.25" customHeight="1">
      <c r="A4542" s="200">
        <v>340</v>
      </c>
      <c r="B4542" s="193" t="s">
        <v>1401</v>
      </c>
      <c r="C4542" s="194">
        <v>42825</v>
      </c>
      <c r="D4542" s="194" t="s">
        <v>5369</v>
      </c>
      <c r="E4542" s="195" t="s">
        <v>3</v>
      </c>
      <c r="F4542" s="195">
        <v>1489289</v>
      </c>
      <c r="G4542" s="195"/>
      <c r="H4542" s="196" t="s">
        <v>5370</v>
      </c>
      <c r="I4542" s="197">
        <v>0</v>
      </c>
      <c r="J4542" s="197">
        <v>542.5</v>
      </c>
      <c r="K4542" s="198">
        <f t="shared" si="70"/>
        <v>542.5</v>
      </c>
      <c r="L4542" s="199" t="s">
        <v>1580</v>
      </c>
    </row>
    <row r="4543" spans="1:12" ht="56.25" customHeight="1">
      <c r="A4543" s="200" t="s">
        <v>628</v>
      </c>
      <c r="B4543" s="193" t="s">
        <v>627</v>
      </c>
      <c r="C4543" s="194">
        <v>42825</v>
      </c>
      <c r="D4543" s="194" t="s">
        <v>7200</v>
      </c>
      <c r="E4543" s="195" t="s">
        <v>3</v>
      </c>
      <c r="F4543" s="195">
        <v>1489292</v>
      </c>
      <c r="G4543" s="195"/>
      <c r="H4543" s="196" t="s">
        <v>7201</v>
      </c>
      <c r="I4543" s="197">
        <v>0</v>
      </c>
      <c r="J4543" s="197">
        <v>125</v>
      </c>
      <c r="K4543" s="198">
        <f t="shared" si="70"/>
        <v>125</v>
      </c>
      <c r="L4543" s="199" t="s">
        <v>1580</v>
      </c>
    </row>
    <row r="4544" spans="1:12" ht="56.25" customHeight="1">
      <c r="A4544" s="200">
        <v>590</v>
      </c>
      <c r="B4544" s="193" t="s">
        <v>1420</v>
      </c>
      <c r="C4544" s="194">
        <v>42825</v>
      </c>
      <c r="D4544" s="194" t="s">
        <v>6171</v>
      </c>
      <c r="E4544" s="195" t="s">
        <v>3</v>
      </c>
      <c r="F4544" s="195">
        <v>1489302</v>
      </c>
      <c r="G4544" s="195"/>
      <c r="H4544" s="196" t="s">
        <v>6172</v>
      </c>
      <c r="I4544" s="197">
        <v>0</v>
      </c>
      <c r="J4544" s="197">
        <v>12304</v>
      </c>
      <c r="K4544" s="198">
        <f t="shared" si="70"/>
        <v>12304</v>
      </c>
      <c r="L4544" s="199" t="s">
        <v>1580</v>
      </c>
    </row>
    <row r="4545" spans="1:12" ht="56.25" customHeight="1">
      <c r="A4545" s="200">
        <v>20</v>
      </c>
      <c r="B4545" s="193" t="s">
        <v>1412</v>
      </c>
      <c r="C4545" s="194">
        <v>42825</v>
      </c>
      <c r="D4545" s="194" t="s">
        <v>2855</v>
      </c>
      <c r="E4545" s="195" t="s">
        <v>3</v>
      </c>
      <c r="F4545" s="195">
        <v>1489312</v>
      </c>
      <c r="G4545" s="195"/>
      <c r="H4545" s="196" t="s">
        <v>2856</v>
      </c>
      <c r="I4545" s="197">
        <v>0</v>
      </c>
      <c r="J4545" s="197">
        <v>63.24</v>
      </c>
      <c r="K4545" s="198">
        <f t="shared" si="70"/>
        <v>63.24</v>
      </c>
      <c r="L4545" s="199" t="s">
        <v>1580</v>
      </c>
    </row>
    <row r="4546" spans="1:12" ht="56.25" customHeight="1">
      <c r="A4546" s="200">
        <v>20</v>
      </c>
      <c r="B4546" s="193" t="s">
        <v>1412</v>
      </c>
      <c r="C4546" s="194">
        <v>42825</v>
      </c>
      <c r="D4546" s="194" t="s">
        <v>2857</v>
      </c>
      <c r="E4546" s="195" t="s">
        <v>3</v>
      </c>
      <c r="F4546" s="195">
        <v>1489314</v>
      </c>
      <c r="G4546" s="195"/>
      <c r="H4546" s="196" t="s">
        <v>2858</v>
      </c>
      <c r="I4546" s="197">
        <v>0</v>
      </c>
      <c r="J4546" s="197">
        <v>63.24</v>
      </c>
      <c r="K4546" s="198">
        <f t="shared" si="70"/>
        <v>63.24</v>
      </c>
      <c r="L4546" s="199" t="s">
        <v>1580</v>
      </c>
    </row>
    <row r="4547" spans="1:12" ht="56.25" customHeight="1">
      <c r="A4547" s="200" t="s">
        <v>628</v>
      </c>
      <c r="B4547" s="193" t="s">
        <v>627</v>
      </c>
      <c r="C4547" s="194">
        <v>42825</v>
      </c>
      <c r="D4547" s="194" t="s">
        <v>7202</v>
      </c>
      <c r="E4547" s="195" t="s">
        <v>3</v>
      </c>
      <c r="F4547" s="195">
        <v>1489318</v>
      </c>
      <c r="G4547" s="195"/>
      <c r="H4547" s="196" t="s">
        <v>7203</v>
      </c>
      <c r="I4547" s="197">
        <v>0</v>
      </c>
      <c r="J4547" s="197">
        <v>1256.02</v>
      </c>
      <c r="K4547" s="198">
        <f t="shared" si="70"/>
        <v>1256.02</v>
      </c>
      <c r="L4547" s="199" t="s">
        <v>1580</v>
      </c>
    </row>
    <row r="4548" spans="1:12" ht="56.25" customHeight="1">
      <c r="A4548" s="200" t="s">
        <v>628</v>
      </c>
      <c r="B4548" s="193" t="s">
        <v>627</v>
      </c>
      <c r="C4548" s="194">
        <v>42825</v>
      </c>
      <c r="D4548" s="194" t="s">
        <v>7204</v>
      </c>
      <c r="E4548" s="195" t="s">
        <v>3</v>
      </c>
      <c r="F4548" s="195">
        <v>1489323</v>
      </c>
      <c r="G4548" s="195"/>
      <c r="H4548" s="196" t="s">
        <v>7205</v>
      </c>
      <c r="I4548" s="197">
        <v>0</v>
      </c>
      <c r="J4548" s="197">
        <v>18906.080000000002</v>
      </c>
      <c r="K4548" s="198">
        <f t="shared" si="70"/>
        <v>18906.080000000002</v>
      </c>
      <c r="L4548" s="199" t="s">
        <v>1580</v>
      </c>
    </row>
    <row r="4549" spans="1:12" ht="56.25" customHeight="1">
      <c r="A4549" s="200">
        <v>291</v>
      </c>
      <c r="B4549" s="193" t="s">
        <v>1395</v>
      </c>
      <c r="C4549" s="194">
        <v>42825</v>
      </c>
      <c r="D4549" s="194" t="s">
        <v>5196</v>
      </c>
      <c r="E4549" s="195" t="s">
        <v>3</v>
      </c>
      <c r="F4549" s="195">
        <v>1489325</v>
      </c>
      <c r="G4549" s="195"/>
      <c r="H4549" s="196" t="s">
        <v>5197</v>
      </c>
      <c r="I4549" s="197">
        <v>0</v>
      </c>
      <c r="J4549" s="197">
        <v>297.60000000000002</v>
      </c>
      <c r="K4549" s="198">
        <f t="shared" si="70"/>
        <v>297.60000000000002</v>
      </c>
      <c r="L4549" s="199" t="s">
        <v>1580</v>
      </c>
    </row>
    <row r="4550" spans="1:12" ht="56.25" customHeight="1">
      <c r="A4550" s="200">
        <v>70</v>
      </c>
      <c r="B4550" s="193" t="s">
        <v>4499</v>
      </c>
      <c r="C4550" s="194">
        <v>42825</v>
      </c>
      <c r="D4550" s="194" t="s">
        <v>4534</v>
      </c>
      <c r="E4550" s="195" t="s">
        <v>3</v>
      </c>
      <c r="F4550" s="195">
        <v>1489357</v>
      </c>
      <c r="G4550" s="195"/>
      <c r="H4550" s="196" t="s">
        <v>4535</v>
      </c>
      <c r="I4550" s="197">
        <v>0</v>
      </c>
      <c r="J4550" s="197">
        <v>800</v>
      </c>
      <c r="K4550" s="198">
        <f t="shared" si="70"/>
        <v>800</v>
      </c>
      <c r="L4550" s="199" t="s">
        <v>1580</v>
      </c>
    </row>
    <row r="4551" spans="1:12" ht="56.25" customHeight="1">
      <c r="A4551" s="200" t="s">
        <v>628</v>
      </c>
      <c r="B4551" s="193" t="s">
        <v>627</v>
      </c>
      <c r="C4551" s="194">
        <v>42828</v>
      </c>
      <c r="D4551" s="194" t="s">
        <v>10451</v>
      </c>
      <c r="E4551" s="195" t="s">
        <v>6</v>
      </c>
      <c r="F4551" s="195">
        <v>414083</v>
      </c>
      <c r="G4551" s="195"/>
      <c r="H4551" s="196" t="s">
        <v>10452</v>
      </c>
      <c r="I4551" s="197">
        <v>0</v>
      </c>
      <c r="J4551" s="197">
        <v>1027687.5</v>
      </c>
      <c r="K4551" s="198">
        <f t="shared" si="70"/>
        <v>1027687.5</v>
      </c>
      <c r="L4551" s="199" t="s">
        <v>1580</v>
      </c>
    </row>
    <row r="4552" spans="1:12" ht="56.25" customHeight="1">
      <c r="A4552" s="200" t="s">
        <v>628</v>
      </c>
      <c r="B4552" s="193" t="s">
        <v>627</v>
      </c>
      <c r="C4552" s="194">
        <v>42828</v>
      </c>
      <c r="D4552" s="194" t="s">
        <v>10453</v>
      </c>
      <c r="E4552" s="195" t="s">
        <v>1289</v>
      </c>
      <c r="F4552" s="195">
        <v>13113621</v>
      </c>
      <c r="G4552" s="195"/>
      <c r="H4552" s="196" t="s">
        <v>10454</v>
      </c>
      <c r="I4552" s="197">
        <v>0</v>
      </c>
      <c r="J4552" s="197">
        <v>116345.38</v>
      </c>
      <c r="K4552" s="198">
        <f t="shared" si="70"/>
        <v>116345.38</v>
      </c>
      <c r="L4552" s="199" t="s">
        <v>1580</v>
      </c>
    </row>
    <row r="4553" spans="1:12" ht="56.25" customHeight="1">
      <c r="A4553" s="200" t="s">
        <v>629</v>
      </c>
      <c r="B4553" s="193" t="s">
        <v>630</v>
      </c>
      <c r="C4553" s="194">
        <v>42828</v>
      </c>
      <c r="D4553" s="194" t="s">
        <v>10455</v>
      </c>
      <c r="E4553" s="195" t="s">
        <v>6</v>
      </c>
      <c r="F4553" s="195">
        <v>820532</v>
      </c>
      <c r="G4553" s="195"/>
      <c r="H4553" s="196" t="s">
        <v>10456</v>
      </c>
      <c r="I4553" s="197">
        <v>0</v>
      </c>
      <c r="J4553" s="197">
        <v>100000</v>
      </c>
      <c r="K4553" s="198">
        <f t="shared" ref="K4553:K4616" si="71">+I4553+J4553</f>
        <v>100000</v>
      </c>
      <c r="L4553" s="199" t="s">
        <v>1580</v>
      </c>
    </row>
    <row r="4554" spans="1:12" ht="56.25" customHeight="1">
      <c r="A4554" s="200">
        <v>46</v>
      </c>
      <c r="B4554" s="193" t="s">
        <v>1402</v>
      </c>
      <c r="C4554" s="194">
        <v>42828</v>
      </c>
      <c r="D4554" s="194" t="s">
        <v>10457</v>
      </c>
      <c r="E4554" s="195" t="s">
        <v>6</v>
      </c>
      <c r="F4554" s="195">
        <v>883889</v>
      </c>
      <c r="G4554" s="195"/>
      <c r="H4554" s="196" t="s">
        <v>10458</v>
      </c>
      <c r="I4554" s="197">
        <v>0</v>
      </c>
      <c r="J4554" s="197">
        <v>762.61</v>
      </c>
      <c r="K4554" s="198">
        <f t="shared" si="71"/>
        <v>762.61</v>
      </c>
      <c r="L4554" s="199" t="s">
        <v>1580</v>
      </c>
    </row>
    <row r="4555" spans="1:12" ht="56.25" customHeight="1">
      <c r="A4555" s="200" t="s">
        <v>628</v>
      </c>
      <c r="B4555" s="193" t="s">
        <v>627</v>
      </c>
      <c r="C4555" s="194">
        <v>42828</v>
      </c>
      <c r="D4555" s="194" t="s">
        <v>10459</v>
      </c>
      <c r="E4555" s="195" t="s">
        <v>11</v>
      </c>
      <c r="F4555" s="195">
        <v>883827</v>
      </c>
      <c r="G4555" s="195"/>
      <c r="H4555" s="196" t="s">
        <v>10460</v>
      </c>
      <c r="I4555" s="197">
        <v>433.47</v>
      </c>
      <c r="J4555" s="197">
        <v>0</v>
      </c>
      <c r="K4555" s="198">
        <f t="shared" si="71"/>
        <v>433.47</v>
      </c>
      <c r="L4555" s="199" t="s">
        <v>1580</v>
      </c>
    </row>
    <row r="4556" spans="1:12" ht="56.25" customHeight="1">
      <c r="A4556" s="200">
        <v>117</v>
      </c>
      <c r="B4556" s="193" t="s">
        <v>1397</v>
      </c>
      <c r="C4556" s="194">
        <v>42828</v>
      </c>
      <c r="D4556" s="194" t="s">
        <v>10461</v>
      </c>
      <c r="E4556" s="195" t="s">
        <v>11</v>
      </c>
      <c r="F4556" s="195">
        <v>883843</v>
      </c>
      <c r="G4556" s="195"/>
      <c r="H4556" s="196" t="s">
        <v>10462</v>
      </c>
      <c r="I4556" s="197">
        <v>50</v>
      </c>
      <c r="J4556" s="197">
        <v>0</v>
      </c>
      <c r="K4556" s="198">
        <f t="shared" si="71"/>
        <v>50</v>
      </c>
      <c r="L4556" s="199" t="s">
        <v>1580</v>
      </c>
    </row>
    <row r="4557" spans="1:12" ht="56.25" customHeight="1">
      <c r="A4557" s="200" t="s">
        <v>628</v>
      </c>
      <c r="B4557" s="193" t="s">
        <v>627</v>
      </c>
      <c r="C4557" s="194">
        <v>42828</v>
      </c>
      <c r="D4557" s="194" t="s">
        <v>10463</v>
      </c>
      <c r="E4557" s="195" t="s">
        <v>11</v>
      </c>
      <c r="F4557" s="195">
        <v>883900</v>
      </c>
      <c r="G4557" s="195"/>
      <c r="H4557" s="196" t="s">
        <v>10464</v>
      </c>
      <c r="I4557" s="197">
        <v>50</v>
      </c>
      <c r="J4557" s="197">
        <v>0</v>
      </c>
      <c r="K4557" s="198">
        <f t="shared" si="71"/>
        <v>50</v>
      </c>
      <c r="L4557" s="199" t="s">
        <v>1580</v>
      </c>
    </row>
    <row r="4558" spans="1:12" ht="56.25" customHeight="1">
      <c r="A4558" s="200" t="s">
        <v>629</v>
      </c>
      <c r="B4558" s="193" t="s">
        <v>630</v>
      </c>
      <c r="C4558" s="194">
        <v>42828</v>
      </c>
      <c r="D4558" s="194" t="s">
        <v>10465</v>
      </c>
      <c r="E4558" s="195" t="s">
        <v>13</v>
      </c>
      <c r="F4558" s="195">
        <v>45756</v>
      </c>
      <c r="G4558" s="195"/>
      <c r="H4558" s="196" t="s">
        <v>1281</v>
      </c>
      <c r="I4558" s="197">
        <v>330.75</v>
      </c>
      <c r="J4558" s="197">
        <v>0</v>
      </c>
      <c r="K4558" s="198">
        <f t="shared" si="71"/>
        <v>330.75</v>
      </c>
      <c r="L4558" s="199" t="s">
        <v>1580</v>
      </c>
    </row>
    <row r="4559" spans="1:12" ht="56.25" customHeight="1">
      <c r="A4559" s="200" t="s">
        <v>629</v>
      </c>
      <c r="B4559" s="193" t="s">
        <v>630</v>
      </c>
      <c r="C4559" s="194">
        <v>42828</v>
      </c>
      <c r="D4559" s="194" t="s">
        <v>10466</v>
      </c>
      <c r="E4559" s="195" t="s">
        <v>13</v>
      </c>
      <c r="F4559" s="195">
        <v>45759</v>
      </c>
      <c r="G4559" s="195"/>
      <c r="H4559" s="196" t="s">
        <v>1281</v>
      </c>
      <c r="I4559" s="197">
        <v>20.07</v>
      </c>
      <c r="J4559" s="197">
        <v>0</v>
      </c>
      <c r="K4559" s="198">
        <f t="shared" si="71"/>
        <v>20.07</v>
      </c>
      <c r="L4559" s="199" t="s">
        <v>1580</v>
      </c>
    </row>
    <row r="4560" spans="1:12" ht="56.25" customHeight="1">
      <c r="A4560" s="200" t="s">
        <v>629</v>
      </c>
      <c r="B4560" s="193" t="s">
        <v>630</v>
      </c>
      <c r="C4560" s="194">
        <v>42828</v>
      </c>
      <c r="D4560" s="194" t="s">
        <v>10467</v>
      </c>
      <c r="E4560" s="195" t="s">
        <v>13</v>
      </c>
      <c r="F4560" s="195">
        <v>45762</v>
      </c>
      <c r="G4560" s="195"/>
      <c r="H4560" s="196" t="s">
        <v>1281</v>
      </c>
      <c r="I4560" s="197">
        <v>330.75</v>
      </c>
      <c r="J4560" s="197">
        <v>0</v>
      </c>
      <c r="K4560" s="198">
        <f t="shared" si="71"/>
        <v>330.75</v>
      </c>
      <c r="L4560" s="199" t="s">
        <v>1580</v>
      </c>
    </row>
    <row r="4561" spans="1:12" ht="56.25" customHeight="1">
      <c r="A4561" s="200" t="s">
        <v>629</v>
      </c>
      <c r="B4561" s="193" t="s">
        <v>630</v>
      </c>
      <c r="C4561" s="194">
        <v>42828</v>
      </c>
      <c r="D4561" s="194" t="s">
        <v>10468</v>
      </c>
      <c r="E4561" s="195" t="s">
        <v>13</v>
      </c>
      <c r="F4561" s="195">
        <v>45765</v>
      </c>
      <c r="G4561" s="195"/>
      <c r="H4561" s="196" t="s">
        <v>1281</v>
      </c>
      <c r="I4561" s="197">
        <v>20.07</v>
      </c>
      <c r="J4561" s="197">
        <v>0</v>
      </c>
      <c r="K4561" s="198">
        <f t="shared" si="71"/>
        <v>20.07</v>
      </c>
      <c r="L4561" s="199" t="s">
        <v>1580</v>
      </c>
    </row>
    <row r="4562" spans="1:12" ht="56.25" customHeight="1">
      <c r="A4562" s="200" t="s">
        <v>628</v>
      </c>
      <c r="B4562" s="193" t="s">
        <v>627</v>
      </c>
      <c r="C4562" s="194">
        <v>42828</v>
      </c>
      <c r="D4562" s="194" t="s">
        <v>10469</v>
      </c>
      <c r="E4562" s="195" t="s">
        <v>13</v>
      </c>
      <c r="F4562" s="195">
        <v>45766</v>
      </c>
      <c r="G4562" s="195"/>
      <c r="H4562" s="196" t="s">
        <v>1282</v>
      </c>
      <c r="I4562" s="197">
        <v>50</v>
      </c>
      <c r="J4562" s="197">
        <v>0</v>
      </c>
      <c r="K4562" s="198">
        <f t="shared" si="71"/>
        <v>50</v>
      </c>
      <c r="L4562" s="199" t="s">
        <v>1580</v>
      </c>
    </row>
    <row r="4563" spans="1:12" ht="56.25" customHeight="1">
      <c r="A4563" s="200" t="s">
        <v>629</v>
      </c>
      <c r="B4563" s="193" t="s">
        <v>630</v>
      </c>
      <c r="C4563" s="194">
        <v>42828</v>
      </c>
      <c r="D4563" s="194" t="s">
        <v>10470</v>
      </c>
      <c r="E4563" s="195" t="s">
        <v>11</v>
      </c>
      <c r="F4563" s="195">
        <v>9150</v>
      </c>
      <c r="G4563" s="195"/>
      <c r="H4563" s="196" t="s">
        <v>10471</v>
      </c>
      <c r="I4563" s="197">
        <v>447.81</v>
      </c>
      <c r="J4563" s="197">
        <v>0</v>
      </c>
      <c r="K4563" s="198">
        <f t="shared" si="71"/>
        <v>447.81</v>
      </c>
      <c r="L4563" s="199" t="s">
        <v>1580</v>
      </c>
    </row>
    <row r="4564" spans="1:12" ht="56.25" customHeight="1">
      <c r="A4564" s="200">
        <v>513</v>
      </c>
      <c r="B4564" s="193" t="s">
        <v>1394</v>
      </c>
      <c r="C4564" s="194">
        <v>42828</v>
      </c>
      <c r="D4564" s="194" t="s">
        <v>10472</v>
      </c>
      <c r="E4564" s="195" t="s">
        <v>15</v>
      </c>
      <c r="F4564" s="195">
        <v>414091</v>
      </c>
      <c r="G4564" s="195"/>
      <c r="H4564" s="196" t="s">
        <v>10473</v>
      </c>
      <c r="I4564" s="197">
        <v>50</v>
      </c>
      <c r="J4564" s="197">
        <v>0</v>
      </c>
      <c r="K4564" s="198">
        <f t="shared" si="71"/>
        <v>50</v>
      </c>
      <c r="L4564" s="199" t="s">
        <v>1580</v>
      </c>
    </row>
    <row r="4565" spans="1:12" ht="56.25" customHeight="1">
      <c r="A4565" s="200" t="s">
        <v>629</v>
      </c>
      <c r="B4565" s="193" t="s">
        <v>630</v>
      </c>
      <c r="C4565" s="194">
        <v>42828</v>
      </c>
      <c r="D4565" s="194" t="s">
        <v>10474</v>
      </c>
      <c r="E4565" s="195" t="s">
        <v>11</v>
      </c>
      <c r="F4565" s="195">
        <v>9268</v>
      </c>
      <c r="G4565" s="195"/>
      <c r="H4565" s="196" t="s">
        <v>10475</v>
      </c>
      <c r="I4565" s="197">
        <v>20157.55</v>
      </c>
      <c r="J4565" s="197">
        <v>0</v>
      </c>
      <c r="K4565" s="198">
        <f t="shared" si="71"/>
        <v>20157.55</v>
      </c>
      <c r="L4565" s="199" t="s">
        <v>1580</v>
      </c>
    </row>
    <row r="4566" spans="1:12" ht="56.25" customHeight="1">
      <c r="A4566" s="200" t="s">
        <v>629</v>
      </c>
      <c r="B4566" s="193" t="s">
        <v>630</v>
      </c>
      <c r="C4566" s="194">
        <v>42828</v>
      </c>
      <c r="D4566" s="194" t="s">
        <v>10476</v>
      </c>
      <c r="E4566" s="195" t="s">
        <v>11</v>
      </c>
      <c r="F4566" s="195">
        <v>9267</v>
      </c>
      <c r="G4566" s="195"/>
      <c r="H4566" s="196" t="s">
        <v>10477</v>
      </c>
      <c r="I4566" s="197">
        <v>11183.23</v>
      </c>
      <c r="J4566" s="197">
        <v>0</v>
      </c>
      <c r="K4566" s="198">
        <f t="shared" si="71"/>
        <v>11183.23</v>
      </c>
      <c r="L4566" s="199" t="s">
        <v>1580</v>
      </c>
    </row>
    <row r="4567" spans="1:12" ht="56.25" customHeight="1">
      <c r="A4567" s="200">
        <v>340</v>
      </c>
      <c r="B4567" s="193" t="s">
        <v>1401</v>
      </c>
      <c r="C4567" s="194">
        <v>42828</v>
      </c>
      <c r="D4567" s="194" t="s">
        <v>10478</v>
      </c>
      <c r="E4567" s="195" t="s">
        <v>15</v>
      </c>
      <c r="F4567" s="195">
        <v>2017</v>
      </c>
      <c r="G4567" s="195"/>
      <c r="H4567" s="196" t="s">
        <v>10479</v>
      </c>
      <c r="I4567" s="197">
        <v>273.08999999999997</v>
      </c>
      <c r="J4567" s="197">
        <v>0</v>
      </c>
      <c r="K4567" s="198">
        <f t="shared" si="71"/>
        <v>273.08999999999997</v>
      </c>
      <c r="L4567" s="199" t="s">
        <v>1580</v>
      </c>
    </row>
    <row r="4568" spans="1:12" ht="56.25" customHeight="1">
      <c r="A4568" s="200">
        <v>10</v>
      </c>
      <c r="B4568" s="193" t="s">
        <v>1384</v>
      </c>
      <c r="C4568" s="194">
        <v>42828</v>
      </c>
      <c r="D4568" s="194" t="s">
        <v>10480</v>
      </c>
      <c r="E4568" s="195" t="s">
        <v>15</v>
      </c>
      <c r="F4568" s="195">
        <v>2012</v>
      </c>
      <c r="G4568" s="195"/>
      <c r="H4568" s="196" t="s">
        <v>10481</v>
      </c>
      <c r="I4568" s="197">
        <v>1024.26</v>
      </c>
      <c r="J4568" s="197">
        <v>0</v>
      </c>
      <c r="K4568" s="198">
        <f t="shared" si="71"/>
        <v>1024.26</v>
      </c>
      <c r="L4568" s="199" t="s">
        <v>1580</v>
      </c>
    </row>
    <row r="4569" spans="1:12" ht="56.25" customHeight="1">
      <c r="A4569" s="200">
        <v>10</v>
      </c>
      <c r="B4569" s="193" t="s">
        <v>1384</v>
      </c>
      <c r="C4569" s="194">
        <v>42828</v>
      </c>
      <c r="D4569" s="194" t="s">
        <v>10482</v>
      </c>
      <c r="E4569" s="195" t="s">
        <v>15</v>
      </c>
      <c r="F4569" s="195">
        <v>2018</v>
      </c>
      <c r="G4569" s="195"/>
      <c r="H4569" s="196" t="s">
        <v>10483</v>
      </c>
      <c r="I4569" s="197">
        <v>783.26</v>
      </c>
      <c r="J4569" s="197">
        <v>0</v>
      </c>
      <c r="K4569" s="198">
        <f t="shared" si="71"/>
        <v>783.26</v>
      </c>
      <c r="L4569" s="199" t="s">
        <v>1580</v>
      </c>
    </row>
    <row r="4570" spans="1:12" ht="56.25" customHeight="1">
      <c r="A4570" s="200">
        <v>10</v>
      </c>
      <c r="B4570" s="193" t="s">
        <v>1384</v>
      </c>
      <c r="C4570" s="194">
        <v>42828</v>
      </c>
      <c r="D4570" s="194" t="s">
        <v>10484</v>
      </c>
      <c r="E4570" s="195" t="s">
        <v>15</v>
      </c>
      <c r="F4570" s="195">
        <v>2019</v>
      </c>
      <c r="G4570" s="195"/>
      <c r="H4570" s="196" t="s">
        <v>10485</v>
      </c>
      <c r="I4570" s="197">
        <v>315.14</v>
      </c>
      <c r="J4570" s="197">
        <v>0</v>
      </c>
      <c r="K4570" s="198">
        <f t="shared" si="71"/>
        <v>315.14</v>
      </c>
      <c r="L4570" s="199" t="s">
        <v>1580</v>
      </c>
    </row>
    <row r="4571" spans="1:12" ht="56.25" customHeight="1">
      <c r="A4571" s="200">
        <v>224</v>
      </c>
      <c r="B4571" s="193" t="s">
        <v>5001</v>
      </c>
      <c r="C4571" s="194">
        <v>42828</v>
      </c>
      <c r="D4571" s="194" t="s">
        <v>10486</v>
      </c>
      <c r="E4571" s="195" t="s">
        <v>1290</v>
      </c>
      <c r="F4571" s="195">
        <v>1996</v>
      </c>
      <c r="G4571" s="195"/>
      <c r="H4571" s="196" t="s">
        <v>10487</v>
      </c>
      <c r="I4571" s="197">
        <v>11.43</v>
      </c>
      <c r="J4571" s="197">
        <v>0</v>
      </c>
      <c r="K4571" s="198">
        <f t="shared" si="71"/>
        <v>11.43</v>
      </c>
      <c r="L4571" s="199" t="s">
        <v>1580</v>
      </c>
    </row>
    <row r="4572" spans="1:12" ht="56.25" customHeight="1">
      <c r="A4572" s="200">
        <v>224</v>
      </c>
      <c r="B4572" s="193" t="s">
        <v>5001</v>
      </c>
      <c r="C4572" s="194">
        <v>42828</v>
      </c>
      <c r="D4572" s="194" t="s">
        <v>10488</v>
      </c>
      <c r="E4572" s="195" t="s">
        <v>15</v>
      </c>
      <c r="F4572" s="195">
        <v>1996</v>
      </c>
      <c r="G4572" s="195"/>
      <c r="H4572" s="196" t="s">
        <v>10489</v>
      </c>
      <c r="I4572" s="197">
        <v>270.33999999999997</v>
      </c>
      <c r="J4572" s="197">
        <v>0</v>
      </c>
      <c r="K4572" s="198">
        <f t="shared" si="71"/>
        <v>270.33999999999997</v>
      </c>
      <c r="L4572" s="199" t="s">
        <v>1580</v>
      </c>
    </row>
    <row r="4573" spans="1:12" ht="56.25" customHeight="1">
      <c r="A4573" s="200">
        <v>222</v>
      </c>
      <c r="B4573" s="193" t="s">
        <v>1398</v>
      </c>
      <c r="C4573" s="194">
        <v>42828</v>
      </c>
      <c r="D4573" s="194" t="s">
        <v>10490</v>
      </c>
      <c r="E4573" s="195" t="s">
        <v>1290</v>
      </c>
      <c r="F4573" s="195">
        <v>1998</v>
      </c>
      <c r="G4573" s="195"/>
      <c r="H4573" s="196" t="s">
        <v>10491</v>
      </c>
      <c r="I4573" s="197">
        <v>350.12</v>
      </c>
      <c r="J4573" s="197">
        <v>0</v>
      </c>
      <c r="K4573" s="198">
        <f t="shared" si="71"/>
        <v>350.12</v>
      </c>
      <c r="L4573" s="199" t="s">
        <v>1580</v>
      </c>
    </row>
    <row r="4574" spans="1:12" ht="56.25" customHeight="1">
      <c r="A4574" s="200">
        <v>222</v>
      </c>
      <c r="B4574" s="193" t="s">
        <v>1398</v>
      </c>
      <c r="C4574" s="194">
        <v>42828</v>
      </c>
      <c r="D4574" s="194" t="s">
        <v>10492</v>
      </c>
      <c r="E4574" s="195" t="s">
        <v>15</v>
      </c>
      <c r="F4574" s="195">
        <v>1998</v>
      </c>
      <c r="G4574" s="195"/>
      <c r="H4574" s="196" t="s">
        <v>10493</v>
      </c>
      <c r="I4574" s="197">
        <v>284.41000000000003</v>
      </c>
      <c r="J4574" s="197">
        <v>0</v>
      </c>
      <c r="K4574" s="198">
        <f t="shared" si="71"/>
        <v>284.41000000000003</v>
      </c>
      <c r="L4574" s="199" t="s">
        <v>1580</v>
      </c>
    </row>
    <row r="4575" spans="1:12" ht="56.25" customHeight="1">
      <c r="A4575" s="200">
        <v>25</v>
      </c>
      <c r="B4575" s="193" t="s">
        <v>1408</v>
      </c>
      <c r="C4575" s="194">
        <v>42828</v>
      </c>
      <c r="D4575" s="194" t="s">
        <v>10494</v>
      </c>
      <c r="E4575" s="195" t="s">
        <v>1728</v>
      </c>
      <c r="F4575" s="195">
        <v>13082422</v>
      </c>
      <c r="G4575" s="195"/>
      <c r="H4575" s="196" t="s">
        <v>10495</v>
      </c>
      <c r="I4575" s="197">
        <v>719856.78</v>
      </c>
      <c r="J4575" s="197">
        <v>0</v>
      </c>
      <c r="K4575" s="198">
        <f t="shared" si="71"/>
        <v>719856.78</v>
      </c>
      <c r="L4575" s="199" t="s">
        <v>1580</v>
      </c>
    </row>
    <row r="4576" spans="1:12" ht="56.25" customHeight="1">
      <c r="A4576" s="200">
        <v>10</v>
      </c>
      <c r="B4576" s="193" t="s">
        <v>1384</v>
      </c>
      <c r="C4576" s="194">
        <v>42829</v>
      </c>
      <c r="D4576" s="194" t="s">
        <v>10496</v>
      </c>
      <c r="E4576" s="195" t="s">
        <v>6</v>
      </c>
      <c r="F4576" s="195">
        <v>415283</v>
      </c>
      <c r="G4576" s="195"/>
      <c r="H4576" s="196" t="s">
        <v>10497</v>
      </c>
      <c r="I4576" s="197">
        <v>0</v>
      </c>
      <c r="J4576" s="197">
        <v>16086.7</v>
      </c>
      <c r="K4576" s="198">
        <f t="shared" si="71"/>
        <v>16086.7</v>
      </c>
      <c r="L4576" s="199" t="s">
        <v>1580</v>
      </c>
    </row>
    <row r="4577" spans="1:12" ht="56.25" customHeight="1">
      <c r="A4577" s="200">
        <v>10</v>
      </c>
      <c r="B4577" s="193" t="s">
        <v>1384</v>
      </c>
      <c r="C4577" s="194">
        <v>42829</v>
      </c>
      <c r="D4577" s="194" t="s">
        <v>10498</v>
      </c>
      <c r="E4577" s="195" t="s">
        <v>6</v>
      </c>
      <c r="F4577" s="195">
        <v>415285</v>
      </c>
      <c r="G4577" s="195"/>
      <c r="H4577" s="196" t="s">
        <v>10499</v>
      </c>
      <c r="I4577" s="197">
        <v>0</v>
      </c>
      <c r="J4577" s="197">
        <v>10530.1</v>
      </c>
      <c r="K4577" s="198">
        <f t="shared" si="71"/>
        <v>10530.1</v>
      </c>
      <c r="L4577" s="199" t="s">
        <v>1580</v>
      </c>
    </row>
    <row r="4578" spans="1:12" ht="56.25" customHeight="1">
      <c r="A4578" s="200" t="s">
        <v>635</v>
      </c>
      <c r="B4578" s="193" t="s">
        <v>636</v>
      </c>
      <c r="C4578" s="194">
        <v>42829</v>
      </c>
      <c r="D4578" s="194" t="s">
        <v>10500</v>
      </c>
      <c r="E4578" s="195" t="s">
        <v>6</v>
      </c>
      <c r="F4578" s="195">
        <v>821144</v>
      </c>
      <c r="G4578" s="195"/>
      <c r="H4578" s="196" t="s">
        <v>10501</v>
      </c>
      <c r="I4578" s="197">
        <v>0</v>
      </c>
      <c r="J4578" s="197">
        <v>87.35</v>
      </c>
      <c r="K4578" s="198">
        <f t="shared" si="71"/>
        <v>87.35</v>
      </c>
      <c r="L4578" s="199" t="s">
        <v>1580</v>
      </c>
    </row>
    <row r="4579" spans="1:12" ht="56.25" customHeight="1">
      <c r="A4579" s="200">
        <v>513</v>
      </c>
      <c r="B4579" s="193" t="s">
        <v>1394</v>
      </c>
      <c r="C4579" s="194">
        <v>42829</v>
      </c>
      <c r="D4579" s="194" t="s">
        <v>10502</v>
      </c>
      <c r="E4579" s="195" t="s">
        <v>11</v>
      </c>
      <c r="F4579" s="195">
        <v>883933</v>
      </c>
      <c r="G4579" s="195"/>
      <c r="H4579" s="196" t="s">
        <v>10503</v>
      </c>
      <c r="I4579" s="197">
        <v>1265.6600000000001</v>
      </c>
      <c r="J4579" s="197">
        <v>0</v>
      </c>
      <c r="K4579" s="198">
        <f t="shared" si="71"/>
        <v>1265.6600000000001</v>
      </c>
      <c r="L4579" s="199" t="s">
        <v>1580</v>
      </c>
    </row>
    <row r="4580" spans="1:12" ht="56.25" customHeight="1">
      <c r="A4580" s="200">
        <v>117</v>
      </c>
      <c r="B4580" s="193" t="s">
        <v>1397</v>
      </c>
      <c r="C4580" s="194">
        <v>42829</v>
      </c>
      <c r="D4580" s="194" t="s">
        <v>10504</v>
      </c>
      <c r="E4580" s="195" t="s">
        <v>11</v>
      </c>
      <c r="F4580" s="195">
        <v>883974</v>
      </c>
      <c r="G4580" s="195"/>
      <c r="H4580" s="196" t="s">
        <v>10505</v>
      </c>
      <c r="I4580" s="197">
        <v>50</v>
      </c>
      <c r="J4580" s="197">
        <v>0</v>
      </c>
      <c r="K4580" s="198">
        <f t="shared" si="71"/>
        <v>50</v>
      </c>
      <c r="L4580" s="199" t="s">
        <v>1580</v>
      </c>
    </row>
    <row r="4581" spans="1:12" ht="56.25" customHeight="1">
      <c r="A4581" s="200">
        <v>513</v>
      </c>
      <c r="B4581" s="193" t="s">
        <v>1394</v>
      </c>
      <c r="C4581" s="194">
        <v>42829</v>
      </c>
      <c r="D4581" s="194" t="s">
        <v>10506</v>
      </c>
      <c r="E4581" s="195" t="s">
        <v>15</v>
      </c>
      <c r="F4581" s="195">
        <v>415249</v>
      </c>
      <c r="G4581" s="195"/>
      <c r="H4581" s="196" t="s">
        <v>10507</v>
      </c>
      <c r="I4581" s="197">
        <v>50</v>
      </c>
      <c r="J4581" s="197">
        <v>0</v>
      </c>
      <c r="K4581" s="198">
        <f t="shared" si="71"/>
        <v>50</v>
      </c>
      <c r="L4581" s="199" t="s">
        <v>1580</v>
      </c>
    </row>
    <row r="4582" spans="1:12" ht="56.25" customHeight="1">
      <c r="A4582" s="200">
        <v>513</v>
      </c>
      <c r="B4582" s="193" t="s">
        <v>1394</v>
      </c>
      <c r="C4582" s="194">
        <v>42829</v>
      </c>
      <c r="D4582" s="194" t="s">
        <v>10508</v>
      </c>
      <c r="E4582" s="195" t="s">
        <v>15</v>
      </c>
      <c r="F4582" s="195">
        <v>415258</v>
      </c>
      <c r="G4582" s="195"/>
      <c r="H4582" s="196" t="s">
        <v>10509</v>
      </c>
      <c r="I4582" s="197">
        <v>50</v>
      </c>
      <c r="J4582" s="197">
        <v>0</v>
      </c>
      <c r="K4582" s="198">
        <f t="shared" si="71"/>
        <v>50</v>
      </c>
      <c r="L4582" s="199" t="s">
        <v>1580</v>
      </c>
    </row>
    <row r="4583" spans="1:12" ht="56.25" customHeight="1">
      <c r="A4583" s="200">
        <v>129</v>
      </c>
      <c r="B4583" s="193" t="s">
        <v>751</v>
      </c>
      <c r="C4583" s="194">
        <v>42829</v>
      </c>
      <c r="D4583" s="194" t="s">
        <v>10510</v>
      </c>
      <c r="E4583" s="195" t="s">
        <v>1290</v>
      </c>
      <c r="F4583" s="195">
        <v>2013</v>
      </c>
      <c r="G4583" s="195"/>
      <c r="H4583" s="196" t="s">
        <v>10511</v>
      </c>
      <c r="I4583" s="197">
        <v>2049.7600000000002</v>
      </c>
      <c r="J4583" s="197">
        <v>0</v>
      </c>
      <c r="K4583" s="198">
        <f t="shared" si="71"/>
        <v>2049.7600000000002</v>
      </c>
      <c r="L4583" s="199" t="s">
        <v>1580</v>
      </c>
    </row>
    <row r="4584" spans="1:12" ht="56.25" customHeight="1">
      <c r="A4584" s="200">
        <v>129</v>
      </c>
      <c r="B4584" s="193" t="s">
        <v>751</v>
      </c>
      <c r="C4584" s="194">
        <v>42829</v>
      </c>
      <c r="D4584" s="194" t="s">
        <v>10512</v>
      </c>
      <c r="E4584" s="195" t="s">
        <v>15</v>
      </c>
      <c r="F4584" s="195">
        <v>2013</v>
      </c>
      <c r="G4584" s="195"/>
      <c r="H4584" s="196" t="s">
        <v>10513</v>
      </c>
      <c r="I4584" s="197">
        <v>399.04</v>
      </c>
      <c r="J4584" s="197">
        <v>0</v>
      </c>
      <c r="K4584" s="198">
        <f t="shared" si="71"/>
        <v>399.04</v>
      </c>
      <c r="L4584" s="199" t="s">
        <v>1580</v>
      </c>
    </row>
    <row r="4585" spans="1:12" ht="56.25" customHeight="1">
      <c r="A4585" s="200">
        <v>197</v>
      </c>
      <c r="B4585" s="193" t="s">
        <v>751</v>
      </c>
      <c r="C4585" s="194">
        <v>42829</v>
      </c>
      <c r="D4585" s="194" t="s">
        <v>10514</v>
      </c>
      <c r="E4585" s="195" t="s">
        <v>1290</v>
      </c>
      <c r="F4585" s="195">
        <v>2016</v>
      </c>
      <c r="G4585" s="195"/>
      <c r="H4585" s="196" t="s">
        <v>10515</v>
      </c>
      <c r="I4585" s="197">
        <v>34.22</v>
      </c>
      <c r="J4585" s="197">
        <v>0</v>
      </c>
      <c r="K4585" s="198">
        <f t="shared" si="71"/>
        <v>34.22</v>
      </c>
      <c r="L4585" s="199" t="s">
        <v>1580</v>
      </c>
    </row>
    <row r="4586" spans="1:12" ht="56.25" customHeight="1">
      <c r="A4586" s="200">
        <v>197</v>
      </c>
      <c r="B4586" s="193" t="s">
        <v>751</v>
      </c>
      <c r="C4586" s="194">
        <v>42829</v>
      </c>
      <c r="D4586" s="194" t="s">
        <v>10516</v>
      </c>
      <c r="E4586" s="195" t="s">
        <v>15</v>
      </c>
      <c r="F4586" s="195">
        <v>2016</v>
      </c>
      <c r="G4586" s="195"/>
      <c r="H4586" s="196" t="s">
        <v>10517</v>
      </c>
      <c r="I4586" s="197">
        <v>272.54000000000002</v>
      </c>
      <c r="J4586" s="197">
        <v>0</v>
      </c>
      <c r="K4586" s="198">
        <f t="shared" si="71"/>
        <v>272.54000000000002</v>
      </c>
      <c r="L4586" s="199" t="s">
        <v>1580</v>
      </c>
    </row>
    <row r="4587" spans="1:12" ht="56.25" customHeight="1">
      <c r="A4587" s="200">
        <v>197</v>
      </c>
      <c r="B4587" s="193" t="s">
        <v>751</v>
      </c>
      <c r="C4587" s="194">
        <v>42829</v>
      </c>
      <c r="D4587" s="194" t="s">
        <v>10518</v>
      </c>
      <c r="E4587" s="195" t="s">
        <v>1290</v>
      </c>
      <c r="F4587" s="195">
        <v>2015</v>
      </c>
      <c r="G4587" s="195"/>
      <c r="H4587" s="196" t="s">
        <v>10519</v>
      </c>
      <c r="I4587" s="197">
        <v>1978.97</v>
      </c>
      <c r="J4587" s="197">
        <v>0</v>
      </c>
      <c r="K4587" s="198">
        <f t="shared" si="71"/>
        <v>1978.97</v>
      </c>
      <c r="L4587" s="199" t="s">
        <v>1580</v>
      </c>
    </row>
    <row r="4588" spans="1:12" ht="56.25" customHeight="1">
      <c r="A4588" s="200">
        <v>197</v>
      </c>
      <c r="B4588" s="193" t="s">
        <v>751</v>
      </c>
      <c r="C4588" s="194">
        <v>42829</v>
      </c>
      <c r="D4588" s="194" t="s">
        <v>10520</v>
      </c>
      <c r="E4588" s="195" t="s">
        <v>15</v>
      </c>
      <c r="F4588" s="195">
        <v>2015</v>
      </c>
      <c r="G4588" s="195"/>
      <c r="H4588" s="196" t="s">
        <v>10521</v>
      </c>
      <c r="I4588" s="197">
        <v>418.11</v>
      </c>
      <c r="J4588" s="197">
        <v>0</v>
      </c>
      <c r="K4588" s="198">
        <f t="shared" si="71"/>
        <v>418.11</v>
      </c>
      <c r="L4588" s="199" t="s">
        <v>1580</v>
      </c>
    </row>
    <row r="4589" spans="1:12" ht="56.25" customHeight="1">
      <c r="A4589" s="200">
        <v>197</v>
      </c>
      <c r="B4589" s="193" t="s">
        <v>751</v>
      </c>
      <c r="C4589" s="194">
        <v>42829</v>
      </c>
      <c r="D4589" s="194" t="s">
        <v>10522</v>
      </c>
      <c r="E4589" s="195" t="s">
        <v>1290</v>
      </c>
      <c r="F4589" s="195">
        <v>2010</v>
      </c>
      <c r="G4589" s="195"/>
      <c r="H4589" s="196" t="s">
        <v>10523</v>
      </c>
      <c r="I4589" s="197">
        <v>3981.38</v>
      </c>
      <c r="J4589" s="197">
        <v>0</v>
      </c>
      <c r="K4589" s="198">
        <f t="shared" si="71"/>
        <v>3981.38</v>
      </c>
      <c r="L4589" s="199" t="s">
        <v>1580</v>
      </c>
    </row>
    <row r="4590" spans="1:12" ht="56.25" customHeight="1">
      <c r="A4590" s="200">
        <v>197</v>
      </c>
      <c r="B4590" s="193" t="s">
        <v>751</v>
      </c>
      <c r="C4590" s="194">
        <v>42829</v>
      </c>
      <c r="D4590" s="194" t="s">
        <v>10524</v>
      </c>
      <c r="E4590" s="195" t="s">
        <v>15</v>
      </c>
      <c r="F4590" s="195">
        <v>2010</v>
      </c>
      <c r="G4590" s="195"/>
      <c r="H4590" s="196" t="s">
        <v>10525</v>
      </c>
      <c r="I4590" s="197">
        <v>534.52</v>
      </c>
      <c r="J4590" s="197">
        <v>0</v>
      </c>
      <c r="K4590" s="198">
        <f t="shared" si="71"/>
        <v>534.52</v>
      </c>
      <c r="L4590" s="199" t="s">
        <v>1580</v>
      </c>
    </row>
    <row r="4591" spans="1:12" ht="56.25" customHeight="1">
      <c r="A4591" s="200">
        <v>10</v>
      </c>
      <c r="B4591" s="193" t="s">
        <v>1384</v>
      </c>
      <c r="C4591" s="194">
        <v>42829</v>
      </c>
      <c r="D4591" s="194" t="s">
        <v>10526</v>
      </c>
      <c r="E4591" s="195" t="s">
        <v>15</v>
      </c>
      <c r="F4591" s="195">
        <v>415284</v>
      </c>
      <c r="G4591" s="195"/>
      <c r="H4591" s="196" t="s">
        <v>10527</v>
      </c>
      <c r="I4591" s="197">
        <v>50</v>
      </c>
      <c r="J4591" s="197">
        <v>0</v>
      </c>
      <c r="K4591" s="198">
        <f t="shared" si="71"/>
        <v>50</v>
      </c>
      <c r="L4591" s="199" t="s">
        <v>1580</v>
      </c>
    </row>
    <row r="4592" spans="1:12" ht="56.25" customHeight="1">
      <c r="A4592" s="200">
        <v>10</v>
      </c>
      <c r="B4592" s="193" t="s">
        <v>1384</v>
      </c>
      <c r="C4592" s="194">
        <v>42829</v>
      </c>
      <c r="D4592" s="194" t="s">
        <v>10528</v>
      </c>
      <c r="E4592" s="195" t="s">
        <v>15</v>
      </c>
      <c r="F4592" s="195">
        <v>415286</v>
      </c>
      <c r="G4592" s="195"/>
      <c r="H4592" s="196" t="s">
        <v>10529</v>
      </c>
      <c r="I4592" s="197">
        <v>50</v>
      </c>
      <c r="J4592" s="197">
        <v>0</v>
      </c>
      <c r="K4592" s="198">
        <f t="shared" si="71"/>
        <v>50</v>
      </c>
      <c r="L4592" s="199" t="s">
        <v>1580</v>
      </c>
    </row>
    <row r="4593" spans="1:12" ht="56.25" customHeight="1">
      <c r="A4593" s="200">
        <v>224</v>
      </c>
      <c r="B4593" s="193" t="s">
        <v>751</v>
      </c>
      <c r="C4593" s="194">
        <v>42829</v>
      </c>
      <c r="D4593" s="194" t="s">
        <v>10530</v>
      </c>
      <c r="E4593" s="195" t="s">
        <v>1290</v>
      </c>
      <c r="F4593" s="195">
        <v>1995</v>
      </c>
      <c r="G4593" s="195"/>
      <c r="H4593" s="196" t="s">
        <v>10531</v>
      </c>
      <c r="I4593" s="197">
        <v>359.95</v>
      </c>
      <c r="J4593" s="197">
        <v>0</v>
      </c>
      <c r="K4593" s="198">
        <f t="shared" si="71"/>
        <v>359.95</v>
      </c>
      <c r="L4593" s="199" t="s">
        <v>1580</v>
      </c>
    </row>
    <row r="4594" spans="1:12" ht="56.25" customHeight="1">
      <c r="A4594" s="200">
        <v>224</v>
      </c>
      <c r="B4594" s="193" t="s">
        <v>751</v>
      </c>
      <c r="C4594" s="194">
        <v>42829</v>
      </c>
      <c r="D4594" s="194" t="s">
        <v>10532</v>
      </c>
      <c r="E4594" s="195" t="s">
        <v>15</v>
      </c>
      <c r="F4594" s="195">
        <v>1995</v>
      </c>
      <c r="G4594" s="195"/>
      <c r="H4594" s="196" t="s">
        <v>10533</v>
      </c>
      <c r="I4594" s="197">
        <v>280.63</v>
      </c>
      <c r="J4594" s="197">
        <v>0</v>
      </c>
      <c r="K4594" s="198">
        <f t="shared" si="71"/>
        <v>280.63</v>
      </c>
      <c r="L4594" s="199" t="s">
        <v>1580</v>
      </c>
    </row>
    <row r="4595" spans="1:12" ht="56.25" customHeight="1">
      <c r="A4595" s="200">
        <v>513</v>
      </c>
      <c r="B4595" s="193" t="s">
        <v>751</v>
      </c>
      <c r="C4595" s="194">
        <v>42829</v>
      </c>
      <c r="D4595" s="194" t="s">
        <v>10534</v>
      </c>
      <c r="E4595" s="195" t="s">
        <v>15</v>
      </c>
      <c r="F4595" s="195">
        <v>2023</v>
      </c>
      <c r="G4595" s="195"/>
      <c r="H4595" s="196" t="s">
        <v>10535</v>
      </c>
      <c r="I4595" s="197">
        <v>116327.62</v>
      </c>
      <c r="J4595" s="197">
        <v>0</v>
      </c>
      <c r="K4595" s="198">
        <f t="shared" si="71"/>
        <v>116327.62</v>
      </c>
      <c r="L4595" s="199" t="s">
        <v>1580</v>
      </c>
    </row>
    <row r="4596" spans="1:12" ht="56.25" customHeight="1">
      <c r="A4596" s="200">
        <v>25</v>
      </c>
      <c r="B4596" s="193" t="s">
        <v>1408</v>
      </c>
      <c r="C4596" s="194">
        <v>42829</v>
      </c>
      <c r="D4596" s="194" t="s">
        <v>10536</v>
      </c>
      <c r="E4596" s="195" t="s">
        <v>15</v>
      </c>
      <c r="F4596" s="195">
        <v>2022</v>
      </c>
      <c r="G4596" s="195"/>
      <c r="H4596" s="196" t="s">
        <v>10537</v>
      </c>
      <c r="I4596" s="197">
        <v>275.35000000000002</v>
      </c>
      <c r="J4596" s="197">
        <v>0</v>
      </c>
      <c r="K4596" s="198">
        <f t="shared" si="71"/>
        <v>275.35000000000002</v>
      </c>
      <c r="L4596" s="199" t="s">
        <v>1580</v>
      </c>
    </row>
    <row r="4597" spans="1:12" ht="56.25" customHeight="1">
      <c r="A4597" s="200">
        <v>25</v>
      </c>
      <c r="B4597" s="193" t="s">
        <v>1408</v>
      </c>
      <c r="C4597" s="194">
        <v>42829</v>
      </c>
      <c r="D4597" s="194" t="s">
        <v>10538</v>
      </c>
      <c r="E4597" s="195" t="s">
        <v>15</v>
      </c>
      <c r="F4597" s="195">
        <v>2020</v>
      </c>
      <c r="G4597" s="195"/>
      <c r="H4597" s="196" t="s">
        <v>10539</v>
      </c>
      <c r="I4597" s="197">
        <v>894.95</v>
      </c>
      <c r="J4597" s="197">
        <v>0</v>
      </c>
      <c r="K4597" s="198">
        <f t="shared" si="71"/>
        <v>894.95</v>
      </c>
      <c r="L4597" s="199" t="s">
        <v>1580</v>
      </c>
    </row>
    <row r="4598" spans="1:12" ht="56.25" customHeight="1">
      <c r="A4598" s="200">
        <v>25</v>
      </c>
      <c r="B4598" s="193" t="s">
        <v>1408</v>
      </c>
      <c r="C4598" s="194">
        <v>42829</v>
      </c>
      <c r="D4598" s="194" t="s">
        <v>10540</v>
      </c>
      <c r="E4598" s="195" t="s">
        <v>15</v>
      </c>
      <c r="F4598" s="195">
        <v>2021</v>
      </c>
      <c r="G4598" s="195"/>
      <c r="H4598" s="196" t="s">
        <v>10541</v>
      </c>
      <c r="I4598" s="197">
        <v>272.39999999999998</v>
      </c>
      <c r="J4598" s="197">
        <v>0</v>
      </c>
      <c r="K4598" s="198">
        <f t="shared" si="71"/>
        <v>272.39999999999998</v>
      </c>
      <c r="L4598" s="199" t="s">
        <v>1580</v>
      </c>
    </row>
    <row r="4599" spans="1:12" ht="56.25" customHeight="1">
      <c r="A4599" s="200" t="s">
        <v>629</v>
      </c>
      <c r="B4599" s="193" t="s">
        <v>751</v>
      </c>
      <c r="C4599" s="194">
        <v>42829</v>
      </c>
      <c r="D4599" s="194" t="s">
        <v>10542</v>
      </c>
      <c r="E4599" s="195" t="s">
        <v>11</v>
      </c>
      <c r="F4599" s="195">
        <v>9159</v>
      </c>
      <c r="G4599" s="195"/>
      <c r="H4599" s="196" t="s">
        <v>10543</v>
      </c>
      <c r="I4599" s="197">
        <v>30788.77</v>
      </c>
      <c r="J4599" s="197">
        <v>0</v>
      </c>
      <c r="K4599" s="198">
        <f t="shared" si="71"/>
        <v>30788.77</v>
      </c>
      <c r="L4599" s="199" t="s">
        <v>1580</v>
      </c>
    </row>
    <row r="4600" spans="1:12" ht="56.25" customHeight="1">
      <c r="A4600" s="200">
        <v>119</v>
      </c>
      <c r="B4600" s="193" t="s">
        <v>751</v>
      </c>
      <c r="C4600" s="194">
        <v>42829</v>
      </c>
      <c r="D4600" s="194" t="s">
        <v>10544</v>
      </c>
      <c r="E4600" s="195" t="s">
        <v>11</v>
      </c>
      <c r="F4600" s="195">
        <v>883924</v>
      </c>
      <c r="G4600" s="195"/>
      <c r="H4600" s="196" t="s">
        <v>10545</v>
      </c>
      <c r="I4600" s="197">
        <v>50</v>
      </c>
      <c r="J4600" s="197">
        <v>0</v>
      </c>
      <c r="K4600" s="198">
        <f t="shared" si="71"/>
        <v>50</v>
      </c>
      <c r="L4600" s="199" t="s">
        <v>1580</v>
      </c>
    </row>
    <row r="4601" spans="1:12" ht="56.25" customHeight="1">
      <c r="A4601" s="200">
        <v>10</v>
      </c>
      <c r="B4601" s="193" t="s">
        <v>1384</v>
      </c>
      <c r="C4601" s="194">
        <v>42830</v>
      </c>
      <c r="D4601" s="194" t="s">
        <v>10546</v>
      </c>
      <c r="E4601" s="195" t="s">
        <v>6</v>
      </c>
      <c r="F4601" s="195">
        <v>416473</v>
      </c>
      <c r="G4601" s="195"/>
      <c r="H4601" s="196" t="s">
        <v>10547</v>
      </c>
      <c r="I4601" s="197">
        <v>0</v>
      </c>
      <c r="J4601" s="197">
        <v>166598.94</v>
      </c>
      <c r="K4601" s="198">
        <f t="shared" si="71"/>
        <v>166598.94</v>
      </c>
      <c r="L4601" s="199" t="s">
        <v>1580</v>
      </c>
    </row>
    <row r="4602" spans="1:12" ht="56.25" customHeight="1">
      <c r="A4602" s="200">
        <v>10</v>
      </c>
      <c r="B4602" s="193" t="s">
        <v>1384</v>
      </c>
      <c r="C4602" s="194">
        <v>42830</v>
      </c>
      <c r="D4602" s="194" t="s">
        <v>10548</v>
      </c>
      <c r="E4602" s="195" t="s">
        <v>6</v>
      </c>
      <c r="F4602" s="195">
        <v>416475</v>
      </c>
      <c r="G4602" s="195"/>
      <c r="H4602" s="196" t="s">
        <v>10549</v>
      </c>
      <c r="I4602" s="197">
        <v>0</v>
      </c>
      <c r="J4602" s="197">
        <v>41253.5</v>
      </c>
      <c r="K4602" s="198">
        <f t="shared" si="71"/>
        <v>41253.5</v>
      </c>
      <c r="L4602" s="199" t="s">
        <v>1580</v>
      </c>
    </row>
    <row r="4603" spans="1:12" ht="56.25" customHeight="1">
      <c r="A4603" s="200">
        <v>10</v>
      </c>
      <c r="B4603" s="193" t="s">
        <v>1384</v>
      </c>
      <c r="C4603" s="194">
        <v>42830</v>
      </c>
      <c r="D4603" s="194" t="s">
        <v>10550</v>
      </c>
      <c r="E4603" s="195" t="s">
        <v>6</v>
      </c>
      <c r="F4603" s="195">
        <v>416479</v>
      </c>
      <c r="G4603" s="195"/>
      <c r="H4603" s="196" t="s">
        <v>10551</v>
      </c>
      <c r="I4603" s="197">
        <v>0</v>
      </c>
      <c r="J4603" s="197">
        <v>8595.58</v>
      </c>
      <c r="K4603" s="198">
        <f t="shared" si="71"/>
        <v>8595.58</v>
      </c>
      <c r="L4603" s="199" t="s">
        <v>1580</v>
      </c>
    </row>
    <row r="4604" spans="1:12" ht="56.25" customHeight="1">
      <c r="A4604" s="200">
        <v>10</v>
      </c>
      <c r="B4604" s="193" t="s">
        <v>1384</v>
      </c>
      <c r="C4604" s="194">
        <v>42830</v>
      </c>
      <c r="D4604" s="194" t="s">
        <v>10552</v>
      </c>
      <c r="E4604" s="195" t="s">
        <v>6</v>
      </c>
      <c r="F4604" s="195">
        <v>417348</v>
      </c>
      <c r="G4604" s="195"/>
      <c r="H4604" s="196" t="s">
        <v>10553</v>
      </c>
      <c r="I4604" s="197">
        <v>0</v>
      </c>
      <c r="J4604" s="197">
        <v>8779.15</v>
      </c>
      <c r="K4604" s="198">
        <f t="shared" si="71"/>
        <v>8779.15</v>
      </c>
      <c r="L4604" s="199" t="s">
        <v>1580</v>
      </c>
    </row>
    <row r="4605" spans="1:12" ht="56.25" customHeight="1">
      <c r="A4605" s="200">
        <v>10</v>
      </c>
      <c r="B4605" s="193" t="s">
        <v>1384</v>
      </c>
      <c r="C4605" s="194">
        <v>42830</v>
      </c>
      <c r="D4605" s="194" t="s">
        <v>10554</v>
      </c>
      <c r="E4605" s="195" t="s">
        <v>6</v>
      </c>
      <c r="F4605" s="195">
        <v>417350</v>
      </c>
      <c r="G4605" s="195"/>
      <c r="H4605" s="196" t="s">
        <v>10555</v>
      </c>
      <c r="I4605" s="197">
        <v>0</v>
      </c>
      <c r="J4605" s="197">
        <v>7883.72</v>
      </c>
      <c r="K4605" s="198">
        <f t="shared" si="71"/>
        <v>7883.72</v>
      </c>
      <c r="L4605" s="199" t="s">
        <v>1580</v>
      </c>
    </row>
    <row r="4606" spans="1:12" ht="56.25" customHeight="1">
      <c r="A4606" s="200">
        <v>10</v>
      </c>
      <c r="B4606" s="193" t="s">
        <v>1384</v>
      </c>
      <c r="C4606" s="194">
        <v>42830</v>
      </c>
      <c r="D4606" s="194" t="s">
        <v>10556</v>
      </c>
      <c r="E4606" s="195" t="s">
        <v>6</v>
      </c>
      <c r="F4606" s="195">
        <v>417479</v>
      </c>
      <c r="G4606" s="195"/>
      <c r="H4606" s="196" t="s">
        <v>10557</v>
      </c>
      <c r="I4606" s="197">
        <v>0</v>
      </c>
      <c r="J4606" s="197">
        <v>69354.259999999995</v>
      </c>
      <c r="K4606" s="198">
        <f t="shared" si="71"/>
        <v>69354.259999999995</v>
      </c>
      <c r="L4606" s="199" t="s">
        <v>1580</v>
      </c>
    </row>
    <row r="4607" spans="1:12" ht="56.25" customHeight="1">
      <c r="A4607" s="200">
        <v>10</v>
      </c>
      <c r="B4607" s="193" t="s">
        <v>1384</v>
      </c>
      <c r="C4607" s="194">
        <v>42830</v>
      </c>
      <c r="D4607" s="194" t="s">
        <v>10558</v>
      </c>
      <c r="E4607" s="195" t="s">
        <v>6</v>
      </c>
      <c r="F4607" s="195">
        <v>883999</v>
      </c>
      <c r="G4607" s="195"/>
      <c r="H4607" s="196" t="s">
        <v>10559</v>
      </c>
      <c r="I4607" s="197">
        <v>0</v>
      </c>
      <c r="J4607" s="197">
        <v>10344.129999999999</v>
      </c>
      <c r="K4607" s="198">
        <f t="shared" si="71"/>
        <v>10344.129999999999</v>
      </c>
      <c r="L4607" s="199" t="s">
        <v>1580</v>
      </c>
    </row>
    <row r="4608" spans="1:12" ht="56.25" customHeight="1">
      <c r="A4608" s="200">
        <v>670</v>
      </c>
      <c r="B4608" s="193" t="s">
        <v>751</v>
      </c>
      <c r="C4608" s="194">
        <v>42830</v>
      </c>
      <c r="D4608" s="194" t="s">
        <v>10560</v>
      </c>
      <c r="E4608" s="195" t="s">
        <v>6</v>
      </c>
      <c r="F4608" s="195">
        <v>884113</v>
      </c>
      <c r="G4608" s="195"/>
      <c r="H4608" s="196" t="s">
        <v>10561</v>
      </c>
      <c r="I4608" s="197">
        <v>0</v>
      </c>
      <c r="J4608" s="197">
        <v>585135</v>
      </c>
      <c r="K4608" s="198">
        <f t="shared" si="71"/>
        <v>585135</v>
      </c>
      <c r="L4608" s="199" t="s">
        <v>1580</v>
      </c>
    </row>
    <row r="4609" spans="1:12" ht="56.25" customHeight="1">
      <c r="A4609" s="200">
        <v>25</v>
      </c>
      <c r="B4609" s="193" t="s">
        <v>1408</v>
      </c>
      <c r="C4609" s="194">
        <v>42830</v>
      </c>
      <c r="D4609" s="194" t="s">
        <v>10562</v>
      </c>
      <c r="E4609" s="195" t="s">
        <v>6</v>
      </c>
      <c r="F4609" s="195">
        <v>884115</v>
      </c>
      <c r="G4609" s="195"/>
      <c r="H4609" s="196" t="s">
        <v>10563</v>
      </c>
      <c r="I4609" s="197">
        <v>0</v>
      </c>
      <c r="J4609" s="197">
        <v>9950.2900000000009</v>
      </c>
      <c r="K4609" s="198">
        <f t="shared" si="71"/>
        <v>9950.2900000000009</v>
      </c>
      <c r="L4609" s="199" t="s">
        <v>1580</v>
      </c>
    </row>
    <row r="4610" spans="1:12" ht="56.25" customHeight="1">
      <c r="A4610" s="200">
        <v>10</v>
      </c>
      <c r="B4610" s="193" t="s">
        <v>1384</v>
      </c>
      <c r="C4610" s="194">
        <v>42830</v>
      </c>
      <c r="D4610" s="194" t="s">
        <v>10564</v>
      </c>
      <c r="E4610" s="195" t="s">
        <v>15</v>
      </c>
      <c r="F4610" s="195">
        <v>416474</v>
      </c>
      <c r="G4610" s="195"/>
      <c r="H4610" s="196" t="s">
        <v>10565</v>
      </c>
      <c r="I4610" s="197">
        <v>50</v>
      </c>
      <c r="J4610" s="197">
        <v>0</v>
      </c>
      <c r="K4610" s="198">
        <f t="shared" si="71"/>
        <v>50</v>
      </c>
      <c r="L4610" s="199" t="s">
        <v>1580</v>
      </c>
    </row>
    <row r="4611" spans="1:12" ht="56.25" customHeight="1">
      <c r="A4611" s="200">
        <v>119</v>
      </c>
      <c r="B4611" s="193" t="s">
        <v>751</v>
      </c>
      <c r="C4611" s="194">
        <v>42830</v>
      </c>
      <c r="D4611" s="194" t="s">
        <v>10566</v>
      </c>
      <c r="E4611" s="195" t="s">
        <v>11</v>
      </c>
      <c r="F4611" s="195">
        <v>884120</v>
      </c>
      <c r="G4611" s="195"/>
      <c r="H4611" s="196" t="s">
        <v>10567</v>
      </c>
      <c r="I4611" s="197">
        <v>50</v>
      </c>
      <c r="J4611" s="197">
        <v>0</v>
      </c>
      <c r="K4611" s="198">
        <f t="shared" si="71"/>
        <v>50</v>
      </c>
      <c r="L4611" s="199" t="s">
        <v>1580</v>
      </c>
    </row>
    <row r="4612" spans="1:12" ht="56.25" customHeight="1">
      <c r="A4612" s="200">
        <v>291</v>
      </c>
      <c r="B4612" s="193" t="s">
        <v>751</v>
      </c>
      <c r="C4612" s="194">
        <v>42830</v>
      </c>
      <c r="D4612" s="194" t="s">
        <v>10568</v>
      </c>
      <c r="E4612" s="195" t="s">
        <v>11</v>
      </c>
      <c r="F4612" s="195">
        <v>416477</v>
      </c>
      <c r="G4612" s="195"/>
      <c r="H4612" s="196" t="s">
        <v>10569</v>
      </c>
      <c r="I4612" s="197">
        <v>50</v>
      </c>
      <c r="J4612" s="197">
        <v>0</v>
      </c>
      <c r="K4612" s="198">
        <f t="shared" si="71"/>
        <v>50</v>
      </c>
      <c r="L4612" s="199" t="s">
        <v>1580</v>
      </c>
    </row>
    <row r="4613" spans="1:12" ht="56.25" customHeight="1">
      <c r="A4613" s="200">
        <v>287</v>
      </c>
      <c r="B4613" s="193" t="s">
        <v>751</v>
      </c>
      <c r="C4613" s="194">
        <v>42830</v>
      </c>
      <c r="D4613" s="194" t="s">
        <v>10570</v>
      </c>
      <c r="E4613" s="195" t="s">
        <v>11</v>
      </c>
      <c r="F4613" s="195">
        <v>416478</v>
      </c>
      <c r="G4613" s="195"/>
      <c r="H4613" s="196" t="s">
        <v>10571</v>
      </c>
      <c r="I4613" s="197">
        <v>50</v>
      </c>
      <c r="J4613" s="197">
        <v>0</v>
      </c>
      <c r="K4613" s="198">
        <f t="shared" si="71"/>
        <v>50</v>
      </c>
      <c r="L4613" s="199" t="s">
        <v>1580</v>
      </c>
    </row>
    <row r="4614" spans="1:12" ht="56.25" customHeight="1">
      <c r="A4614" s="200">
        <v>10</v>
      </c>
      <c r="B4614" s="193" t="s">
        <v>1384</v>
      </c>
      <c r="C4614" s="194">
        <v>42830</v>
      </c>
      <c r="D4614" s="194" t="s">
        <v>10572</v>
      </c>
      <c r="E4614" s="195" t="s">
        <v>15</v>
      </c>
      <c r="F4614" s="195">
        <v>416480</v>
      </c>
      <c r="G4614" s="195"/>
      <c r="H4614" s="196" t="s">
        <v>10573</v>
      </c>
      <c r="I4614" s="197">
        <v>50</v>
      </c>
      <c r="J4614" s="197">
        <v>0</v>
      </c>
      <c r="K4614" s="198">
        <f t="shared" si="71"/>
        <v>50</v>
      </c>
      <c r="L4614" s="199" t="s">
        <v>1580</v>
      </c>
    </row>
    <row r="4615" spans="1:12" ht="56.25" customHeight="1">
      <c r="A4615" s="200">
        <v>513</v>
      </c>
      <c r="B4615" s="193" t="s">
        <v>751</v>
      </c>
      <c r="C4615" s="194">
        <v>42830</v>
      </c>
      <c r="D4615" s="194" t="s">
        <v>10574</v>
      </c>
      <c r="E4615" s="195" t="s">
        <v>15</v>
      </c>
      <c r="F4615" s="195">
        <v>416482</v>
      </c>
      <c r="G4615" s="195"/>
      <c r="H4615" s="196" t="s">
        <v>10575</v>
      </c>
      <c r="I4615" s="197">
        <v>50</v>
      </c>
      <c r="J4615" s="197">
        <v>0</v>
      </c>
      <c r="K4615" s="198">
        <f t="shared" si="71"/>
        <v>50</v>
      </c>
      <c r="L4615" s="199" t="s">
        <v>1580</v>
      </c>
    </row>
    <row r="4616" spans="1:12" ht="56.25" customHeight="1">
      <c r="A4616" s="200">
        <v>513</v>
      </c>
      <c r="B4616" s="193" t="s">
        <v>751</v>
      </c>
      <c r="C4616" s="194">
        <v>42830</v>
      </c>
      <c r="D4616" s="194" t="s">
        <v>10576</v>
      </c>
      <c r="E4616" s="195" t="s">
        <v>15</v>
      </c>
      <c r="F4616" s="195">
        <v>416484</v>
      </c>
      <c r="G4616" s="195"/>
      <c r="H4616" s="196" t="s">
        <v>10577</v>
      </c>
      <c r="I4616" s="197">
        <v>50</v>
      </c>
      <c r="J4616" s="197">
        <v>0</v>
      </c>
      <c r="K4616" s="198">
        <f t="shared" si="71"/>
        <v>50</v>
      </c>
      <c r="L4616" s="199" t="s">
        <v>1580</v>
      </c>
    </row>
    <row r="4617" spans="1:12" ht="56.25" customHeight="1">
      <c r="A4617" s="200">
        <v>513</v>
      </c>
      <c r="B4617" s="193" t="s">
        <v>751</v>
      </c>
      <c r="C4617" s="194">
        <v>42830</v>
      </c>
      <c r="D4617" s="194" t="s">
        <v>10578</v>
      </c>
      <c r="E4617" s="195" t="s">
        <v>15</v>
      </c>
      <c r="F4617" s="195">
        <v>416486</v>
      </c>
      <c r="G4617" s="195"/>
      <c r="H4617" s="196" t="s">
        <v>10579</v>
      </c>
      <c r="I4617" s="197">
        <v>50</v>
      </c>
      <c r="J4617" s="197">
        <v>0</v>
      </c>
      <c r="K4617" s="198">
        <f t="shared" ref="K4617:K4680" si="72">+I4617+J4617</f>
        <v>50</v>
      </c>
      <c r="L4617" s="199" t="s">
        <v>1580</v>
      </c>
    </row>
    <row r="4618" spans="1:12" ht="56.25" customHeight="1">
      <c r="A4618" s="200">
        <v>513</v>
      </c>
      <c r="B4618" s="193" t="s">
        <v>751</v>
      </c>
      <c r="C4618" s="194">
        <v>42830</v>
      </c>
      <c r="D4618" s="194" t="s">
        <v>10580</v>
      </c>
      <c r="E4618" s="195" t="s">
        <v>15</v>
      </c>
      <c r="F4618" s="195">
        <v>416488</v>
      </c>
      <c r="G4618" s="195"/>
      <c r="H4618" s="196" t="s">
        <v>10581</v>
      </c>
      <c r="I4618" s="197">
        <v>50</v>
      </c>
      <c r="J4618" s="197">
        <v>0</v>
      </c>
      <c r="K4618" s="198">
        <f t="shared" si="72"/>
        <v>50</v>
      </c>
      <c r="L4618" s="199" t="s">
        <v>1580</v>
      </c>
    </row>
    <row r="4619" spans="1:12" ht="56.25" customHeight="1">
      <c r="A4619" s="200" t="s">
        <v>629</v>
      </c>
      <c r="B4619" s="193" t="s">
        <v>751</v>
      </c>
      <c r="C4619" s="194">
        <v>42830</v>
      </c>
      <c r="D4619" s="194" t="s">
        <v>10582</v>
      </c>
      <c r="E4619" s="195" t="s">
        <v>11</v>
      </c>
      <c r="F4619" s="195">
        <v>9213</v>
      </c>
      <c r="G4619" s="195"/>
      <c r="H4619" s="196" t="s">
        <v>10583</v>
      </c>
      <c r="I4619" s="197">
        <v>670.83</v>
      </c>
      <c r="J4619" s="197">
        <v>0</v>
      </c>
      <c r="K4619" s="198">
        <f t="shared" si="72"/>
        <v>670.83</v>
      </c>
      <c r="L4619" s="199" t="s">
        <v>1580</v>
      </c>
    </row>
    <row r="4620" spans="1:12" ht="56.25" customHeight="1">
      <c r="A4620" s="200" t="s">
        <v>629</v>
      </c>
      <c r="B4620" s="193" t="s">
        <v>751</v>
      </c>
      <c r="C4620" s="194">
        <v>42830</v>
      </c>
      <c r="D4620" s="194" t="s">
        <v>10584</v>
      </c>
      <c r="E4620" s="195" t="s">
        <v>11</v>
      </c>
      <c r="F4620" s="195">
        <v>9214</v>
      </c>
      <c r="G4620" s="195"/>
      <c r="H4620" s="196" t="s">
        <v>10585</v>
      </c>
      <c r="I4620" s="197">
        <v>278.99</v>
      </c>
      <c r="J4620" s="197">
        <v>0</v>
      </c>
      <c r="K4620" s="198">
        <f t="shared" si="72"/>
        <v>278.99</v>
      </c>
      <c r="L4620" s="199" t="s">
        <v>1580</v>
      </c>
    </row>
    <row r="4621" spans="1:12" ht="56.25" customHeight="1">
      <c r="A4621" s="200" t="s">
        <v>629</v>
      </c>
      <c r="B4621" s="193" t="s">
        <v>751</v>
      </c>
      <c r="C4621" s="194">
        <v>42830</v>
      </c>
      <c r="D4621" s="194" t="s">
        <v>10586</v>
      </c>
      <c r="E4621" s="195" t="s">
        <v>11</v>
      </c>
      <c r="F4621" s="195">
        <v>9228</v>
      </c>
      <c r="G4621" s="195"/>
      <c r="H4621" s="196" t="s">
        <v>10587</v>
      </c>
      <c r="I4621" s="197">
        <v>294.76</v>
      </c>
      <c r="J4621" s="197">
        <v>0</v>
      </c>
      <c r="K4621" s="198">
        <f t="shared" si="72"/>
        <v>294.76</v>
      </c>
      <c r="L4621" s="199" t="s">
        <v>1580</v>
      </c>
    </row>
    <row r="4622" spans="1:12" ht="56.25" customHeight="1">
      <c r="A4622" s="200">
        <v>10</v>
      </c>
      <c r="B4622" s="193" t="s">
        <v>1384</v>
      </c>
      <c r="C4622" s="194">
        <v>42830</v>
      </c>
      <c r="D4622" s="194" t="s">
        <v>10588</v>
      </c>
      <c r="E4622" s="195" t="s">
        <v>15</v>
      </c>
      <c r="F4622" s="195">
        <v>417349</v>
      </c>
      <c r="G4622" s="195"/>
      <c r="H4622" s="196" t="s">
        <v>10589</v>
      </c>
      <c r="I4622" s="197">
        <v>50</v>
      </c>
      <c r="J4622" s="197">
        <v>0</v>
      </c>
      <c r="K4622" s="198">
        <f t="shared" si="72"/>
        <v>50</v>
      </c>
      <c r="L4622" s="199" t="s">
        <v>1580</v>
      </c>
    </row>
    <row r="4623" spans="1:12" ht="56.25" customHeight="1">
      <c r="A4623" s="200">
        <v>10</v>
      </c>
      <c r="B4623" s="193" t="s">
        <v>1384</v>
      </c>
      <c r="C4623" s="194">
        <v>42830</v>
      </c>
      <c r="D4623" s="194" t="s">
        <v>10590</v>
      </c>
      <c r="E4623" s="195" t="s">
        <v>15</v>
      </c>
      <c r="F4623" s="195">
        <v>417351</v>
      </c>
      <c r="G4623" s="195"/>
      <c r="H4623" s="196" t="s">
        <v>10591</v>
      </c>
      <c r="I4623" s="197">
        <v>50</v>
      </c>
      <c r="J4623" s="197">
        <v>0</v>
      </c>
      <c r="K4623" s="198">
        <f t="shared" si="72"/>
        <v>50</v>
      </c>
      <c r="L4623" s="199" t="s">
        <v>1580</v>
      </c>
    </row>
    <row r="4624" spans="1:12" ht="56.25" customHeight="1">
      <c r="A4624" s="200">
        <v>10</v>
      </c>
      <c r="B4624" s="193" t="s">
        <v>1384</v>
      </c>
      <c r="C4624" s="194">
        <v>42830</v>
      </c>
      <c r="D4624" s="194" t="s">
        <v>10592</v>
      </c>
      <c r="E4624" s="195" t="s">
        <v>15</v>
      </c>
      <c r="F4624" s="195">
        <v>417480</v>
      </c>
      <c r="G4624" s="195"/>
      <c r="H4624" s="196" t="s">
        <v>10593</v>
      </c>
      <c r="I4624" s="197">
        <v>50</v>
      </c>
      <c r="J4624" s="197">
        <v>0</v>
      </c>
      <c r="K4624" s="198">
        <f t="shared" si="72"/>
        <v>50</v>
      </c>
      <c r="L4624" s="199" t="s">
        <v>1580</v>
      </c>
    </row>
    <row r="4625" spans="1:12" ht="56.25" customHeight="1">
      <c r="A4625" s="200">
        <v>291</v>
      </c>
      <c r="B4625" s="193" t="s">
        <v>751</v>
      </c>
      <c r="C4625" s="194">
        <v>42830</v>
      </c>
      <c r="D4625" s="194" t="s">
        <v>10594</v>
      </c>
      <c r="E4625" s="195" t="s">
        <v>11</v>
      </c>
      <c r="F4625" s="195">
        <v>417487</v>
      </c>
      <c r="G4625" s="195"/>
      <c r="H4625" s="196" t="s">
        <v>10595</v>
      </c>
      <c r="I4625" s="197">
        <v>50</v>
      </c>
      <c r="J4625" s="197">
        <v>0</v>
      </c>
      <c r="K4625" s="198">
        <f t="shared" si="72"/>
        <v>50</v>
      </c>
      <c r="L4625" s="199" t="s">
        <v>1580</v>
      </c>
    </row>
    <row r="4626" spans="1:12" ht="56.25" customHeight="1">
      <c r="A4626" s="200">
        <v>10</v>
      </c>
      <c r="B4626" s="193" t="s">
        <v>1384</v>
      </c>
      <c r="C4626" s="194">
        <v>42830</v>
      </c>
      <c r="D4626" s="194" t="s">
        <v>10596</v>
      </c>
      <c r="E4626" s="195" t="s">
        <v>11</v>
      </c>
      <c r="F4626" s="195">
        <v>883999</v>
      </c>
      <c r="G4626" s="195"/>
      <c r="H4626" s="196" t="s">
        <v>10597</v>
      </c>
      <c r="I4626" s="197">
        <v>50</v>
      </c>
      <c r="J4626" s="197">
        <v>0</v>
      </c>
      <c r="K4626" s="198">
        <f t="shared" si="72"/>
        <v>50</v>
      </c>
      <c r="L4626" s="199" t="s">
        <v>1580</v>
      </c>
    </row>
    <row r="4627" spans="1:12" ht="56.25" customHeight="1">
      <c r="A4627" s="200">
        <v>513</v>
      </c>
      <c r="B4627" s="193" t="s">
        <v>751</v>
      </c>
      <c r="C4627" s="194">
        <v>42830</v>
      </c>
      <c r="D4627" s="194" t="s">
        <v>10598</v>
      </c>
      <c r="E4627" s="195" t="s">
        <v>11</v>
      </c>
      <c r="F4627" s="195">
        <v>884021</v>
      </c>
      <c r="G4627" s="195"/>
      <c r="H4627" s="196" t="s">
        <v>10599</v>
      </c>
      <c r="I4627" s="197">
        <v>50</v>
      </c>
      <c r="J4627" s="197">
        <v>0</v>
      </c>
      <c r="K4627" s="198">
        <f t="shared" si="72"/>
        <v>50</v>
      </c>
      <c r="L4627" s="199" t="s">
        <v>1580</v>
      </c>
    </row>
    <row r="4628" spans="1:12" ht="56.25" customHeight="1">
      <c r="A4628" s="200">
        <v>513</v>
      </c>
      <c r="B4628" s="193" t="s">
        <v>751</v>
      </c>
      <c r="C4628" s="194">
        <v>42830</v>
      </c>
      <c r="D4628" s="194" t="s">
        <v>10600</v>
      </c>
      <c r="E4628" s="195" t="s">
        <v>11</v>
      </c>
      <c r="F4628" s="195">
        <v>884027</v>
      </c>
      <c r="G4628" s="195"/>
      <c r="H4628" s="196" t="s">
        <v>10601</v>
      </c>
      <c r="I4628" s="197">
        <v>50</v>
      </c>
      <c r="J4628" s="197">
        <v>0</v>
      </c>
      <c r="K4628" s="198">
        <f t="shared" si="72"/>
        <v>50</v>
      </c>
      <c r="L4628" s="199" t="s">
        <v>1580</v>
      </c>
    </row>
    <row r="4629" spans="1:12" ht="56.25" customHeight="1">
      <c r="A4629" s="200">
        <v>10</v>
      </c>
      <c r="B4629" s="193" t="s">
        <v>1384</v>
      </c>
      <c r="C4629" s="194">
        <v>42830</v>
      </c>
      <c r="D4629" s="194" t="s">
        <v>10602</v>
      </c>
      <c r="E4629" s="195" t="s">
        <v>15</v>
      </c>
      <c r="F4629" s="195">
        <v>416476</v>
      </c>
      <c r="G4629" s="195"/>
      <c r="H4629" s="196" t="s">
        <v>10603</v>
      </c>
      <c r="I4629" s="197">
        <v>50</v>
      </c>
      <c r="J4629" s="197">
        <v>0</v>
      </c>
      <c r="K4629" s="198">
        <f t="shared" si="72"/>
        <v>50</v>
      </c>
      <c r="L4629" s="199" t="s">
        <v>1580</v>
      </c>
    </row>
    <row r="4630" spans="1:12" ht="56.25" customHeight="1">
      <c r="A4630" s="200">
        <v>10</v>
      </c>
      <c r="B4630" s="193" t="s">
        <v>1384</v>
      </c>
      <c r="C4630" s="194">
        <v>42831</v>
      </c>
      <c r="D4630" s="194" t="s">
        <v>10604</v>
      </c>
      <c r="E4630" s="195" t="s">
        <v>6</v>
      </c>
      <c r="F4630" s="195">
        <v>417694</v>
      </c>
      <c r="G4630" s="195"/>
      <c r="H4630" s="196" t="s">
        <v>10605</v>
      </c>
      <c r="I4630" s="197">
        <v>0</v>
      </c>
      <c r="J4630" s="197">
        <v>9998.86</v>
      </c>
      <c r="K4630" s="198">
        <f t="shared" si="72"/>
        <v>9998.86</v>
      </c>
      <c r="L4630" s="199" t="s">
        <v>1580</v>
      </c>
    </row>
    <row r="4631" spans="1:12" ht="56.25" customHeight="1">
      <c r="A4631" s="200">
        <v>10</v>
      </c>
      <c r="B4631" s="193" t="s">
        <v>1384</v>
      </c>
      <c r="C4631" s="194">
        <v>42831</v>
      </c>
      <c r="D4631" s="194" t="s">
        <v>10606</v>
      </c>
      <c r="E4631" s="195" t="s">
        <v>6</v>
      </c>
      <c r="F4631" s="195">
        <v>417696</v>
      </c>
      <c r="G4631" s="195"/>
      <c r="H4631" s="196" t="s">
        <v>10607</v>
      </c>
      <c r="I4631" s="197">
        <v>0</v>
      </c>
      <c r="J4631" s="197">
        <v>13308.4</v>
      </c>
      <c r="K4631" s="198">
        <f t="shared" si="72"/>
        <v>13308.4</v>
      </c>
      <c r="L4631" s="199" t="s">
        <v>1580</v>
      </c>
    </row>
    <row r="4632" spans="1:12" ht="56.25" customHeight="1">
      <c r="A4632" s="200">
        <v>10</v>
      </c>
      <c r="B4632" s="193" t="s">
        <v>1384</v>
      </c>
      <c r="C4632" s="194">
        <v>42831</v>
      </c>
      <c r="D4632" s="194" t="s">
        <v>10608</v>
      </c>
      <c r="E4632" s="195" t="s">
        <v>6</v>
      </c>
      <c r="F4632" s="195">
        <v>417698</v>
      </c>
      <c r="G4632" s="195"/>
      <c r="H4632" s="196" t="s">
        <v>10609</v>
      </c>
      <c r="I4632" s="197">
        <v>0</v>
      </c>
      <c r="J4632" s="197">
        <v>23495.5</v>
      </c>
      <c r="K4632" s="198">
        <f t="shared" si="72"/>
        <v>23495.5</v>
      </c>
      <c r="L4632" s="199" t="s">
        <v>1580</v>
      </c>
    </row>
    <row r="4633" spans="1:12" ht="56.25" customHeight="1">
      <c r="A4633" s="200">
        <v>10</v>
      </c>
      <c r="B4633" s="193" t="s">
        <v>1384</v>
      </c>
      <c r="C4633" s="194">
        <v>42831</v>
      </c>
      <c r="D4633" s="194" t="s">
        <v>10610</v>
      </c>
      <c r="E4633" s="195" t="s">
        <v>6</v>
      </c>
      <c r="F4633" s="195">
        <v>417700</v>
      </c>
      <c r="G4633" s="195"/>
      <c r="H4633" s="196" t="s">
        <v>10611</v>
      </c>
      <c r="I4633" s="197">
        <v>0</v>
      </c>
      <c r="J4633" s="197">
        <v>53199.3</v>
      </c>
      <c r="K4633" s="198">
        <f t="shared" si="72"/>
        <v>53199.3</v>
      </c>
      <c r="L4633" s="199" t="s">
        <v>1580</v>
      </c>
    </row>
    <row r="4634" spans="1:12" ht="56.25" customHeight="1">
      <c r="A4634" s="200">
        <v>10</v>
      </c>
      <c r="B4634" s="193" t="s">
        <v>1384</v>
      </c>
      <c r="C4634" s="194">
        <v>42831</v>
      </c>
      <c r="D4634" s="194" t="s">
        <v>10612</v>
      </c>
      <c r="E4634" s="195" t="s">
        <v>6</v>
      </c>
      <c r="F4634" s="195">
        <v>418546</v>
      </c>
      <c r="G4634" s="195"/>
      <c r="H4634" s="196" t="s">
        <v>10613</v>
      </c>
      <c r="I4634" s="197">
        <v>0</v>
      </c>
      <c r="J4634" s="197">
        <v>136626.29999999999</v>
      </c>
      <c r="K4634" s="198">
        <f t="shared" si="72"/>
        <v>136626.29999999999</v>
      </c>
      <c r="L4634" s="199" t="s">
        <v>1580</v>
      </c>
    </row>
    <row r="4635" spans="1:12" ht="56.25" customHeight="1">
      <c r="A4635" s="200">
        <v>373</v>
      </c>
      <c r="B4635" s="193" t="s">
        <v>751</v>
      </c>
      <c r="C4635" s="194">
        <v>42831</v>
      </c>
      <c r="D4635" s="194" t="s">
        <v>10614</v>
      </c>
      <c r="E4635" s="195" t="s">
        <v>1728</v>
      </c>
      <c r="F4635" s="195">
        <v>13157097</v>
      </c>
      <c r="G4635" s="195"/>
      <c r="H4635" s="196" t="s">
        <v>10615</v>
      </c>
      <c r="I4635" s="197">
        <v>0</v>
      </c>
      <c r="J4635" s="197">
        <v>802681.8</v>
      </c>
      <c r="K4635" s="198">
        <f t="shared" si="72"/>
        <v>802681.8</v>
      </c>
      <c r="L4635" s="199" t="s">
        <v>1580</v>
      </c>
    </row>
    <row r="4636" spans="1:12" ht="56.25" customHeight="1">
      <c r="A4636" s="200" t="s">
        <v>631</v>
      </c>
      <c r="B4636" s="193" t="s">
        <v>632</v>
      </c>
      <c r="C4636" s="194">
        <v>42831</v>
      </c>
      <c r="D4636" s="194" t="s">
        <v>10616</v>
      </c>
      <c r="E4636" s="195" t="s">
        <v>1289</v>
      </c>
      <c r="F4636" s="195">
        <v>13157296</v>
      </c>
      <c r="G4636" s="195"/>
      <c r="H4636" s="196" t="s">
        <v>10617</v>
      </c>
      <c r="I4636" s="197">
        <v>0</v>
      </c>
      <c r="J4636" s="197">
        <v>188616.35</v>
      </c>
      <c r="K4636" s="198">
        <f t="shared" si="72"/>
        <v>188616.35</v>
      </c>
      <c r="L4636" s="199" t="s">
        <v>1580</v>
      </c>
    </row>
    <row r="4637" spans="1:12" ht="56.25" customHeight="1">
      <c r="A4637" s="200" t="s">
        <v>631</v>
      </c>
      <c r="B4637" s="193" t="s">
        <v>632</v>
      </c>
      <c r="C4637" s="194">
        <v>42831</v>
      </c>
      <c r="D4637" s="194" t="s">
        <v>10618</v>
      </c>
      <c r="E4637" s="195" t="s">
        <v>1289</v>
      </c>
      <c r="F4637" s="195">
        <v>13157378</v>
      </c>
      <c r="G4637" s="195"/>
      <c r="H4637" s="196" t="s">
        <v>10619</v>
      </c>
      <c r="I4637" s="197">
        <v>0</v>
      </c>
      <c r="J4637" s="197">
        <v>587864.15</v>
      </c>
      <c r="K4637" s="198">
        <f t="shared" si="72"/>
        <v>587864.15</v>
      </c>
      <c r="L4637" s="199" t="s">
        <v>1580</v>
      </c>
    </row>
    <row r="4638" spans="1:12" ht="56.25" customHeight="1">
      <c r="A4638" s="200" t="s">
        <v>631</v>
      </c>
      <c r="B4638" s="193" t="s">
        <v>632</v>
      </c>
      <c r="C4638" s="194">
        <v>42831</v>
      </c>
      <c r="D4638" s="194" t="s">
        <v>10620</v>
      </c>
      <c r="E4638" s="195" t="s">
        <v>1289</v>
      </c>
      <c r="F4638" s="195">
        <v>13157475</v>
      </c>
      <c r="G4638" s="195"/>
      <c r="H4638" s="196" t="s">
        <v>10621</v>
      </c>
      <c r="I4638" s="197">
        <v>0</v>
      </c>
      <c r="J4638" s="197">
        <v>10212.049999999999</v>
      </c>
      <c r="K4638" s="198">
        <f t="shared" si="72"/>
        <v>10212.049999999999</v>
      </c>
      <c r="L4638" s="199" t="s">
        <v>1580</v>
      </c>
    </row>
    <row r="4639" spans="1:12" ht="56.25" customHeight="1">
      <c r="A4639" s="200">
        <v>76</v>
      </c>
      <c r="B4639" s="193" t="s">
        <v>751</v>
      </c>
      <c r="C4639" s="194">
        <v>42831</v>
      </c>
      <c r="D4639" s="194" t="s">
        <v>10622</v>
      </c>
      <c r="E4639" s="195" t="s">
        <v>1728</v>
      </c>
      <c r="F4639" s="195">
        <v>13128791</v>
      </c>
      <c r="G4639" s="195"/>
      <c r="H4639" s="196" t="s">
        <v>10623</v>
      </c>
      <c r="I4639" s="197">
        <v>0</v>
      </c>
      <c r="J4639" s="197">
        <v>1000000</v>
      </c>
      <c r="K4639" s="198">
        <f t="shared" si="72"/>
        <v>1000000</v>
      </c>
      <c r="L4639" s="199" t="s">
        <v>1580</v>
      </c>
    </row>
    <row r="4640" spans="1:12" ht="56.25" customHeight="1">
      <c r="A4640" s="200" t="s">
        <v>629</v>
      </c>
      <c r="B4640" s="193" t="s">
        <v>751</v>
      </c>
      <c r="C4640" s="194">
        <v>42831</v>
      </c>
      <c r="D4640" s="194" t="s">
        <v>10624</v>
      </c>
      <c r="E4640" s="195" t="s">
        <v>6</v>
      </c>
      <c r="F4640" s="195">
        <v>822084</v>
      </c>
      <c r="G4640" s="195"/>
      <c r="H4640" s="196" t="s">
        <v>10625</v>
      </c>
      <c r="I4640" s="197">
        <v>0</v>
      </c>
      <c r="J4640" s="197">
        <v>10000</v>
      </c>
      <c r="K4640" s="198">
        <f t="shared" si="72"/>
        <v>10000</v>
      </c>
      <c r="L4640" s="199" t="s">
        <v>1580</v>
      </c>
    </row>
    <row r="4641" spans="1:12" ht="56.25" customHeight="1">
      <c r="A4641" s="200" t="s">
        <v>635</v>
      </c>
      <c r="B4641" s="193" t="s">
        <v>751</v>
      </c>
      <c r="C4641" s="194">
        <v>42831</v>
      </c>
      <c r="D4641" s="194" t="s">
        <v>10626</v>
      </c>
      <c r="E4641" s="195" t="s">
        <v>6</v>
      </c>
      <c r="F4641" s="195">
        <v>822136</v>
      </c>
      <c r="G4641" s="195"/>
      <c r="H4641" s="196" t="s">
        <v>10627</v>
      </c>
      <c r="I4641" s="197">
        <v>0</v>
      </c>
      <c r="J4641" s="197">
        <v>568952.21</v>
      </c>
      <c r="K4641" s="198">
        <f t="shared" si="72"/>
        <v>568952.21</v>
      </c>
      <c r="L4641" s="199" t="s">
        <v>1580</v>
      </c>
    </row>
    <row r="4642" spans="1:12" ht="56.25" customHeight="1">
      <c r="A4642" s="200" t="s">
        <v>631</v>
      </c>
      <c r="B4642" s="193" t="s">
        <v>632</v>
      </c>
      <c r="C4642" s="194">
        <v>42831</v>
      </c>
      <c r="D4642" s="194" t="s">
        <v>10628</v>
      </c>
      <c r="E4642" s="195" t="s">
        <v>6</v>
      </c>
      <c r="F4642" s="195">
        <v>884165</v>
      </c>
      <c r="G4642" s="195"/>
      <c r="H4642" s="196" t="s">
        <v>10629</v>
      </c>
      <c r="I4642" s="197">
        <v>0</v>
      </c>
      <c r="J4642" s="197">
        <v>244015.75</v>
      </c>
      <c r="K4642" s="198">
        <f t="shared" si="72"/>
        <v>244015.75</v>
      </c>
      <c r="L4642" s="199" t="s">
        <v>1580</v>
      </c>
    </row>
    <row r="4643" spans="1:12" ht="56.25" customHeight="1">
      <c r="A4643" s="200">
        <v>670</v>
      </c>
      <c r="B4643" s="193" t="s">
        <v>751</v>
      </c>
      <c r="C4643" s="194">
        <v>42831</v>
      </c>
      <c r="D4643" s="194" t="s">
        <v>10630</v>
      </c>
      <c r="E4643" s="195" t="s">
        <v>6</v>
      </c>
      <c r="F4643" s="195">
        <v>884175</v>
      </c>
      <c r="G4643" s="195"/>
      <c r="H4643" s="196" t="s">
        <v>10631</v>
      </c>
      <c r="I4643" s="197">
        <v>0</v>
      </c>
      <c r="J4643" s="197">
        <v>399281</v>
      </c>
      <c r="K4643" s="198">
        <f t="shared" si="72"/>
        <v>399281</v>
      </c>
      <c r="L4643" s="199" t="s">
        <v>1580</v>
      </c>
    </row>
    <row r="4644" spans="1:12" ht="56.25" customHeight="1">
      <c r="A4644" s="200">
        <v>342</v>
      </c>
      <c r="B4644" s="193" t="s">
        <v>751</v>
      </c>
      <c r="C4644" s="194">
        <v>42831</v>
      </c>
      <c r="D4644" s="194" t="s">
        <v>10632</v>
      </c>
      <c r="E4644" s="195" t="s">
        <v>6</v>
      </c>
      <c r="F4644" s="195">
        <v>884176</v>
      </c>
      <c r="G4644" s="195"/>
      <c r="H4644" s="196" t="s">
        <v>10633</v>
      </c>
      <c r="I4644" s="197">
        <v>0</v>
      </c>
      <c r="J4644" s="197">
        <v>730505.02</v>
      </c>
      <c r="K4644" s="198">
        <f t="shared" si="72"/>
        <v>730505.02</v>
      </c>
      <c r="L4644" s="199" t="s">
        <v>1580</v>
      </c>
    </row>
    <row r="4645" spans="1:12" ht="56.25" customHeight="1">
      <c r="A4645" s="200">
        <v>670</v>
      </c>
      <c r="B4645" s="193" t="s">
        <v>751</v>
      </c>
      <c r="C4645" s="194">
        <v>42831</v>
      </c>
      <c r="D4645" s="194" t="s">
        <v>10634</v>
      </c>
      <c r="E4645" s="195" t="s">
        <v>6</v>
      </c>
      <c r="F4645" s="195">
        <v>884180</v>
      </c>
      <c r="G4645" s="195"/>
      <c r="H4645" s="196" t="s">
        <v>10635</v>
      </c>
      <c r="I4645" s="197">
        <v>0</v>
      </c>
      <c r="J4645" s="197">
        <v>110000</v>
      </c>
      <c r="K4645" s="198">
        <f t="shared" si="72"/>
        <v>110000</v>
      </c>
      <c r="L4645" s="199" t="s">
        <v>1580</v>
      </c>
    </row>
    <row r="4646" spans="1:12" ht="56.25" customHeight="1">
      <c r="A4646" s="200">
        <v>10</v>
      </c>
      <c r="B4646" s="193" t="s">
        <v>1384</v>
      </c>
      <c r="C4646" s="194">
        <v>42831</v>
      </c>
      <c r="D4646" s="194" t="s">
        <v>10636</v>
      </c>
      <c r="E4646" s="195" t="s">
        <v>15</v>
      </c>
      <c r="F4646" s="195">
        <v>417695</v>
      </c>
      <c r="G4646" s="195"/>
      <c r="H4646" s="196" t="s">
        <v>10637</v>
      </c>
      <c r="I4646" s="197">
        <v>50</v>
      </c>
      <c r="J4646" s="197">
        <v>0</v>
      </c>
      <c r="K4646" s="198">
        <f t="shared" si="72"/>
        <v>50</v>
      </c>
      <c r="L4646" s="199" t="s">
        <v>1580</v>
      </c>
    </row>
    <row r="4647" spans="1:12" ht="56.25" customHeight="1">
      <c r="A4647" s="200">
        <v>87</v>
      </c>
      <c r="B4647" s="193" t="s">
        <v>751</v>
      </c>
      <c r="C4647" s="194">
        <v>42831</v>
      </c>
      <c r="D4647" s="194" t="s">
        <v>10638</v>
      </c>
      <c r="E4647" s="195" t="s">
        <v>11</v>
      </c>
      <c r="F4647" s="195">
        <v>884192</v>
      </c>
      <c r="G4647" s="195"/>
      <c r="H4647" s="196" t="s">
        <v>10639</v>
      </c>
      <c r="I4647" s="197">
        <v>7015.51</v>
      </c>
      <c r="J4647" s="197">
        <v>0</v>
      </c>
      <c r="K4647" s="198">
        <f t="shared" si="72"/>
        <v>7015.51</v>
      </c>
      <c r="L4647" s="199" t="s">
        <v>1580</v>
      </c>
    </row>
    <row r="4648" spans="1:12" ht="56.25" customHeight="1">
      <c r="A4648" s="200">
        <v>10</v>
      </c>
      <c r="B4648" s="193" t="s">
        <v>1384</v>
      </c>
      <c r="C4648" s="194">
        <v>42831</v>
      </c>
      <c r="D4648" s="194" t="s">
        <v>10640</v>
      </c>
      <c r="E4648" s="195" t="s">
        <v>15</v>
      </c>
      <c r="F4648" s="195">
        <v>417699</v>
      </c>
      <c r="G4648" s="195"/>
      <c r="H4648" s="196" t="s">
        <v>10641</v>
      </c>
      <c r="I4648" s="197">
        <v>50</v>
      </c>
      <c r="J4648" s="197">
        <v>0</v>
      </c>
      <c r="K4648" s="198">
        <f t="shared" si="72"/>
        <v>50</v>
      </c>
      <c r="L4648" s="199" t="s">
        <v>1580</v>
      </c>
    </row>
    <row r="4649" spans="1:12" ht="56.25" customHeight="1">
      <c r="A4649" s="200">
        <v>10</v>
      </c>
      <c r="B4649" s="193" t="s">
        <v>1384</v>
      </c>
      <c r="C4649" s="194">
        <v>42831</v>
      </c>
      <c r="D4649" s="194" t="s">
        <v>10642</v>
      </c>
      <c r="E4649" s="195" t="s">
        <v>15</v>
      </c>
      <c r="F4649" s="195">
        <v>417701</v>
      </c>
      <c r="G4649" s="195"/>
      <c r="H4649" s="196" t="s">
        <v>10643</v>
      </c>
      <c r="I4649" s="197">
        <v>50</v>
      </c>
      <c r="J4649" s="197">
        <v>0</v>
      </c>
      <c r="K4649" s="198">
        <f t="shared" si="72"/>
        <v>50</v>
      </c>
      <c r="L4649" s="199" t="s">
        <v>1580</v>
      </c>
    </row>
    <row r="4650" spans="1:12" ht="56.25" customHeight="1">
      <c r="A4650" s="200">
        <v>52</v>
      </c>
      <c r="B4650" s="193" t="s">
        <v>751</v>
      </c>
      <c r="C4650" s="194">
        <v>42831</v>
      </c>
      <c r="D4650" s="194" t="s">
        <v>10644</v>
      </c>
      <c r="E4650" s="195" t="s">
        <v>15</v>
      </c>
      <c r="F4650" s="195">
        <v>2041</v>
      </c>
      <c r="G4650" s="195"/>
      <c r="H4650" s="196" t="s">
        <v>10645</v>
      </c>
      <c r="I4650" s="197">
        <v>412.83</v>
      </c>
      <c r="J4650" s="197">
        <v>0</v>
      </c>
      <c r="K4650" s="198">
        <f t="shared" si="72"/>
        <v>412.83</v>
      </c>
      <c r="L4650" s="199" t="s">
        <v>1580</v>
      </c>
    </row>
    <row r="4651" spans="1:12" ht="56.25" customHeight="1">
      <c r="A4651" s="200">
        <v>10</v>
      </c>
      <c r="B4651" s="193" t="s">
        <v>1384</v>
      </c>
      <c r="C4651" s="194">
        <v>42831</v>
      </c>
      <c r="D4651" s="194" t="s">
        <v>10646</v>
      </c>
      <c r="E4651" s="195" t="s">
        <v>15</v>
      </c>
      <c r="F4651" s="195">
        <v>2042</v>
      </c>
      <c r="G4651" s="195"/>
      <c r="H4651" s="196" t="s">
        <v>10647</v>
      </c>
      <c r="I4651" s="197">
        <v>359.25</v>
      </c>
      <c r="J4651" s="197">
        <v>0</v>
      </c>
      <c r="K4651" s="198">
        <f t="shared" si="72"/>
        <v>359.25</v>
      </c>
      <c r="L4651" s="199" t="s">
        <v>1580</v>
      </c>
    </row>
    <row r="4652" spans="1:12" ht="56.25" customHeight="1">
      <c r="A4652" s="200">
        <v>10</v>
      </c>
      <c r="B4652" s="193" t="s">
        <v>1384</v>
      </c>
      <c r="C4652" s="194">
        <v>42831</v>
      </c>
      <c r="D4652" s="194" t="s">
        <v>10648</v>
      </c>
      <c r="E4652" s="195" t="s">
        <v>15</v>
      </c>
      <c r="F4652" s="195">
        <v>2043</v>
      </c>
      <c r="G4652" s="195"/>
      <c r="H4652" s="196" t="s">
        <v>10649</v>
      </c>
      <c r="I4652" s="197">
        <v>308.76</v>
      </c>
      <c r="J4652" s="197">
        <v>0</v>
      </c>
      <c r="K4652" s="198">
        <f t="shared" si="72"/>
        <v>308.76</v>
      </c>
      <c r="L4652" s="199" t="s">
        <v>1580</v>
      </c>
    </row>
    <row r="4653" spans="1:12" ht="56.25" customHeight="1">
      <c r="A4653" s="200">
        <v>513</v>
      </c>
      <c r="B4653" s="193" t="s">
        <v>751</v>
      </c>
      <c r="C4653" s="194">
        <v>42831</v>
      </c>
      <c r="D4653" s="194" t="s">
        <v>10650</v>
      </c>
      <c r="E4653" s="195" t="s">
        <v>15</v>
      </c>
      <c r="F4653" s="195">
        <v>2044</v>
      </c>
      <c r="G4653" s="195"/>
      <c r="H4653" s="196" t="s">
        <v>10651</v>
      </c>
      <c r="I4653" s="197">
        <v>1514.54</v>
      </c>
      <c r="J4653" s="197">
        <v>0</v>
      </c>
      <c r="K4653" s="198">
        <f t="shared" si="72"/>
        <v>1514.54</v>
      </c>
      <c r="L4653" s="199" t="s">
        <v>1580</v>
      </c>
    </row>
    <row r="4654" spans="1:12" ht="56.25" customHeight="1">
      <c r="A4654" s="200">
        <v>132</v>
      </c>
      <c r="B4654" s="193" t="s">
        <v>751</v>
      </c>
      <c r="C4654" s="194">
        <v>42831</v>
      </c>
      <c r="D4654" s="194" t="s">
        <v>10652</v>
      </c>
      <c r="E4654" s="195" t="s">
        <v>15</v>
      </c>
      <c r="F4654" s="195">
        <v>2039</v>
      </c>
      <c r="G4654" s="195"/>
      <c r="H4654" s="196" t="s">
        <v>10653</v>
      </c>
      <c r="I4654" s="197">
        <v>1310.94</v>
      </c>
      <c r="J4654" s="197">
        <v>0</v>
      </c>
      <c r="K4654" s="198">
        <f t="shared" si="72"/>
        <v>1310.94</v>
      </c>
      <c r="L4654" s="199" t="s">
        <v>1580</v>
      </c>
    </row>
    <row r="4655" spans="1:12" ht="56.25" customHeight="1">
      <c r="A4655" s="200">
        <v>513</v>
      </c>
      <c r="B4655" s="193" t="s">
        <v>751</v>
      </c>
      <c r="C4655" s="194">
        <v>42831</v>
      </c>
      <c r="D4655" s="194" t="s">
        <v>10654</v>
      </c>
      <c r="E4655" s="195" t="s">
        <v>15</v>
      </c>
      <c r="F4655" s="195">
        <v>2035</v>
      </c>
      <c r="G4655" s="195"/>
      <c r="H4655" s="196" t="s">
        <v>10655</v>
      </c>
      <c r="I4655" s="197">
        <v>103069.5</v>
      </c>
      <c r="J4655" s="197">
        <v>0</v>
      </c>
      <c r="K4655" s="198">
        <f t="shared" si="72"/>
        <v>103069.5</v>
      </c>
      <c r="L4655" s="199" t="s">
        <v>1580</v>
      </c>
    </row>
    <row r="4656" spans="1:12" ht="56.25" customHeight="1">
      <c r="A4656" s="200">
        <v>244</v>
      </c>
      <c r="B4656" s="193" t="s">
        <v>751</v>
      </c>
      <c r="C4656" s="194">
        <v>42831</v>
      </c>
      <c r="D4656" s="194" t="s">
        <v>10656</v>
      </c>
      <c r="E4656" s="195" t="s">
        <v>15</v>
      </c>
      <c r="F4656" s="195">
        <v>2037</v>
      </c>
      <c r="G4656" s="195"/>
      <c r="H4656" s="196" t="s">
        <v>10657</v>
      </c>
      <c r="I4656" s="197">
        <v>390.39</v>
      </c>
      <c r="J4656" s="197">
        <v>0</v>
      </c>
      <c r="K4656" s="198">
        <f t="shared" si="72"/>
        <v>390.39</v>
      </c>
      <c r="L4656" s="199" t="s">
        <v>1580</v>
      </c>
    </row>
    <row r="4657" spans="1:12" ht="56.25" customHeight="1">
      <c r="A4657" s="200">
        <v>10</v>
      </c>
      <c r="B4657" s="193" t="s">
        <v>1384</v>
      </c>
      <c r="C4657" s="194">
        <v>42831</v>
      </c>
      <c r="D4657" s="194" t="s">
        <v>10658</v>
      </c>
      <c r="E4657" s="195" t="s">
        <v>15</v>
      </c>
      <c r="F4657" s="195">
        <v>418547</v>
      </c>
      <c r="G4657" s="195"/>
      <c r="H4657" s="196" t="s">
        <v>10659</v>
      </c>
      <c r="I4657" s="197">
        <v>50</v>
      </c>
      <c r="J4657" s="197">
        <v>0</v>
      </c>
      <c r="K4657" s="198">
        <f t="shared" si="72"/>
        <v>50</v>
      </c>
      <c r="L4657" s="199" t="s">
        <v>1580</v>
      </c>
    </row>
    <row r="4658" spans="1:12" ht="56.25" customHeight="1">
      <c r="A4658" s="200">
        <v>513</v>
      </c>
      <c r="B4658" s="193" t="s">
        <v>751</v>
      </c>
      <c r="C4658" s="194">
        <v>42831</v>
      </c>
      <c r="D4658" s="194" t="s">
        <v>10660</v>
      </c>
      <c r="E4658" s="195" t="s">
        <v>15</v>
      </c>
      <c r="F4658" s="195">
        <v>418549</v>
      </c>
      <c r="G4658" s="195"/>
      <c r="H4658" s="196" t="s">
        <v>10661</v>
      </c>
      <c r="I4658" s="197">
        <v>50</v>
      </c>
      <c r="J4658" s="197">
        <v>0</v>
      </c>
      <c r="K4658" s="198">
        <f t="shared" si="72"/>
        <v>50</v>
      </c>
      <c r="L4658" s="199" t="s">
        <v>1580</v>
      </c>
    </row>
    <row r="4659" spans="1:12" ht="56.25" customHeight="1">
      <c r="A4659" s="200">
        <v>513</v>
      </c>
      <c r="B4659" s="193" t="s">
        <v>751</v>
      </c>
      <c r="C4659" s="194">
        <v>42831</v>
      </c>
      <c r="D4659" s="194" t="s">
        <v>10662</v>
      </c>
      <c r="E4659" s="195" t="s">
        <v>15</v>
      </c>
      <c r="F4659" s="195">
        <v>418551</v>
      </c>
      <c r="G4659" s="195"/>
      <c r="H4659" s="196" t="s">
        <v>10663</v>
      </c>
      <c r="I4659" s="197">
        <v>50</v>
      </c>
      <c r="J4659" s="197">
        <v>0</v>
      </c>
      <c r="K4659" s="198">
        <f t="shared" si="72"/>
        <v>50</v>
      </c>
      <c r="L4659" s="199" t="s">
        <v>1580</v>
      </c>
    </row>
    <row r="4660" spans="1:12" ht="56.25" customHeight="1">
      <c r="A4660" s="200">
        <v>203</v>
      </c>
      <c r="B4660" s="193" t="s">
        <v>751</v>
      </c>
      <c r="C4660" s="194">
        <v>42831</v>
      </c>
      <c r="D4660" s="194" t="s">
        <v>10664</v>
      </c>
      <c r="E4660" s="195" t="s">
        <v>1728</v>
      </c>
      <c r="F4660" s="195">
        <v>13114238</v>
      </c>
      <c r="G4660" s="195"/>
      <c r="H4660" s="196" t="s">
        <v>10665</v>
      </c>
      <c r="I4660" s="197">
        <v>194880</v>
      </c>
      <c r="J4660" s="197">
        <v>0</v>
      </c>
      <c r="K4660" s="198">
        <f t="shared" si="72"/>
        <v>194880</v>
      </c>
      <c r="L4660" s="199" t="s">
        <v>1580</v>
      </c>
    </row>
    <row r="4661" spans="1:12" ht="56.25" customHeight="1">
      <c r="A4661" s="200">
        <v>513</v>
      </c>
      <c r="B4661" s="193" t="s">
        <v>751</v>
      </c>
      <c r="C4661" s="194">
        <v>42831</v>
      </c>
      <c r="D4661" s="194" t="s">
        <v>10666</v>
      </c>
      <c r="E4661" s="195" t="s">
        <v>11</v>
      </c>
      <c r="F4661" s="195">
        <v>884140</v>
      </c>
      <c r="G4661" s="195"/>
      <c r="H4661" s="196" t="s">
        <v>10667</v>
      </c>
      <c r="I4661" s="197">
        <v>270</v>
      </c>
      <c r="J4661" s="197">
        <v>0</v>
      </c>
      <c r="K4661" s="198">
        <f t="shared" si="72"/>
        <v>270</v>
      </c>
      <c r="L4661" s="199" t="s">
        <v>1580</v>
      </c>
    </row>
    <row r="4662" spans="1:12" ht="56.25" customHeight="1">
      <c r="A4662" s="200">
        <v>119</v>
      </c>
      <c r="B4662" s="193" t="s">
        <v>751</v>
      </c>
      <c r="C4662" s="194">
        <v>42831</v>
      </c>
      <c r="D4662" s="194" t="s">
        <v>10668</v>
      </c>
      <c r="E4662" s="195" t="s">
        <v>11</v>
      </c>
      <c r="F4662" s="195">
        <v>884170</v>
      </c>
      <c r="G4662" s="195"/>
      <c r="H4662" s="196" t="s">
        <v>10669</v>
      </c>
      <c r="I4662" s="197">
        <v>50</v>
      </c>
      <c r="J4662" s="197">
        <v>0</v>
      </c>
      <c r="K4662" s="198">
        <f t="shared" si="72"/>
        <v>50</v>
      </c>
      <c r="L4662" s="199" t="s">
        <v>1580</v>
      </c>
    </row>
    <row r="4663" spans="1:12" ht="56.25" customHeight="1">
      <c r="A4663" s="200">
        <v>291</v>
      </c>
      <c r="B4663" s="193" t="s">
        <v>751</v>
      </c>
      <c r="C4663" s="194">
        <v>42831</v>
      </c>
      <c r="D4663" s="194" t="s">
        <v>10670</v>
      </c>
      <c r="E4663" s="195" t="s">
        <v>13</v>
      </c>
      <c r="F4663" s="195">
        <v>884181</v>
      </c>
      <c r="G4663" s="195"/>
      <c r="H4663" s="196" t="s">
        <v>10671</v>
      </c>
      <c r="I4663" s="197">
        <v>471.47</v>
      </c>
      <c r="J4663" s="197">
        <v>0</v>
      </c>
      <c r="K4663" s="198">
        <f t="shared" si="72"/>
        <v>471.47</v>
      </c>
      <c r="L4663" s="199" t="s">
        <v>1580</v>
      </c>
    </row>
    <row r="4664" spans="1:12" ht="56.25" customHeight="1">
      <c r="A4664" s="200">
        <v>291</v>
      </c>
      <c r="B4664" s="193" t="s">
        <v>751</v>
      </c>
      <c r="C4664" s="194">
        <v>42831</v>
      </c>
      <c r="D4664" s="194" t="s">
        <v>10672</v>
      </c>
      <c r="E4664" s="195" t="s">
        <v>11</v>
      </c>
      <c r="F4664" s="195">
        <v>884181</v>
      </c>
      <c r="G4664" s="195"/>
      <c r="H4664" s="196" t="s">
        <v>10673</v>
      </c>
      <c r="I4664" s="197">
        <v>50</v>
      </c>
      <c r="J4664" s="197">
        <v>0</v>
      </c>
      <c r="K4664" s="198">
        <f t="shared" si="72"/>
        <v>50</v>
      </c>
      <c r="L4664" s="199" t="s">
        <v>1580</v>
      </c>
    </row>
    <row r="4665" spans="1:12" ht="56.25" customHeight="1">
      <c r="A4665" s="200">
        <v>513</v>
      </c>
      <c r="B4665" s="193" t="s">
        <v>751</v>
      </c>
      <c r="C4665" s="194">
        <v>42831</v>
      </c>
      <c r="D4665" s="194" t="s">
        <v>10674</v>
      </c>
      <c r="E4665" s="195" t="s">
        <v>11</v>
      </c>
      <c r="F4665" s="195">
        <v>884184</v>
      </c>
      <c r="G4665" s="195"/>
      <c r="H4665" s="196" t="s">
        <v>10675</v>
      </c>
      <c r="I4665" s="197">
        <v>490</v>
      </c>
      <c r="J4665" s="197">
        <v>0</v>
      </c>
      <c r="K4665" s="198">
        <f t="shared" si="72"/>
        <v>490</v>
      </c>
      <c r="L4665" s="199" t="s">
        <v>1580</v>
      </c>
    </row>
    <row r="4666" spans="1:12" ht="56.25" customHeight="1">
      <c r="A4666" s="200">
        <v>10</v>
      </c>
      <c r="B4666" s="193" t="s">
        <v>1384</v>
      </c>
      <c r="C4666" s="194">
        <v>42831</v>
      </c>
      <c r="D4666" s="194" t="s">
        <v>10676</v>
      </c>
      <c r="E4666" s="195" t="s">
        <v>15</v>
      </c>
      <c r="F4666" s="195">
        <v>417697</v>
      </c>
      <c r="G4666" s="195"/>
      <c r="H4666" s="196" t="s">
        <v>10677</v>
      </c>
      <c r="I4666" s="197">
        <v>50</v>
      </c>
      <c r="J4666" s="197">
        <v>0</v>
      </c>
      <c r="K4666" s="198">
        <f t="shared" si="72"/>
        <v>50</v>
      </c>
      <c r="L4666" s="199" t="s">
        <v>1580</v>
      </c>
    </row>
    <row r="4667" spans="1:12" ht="56.25" customHeight="1">
      <c r="A4667" s="200">
        <v>10</v>
      </c>
      <c r="B4667" s="193" t="s">
        <v>1384</v>
      </c>
      <c r="C4667" s="194">
        <v>42832</v>
      </c>
      <c r="D4667" s="194" t="s">
        <v>10678</v>
      </c>
      <c r="E4667" s="195" t="s">
        <v>6</v>
      </c>
      <c r="F4667" s="195">
        <v>418934</v>
      </c>
      <c r="G4667" s="195"/>
      <c r="H4667" s="196" t="s">
        <v>10679</v>
      </c>
      <c r="I4667" s="197">
        <v>0</v>
      </c>
      <c r="J4667" s="197">
        <v>22074.25</v>
      </c>
      <c r="K4667" s="198">
        <f t="shared" si="72"/>
        <v>22074.25</v>
      </c>
      <c r="L4667" s="199" t="s">
        <v>1580</v>
      </c>
    </row>
    <row r="4668" spans="1:12" ht="56.25" customHeight="1">
      <c r="A4668" s="200">
        <v>10</v>
      </c>
      <c r="B4668" s="193" t="s">
        <v>1384</v>
      </c>
      <c r="C4668" s="194">
        <v>42832</v>
      </c>
      <c r="D4668" s="194" t="s">
        <v>10680</v>
      </c>
      <c r="E4668" s="195" t="s">
        <v>6</v>
      </c>
      <c r="F4668" s="195">
        <v>418936</v>
      </c>
      <c r="G4668" s="195"/>
      <c r="H4668" s="196" t="s">
        <v>10681</v>
      </c>
      <c r="I4668" s="197">
        <v>0</v>
      </c>
      <c r="J4668" s="197">
        <v>110754.7</v>
      </c>
      <c r="K4668" s="198">
        <f t="shared" si="72"/>
        <v>110754.7</v>
      </c>
      <c r="L4668" s="199" t="s">
        <v>1580</v>
      </c>
    </row>
    <row r="4669" spans="1:12" ht="56.25" customHeight="1">
      <c r="A4669" s="200">
        <v>10</v>
      </c>
      <c r="B4669" s="193" t="s">
        <v>1384</v>
      </c>
      <c r="C4669" s="194">
        <v>42832</v>
      </c>
      <c r="D4669" s="194" t="s">
        <v>10682</v>
      </c>
      <c r="E4669" s="195" t="s">
        <v>6</v>
      </c>
      <c r="F4669" s="195">
        <v>418938</v>
      </c>
      <c r="G4669" s="195"/>
      <c r="H4669" s="196" t="s">
        <v>10683</v>
      </c>
      <c r="I4669" s="197">
        <v>0</v>
      </c>
      <c r="J4669" s="197">
        <v>43118.53</v>
      </c>
      <c r="K4669" s="198">
        <f t="shared" si="72"/>
        <v>43118.53</v>
      </c>
      <c r="L4669" s="199" t="s">
        <v>1580</v>
      </c>
    </row>
    <row r="4670" spans="1:12" ht="56.25" customHeight="1">
      <c r="A4670" s="200">
        <v>10</v>
      </c>
      <c r="B4670" s="193" t="s">
        <v>1384</v>
      </c>
      <c r="C4670" s="194">
        <v>42832</v>
      </c>
      <c r="D4670" s="194" t="s">
        <v>10684</v>
      </c>
      <c r="E4670" s="195" t="s">
        <v>6</v>
      </c>
      <c r="F4670" s="195">
        <v>419191</v>
      </c>
      <c r="G4670" s="195"/>
      <c r="H4670" s="196" t="s">
        <v>10685</v>
      </c>
      <c r="I4670" s="197">
        <v>0</v>
      </c>
      <c r="J4670" s="197">
        <v>86648.66</v>
      </c>
      <c r="K4670" s="198">
        <f t="shared" si="72"/>
        <v>86648.66</v>
      </c>
      <c r="L4670" s="199" t="s">
        <v>1580</v>
      </c>
    </row>
    <row r="4671" spans="1:12" ht="56.25" customHeight="1">
      <c r="A4671" s="200">
        <v>10</v>
      </c>
      <c r="B4671" s="193" t="s">
        <v>1384</v>
      </c>
      <c r="C4671" s="194">
        <v>42832</v>
      </c>
      <c r="D4671" s="194" t="s">
        <v>10686</v>
      </c>
      <c r="E4671" s="195" t="s">
        <v>6</v>
      </c>
      <c r="F4671" s="195">
        <v>419828</v>
      </c>
      <c r="G4671" s="195"/>
      <c r="H4671" s="196" t="s">
        <v>10687</v>
      </c>
      <c r="I4671" s="197">
        <v>0</v>
      </c>
      <c r="J4671" s="197">
        <v>41434.400000000001</v>
      </c>
      <c r="K4671" s="198">
        <f t="shared" si="72"/>
        <v>41434.400000000001</v>
      </c>
      <c r="L4671" s="199" t="s">
        <v>1580</v>
      </c>
    </row>
    <row r="4672" spans="1:12" ht="56.25" customHeight="1">
      <c r="A4672" s="200" t="s">
        <v>629</v>
      </c>
      <c r="B4672" s="193" t="s">
        <v>751</v>
      </c>
      <c r="C4672" s="194">
        <v>42832</v>
      </c>
      <c r="D4672" s="194" t="s">
        <v>10688</v>
      </c>
      <c r="E4672" s="195" t="s">
        <v>6</v>
      </c>
      <c r="F4672" s="195">
        <v>822545</v>
      </c>
      <c r="G4672" s="195"/>
      <c r="H4672" s="196" t="s">
        <v>10689</v>
      </c>
      <c r="I4672" s="197">
        <v>0</v>
      </c>
      <c r="J4672" s="197">
        <v>292000</v>
      </c>
      <c r="K4672" s="198">
        <f t="shared" si="72"/>
        <v>292000</v>
      </c>
      <c r="L4672" s="199" t="s">
        <v>1580</v>
      </c>
    </row>
    <row r="4673" spans="1:12" ht="56.25" customHeight="1">
      <c r="A4673" s="200">
        <v>291</v>
      </c>
      <c r="B4673" s="193" t="s">
        <v>751</v>
      </c>
      <c r="C4673" s="194">
        <v>42832</v>
      </c>
      <c r="D4673" s="194" t="s">
        <v>10690</v>
      </c>
      <c r="E4673" s="195" t="s">
        <v>6</v>
      </c>
      <c r="F4673" s="195">
        <v>822553</v>
      </c>
      <c r="G4673" s="195"/>
      <c r="H4673" s="196" t="s">
        <v>10691</v>
      </c>
      <c r="I4673" s="197">
        <v>0</v>
      </c>
      <c r="J4673" s="197">
        <v>88451.23</v>
      </c>
      <c r="K4673" s="198">
        <f t="shared" si="72"/>
        <v>88451.23</v>
      </c>
      <c r="L4673" s="199" t="s">
        <v>1580</v>
      </c>
    </row>
    <row r="4674" spans="1:12" ht="56.25" customHeight="1">
      <c r="A4674" s="200">
        <v>132</v>
      </c>
      <c r="B4674" s="193" t="s">
        <v>751</v>
      </c>
      <c r="C4674" s="194">
        <v>42832</v>
      </c>
      <c r="D4674" s="194" t="s">
        <v>10692</v>
      </c>
      <c r="E4674" s="195" t="s">
        <v>6</v>
      </c>
      <c r="F4674" s="195">
        <v>884220</v>
      </c>
      <c r="G4674" s="195"/>
      <c r="H4674" s="196" t="s">
        <v>10693</v>
      </c>
      <c r="I4674" s="197">
        <v>0</v>
      </c>
      <c r="J4674" s="197">
        <v>22618264.390000001</v>
      </c>
      <c r="K4674" s="198">
        <f t="shared" si="72"/>
        <v>22618264.390000001</v>
      </c>
      <c r="L4674" s="199" t="s">
        <v>1580</v>
      </c>
    </row>
    <row r="4675" spans="1:12" ht="56.25" customHeight="1">
      <c r="A4675" s="200">
        <v>10</v>
      </c>
      <c r="B4675" s="193" t="s">
        <v>1384</v>
      </c>
      <c r="C4675" s="194">
        <v>42832</v>
      </c>
      <c r="D4675" s="194" t="s">
        <v>10694</v>
      </c>
      <c r="E4675" s="195" t="s">
        <v>6</v>
      </c>
      <c r="F4675" s="195">
        <v>884280</v>
      </c>
      <c r="G4675" s="195"/>
      <c r="H4675" s="196" t="s">
        <v>10695</v>
      </c>
      <c r="I4675" s="197">
        <v>0</v>
      </c>
      <c r="J4675" s="197">
        <v>29935.33</v>
      </c>
      <c r="K4675" s="198">
        <f t="shared" si="72"/>
        <v>29935.33</v>
      </c>
      <c r="L4675" s="199" t="s">
        <v>1580</v>
      </c>
    </row>
    <row r="4676" spans="1:12" ht="56.25" customHeight="1">
      <c r="A4676" s="200">
        <v>582</v>
      </c>
      <c r="B4676" s="193" t="s">
        <v>751</v>
      </c>
      <c r="C4676" s="194">
        <v>42832</v>
      </c>
      <c r="D4676" s="194" t="s">
        <v>10696</v>
      </c>
      <c r="E4676" s="195" t="s">
        <v>6</v>
      </c>
      <c r="F4676" s="195">
        <v>884320</v>
      </c>
      <c r="G4676" s="195"/>
      <c r="H4676" s="196" t="s">
        <v>10697</v>
      </c>
      <c r="I4676" s="197">
        <v>0</v>
      </c>
      <c r="J4676" s="197">
        <v>1213</v>
      </c>
      <c r="K4676" s="198">
        <f t="shared" si="72"/>
        <v>1213</v>
      </c>
      <c r="L4676" s="199" t="s">
        <v>1580</v>
      </c>
    </row>
    <row r="4677" spans="1:12" ht="56.25" customHeight="1">
      <c r="A4677" s="200">
        <v>25</v>
      </c>
      <c r="B4677" s="193" t="s">
        <v>1408</v>
      </c>
      <c r="C4677" s="194">
        <v>42832</v>
      </c>
      <c r="D4677" s="194" t="s">
        <v>10698</v>
      </c>
      <c r="E4677" s="195" t="s">
        <v>1728</v>
      </c>
      <c r="F4677" s="195">
        <v>13158045</v>
      </c>
      <c r="G4677" s="195"/>
      <c r="H4677" s="196" t="s">
        <v>10699</v>
      </c>
      <c r="I4677" s="197">
        <v>189660.56</v>
      </c>
      <c r="J4677" s="197">
        <v>0</v>
      </c>
      <c r="K4677" s="198">
        <f t="shared" si="72"/>
        <v>189660.56</v>
      </c>
      <c r="L4677" s="199" t="s">
        <v>1580</v>
      </c>
    </row>
    <row r="4678" spans="1:12" ht="56.25" customHeight="1">
      <c r="A4678" s="200">
        <v>25</v>
      </c>
      <c r="B4678" s="193" t="s">
        <v>1408</v>
      </c>
      <c r="C4678" s="194">
        <v>42832</v>
      </c>
      <c r="D4678" s="194" t="s">
        <v>10700</v>
      </c>
      <c r="E4678" s="195" t="s">
        <v>1728</v>
      </c>
      <c r="F4678" s="195">
        <v>13158043</v>
      </c>
      <c r="G4678" s="195"/>
      <c r="H4678" s="196" t="s">
        <v>10701</v>
      </c>
      <c r="I4678" s="197">
        <v>185648.68</v>
      </c>
      <c r="J4678" s="197">
        <v>0</v>
      </c>
      <c r="K4678" s="198">
        <f t="shared" si="72"/>
        <v>185648.68</v>
      </c>
      <c r="L4678" s="199" t="s">
        <v>1580</v>
      </c>
    </row>
    <row r="4679" spans="1:12" ht="56.25" customHeight="1">
      <c r="A4679" s="200">
        <v>25</v>
      </c>
      <c r="B4679" s="193" t="s">
        <v>1408</v>
      </c>
      <c r="C4679" s="194">
        <v>42832</v>
      </c>
      <c r="D4679" s="194" t="s">
        <v>10702</v>
      </c>
      <c r="E4679" s="195" t="s">
        <v>1728</v>
      </c>
      <c r="F4679" s="195">
        <v>13158042</v>
      </c>
      <c r="G4679" s="195"/>
      <c r="H4679" s="196" t="s">
        <v>10703</v>
      </c>
      <c r="I4679" s="197">
        <v>313906.3</v>
      </c>
      <c r="J4679" s="197">
        <v>0</v>
      </c>
      <c r="K4679" s="198">
        <f t="shared" si="72"/>
        <v>313906.3</v>
      </c>
      <c r="L4679" s="199" t="s">
        <v>1580</v>
      </c>
    </row>
    <row r="4680" spans="1:12" ht="56.25" customHeight="1">
      <c r="A4680" s="200">
        <v>25</v>
      </c>
      <c r="B4680" s="193" t="s">
        <v>1408</v>
      </c>
      <c r="C4680" s="194">
        <v>42832</v>
      </c>
      <c r="D4680" s="194" t="s">
        <v>10704</v>
      </c>
      <c r="E4680" s="195" t="s">
        <v>1728</v>
      </c>
      <c r="F4680" s="195">
        <v>13157772</v>
      </c>
      <c r="G4680" s="195"/>
      <c r="H4680" s="196" t="s">
        <v>10705</v>
      </c>
      <c r="I4680" s="197">
        <v>270932.36</v>
      </c>
      <c r="J4680" s="197">
        <v>0</v>
      </c>
      <c r="K4680" s="198">
        <f t="shared" si="72"/>
        <v>270932.36</v>
      </c>
      <c r="L4680" s="199" t="s">
        <v>1580</v>
      </c>
    </row>
    <row r="4681" spans="1:12" ht="56.25" customHeight="1">
      <c r="A4681" s="200">
        <v>25</v>
      </c>
      <c r="B4681" s="193" t="s">
        <v>1408</v>
      </c>
      <c r="C4681" s="194">
        <v>42832</v>
      </c>
      <c r="D4681" s="194" t="s">
        <v>10706</v>
      </c>
      <c r="E4681" s="195" t="s">
        <v>1728</v>
      </c>
      <c r="F4681" s="195">
        <v>13157691</v>
      </c>
      <c r="G4681" s="195"/>
      <c r="H4681" s="196" t="s">
        <v>10707</v>
      </c>
      <c r="I4681" s="197">
        <v>1481768.12</v>
      </c>
      <c r="J4681" s="197">
        <v>0</v>
      </c>
      <c r="K4681" s="198">
        <f t="shared" ref="K4681:K4744" si="73">+I4681+J4681</f>
        <v>1481768.12</v>
      </c>
      <c r="L4681" s="199" t="s">
        <v>1580</v>
      </c>
    </row>
    <row r="4682" spans="1:12" ht="56.25" customHeight="1">
      <c r="A4682" s="200">
        <v>25</v>
      </c>
      <c r="B4682" s="193" t="s">
        <v>1408</v>
      </c>
      <c r="C4682" s="194">
        <v>42832</v>
      </c>
      <c r="D4682" s="194" t="s">
        <v>10708</v>
      </c>
      <c r="E4682" s="195" t="s">
        <v>1728</v>
      </c>
      <c r="F4682" s="195">
        <v>13157671</v>
      </c>
      <c r="G4682" s="195"/>
      <c r="H4682" s="196" t="s">
        <v>10709</v>
      </c>
      <c r="I4682" s="197">
        <v>549005.98</v>
      </c>
      <c r="J4682" s="197">
        <v>0</v>
      </c>
      <c r="K4682" s="198">
        <f t="shared" si="73"/>
        <v>549005.98</v>
      </c>
      <c r="L4682" s="199" t="s">
        <v>1580</v>
      </c>
    </row>
    <row r="4683" spans="1:12" ht="56.25" customHeight="1">
      <c r="A4683" s="200">
        <v>513</v>
      </c>
      <c r="B4683" s="193" t="s">
        <v>751</v>
      </c>
      <c r="C4683" s="194">
        <v>42832</v>
      </c>
      <c r="D4683" s="194" t="s">
        <v>10710</v>
      </c>
      <c r="E4683" s="195" t="s">
        <v>11</v>
      </c>
      <c r="F4683" s="195">
        <v>884205</v>
      </c>
      <c r="G4683" s="195"/>
      <c r="H4683" s="196" t="s">
        <v>10711</v>
      </c>
      <c r="I4683" s="197">
        <v>270</v>
      </c>
      <c r="J4683" s="197">
        <v>0</v>
      </c>
      <c r="K4683" s="198">
        <f t="shared" si="73"/>
        <v>270</v>
      </c>
      <c r="L4683" s="199" t="s">
        <v>1580</v>
      </c>
    </row>
    <row r="4684" spans="1:12" ht="56.25" customHeight="1">
      <c r="A4684" s="200">
        <v>10</v>
      </c>
      <c r="B4684" s="193" t="s">
        <v>1384</v>
      </c>
      <c r="C4684" s="194">
        <v>42832</v>
      </c>
      <c r="D4684" s="194" t="s">
        <v>10712</v>
      </c>
      <c r="E4684" s="195" t="s">
        <v>11</v>
      </c>
      <c r="F4684" s="195">
        <v>884280</v>
      </c>
      <c r="G4684" s="195"/>
      <c r="H4684" s="196" t="s">
        <v>10713</v>
      </c>
      <c r="I4684" s="197">
        <v>50</v>
      </c>
      <c r="J4684" s="197">
        <v>0</v>
      </c>
      <c r="K4684" s="198">
        <f t="shared" si="73"/>
        <v>50</v>
      </c>
      <c r="L4684" s="199" t="s">
        <v>1580</v>
      </c>
    </row>
    <row r="4685" spans="1:12" ht="56.25" customHeight="1">
      <c r="A4685" s="200">
        <v>119</v>
      </c>
      <c r="B4685" s="193" t="s">
        <v>751</v>
      </c>
      <c r="C4685" s="194">
        <v>42832</v>
      </c>
      <c r="D4685" s="194" t="s">
        <v>10714</v>
      </c>
      <c r="E4685" s="195" t="s">
        <v>11</v>
      </c>
      <c r="F4685" s="195">
        <v>884285</v>
      </c>
      <c r="G4685" s="195"/>
      <c r="H4685" s="196" t="s">
        <v>10715</v>
      </c>
      <c r="I4685" s="197">
        <v>50</v>
      </c>
      <c r="J4685" s="197">
        <v>0</v>
      </c>
      <c r="K4685" s="198">
        <f t="shared" si="73"/>
        <v>50</v>
      </c>
      <c r="L4685" s="199" t="s">
        <v>1580</v>
      </c>
    </row>
    <row r="4686" spans="1:12" ht="56.25" customHeight="1">
      <c r="A4686" s="200">
        <v>119</v>
      </c>
      <c r="B4686" s="193" t="s">
        <v>751</v>
      </c>
      <c r="C4686" s="194">
        <v>42832</v>
      </c>
      <c r="D4686" s="194" t="s">
        <v>10716</v>
      </c>
      <c r="E4686" s="195" t="s">
        <v>11</v>
      </c>
      <c r="F4686" s="195">
        <v>884287</v>
      </c>
      <c r="G4686" s="195"/>
      <c r="H4686" s="196" t="s">
        <v>10717</v>
      </c>
      <c r="I4686" s="197">
        <v>50</v>
      </c>
      <c r="J4686" s="197">
        <v>0</v>
      </c>
      <c r="K4686" s="198">
        <f t="shared" si="73"/>
        <v>50</v>
      </c>
      <c r="L4686" s="199" t="s">
        <v>1580</v>
      </c>
    </row>
    <row r="4687" spans="1:12" ht="56.25" customHeight="1">
      <c r="A4687" s="200">
        <v>513</v>
      </c>
      <c r="B4687" s="193" t="s">
        <v>751</v>
      </c>
      <c r="C4687" s="194">
        <v>42832</v>
      </c>
      <c r="D4687" s="194" t="s">
        <v>10718</v>
      </c>
      <c r="E4687" s="195" t="s">
        <v>13</v>
      </c>
      <c r="F4687" s="195">
        <v>884308</v>
      </c>
      <c r="G4687" s="195"/>
      <c r="H4687" s="196" t="s">
        <v>10719</v>
      </c>
      <c r="I4687" s="197">
        <v>38898.879999999997</v>
      </c>
      <c r="J4687" s="197">
        <v>0</v>
      </c>
      <c r="K4687" s="198">
        <f t="shared" si="73"/>
        <v>38898.879999999997</v>
      </c>
      <c r="L4687" s="199" t="s">
        <v>1580</v>
      </c>
    </row>
    <row r="4688" spans="1:12" ht="56.25" customHeight="1">
      <c r="A4688" s="200">
        <v>119</v>
      </c>
      <c r="B4688" s="193" t="s">
        <v>751</v>
      </c>
      <c r="C4688" s="194">
        <v>42832</v>
      </c>
      <c r="D4688" s="194" t="s">
        <v>10720</v>
      </c>
      <c r="E4688" s="195" t="s">
        <v>11</v>
      </c>
      <c r="F4688" s="195">
        <v>884375</v>
      </c>
      <c r="G4688" s="195"/>
      <c r="H4688" s="196" t="s">
        <v>10721</v>
      </c>
      <c r="I4688" s="197">
        <v>50</v>
      </c>
      <c r="J4688" s="197">
        <v>0</v>
      </c>
      <c r="K4688" s="198">
        <f t="shared" si="73"/>
        <v>50</v>
      </c>
      <c r="L4688" s="199" t="s">
        <v>1580</v>
      </c>
    </row>
    <row r="4689" spans="1:12" ht="56.25" customHeight="1">
      <c r="A4689" s="200">
        <v>10</v>
      </c>
      <c r="B4689" s="193" t="s">
        <v>1384</v>
      </c>
      <c r="C4689" s="194">
        <v>42832</v>
      </c>
      <c r="D4689" s="194" t="s">
        <v>10722</v>
      </c>
      <c r="E4689" s="195" t="s">
        <v>15</v>
      </c>
      <c r="F4689" s="195">
        <v>418935</v>
      </c>
      <c r="G4689" s="195"/>
      <c r="H4689" s="196" t="s">
        <v>10723</v>
      </c>
      <c r="I4689" s="197">
        <v>50</v>
      </c>
      <c r="J4689" s="197">
        <v>0</v>
      </c>
      <c r="K4689" s="198">
        <f t="shared" si="73"/>
        <v>50</v>
      </c>
      <c r="L4689" s="199" t="s">
        <v>1580</v>
      </c>
    </row>
    <row r="4690" spans="1:12" ht="56.25" customHeight="1">
      <c r="A4690" s="200">
        <v>10</v>
      </c>
      <c r="B4690" s="193" t="s">
        <v>1384</v>
      </c>
      <c r="C4690" s="194">
        <v>42832</v>
      </c>
      <c r="D4690" s="194" t="s">
        <v>10724</v>
      </c>
      <c r="E4690" s="195" t="s">
        <v>15</v>
      </c>
      <c r="F4690" s="195">
        <v>418937</v>
      </c>
      <c r="G4690" s="195"/>
      <c r="H4690" s="196" t="s">
        <v>1977</v>
      </c>
      <c r="I4690" s="197">
        <v>50</v>
      </c>
      <c r="J4690" s="197">
        <v>0</v>
      </c>
      <c r="K4690" s="198">
        <f t="shared" si="73"/>
        <v>50</v>
      </c>
      <c r="L4690" s="199" t="s">
        <v>1580</v>
      </c>
    </row>
    <row r="4691" spans="1:12" ht="56.25" customHeight="1">
      <c r="A4691" s="200">
        <v>10</v>
      </c>
      <c r="B4691" s="193" t="s">
        <v>1384</v>
      </c>
      <c r="C4691" s="194">
        <v>42832</v>
      </c>
      <c r="D4691" s="194" t="s">
        <v>10725</v>
      </c>
      <c r="E4691" s="195" t="s">
        <v>15</v>
      </c>
      <c r="F4691" s="195">
        <v>418939</v>
      </c>
      <c r="G4691" s="195"/>
      <c r="H4691" s="196" t="s">
        <v>10726</v>
      </c>
      <c r="I4691" s="197">
        <v>50</v>
      </c>
      <c r="J4691" s="197">
        <v>0</v>
      </c>
      <c r="K4691" s="198">
        <f t="shared" si="73"/>
        <v>50</v>
      </c>
      <c r="L4691" s="199" t="s">
        <v>1580</v>
      </c>
    </row>
    <row r="4692" spans="1:12" ht="33.75">
      <c r="A4692" s="200">
        <v>10</v>
      </c>
      <c r="B4692" s="193" t="s">
        <v>1384</v>
      </c>
      <c r="C4692" s="194">
        <v>42832</v>
      </c>
      <c r="D4692" s="194" t="s">
        <v>10727</v>
      </c>
      <c r="E4692" s="195" t="s">
        <v>15</v>
      </c>
      <c r="F4692" s="195">
        <v>2040</v>
      </c>
      <c r="G4692" s="195"/>
      <c r="H4692" s="196" t="s">
        <v>10728</v>
      </c>
      <c r="I4692" s="197">
        <v>24956.93</v>
      </c>
      <c r="J4692" s="197">
        <v>0</v>
      </c>
      <c r="K4692" s="198">
        <f t="shared" si="73"/>
        <v>24956.93</v>
      </c>
      <c r="L4692" s="199" t="s">
        <v>1580</v>
      </c>
    </row>
    <row r="4693" spans="1:12" ht="56.25">
      <c r="A4693" s="200">
        <v>197</v>
      </c>
      <c r="B4693" s="193" t="s">
        <v>751</v>
      </c>
      <c r="C4693" s="194">
        <v>42832</v>
      </c>
      <c r="D4693" s="194" t="s">
        <v>10729</v>
      </c>
      <c r="E4693" s="195" t="s">
        <v>1290</v>
      </c>
      <c r="F4693" s="195">
        <v>2025</v>
      </c>
      <c r="G4693" s="195"/>
      <c r="H4693" s="196" t="s">
        <v>10730</v>
      </c>
      <c r="I4693" s="197">
        <v>3865.9</v>
      </c>
      <c r="J4693" s="197">
        <v>0</v>
      </c>
      <c r="K4693" s="198">
        <f t="shared" si="73"/>
        <v>3865.9</v>
      </c>
      <c r="L4693" s="199" t="s">
        <v>1580</v>
      </c>
    </row>
    <row r="4694" spans="1:12" ht="45">
      <c r="A4694" s="200">
        <v>197</v>
      </c>
      <c r="B4694" s="193" t="s">
        <v>751</v>
      </c>
      <c r="C4694" s="194">
        <v>42832</v>
      </c>
      <c r="D4694" s="194" t="s">
        <v>10731</v>
      </c>
      <c r="E4694" s="195" t="s">
        <v>15</v>
      </c>
      <c r="F4694" s="195">
        <v>2025</v>
      </c>
      <c r="G4694" s="195"/>
      <c r="H4694" s="196" t="s">
        <v>10732</v>
      </c>
      <c r="I4694" s="197">
        <v>541.24</v>
      </c>
      <c r="J4694" s="197">
        <v>0</v>
      </c>
      <c r="K4694" s="198">
        <f t="shared" si="73"/>
        <v>541.24</v>
      </c>
      <c r="L4694" s="199" t="s">
        <v>1580</v>
      </c>
    </row>
    <row r="4695" spans="1:12" ht="33.75">
      <c r="A4695" s="200">
        <v>10</v>
      </c>
      <c r="B4695" s="193" t="s">
        <v>1384</v>
      </c>
      <c r="C4695" s="194">
        <v>42832</v>
      </c>
      <c r="D4695" s="194" t="s">
        <v>10733</v>
      </c>
      <c r="E4695" s="195" t="s">
        <v>15</v>
      </c>
      <c r="F4695" s="195">
        <v>419192</v>
      </c>
      <c r="G4695" s="195"/>
      <c r="H4695" s="196" t="s">
        <v>10734</v>
      </c>
      <c r="I4695" s="197">
        <v>50</v>
      </c>
      <c r="J4695" s="197">
        <v>0</v>
      </c>
      <c r="K4695" s="198">
        <f t="shared" si="73"/>
        <v>50</v>
      </c>
      <c r="L4695" s="199" t="s">
        <v>1580</v>
      </c>
    </row>
    <row r="4696" spans="1:12" ht="45">
      <c r="A4696" s="200">
        <v>513</v>
      </c>
      <c r="B4696" s="193" t="s">
        <v>751</v>
      </c>
      <c r="C4696" s="194">
        <v>42832</v>
      </c>
      <c r="D4696" s="194" t="s">
        <v>10735</v>
      </c>
      <c r="E4696" s="195" t="s">
        <v>15</v>
      </c>
      <c r="F4696" s="195">
        <v>2046</v>
      </c>
      <c r="G4696" s="195"/>
      <c r="H4696" s="196" t="s">
        <v>10736</v>
      </c>
      <c r="I4696" s="197">
        <v>102932.3</v>
      </c>
      <c r="J4696" s="197">
        <v>0</v>
      </c>
      <c r="K4696" s="198">
        <f t="shared" si="73"/>
        <v>102932.3</v>
      </c>
      <c r="L4696" s="199" t="s">
        <v>1580</v>
      </c>
    </row>
    <row r="4697" spans="1:12" ht="56.25">
      <c r="A4697" s="200">
        <v>244</v>
      </c>
      <c r="B4697" s="193" t="s">
        <v>751</v>
      </c>
      <c r="C4697" s="194">
        <v>42832</v>
      </c>
      <c r="D4697" s="194" t="s">
        <v>10737</v>
      </c>
      <c r="E4697" s="195" t="s">
        <v>15</v>
      </c>
      <c r="F4697" s="195">
        <v>2045</v>
      </c>
      <c r="G4697" s="195"/>
      <c r="H4697" s="196" t="s">
        <v>10738</v>
      </c>
      <c r="I4697" s="197">
        <v>287.83999999999997</v>
      </c>
      <c r="J4697" s="197">
        <v>0</v>
      </c>
      <c r="K4697" s="198">
        <f t="shared" si="73"/>
        <v>287.83999999999997</v>
      </c>
      <c r="L4697" s="199" t="s">
        <v>1580</v>
      </c>
    </row>
    <row r="4698" spans="1:12" ht="45">
      <c r="A4698" s="200">
        <v>513</v>
      </c>
      <c r="B4698" s="193" t="s">
        <v>751</v>
      </c>
      <c r="C4698" s="194">
        <v>42832</v>
      </c>
      <c r="D4698" s="194" t="s">
        <v>10739</v>
      </c>
      <c r="E4698" s="195" t="s">
        <v>15</v>
      </c>
      <c r="F4698" s="195">
        <v>2047</v>
      </c>
      <c r="G4698" s="195"/>
      <c r="H4698" s="196" t="s">
        <v>10740</v>
      </c>
      <c r="I4698" s="197">
        <v>9368.14</v>
      </c>
      <c r="J4698" s="197">
        <v>0</v>
      </c>
      <c r="K4698" s="198">
        <f t="shared" si="73"/>
        <v>9368.14</v>
      </c>
      <c r="L4698" s="199" t="s">
        <v>1580</v>
      </c>
    </row>
    <row r="4699" spans="1:12" ht="33.75">
      <c r="A4699" s="200">
        <v>10</v>
      </c>
      <c r="B4699" s="193" t="s">
        <v>1384</v>
      </c>
      <c r="C4699" s="194">
        <v>42832</v>
      </c>
      <c r="D4699" s="194" t="s">
        <v>10741</v>
      </c>
      <c r="E4699" s="195" t="s">
        <v>15</v>
      </c>
      <c r="F4699" s="195">
        <v>419829</v>
      </c>
      <c r="G4699" s="195"/>
      <c r="H4699" s="196" t="s">
        <v>10742</v>
      </c>
      <c r="I4699" s="197">
        <v>50</v>
      </c>
      <c r="J4699" s="197">
        <v>0</v>
      </c>
      <c r="K4699" s="198">
        <f t="shared" si="73"/>
        <v>50</v>
      </c>
      <c r="L4699" s="199" t="s">
        <v>1580</v>
      </c>
    </row>
    <row r="4700" spans="1:12" ht="22.5">
      <c r="A4700" s="200">
        <v>513</v>
      </c>
      <c r="B4700" s="193" t="s">
        <v>751</v>
      </c>
      <c r="C4700" s="194">
        <v>42832</v>
      </c>
      <c r="D4700" s="194" t="s">
        <v>10743</v>
      </c>
      <c r="E4700" s="195" t="s">
        <v>15</v>
      </c>
      <c r="F4700" s="195">
        <v>419831</v>
      </c>
      <c r="G4700" s="195"/>
      <c r="H4700" s="196" t="s">
        <v>10744</v>
      </c>
      <c r="I4700" s="197">
        <v>50</v>
      </c>
      <c r="J4700" s="197">
        <v>0</v>
      </c>
      <c r="K4700" s="198">
        <f t="shared" si="73"/>
        <v>50</v>
      </c>
      <c r="L4700" s="199" t="s">
        <v>1580</v>
      </c>
    </row>
    <row r="4701" spans="1:12" ht="33.75">
      <c r="A4701" s="200">
        <v>513</v>
      </c>
      <c r="B4701" s="193" t="s">
        <v>751</v>
      </c>
      <c r="C4701" s="194">
        <v>42832</v>
      </c>
      <c r="D4701" s="194" t="s">
        <v>10745</v>
      </c>
      <c r="E4701" s="195" t="s">
        <v>15</v>
      </c>
      <c r="F4701" s="195">
        <v>419833</v>
      </c>
      <c r="G4701" s="195"/>
      <c r="H4701" s="196" t="s">
        <v>10746</v>
      </c>
      <c r="I4701" s="197">
        <v>50</v>
      </c>
      <c r="J4701" s="197">
        <v>0</v>
      </c>
      <c r="K4701" s="198">
        <f t="shared" si="73"/>
        <v>50</v>
      </c>
      <c r="L4701" s="199" t="s">
        <v>1580</v>
      </c>
    </row>
    <row r="4702" spans="1:12" ht="33.75">
      <c r="A4702" s="200">
        <v>513</v>
      </c>
      <c r="B4702" s="193" t="s">
        <v>751</v>
      </c>
      <c r="C4702" s="194">
        <v>42832</v>
      </c>
      <c r="D4702" s="194" t="s">
        <v>10747</v>
      </c>
      <c r="E4702" s="195" t="s">
        <v>15</v>
      </c>
      <c r="F4702" s="195">
        <v>419835</v>
      </c>
      <c r="G4702" s="195"/>
      <c r="H4702" s="196" t="s">
        <v>10748</v>
      </c>
      <c r="I4702" s="197">
        <v>50</v>
      </c>
      <c r="J4702" s="197">
        <v>0</v>
      </c>
      <c r="K4702" s="198">
        <f t="shared" si="73"/>
        <v>50</v>
      </c>
      <c r="L4702" s="199" t="s">
        <v>1580</v>
      </c>
    </row>
    <row r="4703" spans="1:12" ht="33.75">
      <c r="A4703" s="200">
        <v>513</v>
      </c>
      <c r="B4703" s="193" t="s">
        <v>751</v>
      </c>
      <c r="C4703" s="194">
        <v>42832</v>
      </c>
      <c r="D4703" s="194" t="s">
        <v>10749</v>
      </c>
      <c r="E4703" s="195" t="s">
        <v>15</v>
      </c>
      <c r="F4703" s="195">
        <v>419842</v>
      </c>
      <c r="G4703" s="195"/>
      <c r="H4703" s="196" t="s">
        <v>10750</v>
      </c>
      <c r="I4703" s="197">
        <v>50</v>
      </c>
      <c r="J4703" s="197">
        <v>0</v>
      </c>
      <c r="K4703" s="198">
        <f t="shared" si="73"/>
        <v>50</v>
      </c>
      <c r="L4703" s="199" t="s">
        <v>1580</v>
      </c>
    </row>
    <row r="4704" spans="1:12" ht="33.75">
      <c r="A4704" s="200">
        <v>291</v>
      </c>
      <c r="B4704" s="193" t="s">
        <v>751</v>
      </c>
      <c r="C4704" s="194">
        <v>42832</v>
      </c>
      <c r="D4704" s="194" t="s">
        <v>10751</v>
      </c>
      <c r="E4704" s="195" t="s">
        <v>11</v>
      </c>
      <c r="F4704" s="195">
        <v>419850</v>
      </c>
      <c r="G4704" s="195"/>
      <c r="H4704" s="196" t="s">
        <v>10752</v>
      </c>
      <c r="I4704" s="197">
        <v>50</v>
      </c>
      <c r="J4704" s="197">
        <v>0</v>
      </c>
      <c r="K4704" s="198">
        <f t="shared" si="73"/>
        <v>50</v>
      </c>
      <c r="L4704" s="199" t="s">
        <v>1580</v>
      </c>
    </row>
    <row r="4705" spans="1:12" ht="45">
      <c r="A4705" s="200">
        <v>25</v>
      </c>
      <c r="B4705" s="193" t="s">
        <v>1408</v>
      </c>
      <c r="C4705" s="194">
        <v>42832</v>
      </c>
      <c r="D4705" s="194" t="s">
        <v>10753</v>
      </c>
      <c r="E4705" s="195" t="s">
        <v>1728</v>
      </c>
      <c r="F4705" s="195">
        <v>13158044</v>
      </c>
      <c r="G4705" s="195"/>
      <c r="H4705" s="196" t="s">
        <v>10754</v>
      </c>
      <c r="I4705" s="197">
        <v>56016.15</v>
      </c>
      <c r="J4705" s="197">
        <v>0</v>
      </c>
      <c r="K4705" s="198">
        <f t="shared" si="73"/>
        <v>56016.15</v>
      </c>
      <c r="L4705" s="199" t="s">
        <v>1580</v>
      </c>
    </row>
    <row r="4706" spans="1:12" ht="33.75">
      <c r="A4706" s="200">
        <v>10</v>
      </c>
      <c r="B4706" s="193" t="s">
        <v>1384</v>
      </c>
      <c r="C4706" s="194">
        <v>42835</v>
      </c>
      <c r="D4706" s="194" t="s">
        <v>10755</v>
      </c>
      <c r="E4706" s="195" t="s">
        <v>6</v>
      </c>
      <c r="F4706" s="195">
        <v>419966</v>
      </c>
      <c r="G4706" s="195"/>
      <c r="H4706" s="196" t="s">
        <v>10756</v>
      </c>
      <c r="I4706" s="197">
        <v>0</v>
      </c>
      <c r="J4706" s="197">
        <v>84046.94</v>
      </c>
      <c r="K4706" s="198">
        <f t="shared" si="73"/>
        <v>84046.94</v>
      </c>
      <c r="L4706" s="199" t="s">
        <v>1580</v>
      </c>
    </row>
    <row r="4707" spans="1:12" ht="33.75">
      <c r="A4707" s="200">
        <v>10</v>
      </c>
      <c r="B4707" s="193" t="s">
        <v>1384</v>
      </c>
      <c r="C4707" s="194">
        <v>42835</v>
      </c>
      <c r="D4707" s="194" t="s">
        <v>10757</v>
      </c>
      <c r="E4707" s="195" t="s">
        <v>6</v>
      </c>
      <c r="F4707" s="195">
        <v>419968</v>
      </c>
      <c r="G4707" s="195"/>
      <c r="H4707" s="196" t="s">
        <v>10758</v>
      </c>
      <c r="I4707" s="197">
        <v>0</v>
      </c>
      <c r="J4707" s="197">
        <v>19378.27</v>
      </c>
      <c r="K4707" s="198">
        <f t="shared" si="73"/>
        <v>19378.27</v>
      </c>
      <c r="L4707" s="199" t="s">
        <v>1580</v>
      </c>
    </row>
    <row r="4708" spans="1:12" ht="33.75">
      <c r="A4708" s="200">
        <v>10</v>
      </c>
      <c r="B4708" s="193" t="s">
        <v>1384</v>
      </c>
      <c r="C4708" s="194">
        <v>42835</v>
      </c>
      <c r="D4708" s="194" t="s">
        <v>10759</v>
      </c>
      <c r="E4708" s="195" t="s">
        <v>6</v>
      </c>
      <c r="F4708" s="195">
        <v>420153</v>
      </c>
      <c r="G4708" s="195"/>
      <c r="H4708" s="196" t="s">
        <v>10760</v>
      </c>
      <c r="I4708" s="197">
        <v>0</v>
      </c>
      <c r="J4708" s="197">
        <v>7085.01</v>
      </c>
      <c r="K4708" s="198">
        <f t="shared" si="73"/>
        <v>7085.01</v>
      </c>
      <c r="L4708" s="199" t="s">
        <v>1580</v>
      </c>
    </row>
    <row r="4709" spans="1:12" ht="33.75">
      <c r="A4709" s="200">
        <v>10</v>
      </c>
      <c r="B4709" s="193" t="s">
        <v>1384</v>
      </c>
      <c r="C4709" s="194">
        <v>42835</v>
      </c>
      <c r="D4709" s="194" t="s">
        <v>10761</v>
      </c>
      <c r="E4709" s="195" t="s">
        <v>6</v>
      </c>
      <c r="F4709" s="195">
        <v>420237</v>
      </c>
      <c r="G4709" s="195"/>
      <c r="H4709" s="196" t="s">
        <v>10762</v>
      </c>
      <c r="I4709" s="197">
        <v>0</v>
      </c>
      <c r="J4709" s="197">
        <v>20331.669999999998</v>
      </c>
      <c r="K4709" s="198">
        <f t="shared" si="73"/>
        <v>20331.669999999998</v>
      </c>
      <c r="L4709" s="199" t="s">
        <v>1580</v>
      </c>
    </row>
    <row r="4710" spans="1:12" ht="33.75">
      <c r="A4710" s="200">
        <v>10</v>
      </c>
      <c r="B4710" s="193" t="s">
        <v>1384</v>
      </c>
      <c r="C4710" s="194">
        <v>42835</v>
      </c>
      <c r="D4710" s="194" t="s">
        <v>10763</v>
      </c>
      <c r="E4710" s="195" t="s">
        <v>6</v>
      </c>
      <c r="F4710" s="195">
        <v>420239</v>
      </c>
      <c r="G4710" s="195"/>
      <c r="H4710" s="196" t="s">
        <v>10764</v>
      </c>
      <c r="I4710" s="197">
        <v>0</v>
      </c>
      <c r="J4710" s="197">
        <v>7648.9</v>
      </c>
      <c r="K4710" s="198">
        <f t="shared" si="73"/>
        <v>7648.9</v>
      </c>
      <c r="L4710" s="199" t="s">
        <v>1580</v>
      </c>
    </row>
    <row r="4711" spans="1:12" ht="33.75">
      <c r="A4711" s="200">
        <v>10</v>
      </c>
      <c r="B4711" s="193" t="s">
        <v>1384</v>
      </c>
      <c r="C4711" s="194">
        <v>42835</v>
      </c>
      <c r="D4711" s="194" t="s">
        <v>10765</v>
      </c>
      <c r="E4711" s="195" t="s">
        <v>13</v>
      </c>
      <c r="F4711" s="195">
        <v>884417</v>
      </c>
      <c r="G4711" s="195"/>
      <c r="H4711" s="196" t="s">
        <v>10766</v>
      </c>
      <c r="I4711" s="197">
        <v>0</v>
      </c>
      <c r="J4711" s="197">
        <v>9523.19</v>
      </c>
      <c r="K4711" s="198">
        <f t="shared" si="73"/>
        <v>9523.19</v>
      </c>
      <c r="L4711" s="199" t="s">
        <v>1580</v>
      </c>
    </row>
    <row r="4712" spans="1:12" ht="33.75">
      <c r="A4712" s="200">
        <v>10</v>
      </c>
      <c r="B4712" s="193" t="s">
        <v>1384</v>
      </c>
      <c r="C4712" s="194">
        <v>42835</v>
      </c>
      <c r="D4712" s="194" t="s">
        <v>10767</v>
      </c>
      <c r="E4712" s="195" t="s">
        <v>6</v>
      </c>
      <c r="F4712" s="195">
        <v>884419</v>
      </c>
      <c r="G4712" s="195"/>
      <c r="H4712" s="196" t="s">
        <v>10768</v>
      </c>
      <c r="I4712" s="197">
        <v>0</v>
      </c>
      <c r="J4712" s="197">
        <v>94668</v>
      </c>
      <c r="K4712" s="198">
        <f t="shared" si="73"/>
        <v>94668</v>
      </c>
      <c r="L4712" s="199" t="s">
        <v>1580</v>
      </c>
    </row>
    <row r="4713" spans="1:12" ht="45">
      <c r="A4713" s="200" t="s">
        <v>628</v>
      </c>
      <c r="B4713" s="193" t="s">
        <v>627</v>
      </c>
      <c r="C4713" s="194">
        <v>42835</v>
      </c>
      <c r="D4713" s="194" t="s">
        <v>10769</v>
      </c>
      <c r="E4713" s="195" t="s">
        <v>6</v>
      </c>
      <c r="F4713" s="195">
        <v>884580</v>
      </c>
      <c r="G4713" s="195"/>
      <c r="H4713" s="196" t="s">
        <v>10770</v>
      </c>
      <c r="I4713" s="197">
        <v>0</v>
      </c>
      <c r="J4713" s="197">
        <v>10541.83</v>
      </c>
      <c r="K4713" s="198">
        <f t="shared" si="73"/>
        <v>10541.83</v>
      </c>
      <c r="L4713" s="199" t="s">
        <v>1580</v>
      </c>
    </row>
    <row r="4714" spans="1:12" ht="45">
      <c r="A4714" s="200">
        <v>200</v>
      </c>
      <c r="B4714" s="193" t="s">
        <v>751</v>
      </c>
      <c r="C4714" s="194">
        <v>42835</v>
      </c>
      <c r="D4714" s="194" t="s">
        <v>10771</v>
      </c>
      <c r="E4714" s="195" t="s">
        <v>6</v>
      </c>
      <c r="F4714" s="195">
        <v>884673</v>
      </c>
      <c r="G4714" s="195"/>
      <c r="H4714" s="196" t="s">
        <v>10772</v>
      </c>
      <c r="I4714" s="197">
        <v>0</v>
      </c>
      <c r="J4714" s="197">
        <v>2798.53</v>
      </c>
      <c r="K4714" s="198">
        <f t="shared" si="73"/>
        <v>2798.53</v>
      </c>
      <c r="L4714" s="199" t="s">
        <v>1580</v>
      </c>
    </row>
    <row r="4715" spans="1:12" ht="45">
      <c r="A4715" s="200">
        <v>680</v>
      </c>
      <c r="B4715" s="193" t="s">
        <v>751</v>
      </c>
      <c r="C4715" s="194">
        <v>42835</v>
      </c>
      <c r="D4715" s="194" t="s">
        <v>10773</v>
      </c>
      <c r="E4715" s="195" t="s">
        <v>13</v>
      </c>
      <c r="F4715" s="195">
        <v>884621</v>
      </c>
      <c r="G4715" s="195"/>
      <c r="H4715" s="196" t="s">
        <v>10774</v>
      </c>
      <c r="I4715" s="197">
        <v>110.59</v>
      </c>
      <c r="J4715" s="197">
        <v>0</v>
      </c>
      <c r="K4715" s="198">
        <f t="shared" si="73"/>
        <v>110.59</v>
      </c>
      <c r="L4715" s="199" t="s">
        <v>1580</v>
      </c>
    </row>
    <row r="4716" spans="1:12" ht="45">
      <c r="A4716" s="200">
        <v>680</v>
      </c>
      <c r="B4716" s="193" t="s">
        <v>751</v>
      </c>
      <c r="C4716" s="194">
        <v>42835</v>
      </c>
      <c r="D4716" s="194" t="s">
        <v>10775</v>
      </c>
      <c r="E4716" s="195" t="s">
        <v>11</v>
      </c>
      <c r="F4716" s="195">
        <v>884621</v>
      </c>
      <c r="G4716" s="195"/>
      <c r="H4716" s="196" t="s">
        <v>10776</v>
      </c>
      <c r="I4716" s="197">
        <v>50</v>
      </c>
      <c r="J4716" s="197">
        <v>0</v>
      </c>
      <c r="K4716" s="198">
        <f t="shared" si="73"/>
        <v>50</v>
      </c>
      <c r="L4716" s="199" t="s">
        <v>1580</v>
      </c>
    </row>
    <row r="4717" spans="1:12" ht="45">
      <c r="A4717" s="200">
        <v>680</v>
      </c>
      <c r="B4717" s="193" t="s">
        <v>751</v>
      </c>
      <c r="C4717" s="194">
        <v>42835</v>
      </c>
      <c r="D4717" s="194" t="s">
        <v>10777</v>
      </c>
      <c r="E4717" s="195" t="s">
        <v>13</v>
      </c>
      <c r="F4717" s="195">
        <v>884634</v>
      </c>
      <c r="G4717" s="195"/>
      <c r="H4717" s="196" t="s">
        <v>10778</v>
      </c>
      <c r="I4717" s="197">
        <v>110.59</v>
      </c>
      <c r="J4717" s="197">
        <v>0</v>
      </c>
      <c r="K4717" s="198">
        <f t="shared" si="73"/>
        <v>110.59</v>
      </c>
      <c r="L4717" s="199" t="s">
        <v>1580</v>
      </c>
    </row>
    <row r="4718" spans="1:12" ht="45">
      <c r="A4718" s="200">
        <v>680</v>
      </c>
      <c r="B4718" s="193" t="s">
        <v>751</v>
      </c>
      <c r="C4718" s="194">
        <v>42835</v>
      </c>
      <c r="D4718" s="194" t="s">
        <v>10779</v>
      </c>
      <c r="E4718" s="195" t="s">
        <v>11</v>
      </c>
      <c r="F4718" s="195">
        <v>884634</v>
      </c>
      <c r="G4718" s="195"/>
      <c r="H4718" s="196" t="s">
        <v>10780</v>
      </c>
      <c r="I4718" s="197">
        <v>50</v>
      </c>
      <c r="J4718" s="197">
        <v>0</v>
      </c>
      <c r="K4718" s="198">
        <f t="shared" si="73"/>
        <v>50</v>
      </c>
      <c r="L4718" s="199" t="s">
        <v>1580</v>
      </c>
    </row>
    <row r="4719" spans="1:12" ht="22.5">
      <c r="A4719" s="200">
        <v>119</v>
      </c>
      <c r="B4719" s="193" t="s">
        <v>751</v>
      </c>
      <c r="C4719" s="194">
        <v>42835</v>
      </c>
      <c r="D4719" s="194" t="s">
        <v>10781</v>
      </c>
      <c r="E4719" s="195" t="s">
        <v>11</v>
      </c>
      <c r="F4719" s="195">
        <v>884665</v>
      </c>
      <c r="G4719" s="195"/>
      <c r="H4719" s="196" t="s">
        <v>10782</v>
      </c>
      <c r="I4719" s="197">
        <v>50</v>
      </c>
      <c r="J4719" s="197">
        <v>0</v>
      </c>
      <c r="K4719" s="198">
        <f t="shared" si="73"/>
        <v>50</v>
      </c>
      <c r="L4719" s="199" t="s">
        <v>1580</v>
      </c>
    </row>
    <row r="4720" spans="1:12" ht="45">
      <c r="A4720" s="200" t="s">
        <v>628</v>
      </c>
      <c r="B4720" s="193" t="s">
        <v>627</v>
      </c>
      <c r="C4720" s="194">
        <v>42835</v>
      </c>
      <c r="D4720" s="194" t="s">
        <v>10783</v>
      </c>
      <c r="E4720" s="195" t="s">
        <v>11</v>
      </c>
      <c r="F4720" s="195">
        <v>884670</v>
      </c>
      <c r="G4720" s="195"/>
      <c r="H4720" s="196" t="s">
        <v>10784</v>
      </c>
      <c r="I4720" s="197">
        <v>50</v>
      </c>
      <c r="J4720" s="197">
        <v>0</v>
      </c>
      <c r="K4720" s="198">
        <f t="shared" si="73"/>
        <v>50</v>
      </c>
      <c r="L4720" s="199" t="s">
        <v>1580</v>
      </c>
    </row>
    <row r="4721" spans="1:12" ht="22.5">
      <c r="A4721" s="200">
        <v>119</v>
      </c>
      <c r="B4721" s="193" t="s">
        <v>751</v>
      </c>
      <c r="C4721" s="194">
        <v>42835</v>
      </c>
      <c r="D4721" s="194" t="s">
        <v>10785</v>
      </c>
      <c r="E4721" s="195" t="s">
        <v>11</v>
      </c>
      <c r="F4721" s="195">
        <v>884708</v>
      </c>
      <c r="G4721" s="195"/>
      <c r="H4721" s="196" t="s">
        <v>10786</v>
      </c>
      <c r="I4721" s="197">
        <v>50</v>
      </c>
      <c r="J4721" s="197">
        <v>0</v>
      </c>
      <c r="K4721" s="198">
        <f t="shared" si="73"/>
        <v>50</v>
      </c>
      <c r="L4721" s="199" t="s">
        <v>1580</v>
      </c>
    </row>
    <row r="4722" spans="1:12" ht="33.75">
      <c r="A4722" s="200" t="s">
        <v>629</v>
      </c>
      <c r="B4722" s="193" t="s">
        <v>751</v>
      </c>
      <c r="C4722" s="194">
        <v>42835</v>
      </c>
      <c r="D4722" s="194" t="s">
        <v>10787</v>
      </c>
      <c r="E4722" s="195" t="s">
        <v>13</v>
      </c>
      <c r="F4722" s="195">
        <v>884729</v>
      </c>
      <c r="G4722" s="195"/>
      <c r="H4722" s="196" t="s">
        <v>10788</v>
      </c>
      <c r="I4722" s="197">
        <v>1202658.02</v>
      </c>
      <c r="J4722" s="197">
        <v>0</v>
      </c>
      <c r="K4722" s="198">
        <f t="shared" si="73"/>
        <v>1202658.02</v>
      </c>
      <c r="L4722" s="199" t="s">
        <v>1580</v>
      </c>
    </row>
    <row r="4723" spans="1:12" ht="33.75">
      <c r="A4723" s="200" t="s">
        <v>629</v>
      </c>
      <c r="B4723" s="193" t="s">
        <v>751</v>
      </c>
      <c r="C4723" s="194">
        <v>42835</v>
      </c>
      <c r="D4723" s="194" t="s">
        <v>10789</v>
      </c>
      <c r="E4723" s="195" t="s">
        <v>11</v>
      </c>
      <c r="F4723" s="195">
        <v>884729</v>
      </c>
      <c r="G4723" s="195"/>
      <c r="H4723" s="196" t="s">
        <v>10790</v>
      </c>
      <c r="I4723" s="197">
        <v>50</v>
      </c>
      <c r="J4723" s="197">
        <v>0</v>
      </c>
      <c r="K4723" s="198">
        <f t="shared" si="73"/>
        <v>50</v>
      </c>
      <c r="L4723" s="199" t="s">
        <v>1580</v>
      </c>
    </row>
    <row r="4724" spans="1:12" ht="45">
      <c r="A4724" s="200">
        <v>10</v>
      </c>
      <c r="B4724" s="193" t="s">
        <v>1384</v>
      </c>
      <c r="C4724" s="194">
        <v>42835</v>
      </c>
      <c r="D4724" s="194" t="s">
        <v>10791</v>
      </c>
      <c r="E4724" s="195" t="s">
        <v>11</v>
      </c>
      <c r="F4724" s="195">
        <v>884419</v>
      </c>
      <c r="G4724" s="195"/>
      <c r="H4724" s="196" t="s">
        <v>10792</v>
      </c>
      <c r="I4724" s="197">
        <v>50</v>
      </c>
      <c r="J4724" s="197">
        <v>0</v>
      </c>
      <c r="K4724" s="198">
        <f t="shared" si="73"/>
        <v>50</v>
      </c>
      <c r="L4724" s="199" t="s">
        <v>1580</v>
      </c>
    </row>
    <row r="4725" spans="1:12" ht="22.5">
      <c r="A4725" s="200">
        <v>119</v>
      </c>
      <c r="B4725" s="193" t="s">
        <v>751</v>
      </c>
      <c r="C4725" s="194">
        <v>42835</v>
      </c>
      <c r="D4725" s="194" t="s">
        <v>10793</v>
      </c>
      <c r="E4725" s="195" t="s">
        <v>11</v>
      </c>
      <c r="F4725" s="195">
        <v>884450</v>
      </c>
      <c r="G4725" s="195"/>
      <c r="H4725" s="196" t="s">
        <v>10794</v>
      </c>
      <c r="I4725" s="197">
        <v>50</v>
      </c>
      <c r="J4725" s="197">
        <v>0</v>
      </c>
      <c r="K4725" s="198">
        <f t="shared" si="73"/>
        <v>50</v>
      </c>
      <c r="L4725" s="199" t="s">
        <v>1580</v>
      </c>
    </row>
    <row r="4726" spans="1:12" ht="22.5">
      <c r="A4726" s="200">
        <v>117</v>
      </c>
      <c r="B4726" s="193" t="s">
        <v>751</v>
      </c>
      <c r="C4726" s="194">
        <v>42835</v>
      </c>
      <c r="D4726" s="194" t="s">
        <v>10795</v>
      </c>
      <c r="E4726" s="195" t="s">
        <v>11</v>
      </c>
      <c r="F4726" s="195">
        <v>884510</v>
      </c>
      <c r="G4726" s="195"/>
      <c r="H4726" s="196" t="s">
        <v>10796</v>
      </c>
      <c r="I4726" s="197">
        <v>50</v>
      </c>
      <c r="J4726" s="197">
        <v>0</v>
      </c>
      <c r="K4726" s="198">
        <f t="shared" si="73"/>
        <v>50</v>
      </c>
      <c r="L4726" s="199" t="s">
        <v>1580</v>
      </c>
    </row>
    <row r="4727" spans="1:12" ht="33.75">
      <c r="A4727" s="200">
        <v>197</v>
      </c>
      <c r="B4727" s="193" t="s">
        <v>751</v>
      </c>
      <c r="C4727" s="194">
        <v>42835</v>
      </c>
      <c r="D4727" s="194" t="s">
        <v>10797</v>
      </c>
      <c r="E4727" s="195" t="s">
        <v>13</v>
      </c>
      <c r="F4727" s="195">
        <v>884599</v>
      </c>
      <c r="G4727" s="195"/>
      <c r="H4727" s="196" t="s">
        <v>10798</v>
      </c>
      <c r="I4727" s="197">
        <v>49.56</v>
      </c>
      <c r="J4727" s="197">
        <v>0</v>
      </c>
      <c r="K4727" s="198">
        <f t="shared" si="73"/>
        <v>49.56</v>
      </c>
      <c r="L4727" s="199" t="s">
        <v>1580</v>
      </c>
    </row>
    <row r="4728" spans="1:12" ht="33.75">
      <c r="A4728" s="200">
        <v>197</v>
      </c>
      <c r="B4728" s="193" t="s">
        <v>751</v>
      </c>
      <c r="C4728" s="194">
        <v>42835</v>
      </c>
      <c r="D4728" s="194" t="s">
        <v>10799</v>
      </c>
      <c r="E4728" s="195" t="s">
        <v>11</v>
      </c>
      <c r="F4728" s="195">
        <v>884599</v>
      </c>
      <c r="G4728" s="195"/>
      <c r="H4728" s="196" t="s">
        <v>10800</v>
      </c>
      <c r="I4728" s="197">
        <v>50</v>
      </c>
      <c r="J4728" s="197">
        <v>0</v>
      </c>
      <c r="K4728" s="198">
        <f t="shared" si="73"/>
        <v>50</v>
      </c>
      <c r="L4728" s="199" t="s">
        <v>1580</v>
      </c>
    </row>
    <row r="4729" spans="1:12" ht="33.75">
      <c r="A4729" s="200">
        <v>197</v>
      </c>
      <c r="B4729" s="193" t="s">
        <v>751</v>
      </c>
      <c r="C4729" s="194">
        <v>42835</v>
      </c>
      <c r="D4729" s="194" t="s">
        <v>10801</v>
      </c>
      <c r="E4729" s="195" t="s">
        <v>13</v>
      </c>
      <c r="F4729" s="195">
        <v>884606</v>
      </c>
      <c r="G4729" s="195"/>
      <c r="H4729" s="196" t="s">
        <v>10802</v>
      </c>
      <c r="I4729" s="197">
        <v>49.56</v>
      </c>
      <c r="J4729" s="197">
        <v>0</v>
      </c>
      <c r="K4729" s="198">
        <f t="shared" si="73"/>
        <v>49.56</v>
      </c>
      <c r="L4729" s="199" t="s">
        <v>1580</v>
      </c>
    </row>
    <row r="4730" spans="1:12" ht="33.75">
      <c r="A4730" s="200">
        <v>197</v>
      </c>
      <c r="B4730" s="193" t="s">
        <v>751</v>
      </c>
      <c r="C4730" s="194">
        <v>42835</v>
      </c>
      <c r="D4730" s="194" t="s">
        <v>10803</v>
      </c>
      <c r="E4730" s="195" t="s">
        <v>11</v>
      </c>
      <c r="F4730" s="195">
        <v>884606</v>
      </c>
      <c r="G4730" s="195"/>
      <c r="H4730" s="196" t="s">
        <v>10804</v>
      </c>
      <c r="I4730" s="197">
        <v>50</v>
      </c>
      <c r="J4730" s="197">
        <v>0</v>
      </c>
      <c r="K4730" s="198">
        <f t="shared" si="73"/>
        <v>50</v>
      </c>
      <c r="L4730" s="199" t="s">
        <v>1580</v>
      </c>
    </row>
    <row r="4731" spans="1:12" ht="33.75">
      <c r="A4731" s="200" t="s">
        <v>629</v>
      </c>
      <c r="B4731" s="193" t="s">
        <v>751</v>
      </c>
      <c r="C4731" s="194">
        <v>42835</v>
      </c>
      <c r="D4731" s="194" t="s">
        <v>10805</v>
      </c>
      <c r="E4731" s="195" t="s">
        <v>11</v>
      </c>
      <c r="F4731" s="195">
        <v>9154</v>
      </c>
      <c r="G4731" s="195"/>
      <c r="H4731" s="196" t="s">
        <v>10806</v>
      </c>
      <c r="I4731" s="197">
        <v>606.14</v>
      </c>
      <c r="J4731" s="197">
        <v>0</v>
      </c>
      <c r="K4731" s="198">
        <f t="shared" si="73"/>
        <v>606.14</v>
      </c>
      <c r="L4731" s="199" t="s">
        <v>1580</v>
      </c>
    </row>
    <row r="4732" spans="1:12" ht="33.75">
      <c r="A4732" s="200" t="s">
        <v>629</v>
      </c>
      <c r="B4732" s="193" t="s">
        <v>751</v>
      </c>
      <c r="C4732" s="194">
        <v>42835</v>
      </c>
      <c r="D4732" s="194" t="s">
        <v>10807</v>
      </c>
      <c r="E4732" s="195" t="s">
        <v>11</v>
      </c>
      <c r="F4732" s="195">
        <v>9153</v>
      </c>
      <c r="G4732" s="195"/>
      <c r="H4732" s="196" t="s">
        <v>10808</v>
      </c>
      <c r="I4732" s="197">
        <v>4045.4</v>
      </c>
      <c r="J4732" s="197">
        <v>0</v>
      </c>
      <c r="K4732" s="198">
        <f t="shared" si="73"/>
        <v>4045.4</v>
      </c>
      <c r="L4732" s="199" t="s">
        <v>1580</v>
      </c>
    </row>
    <row r="4733" spans="1:12" ht="33.75">
      <c r="A4733" s="200" t="s">
        <v>629</v>
      </c>
      <c r="B4733" s="193" t="s">
        <v>751</v>
      </c>
      <c r="C4733" s="194">
        <v>42835</v>
      </c>
      <c r="D4733" s="194" t="s">
        <v>10809</v>
      </c>
      <c r="E4733" s="195" t="s">
        <v>11</v>
      </c>
      <c r="F4733" s="195">
        <v>9151</v>
      </c>
      <c r="G4733" s="195"/>
      <c r="H4733" s="196" t="s">
        <v>10810</v>
      </c>
      <c r="I4733" s="197">
        <v>913.33</v>
      </c>
      <c r="J4733" s="197">
        <v>0</v>
      </c>
      <c r="K4733" s="198">
        <f t="shared" si="73"/>
        <v>913.33</v>
      </c>
      <c r="L4733" s="199" t="s">
        <v>1580</v>
      </c>
    </row>
    <row r="4734" spans="1:12" ht="33.75">
      <c r="A4734" s="200" t="s">
        <v>629</v>
      </c>
      <c r="B4734" s="193" t="s">
        <v>751</v>
      </c>
      <c r="C4734" s="194">
        <v>42835</v>
      </c>
      <c r="D4734" s="194" t="s">
        <v>10811</v>
      </c>
      <c r="E4734" s="195" t="s">
        <v>11</v>
      </c>
      <c r="F4734" s="195">
        <v>9152</v>
      </c>
      <c r="G4734" s="195"/>
      <c r="H4734" s="196" t="s">
        <v>10812</v>
      </c>
      <c r="I4734" s="197">
        <v>279.26</v>
      </c>
      <c r="J4734" s="197">
        <v>0</v>
      </c>
      <c r="K4734" s="198">
        <f t="shared" si="73"/>
        <v>279.26</v>
      </c>
      <c r="L4734" s="199" t="s">
        <v>1580</v>
      </c>
    </row>
    <row r="4735" spans="1:12" ht="33.75">
      <c r="A4735" s="200" t="s">
        <v>629</v>
      </c>
      <c r="B4735" s="193" t="s">
        <v>751</v>
      </c>
      <c r="C4735" s="194">
        <v>42835</v>
      </c>
      <c r="D4735" s="194" t="s">
        <v>10813</v>
      </c>
      <c r="E4735" s="195" t="s">
        <v>11</v>
      </c>
      <c r="F4735" s="195">
        <v>9204</v>
      </c>
      <c r="G4735" s="195"/>
      <c r="H4735" s="196" t="s">
        <v>10814</v>
      </c>
      <c r="I4735" s="197">
        <v>277.48</v>
      </c>
      <c r="J4735" s="197">
        <v>0</v>
      </c>
      <c r="K4735" s="198">
        <f t="shared" si="73"/>
        <v>277.48</v>
      </c>
      <c r="L4735" s="199" t="s">
        <v>1580</v>
      </c>
    </row>
    <row r="4736" spans="1:12" ht="33.75">
      <c r="A4736" s="200" t="s">
        <v>629</v>
      </c>
      <c r="B4736" s="193" t="s">
        <v>751</v>
      </c>
      <c r="C4736" s="194">
        <v>42835</v>
      </c>
      <c r="D4736" s="194" t="s">
        <v>10815</v>
      </c>
      <c r="E4736" s="195" t="s">
        <v>11</v>
      </c>
      <c r="F4736" s="195">
        <v>9203</v>
      </c>
      <c r="G4736" s="195"/>
      <c r="H4736" s="196" t="s">
        <v>10816</v>
      </c>
      <c r="I4736" s="197">
        <v>573.55999999999995</v>
      </c>
      <c r="J4736" s="197">
        <v>0</v>
      </c>
      <c r="K4736" s="198">
        <f t="shared" si="73"/>
        <v>573.55999999999995</v>
      </c>
      <c r="L4736" s="199" t="s">
        <v>1580</v>
      </c>
    </row>
    <row r="4737" spans="1:12" ht="33.75">
      <c r="A4737" s="200">
        <v>10</v>
      </c>
      <c r="B4737" s="193" t="s">
        <v>1384</v>
      </c>
      <c r="C4737" s="194">
        <v>42835</v>
      </c>
      <c r="D4737" s="194" t="s">
        <v>10817</v>
      </c>
      <c r="E4737" s="195" t="s">
        <v>15</v>
      </c>
      <c r="F4737" s="195">
        <v>419967</v>
      </c>
      <c r="G4737" s="195"/>
      <c r="H4737" s="196" t="s">
        <v>10818</v>
      </c>
      <c r="I4737" s="197">
        <v>50</v>
      </c>
      <c r="J4737" s="197">
        <v>0</v>
      </c>
      <c r="K4737" s="198">
        <f t="shared" si="73"/>
        <v>50</v>
      </c>
      <c r="L4737" s="199" t="s">
        <v>1580</v>
      </c>
    </row>
    <row r="4738" spans="1:12" ht="33.75">
      <c r="A4738" s="200">
        <v>10</v>
      </c>
      <c r="B4738" s="193" t="s">
        <v>1384</v>
      </c>
      <c r="C4738" s="194">
        <v>42835</v>
      </c>
      <c r="D4738" s="194" t="s">
        <v>10819</v>
      </c>
      <c r="E4738" s="195" t="s">
        <v>15</v>
      </c>
      <c r="F4738" s="195">
        <v>419969</v>
      </c>
      <c r="G4738" s="195"/>
      <c r="H4738" s="196" t="s">
        <v>10820</v>
      </c>
      <c r="I4738" s="197">
        <v>50</v>
      </c>
      <c r="J4738" s="197">
        <v>0</v>
      </c>
      <c r="K4738" s="198">
        <f t="shared" si="73"/>
        <v>50</v>
      </c>
      <c r="L4738" s="199" t="s">
        <v>1580</v>
      </c>
    </row>
    <row r="4739" spans="1:12" ht="22.5">
      <c r="A4739" s="200">
        <v>513</v>
      </c>
      <c r="B4739" s="193" t="s">
        <v>751</v>
      </c>
      <c r="C4739" s="194">
        <v>42835</v>
      </c>
      <c r="D4739" s="194" t="s">
        <v>10821</v>
      </c>
      <c r="E4739" s="195" t="s">
        <v>15</v>
      </c>
      <c r="F4739" s="195">
        <v>419973</v>
      </c>
      <c r="G4739" s="195"/>
      <c r="H4739" s="196" t="s">
        <v>10822</v>
      </c>
      <c r="I4739" s="197">
        <v>50</v>
      </c>
      <c r="J4739" s="197">
        <v>0</v>
      </c>
      <c r="K4739" s="198">
        <f t="shared" si="73"/>
        <v>50</v>
      </c>
      <c r="L4739" s="199" t="s">
        <v>1580</v>
      </c>
    </row>
    <row r="4740" spans="1:12" ht="45">
      <c r="A4740" s="200">
        <v>46</v>
      </c>
      <c r="B4740" s="193" t="s">
        <v>1402</v>
      </c>
      <c r="C4740" s="194">
        <v>42835</v>
      </c>
      <c r="D4740" s="194" t="s">
        <v>10823</v>
      </c>
      <c r="E4740" s="195" t="s">
        <v>15</v>
      </c>
      <c r="F4740" s="195">
        <v>2048</v>
      </c>
      <c r="G4740" s="195"/>
      <c r="H4740" s="196" t="s">
        <v>10824</v>
      </c>
      <c r="I4740" s="197">
        <v>44373.15</v>
      </c>
      <c r="J4740" s="197">
        <v>0</v>
      </c>
      <c r="K4740" s="198">
        <f t="shared" si="73"/>
        <v>44373.15</v>
      </c>
      <c r="L4740" s="199" t="s">
        <v>1580</v>
      </c>
    </row>
    <row r="4741" spans="1:12" ht="33.75">
      <c r="A4741" s="200" t="s">
        <v>629</v>
      </c>
      <c r="B4741" s="193" t="s">
        <v>751</v>
      </c>
      <c r="C4741" s="194">
        <v>42835</v>
      </c>
      <c r="D4741" s="194" t="s">
        <v>10825</v>
      </c>
      <c r="E4741" s="195" t="s">
        <v>11</v>
      </c>
      <c r="F4741" s="195">
        <v>9211</v>
      </c>
      <c r="G4741" s="195"/>
      <c r="H4741" s="196" t="s">
        <v>10826</v>
      </c>
      <c r="I4741" s="197">
        <v>298.39999999999998</v>
      </c>
      <c r="J4741" s="197">
        <v>0</v>
      </c>
      <c r="K4741" s="198">
        <f t="shared" si="73"/>
        <v>298.39999999999998</v>
      </c>
      <c r="L4741" s="199" t="s">
        <v>1580</v>
      </c>
    </row>
    <row r="4742" spans="1:12" ht="33.75">
      <c r="A4742" s="200" t="s">
        <v>629</v>
      </c>
      <c r="B4742" s="193" t="s">
        <v>751</v>
      </c>
      <c r="C4742" s="194">
        <v>42835</v>
      </c>
      <c r="D4742" s="194" t="s">
        <v>10827</v>
      </c>
      <c r="E4742" s="195" t="s">
        <v>11</v>
      </c>
      <c r="F4742" s="195">
        <v>9212</v>
      </c>
      <c r="G4742" s="195"/>
      <c r="H4742" s="196" t="s">
        <v>10828</v>
      </c>
      <c r="I4742" s="197">
        <v>1517.29</v>
      </c>
      <c r="J4742" s="197">
        <v>0</v>
      </c>
      <c r="K4742" s="198">
        <f t="shared" si="73"/>
        <v>1517.29</v>
      </c>
      <c r="L4742" s="199" t="s">
        <v>1580</v>
      </c>
    </row>
    <row r="4743" spans="1:12" ht="33.75">
      <c r="A4743" s="200">
        <v>287</v>
      </c>
      <c r="B4743" s="193" t="s">
        <v>751</v>
      </c>
      <c r="C4743" s="194">
        <v>42835</v>
      </c>
      <c r="D4743" s="194" t="s">
        <v>10829</v>
      </c>
      <c r="E4743" s="195" t="s">
        <v>11</v>
      </c>
      <c r="F4743" s="195">
        <v>420151</v>
      </c>
      <c r="G4743" s="195"/>
      <c r="H4743" s="196" t="s">
        <v>10830</v>
      </c>
      <c r="I4743" s="197">
        <v>50</v>
      </c>
      <c r="J4743" s="197">
        <v>0</v>
      </c>
      <c r="K4743" s="198">
        <f t="shared" si="73"/>
        <v>50</v>
      </c>
      <c r="L4743" s="199" t="s">
        <v>1580</v>
      </c>
    </row>
    <row r="4744" spans="1:12" ht="33.75">
      <c r="A4744" s="200">
        <v>287</v>
      </c>
      <c r="B4744" s="193" t="s">
        <v>751</v>
      </c>
      <c r="C4744" s="194">
        <v>42835</v>
      </c>
      <c r="D4744" s="194" t="s">
        <v>10831</v>
      </c>
      <c r="E4744" s="195" t="s">
        <v>11</v>
      </c>
      <c r="F4744" s="195">
        <v>420152</v>
      </c>
      <c r="G4744" s="195"/>
      <c r="H4744" s="196" t="s">
        <v>10832</v>
      </c>
      <c r="I4744" s="197">
        <v>50</v>
      </c>
      <c r="J4744" s="197">
        <v>0</v>
      </c>
      <c r="K4744" s="198">
        <f t="shared" si="73"/>
        <v>50</v>
      </c>
      <c r="L4744" s="199" t="s">
        <v>1580</v>
      </c>
    </row>
    <row r="4745" spans="1:12" ht="33.75">
      <c r="A4745" s="200">
        <v>10</v>
      </c>
      <c r="B4745" s="193" t="s">
        <v>1384</v>
      </c>
      <c r="C4745" s="194">
        <v>42835</v>
      </c>
      <c r="D4745" s="194" t="s">
        <v>10833</v>
      </c>
      <c r="E4745" s="195" t="s">
        <v>15</v>
      </c>
      <c r="F4745" s="195">
        <v>420154</v>
      </c>
      <c r="G4745" s="195"/>
      <c r="H4745" s="196" t="s">
        <v>10834</v>
      </c>
      <c r="I4745" s="197">
        <v>50</v>
      </c>
      <c r="J4745" s="197">
        <v>0</v>
      </c>
      <c r="K4745" s="198">
        <f t="shared" ref="K4745:K4808" si="74">+I4745+J4745</f>
        <v>50</v>
      </c>
      <c r="L4745" s="199" t="s">
        <v>1580</v>
      </c>
    </row>
    <row r="4746" spans="1:12" ht="45">
      <c r="A4746" s="200">
        <v>10</v>
      </c>
      <c r="B4746" s="193" t="s">
        <v>1384</v>
      </c>
      <c r="C4746" s="194">
        <v>42835</v>
      </c>
      <c r="D4746" s="194" t="s">
        <v>10835</v>
      </c>
      <c r="E4746" s="195" t="s">
        <v>15</v>
      </c>
      <c r="F4746" s="195">
        <v>2051</v>
      </c>
      <c r="G4746" s="195"/>
      <c r="H4746" s="196" t="s">
        <v>10836</v>
      </c>
      <c r="I4746" s="197">
        <v>523.82000000000005</v>
      </c>
      <c r="J4746" s="197">
        <v>0</v>
      </c>
      <c r="K4746" s="198">
        <f t="shared" si="74"/>
        <v>523.82000000000005</v>
      </c>
      <c r="L4746" s="199" t="s">
        <v>1580</v>
      </c>
    </row>
    <row r="4747" spans="1:12" ht="45">
      <c r="A4747" s="200">
        <v>10</v>
      </c>
      <c r="B4747" s="193" t="s">
        <v>1384</v>
      </c>
      <c r="C4747" s="194">
        <v>42835</v>
      </c>
      <c r="D4747" s="194" t="s">
        <v>10837</v>
      </c>
      <c r="E4747" s="195" t="s">
        <v>15</v>
      </c>
      <c r="F4747" s="195">
        <v>2054</v>
      </c>
      <c r="G4747" s="195"/>
      <c r="H4747" s="196" t="s">
        <v>10838</v>
      </c>
      <c r="I4747" s="197">
        <v>21222.62</v>
      </c>
      <c r="J4747" s="197">
        <v>0</v>
      </c>
      <c r="K4747" s="198">
        <f t="shared" si="74"/>
        <v>21222.62</v>
      </c>
      <c r="L4747" s="199" t="s">
        <v>1580</v>
      </c>
    </row>
    <row r="4748" spans="1:12" ht="45">
      <c r="A4748" s="200">
        <v>10</v>
      </c>
      <c r="B4748" s="193" t="s">
        <v>1384</v>
      </c>
      <c r="C4748" s="194">
        <v>42835</v>
      </c>
      <c r="D4748" s="194" t="s">
        <v>10839</v>
      </c>
      <c r="E4748" s="195" t="s">
        <v>15</v>
      </c>
      <c r="F4748" s="195">
        <v>2049</v>
      </c>
      <c r="G4748" s="195"/>
      <c r="H4748" s="196" t="s">
        <v>10840</v>
      </c>
      <c r="I4748" s="197">
        <v>359.87</v>
      </c>
      <c r="J4748" s="197">
        <v>0</v>
      </c>
      <c r="K4748" s="198">
        <f t="shared" si="74"/>
        <v>359.87</v>
      </c>
      <c r="L4748" s="199" t="s">
        <v>1580</v>
      </c>
    </row>
    <row r="4749" spans="1:12" ht="45">
      <c r="A4749" s="200">
        <v>10</v>
      </c>
      <c r="B4749" s="193" t="s">
        <v>1384</v>
      </c>
      <c r="C4749" s="194">
        <v>42835</v>
      </c>
      <c r="D4749" s="194" t="s">
        <v>10841</v>
      </c>
      <c r="E4749" s="195" t="s">
        <v>15</v>
      </c>
      <c r="F4749" s="195">
        <v>2050</v>
      </c>
      <c r="G4749" s="195"/>
      <c r="H4749" s="196" t="s">
        <v>10842</v>
      </c>
      <c r="I4749" s="197">
        <v>357.05</v>
      </c>
      <c r="J4749" s="197">
        <v>0</v>
      </c>
      <c r="K4749" s="198">
        <f t="shared" si="74"/>
        <v>357.05</v>
      </c>
      <c r="L4749" s="199" t="s">
        <v>1580</v>
      </c>
    </row>
    <row r="4750" spans="1:12" ht="45">
      <c r="A4750" s="200">
        <v>10</v>
      </c>
      <c r="B4750" s="193" t="s">
        <v>1384</v>
      </c>
      <c r="C4750" s="194">
        <v>42835</v>
      </c>
      <c r="D4750" s="194" t="s">
        <v>10843</v>
      </c>
      <c r="E4750" s="195" t="s">
        <v>15</v>
      </c>
      <c r="F4750" s="195">
        <v>2052</v>
      </c>
      <c r="G4750" s="195"/>
      <c r="H4750" s="196" t="s">
        <v>10844</v>
      </c>
      <c r="I4750" s="197">
        <v>276.86</v>
      </c>
      <c r="J4750" s="197">
        <v>0</v>
      </c>
      <c r="K4750" s="198">
        <f t="shared" si="74"/>
        <v>276.86</v>
      </c>
      <c r="L4750" s="199" t="s">
        <v>1580</v>
      </c>
    </row>
    <row r="4751" spans="1:12" ht="33.75">
      <c r="A4751" s="200">
        <v>10</v>
      </c>
      <c r="B4751" s="193" t="s">
        <v>1384</v>
      </c>
      <c r="C4751" s="194">
        <v>42835</v>
      </c>
      <c r="D4751" s="194" t="s">
        <v>10845</v>
      </c>
      <c r="E4751" s="195" t="s">
        <v>15</v>
      </c>
      <c r="F4751" s="195">
        <v>420238</v>
      </c>
      <c r="G4751" s="195"/>
      <c r="H4751" s="196" t="s">
        <v>10846</v>
      </c>
      <c r="I4751" s="197">
        <v>50</v>
      </c>
      <c r="J4751" s="197">
        <v>0</v>
      </c>
      <c r="K4751" s="198">
        <f t="shared" si="74"/>
        <v>50</v>
      </c>
      <c r="L4751" s="199" t="s">
        <v>1580</v>
      </c>
    </row>
    <row r="4752" spans="1:12" ht="33.75">
      <c r="A4752" s="200">
        <v>10</v>
      </c>
      <c r="B4752" s="193" t="s">
        <v>1384</v>
      </c>
      <c r="C4752" s="194">
        <v>42835</v>
      </c>
      <c r="D4752" s="194" t="s">
        <v>10847</v>
      </c>
      <c r="E4752" s="195" t="s">
        <v>15</v>
      </c>
      <c r="F4752" s="195">
        <v>420240</v>
      </c>
      <c r="G4752" s="195"/>
      <c r="H4752" s="196" t="s">
        <v>10848</v>
      </c>
      <c r="I4752" s="197">
        <v>50</v>
      </c>
      <c r="J4752" s="197">
        <v>0</v>
      </c>
      <c r="K4752" s="198">
        <f t="shared" si="74"/>
        <v>50</v>
      </c>
      <c r="L4752" s="199" t="s">
        <v>1580</v>
      </c>
    </row>
    <row r="4753" spans="1:12" ht="22.5">
      <c r="A4753" s="200">
        <v>513</v>
      </c>
      <c r="B4753" s="193" t="s">
        <v>751</v>
      </c>
      <c r="C4753" s="194">
        <v>42835</v>
      </c>
      <c r="D4753" s="194" t="s">
        <v>10849</v>
      </c>
      <c r="E4753" s="195" t="s">
        <v>15</v>
      </c>
      <c r="F4753" s="195">
        <v>420243</v>
      </c>
      <c r="G4753" s="195"/>
      <c r="H4753" s="196" t="s">
        <v>10850</v>
      </c>
      <c r="I4753" s="197">
        <v>50</v>
      </c>
      <c r="J4753" s="197">
        <v>0</v>
      </c>
      <c r="K4753" s="198">
        <f t="shared" si="74"/>
        <v>50</v>
      </c>
      <c r="L4753" s="199" t="s">
        <v>1580</v>
      </c>
    </row>
    <row r="4754" spans="1:12" ht="33.75">
      <c r="A4754" s="200">
        <v>513</v>
      </c>
      <c r="B4754" s="193" t="s">
        <v>751</v>
      </c>
      <c r="C4754" s="194">
        <v>42835</v>
      </c>
      <c r="D4754" s="194" t="s">
        <v>10851</v>
      </c>
      <c r="E4754" s="195" t="s">
        <v>15</v>
      </c>
      <c r="F4754" s="195">
        <v>420450</v>
      </c>
      <c r="G4754" s="195"/>
      <c r="H4754" s="196" t="s">
        <v>10852</v>
      </c>
      <c r="I4754" s="197">
        <v>50</v>
      </c>
      <c r="J4754" s="197">
        <v>0</v>
      </c>
      <c r="K4754" s="198">
        <f t="shared" si="74"/>
        <v>50</v>
      </c>
      <c r="L4754" s="199" t="s">
        <v>1580</v>
      </c>
    </row>
    <row r="4755" spans="1:12" ht="45">
      <c r="A4755" s="200">
        <v>10</v>
      </c>
      <c r="B4755" s="193" t="s">
        <v>1384</v>
      </c>
      <c r="C4755" s="194">
        <v>42835</v>
      </c>
      <c r="D4755" s="194" t="s">
        <v>10853</v>
      </c>
      <c r="E4755" s="195" t="s">
        <v>11</v>
      </c>
      <c r="F4755" s="195">
        <v>884417</v>
      </c>
      <c r="G4755" s="195"/>
      <c r="H4755" s="196" t="s">
        <v>10854</v>
      </c>
      <c r="I4755" s="197">
        <v>50</v>
      </c>
      <c r="J4755" s="197">
        <v>0</v>
      </c>
      <c r="K4755" s="198">
        <f t="shared" si="74"/>
        <v>50</v>
      </c>
      <c r="L4755" s="199" t="s">
        <v>1580</v>
      </c>
    </row>
    <row r="4756" spans="1:12" ht="33.75">
      <c r="A4756" s="200" t="s">
        <v>628</v>
      </c>
      <c r="B4756" s="193" t="s">
        <v>627</v>
      </c>
      <c r="C4756" s="194">
        <v>42836</v>
      </c>
      <c r="D4756" s="194" t="s">
        <v>10855</v>
      </c>
      <c r="E4756" s="195" t="s">
        <v>6</v>
      </c>
      <c r="F4756" s="195">
        <v>823766</v>
      </c>
      <c r="G4756" s="195"/>
      <c r="H4756" s="196" t="s">
        <v>10856</v>
      </c>
      <c r="I4756" s="197">
        <v>0</v>
      </c>
      <c r="J4756" s="197">
        <v>10557.94</v>
      </c>
      <c r="K4756" s="198">
        <f t="shared" si="74"/>
        <v>10557.94</v>
      </c>
      <c r="L4756" s="199" t="s">
        <v>1580</v>
      </c>
    </row>
    <row r="4757" spans="1:12" ht="33.75">
      <c r="A4757" s="200" t="s">
        <v>628</v>
      </c>
      <c r="B4757" s="193" t="s">
        <v>627</v>
      </c>
      <c r="C4757" s="194">
        <v>42836</v>
      </c>
      <c r="D4757" s="194" t="s">
        <v>10857</v>
      </c>
      <c r="E4757" s="195" t="s">
        <v>6</v>
      </c>
      <c r="F4757" s="195">
        <v>823767</v>
      </c>
      <c r="G4757" s="195"/>
      <c r="H4757" s="196" t="s">
        <v>10858</v>
      </c>
      <c r="I4757" s="197">
        <v>0</v>
      </c>
      <c r="J4757" s="197">
        <v>799</v>
      </c>
      <c r="K4757" s="198">
        <f t="shared" si="74"/>
        <v>799</v>
      </c>
      <c r="L4757" s="199" t="s">
        <v>1580</v>
      </c>
    </row>
    <row r="4758" spans="1:12" ht="33.75">
      <c r="A4758" s="200" t="s">
        <v>628</v>
      </c>
      <c r="B4758" s="193" t="s">
        <v>627</v>
      </c>
      <c r="C4758" s="194">
        <v>42836</v>
      </c>
      <c r="D4758" s="194" t="s">
        <v>10859</v>
      </c>
      <c r="E4758" s="195" t="s">
        <v>6</v>
      </c>
      <c r="F4758" s="195">
        <v>823768</v>
      </c>
      <c r="G4758" s="195"/>
      <c r="H4758" s="196" t="s">
        <v>10860</v>
      </c>
      <c r="I4758" s="197">
        <v>0</v>
      </c>
      <c r="J4758" s="197">
        <v>603.17999999999995</v>
      </c>
      <c r="K4758" s="198">
        <f t="shared" si="74"/>
        <v>603.17999999999995</v>
      </c>
      <c r="L4758" s="199" t="s">
        <v>1580</v>
      </c>
    </row>
    <row r="4759" spans="1:12" ht="33.75">
      <c r="A4759" s="200">
        <v>10</v>
      </c>
      <c r="B4759" s="193" t="s">
        <v>1384</v>
      </c>
      <c r="C4759" s="194">
        <v>42836</v>
      </c>
      <c r="D4759" s="194" t="s">
        <v>10861</v>
      </c>
      <c r="E4759" s="195" t="s">
        <v>6</v>
      </c>
      <c r="F4759" s="195">
        <v>884770</v>
      </c>
      <c r="G4759" s="195"/>
      <c r="H4759" s="196" t="s">
        <v>10862</v>
      </c>
      <c r="I4759" s="197">
        <v>0</v>
      </c>
      <c r="J4759" s="197">
        <v>24133.14</v>
      </c>
      <c r="K4759" s="198">
        <f t="shared" si="74"/>
        <v>24133.14</v>
      </c>
      <c r="L4759" s="199" t="s">
        <v>1580</v>
      </c>
    </row>
    <row r="4760" spans="1:12" ht="33.75">
      <c r="A4760" s="200">
        <v>10</v>
      </c>
      <c r="B4760" s="193" t="s">
        <v>1384</v>
      </c>
      <c r="C4760" s="194">
        <v>42836</v>
      </c>
      <c r="D4760" s="194" t="s">
        <v>10863</v>
      </c>
      <c r="E4760" s="195" t="s">
        <v>6</v>
      </c>
      <c r="F4760" s="195">
        <v>884771</v>
      </c>
      <c r="G4760" s="195"/>
      <c r="H4760" s="196" t="s">
        <v>10864</v>
      </c>
      <c r="I4760" s="197">
        <v>0</v>
      </c>
      <c r="J4760" s="197">
        <v>18027.740000000002</v>
      </c>
      <c r="K4760" s="198">
        <f t="shared" si="74"/>
        <v>18027.740000000002</v>
      </c>
      <c r="L4760" s="199" t="s">
        <v>1580</v>
      </c>
    </row>
    <row r="4761" spans="1:12" ht="33.75">
      <c r="A4761" s="200">
        <v>10</v>
      </c>
      <c r="B4761" s="193" t="s">
        <v>1384</v>
      </c>
      <c r="C4761" s="194">
        <v>42836</v>
      </c>
      <c r="D4761" s="194" t="s">
        <v>10865</v>
      </c>
      <c r="E4761" s="195" t="s">
        <v>6</v>
      </c>
      <c r="F4761" s="195">
        <v>884772</v>
      </c>
      <c r="G4761" s="195"/>
      <c r="H4761" s="196" t="s">
        <v>10866</v>
      </c>
      <c r="I4761" s="197">
        <v>0</v>
      </c>
      <c r="J4761" s="197">
        <v>20794.650000000001</v>
      </c>
      <c r="K4761" s="198">
        <f t="shared" si="74"/>
        <v>20794.650000000001</v>
      </c>
      <c r="L4761" s="199" t="s">
        <v>1580</v>
      </c>
    </row>
    <row r="4762" spans="1:12" ht="33.75">
      <c r="A4762" s="200">
        <v>10</v>
      </c>
      <c r="B4762" s="193" t="s">
        <v>1384</v>
      </c>
      <c r="C4762" s="194">
        <v>42836</v>
      </c>
      <c r="D4762" s="194" t="s">
        <v>10867</v>
      </c>
      <c r="E4762" s="195" t="s">
        <v>6</v>
      </c>
      <c r="F4762" s="195">
        <v>884775</v>
      </c>
      <c r="G4762" s="195"/>
      <c r="H4762" s="196" t="s">
        <v>10868</v>
      </c>
      <c r="I4762" s="197">
        <v>0</v>
      </c>
      <c r="J4762" s="197">
        <v>24201.74</v>
      </c>
      <c r="K4762" s="198">
        <f t="shared" si="74"/>
        <v>24201.74</v>
      </c>
      <c r="L4762" s="199" t="s">
        <v>1580</v>
      </c>
    </row>
    <row r="4763" spans="1:12" ht="45">
      <c r="A4763" s="200" t="s">
        <v>628</v>
      </c>
      <c r="B4763" s="193" t="s">
        <v>627</v>
      </c>
      <c r="C4763" s="194">
        <v>42836</v>
      </c>
      <c r="D4763" s="194" t="s">
        <v>10869</v>
      </c>
      <c r="E4763" s="195" t="s">
        <v>6</v>
      </c>
      <c r="F4763" s="195">
        <v>884825</v>
      </c>
      <c r="G4763" s="195"/>
      <c r="H4763" s="196" t="s">
        <v>10870</v>
      </c>
      <c r="I4763" s="197">
        <v>0</v>
      </c>
      <c r="J4763" s="197">
        <v>2000</v>
      </c>
      <c r="K4763" s="198">
        <f t="shared" si="74"/>
        <v>2000</v>
      </c>
      <c r="L4763" s="199" t="s">
        <v>1580</v>
      </c>
    </row>
    <row r="4764" spans="1:12" ht="33.75">
      <c r="A4764" s="200">
        <v>10</v>
      </c>
      <c r="B4764" s="193" t="s">
        <v>1384</v>
      </c>
      <c r="C4764" s="194">
        <v>42836</v>
      </c>
      <c r="D4764" s="194" t="s">
        <v>10871</v>
      </c>
      <c r="E4764" s="195" t="s">
        <v>6</v>
      </c>
      <c r="F4764" s="195">
        <v>884831</v>
      </c>
      <c r="G4764" s="195"/>
      <c r="H4764" s="196" t="s">
        <v>10872</v>
      </c>
      <c r="I4764" s="197">
        <v>0</v>
      </c>
      <c r="J4764" s="197">
        <v>0.02</v>
      </c>
      <c r="K4764" s="198">
        <f t="shared" si="74"/>
        <v>0.02</v>
      </c>
      <c r="L4764" s="199" t="s">
        <v>1580</v>
      </c>
    </row>
    <row r="4765" spans="1:12" ht="33.75">
      <c r="A4765" s="200" t="s">
        <v>628</v>
      </c>
      <c r="B4765" s="193" t="s">
        <v>627</v>
      </c>
      <c r="C4765" s="194">
        <v>42836</v>
      </c>
      <c r="D4765" s="194" t="s">
        <v>10873</v>
      </c>
      <c r="E4765" s="195" t="s">
        <v>6</v>
      </c>
      <c r="F4765" s="195">
        <v>884834</v>
      </c>
      <c r="G4765" s="195"/>
      <c r="H4765" s="196" t="s">
        <v>10874</v>
      </c>
      <c r="I4765" s="197">
        <v>0</v>
      </c>
      <c r="J4765" s="197">
        <v>0.02</v>
      </c>
      <c r="K4765" s="198">
        <f t="shared" si="74"/>
        <v>0.02</v>
      </c>
      <c r="L4765" s="199" t="s">
        <v>1580</v>
      </c>
    </row>
    <row r="4766" spans="1:12" ht="33.75">
      <c r="A4766" s="200">
        <v>10</v>
      </c>
      <c r="B4766" s="193" t="s">
        <v>1384</v>
      </c>
      <c r="C4766" s="194">
        <v>42836</v>
      </c>
      <c r="D4766" s="194" t="s">
        <v>10875</v>
      </c>
      <c r="E4766" s="195" t="s">
        <v>6</v>
      </c>
      <c r="F4766" s="195">
        <v>884841</v>
      </c>
      <c r="G4766" s="195"/>
      <c r="H4766" s="196" t="s">
        <v>10876</v>
      </c>
      <c r="I4766" s="197">
        <v>0</v>
      </c>
      <c r="J4766" s="197">
        <v>107770.6</v>
      </c>
      <c r="K4766" s="198">
        <f t="shared" si="74"/>
        <v>107770.6</v>
      </c>
      <c r="L4766" s="199" t="s">
        <v>1580</v>
      </c>
    </row>
    <row r="4767" spans="1:12" ht="45">
      <c r="A4767" s="200">
        <v>25</v>
      </c>
      <c r="B4767" s="193" t="s">
        <v>1408</v>
      </c>
      <c r="C4767" s="194">
        <v>42836</v>
      </c>
      <c r="D4767" s="194" t="s">
        <v>10877</v>
      </c>
      <c r="E4767" s="195" t="s">
        <v>1728</v>
      </c>
      <c r="F4767" s="195">
        <v>13171865</v>
      </c>
      <c r="G4767" s="195"/>
      <c r="H4767" s="196" t="s">
        <v>10878</v>
      </c>
      <c r="I4767" s="197">
        <v>1</v>
      </c>
      <c r="J4767" s="197">
        <v>0</v>
      </c>
      <c r="K4767" s="198">
        <f t="shared" si="74"/>
        <v>1</v>
      </c>
      <c r="L4767" s="199" t="s">
        <v>1580</v>
      </c>
    </row>
    <row r="4768" spans="1:12" ht="45">
      <c r="A4768" s="200">
        <v>25</v>
      </c>
      <c r="B4768" s="193" t="s">
        <v>1408</v>
      </c>
      <c r="C4768" s="194">
        <v>42836</v>
      </c>
      <c r="D4768" s="194" t="s">
        <v>10879</v>
      </c>
      <c r="E4768" s="195" t="s">
        <v>1728</v>
      </c>
      <c r="F4768" s="195">
        <v>13171868</v>
      </c>
      <c r="G4768" s="195"/>
      <c r="H4768" s="196" t="s">
        <v>10880</v>
      </c>
      <c r="I4768" s="197">
        <v>2.21</v>
      </c>
      <c r="J4768" s="197">
        <v>0</v>
      </c>
      <c r="K4768" s="198">
        <f t="shared" si="74"/>
        <v>2.21</v>
      </c>
      <c r="L4768" s="199" t="s">
        <v>1580</v>
      </c>
    </row>
    <row r="4769" spans="1:12" ht="45">
      <c r="A4769" s="200">
        <v>25</v>
      </c>
      <c r="B4769" s="193" t="s">
        <v>1408</v>
      </c>
      <c r="C4769" s="194">
        <v>42836</v>
      </c>
      <c r="D4769" s="194" t="s">
        <v>10881</v>
      </c>
      <c r="E4769" s="195" t="s">
        <v>1728</v>
      </c>
      <c r="F4769" s="195">
        <v>13171909</v>
      </c>
      <c r="G4769" s="195"/>
      <c r="H4769" s="196" t="s">
        <v>10882</v>
      </c>
      <c r="I4769" s="197">
        <v>9853.59</v>
      </c>
      <c r="J4769" s="197">
        <v>0</v>
      </c>
      <c r="K4769" s="198">
        <f t="shared" si="74"/>
        <v>9853.59</v>
      </c>
      <c r="L4769" s="199" t="s">
        <v>1580</v>
      </c>
    </row>
    <row r="4770" spans="1:12" ht="45">
      <c r="A4770" s="200">
        <v>25</v>
      </c>
      <c r="B4770" s="193" t="s">
        <v>1408</v>
      </c>
      <c r="C4770" s="194">
        <v>42836</v>
      </c>
      <c r="D4770" s="194" t="s">
        <v>10883</v>
      </c>
      <c r="E4770" s="195" t="s">
        <v>1728</v>
      </c>
      <c r="F4770" s="195">
        <v>13171932</v>
      </c>
      <c r="G4770" s="195"/>
      <c r="H4770" s="196" t="s">
        <v>10884</v>
      </c>
      <c r="I4770" s="197">
        <v>919.42</v>
      </c>
      <c r="J4770" s="197">
        <v>0</v>
      </c>
      <c r="K4770" s="198">
        <f t="shared" si="74"/>
        <v>919.42</v>
      </c>
      <c r="L4770" s="199" t="s">
        <v>1580</v>
      </c>
    </row>
    <row r="4771" spans="1:12" ht="45">
      <c r="A4771" s="200">
        <v>25</v>
      </c>
      <c r="B4771" s="193" t="s">
        <v>1408</v>
      </c>
      <c r="C4771" s="194">
        <v>42836</v>
      </c>
      <c r="D4771" s="194" t="s">
        <v>10885</v>
      </c>
      <c r="E4771" s="195" t="s">
        <v>1728</v>
      </c>
      <c r="F4771" s="195">
        <v>13171933</v>
      </c>
      <c r="G4771" s="195"/>
      <c r="H4771" s="196" t="s">
        <v>10886</v>
      </c>
      <c r="I4771" s="197">
        <v>36041.53</v>
      </c>
      <c r="J4771" s="197">
        <v>0</v>
      </c>
      <c r="K4771" s="198">
        <f t="shared" si="74"/>
        <v>36041.53</v>
      </c>
      <c r="L4771" s="199" t="s">
        <v>1580</v>
      </c>
    </row>
    <row r="4772" spans="1:12" ht="45">
      <c r="A4772" s="200">
        <v>25</v>
      </c>
      <c r="B4772" s="193" t="s">
        <v>1408</v>
      </c>
      <c r="C4772" s="194">
        <v>42836</v>
      </c>
      <c r="D4772" s="194" t="s">
        <v>10887</v>
      </c>
      <c r="E4772" s="195" t="s">
        <v>1728</v>
      </c>
      <c r="F4772" s="195">
        <v>13171953</v>
      </c>
      <c r="G4772" s="195"/>
      <c r="H4772" s="196" t="s">
        <v>10888</v>
      </c>
      <c r="I4772" s="197">
        <v>144937.59</v>
      </c>
      <c r="J4772" s="197">
        <v>0</v>
      </c>
      <c r="K4772" s="198">
        <f t="shared" si="74"/>
        <v>144937.59</v>
      </c>
      <c r="L4772" s="199" t="s">
        <v>1580</v>
      </c>
    </row>
    <row r="4773" spans="1:12" ht="45">
      <c r="A4773" s="200">
        <v>25</v>
      </c>
      <c r="B4773" s="193" t="s">
        <v>1408</v>
      </c>
      <c r="C4773" s="194">
        <v>42836</v>
      </c>
      <c r="D4773" s="194" t="s">
        <v>10889</v>
      </c>
      <c r="E4773" s="195" t="s">
        <v>1728</v>
      </c>
      <c r="F4773" s="195">
        <v>13171954</v>
      </c>
      <c r="G4773" s="195"/>
      <c r="H4773" s="196" t="s">
        <v>10890</v>
      </c>
      <c r="I4773" s="197">
        <v>148166.13</v>
      </c>
      <c r="J4773" s="197">
        <v>0</v>
      </c>
      <c r="K4773" s="198">
        <f t="shared" si="74"/>
        <v>148166.13</v>
      </c>
      <c r="L4773" s="199" t="s">
        <v>1580</v>
      </c>
    </row>
    <row r="4774" spans="1:12" ht="45">
      <c r="A4774" s="200">
        <v>25</v>
      </c>
      <c r="B4774" s="193" t="s">
        <v>1408</v>
      </c>
      <c r="C4774" s="194">
        <v>42836</v>
      </c>
      <c r="D4774" s="194" t="s">
        <v>10891</v>
      </c>
      <c r="E4774" s="195" t="s">
        <v>1728</v>
      </c>
      <c r="F4774" s="195">
        <v>13171980</v>
      </c>
      <c r="G4774" s="195"/>
      <c r="H4774" s="196" t="s">
        <v>10892</v>
      </c>
      <c r="I4774" s="197">
        <v>41619.89</v>
      </c>
      <c r="J4774" s="197">
        <v>0</v>
      </c>
      <c r="K4774" s="198">
        <f t="shared" si="74"/>
        <v>41619.89</v>
      </c>
      <c r="L4774" s="199" t="s">
        <v>1580</v>
      </c>
    </row>
    <row r="4775" spans="1:12" ht="45">
      <c r="A4775" s="200">
        <v>25</v>
      </c>
      <c r="B4775" s="193" t="s">
        <v>1408</v>
      </c>
      <c r="C4775" s="194">
        <v>42836</v>
      </c>
      <c r="D4775" s="194" t="s">
        <v>10893</v>
      </c>
      <c r="E4775" s="195" t="s">
        <v>1728</v>
      </c>
      <c r="F4775" s="195">
        <v>13172156</v>
      </c>
      <c r="G4775" s="195"/>
      <c r="H4775" s="196" t="s">
        <v>10894</v>
      </c>
      <c r="I4775" s="197">
        <v>43420.76</v>
      </c>
      <c r="J4775" s="197">
        <v>0</v>
      </c>
      <c r="K4775" s="198">
        <f t="shared" si="74"/>
        <v>43420.76</v>
      </c>
      <c r="L4775" s="199" t="s">
        <v>1580</v>
      </c>
    </row>
    <row r="4776" spans="1:12" ht="45">
      <c r="A4776" s="200">
        <v>25</v>
      </c>
      <c r="B4776" s="193" t="s">
        <v>1408</v>
      </c>
      <c r="C4776" s="194">
        <v>42836</v>
      </c>
      <c r="D4776" s="194" t="s">
        <v>10895</v>
      </c>
      <c r="E4776" s="195" t="s">
        <v>1728</v>
      </c>
      <c r="F4776" s="195">
        <v>13172158</v>
      </c>
      <c r="G4776" s="195"/>
      <c r="H4776" s="196" t="s">
        <v>10896</v>
      </c>
      <c r="I4776" s="197">
        <v>43420.76</v>
      </c>
      <c r="J4776" s="197">
        <v>0</v>
      </c>
      <c r="K4776" s="198">
        <f t="shared" si="74"/>
        <v>43420.76</v>
      </c>
      <c r="L4776" s="199" t="s">
        <v>1580</v>
      </c>
    </row>
    <row r="4777" spans="1:12" ht="45">
      <c r="A4777" s="200">
        <v>25</v>
      </c>
      <c r="B4777" s="193" t="s">
        <v>1408</v>
      </c>
      <c r="C4777" s="194">
        <v>42836</v>
      </c>
      <c r="D4777" s="194" t="s">
        <v>10897</v>
      </c>
      <c r="E4777" s="195" t="s">
        <v>1728</v>
      </c>
      <c r="F4777" s="195">
        <v>13172162</v>
      </c>
      <c r="G4777" s="195"/>
      <c r="H4777" s="196" t="s">
        <v>10898</v>
      </c>
      <c r="I4777" s="197">
        <v>44175.51</v>
      </c>
      <c r="J4777" s="197">
        <v>0</v>
      </c>
      <c r="K4777" s="198">
        <f t="shared" si="74"/>
        <v>44175.51</v>
      </c>
      <c r="L4777" s="199" t="s">
        <v>1580</v>
      </c>
    </row>
    <row r="4778" spans="1:12" ht="45">
      <c r="A4778" s="200">
        <v>25</v>
      </c>
      <c r="B4778" s="193" t="s">
        <v>1408</v>
      </c>
      <c r="C4778" s="194">
        <v>42836</v>
      </c>
      <c r="D4778" s="194" t="s">
        <v>10899</v>
      </c>
      <c r="E4778" s="195" t="s">
        <v>1728</v>
      </c>
      <c r="F4778" s="195">
        <v>13172175</v>
      </c>
      <c r="G4778" s="195"/>
      <c r="H4778" s="196" t="s">
        <v>10900</v>
      </c>
      <c r="I4778" s="197">
        <v>40254.019999999997</v>
      </c>
      <c r="J4778" s="197">
        <v>0</v>
      </c>
      <c r="K4778" s="198">
        <f t="shared" si="74"/>
        <v>40254.019999999997</v>
      </c>
      <c r="L4778" s="199" t="s">
        <v>1580</v>
      </c>
    </row>
    <row r="4779" spans="1:12" ht="45">
      <c r="A4779" s="200">
        <v>25</v>
      </c>
      <c r="B4779" s="193" t="s">
        <v>1408</v>
      </c>
      <c r="C4779" s="194">
        <v>42836</v>
      </c>
      <c r="D4779" s="194" t="s">
        <v>10901</v>
      </c>
      <c r="E4779" s="195" t="s">
        <v>1728</v>
      </c>
      <c r="F4779" s="195">
        <v>13172196</v>
      </c>
      <c r="G4779" s="195"/>
      <c r="H4779" s="196" t="s">
        <v>10902</v>
      </c>
      <c r="I4779" s="197">
        <v>38942.92</v>
      </c>
      <c r="J4779" s="197">
        <v>0</v>
      </c>
      <c r="K4779" s="198">
        <f t="shared" si="74"/>
        <v>38942.92</v>
      </c>
      <c r="L4779" s="199" t="s">
        <v>1580</v>
      </c>
    </row>
    <row r="4780" spans="1:12" ht="45">
      <c r="A4780" s="200">
        <v>25</v>
      </c>
      <c r="B4780" s="193" t="s">
        <v>1408</v>
      </c>
      <c r="C4780" s="194">
        <v>42836</v>
      </c>
      <c r="D4780" s="194" t="s">
        <v>10903</v>
      </c>
      <c r="E4780" s="195" t="s">
        <v>1728</v>
      </c>
      <c r="F4780" s="195">
        <v>13172157</v>
      </c>
      <c r="G4780" s="195"/>
      <c r="H4780" s="196" t="s">
        <v>10904</v>
      </c>
      <c r="I4780" s="197">
        <v>100000</v>
      </c>
      <c r="J4780" s="197">
        <v>0</v>
      </c>
      <c r="K4780" s="198">
        <f t="shared" si="74"/>
        <v>100000</v>
      </c>
      <c r="L4780" s="199" t="s">
        <v>1580</v>
      </c>
    </row>
    <row r="4781" spans="1:12" ht="45">
      <c r="A4781" s="200">
        <v>25</v>
      </c>
      <c r="B4781" s="193" t="s">
        <v>1408</v>
      </c>
      <c r="C4781" s="194">
        <v>42836</v>
      </c>
      <c r="D4781" s="194" t="s">
        <v>10905</v>
      </c>
      <c r="E4781" s="195" t="s">
        <v>1728</v>
      </c>
      <c r="F4781" s="195">
        <v>13172176</v>
      </c>
      <c r="G4781" s="195"/>
      <c r="H4781" s="196" t="s">
        <v>10906</v>
      </c>
      <c r="I4781" s="197">
        <v>200000</v>
      </c>
      <c r="J4781" s="197">
        <v>0</v>
      </c>
      <c r="K4781" s="198">
        <f t="shared" si="74"/>
        <v>200000</v>
      </c>
      <c r="L4781" s="199" t="s">
        <v>1580</v>
      </c>
    </row>
    <row r="4782" spans="1:12" ht="45">
      <c r="A4782" s="200">
        <v>25</v>
      </c>
      <c r="B4782" s="193" t="s">
        <v>1408</v>
      </c>
      <c r="C4782" s="194">
        <v>42836</v>
      </c>
      <c r="D4782" s="194" t="s">
        <v>10907</v>
      </c>
      <c r="E4782" s="195" t="s">
        <v>1728</v>
      </c>
      <c r="F4782" s="195">
        <v>13172227</v>
      </c>
      <c r="G4782" s="195"/>
      <c r="H4782" s="196" t="s">
        <v>10908</v>
      </c>
      <c r="I4782" s="197">
        <v>375200</v>
      </c>
      <c r="J4782" s="197">
        <v>0</v>
      </c>
      <c r="K4782" s="198">
        <f t="shared" si="74"/>
        <v>375200</v>
      </c>
      <c r="L4782" s="199" t="s">
        <v>1580</v>
      </c>
    </row>
    <row r="4783" spans="1:12" ht="45">
      <c r="A4783" s="200">
        <v>25</v>
      </c>
      <c r="B4783" s="193" t="s">
        <v>1408</v>
      </c>
      <c r="C4783" s="194">
        <v>42836</v>
      </c>
      <c r="D4783" s="194" t="s">
        <v>10909</v>
      </c>
      <c r="E4783" s="195" t="s">
        <v>1728</v>
      </c>
      <c r="F4783" s="195">
        <v>13172228</v>
      </c>
      <c r="G4783" s="195"/>
      <c r="H4783" s="196" t="s">
        <v>10910</v>
      </c>
      <c r="I4783" s="197">
        <v>24800</v>
      </c>
      <c r="J4783" s="197">
        <v>0</v>
      </c>
      <c r="K4783" s="198">
        <f t="shared" si="74"/>
        <v>24800</v>
      </c>
      <c r="L4783" s="199" t="s">
        <v>1580</v>
      </c>
    </row>
    <row r="4784" spans="1:12" ht="45">
      <c r="A4784" s="200">
        <v>10</v>
      </c>
      <c r="B4784" s="193" t="s">
        <v>1384</v>
      </c>
      <c r="C4784" s="194">
        <v>42836</v>
      </c>
      <c r="D4784" s="194" t="s">
        <v>10911</v>
      </c>
      <c r="E4784" s="195" t="s">
        <v>11</v>
      </c>
      <c r="F4784" s="195">
        <v>884770</v>
      </c>
      <c r="G4784" s="195"/>
      <c r="H4784" s="196" t="s">
        <v>10912</v>
      </c>
      <c r="I4784" s="197">
        <v>50</v>
      </c>
      <c r="J4784" s="197">
        <v>0</v>
      </c>
      <c r="K4784" s="198">
        <f t="shared" si="74"/>
        <v>50</v>
      </c>
      <c r="L4784" s="199" t="s">
        <v>1580</v>
      </c>
    </row>
    <row r="4785" spans="1:12" ht="33.75">
      <c r="A4785" s="200">
        <v>10</v>
      </c>
      <c r="B4785" s="193" t="s">
        <v>1384</v>
      </c>
      <c r="C4785" s="194">
        <v>42836</v>
      </c>
      <c r="D4785" s="194" t="s">
        <v>10913</v>
      </c>
      <c r="E4785" s="195" t="s">
        <v>11</v>
      </c>
      <c r="F4785" s="195">
        <v>884771</v>
      </c>
      <c r="G4785" s="195"/>
      <c r="H4785" s="196" t="s">
        <v>10914</v>
      </c>
      <c r="I4785" s="197">
        <v>50</v>
      </c>
      <c r="J4785" s="197">
        <v>0</v>
      </c>
      <c r="K4785" s="198">
        <f t="shared" si="74"/>
        <v>50</v>
      </c>
      <c r="L4785" s="199" t="s">
        <v>1580</v>
      </c>
    </row>
    <row r="4786" spans="1:12" ht="33.75">
      <c r="A4786" s="200">
        <v>10</v>
      </c>
      <c r="B4786" s="193" t="s">
        <v>1384</v>
      </c>
      <c r="C4786" s="194">
        <v>42836</v>
      </c>
      <c r="D4786" s="194" t="s">
        <v>10915</v>
      </c>
      <c r="E4786" s="195" t="s">
        <v>11</v>
      </c>
      <c r="F4786" s="195">
        <v>884772</v>
      </c>
      <c r="G4786" s="195"/>
      <c r="H4786" s="196" t="s">
        <v>10916</v>
      </c>
      <c r="I4786" s="197">
        <v>50</v>
      </c>
      <c r="J4786" s="197">
        <v>0</v>
      </c>
      <c r="K4786" s="198">
        <f t="shared" si="74"/>
        <v>50</v>
      </c>
      <c r="L4786" s="199" t="s">
        <v>1580</v>
      </c>
    </row>
    <row r="4787" spans="1:12" ht="33.75">
      <c r="A4787" s="200">
        <v>10</v>
      </c>
      <c r="B4787" s="193" t="s">
        <v>1384</v>
      </c>
      <c r="C4787" s="194">
        <v>42836</v>
      </c>
      <c r="D4787" s="194" t="s">
        <v>10917</v>
      </c>
      <c r="E4787" s="195" t="s">
        <v>11</v>
      </c>
      <c r="F4787" s="195">
        <v>884775</v>
      </c>
      <c r="G4787" s="195"/>
      <c r="H4787" s="196" t="s">
        <v>10918</v>
      </c>
      <c r="I4787" s="197">
        <v>50</v>
      </c>
      <c r="J4787" s="197">
        <v>0</v>
      </c>
      <c r="K4787" s="198">
        <f t="shared" si="74"/>
        <v>50</v>
      </c>
      <c r="L4787" s="199" t="s">
        <v>1580</v>
      </c>
    </row>
    <row r="4788" spans="1:12" ht="22.5">
      <c r="A4788" s="200">
        <v>119</v>
      </c>
      <c r="B4788" s="193" t="s">
        <v>751</v>
      </c>
      <c r="C4788" s="194">
        <v>42836</v>
      </c>
      <c r="D4788" s="194" t="s">
        <v>10919</v>
      </c>
      <c r="E4788" s="195" t="s">
        <v>11</v>
      </c>
      <c r="F4788" s="195">
        <v>884776</v>
      </c>
      <c r="G4788" s="195"/>
      <c r="H4788" s="196" t="s">
        <v>10920</v>
      </c>
      <c r="I4788" s="197">
        <v>50</v>
      </c>
      <c r="J4788" s="197">
        <v>0</v>
      </c>
      <c r="K4788" s="198">
        <f t="shared" si="74"/>
        <v>50</v>
      </c>
      <c r="L4788" s="199" t="s">
        <v>1580</v>
      </c>
    </row>
    <row r="4789" spans="1:12" ht="45">
      <c r="A4789" s="200">
        <v>47</v>
      </c>
      <c r="B4789" s="193" t="s">
        <v>751</v>
      </c>
      <c r="C4789" s="194">
        <v>42836</v>
      </c>
      <c r="D4789" s="194" t="s">
        <v>10921</v>
      </c>
      <c r="E4789" s="195" t="s">
        <v>11</v>
      </c>
      <c r="F4789" s="195">
        <v>884783</v>
      </c>
      <c r="G4789" s="195"/>
      <c r="H4789" s="196" t="s">
        <v>10922</v>
      </c>
      <c r="I4789" s="197">
        <v>17864.53</v>
      </c>
      <c r="J4789" s="197">
        <v>0</v>
      </c>
      <c r="K4789" s="198">
        <f t="shared" si="74"/>
        <v>17864.53</v>
      </c>
      <c r="L4789" s="199" t="s">
        <v>1580</v>
      </c>
    </row>
    <row r="4790" spans="1:12" ht="45">
      <c r="A4790" s="200">
        <v>310</v>
      </c>
      <c r="B4790" s="193" t="s">
        <v>751</v>
      </c>
      <c r="C4790" s="194">
        <v>42836</v>
      </c>
      <c r="D4790" s="194" t="s">
        <v>10923</v>
      </c>
      <c r="E4790" s="195" t="s">
        <v>13</v>
      </c>
      <c r="F4790" s="195">
        <v>884793</v>
      </c>
      <c r="G4790" s="195"/>
      <c r="H4790" s="196" t="s">
        <v>10924</v>
      </c>
      <c r="I4790" s="197">
        <v>348</v>
      </c>
      <c r="J4790" s="197">
        <v>0</v>
      </c>
      <c r="K4790" s="198">
        <f t="shared" si="74"/>
        <v>348</v>
      </c>
      <c r="L4790" s="199" t="s">
        <v>1580</v>
      </c>
    </row>
    <row r="4791" spans="1:12" ht="45">
      <c r="A4791" s="200">
        <v>310</v>
      </c>
      <c r="B4791" s="193" t="s">
        <v>751</v>
      </c>
      <c r="C4791" s="194">
        <v>42836</v>
      </c>
      <c r="D4791" s="194" t="s">
        <v>10925</v>
      </c>
      <c r="E4791" s="195" t="s">
        <v>11</v>
      </c>
      <c r="F4791" s="195">
        <v>884793</v>
      </c>
      <c r="G4791" s="195"/>
      <c r="H4791" s="196" t="s">
        <v>10926</v>
      </c>
      <c r="I4791" s="197">
        <v>50</v>
      </c>
      <c r="J4791" s="197">
        <v>0</v>
      </c>
      <c r="K4791" s="198">
        <f t="shared" si="74"/>
        <v>50</v>
      </c>
      <c r="L4791" s="199" t="s">
        <v>1580</v>
      </c>
    </row>
    <row r="4792" spans="1:12" ht="45">
      <c r="A4792" s="200">
        <v>249</v>
      </c>
      <c r="B4792" s="193" t="s">
        <v>751</v>
      </c>
      <c r="C4792" s="194">
        <v>42836</v>
      </c>
      <c r="D4792" s="194" t="s">
        <v>10927</v>
      </c>
      <c r="E4792" s="195" t="s">
        <v>11</v>
      </c>
      <c r="F4792" s="195">
        <v>884800</v>
      </c>
      <c r="G4792" s="195"/>
      <c r="H4792" s="196" t="s">
        <v>10928</v>
      </c>
      <c r="I4792" s="197">
        <v>490</v>
      </c>
      <c r="J4792" s="197">
        <v>0</v>
      </c>
      <c r="K4792" s="198">
        <f t="shared" si="74"/>
        <v>490</v>
      </c>
      <c r="L4792" s="199" t="s">
        <v>1580</v>
      </c>
    </row>
    <row r="4793" spans="1:12" ht="33.75">
      <c r="A4793" s="200" t="s">
        <v>628</v>
      </c>
      <c r="B4793" s="193" t="s">
        <v>627</v>
      </c>
      <c r="C4793" s="194">
        <v>42836</v>
      </c>
      <c r="D4793" s="194" t="s">
        <v>10929</v>
      </c>
      <c r="E4793" s="195" t="s">
        <v>11</v>
      </c>
      <c r="F4793" s="195">
        <v>884839</v>
      </c>
      <c r="G4793" s="195"/>
      <c r="H4793" s="196" t="s">
        <v>10930</v>
      </c>
      <c r="I4793" s="197">
        <v>50</v>
      </c>
      <c r="J4793" s="197">
        <v>0</v>
      </c>
      <c r="K4793" s="198">
        <f t="shared" si="74"/>
        <v>50</v>
      </c>
      <c r="L4793" s="199" t="s">
        <v>1580</v>
      </c>
    </row>
    <row r="4794" spans="1:12" ht="33.75">
      <c r="A4794" s="200">
        <v>10</v>
      </c>
      <c r="B4794" s="193" t="s">
        <v>1384</v>
      </c>
      <c r="C4794" s="194">
        <v>42836</v>
      </c>
      <c r="D4794" s="194" t="s">
        <v>10931</v>
      </c>
      <c r="E4794" s="195" t="s">
        <v>11</v>
      </c>
      <c r="F4794" s="195">
        <v>884841</v>
      </c>
      <c r="G4794" s="195"/>
      <c r="H4794" s="196" t="s">
        <v>10932</v>
      </c>
      <c r="I4794" s="197">
        <v>50</v>
      </c>
      <c r="J4794" s="197">
        <v>0</v>
      </c>
      <c r="K4794" s="198">
        <f t="shared" si="74"/>
        <v>50</v>
      </c>
      <c r="L4794" s="199" t="s">
        <v>1580</v>
      </c>
    </row>
    <row r="4795" spans="1:12" ht="45">
      <c r="A4795" s="200">
        <v>513</v>
      </c>
      <c r="B4795" s="193" t="s">
        <v>751</v>
      </c>
      <c r="C4795" s="194">
        <v>42836</v>
      </c>
      <c r="D4795" s="194" t="s">
        <v>10933</v>
      </c>
      <c r="E4795" s="195" t="s">
        <v>15</v>
      </c>
      <c r="F4795" s="195">
        <v>420635</v>
      </c>
      <c r="G4795" s="195"/>
      <c r="H4795" s="196" t="s">
        <v>10934</v>
      </c>
      <c r="I4795" s="197">
        <v>50</v>
      </c>
      <c r="J4795" s="197">
        <v>0</v>
      </c>
      <c r="K4795" s="198">
        <f t="shared" si="74"/>
        <v>50</v>
      </c>
      <c r="L4795" s="199" t="s">
        <v>1580</v>
      </c>
    </row>
    <row r="4796" spans="1:12" ht="33.75">
      <c r="A4796" s="200" t="s">
        <v>629</v>
      </c>
      <c r="B4796" s="193" t="s">
        <v>751</v>
      </c>
      <c r="C4796" s="194">
        <v>42836</v>
      </c>
      <c r="D4796" s="194" t="s">
        <v>10935</v>
      </c>
      <c r="E4796" s="195" t="s">
        <v>11</v>
      </c>
      <c r="F4796" s="195">
        <v>9178</v>
      </c>
      <c r="G4796" s="195"/>
      <c r="H4796" s="196" t="s">
        <v>10936</v>
      </c>
      <c r="I4796" s="197">
        <v>3139.74</v>
      </c>
      <c r="J4796" s="197">
        <v>0</v>
      </c>
      <c r="K4796" s="198">
        <f t="shared" si="74"/>
        <v>3139.74</v>
      </c>
      <c r="L4796" s="199" t="s">
        <v>1580</v>
      </c>
    </row>
    <row r="4797" spans="1:12" ht="33.75">
      <c r="A4797" s="200">
        <v>513</v>
      </c>
      <c r="B4797" s="193" t="s">
        <v>751</v>
      </c>
      <c r="C4797" s="194">
        <v>42836</v>
      </c>
      <c r="D4797" s="194" t="s">
        <v>10937</v>
      </c>
      <c r="E4797" s="195" t="s">
        <v>15</v>
      </c>
      <c r="F4797" s="195">
        <v>420876</v>
      </c>
      <c r="G4797" s="195"/>
      <c r="H4797" s="196" t="s">
        <v>10579</v>
      </c>
      <c r="I4797" s="197">
        <v>50</v>
      </c>
      <c r="J4797" s="197">
        <v>0</v>
      </c>
      <c r="K4797" s="198">
        <f t="shared" si="74"/>
        <v>50</v>
      </c>
      <c r="L4797" s="199" t="s">
        <v>1580</v>
      </c>
    </row>
    <row r="4798" spans="1:12" ht="33.75">
      <c r="A4798" s="200">
        <v>225</v>
      </c>
      <c r="B4798" s="193" t="s">
        <v>751</v>
      </c>
      <c r="C4798" s="194">
        <v>42836</v>
      </c>
      <c r="D4798" s="194" t="s">
        <v>10938</v>
      </c>
      <c r="E4798" s="195" t="s">
        <v>11</v>
      </c>
      <c r="F4798" s="195">
        <v>421014</v>
      </c>
      <c r="G4798" s="195"/>
      <c r="H4798" s="196" t="s">
        <v>10939</v>
      </c>
      <c r="I4798" s="197">
        <v>50</v>
      </c>
      <c r="J4798" s="197">
        <v>0</v>
      </c>
      <c r="K4798" s="198">
        <f t="shared" si="74"/>
        <v>50</v>
      </c>
      <c r="L4798" s="199" t="s">
        <v>1580</v>
      </c>
    </row>
    <row r="4799" spans="1:12" ht="33.75">
      <c r="A4799" s="200">
        <v>225</v>
      </c>
      <c r="B4799" s="193" t="s">
        <v>751</v>
      </c>
      <c r="C4799" s="194">
        <v>42836</v>
      </c>
      <c r="D4799" s="194" t="s">
        <v>10940</v>
      </c>
      <c r="E4799" s="195" t="s">
        <v>11</v>
      </c>
      <c r="F4799" s="195">
        <v>421015</v>
      </c>
      <c r="G4799" s="195"/>
      <c r="H4799" s="196" t="s">
        <v>10941</v>
      </c>
      <c r="I4799" s="197">
        <v>50</v>
      </c>
      <c r="J4799" s="197">
        <v>0</v>
      </c>
      <c r="K4799" s="198">
        <f t="shared" si="74"/>
        <v>50</v>
      </c>
      <c r="L4799" s="199" t="s">
        <v>1580</v>
      </c>
    </row>
    <row r="4800" spans="1:12" ht="45">
      <c r="A4800" s="200">
        <v>513</v>
      </c>
      <c r="B4800" s="193" t="s">
        <v>751</v>
      </c>
      <c r="C4800" s="194">
        <v>42836</v>
      </c>
      <c r="D4800" s="194" t="s">
        <v>10942</v>
      </c>
      <c r="E4800" s="195" t="s">
        <v>15</v>
      </c>
      <c r="F4800" s="195">
        <v>2060</v>
      </c>
      <c r="G4800" s="195"/>
      <c r="H4800" s="196" t="s">
        <v>10943</v>
      </c>
      <c r="I4800" s="197">
        <v>115676.95</v>
      </c>
      <c r="J4800" s="197">
        <v>0</v>
      </c>
      <c r="K4800" s="198">
        <f t="shared" si="74"/>
        <v>115676.95</v>
      </c>
      <c r="L4800" s="199" t="s">
        <v>1580</v>
      </c>
    </row>
    <row r="4801" spans="1:12" ht="45">
      <c r="A4801" s="200">
        <v>513</v>
      </c>
      <c r="B4801" s="193" t="s">
        <v>751</v>
      </c>
      <c r="C4801" s="194">
        <v>42836</v>
      </c>
      <c r="D4801" s="194" t="s">
        <v>10944</v>
      </c>
      <c r="E4801" s="195" t="s">
        <v>15</v>
      </c>
      <c r="F4801" s="195">
        <v>2059</v>
      </c>
      <c r="G4801" s="195"/>
      <c r="H4801" s="196" t="s">
        <v>10945</v>
      </c>
      <c r="I4801" s="197">
        <v>771.47</v>
      </c>
      <c r="J4801" s="197">
        <v>0</v>
      </c>
      <c r="K4801" s="198">
        <f t="shared" si="74"/>
        <v>771.47</v>
      </c>
      <c r="L4801" s="199" t="s">
        <v>1580</v>
      </c>
    </row>
    <row r="4802" spans="1:12" ht="33.75">
      <c r="A4802" s="200">
        <v>513</v>
      </c>
      <c r="B4802" s="193" t="s">
        <v>751</v>
      </c>
      <c r="C4802" s="194">
        <v>42836</v>
      </c>
      <c r="D4802" s="194" t="s">
        <v>10946</v>
      </c>
      <c r="E4802" s="195" t="s">
        <v>15</v>
      </c>
      <c r="F4802" s="195">
        <v>421465</v>
      </c>
      <c r="G4802" s="195"/>
      <c r="H4802" s="196" t="s">
        <v>10947</v>
      </c>
      <c r="I4802" s="197">
        <v>50</v>
      </c>
      <c r="J4802" s="197">
        <v>0</v>
      </c>
      <c r="K4802" s="198">
        <f t="shared" si="74"/>
        <v>50</v>
      </c>
      <c r="L4802" s="199" t="s">
        <v>1580</v>
      </c>
    </row>
    <row r="4803" spans="1:12" ht="22.5">
      <c r="A4803" s="200">
        <v>513</v>
      </c>
      <c r="B4803" s="193" t="s">
        <v>751</v>
      </c>
      <c r="C4803" s="194">
        <v>42836</v>
      </c>
      <c r="D4803" s="194" t="s">
        <v>10948</v>
      </c>
      <c r="E4803" s="195" t="s">
        <v>15</v>
      </c>
      <c r="F4803" s="195">
        <v>421601</v>
      </c>
      <c r="G4803" s="195"/>
      <c r="H4803" s="196" t="s">
        <v>10949</v>
      </c>
      <c r="I4803" s="197">
        <v>50</v>
      </c>
      <c r="J4803" s="197">
        <v>0</v>
      </c>
      <c r="K4803" s="198">
        <f t="shared" si="74"/>
        <v>50</v>
      </c>
      <c r="L4803" s="199" t="s">
        <v>1580</v>
      </c>
    </row>
    <row r="4804" spans="1:12" ht="22.5">
      <c r="A4804" s="200">
        <v>513</v>
      </c>
      <c r="B4804" s="193" t="s">
        <v>751</v>
      </c>
      <c r="C4804" s="194">
        <v>42836</v>
      </c>
      <c r="D4804" s="194" t="s">
        <v>10950</v>
      </c>
      <c r="E4804" s="195" t="s">
        <v>15</v>
      </c>
      <c r="F4804" s="195">
        <v>421603</v>
      </c>
      <c r="G4804" s="195"/>
      <c r="H4804" s="196" t="s">
        <v>10951</v>
      </c>
      <c r="I4804" s="197">
        <v>50</v>
      </c>
      <c r="J4804" s="197">
        <v>0</v>
      </c>
      <c r="K4804" s="198">
        <f t="shared" si="74"/>
        <v>50</v>
      </c>
      <c r="L4804" s="199" t="s">
        <v>1580</v>
      </c>
    </row>
    <row r="4805" spans="1:12" ht="45">
      <c r="A4805" s="200">
        <v>25</v>
      </c>
      <c r="B4805" s="193" t="s">
        <v>1408</v>
      </c>
      <c r="C4805" s="194">
        <v>42836</v>
      </c>
      <c r="D4805" s="194" t="s">
        <v>10952</v>
      </c>
      <c r="E4805" s="195" t="s">
        <v>1728</v>
      </c>
      <c r="F4805" s="195">
        <v>13159948</v>
      </c>
      <c r="G4805" s="195"/>
      <c r="H4805" s="196" t="s">
        <v>10953</v>
      </c>
      <c r="I4805" s="197">
        <v>2.44</v>
      </c>
      <c r="J4805" s="197">
        <v>0</v>
      </c>
      <c r="K4805" s="198">
        <f t="shared" si="74"/>
        <v>2.44</v>
      </c>
      <c r="L4805" s="199" t="s">
        <v>1580</v>
      </c>
    </row>
    <row r="4806" spans="1:12" ht="45">
      <c r="A4806" s="200">
        <v>25</v>
      </c>
      <c r="B4806" s="193" t="s">
        <v>1408</v>
      </c>
      <c r="C4806" s="194">
        <v>42836</v>
      </c>
      <c r="D4806" s="194" t="s">
        <v>10954</v>
      </c>
      <c r="E4806" s="195" t="s">
        <v>1728</v>
      </c>
      <c r="F4806" s="195">
        <v>13159949</v>
      </c>
      <c r="G4806" s="195"/>
      <c r="H4806" s="196" t="s">
        <v>10955</v>
      </c>
      <c r="I4806" s="197">
        <v>95681.68</v>
      </c>
      <c r="J4806" s="197">
        <v>0</v>
      </c>
      <c r="K4806" s="198">
        <f t="shared" si="74"/>
        <v>95681.68</v>
      </c>
      <c r="L4806" s="199" t="s">
        <v>1580</v>
      </c>
    </row>
    <row r="4807" spans="1:12" ht="45">
      <c r="A4807" s="200">
        <v>25</v>
      </c>
      <c r="B4807" s="193" t="s">
        <v>1408</v>
      </c>
      <c r="C4807" s="194">
        <v>42836</v>
      </c>
      <c r="D4807" s="194" t="s">
        <v>10956</v>
      </c>
      <c r="E4807" s="195" t="s">
        <v>1728</v>
      </c>
      <c r="F4807" s="195">
        <v>13159953</v>
      </c>
      <c r="G4807" s="195"/>
      <c r="H4807" s="196" t="s">
        <v>10957</v>
      </c>
      <c r="I4807" s="197">
        <v>52804.82</v>
      </c>
      <c r="J4807" s="197">
        <v>0</v>
      </c>
      <c r="K4807" s="198">
        <f t="shared" si="74"/>
        <v>52804.82</v>
      </c>
      <c r="L4807" s="199" t="s">
        <v>1580</v>
      </c>
    </row>
    <row r="4808" spans="1:12" ht="45">
      <c r="A4808" s="200">
        <v>25</v>
      </c>
      <c r="B4808" s="193" t="s">
        <v>1408</v>
      </c>
      <c r="C4808" s="194">
        <v>42836</v>
      </c>
      <c r="D4808" s="194" t="s">
        <v>10958</v>
      </c>
      <c r="E4808" s="195" t="s">
        <v>1728</v>
      </c>
      <c r="F4808" s="195">
        <v>13159956</v>
      </c>
      <c r="G4808" s="195"/>
      <c r="H4808" s="196" t="s">
        <v>10959</v>
      </c>
      <c r="I4808" s="197">
        <v>199997.26</v>
      </c>
      <c r="J4808" s="197">
        <v>0</v>
      </c>
      <c r="K4808" s="198">
        <f t="shared" si="74"/>
        <v>199997.26</v>
      </c>
      <c r="L4808" s="199" t="s">
        <v>1580</v>
      </c>
    </row>
    <row r="4809" spans="1:12" ht="45">
      <c r="A4809" s="200">
        <v>25</v>
      </c>
      <c r="B4809" s="193" t="s">
        <v>1408</v>
      </c>
      <c r="C4809" s="194">
        <v>42836</v>
      </c>
      <c r="D4809" s="194" t="s">
        <v>10960</v>
      </c>
      <c r="E4809" s="195" t="s">
        <v>1728</v>
      </c>
      <c r="F4809" s="195">
        <v>13159957</v>
      </c>
      <c r="G4809" s="195"/>
      <c r="H4809" s="196" t="s">
        <v>10961</v>
      </c>
      <c r="I4809" s="197">
        <v>19888.32</v>
      </c>
      <c r="J4809" s="197">
        <v>0</v>
      </c>
      <c r="K4809" s="198">
        <f t="shared" ref="K4809:K4872" si="75">+I4809+J4809</f>
        <v>19888.32</v>
      </c>
      <c r="L4809" s="199" t="s">
        <v>1580</v>
      </c>
    </row>
    <row r="4810" spans="1:12" ht="45">
      <c r="A4810" s="200">
        <v>25</v>
      </c>
      <c r="B4810" s="193" t="s">
        <v>1408</v>
      </c>
      <c r="C4810" s="194">
        <v>42836</v>
      </c>
      <c r="D4810" s="194" t="s">
        <v>10962</v>
      </c>
      <c r="E4810" s="195" t="s">
        <v>1728</v>
      </c>
      <c r="F4810" s="195">
        <v>13159958</v>
      </c>
      <c r="G4810" s="195"/>
      <c r="H4810" s="196" t="s">
        <v>10963</v>
      </c>
      <c r="I4810" s="197">
        <v>17342.669999999998</v>
      </c>
      <c r="J4810" s="197">
        <v>0</v>
      </c>
      <c r="K4810" s="198">
        <f t="shared" si="75"/>
        <v>17342.669999999998</v>
      </c>
      <c r="L4810" s="199" t="s">
        <v>1580</v>
      </c>
    </row>
    <row r="4811" spans="1:12" ht="45">
      <c r="A4811" s="200">
        <v>25</v>
      </c>
      <c r="B4811" s="193" t="s">
        <v>1408</v>
      </c>
      <c r="C4811" s="194">
        <v>42836</v>
      </c>
      <c r="D4811" s="194" t="s">
        <v>10964</v>
      </c>
      <c r="E4811" s="195" t="s">
        <v>1728</v>
      </c>
      <c r="F4811" s="195">
        <v>13173719</v>
      </c>
      <c r="G4811" s="195"/>
      <c r="H4811" s="196" t="s">
        <v>10703</v>
      </c>
      <c r="I4811" s="197">
        <v>682553.91</v>
      </c>
      <c r="J4811" s="197">
        <v>0</v>
      </c>
      <c r="K4811" s="198">
        <f t="shared" si="75"/>
        <v>682553.91</v>
      </c>
      <c r="L4811" s="199" t="s">
        <v>1580</v>
      </c>
    </row>
    <row r="4812" spans="1:12" ht="45">
      <c r="A4812" s="200">
        <v>25</v>
      </c>
      <c r="B4812" s="193" t="s">
        <v>1408</v>
      </c>
      <c r="C4812" s="194">
        <v>42836</v>
      </c>
      <c r="D4812" s="194" t="s">
        <v>10965</v>
      </c>
      <c r="E4812" s="195" t="s">
        <v>1728</v>
      </c>
      <c r="F4812" s="195">
        <v>13173730</v>
      </c>
      <c r="G4812" s="195"/>
      <c r="H4812" s="196" t="s">
        <v>10966</v>
      </c>
      <c r="I4812" s="197">
        <v>157842.67000000001</v>
      </c>
      <c r="J4812" s="197">
        <v>0</v>
      </c>
      <c r="K4812" s="198">
        <f t="shared" si="75"/>
        <v>157842.67000000001</v>
      </c>
      <c r="L4812" s="199" t="s">
        <v>1580</v>
      </c>
    </row>
    <row r="4813" spans="1:12" ht="45">
      <c r="A4813" s="200">
        <v>25</v>
      </c>
      <c r="B4813" s="193" t="s">
        <v>1408</v>
      </c>
      <c r="C4813" s="194">
        <v>42836</v>
      </c>
      <c r="D4813" s="194" t="s">
        <v>10967</v>
      </c>
      <c r="E4813" s="195" t="s">
        <v>1728</v>
      </c>
      <c r="F4813" s="195">
        <v>13173731</v>
      </c>
      <c r="G4813" s="195"/>
      <c r="H4813" s="196" t="s">
        <v>10968</v>
      </c>
      <c r="I4813" s="197">
        <v>1381146.75</v>
      </c>
      <c r="J4813" s="197">
        <v>0</v>
      </c>
      <c r="K4813" s="198">
        <f t="shared" si="75"/>
        <v>1381146.75</v>
      </c>
      <c r="L4813" s="199" t="s">
        <v>1580</v>
      </c>
    </row>
    <row r="4814" spans="1:12" ht="45">
      <c r="A4814" s="200">
        <v>25</v>
      </c>
      <c r="B4814" s="193" t="s">
        <v>1408</v>
      </c>
      <c r="C4814" s="194">
        <v>42836</v>
      </c>
      <c r="D4814" s="194" t="s">
        <v>10969</v>
      </c>
      <c r="E4814" s="195" t="s">
        <v>1728</v>
      </c>
      <c r="F4814" s="195">
        <v>13173732</v>
      </c>
      <c r="G4814" s="195"/>
      <c r="H4814" s="196" t="s">
        <v>10970</v>
      </c>
      <c r="I4814" s="197">
        <v>1000683.02</v>
      </c>
      <c r="J4814" s="197">
        <v>0</v>
      </c>
      <c r="K4814" s="198">
        <f t="shared" si="75"/>
        <v>1000683.02</v>
      </c>
      <c r="L4814" s="199" t="s">
        <v>1580</v>
      </c>
    </row>
    <row r="4815" spans="1:12" ht="45">
      <c r="A4815" s="200">
        <v>25</v>
      </c>
      <c r="B4815" s="193" t="s">
        <v>1408</v>
      </c>
      <c r="C4815" s="194">
        <v>42836</v>
      </c>
      <c r="D4815" s="194" t="s">
        <v>10971</v>
      </c>
      <c r="E4815" s="195" t="s">
        <v>1728</v>
      </c>
      <c r="F4815" s="195">
        <v>13173733</v>
      </c>
      <c r="G4815" s="195"/>
      <c r="H4815" s="196" t="s">
        <v>10972</v>
      </c>
      <c r="I4815" s="197">
        <v>1419376.77</v>
      </c>
      <c r="J4815" s="197">
        <v>0</v>
      </c>
      <c r="K4815" s="198">
        <f t="shared" si="75"/>
        <v>1419376.77</v>
      </c>
      <c r="L4815" s="199" t="s">
        <v>1580</v>
      </c>
    </row>
    <row r="4816" spans="1:12" ht="45">
      <c r="A4816" s="200">
        <v>25</v>
      </c>
      <c r="B4816" s="193" t="s">
        <v>1408</v>
      </c>
      <c r="C4816" s="194">
        <v>42836</v>
      </c>
      <c r="D4816" s="194" t="s">
        <v>10973</v>
      </c>
      <c r="E4816" s="195" t="s">
        <v>1728</v>
      </c>
      <c r="F4816" s="195">
        <v>13173734</v>
      </c>
      <c r="G4816" s="195"/>
      <c r="H4816" s="196" t="s">
        <v>10974</v>
      </c>
      <c r="I4816" s="197">
        <v>63467.64</v>
      </c>
      <c r="J4816" s="197">
        <v>0</v>
      </c>
      <c r="K4816" s="198">
        <f t="shared" si="75"/>
        <v>63467.64</v>
      </c>
      <c r="L4816" s="199" t="s">
        <v>1580</v>
      </c>
    </row>
    <row r="4817" spans="1:12" ht="45">
      <c r="A4817" s="200">
        <v>25</v>
      </c>
      <c r="B4817" s="193" t="s">
        <v>1408</v>
      </c>
      <c r="C4817" s="194">
        <v>42836</v>
      </c>
      <c r="D4817" s="194" t="s">
        <v>10975</v>
      </c>
      <c r="E4817" s="195" t="s">
        <v>1728</v>
      </c>
      <c r="F4817" s="195">
        <v>13159787</v>
      </c>
      <c r="G4817" s="195"/>
      <c r="H4817" s="196" t="s">
        <v>10976</v>
      </c>
      <c r="I4817" s="197">
        <v>276861.96999999997</v>
      </c>
      <c r="J4817" s="197">
        <v>0</v>
      </c>
      <c r="K4817" s="198">
        <f t="shared" si="75"/>
        <v>276861.96999999997</v>
      </c>
      <c r="L4817" s="199" t="s">
        <v>1580</v>
      </c>
    </row>
    <row r="4818" spans="1:12" ht="45">
      <c r="A4818" s="200">
        <v>25</v>
      </c>
      <c r="B4818" s="193" t="s">
        <v>1408</v>
      </c>
      <c r="C4818" s="194">
        <v>42836</v>
      </c>
      <c r="D4818" s="194" t="s">
        <v>10977</v>
      </c>
      <c r="E4818" s="195" t="s">
        <v>1728</v>
      </c>
      <c r="F4818" s="195">
        <v>13159873</v>
      </c>
      <c r="G4818" s="195"/>
      <c r="H4818" s="196" t="s">
        <v>10978</v>
      </c>
      <c r="I4818" s="197">
        <v>123138.03</v>
      </c>
      <c r="J4818" s="197">
        <v>0</v>
      </c>
      <c r="K4818" s="198">
        <f t="shared" si="75"/>
        <v>123138.03</v>
      </c>
      <c r="L4818" s="199" t="s">
        <v>1580</v>
      </c>
    </row>
    <row r="4819" spans="1:12" ht="45">
      <c r="A4819" s="200">
        <v>25</v>
      </c>
      <c r="B4819" s="193" t="s">
        <v>1408</v>
      </c>
      <c r="C4819" s="194">
        <v>42836</v>
      </c>
      <c r="D4819" s="194" t="s">
        <v>10979</v>
      </c>
      <c r="E4819" s="195" t="s">
        <v>1728</v>
      </c>
      <c r="F4819" s="195">
        <v>13159939</v>
      </c>
      <c r="G4819" s="195"/>
      <c r="H4819" s="196" t="s">
        <v>10980</v>
      </c>
      <c r="I4819" s="197">
        <v>80000</v>
      </c>
      <c r="J4819" s="197">
        <v>0</v>
      </c>
      <c r="K4819" s="198">
        <f t="shared" si="75"/>
        <v>80000</v>
      </c>
      <c r="L4819" s="199" t="s">
        <v>1580</v>
      </c>
    </row>
    <row r="4820" spans="1:12" ht="45">
      <c r="A4820" s="200">
        <v>25</v>
      </c>
      <c r="B4820" s="193" t="s">
        <v>1408</v>
      </c>
      <c r="C4820" s="194">
        <v>42836</v>
      </c>
      <c r="D4820" s="194" t="s">
        <v>10981</v>
      </c>
      <c r="E4820" s="195" t="s">
        <v>1728</v>
      </c>
      <c r="F4820" s="195">
        <v>13159940</v>
      </c>
      <c r="G4820" s="195"/>
      <c r="H4820" s="196" t="s">
        <v>10982</v>
      </c>
      <c r="I4820" s="197">
        <v>80000</v>
      </c>
      <c r="J4820" s="197">
        <v>0</v>
      </c>
      <c r="K4820" s="198">
        <f t="shared" si="75"/>
        <v>80000</v>
      </c>
      <c r="L4820" s="199" t="s">
        <v>1580</v>
      </c>
    </row>
    <row r="4821" spans="1:12" ht="45">
      <c r="A4821" s="200">
        <v>25</v>
      </c>
      <c r="B4821" s="193" t="s">
        <v>1408</v>
      </c>
      <c r="C4821" s="194">
        <v>42836</v>
      </c>
      <c r="D4821" s="194" t="s">
        <v>10983</v>
      </c>
      <c r="E4821" s="195" t="s">
        <v>1728</v>
      </c>
      <c r="F4821" s="195">
        <v>13159942</v>
      </c>
      <c r="G4821" s="195"/>
      <c r="H4821" s="196" t="s">
        <v>10984</v>
      </c>
      <c r="I4821" s="197">
        <v>80000</v>
      </c>
      <c r="J4821" s="197">
        <v>0</v>
      </c>
      <c r="K4821" s="198">
        <f t="shared" si="75"/>
        <v>80000</v>
      </c>
      <c r="L4821" s="199" t="s">
        <v>1580</v>
      </c>
    </row>
    <row r="4822" spans="1:12" ht="45">
      <c r="A4822" s="200">
        <v>25</v>
      </c>
      <c r="B4822" s="193" t="s">
        <v>1408</v>
      </c>
      <c r="C4822" s="194">
        <v>42836</v>
      </c>
      <c r="D4822" s="194" t="s">
        <v>10985</v>
      </c>
      <c r="E4822" s="195" t="s">
        <v>1728</v>
      </c>
      <c r="F4822" s="195">
        <v>13159943</v>
      </c>
      <c r="G4822" s="195"/>
      <c r="H4822" s="196" t="s">
        <v>10986</v>
      </c>
      <c r="I4822" s="197">
        <v>80000</v>
      </c>
      <c r="J4822" s="197">
        <v>0</v>
      </c>
      <c r="K4822" s="198">
        <f t="shared" si="75"/>
        <v>80000</v>
      </c>
      <c r="L4822" s="199" t="s">
        <v>1580</v>
      </c>
    </row>
    <row r="4823" spans="1:12" ht="45">
      <c r="A4823" s="200">
        <v>25</v>
      </c>
      <c r="B4823" s="193" t="s">
        <v>1408</v>
      </c>
      <c r="C4823" s="194">
        <v>42836</v>
      </c>
      <c r="D4823" s="194" t="s">
        <v>10987</v>
      </c>
      <c r="E4823" s="195" t="s">
        <v>1728</v>
      </c>
      <c r="F4823" s="195">
        <v>13159945</v>
      </c>
      <c r="G4823" s="195"/>
      <c r="H4823" s="196" t="s">
        <v>10988</v>
      </c>
      <c r="I4823" s="197">
        <v>80000</v>
      </c>
      <c r="J4823" s="197">
        <v>0</v>
      </c>
      <c r="K4823" s="198">
        <f t="shared" si="75"/>
        <v>80000</v>
      </c>
      <c r="L4823" s="199" t="s">
        <v>1580</v>
      </c>
    </row>
    <row r="4824" spans="1:12" ht="45">
      <c r="A4824" s="200">
        <v>25</v>
      </c>
      <c r="B4824" s="193" t="s">
        <v>1408</v>
      </c>
      <c r="C4824" s="194">
        <v>42836</v>
      </c>
      <c r="D4824" s="194" t="s">
        <v>10989</v>
      </c>
      <c r="E4824" s="195" t="s">
        <v>1728</v>
      </c>
      <c r="F4824" s="195">
        <v>13171701</v>
      </c>
      <c r="G4824" s="195"/>
      <c r="H4824" s="196" t="s">
        <v>10990</v>
      </c>
      <c r="I4824" s="197">
        <v>477101.83</v>
      </c>
      <c r="J4824" s="197">
        <v>0</v>
      </c>
      <c r="K4824" s="198">
        <f t="shared" si="75"/>
        <v>477101.83</v>
      </c>
      <c r="L4824" s="199" t="s">
        <v>1580</v>
      </c>
    </row>
    <row r="4825" spans="1:12" ht="45">
      <c r="A4825" s="200">
        <v>25</v>
      </c>
      <c r="B4825" s="193" t="s">
        <v>1408</v>
      </c>
      <c r="C4825" s="194">
        <v>42836</v>
      </c>
      <c r="D4825" s="194" t="s">
        <v>10991</v>
      </c>
      <c r="E4825" s="195" t="s">
        <v>1728</v>
      </c>
      <c r="F4825" s="195">
        <v>13171717</v>
      </c>
      <c r="G4825" s="195"/>
      <c r="H4825" s="196" t="s">
        <v>10992</v>
      </c>
      <c r="I4825" s="197">
        <v>400000</v>
      </c>
      <c r="J4825" s="197">
        <v>0</v>
      </c>
      <c r="K4825" s="198">
        <f t="shared" si="75"/>
        <v>400000</v>
      </c>
      <c r="L4825" s="199" t="s">
        <v>1580</v>
      </c>
    </row>
    <row r="4826" spans="1:12" ht="45">
      <c r="A4826" s="200">
        <v>25</v>
      </c>
      <c r="B4826" s="193" t="s">
        <v>1408</v>
      </c>
      <c r="C4826" s="194">
        <v>42836</v>
      </c>
      <c r="D4826" s="194" t="s">
        <v>10993</v>
      </c>
      <c r="E4826" s="195" t="s">
        <v>1728</v>
      </c>
      <c r="F4826" s="195">
        <v>13171719</v>
      </c>
      <c r="G4826" s="195"/>
      <c r="H4826" s="196" t="s">
        <v>10994</v>
      </c>
      <c r="I4826" s="197">
        <v>600000</v>
      </c>
      <c r="J4826" s="197">
        <v>0</v>
      </c>
      <c r="K4826" s="198">
        <f t="shared" si="75"/>
        <v>600000</v>
      </c>
      <c r="L4826" s="199" t="s">
        <v>1580</v>
      </c>
    </row>
    <row r="4827" spans="1:12" ht="45">
      <c r="A4827" s="200">
        <v>25</v>
      </c>
      <c r="B4827" s="193" t="s">
        <v>1408</v>
      </c>
      <c r="C4827" s="194">
        <v>42836</v>
      </c>
      <c r="D4827" s="194" t="s">
        <v>10995</v>
      </c>
      <c r="E4827" s="195" t="s">
        <v>1728</v>
      </c>
      <c r="F4827" s="195">
        <v>13171760</v>
      </c>
      <c r="G4827" s="195"/>
      <c r="H4827" s="196" t="s">
        <v>10996</v>
      </c>
      <c r="I4827" s="197">
        <v>52271.46</v>
      </c>
      <c r="J4827" s="197">
        <v>0</v>
      </c>
      <c r="K4827" s="198">
        <f t="shared" si="75"/>
        <v>52271.46</v>
      </c>
      <c r="L4827" s="199" t="s">
        <v>1580</v>
      </c>
    </row>
    <row r="4828" spans="1:12" ht="45">
      <c r="A4828" s="200">
        <v>25</v>
      </c>
      <c r="B4828" s="193" t="s">
        <v>1408</v>
      </c>
      <c r="C4828" s="194">
        <v>42836</v>
      </c>
      <c r="D4828" s="194" t="s">
        <v>10997</v>
      </c>
      <c r="E4828" s="195" t="s">
        <v>1728</v>
      </c>
      <c r="F4828" s="195">
        <v>13171808</v>
      </c>
      <c r="G4828" s="195"/>
      <c r="H4828" s="196" t="s">
        <v>10998</v>
      </c>
      <c r="I4828" s="197">
        <v>11596.27</v>
      </c>
      <c r="J4828" s="197">
        <v>0</v>
      </c>
      <c r="K4828" s="198">
        <f t="shared" si="75"/>
        <v>11596.27</v>
      </c>
      <c r="L4828" s="199" t="s">
        <v>1580</v>
      </c>
    </row>
    <row r="4829" spans="1:12" ht="45">
      <c r="A4829" s="200">
        <v>25</v>
      </c>
      <c r="B4829" s="193" t="s">
        <v>1408</v>
      </c>
      <c r="C4829" s="194">
        <v>42836</v>
      </c>
      <c r="D4829" s="194" t="s">
        <v>10999</v>
      </c>
      <c r="E4829" s="195" t="s">
        <v>1728</v>
      </c>
      <c r="F4829" s="195">
        <v>13171791</v>
      </c>
      <c r="G4829" s="195"/>
      <c r="H4829" s="196" t="s">
        <v>11000</v>
      </c>
      <c r="I4829" s="197">
        <v>4527.7299999999996</v>
      </c>
      <c r="J4829" s="197">
        <v>0</v>
      </c>
      <c r="K4829" s="198">
        <f t="shared" si="75"/>
        <v>4527.7299999999996</v>
      </c>
      <c r="L4829" s="199" t="s">
        <v>1580</v>
      </c>
    </row>
    <row r="4830" spans="1:12" ht="45">
      <c r="A4830" s="200">
        <v>25</v>
      </c>
      <c r="B4830" s="193" t="s">
        <v>1408</v>
      </c>
      <c r="C4830" s="194">
        <v>42836</v>
      </c>
      <c r="D4830" s="194" t="s">
        <v>11001</v>
      </c>
      <c r="E4830" s="195" t="s">
        <v>1728</v>
      </c>
      <c r="F4830" s="195">
        <v>13171789</v>
      </c>
      <c r="G4830" s="195"/>
      <c r="H4830" s="196" t="s">
        <v>11002</v>
      </c>
      <c r="I4830" s="197">
        <v>289267.77</v>
      </c>
      <c r="J4830" s="197">
        <v>0</v>
      </c>
      <c r="K4830" s="198">
        <f t="shared" si="75"/>
        <v>289267.77</v>
      </c>
      <c r="L4830" s="199" t="s">
        <v>1580</v>
      </c>
    </row>
    <row r="4831" spans="1:12" ht="45">
      <c r="A4831" s="200">
        <v>25</v>
      </c>
      <c r="B4831" s="193" t="s">
        <v>1408</v>
      </c>
      <c r="C4831" s="194">
        <v>42836</v>
      </c>
      <c r="D4831" s="194" t="s">
        <v>11003</v>
      </c>
      <c r="E4831" s="195" t="s">
        <v>1728</v>
      </c>
      <c r="F4831" s="195">
        <v>13171788</v>
      </c>
      <c r="G4831" s="195"/>
      <c r="H4831" s="196" t="s">
        <v>11004</v>
      </c>
      <c r="I4831" s="197">
        <v>54096.58</v>
      </c>
      <c r="J4831" s="197">
        <v>0</v>
      </c>
      <c r="K4831" s="198">
        <f t="shared" si="75"/>
        <v>54096.58</v>
      </c>
      <c r="L4831" s="199" t="s">
        <v>1580</v>
      </c>
    </row>
    <row r="4832" spans="1:12" ht="45">
      <c r="A4832" s="200">
        <v>25</v>
      </c>
      <c r="B4832" s="193" t="s">
        <v>1408</v>
      </c>
      <c r="C4832" s="194">
        <v>42836</v>
      </c>
      <c r="D4832" s="194" t="s">
        <v>11005</v>
      </c>
      <c r="E4832" s="195" t="s">
        <v>1728</v>
      </c>
      <c r="F4832" s="195">
        <v>13171807</v>
      </c>
      <c r="G4832" s="195"/>
      <c r="H4832" s="196" t="s">
        <v>11006</v>
      </c>
      <c r="I4832" s="197">
        <v>173937.54</v>
      </c>
      <c r="J4832" s="197">
        <v>0</v>
      </c>
      <c r="K4832" s="198">
        <f t="shared" si="75"/>
        <v>173937.54</v>
      </c>
      <c r="L4832" s="199" t="s">
        <v>1580</v>
      </c>
    </row>
    <row r="4833" spans="1:12" ht="45">
      <c r="A4833" s="200">
        <v>25</v>
      </c>
      <c r="B4833" s="193" t="s">
        <v>1408</v>
      </c>
      <c r="C4833" s="194">
        <v>42836</v>
      </c>
      <c r="D4833" s="194" t="s">
        <v>11007</v>
      </c>
      <c r="E4833" s="195" t="s">
        <v>1728</v>
      </c>
      <c r="F4833" s="195">
        <v>13171810</v>
      </c>
      <c r="G4833" s="195"/>
      <c r="H4833" s="196" t="s">
        <v>11008</v>
      </c>
      <c r="I4833" s="197">
        <v>2.33</v>
      </c>
      <c r="J4833" s="197">
        <v>0</v>
      </c>
      <c r="K4833" s="198">
        <f t="shared" si="75"/>
        <v>2.33</v>
      </c>
      <c r="L4833" s="199" t="s">
        <v>1580</v>
      </c>
    </row>
    <row r="4834" spans="1:12" ht="45">
      <c r="A4834" s="200">
        <v>25</v>
      </c>
      <c r="B4834" s="193" t="s">
        <v>1408</v>
      </c>
      <c r="C4834" s="194">
        <v>42836</v>
      </c>
      <c r="D4834" s="194" t="s">
        <v>11009</v>
      </c>
      <c r="E4834" s="195" t="s">
        <v>1728</v>
      </c>
      <c r="F4834" s="195">
        <v>13171811</v>
      </c>
      <c r="G4834" s="195"/>
      <c r="H4834" s="196" t="s">
        <v>11010</v>
      </c>
      <c r="I4834" s="197">
        <v>2.33</v>
      </c>
      <c r="J4834" s="197">
        <v>0</v>
      </c>
      <c r="K4834" s="198">
        <f t="shared" si="75"/>
        <v>2.33</v>
      </c>
      <c r="L4834" s="199" t="s">
        <v>1580</v>
      </c>
    </row>
    <row r="4835" spans="1:12" ht="45">
      <c r="A4835" s="200">
        <v>25</v>
      </c>
      <c r="B4835" s="193" t="s">
        <v>1408</v>
      </c>
      <c r="C4835" s="194">
        <v>42836</v>
      </c>
      <c r="D4835" s="194" t="s">
        <v>11011</v>
      </c>
      <c r="E4835" s="195" t="s">
        <v>1728</v>
      </c>
      <c r="F4835" s="195">
        <v>13171829</v>
      </c>
      <c r="G4835" s="195"/>
      <c r="H4835" s="196" t="s">
        <v>11012</v>
      </c>
      <c r="I4835" s="197">
        <v>3.26</v>
      </c>
      <c r="J4835" s="197">
        <v>0</v>
      </c>
      <c r="K4835" s="198">
        <f t="shared" si="75"/>
        <v>3.26</v>
      </c>
      <c r="L4835" s="199" t="s">
        <v>1580</v>
      </c>
    </row>
    <row r="4836" spans="1:12" ht="45">
      <c r="A4836" s="200">
        <v>25</v>
      </c>
      <c r="B4836" s="193" t="s">
        <v>1408</v>
      </c>
      <c r="C4836" s="194">
        <v>42836</v>
      </c>
      <c r="D4836" s="194" t="s">
        <v>11013</v>
      </c>
      <c r="E4836" s="195" t="s">
        <v>1728</v>
      </c>
      <c r="F4836" s="195">
        <v>13171860</v>
      </c>
      <c r="G4836" s="195"/>
      <c r="H4836" s="196" t="s">
        <v>11014</v>
      </c>
      <c r="I4836" s="197">
        <v>1.82</v>
      </c>
      <c r="J4836" s="197">
        <v>0</v>
      </c>
      <c r="K4836" s="198">
        <f t="shared" si="75"/>
        <v>1.82</v>
      </c>
      <c r="L4836" s="199" t="s">
        <v>1580</v>
      </c>
    </row>
    <row r="4837" spans="1:12" ht="45">
      <c r="A4837" s="200">
        <v>25</v>
      </c>
      <c r="B4837" s="193" t="s">
        <v>1408</v>
      </c>
      <c r="C4837" s="194">
        <v>42836</v>
      </c>
      <c r="D4837" s="194" t="s">
        <v>11015</v>
      </c>
      <c r="E4837" s="195" t="s">
        <v>1728</v>
      </c>
      <c r="F4837" s="195">
        <v>13171814</v>
      </c>
      <c r="G4837" s="195"/>
      <c r="H4837" s="196" t="s">
        <v>11016</v>
      </c>
      <c r="I4837" s="197">
        <v>70.09</v>
      </c>
      <c r="J4837" s="197">
        <v>0</v>
      </c>
      <c r="K4837" s="198">
        <f t="shared" si="75"/>
        <v>70.09</v>
      </c>
      <c r="L4837" s="199" t="s">
        <v>1580</v>
      </c>
    </row>
    <row r="4838" spans="1:12" ht="45">
      <c r="A4838" s="200">
        <v>25</v>
      </c>
      <c r="B4838" s="193" t="s">
        <v>1408</v>
      </c>
      <c r="C4838" s="194">
        <v>42836</v>
      </c>
      <c r="D4838" s="194" t="s">
        <v>11017</v>
      </c>
      <c r="E4838" s="195" t="s">
        <v>1728</v>
      </c>
      <c r="F4838" s="195">
        <v>13171830</v>
      </c>
      <c r="G4838" s="195"/>
      <c r="H4838" s="196" t="s">
        <v>11018</v>
      </c>
      <c r="I4838" s="197">
        <v>6.39</v>
      </c>
      <c r="J4838" s="197">
        <v>0</v>
      </c>
      <c r="K4838" s="198">
        <f t="shared" si="75"/>
        <v>6.39</v>
      </c>
      <c r="L4838" s="199" t="s">
        <v>1580</v>
      </c>
    </row>
    <row r="4839" spans="1:12" ht="33.75">
      <c r="A4839" s="200">
        <v>10</v>
      </c>
      <c r="B4839" s="193" t="s">
        <v>1384</v>
      </c>
      <c r="C4839" s="194">
        <v>42837</v>
      </c>
      <c r="D4839" s="194" t="s">
        <v>11019</v>
      </c>
      <c r="E4839" s="195" t="s">
        <v>6</v>
      </c>
      <c r="F4839" s="195">
        <v>421914</v>
      </c>
      <c r="G4839" s="195"/>
      <c r="H4839" s="196" t="s">
        <v>11020</v>
      </c>
      <c r="I4839" s="197">
        <v>0</v>
      </c>
      <c r="J4839" s="197">
        <v>336894.6</v>
      </c>
      <c r="K4839" s="198">
        <f t="shared" si="75"/>
        <v>336894.6</v>
      </c>
      <c r="L4839" s="199" t="s">
        <v>1580</v>
      </c>
    </row>
    <row r="4840" spans="1:12" ht="33.75">
      <c r="A4840" s="200">
        <v>10</v>
      </c>
      <c r="B4840" s="193" t="s">
        <v>1384</v>
      </c>
      <c r="C4840" s="194">
        <v>42837</v>
      </c>
      <c r="D4840" s="194" t="s">
        <v>11021</v>
      </c>
      <c r="E4840" s="195" t="s">
        <v>6</v>
      </c>
      <c r="F4840" s="195">
        <v>421916</v>
      </c>
      <c r="G4840" s="195"/>
      <c r="H4840" s="196" t="s">
        <v>11022</v>
      </c>
      <c r="I4840" s="197">
        <v>0</v>
      </c>
      <c r="J4840" s="197">
        <v>29910.7</v>
      </c>
      <c r="K4840" s="198">
        <f t="shared" si="75"/>
        <v>29910.7</v>
      </c>
      <c r="L4840" s="199" t="s">
        <v>1580</v>
      </c>
    </row>
    <row r="4841" spans="1:12" ht="33.75">
      <c r="A4841" s="200">
        <v>340</v>
      </c>
      <c r="B4841" s="193" t="s">
        <v>751</v>
      </c>
      <c r="C4841" s="194">
        <v>42837</v>
      </c>
      <c r="D4841" s="194" t="s">
        <v>11023</v>
      </c>
      <c r="E4841" s="195" t="s">
        <v>6</v>
      </c>
      <c r="F4841" s="195">
        <v>421918</v>
      </c>
      <c r="G4841" s="195"/>
      <c r="H4841" s="196" t="s">
        <v>11024</v>
      </c>
      <c r="I4841" s="197">
        <v>0</v>
      </c>
      <c r="J4841" s="197">
        <v>3683.82</v>
      </c>
      <c r="K4841" s="198">
        <f t="shared" si="75"/>
        <v>3683.82</v>
      </c>
      <c r="L4841" s="199" t="s">
        <v>1580</v>
      </c>
    </row>
    <row r="4842" spans="1:12" ht="33.75">
      <c r="A4842" s="200">
        <v>10</v>
      </c>
      <c r="B4842" s="193" t="s">
        <v>1384</v>
      </c>
      <c r="C4842" s="194">
        <v>42837</v>
      </c>
      <c r="D4842" s="194" t="s">
        <v>11025</v>
      </c>
      <c r="E4842" s="195" t="s">
        <v>6</v>
      </c>
      <c r="F4842" s="195">
        <v>422048</v>
      </c>
      <c r="G4842" s="195"/>
      <c r="H4842" s="196" t="s">
        <v>11026</v>
      </c>
      <c r="I4842" s="197">
        <v>0</v>
      </c>
      <c r="J4842" s="197">
        <v>14028.7</v>
      </c>
      <c r="K4842" s="198">
        <f t="shared" si="75"/>
        <v>14028.7</v>
      </c>
      <c r="L4842" s="199" t="s">
        <v>1580</v>
      </c>
    </row>
    <row r="4843" spans="1:12" ht="33.75">
      <c r="A4843" s="200">
        <v>10</v>
      </c>
      <c r="B4843" s="193" t="s">
        <v>1384</v>
      </c>
      <c r="C4843" s="194">
        <v>42837</v>
      </c>
      <c r="D4843" s="194" t="s">
        <v>11027</v>
      </c>
      <c r="E4843" s="195" t="s">
        <v>6</v>
      </c>
      <c r="F4843" s="195">
        <v>422242</v>
      </c>
      <c r="G4843" s="195"/>
      <c r="H4843" s="196" t="s">
        <v>11028</v>
      </c>
      <c r="I4843" s="197">
        <v>0</v>
      </c>
      <c r="J4843" s="197">
        <v>100999.78</v>
      </c>
      <c r="K4843" s="198">
        <f t="shared" si="75"/>
        <v>100999.78</v>
      </c>
      <c r="L4843" s="199" t="s">
        <v>1580</v>
      </c>
    </row>
    <row r="4844" spans="1:12" ht="22.5">
      <c r="A4844" s="200">
        <v>340</v>
      </c>
      <c r="B4844" s="193" t="s">
        <v>751</v>
      </c>
      <c r="C4844" s="194">
        <v>42837</v>
      </c>
      <c r="D4844" s="194" t="s">
        <v>11029</v>
      </c>
      <c r="E4844" s="195" t="s">
        <v>6</v>
      </c>
      <c r="F4844" s="195">
        <v>422556</v>
      </c>
      <c r="G4844" s="195"/>
      <c r="H4844" s="196" t="s">
        <v>11030</v>
      </c>
      <c r="I4844" s="197">
        <v>0</v>
      </c>
      <c r="J4844" s="197">
        <v>32845.68</v>
      </c>
      <c r="K4844" s="198">
        <f t="shared" si="75"/>
        <v>32845.68</v>
      </c>
      <c r="L4844" s="199" t="s">
        <v>1580</v>
      </c>
    </row>
    <row r="4845" spans="1:12" ht="33.75">
      <c r="A4845" s="200">
        <v>10</v>
      </c>
      <c r="B4845" s="193" t="s">
        <v>1384</v>
      </c>
      <c r="C4845" s="194">
        <v>42837</v>
      </c>
      <c r="D4845" s="194" t="s">
        <v>11031</v>
      </c>
      <c r="E4845" s="195" t="s">
        <v>6</v>
      </c>
      <c r="F4845" s="195">
        <v>422891</v>
      </c>
      <c r="G4845" s="195"/>
      <c r="H4845" s="196" t="s">
        <v>11032</v>
      </c>
      <c r="I4845" s="197">
        <v>0</v>
      </c>
      <c r="J4845" s="197">
        <v>55929.85</v>
      </c>
      <c r="K4845" s="198">
        <f t="shared" si="75"/>
        <v>55929.85</v>
      </c>
      <c r="L4845" s="199" t="s">
        <v>1580</v>
      </c>
    </row>
    <row r="4846" spans="1:12" ht="22.5">
      <c r="A4846" s="200">
        <v>523</v>
      </c>
      <c r="B4846" s="193" t="s">
        <v>751</v>
      </c>
      <c r="C4846" s="194">
        <v>42837</v>
      </c>
      <c r="D4846" s="194" t="s">
        <v>11033</v>
      </c>
      <c r="E4846" s="195" t="s">
        <v>6</v>
      </c>
      <c r="F4846" s="195">
        <v>824093</v>
      </c>
      <c r="G4846" s="195"/>
      <c r="H4846" s="196" t="s">
        <v>11034</v>
      </c>
      <c r="I4846" s="197">
        <v>0</v>
      </c>
      <c r="J4846" s="197">
        <v>14990</v>
      </c>
      <c r="K4846" s="198">
        <f t="shared" si="75"/>
        <v>14990</v>
      </c>
      <c r="L4846" s="199" t="s">
        <v>1580</v>
      </c>
    </row>
    <row r="4847" spans="1:12" ht="33.75">
      <c r="A4847" s="200" t="s">
        <v>629</v>
      </c>
      <c r="B4847" s="193" t="s">
        <v>751</v>
      </c>
      <c r="C4847" s="194">
        <v>42837</v>
      </c>
      <c r="D4847" s="194" t="s">
        <v>11035</v>
      </c>
      <c r="E4847" s="195" t="s">
        <v>6</v>
      </c>
      <c r="F4847" s="195">
        <v>824288</v>
      </c>
      <c r="G4847" s="195"/>
      <c r="H4847" s="196" t="s">
        <v>11036</v>
      </c>
      <c r="I4847" s="197">
        <v>0</v>
      </c>
      <c r="J4847" s="197">
        <v>58000</v>
      </c>
      <c r="K4847" s="198">
        <f t="shared" si="75"/>
        <v>58000</v>
      </c>
      <c r="L4847" s="199" t="s">
        <v>1580</v>
      </c>
    </row>
    <row r="4848" spans="1:12" ht="22.5">
      <c r="A4848" s="200">
        <v>10</v>
      </c>
      <c r="B4848" s="193" t="s">
        <v>1384</v>
      </c>
      <c r="C4848" s="194">
        <v>42837</v>
      </c>
      <c r="D4848" s="194" t="s">
        <v>11037</v>
      </c>
      <c r="E4848" s="195" t="s">
        <v>6</v>
      </c>
      <c r="F4848" s="195">
        <v>824343</v>
      </c>
      <c r="G4848" s="195"/>
      <c r="H4848" s="196" t="s">
        <v>11038</v>
      </c>
      <c r="I4848" s="197">
        <v>0</v>
      </c>
      <c r="J4848" s="197">
        <v>3000000</v>
      </c>
      <c r="K4848" s="198">
        <f t="shared" si="75"/>
        <v>3000000</v>
      </c>
      <c r="L4848" s="199" t="s">
        <v>1580</v>
      </c>
    </row>
    <row r="4849" spans="1:12" ht="33.75">
      <c r="A4849" s="200" t="s">
        <v>628</v>
      </c>
      <c r="B4849" s="193" t="s">
        <v>627</v>
      </c>
      <c r="C4849" s="194">
        <v>42837</v>
      </c>
      <c r="D4849" s="194" t="s">
        <v>11039</v>
      </c>
      <c r="E4849" s="195" t="s">
        <v>6</v>
      </c>
      <c r="F4849" s="195">
        <v>824346</v>
      </c>
      <c r="G4849" s="195"/>
      <c r="H4849" s="196" t="s">
        <v>11040</v>
      </c>
      <c r="I4849" s="197">
        <v>0</v>
      </c>
      <c r="J4849" s="197">
        <v>14020.29</v>
      </c>
      <c r="K4849" s="198">
        <f t="shared" si="75"/>
        <v>14020.29</v>
      </c>
      <c r="L4849" s="199" t="s">
        <v>1580</v>
      </c>
    </row>
    <row r="4850" spans="1:12" ht="33.75">
      <c r="A4850" s="200">
        <v>10</v>
      </c>
      <c r="B4850" s="193" t="s">
        <v>1384</v>
      </c>
      <c r="C4850" s="194">
        <v>42837</v>
      </c>
      <c r="D4850" s="194" t="s">
        <v>11041</v>
      </c>
      <c r="E4850" s="195" t="s">
        <v>6</v>
      </c>
      <c r="F4850" s="195">
        <v>884899</v>
      </c>
      <c r="G4850" s="195"/>
      <c r="H4850" s="196" t="s">
        <v>11042</v>
      </c>
      <c r="I4850" s="197">
        <v>0</v>
      </c>
      <c r="J4850" s="197">
        <v>9996.39</v>
      </c>
      <c r="K4850" s="198">
        <f t="shared" si="75"/>
        <v>9996.39</v>
      </c>
      <c r="L4850" s="199" t="s">
        <v>1580</v>
      </c>
    </row>
    <row r="4851" spans="1:12" ht="33.75">
      <c r="A4851" s="200">
        <v>10</v>
      </c>
      <c r="B4851" s="193" t="s">
        <v>1384</v>
      </c>
      <c r="C4851" s="194">
        <v>42837</v>
      </c>
      <c r="D4851" s="194" t="s">
        <v>11043</v>
      </c>
      <c r="E4851" s="195" t="s">
        <v>6</v>
      </c>
      <c r="F4851" s="195">
        <v>884901</v>
      </c>
      <c r="G4851" s="195"/>
      <c r="H4851" s="196" t="s">
        <v>11044</v>
      </c>
      <c r="I4851" s="197">
        <v>0</v>
      </c>
      <c r="J4851" s="197">
        <v>11367.02</v>
      </c>
      <c r="K4851" s="198">
        <f t="shared" si="75"/>
        <v>11367.02</v>
      </c>
      <c r="L4851" s="199" t="s">
        <v>1580</v>
      </c>
    </row>
    <row r="4852" spans="1:12" ht="33.75">
      <c r="A4852" s="200">
        <v>10</v>
      </c>
      <c r="B4852" s="193" t="s">
        <v>1384</v>
      </c>
      <c r="C4852" s="194">
        <v>42837</v>
      </c>
      <c r="D4852" s="194" t="s">
        <v>11045</v>
      </c>
      <c r="E4852" s="195" t="s">
        <v>6</v>
      </c>
      <c r="F4852" s="195">
        <v>884903</v>
      </c>
      <c r="G4852" s="195"/>
      <c r="H4852" s="196" t="s">
        <v>11046</v>
      </c>
      <c r="I4852" s="197">
        <v>0</v>
      </c>
      <c r="J4852" s="197">
        <v>35294.699999999997</v>
      </c>
      <c r="K4852" s="198">
        <f t="shared" si="75"/>
        <v>35294.699999999997</v>
      </c>
      <c r="L4852" s="199" t="s">
        <v>1580</v>
      </c>
    </row>
    <row r="4853" spans="1:12" ht="33.75">
      <c r="A4853" s="200">
        <v>586</v>
      </c>
      <c r="B4853" s="193" t="s">
        <v>751</v>
      </c>
      <c r="C4853" s="194">
        <v>42837</v>
      </c>
      <c r="D4853" s="194" t="s">
        <v>11047</v>
      </c>
      <c r="E4853" s="195" t="s">
        <v>6</v>
      </c>
      <c r="F4853" s="195">
        <v>884911</v>
      </c>
      <c r="G4853" s="195"/>
      <c r="H4853" s="196" t="s">
        <v>11048</v>
      </c>
      <c r="I4853" s="197">
        <v>0</v>
      </c>
      <c r="J4853" s="197">
        <v>16848.400000000001</v>
      </c>
      <c r="K4853" s="198">
        <f t="shared" si="75"/>
        <v>16848.400000000001</v>
      </c>
      <c r="L4853" s="199" t="s">
        <v>8305</v>
      </c>
    </row>
    <row r="4854" spans="1:12" ht="33.75">
      <c r="A4854" s="200">
        <v>586</v>
      </c>
      <c r="B4854" s="193" t="s">
        <v>751</v>
      </c>
      <c r="C4854" s="194">
        <v>42837</v>
      </c>
      <c r="D4854" s="194" t="s">
        <v>11049</v>
      </c>
      <c r="E4854" s="195" t="s">
        <v>6</v>
      </c>
      <c r="F4854" s="195">
        <v>884911</v>
      </c>
      <c r="G4854" s="195"/>
      <c r="H4854" s="196" t="s">
        <v>11050</v>
      </c>
      <c r="I4854" s="197">
        <v>0</v>
      </c>
      <c r="J4854" s="197">
        <v>253977.78</v>
      </c>
      <c r="K4854" s="198">
        <f t="shared" si="75"/>
        <v>253977.78</v>
      </c>
      <c r="L4854" s="199" t="s">
        <v>1580</v>
      </c>
    </row>
    <row r="4855" spans="1:12" ht="33.75">
      <c r="A4855" s="200">
        <v>10</v>
      </c>
      <c r="B4855" s="193" t="s">
        <v>1384</v>
      </c>
      <c r="C4855" s="194">
        <v>42837</v>
      </c>
      <c r="D4855" s="194" t="s">
        <v>11051</v>
      </c>
      <c r="E4855" s="195" t="s">
        <v>15</v>
      </c>
      <c r="F4855" s="195">
        <v>421915</v>
      </c>
      <c r="G4855" s="195"/>
      <c r="H4855" s="196" t="s">
        <v>1490</v>
      </c>
      <c r="I4855" s="197">
        <v>50</v>
      </c>
      <c r="J4855" s="197">
        <v>0</v>
      </c>
      <c r="K4855" s="198">
        <f t="shared" si="75"/>
        <v>50</v>
      </c>
      <c r="L4855" s="199" t="s">
        <v>1580</v>
      </c>
    </row>
    <row r="4856" spans="1:12" ht="45">
      <c r="A4856" s="200">
        <v>586</v>
      </c>
      <c r="B4856" s="193" t="s">
        <v>751</v>
      </c>
      <c r="C4856" s="194">
        <v>42837</v>
      </c>
      <c r="D4856" s="194" t="s">
        <v>11052</v>
      </c>
      <c r="E4856" s="195" t="s">
        <v>11</v>
      </c>
      <c r="F4856" s="195">
        <v>884911</v>
      </c>
      <c r="G4856" s="195"/>
      <c r="H4856" s="196" t="s">
        <v>11053</v>
      </c>
      <c r="I4856" s="197">
        <v>50</v>
      </c>
      <c r="J4856" s="197">
        <v>0</v>
      </c>
      <c r="K4856" s="198">
        <f t="shared" si="75"/>
        <v>50</v>
      </c>
      <c r="L4856" s="199" t="s">
        <v>1580</v>
      </c>
    </row>
    <row r="4857" spans="1:12" ht="22.5">
      <c r="A4857" s="200">
        <v>340</v>
      </c>
      <c r="B4857" s="193" t="s">
        <v>751</v>
      </c>
      <c r="C4857" s="194">
        <v>42837</v>
      </c>
      <c r="D4857" s="194" t="s">
        <v>11054</v>
      </c>
      <c r="E4857" s="195" t="s">
        <v>15</v>
      </c>
      <c r="F4857" s="195">
        <v>421919</v>
      </c>
      <c r="G4857" s="195"/>
      <c r="H4857" s="196" t="s">
        <v>11055</v>
      </c>
      <c r="I4857" s="197">
        <v>50</v>
      </c>
      <c r="J4857" s="197">
        <v>0</v>
      </c>
      <c r="K4857" s="198">
        <f t="shared" si="75"/>
        <v>50</v>
      </c>
      <c r="L4857" s="199" t="s">
        <v>1580</v>
      </c>
    </row>
    <row r="4858" spans="1:12" ht="33.75">
      <c r="A4858" s="200" t="s">
        <v>629</v>
      </c>
      <c r="B4858" s="193" t="s">
        <v>751</v>
      </c>
      <c r="C4858" s="194">
        <v>42837</v>
      </c>
      <c r="D4858" s="194" t="s">
        <v>11056</v>
      </c>
      <c r="E4858" s="195" t="s">
        <v>11</v>
      </c>
      <c r="F4858" s="195">
        <v>9158</v>
      </c>
      <c r="G4858" s="195"/>
      <c r="H4858" s="196" t="s">
        <v>11057</v>
      </c>
      <c r="I4858" s="197">
        <v>4810.1499999999996</v>
      </c>
      <c r="J4858" s="197">
        <v>0</v>
      </c>
      <c r="K4858" s="198">
        <f t="shared" si="75"/>
        <v>4810.1499999999996</v>
      </c>
      <c r="L4858" s="199" t="s">
        <v>1580</v>
      </c>
    </row>
    <row r="4859" spans="1:12" ht="33.75">
      <c r="A4859" s="200">
        <v>10</v>
      </c>
      <c r="B4859" s="193" t="s">
        <v>1384</v>
      </c>
      <c r="C4859" s="194">
        <v>42837</v>
      </c>
      <c r="D4859" s="194" t="s">
        <v>11058</v>
      </c>
      <c r="E4859" s="195" t="s">
        <v>15</v>
      </c>
      <c r="F4859" s="195">
        <v>422049</v>
      </c>
      <c r="G4859" s="195"/>
      <c r="H4859" s="196" t="s">
        <v>11059</v>
      </c>
      <c r="I4859" s="197">
        <v>50</v>
      </c>
      <c r="J4859" s="197">
        <v>0</v>
      </c>
      <c r="K4859" s="198">
        <f t="shared" si="75"/>
        <v>50</v>
      </c>
      <c r="L4859" s="199" t="s">
        <v>1580</v>
      </c>
    </row>
    <row r="4860" spans="1:12" ht="33.75">
      <c r="A4860" s="200">
        <v>10</v>
      </c>
      <c r="B4860" s="193" t="s">
        <v>1384</v>
      </c>
      <c r="C4860" s="194">
        <v>42837</v>
      </c>
      <c r="D4860" s="194" t="s">
        <v>11060</v>
      </c>
      <c r="E4860" s="195" t="s">
        <v>15</v>
      </c>
      <c r="F4860" s="195">
        <v>422243</v>
      </c>
      <c r="G4860" s="195"/>
      <c r="H4860" s="196" t="s">
        <v>11061</v>
      </c>
      <c r="I4860" s="197">
        <v>50</v>
      </c>
      <c r="J4860" s="197">
        <v>0</v>
      </c>
      <c r="K4860" s="198">
        <f t="shared" si="75"/>
        <v>50</v>
      </c>
      <c r="L4860" s="199" t="s">
        <v>1580</v>
      </c>
    </row>
    <row r="4861" spans="1:12" ht="45">
      <c r="A4861" s="200">
        <v>25</v>
      </c>
      <c r="B4861" s="193" t="s">
        <v>1408</v>
      </c>
      <c r="C4861" s="194">
        <v>42837</v>
      </c>
      <c r="D4861" s="194" t="s">
        <v>11062</v>
      </c>
      <c r="E4861" s="195" t="s">
        <v>15</v>
      </c>
      <c r="F4861" s="195">
        <v>2063</v>
      </c>
      <c r="G4861" s="195"/>
      <c r="H4861" s="196" t="s">
        <v>11063</v>
      </c>
      <c r="I4861" s="197">
        <v>638.59</v>
      </c>
      <c r="J4861" s="197">
        <v>0</v>
      </c>
      <c r="K4861" s="198">
        <f t="shared" si="75"/>
        <v>638.59</v>
      </c>
      <c r="L4861" s="199" t="s">
        <v>1580</v>
      </c>
    </row>
    <row r="4862" spans="1:12" ht="22.5">
      <c r="A4862" s="200">
        <v>340</v>
      </c>
      <c r="B4862" s="193" t="s">
        <v>751</v>
      </c>
      <c r="C4862" s="194">
        <v>42837</v>
      </c>
      <c r="D4862" s="194" t="s">
        <v>11064</v>
      </c>
      <c r="E4862" s="195" t="s">
        <v>15</v>
      </c>
      <c r="F4862" s="195">
        <v>422557</v>
      </c>
      <c r="G4862" s="195"/>
      <c r="H4862" s="196" t="s">
        <v>11065</v>
      </c>
      <c r="I4862" s="197">
        <v>50</v>
      </c>
      <c r="J4862" s="197">
        <v>0</v>
      </c>
      <c r="K4862" s="198">
        <f t="shared" si="75"/>
        <v>50</v>
      </c>
      <c r="L4862" s="199" t="s">
        <v>1580</v>
      </c>
    </row>
    <row r="4863" spans="1:12" ht="33.75">
      <c r="A4863" s="200">
        <v>513</v>
      </c>
      <c r="B4863" s="193" t="s">
        <v>751</v>
      </c>
      <c r="C4863" s="194">
        <v>42837</v>
      </c>
      <c r="D4863" s="194" t="s">
        <v>11066</v>
      </c>
      <c r="E4863" s="195" t="s">
        <v>15</v>
      </c>
      <c r="F4863" s="195">
        <v>422563</v>
      </c>
      <c r="G4863" s="195"/>
      <c r="H4863" s="196" t="s">
        <v>11067</v>
      </c>
      <c r="I4863" s="197">
        <v>50</v>
      </c>
      <c r="J4863" s="197">
        <v>0</v>
      </c>
      <c r="K4863" s="198">
        <f t="shared" si="75"/>
        <v>50</v>
      </c>
      <c r="L4863" s="199" t="s">
        <v>1580</v>
      </c>
    </row>
    <row r="4864" spans="1:12" ht="22.5">
      <c r="A4864" s="200">
        <v>513</v>
      </c>
      <c r="B4864" s="193" t="s">
        <v>751</v>
      </c>
      <c r="C4864" s="194">
        <v>42837</v>
      </c>
      <c r="D4864" s="194" t="s">
        <v>11068</v>
      </c>
      <c r="E4864" s="195" t="s">
        <v>15</v>
      </c>
      <c r="F4864" s="195">
        <v>422683</v>
      </c>
      <c r="G4864" s="195"/>
      <c r="H4864" s="196" t="s">
        <v>1492</v>
      </c>
      <c r="I4864" s="197">
        <v>50</v>
      </c>
      <c r="J4864" s="197">
        <v>0</v>
      </c>
      <c r="K4864" s="198">
        <f t="shared" si="75"/>
        <v>50</v>
      </c>
      <c r="L4864" s="199" t="s">
        <v>1580</v>
      </c>
    </row>
    <row r="4865" spans="1:12" ht="22.5">
      <c r="A4865" s="200">
        <v>513</v>
      </c>
      <c r="B4865" s="193" t="s">
        <v>751</v>
      </c>
      <c r="C4865" s="194">
        <v>42837</v>
      </c>
      <c r="D4865" s="194" t="s">
        <v>11069</v>
      </c>
      <c r="E4865" s="195" t="s">
        <v>15</v>
      </c>
      <c r="F4865" s="195">
        <v>422685</v>
      </c>
      <c r="G4865" s="195"/>
      <c r="H4865" s="196" t="s">
        <v>1492</v>
      </c>
      <c r="I4865" s="197">
        <v>50</v>
      </c>
      <c r="J4865" s="197">
        <v>0</v>
      </c>
      <c r="K4865" s="198">
        <f t="shared" si="75"/>
        <v>50</v>
      </c>
      <c r="L4865" s="199" t="s">
        <v>1580</v>
      </c>
    </row>
    <row r="4866" spans="1:12" ht="33.75">
      <c r="A4866" s="200">
        <v>10</v>
      </c>
      <c r="B4866" s="193" t="s">
        <v>1384</v>
      </c>
      <c r="C4866" s="194">
        <v>42837</v>
      </c>
      <c r="D4866" s="194" t="s">
        <v>11070</v>
      </c>
      <c r="E4866" s="195" t="s">
        <v>15</v>
      </c>
      <c r="F4866" s="195">
        <v>422892</v>
      </c>
      <c r="G4866" s="195"/>
      <c r="H4866" s="196" t="s">
        <v>11071</v>
      </c>
      <c r="I4866" s="197">
        <v>50</v>
      </c>
      <c r="J4866" s="197">
        <v>0</v>
      </c>
      <c r="K4866" s="198">
        <f t="shared" si="75"/>
        <v>50</v>
      </c>
      <c r="L4866" s="199" t="s">
        <v>1580</v>
      </c>
    </row>
    <row r="4867" spans="1:12" ht="45">
      <c r="A4867" s="200">
        <v>25</v>
      </c>
      <c r="B4867" s="193" t="s">
        <v>1408</v>
      </c>
      <c r="C4867" s="194">
        <v>42837</v>
      </c>
      <c r="D4867" s="194" t="s">
        <v>11072</v>
      </c>
      <c r="E4867" s="195" t="s">
        <v>1728</v>
      </c>
      <c r="F4867" s="195">
        <v>13159947</v>
      </c>
      <c r="G4867" s="195"/>
      <c r="H4867" s="196" t="s">
        <v>11073</v>
      </c>
      <c r="I4867" s="197">
        <v>14216.59</v>
      </c>
      <c r="J4867" s="197">
        <v>0</v>
      </c>
      <c r="K4867" s="198">
        <f t="shared" si="75"/>
        <v>14216.59</v>
      </c>
      <c r="L4867" s="199" t="s">
        <v>1580</v>
      </c>
    </row>
    <row r="4868" spans="1:12" ht="45">
      <c r="A4868" s="200">
        <v>25</v>
      </c>
      <c r="B4868" s="193" t="s">
        <v>1408</v>
      </c>
      <c r="C4868" s="194">
        <v>42837</v>
      </c>
      <c r="D4868" s="194" t="s">
        <v>11074</v>
      </c>
      <c r="E4868" s="195" t="s">
        <v>1728</v>
      </c>
      <c r="F4868" s="195">
        <v>13185690</v>
      </c>
      <c r="G4868" s="195"/>
      <c r="H4868" s="196" t="s">
        <v>11075</v>
      </c>
      <c r="I4868" s="197">
        <v>0.01</v>
      </c>
      <c r="J4868" s="197">
        <v>0</v>
      </c>
      <c r="K4868" s="198">
        <f t="shared" si="75"/>
        <v>0.01</v>
      </c>
      <c r="L4868" s="199" t="s">
        <v>1580</v>
      </c>
    </row>
    <row r="4869" spans="1:12" ht="45">
      <c r="A4869" s="200">
        <v>25</v>
      </c>
      <c r="B4869" s="193" t="s">
        <v>1408</v>
      </c>
      <c r="C4869" s="194">
        <v>42837</v>
      </c>
      <c r="D4869" s="194" t="s">
        <v>11076</v>
      </c>
      <c r="E4869" s="195" t="s">
        <v>1728</v>
      </c>
      <c r="F4869" s="195">
        <v>13214731</v>
      </c>
      <c r="G4869" s="195"/>
      <c r="H4869" s="196" t="s">
        <v>11077</v>
      </c>
      <c r="I4869" s="197">
        <v>7.45</v>
      </c>
      <c r="J4869" s="197">
        <v>0</v>
      </c>
      <c r="K4869" s="198">
        <f t="shared" si="75"/>
        <v>7.45</v>
      </c>
      <c r="L4869" s="199" t="s">
        <v>1580</v>
      </c>
    </row>
    <row r="4870" spans="1:12" ht="45">
      <c r="A4870" s="200">
        <v>25</v>
      </c>
      <c r="B4870" s="193" t="s">
        <v>1408</v>
      </c>
      <c r="C4870" s="194">
        <v>42837</v>
      </c>
      <c r="D4870" s="194" t="s">
        <v>11078</v>
      </c>
      <c r="E4870" s="195" t="s">
        <v>1728</v>
      </c>
      <c r="F4870" s="195">
        <v>13214740</v>
      </c>
      <c r="G4870" s="195"/>
      <c r="H4870" s="196" t="s">
        <v>11079</v>
      </c>
      <c r="I4870" s="197">
        <v>0.01</v>
      </c>
      <c r="J4870" s="197">
        <v>0</v>
      </c>
      <c r="K4870" s="198">
        <f t="shared" si="75"/>
        <v>0.01</v>
      </c>
      <c r="L4870" s="199" t="s">
        <v>1580</v>
      </c>
    </row>
    <row r="4871" spans="1:12" ht="45">
      <c r="A4871" s="200">
        <v>25</v>
      </c>
      <c r="B4871" s="193" t="s">
        <v>1408</v>
      </c>
      <c r="C4871" s="194">
        <v>42837</v>
      </c>
      <c r="D4871" s="194" t="s">
        <v>11080</v>
      </c>
      <c r="E4871" s="195" t="s">
        <v>1728</v>
      </c>
      <c r="F4871" s="195">
        <v>13214751</v>
      </c>
      <c r="G4871" s="195"/>
      <c r="H4871" s="196" t="s">
        <v>11079</v>
      </c>
      <c r="I4871" s="197">
        <v>20</v>
      </c>
      <c r="J4871" s="197">
        <v>0</v>
      </c>
      <c r="K4871" s="198">
        <f t="shared" si="75"/>
        <v>20</v>
      </c>
      <c r="L4871" s="199" t="s">
        <v>1580</v>
      </c>
    </row>
    <row r="4872" spans="1:12" ht="22.5">
      <c r="A4872" s="200">
        <v>119</v>
      </c>
      <c r="B4872" s="193" t="s">
        <v>751</v>
      </c>
      <c r="C4872" s="194">
        <v>42837</v>
      </c>
      <c r="D4872" s="194" t="s">
        <v>11081</v>
      </c>
      <c r="E4872" s="195" t="s">
        <v>11</v>
      </c>
      <c r="F4872" s="195">
        <v>884849</v>
      </c>
      <c r="G4872" s="195"/>
      <c r="H4872" s="196" t="s">
        <v>11082</v>
      </c>
      <c r="I4872" s="197">
        <v>50</v>
      </c>
      <c r="J4872" s="197">
        <v>0</v>
      </c>
      <c r="K4872" s="198">
        <f t="shared" si="75"/>
        <v>50</v>
      </c>
      <c r="L4872" s="199" t="s">
        <v>1580</v>
      </c>
    </row>
    <row r="4873" spans="1:12" ht="33.75">
      <c r="A4873" s="200">
        <v>10</v>
      </c>
      <c r="B4873" s="193" t="s">
        <v>1384</v>
      </c>
      <c r="C4873" s="194">
        <v>42837</v>
      </c>
      <c r="D4873" s="194" t="s">
        <v>11083</v>
      </c>
      <c r="E4873" s="195" t="s">
        <v>11</v>
      </c>
      <c r="F4873" s="195">
        <v>884899</v>
      </c>
      <c r="G4873" s="195"/>
      <c r="H4873" s="196" t="s">
        <v>11084</v>
      </c>
      <c r="I4873" s="197">
        <v>50</v>
      </c>
      <c r="J4873" s="197">
        <v>0</v>
      </c>
      <c r="K4873" s="198">
        <f t="shared" ref="K4873:K4936" si="76">+I4873+J4873</f>
        <v>50</v>
      </c>
      <c r="L4873" s="199" t="s">
        <v>1580</v>
      </c>
    </row>
    <row r="4874" spans="1:12" ht="33.75">
      <c r="A4874" s="200">
        <v>10</v>
      </c>
      <c r="B4874" s="193" t="s">
        <v>1384</v>
      </c>
      <c r="C4874" s="194">
        <v>42837</v>
      </c>
      <c r="D4874" s="194" t="s">
        <v>11085</v>
      </c>
      <c r="E4874" s="195" t="s">
        <v>11</v>
      </c>
      <c r="F4874" s="195">
        <v>884901</v>
      </c>
      <c r="G4874" s="195"/>
      <c r="H4874" s="196" t="s">
        <v>11086</v>
      </c>
      <c r="I4874" s="197">
        <v>50</v>
      </c>
      <c r="J4874" s="197">
        <v>0</v>
      </c>
      <c r="K4874" s="198">
        <f t="shared" si="76"/>
        <v>50</v>
      </c>
      <c r="L4874" s="199" t="s">
        <v>1580</v>
      </c>
    </row>
    <row r="4875" spans="1:12" ht="33.75">
      <c r="A4875" s="200">
        <v>10</v>
      </c>
      <c r="B4875" s="193" t="s">
        <v>1384</v>
      </c>
      <c r="C4875" s="194">
        <v>42837</v>
      </c>
      <c r="D4875" s="194" t="s">
        <v>11087</v>
      </c>
      <c r="E4875" s="195" t="s">
        <v>11</v>
      </c>
      <c r="F4875" s="195">
        <v>884903</v>
      </c>
      <c r="G4875" s="195"/>
      <c r="H4875" s="196" t="s">
        <v>11088</v>
      </c>
      <c r="I4875" s="197">
        <v>50</v>
      </c>
      <c r="J4875" s="197">
        <v>0</v>
      </c>
      <c r="K4875" s="198">
        <f t="shared" si="76"/>
        <v>50</v>
      </c>
      <c r="L4875" s="199" t="s">
        <v>1580</v>
      </c>
    </row>
    <row r="4876" spans="1:12" ht="22.5">
      <c r="A4876" s="200">
        <v>117</v>
      </c>
      <c r="B4876" s="193" t="s">
        <v>751</v>
      </c>
      <c r="C4876" s="194">
        <v>42837</v>
      </c>
      <c r="D4876" s="194" t="s">
        <v>11089</v>
      </c>
      <c r="E4876" s="195" t="s">
        <v>11</v>
      </c>
      <c r="F4876" s="195">
        <v>884904</v>
      </c>
      <c r="G4876" s="195"/>
      <c r="H4876" s="196" t="s">
        <v>11090</v>
      </c>
      <c r="I4876" s="197">
        <v>50</v>
      </c>
      <c r="J4876" s="197">
        <v>0</v>
      </c>
      <c r="K4876" s="198">
        <f t="shared" si="76"/>
        <v>50</v>
      </c>
      <c r="L4876" s="199" t="s">
        <v>1580</v>
      </c>
    </row>
    <row r="4877" spans="1:12" ht="33.75">
      <c r="A4877" s="200">
        <v>10</v>
      </c>
      <c r="B4877" s="193" t="s">
        <v>1384</v>
      </c>
      <c r="C4877" s="194">
        <v>42837</v>
      </c>
      <c r="D4877" s="194" t="s">
        <v>11091</v>
      </c>
      <c r="E4877" s="195" t="s">
        <v>15</v>
      </c>
      <c r="F4877" s="195">
        <v>421917</v>
      </c>
      <c r="G4877" s="195"/>
      <c r="H4877" s="196" t="s">
        <v>11092</v>
      </c>
      <c r="I4877" s="197">
        <v>50</v>
      </c>
      <c r="J4877" s="197">
        <v>0</v>
      </c>
      <c r="K4877" s="198">
        <f t="shared" si="76"/>
        <v>50</v>
      </c>
      <c r="L4877" s="199" t="s">
        <v>1580</v>
      </c>
    </row>
    <row r="4878" spans="1:12" ht="22.5">
      <c r="A4878" s="200">
        <v>10</v>
      </c>
      <c r="B4878" s="193" t="s">
        <v>1384</v>
      </c>
      <c r="C4878" s="194">
        <v>42838</v>
      </c>
      <c r="D4878" s="194" t="s">
        <v>11093</v>
      </c>
      <c r="E4878" s="195" t="s">
        <v>6</v>
      </c>
      <c r="F4878" s="195">
        <v>422955</v>
      </c>
      <c r="G4878" s="195"/>
      <c r="H4878" s="196" t="s">
        <v>11094</v>
      </c>
      <c r="I4878" s="197">
        <v>0</v>
      </c>
      <c r="J4878" s="197">
        <v>124298.06</v>
      </c>
      <c r="K4878" s="198">
        <f t="shared" si="76"/>
        <v>124298.06</v>
      </c>
      <c r="L4878" s="199" t="s">
        <v>1580</v>
      </c>
    </row>
    <row r="4879" spans="1:12" ht="33.75">
      <c r="A4879" s="200">
        <v>342</v>
      </c>
      <c r="B4879" s="193" t="s">
        <v>751</v>
      </c>
      <c r="C4879" s="194">
        <v>42838</v>
      </c>
      <c r="D4879" s="194" t="s">
        <v>11095</v>
      </c>
      <c r="E4879" s="195" t="s">
        <v>6</v>
      </c>
      <c r="F4879" s="195">
        <v>884982</v>
      </c>
      <c r="G4879" s="195"/>
      <c r="H4879" s="196" t="s">
        <v>11096</v>
      </c>
      <c r="I4879" s="197">
        <v>0</v>
      </c>
      <c r="J4879" s="197">
        <v>3439507.12</v>
      </c>
      <c r="K4879" s="198">
        <f t="shared" si="76"/>
        <v>3439507.12</v>
      </c>
      <c r="L4879" s="199" t="s">
        <v>1580</v>
      </c>
    </row>
    <row r="4880" spans="1:12" ht="45">
      <c r="A4880" s="200">
        <v>25</v>
      </c>
      <c r="B4880" s="193" t="s">
        <v>1408</v>
      </c>
      <c r="C4880" s="194">
        <v>42838</v>
      </c>
      <c r="D4880" s="194" t="s">
        <v>11097</v>
      </c>
      <c r="E4880" s="195" t="s">
        <v>1728</v>
      </c>
      <c r="F4880" s="195">
        <v>13229328</v>
      </c>
      <c r="G4880" s="195"/>
      <c r="H4880" s="196" t="s">
        <v>11098</v>
      </c>
      <c r="I4880" s="197">
        <v>558785.25</v>
      </c>
      <c r="J4880" s="197">
        <v>0</v>
      </c>
      <c r="K4880" s="198">
        <f t="shared" si="76"/>
        <v>558785.25</v>
      </c>
      <c r="L4880" s="199" t="s">
        <v>1580</v>
      </c>
    </row>
    <row r="4881" spans="1:12" ht="45">
      <c r="A4881" s="200">
        <v>25</v>
      </c>
      <c r="B4881" s="193" t="s">
        <v>1408</v>
      </c>
      <c r="C4881" s="194">
        <v>42838</v>
      </c>
      <c r="D4881" s="194" t="s">
        <v>11099</v>
      </c>
      <c r="E4881" s="195" t="s">
        <v>1728</v>
      </c>
      <c r="F4881" s="195">
        <v>13229374</v>
      </c>
      <c r="G4881" s="195"/>
      <c r="H4881" s="196" t="s">
        <v>11100</v>
      </c>
      <c r="I4881" s="197">
        <v>15652.45</v>
      </c>
      <c r="J4881" s="197">
        <v>0</v>
      </c>
      <c r="K4881" s="198">
        <f t="shared" si="76"/>
        <v>15652.45</v>
      </c>
      <c r="L4881" s="199" t="s">
        <v>1580</v>
      </c>
    </row>
    <row r="4882" spans="1:12" ht="45">
      <c r="A4882" s="200">
        <v>87</v>
      </c>
      <c r="B4882" s="193" t="s">
        <v>751</v>
      </c>
      <c r="C4882" s="194">
        <v>42838</v>
      </c>
      <c r="D4882" s="194" t="s">
        <v>11101</v>
      </c>
      <c r="E4882" s="195" t="s">
        <v>11</v>
      </c>
      <c r="F4882" s="195">
        <v>884929</v>
      </c>
      <c r="G4882" s="195"/>
      <c r="H4882" s="196" t="s">
        <v>11102</v>
      </c>
      <c r="I4882" s="197">
        <v>2251.5100000000002</v>
      </c>
      <c r="J4882" s="197">
        <v>0</v>
      </c>
      <c r="K4882" s="198">
        <f t="shared" si="76"/>
        <v>2251.5100000000002</v>
      </c>
      <c r="L4882" s="199" t="s">
        <v>1580</v>
      </c>
    </row>
    <row r="4883" spans="1:12" ht="22.5">
      <c r="A4883" s="200">
        <v>117</v>
      </c>
      <c r="B4883" s="193" t="s">
        <v>751</v>
      </c>
      <c r="C4883" s="194">
        <v>42838</v>
      </c>
      <c r="D4883" s="194" t="s">
        <v>11103</v>
      </c>
      <c r="E4883" s="195" t="s">
        <v>11</v>
      </c>
      <c r="F4883" s="195">
        <v>884967</v>
      </c>
      <c r="G4883" s="195"/>
      <c r="H4883" s="196" t="s">
        <v>11104</v>
      </c>
      <c r="I4883" s="197">
        <v>50</v>
      </c>
      <c r="J4883" s="197">
        <v>0</v>
      </c>
      <c r="K4883" s="198">
        <f t="shared" si="76"/>
        <v>50</v>
      </c>
      <c r="L4883" s="199" t="s">
        <v>1580</v>
      </c>
    </row>
    <row r="4884" spans="1:12" ht="45">
      <c r="A4884" s="200">
        <v>47</v>
      </c>
      <c r="B4884" s="193" t="s">
        <v>751</v>
      </c>
      <c r="C4884" s="194">
        <v>42838</v>
      </c>
      <c r="D4884" s="194" t="s">
        <v>11105</v>
      </c>
      <c r="E4884" s="195" t="s">
        <v>11</v>
      </c>
      <c r="F4884" s="195">
        <v>884987</v>
      </c>
      <c r="G4884" s="195"/>
      <c r="H4884" s="196" t="s">
        <v>11106</v>
      </c>
      <c r="I4884" s="197">
        <v>13465.9</v>
      </c>
      <c r="J4884" s="197">
        <v>0</v>
      </c>
      <c r="K4884" s="198">
        <f t="shared" si="76"/>
        <v>13465.9</v>
      </c>
      <c r="L4884" s="199" t="s">
        <v>1580</v>
      </c>
    </row>
    <row r="4885" spans="1:12" ht="22.5">
      <c r="A4885" s="200">
        <v>117</v>
      </c>
      <c r="B4885" s="193" t="s">
        <v>751</v>
      </c>
      <c r="C4885" s="194">
        <v>42838</v>
      </c>
      <c r="D4885" s="194" t="s">
        <v>11107</v>
      </c>
      <c r="E4885" s="195" t="s">
        <v>11</v>
      </c>
      <c r="F4885" s="195">
        <v>884991</v>
      </c>
      <c r="G4885" s="195"/>
      <c r="H4885" s="196" t="s">
        <v>11108</v>
      </c>
      <c r="I4885" s="197">
        <v>50</v>
      </c>
      <c r="J4885" s="197">
        <v>0</v>
      </c>
      <c r="K4885" s="198">
        <f t="shared" si="76"/>
        <v>50</v>
      </c>
      <c r="L4885" s="199" t="s">
        <v>1580</v>
      </c>
    </row>
    <row r="4886" spans="1:12" ht="56.25">
      <c r="A4886" s="200">
        <v>197</v>
      </c>
      <c r="B4886" s="193" t="s">
        <v>751</v>
      </c>
      <c r="C4886" s="194">
        <v>42838</v>
      </c>
      <c r="D4886" s="194" t="s">
        <v>11109</v>
      </c>
      <c r="E4886" s="195" t="s">
        <v>1290</v>
      </c>
      <c r="F4886" s="195">
        <v>2064</v>
      </c>
      <c r="G4886" s="195"/>
      <c r="H4886" s="196" t="s">
        <v>11110</v>
      </c>
      <c r="I4886" s="197">
        <v>2273.81</v>
      </c>
      <c r="J4886" s="197">
        <v>0</v>
      </c>
      <c r="K4886" s="198">
        <f t="shared" si="76"/>
        <v>2273.81</v>
      </c>
      <c r="L4886" s="199" t="s">
        <v>1580</v>
      </c>
    </row>
    <row r="4887" spans="1:12" ht="45">
      <c r="A4887" s="200">
        <v>197</v>
      </c>
      <c r="B4887" s="193" t="s">
        <v>751</v>
      </c>
      <c r="C4887" s="194">
        <v>42838</v>
      </c>
      <c r="D4887" s="194" t="s">
        <v>11111</v>
      </c>
      <c r="E4887" s="195" t="s">
        <v>15</v>
      </c>
      <c r="F4887" s="195">
        <v>2064</v>
      </c>
      <c r="G4887" s="195"/>
      <c r="H4887" s="196" t="s">
        <v>11112</v>
      </c>
      <c r="I4887" s="197">
        <v>382.57</v>
      </c>
      <c r="J4887" s="197">
        <v>0</v>
      </c>
      <c r="K4887" s="198">
        <f t="shared" si="76"/>
        <v>382.57</v>
      </c>
      <c r="L4887" s="199" t="s">
        <v>1580</v>
      </c>
    </row>
    <row r="4888" spans="1:12" ht="22.5">
      <c r="A4888" s="200">
        <v>10</v>
      </c>
      <c r="B4888" s="193" t="s">
        <v>1384</v>
      </c>
      <c r="C4888" s="194">
        <v>42838</v>
      </c>
      <c r="D4888" s="194" t="s">
        <v>11113</v>
      </c>
      <c r="E4888" s="195" t="s">
        <v>15</v>
      </c>
      <c r="F4888" s="195">
        <v>422956</v>
      </c>
      <c r="G4888" s="195"/>
      <c r="H4888" s="196" t="s">
        <v>11114</v>
      </c>
      <c r="I4888" s="197">
        <v>50</v>
      </c>
      <c r="J4888" s="197">
        <v>0</v>
      </c>
      <c r="K4888" s="198">
        <f t="shared" si="76"/>
        <v>50</v>
      </c>
      <c r="L4888" s="199" t="s">
        <v>1580</v>
      </c>
    </row>
    <row r="4889" spans="1:12" ht="45">
      <c r="A4889" s="200">
        <v>594</v>
      </c>
      <c r="B4889" s="193" t="s">
        <v>751</v>
      </c>
      <c r="C4889" s="194">
        <v>42838</v>
      </c>
      <c r="D4889" s="194" t="s">
        <v>11115</v>
      </c>
      <c r="E4889" s="195" t="s">
        <v>15</v>
      </c>
      <c r="F4889" s="195">
        <v>2076</v>
      </c>
      <c r="G4889" s="195"/>
      <c r="H4889" s="196" t="s">
        <v>11116</v>
      </c>
      <c r="I4889" s="197">
        <v>326.32</v>
      </c>
      <c r="J4889" s="197">
        <v>0</v>
      </c>
      <c r="K4889" s="198">
        <f t="shared" si="76"/>
        <v>326.32</v>
      </c>
      <c r="L4889" s="199" t="s">
        <v>1580</v>
      </c>
    </row>
    <row r="4890" spans="1:12" ht="45">
      <c r="A4890" s="200">
        <v>35</v>
      </c>
      <c r="B4890" s="193" t="s">
        <v>1403</v>
      </c>
      <c r="C4890" s="194">
        <v>42838</v>
      </c>
      <c r="D4890" s="194" t="s">
        <v>11117</v>
      </c>
      <c r="E4890" s="195" t="s">
        <v>15</v>
      </c>
      <c r="F4890" s="195">
        <v>2075</v>
      </c>
      <c r="G4890" s="195"/>
      <c r="H4890" s="196" t="s">
        <v>11118</v>
      </c>
      <c r="I4890" s="197">
        <v>295.11</v>
      </c>
      <c r="J4890" s="197">
        <v>0</v>
      </c>
      <c r="K4890" s="198">
        <f t="shared" si="76"/>
        <v>295.11</v>
      </c>
      <c r="L4890" s="199" t="s">
        <v>1580</v>
      </c>
    </row>
    <row r="4891" spans="1:12" ht="33.75">
      <c r="A4891" s="200">
        <v>16</v>
      </c>
      <c r="B4891" s="193" t="s">
        <v>1405</v>
      </c>
      <c r="C4891" s="194">
        <v>42838</v>
      </c>
      <c r="D4891" s="194" t="s">
        <v>11119</v>
      </c>
      <c r="E4891" s="195" t="s">
        <v>15</v>
      </c>
      <c r="F4891" s="195">
        <v>2068</v>
      </c>
      <c r="G4891" s="195"/>
      <c r="H4891" s="196" t="s">
        <v>11120</v>
      </c>
      <c r="I4891" s="197">
        <v>275.49</v>
      </c>
      <c r="J4891" s="197">
        <v>0</v>
      </c>
      <c r="K4891" s="198">
        <f t="shared" si="76"/>
        <v>275.49</v>
      </c>
      <c r="L4891" s="199" t="s">
        <v>1580</v>
      </c>
    </row>
    <row r="4892" spans="1:12" ht="45">
      <c r="A4892" s="200">
        <v>313</v>
      </c>
      <c r="B4892" s="193" t="s">
        <v>751</v>
      </c>
      <c r="C4892" s="194">
        <v>42838</v>
      </c>
      <c r="D4892" s="194" t="s">
        <v>11121</v>
      </c>
      <c r="E4892" s="195" t="s">
        <v>15</v>
      </c>
      <c r="F4892" s="195">
        <v>2070</v>
      </c>
      <c r="G4892" s="195"/>
      <c r="H4892" s="196" t="s">
        <v>11122</v>
      </c>
      <c r="I4892" s="197">
        <v>283.72000000000003</v>
      </c>
      <c r="J4892" s="197">
        <v>0</v>
      </c>
      <c r="K4892" s="198">
        <f t="shared" si="76"/>
        <v>283.72000000000003</v>
      </c>
      <c r="L4892" s="199" t="s">
        <v>1580</v>
      </c>
    </row>
    <row r="4893" spans="1:12" ht="45">
      <c r="A4893" s="200">
        <v>578</v>
      </c>
      <c r="B4893" s="193" t="s">
        <v>751</v>
      </c>
      <c r="C4893" s="194">
        <v>42838</v>
      </c>
      <c r="D4893" s="194" t="s">
        <v>11123</v>
      </c>
      <c r="E4893" s="195" t="s">
        <v>15</v>
      </c>
      <c r="F4893" s="195">
        <v>2074</v>
      </c>
      <c r="G4893" s="195"/>
      <c r="H4893" s="196" t="s">
        <v>11124</v>
      </c>
      <c r="I4893" s="197">
        <v>2493.7399999999998</v>
      </c>
      <c r="J4893" s="197">
        <v>0</v>
      </c>
      <c r="K4893" s="198">
        <f t="shared" si="76"/>
        <v>2493.7399999999998</v>
      </c>
      <c r="L4893" s="199" t="s">
        <v>1580</v>
      </c>
    </row>
    <row r="4894" spans="1:12" ht="45">
      <c r="A4894" s="200">
        <v>513</v>
      </c>
      <c r="B4894" s="193" t="s">
        <v>751</v>
      </c>
      <c r="C4894" s="194">
        <v>42838</v>
      </c>
      <c r="D4894" s="194" t="s">
        <v>11125</v>
      </c>
      <c r="E4894" s="195" t="s">
        <v>15</v>
      </c>
      <c r="F4894" s="195">
        <v>2089</v>
      </c>
      <c r="G4894" s="195"/>
      <c r="H4894" s="196" t="s">
        <v>11126</v>
      </c>
      <c r="I4894" s="197">
        <v>415.29</v>
      </c>
      <c r="J4894" s="197">
        <v>0</v>
      </c>
      <c r="K4894" s="198">
        <f t="shared" si="76"/>
        <v>415.29</v>
      </c>
      <c r="L4894" s="199" t="s">
        <v>1580</v>
      </c>
    </row>
    <row r="4895" spans="1:12" ht="33.75">
      <c r="A4895" s="200">
        <v>513</v>
      </c>
      <c r="B4895" s="193" t="s">
        <v>751</v>
      </c>
      <c r="C4895" s="194">
        <v>42838</v>
      </c>
      <c r="D4895" s="194" t="s">
        <v>11127</v>
      </c>
      <c r="E4895" s="195" t="s">
        <v>15</v>
      </c>
      <c r="F4895" s="195">
        <v>2090</v>
      </c>
      <c r="G4895" s="195"/>
      <c r="H4895" s="196" t="s">
        <v>11128</v>
      </c>
      <c r="I4895" s="197">
        <v>325.5</v>
      </c>
      <c r="J4895" s="197">
        <v>0</v>
      </c>
      <c r="K4895" s="198">
        <f t="shared" si="76"/>
        <v>325.5</v>
      </c>
      <c r="L4895" s="199" t="s">
        <v>1580</v>
      </c>
    </row>
    <row r="4896" spans="1:12" ht="45">
      <c r="A4896" s="200">
        <v>513</v>
      </c>
      <c r="B4896" s="193" t="s">
        <v>751</v>
      </c>
      <c r="C4896" s="194">
        <v>42838</v>
      </c>
      <c r="D4896" s="194" t="s">
        <v>11129</v>
      </c>
      <c r="E4896" s="195" t="s">
        <v>15</v>
      </c>
      <c r="F4896" s="195">
        <v>2091</v>
      </c>
      <c r="G4896" s="195"/>
      <c r="H4896" s="196" t="s">
        <v>11130</v>
      </c>
      <c r="I4896" s="197">
        <v>18523.23</v>
      </c>
      <c r="J4896" s="197">
        <v>0</v>
      </c>
      <c r="K4896" s="198">
        <f t="shared" si="76"/>
        <v>18523.23</v>
      </c>
      <c r="L4896" s="199" t="s">
        <v>1580</v>
      </c>
    </row>
    <row r="4897" spans="1:12" ht="45">
      <c r="A4897" s="200">
        <v>513</v>
      </c>
      <c r="B4897" s="193" t="s">
        <v>751</v>
      </c>
      <c r="C4897" s="194">
        <v>42838</v>
      </c>
      <c r="D4897" s="194" t="s">
        <v>11131</v>
      </c>
      <c r="E4897" s="195" t="s">
        <v>15</v>
      </c>
      <c r="F4897" s="195">
        <v>2092</v>
      </c>
      <c r="G4897" s="195"/>
      <c r="H4897" s="196" t="s">
        <v>11132</v>
      </c>
      <c r="I4897" s="197">
        <v>26562.6</v>
      </c>
      <c r="J4897" s="197">
        <v>0</v>
      </c>
      <c r="K4897" s="198">
        <f t="shared" si="76"/>
        <v>26562.6</v>
      </c>
      <c r="L4897" s="199" t="s">
        <v>1580</v>
      </c>
    </row>
    <row r="4898" spans="1:12" ht="45">
      <c r="A4898" s="200">
        <v>513</v>
      </c>
      <c r="B4898" s="193" t="s">
        <v>751</v>
      </c>
      <c r="C4898" s="194">
        <v>42838</v>
      </c>
      <c r="D4898" s="194" t="s">
        <v>11133</v>
      </c>
      <c r="E4898" s="195" t="s">
        <v>15</v>
      </c>
      <c r="F4898" s="195">
        <v>2088</v>
      </c>
      <c r="G4898" s="195"/>
      <c r="H4898" s="196" t="s">
        <v>11134</v>
      </c>
      <c r="I4898" s="197">
        <v>17996.169999999998</v>
      </c>
      <c r="J4898" s="197">
        <v>0</v>
      </c>
      <c r="K4898" s="198">
        <f t="shared" si="76"/>
        <v>17996.169999999998</v>
      </c>
      <c r="L4898" s="199" t="s">
        <v>1580</v>
      </c>
    </row>
    <row r="4899" spans="1:12" ht="45">
      <c r="A4899" s="200">
        <v>683</v>
      </c>
      <c r="B4899" s="193" t="s">
        <v>751</v>
      </c>
      <c r="C4899" s="194">
        <v>42838</v>
      </c>
      <c r="D4899" s="194" t="s">
        <v>11135</v>
      </c>
      <c r="E4899" s="195" t="s">
        <v>15</v>
      </c>
      <c r="F4899" s="195">
        <v>2095</v>
      </c>
      <c r="G4899" s="195"/>
      <c r="H4899" s="196" t="s">
        <v>11136</v>
      </c>
      <c r="I4899" s="197">
        <v>417.42</v>
      </c>
      <c r="J4899" s="197">
        <v>0</v>
      </c>
      <c r="K4899" s="198">
        <f t="shared" si="76"/>
        <v>417.42</v>
      </c>
      <c r="L4899" s="199" t="s">
        <v>1580</v>
      </c>
    </row>
    <row r="4900" spans="1:12" ht="45">
      <c r="A4900" s="200">
        <v>25</v>
      </c>
      <c r="B4900" s="193" t="s">
        <v>1408</v>
      </c>
      <c r="C4900" s="194">
        <v>42838</v>
      </c>
      <c r="D4900" s="194" t="s">
        <v>11137</v>
      </c>
      <c r="E4900" s="195" t="s">
        <v>1728</v>
      </c>
      <c r="F4900" s="195">
        <v>13217111</v>
      </c>
      <c r="G4900" s="195"/>
      <c r="H4900" s="196" t="s">
        <v>11138</v>
      </c>
      <c r="I4900" s="197">
        <v>543449.36</v>
      </c>
      <c r="J4900" s="197">
        <v>0</v>
      </c>
      <c r="K4900" s="198">
        <f t="shared" si="76"/>
        <v>543449.36</v>
      </c>
      <c r="L4900" s="199" t="s">
        <v>1580</v>
      </c>
    </row>
    <row r="4901" spans="1:12" ht="45">
      <c r="A4901" s="200">
        <v>25</v>
      </c>
      <c r="B4901" s="193" t="s">
        <v>1408</v>
      </c>
      <c r="C4901" s="194">
        <v>42838</v>
      </c>
      <c r="D4901" s="194" t="s">
        <v>11139</v>
      </c>
      <c r="E4901" s="195" t="s">
        <v>1728</v>
      </c>
      <c r="F4901" s="195">
        <v>13217162</v>
      </c>
      <c r="G4901" s="195"/>
      <c r="H4901" s="196" t="s">
        <v>11140</v>
      </c>
      <c r="I4901" s="197">
        <v>602323.93000000005</v>
      </c>
      <c r="J4901" s="197">
        <v>0</v>
      </c>
      <c r="K4901" s="198">
        <f t="shared" si="76"/>
        <v>602323.93000000005</v>
      </c>
      <c r="L4901" s="199" t="s">
        <v>1580</v>
      </c>
    </row>
    <row r="4902" spans="1:12" ht="45">
      <c r="A4902" s="200">
        <v>25</v>
      </c>
      <c r="B4902" s="193" t="s">
        <v>1408</v>
      </c>
      <c r="C4902" s="194">
        <v>42838</v>
      </c>
      <c r="D4902" s="194" t="s">
        <v>11141</v>
      </c>
      <c r="E4902" s="195" t="s">
        <v>1728</v>
      </c>
      <c r="F4902" s="195">
        <v>13217163</v>
      </c>
      <c r="G4902" s="195"/>
      <c r="H4902" s="196" t="s">
        <v>11142</v>
      </c>
      <c r="I4902" s="197">
        <v>588456.37</v>
      </c>
      <c r="J4902" s="197">
        <v>0</v>
      </c>
      <c r="K4902" s="198">
        <f t="shared" si="76"/>
        <v>588456.37</v>
      </c>
      <c r="L4902" s="199" t="s">
        <v>1580</v>
      </c>
    </row>
    <row r="4903" spans="1:12" ht="45">
      <c r="A4903" s="200">
        <v>25</v>
      </c>
      <c r="B4903" s="193" t="s">
        <v>1408</v>
      </c>
      <c r="C4903" s="194">
        <v>42838</v>
      </c>
      <c r="D4903" s="194" t="s">
        <v>11143</v>
      </c>
      <c r="E4903" s="195" t="s">
        <v>1728</v>
      </c>
      <c r="F4903" s="195">
        <v>13159955</v>
      </c>
      <c r="G4903" s="195"/>
      <c r="H4903" s="196" t="s">
        <v>11144</v>
      </c>
      <c r="I4903" s="197">
        <v>1592533.41</v>
      </c>
      <c r="J4903" s="197">
        <v>0</v>
      </c>
      <c r="K4903" s="198">
        <f t="shared" si="76"/>
        <v>1592533.41</v>
      </c>
      <c r="L4903" s="199" t="s">
        <v>1580</v>
      </c>
    </row>
    <row r="4904" spans="1:12" ht="45">
      <c r="A4904" s="200">
        <v>25</v>
      </c>
      <c r="B4904" s="193" t="s">
        <v>1408</v>
      </c>
      <c r="C4904" s="194">
        <v>42838</v>
      </c>
      <c r="D4904" s="194" t="s">
        <v>11145</v>
      </c>
      <c r="E4904" s="195" t="s">
        <v>1728</v>
      </c>
      <c r="F4904" s="195">
        <v>13214966</v>
      </c>
      <c r="G4904" s="195"/>
      <c r="H4904" s="196" t="s">
        <v>11146</v>
      </c>
      <c r="I4904" s="197">
        <v>192747.06</v>
      </c>
      <c r="J4904" s="197">
        <v>0</v>
      </c>
      <c r="K4904" s="198">
        <f t="shared" si="76"/>
        <v>192747.06</v>
      </c>
      <c r="L4904" s="199" t="s">
        <v>1580</v>
      </c>
    </row>
    <row r="4905" spans="1:12" ht="45">
      <c r="A4905" s="200">
        <v>25</v>
      </c>
      <c r="B4905" s="193" t="s">
        <v>1408</v>
      </c>
      <c r="C4905" s="194">
        <v>42838</v>
      </c>
      <c r="D4905" s="194" t="s">
        <v>11147</v>
      </c>
      <c r="E4905" s="195" t="s">
        <v>1728</v>
      </c>
      <c r="F4905" s="195">
        <v>13214968</v>
      </c>
      <c r="G4905" s="195"/>
      <c r="H4905" s="196" t="s">
        <v>11148</v>
      </c>
      <c r="I4905" s="197">
        <v>519040.77</v>
      </c>
      <c r="J4905" s="197">
        <v>0</v>
      </c>
      <c r="K4905" s="198">
        <f t="shared" si="76"/>
        <v>519040.77</v>
      </c>
      <c r="L4905" s="199" t="s">
        <v>1580</v>
      </c>
    </row>
    <row r="4906" spans="1:12" ht="45">
      <c r="A4906" s="200">
        <v>25</v>
      </c>
      <c r="B4906" s="193" t="s">
        <v>1408</v>
      </c>
      <c r="C4906" s="194">
        <v>42838</v>
      </c>
      <c r="D4906" s="194" t="s">
        <v>11149</v>
      </c>
      <c r="E4906" s="195" t="s">
        <v>1728</v>
      </c>
      <c r="F4906" s="195">
        <v>13215719</v>
      </c>
      <c r="G4906" s="195"/>
      <c r="H4906" s="196" t="s">
        <v>2942</v>
      </c>
      <c r="I4906" s="197">
        <v>195694.45</v>
      </c>
      <c r="J4906" s="197">
        <v>0</v>
      </c>
      <c r="K4906" s="198">
        <f t="shared" si="76"/>
        <v>195694.45</v>
      </c>
      <c r="L4906" s="199" t="s">
        <v>1580</v>
      </c>
    </row>
    <row r="4907" spans="1:12" ht="45">
      <c r="A4907" s="200">
        <v>25</v>
      </c>
      <c r="B4907" s="193" t="s">
        <v>1408</v>
      </c>
      <c r="C4907" s="194">
        <v>42838</v>
      </c>
      <c r="D4907" s="194" t="s">
        <v>11150</v>
      </c>
      <c r="E4907" s="195" t="s">
        <v>1728</v>
      </c>
      <c r="F4907" s="195">
        <v>13216165</v>
      </c>
      <c r="G4907" s="195"/>
      <c r="H4907" s="196" t="s">
        <v>11151</v>
      </c>
      <c r="I4907" s="197">
        <v>149306.76999999999</v>
      </c>
      <c r="J4907" s="197">
        <v>0</v>
      </c>
      <c r="K4907" s="198">
        <f t="shared" si="76"/>
        <v>149306.76999999999</v>
      </c>
      <c r="L4907" s="199" t="s">
        <v>1580</v>
      </c>
    </row>
    <row r="4908" spans="1:12" ht="45">
      <c r="A4908" s="200">
        <v>25</v>
      </c>
      <c r="B4908" s="193" t="s">
        <v>1408</v>
      </c>
      <c r="C4908" s="194">
        <v>42838</v>
      </c>
      <c r="D4908" s="194" t="s">
        <v>11152</v>
      </c>
      <c r="E4908" s="195" t="s">
        <v>1728</v>
      </c>
      <c r="F4908" s="195">
        <v>13216348</v>
      </c>
      <c r="G4908" s="195"/>
      <c r="H4908" s="196" t="s">
        <v>11153</v>
      </c>
      <c r="I4908" s="197">
        <v>237197.39</v>
      </c>
      <c r="J4908" s="197">
        <v>0</v>
      </c>
      <c r="K4908" s="198">
        <f t="shared" si="76"/>
        <v>237197.39</v>
      </c>
      <c r="L4908" s="199" t="s">
        <v>1580</v>
      </c>
    </row>
    <row r="4909" spans="1:12" ht="45">
      <c r="A4909" s="200">
        <v>25</v>
      </c>
      <c r="B4909" s="193" t="s">
        <v>1408</v>
      </c>
      <c r="C4909" s="194">
        <v>42838</v>
      </c>
      <c r="D4909" s="194" t="s">
        <v>11154</v>
      </c>
      <c r="E4909" s="195" t="s">
        <v>1728</v>
      </c>
      <c r="F4909" s="195">
        <v>13216350</v>
      </c>
      <c r="G4909" s="195"/>
      <c r="H4909" s="196" t="s">
        <v>11155</v>
      </c>
      <c r="I4909" s="197">
        <v>478613.41</v>
      </c>
      <c r="J4909" s="197">
        <v>0</v>
      </c>
      <c r="K4909" s="198">
        <f t="shared" si="76"/>
        <v>478613.41</v>
      </c>
      <c r="L4909" s="199" t="s">
        <v>1580</v>
      </c>
    </row>
    <row r="4910" spans="1:12" ht="33.75">
      <c r="A4910" s="200">
        <v>25</v>
      </c>
      <c r="B4910" s="193" t="s">
        <v>1408</v>
      </c>
      <c r="C4910" s="194">
        <v>42838</v>
      </c>
      <c r="D4910" s="194" t="s">
        <v>11156</v>
      </c>
      <c r="E4910" s="195" t="s">
        <v>1728</v>
      </c>
      <c r="F4910" s="195">
        <v>13216351</v>
      </c>
      <c r="G4910" s="195"/>
      <c r="H4910" s="196" t="s">
        <v>11157</v>
      </c>
      <c r="I4910" s="197">
        <v>1033904.36</v>
      </c>
      <c r="J4910" s="197">
        <v>0</v>
      </c>
      <c r="K4910" s="198">
        <f t="shared" si="76"/>
        <v>1033904.36</v>
      </c>
      <c r="L4910" s="199" t="s">
        <v>1580</v>
      </c>
    </row>
    <row r="4911" spans="1:12" ht="45">
      <c r="A4911" s="200">
        <v>25</v>
      </c>
      <c r="B4911" s="193" t="s">
        <v>1408</v>
      </c>
      <c r="C4911" s="194">
        <v>42838</v>
      </c>
      <c r="D4911" s="194" t="s">
        <v>11158</v>
      </c>
      <c r="E4911" s="195" t="s">
        <v>1728</v>
      </c>
      <c r="F4911" s="195">
        <v>13216353</v>
      </c>
      <c r="G4911" s="195"/>
      <c r="H4911" s="196" t="s">
        <v>11159</v>
      </c>
      <c r="I4911" s="197">
        <v>450566.94</v>
      </c>
      <c r="J4911" s="197">
        <v>0</v>
      </c>
      <c r="K4911" s="198">
        <f t="shared" si="76"/>
        <v>450566.94</v>
      </c>
      <c r="L4911" s="199" t="s">
        <v>1580</v>
      </c>
    </row>
    <row r="4912" spans="1:12" ht="45">
      <c r="A4912" s="200">
        <v>25</v>
      </c>
      <c r="B4912" s="193" t="s">
        <v>1408</v>
      </c>
      <c r="C4912" s="194">
        <v>42838</v>
      </c>
      <c r="D4912" s="194" t="s">
        <v>11160</v>
      </c>
      <c r="E4912" s="195" t="s">
        <v>1728</v>
      </c>
      <c r="F4912" s="195">
        <v>13216424</v>
      </c>
      <c r="G4912" s="195"/>
      <c r="H4912" s="196" t="s">
        <v>11161</v>
      </c>
      <c r="I4912" s="197">
        <v>114432.12</v>
      </c>
      <c r="J4912" s="197">
        <v>0</v>
      </c>
      <c r="K4912" s="198">
        <f t="shared" si="76"/>
        <v>114432.12</v>
      </c>
      <c r="L4912" s="199" t="s">
        <v>1580</v>
      </c>
    </row>
    <row r="4913" spans="1:12" ht="45">
      <c r="A4913" s="200">
        <v>25</v>
      </c>
      <c r="B4913" s="193" t="s">
        <v>1408</v>
      </c>
      <c r="C4913" s="194">
        <v>42838</v>
      </c>
      <c r="D4913" s="194" t="s">
        <v>11162</v>
      </c>
      <c r="E4913" s="195" t="s">
        <v>1728</v>
      </c>
      <c r="F4913" s="195">
        <v>13216437</v>
      </c>
      <c r="G4913" s="195"/>
      <c r="H4913" s="196" t="s">
        <v>11163</v>
      </c>
      <c r="I4913" s="197">
        <v>330670.44</v>
      </c>
      <c r="J4913" s="197">
        <v>0</v>
      </c>
      <c r="K4913" s="198">
        <f t="shared" si="76"/>
        <v>330670.44</v>
      </c>
      <c r="L4913" s="199" t="s">
        <v>1580</v>
      </c>
    </row>
    <row r="4914" spans="1:12" ht="45">
      <c r="A4914" s="200">
        <v>25</v>
      </c>
      <c r="B4914" s="193" t="s">
        <v>1408</v>
      </c>
      <c r="C4914" s="194">
        <v>42838</v>
      </c>
      <c r="D4914" s="194" t="s">
        <v>11164</v>
      </c>
      <c r="E4914" s="195" t="s">
        <v>1728</v>
      </c>
      <c r="F4914" s="195">
        <v>13216439</v>
      </c>
      <c r="G4914" s="195"/>
      <c r="H4914" s="196" t="s">
        <v>11165</v>
      </c>
      <c r="I4914" s="197">
        <v>390402.31</v>
      </c>
      <c r="J4914" s="197">
        <v>0</v>
      </c>
      <c r="K4914" s="198">
        <f t="shared" si="76"/>
        <v>390402.31</v>
      </c>
      <c r="L4914" s="199" t="s">
        <v>1580</v>
      </c>
    </row>
    <row r="4915" spans="1:12" ht="45">
      <c r="A4915" s="200">
        <v>25</v>
      </c>
      <c r="B4915" s="193" t="s">
        <v>1408</v>
      </c>
      <c r="C4915" s="194">
        <v>42838</v>
      </c>
      <c r="D4915" s="194" t="s">
        <v>11166</v>
      </c>
      <c r="E4915" s="195" t="s">
        <v>1728</v>
      </c>
      <c r="F4915" s="195">
        <v>13216444</v>
      </c>
      <c r="G4915" s="195"/>
      <c r="H4915" s="196" t="s">
        <v>11167</v>
      </c>
      <c r="I4915" s="197">
        <v>333454.98</v>
      </c>
      <c r="J4915" s="197">
        <v>0</v>
      </c>
      <c r="K4915" s="198">
        <f t="shared" si="76"/>
        <v>333454.98</v>
      </c>
      <c r="L4915" s="199" t="s">
        <v>1580</v>
      </c>
    </row>
    <row r="4916" spans="1:12" ht="45">
      <c r="A4916" s="200">
        <v>25</v>
      </c>
      <c r="B4916" s="193" t="s">
        <v>1408</v>
      </c>
      <c r="C4916" s="194">
        <v>42838</v>
      </c>
      <c r="D4916" s="194" t="s">
        <v>11168</v>
      </c>
      <c r="E4916" s="195" t="s">
        <v>1728</v>
      </c>
      <c r="F4916" s="195">
        <v>13216447</v>
      </c>
      <c r="G4916" s="195"/>
      <c r="H4916" s="196" t="s">
        <v>11169</v>
      </c>
      <c r="I4916" s="197">
        <v>766610.92</v>
      </c>
      <c r="J4916" s="197">
        <v>0</v>
      </c>
      <c r="K4916" s="198">
        <f t="shared" si="76"/>
        <v>766610.92</v>
      </c>
      <c r="L4916" s="199" t="s">
        <v>1580</v>
      </c>
    </row>
    <row r="4917" spans="1:12" ht="45">
      <c r="A4917" s="200">
        <v>25</v>
      </c>
      <c r="B4917" s="193" t="s">
        <v>1408</v>
      </c>
      <c r="C4917" s="194">
        <v>42838</v>
      </c>
      <c r="D4917" s="194" t="s">
        <v>11170</v>
      </c>
      <c r="E4917" s="195" t="s">
        <v>1728</v>
      </c>
      <c r="F4917" s="195">
        <v>13217106</v>
      </c>
      <c r="G4917" s="195"/>
      <c r="H4917" s="196" t="s">
        <v>11171</v>
      </c>
      <c r="I4917" s="197">
        <v>383186.75</v>
      </c>
      <c r="J4917" s="197">
        <v>0</v>
      </c>
      <c r="K4917" s="198">
        <f t="shared" si="76"/>
        <v>383186.75</v>
      </c>
      <c r="L4917" s="199" t="s">
        <v>1580</v>
      </c>
    </row>
    <row r="4918" spans="1:12" ht="45">
      <c r="A4918" s="200">
        <v>25</v>
      </c>
      <c r="B4918" s="193" t="s">
        <v>1408</v>
      </c>
      <c r="C4918" s="194">
        <v>42838</v>
      </c>
      <c r="D4918" s="194" t="s">
        <v>11172</v>
      </c>
      <c r="E4918" s="195" t="s">
        <v>1728</v>
      </c>
      <c r="F4918" s="195">
        <v>13217107</v>
      </c>
      <c r="G4918" s="195"/>
      <c r="H4918" s="196" t="s">
        <v>11173</v>
      </c>
      <c r="I4918" s="197">
        <v>427327.08</v>
      </c>
      <c r="J4918" s="197">
        <v>0</v>
      </c>
      <c r="K4918" s="198">
        <f t="shared" si="76"/>
        <v>427327.08</v>
      </c>
      <c r="L4918" s="199" t="s">
        <v>1580</v>
      </c>
    </row>
    <row r="4919" spans="1:12" ht="45">
      <c r="A4919" s="200">
        <v>25</v>
      </c>
      <c r="B4919" s="193" t="s">
        <v>1408</v>
      </c>
      <c r="C4919" s="194">
        <v>42838</v>
      </c>
      <c r="D4919" s="194" t="s">
        <v>11174</v>
      </c>
      <c r="E4919" s="195" t="s">
        <v>1728</v>
      </c>
      <c r="F4919" s="195">
        <v>13217108</v>
      </c>
      <c r="G4919" s="195"/>
      <c r="H4919" s="196" t="s">
        <v>11175</v>
      </c>
      <c r="I4919" s="197">
        <v>639922.19999999995</v>
      </c>
      <c r="J4919" s="197">
        <v>0</v>
      </c>
      <c r="K4919" s="198">
        <f t="shared" si="76"/>
        <v>639922.19999999995</v>
      </c>
      <c r="L4919" s="199" t="s">
        <v>1580</v>
      </c>
    </row>
    <row r="4920" spans="1:12" ht="45">
      <c r="A4920" s="200">
        <v>25</v>
      </c>
      <c r="B4920" s="193" t="s">
        <v>1408</v>
      </c>
      <c r="C4920" s="194">
        <v>42838</v>
      </c>
      <c r="D4920" s="194" t="s">
        <v>11176</v>
      </c>
      <c r="E4920" s="195" t="s">
        <v>1728</v>
      </c>
      <c r="F4920" s="195">
        <v>13217109</v>
      </c>
      <c r="G4920" s="195"/>
      <c r="H4920" s="196" t="s">
        <v>11177</v>
      </c>
      <c r="I4920" s="197">
        <v>305758.23</v>
      </c>
      <c r="J4920" s="197">
        <v>0</v>
      </c>
      <c r="K4920" s="198">
        <f t="shared" si="76"/>
        <v>305758.23</v>
      </c>
      <c r="L4920" s="199" t="s">
        <v>1580</v>
      </c>
    </row>
    <row r="4921" spans="1:12" ht="45">
      <c r="A4921" s="200">
        <v>25</v>
      </c>
      <c r="B4921" s="193" t="s">
        <v>1408</v>
      </c>
      <c r="C4921" s="194">
        <v>42838</v>
      </c>
      <c r="D4921" s="194" t="s">
        <v>11178</v>
      </c>
      <c r="E4921" s="195" t="s">
        <v>1728</v>
      </c>
      <c r="F4921" s="195">
        <v>13217110</v>
      </c>
      <c r="G4921" s="195"/>
      <c r="H4921" s="196" t="s">
        <v>11179</v>
      </c>
      <c r="I4921" s="197">
        <v>820513.72</v>
      </c>
      <c r="J4921" s="197">
        <v>0</v>
      </c>
      <c r="K4921" s="198">
        <f t="shared" si="76"/>
        <v>820513.72</v>
      </c>
      <c r="L4921" s="199" t="s">
        <v>1580</v>
      </c>
    </row>
    <row r="4922" spans="1:12" ht="33.75">
      <c r="A4922" s="200">
        <v>10</v>
      </c>
      <c r="B4922" s="193" t="s">
        <v>1384</v>
      </c>
      <c r="C4922" s="194">
        <v>42842</v>
      </c>
      <c r="D4922" s="194" t="s">
        <v>11180</v>
      </c>
      <c r="E4922" s="195" t="s">
        <v>6</v>
      </c>
      <c r="F4922" s="195">
        <v>424469</v>
      </c>
      <c r="G4922" s="195"/>
      <c r="H4922" s="196" t="s">
        <v>11181</v>
      </c>
      <c r="I4922" s="197">
        <v>0</v>
      </c>
      <c r="J4922" s="197">
        <v>9080.7900000000009</v>
      </c>
      <c r="K4922" s="198">
        <f t="shared" si="76"/>
        <v>9080.7900000000009</v>
      </c>
      <c r="L4922" s="199" t="s">
        <v>1580</v>
      </c>
    </row>
    <row r="4923" spans="1:12" ht="33.75">
      <c r="A4923" s="200" t="s">
        <v>629</v>
      </c>
      <c r="B4923" s="193" t="s">
        <v>751</v>
      </c>
      <c r="C4923" s="194">
        <v>42842</v>
      </c>
      <c r="D4923" s="194" t="s">
        <v>11182</v>
      </c>
      <c r="E4923" s="195" t="s">
        <v>6</v>
      </c>
      <c r="F4923" s="195">
        <v>425094</v>
      </c>
      <c r="G4923" s="195"/>
      <c r="H4923" s="196" t="s">
        <v>11183</v>
      </c>
      <c r="I4923" s="197">
        <v>0</v>
      </c>
      <c r="J4923" s="197">
        <v>2833259.12</v>
      </c>
      <c r="K4923" s="198">
        <f t="shared" si="76"/>
        <v>2833259.12</v>
      </c>
      <c r="L4923" s="199" t="s">
        <v>1580</v>
      </c>
    </row>
    <row r="4924" spans="1:12" ht="33.75">
      <c r="A4924" s="200">
        <v>340</v>
      </c>
      <c r="B4924" s="193" t="s">
        <v>751</v>
      </c>
      <c r="C4924" s="194">
        <v>42842</v>
      </c>
      <c r="D4924" s="194" t="s">
        <v>11184</v>
      </c>
      <c r="E4924" s="195" t="s">
        <v>6</v>
      </c>
      <c r="F4924" s="195">
        <v>425209</v>
      </c>
      <c r="G4924" s="195"/>
      <c r="H4924" s="196" t="s">
        <v>11185</v>
      </c>
      <c r="I4924" s="197">
        <v>0</v>
      </c>
      <c r="J4924" s="197">
        <v>17314.64</v>
      </c>
      <c r="K4924" s="198">
        <f t="shared" si="76"/>
        <v>17314.64</v>
      </c>
      <c r="L4924" s="199" t="s">
        <v>1580</v>
      </c>
    </row>
    <row r="4925" spans="1:12" ht="33.75">
      <c r="A4925" s="200">
        <v>35</v>
      </c>
      <c r="B4925" s="193" t="s">
        <v>1403</v>
      </c>
      <c r="C4925" s="194">
        <v>42842</v>
      </c>
      <c r="D4925" s="194" t="s">
        <v>11186</v>
      </c>
      <c r="E4925" s="195" t="s">
        <v>1728</v>
      </c>
      <c r="F4925" s="195">
        <v>13217195</v>
      </c>
      <c r="G4925" s="195"/>
      <c r="H4925" s="196" t="s">
        <v>11187</v>
      </c>
      <c r="I4925" s="197">
        <v>0</v>
      </c>
      <c r="J4925" s="197">
        <v>22500</v>
      </c>
      <c r="K4925" s="198">
        <f t="shared" si="76"/>
        <v>22500</v>
      </c>
      <c r="L4925" s="199" t="s">
        <v>1580</v>
      </c>
    </row>
    <row r="4926" spans="1:12" ht="22.5">
      <c r="A4926" s="200" t="s">
        <v>629</v>
      </c>
      <c r="B4926" s="193" t="s">
        <v>751</v>
      </c>
      <c r="C4926" s="194">
        <v>42842</v>
      </c>
      <c r="D4926" s="194" t="s">
        <v>11188</v>
      </c>
      <c r="E4926" s="195" t="s">
        <v>1728</v>
      </c>
      <c r="F4926" s="195">
        <v>13159872</v>
      </c>
      <c r="G4926" s="195"/>
      <c r="H4926" s="196" t="s">
        <v>11189</v>
      </c>
      <c r="I4926" s="197">
        <v>0</v>
      </c>
      <c r="J4926" s="197">
        <v>5774.16</v>
      </c>
      <c r="K4926" s="198">
        <f t="shared" si="76"/>
        <v>5774.16</v>
      </c>
      <c r="L4926" s="199" t="s">
        <v>1580</v>
      </c>
    </row>
    <row r="4927" spans="1:12" ht="22.5">
      <c r="A4927" s="200" t="s">
        <v>629</v>
      </c>
      <c r="B4927" s="193" t="s">
        <v>751</v>
      </c>
      <c r="C4927" s="194">
        <v>42842</v>
      </c>
      <c r="D4927" s="194" t="s">
        <v>11190</v>
      </c>
      <c r="E4927" s="195" t="s">
        <v>1728</v>
      </c>
      <c r="F4927" s="195">
        <v>13159941</v>
      </c>
      <c r="G4927" s="195"/>
      <c r="H4927" s="196" t="s">
        <v>11189</v>
      </c>
      <c r="I4927" s="197">
        <v>0</v>
      </c>
      <c r="J4927" s="197">
        <v>900.93</v>
      </c>
      <c r="K4927" s="198">
        <f t="shared" si="76"/>
        <v>900.93</v>
      </c>
      <c r="L4927" s="199" t="s">
        <v>1580</v>
      </c>
    </row>
    <row r="4928" spans="1:12" ht="45">
      <c r="A4928" s="200">
        <v>76</v>
      </c>
      <c r="B4928" s="193" t="s">
        <v>751</v>
      </c>
      <c r="C4928" s="194">
        <v>42842</v>
      </c>
      <c r="D4928" s="194" t="s">
        <v>11191</v>
      </c>
      <c r="E4928" s="195" t="s">
        <v>6</v>
      </c>
      <c r="F4928" s="195">
        <v>885058</v>
      </c>
      <c r="G4928" s="195"/>
      <c r="H4928" s="196" t="s">
        <v>11192</v>
      </c>
      <c r="I4928" s="197">
        <v>0</v>
      </c>
      <c r="J4928" s="197">
        <v>2516681.87</v>
      </c>
      <c r="K4928" s="198">
        <f t="shared" si="76"/>
        <v>2516681.87</v>
      </c>
      <c r="L4928" s="199" t="s">
        <v>1580</v>
      </c>
    </row>
    <row r="4929" spans="1:12" ht="22.5">
      <c r="A4929" s="200" t="s">
        <v>629</v>
      </c>
      <c r="B4929" s="193" t="s">
        <v>751</v>
      </c>
      <c r="C4929" s="194">
        <v>42842</v>
      </c>
      <c r="D4929" s="194" t="s">
        <v>11193</v>
      </c>
      <c r="E4929" s="195" t="s">
        <v>13</v>
      </c>
      <c r="F4929" s="195">
        <v>45779</v>
      </c>
      <c r="G4929" s="195"/>
      <c r="H4929" s="196" t="s">
        <v>1281</v>
      </c>
      <c r="I4929" s="197">
        <v>137.81</v>
      </c>
      <c r="J4929" s="197">
        <v>0</v>
      </c>
      <c r="K4929" s="198">
        <f t="shared" si="76"/>
        <v>137.81</v>
      </c>
      <c r="L4929" s="199" t="s">
        <v>1580</v>
      </c>
    </row>
    <row r="4930" spans="1:12" ht="22.5">
      <c r="A4930" s="200">
        <v>119</v>
      </c>
      <c r="B4930" s="193" t="s">
        <v>751</v>
      </c>
      <c r="C4930" s="194">
        <v>42842</v>
      </c>
      <c r="D4930" s="194" t="s">
        <v>11194</v>
      </c>
      <c r="E4930" s="195" t="s">
        <v>11</v>
      </c>
      <c r="F4930" s="195">
        <v>885060</v>
      </c>
      <c r="G4930" s="195"/>
      <c r="H4930" s="196" t="s">
        <v>11195</v>
      </c>
      <c r="I4930" s="197">
        <v>50</v>
      </c>
      <c r="J4930" s="197">
        <v>0</v>
      </c>
      <c r="K4930" s="198">
        <f t="shared" si="76"/>
        <v>50</v>
      </c>
      <c r="L4930" s="199" t="s">
        <v>1580</v>
      </c>
    </row>
    <row r="4931" spans="1:12" ht="33.75">
      <c r="A4931" s="200" t="s">
        <v>628</v>
      </c>
      <c r="B4931" s="193" t="s">
        <v>627</v>
      </c>
      <c r="C4931" s="194">
        <v>42842</v>
      </c>
      <c r="D4931" s="194" t="s">
        <v>11196</v>
      </c>
      <c r="E4931" s="195" t="s">
        <v>13</v>
      </c>
      <c r="F4931" s="195">
        <v>45783</v>
      </c>
      <c r="G4931" s="195"/>
      <c r="H4931" s="196" t="s">
        <v>1282</v>
      </c>
      <c r="I4931" s="197">
        <v>50</v>
      </c>
      <c r="J4931" s="197">
        <v>0</v>
      </c>
      <c r="K4931" s="198">
        <f t="shared" si="76"/>
        <v>50</v>
      </c>
      <c r="L4931" s="199" t="s">
        <v>1580</v>
      </c>
    </row>
    <row r="4932" spans="1:12" ht="33.75">
      <c r="A4932" s="200" t="s">
        <v>629</v>
      </c>
      <c r="B4932" s="193" t="s">
        <v>751</v>
      </c>
      <c r="C4932" s="194">
        <v>42842</v>
      </c>
      <c r="D4932" s="194" t="s">
        <v>11197</v>
      </c>
      <c r="E4932" s="195" t="s">
        <v>11</v>
      </c>
      <c r="F4932" s="195">
        <v>9240</v>
      </c>
      <c r="G4932" s="195"/>
      <c r="H4932" s="196" t="s">
        <v>11198</v>
      </c>
      <c r="I4932" s="197">
        <v>712.61</v>
      </c>
      <c r="J4932" s="197">
        <v>0</v>
      </c>
      <c r="K4932" s="198">
        <f t="shared" si="76"/>
        <v>712.61</v>
      </c>
      <c r="L4932" s="199" t="s">
        <v>1580</v>
      </c>
    </row>
    <row r="4933" spans="1:12" ht="33.75">
      <c r="A4933" s="200" t="s">
        <v>629</v>
      </c>
      <c r="B4933" s="193" t="s">
        <v>751</v>
      </c>
      <c r="C4933" s="194">
        <v>42842</v>
      </c>
      <c r="D4933" s="194" t="s">
        <v>11199</v>
      </c>
      <c r="E4933" s="195" t="s">
        <v>11</v>
      </c>
      <c r="F4933" s="195">
        <v>9173</v>
      </c>
      <c r="G4933" s="195"/>
      <c r="H4933" s="196" t="s">
        <v>11200</v>
      </c>
      <c r="I4933" s="197">
        <v>488.49</v>
      </c>
      <c r="J4933" s="197">
        <v>0</v>
      </c>
      <c r="K4933" s="198">
        <f t="shared" si="76"/>
        <v>488.49</v>
      </c>
      <c r="L4933" s="199" t="s">
        <v>1580</v>
      </c>
    </row>
    <row r="4934" spans="1:12" ht="33.75">
      <c r="A4934" s="200" t="s">
        <v>629</v>
      </c>
      <c r="B4934" s="193" t="s">
        <v>751</v>
      </c>
      <c r="C4934" s="194">
        <v>42842</v>
      </c>
      <c r="D4934" s="194" t="s">
        <v>11201</v>
      </c>
      <c r="E4934" s="195" t="s">
        <v>11</v>
      </c>
      <c r="F4934" s="195">
        <v>9160</v>
      </c>
      <c r="G4934" s="195"/>
      <c r="H4934" s="196" t="s">
        <v>11202</v>
      </c>
      <c r="I4934" s="197">
        <v>733.6</v>
      </c>
      <c r="J4934" s="197">
        <v>0</v>
      </c>
      <c r="K4934" s="198">
        <f t="shared" si="76"/>
        <v>733.6</v>
      </c>
      <c r="L4934" s="199" t="s">
        <v>1580</v>
      </c>
    </row>
    <row r="4935" spans="1:12" ht="33.75">
      <c r="A4935" s="200">
        <v>10</v>
      </c>
      <c r="B4935" s="193" t="s">
        <v>1384</v>
      </c>
      <c r="C4935" s="194">
        <v>42842</v>
      </c>
      <c r="D4935" s="194" t="s">
        <v>11203</v>
      </c>
      <c r="E4935" s="195" t="s">
        <v>15</v>
      </c>
      <c r="F4935" s="195">
        <v>424470</v>
      </c>
      <c r="G4935" s="195"/>
      <c r="H4935" s="196" t="s">
        <v>11204</v>
      </c>
      <c r="I4935" s="197">
        <v>50</v>
      </c>
      <c r="J4935" s="197">
        <v>0</v>
      </c>
      <c r="K4935" s="198">
        <f t="shared" si="76"/>
        <v>50</v>
      </c>
      <c r="L4935" s="199" t="s">
        <v>1580</v>
      </c>
    </row>
    <row r="4936" spans="1:12" ht="33.75">
      <c r="A4936" s="200" t="s">
        <v>629</v>
      </c>
      <c r="B4936" s="193" t="s">
        <v>751</v>
      </c>
      <c r="C4936" s="194">
        <v>42842</v>
      </c>
      <c r="D4936" s="194" t="s">
        <v>11205</v>
      </c>
      <c r="E4936" s="195" t="s">
        <v>11</v>
      </c>
      <c r="F4936" s="195">
        <v>9149</v>
      </c>
      <c r="G4936" s="195"/>
      <c r="H4936" s="196" t="s">
        <v>11206</v>
      </c>
      <c r="I4936" s="197">
        <v>336.06</v>
      </c>
      <c r="J4936" s="197">
        <v>0</v>
      </c>
      <c r="K4936" s="198">
        <f t="shared" si="76"/>
        <v>336.06</v>
      </c>
      <c r="L4936" s="199" t="s">
        <v>1580</v>
      </c>
    </row>
    <row r="4937" spans="1:12" ht="33.75">
      <c r="A4937" s="200" t="s">
        <v>629</v>
      </c>
      <c r="B4937" s="193" t="s">
        <v>751</v>
      </c>
      <c r="C4937" s="194">
        <v>42842</v>
      </c>
      <c r="D4937" s="194" t="s">
        <v>11207</v>
      </c>
      <c r="E4937" s="195" t="s">
        <v>11</v>
      </c>
      <c r="F4937" s="195">
        <v>9165</v>
      </c>
      <c r="G4937" s="195"/>
      <c r="H4937" s="196" t="s">
        <v>11208</v>
      </c>
      <c r="I4937" s="197">
        <v>270.82</v>
      </c>
      <c r="J4937" s="197">
        <v>0</v>
      </c>
      <c r="K4937" s="198">
        <f t="shared" ref="K4937:K5000" si="77">+I4937+J4937</f>
        <v>270.82</v>
      </c>
      <c r="L4937" s="199" t="s">
        <v>1580</v>
      </c>
    </row>
    <row r="4938" spans="1:12" ht="33.75">
      <c r="A4938" s="200" t="s">
        <v>629</v>
      </c>
      <c r="B4938" s="193" t="s">
        <v>751</v>
      </c>
      <c r="C4938" s="194">
        <v>42842</v>
      </c>
      <c r="D4938" s="194" t="s">
        <v>11209</v>
      </c>
      <c r="E4938" s="195" t="s">
        <v>11</v>
      </c>
      <c r="F4938" s="195">
        <v>9174</v>
      </c>
      <c r="G4938" s="195"/>
      <c r="H4938" s="196" t="s">
        <v>11210</v>
      </c>
      <c r="I4938" s="197">
        <v>701.91</v>
      </c>
      <c r="J4938" s="197">
        <v>0</v>
      </c>
      <c r="K4938" s="198">
        <f t="shared" si="77"/>
        <v>701.91</v>
      </c>
      <c r="L4938" s="199" t="s">
        <v>1580</v>
      </c>
    </row>
    <row r="4939" spans="1:12" ht="33.75">
      <c r="A4939" s="200">
        <v>287</v>
      </c>
      <c r="B4939" s="193" t="s">
        <v>751</v>
      </c>
      <c r="C4939" s="194">
        <v>42842</v>
      </c>
      <c r="D4939" s="194" t="s">
        <v>11211</v>
      </c>
      <c r="E4939" s="195" t="s">
        <v>11</v>
      </c>
      <c r="F4939" s="195">
        <v>424538</v>
      </c>
      <c r="G4939" s="195"/>
      <c r="H4939" s="196" t="s">
        <v>11212</v>
      </c>
      <c r="I4939" s="197">
        <v>50</v>
      </c>
      <c r="J4939" s="197">
        <v>0</v>
      </c>
      <c r="K4939" s="198">
        <f t="shared" si="77"/>
        <v>50</v>
      </c>
      <c r="L4939" s="199" t="s">
        <v>1580</v>
      </c>
    </row>
    <row r="4940" spans="1:12" ht="45">
      <c r="A4940" s="200">
        <v>513</v>
      </c>
      <c r="B4940" s="193" t="s">
        <v>751</v>
      </c>
      <c r="C4940" s="194">
        <v>42842</v>
      </c>
      <c r="D4940" s="194" t="s">
        <v>11213</v>
      </c>
      <c r="E4940" s="195" t="s">
        <v>15</v>
      </c>
      <c r="F4940" s="195">
        <v>2100</v>
      </c>
      <c r="G4940" s="195"/>
      <c r="H4940" s="196" t="s">
        <v>11214</v>
      </c>
      <c r="I4940" s="197">
        <v>2328</v>
      </c>
      <c r="J4940" s="197">
        <v>0</v>
      </c>
      <c r="K4940" s="198">
        <f t="shared" si="77"/>
        <v>2328</v>
      </c>
      <c r="L4940" s="199" t="s">
        <v>1580</v>
      </c>
    </row>
    <row r="4941" spans="1:12" ht="45">
      <c r="A4941" s="200">
        <v>513</v>
      </c>
      <c r="B4941" s="193" t="s">
        <v>751</v>
      </c>
      <c r="C4941" s="194">
        <v>42842</v>
      </c>
      <c r="D4941" s="194" t="s">
        <v>11215</v>
      </c>
      <c r="E4941" s="195" t="s">
        <v>15</v>
      </c>
      <c r="F4941" s="195">
        <v>2102</v>
      </c>
      <c r="G4941" s="195"/>
      <c r="H4941" s="196" t="s">
        <v>11216</v>
      </c>
      <c r="I4941" s="197">
        <v>6821.3</v>
      </c>
      <c r="J4941" s="197">
        <v>0</v>
      </c>
      <c r="K4941" s="198">
        <f t="shared" si="77"/>
        <v>6821.3</v>
      </c>
      <c r="L4941" s="199" t="s">
        <v>1580</v>
      </c>
    </row>
    <row r="4942" spans="1:12" ht="33.75">
      <c r="A4942" s="200">
        <v>16</v>
      </c>
      <c r="B4942" s="193" t="s">
        <v>1405</v>
      </c>
      <c r="C4942" s="194">
        <v>42842</v>
      </c>
      <c r="D4942" s="194" t="s">
        <v>11217</v>
      </c>
      <c r="E4942" s="195" t="s">
        <v>15</v>
      </c>
      <c r="F4942" s="195">
        <v>2097</v>
      </c>
      <c r="G4942" s="195"/>
      <c r="H4942" s="196" t="s">
        <v>11218</v>
      </c>
      <c r="I4942" s="197">
        <v>399.93</v>
      </c>
      <c r="J4942" s="197">
        <v>0</v>
      </c>
      <c r="K4942" s="198">
        <f t="shared" si="77"/>
        <v>399.93</v>
      </c>
      <c r="L4942" s="199" t="s">
        <v>1580</v>
      </c>
    </row>
    <row r="4943" spans="1:12" ht="33.75">
      <c r="A4943" s="200">
        <v>16</v>
      </c>
      <c r="B4943" s="193" t="s">
        <v>1405</v>
      </c>
      <c r="C4943" s="194">
        <v>42842</v>
      </c>
      <c r="D4943" s="194" t="s">
        <v>11219</v>
      </c>
      <c r="E4943" s="195" t="s">
        <v>15</v>
      </c>
      <c r="F4943" s="195">
        <v>2098</v>
      </c>
      <c r="G4943" s="195"/>
      <c r="H4943" s="196" t="s">
        <v>11220</v>
      </c>
      <c r="I4943" s="197">
        <v>335.58</v>
      </c>
      <c r="J4943" s="197">
        <v>0</v>
      </c>
      <c r="K4943" s="198">
        <f t="shared" si="77"/>
        <v>335.58</v>
      </c>
      <c r="L4943" s="199" t="s">
        <v>1580</v>
      </c>
    </row>
    <row r="4944" spans="1:12" ht="45">
      <c r="A4944" s="200" t="s">
        <v>629</v>
      </c>
      <c r="B4944" s="193" t="s">
        <v>751</v>
      </c>
      <c r="C4944" s="194">
        <v>42842</v>
      </c>
      <c r="D4944" s="194" t="s">
        <v>11221</v>
      </c>
      <c r="E4944" s="195" t="s">
        <v>11</v>
      </c>
      <c r="F4944" s="195">
        <v>424955</v>
      </c>
      <c r="G4944" s="195"/>
      <c r="H4944" s="196" t="s">
        <v>11222</v>
      </c>
      <c r="I4944" s="197">
        <v>50</v>
      </c>
      <c r="J4944" s="197">
        <v>0</v>
      </c>
      <c r="K4944" s="198">
        <f t="shared" si="77"/>
        <v>50</v>
      </c>
      <c r="L4944" s="199" t="s">
        <v>1580</v>
      </c>
    </row>
    <row r="4945" spans="1:12" ht="22.5">
      <c r="A4945" s="200">
        <v>513</v>
      </c>
      <c r="B4945" s="193" t="s">
        <v>751</v>
      </c>
      <c r="C4945" s="194">
        <v>42842</v>
      </c>
      <c r="D4945" s="194" t="s">
        <v>11223</v>
      </c>
      <c r="E4945" s="195" t="s">
        <v>15</v>
      </c>
      <c r="F4945" s="195">
        <v>425208</v>
      </c>
      <c r="G4945" s="195"/>
      <c r="H4945" s="196" t="s">
        <v>11224</v>
      </c>
      <c r="I4945" s="197">
        <v>50</v>
      </c>
      <c r="J4945" s="197">
        <v>0</v>
      </c>
      <c r="K4945" s="198">
        <f t="shared" si="77"/>
        <v>50</v>
      </c>
      <c r="L4945" s="199" t="s">
        <v>1580</v>
      </c>
    </row>
    <row r="4946" spans="1:12" ht="22.5">
      <c r="A4946" s="200">
        <v>340</v>
      </c>
      <c r="B4946" s="193" t="s">
        <v>751</v>
      </c>
      <c r="C4946" s="194">
        <v>42842</v>
      </c>
      <c r="D4946" s="194" t="s">
        <v>11225</v>
      </c>
      <c r="E4946" s="195" t="s">
        <v>15</v>
      </c>
      <c r="F4946" s="195">
        <v>425210</v>
      </c>
      <c r="G4946" s="195"/>
      <c r="H4946" s="196" t="s">
        <v>11226</v>
      </c>
      <c r="I4946" s="197">
        <v>50</v>
      </c>
      <c r="J4946" s="197">
        <v>0</v>
      </c>
      <c r="K4946" s="198">
        <f t="shared" si="77"/>
        <v>50</v>
      </c>
      <c r="L4946" s="199" t="s">
        <v>1580</v>
      </c>
    </row>
    <row r="4947" spans="1:12" ht="22.5">
      <c r="A4947" s="200">
        <v>513</v>
      </c>
      <c r="B4947" s="193" t="s">
        <v>751</v>
      </c>
      <c r="C4947" s="194">
        <v>42842</v>
      </c>
      <c r="D4947" s="194" t="s">
        <v>11227</v>
      </c>
      <c r="E4947" s="195" t="s">
        <v>15</v>
      </c>
      <c r="F4947" s="195">
        <v>425212</v>
      </c>
      <c r="G4947" s="195"/>
      <c r="H4947" s="196" t="s">
        <v>11228</v>
      </c>
      <c r="I4947" s="197">
        <v>50</v>
      </c>
      <c r="J4947" s="197">
        <v>0</v>
      </c>
      <c r="K4947" s="198">
        <f t="shared" si="77"/>
        <v>50</v>
      </c>
      <c r="L4947" s="199" t="s">
        <v>1580</v>
      </c>
    </row>
    <row r="4948" spans="1:12" ht="22.5">
      <c r="A4948" s="200">
        <v>119</v>
      </c>
      <c r="B4948" s="193" t="s">
        <v>751</v>
      </c>
      <c r="C4948" s="194">
        <v>42842</v>
      </c>
      <c r="D4948" s="194" t="s">
        <v>11229</v>
      </c>
      <c r="E4948" s="195" t="s">
        <v>11</v>
      </c>
      <c r="F4948" s="195">
        <v>885020</v>
      </c>
      <c r="G4948" s="195"/>
      <c r="H4948" s="196" t="s">
        <v>11230</v>
      </c>
      <c r="I4948" s="197">
        <v>50</v>
      </c>
      <c r="J4948" s="197">
        <v>0</v>
      </c>
      <c r="K4948" s="198">
        <f t="shared" si="77"/>
        <v>50</v>
      </c>
      <c r="L4948" s="199" t="s">
        <v>1580</v>
      </c>
    </row>
    <row r="4949" spans="1:12" ht="33.75">
      <c r="A4949" s="200">
        <v>586</v>
      </c>
      <c r="B4949" s="193" t="s">
        <v>751</v>
      </c>
      <c r="C4949" s="194">
        <v>42842</v>
      </c>
      <c r="D4949" s="194" t="s">
        <v>11231</v>
      </c>
      <c r="E4949" s="195" t="s">
        <v>11</v>
      </c>
      <c r="F4949" s="195">
        <v>885042</v>
      </c>
      <c r="G4949" s="195"/>
      <c r="H4949" s="196" t="s">
        <v>11232</v>
      </c>
      <c r="I4949" s="197">
        <v>280.02</v>
      </c>
      <c r="J4949" s="197">
        <v>0</v>
      </c>
      <c r="K4949" s="198">
        <f t="shared" si="77"/>
        <v>280.02</v>
      </c>
      <c r="L4949" s="199" t="s">
        <v>1580</v>
      </c>
    </row>
    <row r="4950" spans="1:12" ht="22.5">
      <c r="A4950" s="200" t="s">
        <v>629</v>
      </c>
      <c r="B4950" s="193" t="s">
        <v>751</v>
      </c>
      <c r="C4950" s="194">
        <v>42842</v>
      </c>
      <c r="D4950" s="194" t="s">
        <v>11233</v>
      </c>
      <c r="E4950" s="195" t="s">
        <v>13</v>
      </c>
      <c r="F4950" s="195">
        <v>45782</v>
      </c>
      <c r="G4950" s="195"/>
      <c r="H4950" s="196" t="s">
        <v>1281</v>
      </c>
      <c r="I4950" s="197">
        <v>8.36</v>
      </c>
      <c r="J4950" s="197">
        <v>0</v>
      </c>
      <c r="K4950" s="198">
        <f t="shared" si="77"/>
        <v>8.36</v>
      </c>
      <c r="L4950" s="199" t="s">
        <v>1580</v>
      </c>
    </row>
    <row r="4951" spans="1:12" ht="45">
      <c r="A4951" s="200" t="s">
        <v>629</v>
      </c>
      <c r="B4951" s="193" t="s">
        <v>751</v>
      </c>
      <c r="C4951" s="194">
        <v>42843</v>
      </c>
      <c r="D4951" s="194" t="s">
        <v>11234</v>
      </c>
      <c r="E4951" s="195" t="s">
        <v>6</v>
      </c>
      <c r="F4951" s="195">
        <v>885116</v>
      </c>
      <c r="G4951" s="195"/>
      <c r="H4951" s="196" t="s">
        <v>11235</v>
      </c>
      <c r="I4951" s="197">
        <v>0</v>
      </c>
      <c r="J4951" s="197">
        <v>9699.84</v>
      </c>
      <c r="K4951" s="198">
        <f t="shared" si="77"/>
        <v>9699.84</v>
      </c>
      <c r="L4951" s="199" t="s">
        <v>1580</v>
      </c>
    </row>
    <row r="4952" spans="1:12" ht="33.75">
      <c r="A4952" s="200">
        <v>150</v>
      </c>
      <c r="B4952" s="193" t="s">
        <v>751</v>
      </c>
      <c r="C4952" s="194">
        <v>42843</v>
      </c>
      <c r="D4952" s="194" t="s">
        <v>11236</v>
      </c>
      <c r="E4952" s="195" t="s">
        <v>6</v>
      </c>
      <c r="F4952" s="195">
        <v>885127</v>
      </c>
      <c r="G4952" s="195"/>
      <c r="H4952" s="196" t="s">
        <v>11237</v>
      </c>
      <c r="I4952" s="197">
        <v>0</v>
      </c>
      <c r="J4952" s="197">
        <v>760417.98</v>
      </c>
      <c r="K4952" s="198">
        <f t="shared" si="77"/>
        <v>760417.98</v>
      </c>
      <c r="L4952" s="199" t="s">
        <v>1580</v>
      </c>
    </row>
    <row r="4953" spans="1:12" ht="45">
      <c r="A4953" s="200">
        <v>86</v>
      </c>
      <c r="B4953" s="193" t="s">
        <v>751</v>
      </c>
      <c r="C4953" s="194">
        <v>42843</v>
      </c>
      <c r="D4953" s="194" t="s">
        <v>11238</v>
      </c>
      <c r="E4953" s="195" t="s">
        <v>6</v>
      </c>
      <c r="F4953" s="195">
        <v>885134</v>
      </c>
      <c r="G4953" s="195"/>
      <c r="H4953" s="196" t="s">
        <v>11239</v>
      </c>
      <c r="I4953" s="197">
        <v>0</v>
      </c>
      <c r="J4953" s="197">
        <v>100</v>
      </c>
      <c r="K4953" s="198">
        <f t="shared" si="77"/>
        <v>100</v>
      </c>
      <c r="L4953" s="199" t="s">
        <v>1580</v>
      </c>
    </row>
    <row r="4954" spans="1:12" ht="33.75">
      <c r="A4954" s="200">
        <v>150</v>
      </c>
      <c r="B4954" s="193" t="s">
        <v>751</v>
      </c>
      <c r="C4954" s="194">
        <v>42843</v>
      </c>
      <c r="D4954" s="194" t="s">
        <v>11240</v>
      </c>
      <c r="E4954" s="195" t="s">
        <v>6</v>
      </c>
      <c r="F4954" s="195">
        <v>885138</v>
      </c>
      <c r="G4954" s="195"/>
      <c r="H4954" s="196" t="s">
        <v>11241</v>
      </c>
      <c r="I4954" s="197">
        <v>0</v>
      </c>
      <c r="J4954" s="197">
        <v>721.76</v>
      </c>
      <c r="K4954" s="198">
        <f t="shared" si="77"/>
        <v>721.76</v>
      </c>
      <c r="L4954" s="199" t="s">
        <v>1580</v>
      </c>
    </row>
    <row r="4955" spans="1:12" ht="45">
      <c r="A4955" s="200">
        <v>513</v>
      </c>
      <c r="B4955" s="193" t="s">
        <v>751</v>
      </c>
      <c r="C4955" s="194">
        <v>42843</v>
      </c>
      <c r="D4955" s="194" t="s">
        <v>11242</v>
      </c>
      <c r="E4955" s="195" t="s">
        <v>11</v>
      </c>
      <c r="F4955" s="195">
        <v>885087</v>
      </c>
      <c r="G4955" s="195"/>
      <c r="H4955" s="196" t="s">
        <v>11243</v>
      </c>
      <c r="I4955" s="197">
        <v>1161.8</v>
      </c>
      <c r="J4955" s="197">
        <v>0</v>
      </c>
      <c r="K4955" s="198">
        <f t="shared" si="77"/>
        <v>1161.8</v>
      </c>
      <c r="L4955" s="199" t="s">
        <v>1580</v>
      </c>
    </row>
    <row r="4956" spans="1:12" ht="22.5">
      <c r="A4956" s="200">
        <v>119</v>
      </c>
      <c r="B4956" s="193" t="s">
        <v>751</v>
      </c>
      <c r="C4956" s="194">
        <v>42843</v>
      </c>
      <c r="D4956" s="194" t="s">
        <v>11244</v>
      </c>
      <c r="E4956" s="195" t="s">
        <v>11</v>
      </c>
      <c r="F4956" s="195">
        <v>885139</v>
      </c>
      <c r="G4956" s="195"/>
      <c r="H4956" s="196" t="s">
        <v>11245</v>
      </c>
      <c r="I4956" s="197">
        <v>50</v>
      </c>
      <c r="J4956" s="197">
        <v>0</v>
      </c>
      <c r="K4956" s="198">
        <f t="shared" si="77"/>
        <v>50</v>
      </c>
      <c r="L4956" s="199" t="s">
        <v>1580</v>
      </c>
    </row>
    <row r="4957" spans="1:12" ht="33.75">
      <c r="A4957" s="200">
        <v>16</v>
      </c>
      <c r="B4957" s="193" t="s">
        <v>1405</v>
      </c>
      <c r="C4957" s="194">
        <v>42843</v>
      </c>
      <c r="D4957" s="194" t="s">
        <v>11246</v>
      </c>
      <c r="E4957" s="195" t="s">
        <v>1290</v>
      </c>
      <c r="F4957" s="195">
        <v>2069</v>
      </c>
      <c r="G4957" s="195"/>
      <c r="H4957" s="196" t="s">
        <v>11247</v>
      </c>
      <c r="I4957" s="197">
        <v>13.15</v>
      </c>
      <c r="J4957" s="197">
        <v>0</v>
      </c>
      <c r="K4957" s="198">
        <f t="shared" si="77"/>
        <v>13.15</v>
      </c>
      <c r="L4957" s="199" t="s">
        <v>1580</v>
      </c>
    </row>
    <row r="4958" spans="1:12" ht="33.75">
      <c r="A4958" s="200">
        <v>16</v>
      </c>
      <c r="B4958" s="193" t="s">
        <v>1405</v>
      </c>
      <c r="C4958" s="194">
        <v>42843</v>
      </c>
      <c r="D4958" s="194" t="s">
        <v>11248</v>
      </c>
      <c r="E4958" s="195" t="s">
        <v>15</v>
      </c>
      <c r="F4958" s="195">
        <v>2069</v>
      </c>
      <c r="G4958" s="195"/>
      <c r="H4958" s="196" t="s">
        <v>11249</v>
      </c>
      <c r="I4958" s="197">
        <v>271.10000000000002</v>
      </c>
      <c r="J4958" s="197">
        <v>0</v>
      </c>
      <c r="K4958" s="198">
        <f t="shared" si="77"/>
        <v>271.10000000000002</v>
      </c>
      <c r="L4958" s="199" t="s">
        <v>1580</v>
      </c>
    </row>
    <row r="4959" spans="1:12" ht="56.25">
      <c r="A4959" s="200">
        <v>582</v>
      </c>
      <c r="B4959" s="193" t="s">
        <v>751</v>
      </c>
      <c r="C4959" s="194">
        <v>42843</v>
      </c>
      <c r="D4959" s="194" t="s">
        <v>11250</v>
      </c>
      <c r="E4959" s="195" t="s">
        <v>1290</v>
      </c>
      <c r="F4959" s="195">
        <v>2101</v>
      </c>
      <c r="G4959" s="195"/>
      <c r="H4959" s="196" t="s">
        <v>11251</v>
      </c>
      <c r="I4959" s="197">
        <v>119.27</v>
      </c>
      <c r="J4959" s="197">
        <v>0</v>
      </c>
      <c r="K4959" s="198">
        <f t="shared" si="77"/>
        <v>119.27</v>
      </c>
      <c r="L4959" s="199" t="s">
        <v>1580</v>
      </c>
    </row>
    <row r="4960" spans="1:12" ht="45">
      <c r="A4960" s="200">
        <v>582</v>
      </c>
      <c r="B4960" s="193" t="s">
        <v>751</v>
      </c>
      <c r="C4960" s="194">
        <v>42843</v>
      </c>
      <c r="D4960" s="194" t="s">
        <v>11252</v>
      </c>
      <c r="E4960" s="195" t="s">
        <v>15</v>
      </c>
      <c r="F4960" s="195">
        <v>2101</v>
      </c>
      <c r="G4960" s="195"/>
      <c r="H4960" s="196" t="s">
        <v>11253</v>
      </c>
      <c r="I4960" s="197">
        <v>276.58999999999997</v>
      </c>
      <c r="J4960" s="197">
        <v>0</v>
      </c>
      <c r="K4960" s="198">
        <f t="shared" si="77"/>
        <v>276.58999999999997</v>
      </c>
      <c r="L4960" s="199" t="s">
        <v>1580</v>
      </c>
    </row>
    <row r="4961" spans="1:12" ht="45">
      <c r="A4961" s="200">
        <v>16</v>
      </c>
      <c r="B4961" s="193" t="s">
        <v>1405</v>
      </c>
      <c r="C4961" s="194">
        <v>42843</v>
      </c>
      <c r="D4961" s="194" t="s">
        <v>11254</v>
      </c>
      <c r="E4961" s="195" t="s">
        <v>1290</v>
      </c>
      <c r="F4961" s="195">
        <v>2067</v>
      </c>
      <c r="G4961" s="195"/>
      <c r="H4961" s="196" t="s">
        <v>11255</v>
      </c>
      <c r="I4961" s="197">
        <v>120.51</v>
      </c>
      <c r="J4961" s="197">
        <v>0</v>
      </c>
      <c r="K4961" s="198">
        <f t="shared" si="77"/>
        <v>120.51</v>
      </c>
      <c r="L4961" s="199" t="s">
        <v>1580</v>
      </c>
    </row>
    <row r="4962" spans="1:12" ht="33.75">
      <c r="A4962" s="200">
        <v>16</v>
      </c>
      <c r="B4962" s="193" t="s">
        <v>1405</v>
      </c>
      <c r="C4962" s="194">
        <v>42843</v>
      </c>
      <c r="D4962" s="194" t="s">
        <v>11256</v>
      </c>
      <c r="E4962" s="195" t="s">
        <v>15</v>
      </c>
      <c r="F4962" s="195">
        <v>2067</v>
      </c>
      <c r="G4962" s="195"/>
      <c r="H4962" s="196" t="s">
        <v>11257</v>
      </c>
      <c r="I4962" s="197">
        <v>280.02</v>
      </c>
      <c r="J4962" s="197">
        <v>0</v>
      </c>
      <c r="K4962" s="198">
        <f t="shared" si="77"/>
        <v>280.02</v>
      </c>
      <c r="L4962" s="199" t="s">
        <v>1580</v>
      </c>
    </row>
    <row r="4963" spans="1:12" ht="56.25">
      <c r="A4963" s="200">
        <v>35</v>
      </c>
      <c r="B4963" s="193" t="s">
        <v>1403</v>
      </c>
      <c r="C4963" s="194">
        <v>42843</v>
      </c>
      <c r="D4963" s="194" t="s">
        <v>11258</v>
      </c>
      <c r="E4963" s="195" t="s">
        <v>1290</v>
      </c>
      <c r="F4963" s="195">
        <v>2094</v>
      </c>
      <c r="G4963" s="195"/>
      <c r="H4963" s="196" t="s">
        <v>11259</v>
      </c>
      <c r="I4963" s="197">
        <v>1815.53</v>
      </c>
      <c r="J4963" s="197">
        <v>0</v>
      </c>
      <c r="K4963" s="198">
        <f t="shared" si="77"/>
        <v>1815.53</v>
      </c>
      <c r="L4963" s="199" t="s">
        <v>1580</v>
      </c>
    </row>
    <row r="4964" spans="1:12" ht="45">
      <c r="A4964" s="200">
        <v>35</v>
      </c>
      <c r="B4964" s="193" t="s">
        <v>1403</v>
      </c>
      <c r="C4964" s="194">
        <v>42843</v>
      </c>
      <c r="D4964" s="194" t="s">
        <v>11260</v>
      </c>
      <c r="E4964" s="195" t="s">
        <v>15</v>
      </c>
      <c r="F4964" s="195">
        <v>2094</v>
      </c>
      <c r="G4964" s="195"/>
      <c r="H4964" s="196" t="s">
        <v>11261</v>
      </c>
      <c r="I4964" s="197">
        <v>370.02</v>
      </c>
      <c r="J4964" s="197">
        <v>0</v>
      </c>
      <c r="K4964" s="198">
        <f t="shared" si="77"/>
        <v>370.02</v>
      </c>
      <c r="L4964" s="199" t="s">
        <v>1580</v>
      </c>
    </row>
    <row r="4965" spans="1:12" ht="33.75">
      <c r="A4965" s="200" t="s">
        <v>629</v>
      </c>
      <c r="B4965" s="193" t="s">
        <v>751</v>
      </c>
      <c r="C4965" s="194">
        <v>42843</v>
      </c>
      <c r="D4965" s="194" t="s">
        <v>11262</v>
      </c>
      <c r="E4965" s="195" t="s">
        <v>11</v>
      </c>
      <c r="F4965" s="195">
        <v>9206</v>
      </c>
      <c r="G4965" s="195"/>
      <c r="H4965" s="196" t="s">
        <v>11263</v>
      </c>
      <c r="I4965" s="197">
        <v>685.72</v>
      </c>
      <c r="J4965" s="197">
        <v>0</v>
      </c>
      <c r="K4965" s="198">
        <f t="shared" si="77"/>
        <v>685.72</v>
      </c>
      <c r="L4965" s="199" t="s">
        <v>1580</v>
      </c>
    </row>
    <row r="4966" spans="1:12" ht="45">
      <c r="A4966" s="200">
        <v>594</v>
      </c>
      <c r="B4966" s="193" t="s">
        <v>751</v>
      </c>
      <c r="C4966" s="194">
        <v>42843</v>
      </c>
      <c r="D4966" s="194" t="s">
        <v>11264</v>
      </c>
      <c r="E4966" s="195" t="s">
        <v>15</v>
      </c>
      <c r="F4966" s="195">
        <v>2103</v>
      </c>
      <c r="G4966" s="195"/>
      <c r="H4966" s="196" t="s">
        <v>11265</v>
      </c>
      <c r="I4966" s="197">
        <v>290.02999999999997</v>
      </c>
      <c r="J4966" s="197">
        <v>0</v>
      </c>
      <c r="K4966" s="198">
        <f t="shared" si="77"/>
        <v>290.02999999999997</v>
      </c>
      <c r="L4966" s="199" t="s">
        <v>1580</v>
      </c>
    </row>
    <row r="4967" spans="1:12" ht="45">
      <c r="A4967" s="200">
        <v>513</v>
      </c>
      <c r="B4967" s="193" t="s">
        <v>751</v>
      </c>
      <c r="C4967" s="194">
        <v>42843</v>
      </c>
      <c r="D4967" s="194" t="s">
        <v>11266</v>
      </c>
      <c r="E4967" s="195" t="s">
        <v>15</v>
      </c>
      <c r="F4967" s="195">
        <v>2104</v>
      </c>
      <c r="G4967" s="195"/>
      <c r="H4967" s="196" t="s">
        <v>11267</v>
      </c>
      <c r="I4967" s="197">
        <v>284.47000000000003</v>
      </c>
      <c r="J4967" s="197">
        <v>0</v>
      </c>
      <c r="K4967" s="198">
        <f t="shared" si="77"/>
        <v>284.47000000000003</v>
      </c>
      <c r="L4967" s="199" t="s">
        <v>1580</v>
      </c>
    </row>
    <row r="4968" spans="1:12" ht="45">
      <c r="A4968" s="200">
        <v>513</v>
      </c>
      <c r="B4968" s="193" t="s">
        <v>751</v>
      </c>
      <c r="C4968" s="194">
        <v>42843</v>
      </c>
      <c r="D4968" s="194" t="s">
        <v>11268</v>
      </c>
      <c r="E4968" s="195" t="s">
        <v>15</v>
      </c>
      <c r="F4968" s="195">
        <v>2105</v>
      </c>
      <c r="G4968" s="195"/>
      <c r="H4968" s="196" t="s">
        <v>11269</v>
      </c>
      <c r="I4968" s="197">
        <v>316.64999999999998</v>
      </c>
      <c r="J4968" s="197">
        <v>0</v>
      </c>
      <c r="K4968" s="198">
        <f t="shared" si="77"/>
        <v>316.64999999999998</v>
      </c>
      <c r="L4968" s="199" t="s">
        <v>1580</v>
      </c>
    </row>
    <row r="4969" spans="1:12" ht="45">
      <c r="A4969" s="200">
        <v>594</v>
      </c>
      <c r="B4969" s="193" t="s">
        <v>751</v>
      </c>
      <c r="C4969" s="194">
        <v>42843</v>
      </c>
      <c r="D4969" s="194" t="s">
        <v>11270</v>
      </c>
      <c r="E4969" s="195" t="s">
        <v>15</v>
      </c>
      <c r="F4969" s="195">
        <v>2106</v>
      </c>
      <c r="G4969" s="195"/>
      <c r="H4969" s="196" t="s">
        <v>11271</v>
      </c>
      <c r="I4969" s="197">
        <v>272.68</v>
      </c>
      <c r="J4969" s="197">
        <v>0</v>
      </c>
      <c r="K4969" s="198">
        <f t="shared" si="77"/>
        <v>272.68</v>
      </c>
      <c r="L4969" s="199" t="s">
        <v>1580</v>
      </c>
    </row>
    <row r="4970" spans="1:12" ht="33.75">
      <c r="A4970" s="200" t="s">
        <v>629</v>
      </c>
      <c r="B4970" s="193" t="s">
        <v>751</v>
      </c>
      <c r="C4970" s="194">
        <v>42843</v>
      </c>
      <c r="D4970" s="194" t="s">
        <v>11272</v>
      </c>
      <c r="E4970" s="195" t="s">
        <v>11</v>
      </c>
      <c r="F4970" s="195">
        <v>426106</v>
      </c>
      <c r="G4970" s="195"/>
      <c r="H4970" s="196" t="s">
        <v>11273</v>
      </c>
      <c r="I4970" s="197">
        <v>460.93</v>
      </c>
      <c r="J4970" s="197">
        <v>0</v>
      </c>
      <c r="K4970" s="198">
        <f t="shared" si="77"/>
        <v>460.93</v>
      </c>
      <c r="L4970" s="199" t="s">
        <v>1580</v>
      </c>
    </row>
    <row r="4971" spans="1:12" ht="22.5">
      <c r="A4971" s="200">
        <v>513</v>
      </c>
      <c r="B4971" s="193" t="s">
        <v>751</v>
      </c>
      <c r="C4971" s="194">
        <v>42843</v>
      </c>
      <c r="D4971" s="194" t="s">
        <v>11274</v>
      </c>
      <c r="E4971" s="195" t="s">
        <v>15</v>
      </c>
      <c r="F4971" s="195">
        <v>426484</v>
      </c>
      <c r="G4971" s="195"/>
      <c r="H4971" s="196" t="s">
        <v>11275</v>
      </c>
      <c r="I4971" s="197">
        <v>50</v>
      </c>
      <c r="J4971" s="197">
        <v>0</v>
      </c>
      <c r="K4971" s="198">
        <f t="shared" si="77"/>
        <v>50</v>
      </c>
      <c r="L4971" s="199" t="s">
        <v>1580</v>
      </c>
    </row>
    <row r="4972" spans="1:12" ht="45">
      <c r="A4972" s="200">
        <v>25</v>
      </c>
      <c r="B4972" s="193" t="s">
        <v>1408</v>
      </c>
      <c r="C4972" s="194">
        <v>42843</v>
      </c>
      <c r="D4972" s="194" t="s">
        <v>11276</v>
      </c>
      <c r="E4972" s="195" t="s">
        <v>1728</v>
      </c>
      <c r="F4972" s="195">
        <v>13229368</v>
      </c>
      <c r="G4972" s="195"/>
      <c r="H4972" s="196" t="s">
        <v>11277</v>
      </c>
      <c r="I4972" s="197">
        <v>775121.16</v>
      </c>
      <c r="J4972" s="197">
        <v>0</v>
      </c>
      <c r="K4972" s="198">
        <f t="shared" si="77"/>
        <v>775121.16</v>
      </c>
      <c r="L4972" s="199" t="s">
        <v>1580</v>
      </c>
    </row>
    <row r="4973" spans="1:12" ht="33.75">
      <c r="A4973" s="200">
        <v>340</v>
      </c>
      <c r="B4973" s="193" t="s">
        <v>751</v>
      </c>
      <c r="C4973" s="194">
        <v>42844</v>
      </c>
      <c r="D4973" s="194" t="s">
        <v>11278</v>
      </c>
      <c r="E4973" s="195" t="s">
        <v>6</v>
      </c>
      <c r="F4973" s="195">
        <v>426907</v>
      </c>
      <c r="G4973" s="195"/>
      <c r="H4973" s="196" t="s">
        <v>11279</v>
      </c>
      <c r="I4973" s="197">
        <v>0</v>
      </c>
      <c r="J4973" s="197">
        <v>66000.06</v>
      </c>
      <c r="K4973" s="198">
        <f t="shared" si="77"/>
        <v>66000.06</v>
      </c>
      <c r="L4973" s="199" t="s">
        <v>1580</v>
      </c>
    </row>
    <row r="4974" spans="1:12" ht="33.75">
      <c r="A4974" s="200">
        <v>10</v>
      </c>
      <c r="B4974" s="193" t="s">
        <v>1384</v>
      </c>
      <c r="C4974" s="194">
        <v>42844</v>
      </c>
      <c r="D4974" s="194" t="s">
        <v>11280</v>
      </c>
      <c r="E4974" s="195" t="s">
        <v>6</v>
      </c>
      <c r="F4974" s="195">
        <v>426911</v>
      </c>
      <c r="G4974" s="195"/>
      <c r="H4974" s="196" t="s">
        <v>11281</v>
      </c>
      <c r="I4974" s="197">
        <v>0</v>
      </c>
      <c r="J4974" s="197">
        <v>15469.85</v>
      </c>
      <c r="K4974" s="198">
        <f t="shared" si="77"/>
        <v>15469.85</v>
      </c>
      <c r="L4974" s="199" t="s">
        <v>1580</v>
      </c>
    </row>
    <row r="4975" spans="1:12" ht="33.75">
      <c r="A4975" s="200">
        <v>10</v>
      </c>
      <c r="B4975" s="193" t="s">
        <v>1384</v>
      </c>
      <c r="C4975" s="194">
        <v>42844</v>
      </c>
      <c r="D4975" s="194" t="s">
        <v>11282</v>
      </c>
      <c r="E4975" s="195" t="s">
        <v>6</v>
      </c>
      <c r="F4975" s="195">
        <v>427391</v>
      </c>
      <c r="G4975" s="195"/>
      <c r="H4975" s="196" t="s">
        <v>11283</v>
      </c>
      <c r="I4975" s="197">
        <v>0</v>
      </c>
      <c r="J4975" s="197">
        <v>8993.4599999999991</v>
      </c>
      <c r="K4975" s="198">
        <f t="shared" si="77"/>
        <v>8993.4599999999991</v>
      </c>
      <c r="L4975" s="199" t="s">
        <v>1580</v>
      </c>
    </row>
    <row r="4976" spans="1:12" ht="33.75">
      <c r="A4976" s="200">
        <v>10</v>
      </c>
      <c r="B4976" s="193" t="s">
        <v>1384</v>
      </c>
      <c r="C4976" s="194">
        <v>42844</v>
      </c>
      <c r="D4976" s="194" t="s">
        <v>11284</v>
      </c>
      <c r="E4976" s="195" t="s">
        <v>6</v>
      </c>
      <c r="F4976" s="195">
        <v>427393</v>
      </c>
      <c r="G4976" s="195"/>
      <c r="H4976" s="196" t="s">
        <v>11285</v>
      </c>
      <c r="I4976" s="197">
        <v>0</v>
      </c>
      <c r="J4976" s="197">
        <v>426733.16</v>
      </c>
      <c r="K4976" s="198">
        <f t="shared" si="77"/>
        <v>426733.16</v>
      </c>
      <c r="L4976" s="199" t="s">
        <v>1580</v>
      </c>
    </row>
    <row r="4977" spans="1:12" ht="33.75">
      <c r="A4977" s="200" t="s">
        <v>631</v>
      </c>
      <c r="B4977" s="193" t="s">
        <v>632</v>
      </c>
      <c r="C4977" s="194">
        <v>42844</v>
      </c>
      <c r="D4977" s="194" t="s">
        <v>11286</v>
      </c>
      <c r="E4977" s="195" t="s">
        <v>1289</v>
      </c>
      <c r="F4977" s="195">
        <v>13273064</v>
      </c>
      <c r="G4977" s="195"/>
      <c r="H4977" s="196" t="s">
        <v>11287</v>
      </c>
      <c r="I4977" s="197">
        <v>0</v>
      </c>
      <c r="J4977" s="197">
        <v>12333.68</v>
      </c>
      <c r="K4977" s="198">
        <f t="shared" si="77"/>
        <v>12333.68</v>
      </c>
      <c r="L4977" s="199" t="s">
        <v>1580</v>
      </c>
    </row>
    <row r="4978" spans="1:12" ht="33.75">
      <c r="A4978" s="200" t="s">
        <v>629</v>
      </c>
      <c r="B4978" s="193" t="s">
        <v>751</v>
      </c>
      <c r="C4978" s="194">
        <v>42844</v>
      </c>
      <c r="D4978" s="194" t="s">
        <v>11288</v>
      </c>
      <c r="E4978" s="195" t="s">
        <v>6</v>
      </c>
      <c r="F4978" s="195">
        <v>826649</v>
      </c>
      <c r="G4978" s="195"/>
      <c r="H4978" s="196" t="s">
        <v>11289</v>
      </c>
      <c r="I4978" s="197">
        <v>0</v>
      </c>
      <c r="J4978" s="197">
        <v>408000</v>
      </c>
      <c r="K4978" s="198">
        <f t="shared" si="77"/>
        <v>408000</v>
      </c>
      <c r="L4978" s="199" t="s">
        <v>1580</v>
      </c>
    </row>
    <row r="4979" spans="1:12" ht="33.75">
      <c r="A4979" s="200" t="s">
        <v>628</v>
      </c>
      <c r="B4979" s="193" t="s">
        <v>627</v>
      </c>
      <c r="C4979" s="194">
        <v>42844</v>
      </c>
      <c r="D4979" s="194" t="s">
        <v>11290</v>
      </c>
      <c r="E4979" s="195" t="s">
        <v>6</v>
      </c>
      <c r="F4979" s="195">
        <v>885204</v>
      </c>
      <c r="G4979" s="195"/>
      <c r="H4979" s="196" t="s">
        <v>11291</v>
      </c>
      <c r="I4979" s="197">
        <v>0</v>
      </c>
      <c r="J4979" s="197">
        <v>58769.17</v>
      </c>
      <c r="K4979" s="198">
        <f t="shared" si="77"/>
        <v>58769.17</v>
      </c>
      <c r="L4979" s="199" t="s">
        <v>1580</v>
      </c>
    </row>
    <row r="4980" spans="1:12" ht="33.75">
      <c r="A4980" s="200">
        <v>513</v>
      </c>
      <c r="B4980" s="193" t="s">
        <v>751</v>
      </c>
      <c r="C4980" s="194">
        <v>42844</v>
      </c>
      <c r="D4980" s="194" t="s">
        <v>11292</v>
      </c>
      <c r="E4980" s="195" t="s">
        <v>11</v>
      </c>
      <c r="F4980" s="195">
        <v>885171</v>
      </c>
      <c r="G4980" s="195"/>
      <c r="H4980" s="196" t="s">
        <v>11293</v>
      </c>
      <c r="I4980" s="197">
        <v>490</v>
      </c>
      <c r="J4980" s="197">
        <v>0</v>
      </c>
      <c r="K4980" s="198">
        <f t="shared" si="77"/>
        <v>490</v>
      </c>
      <c r="L4980" s="199" t="s">
        <v>1580</v>
      </c>
    </row>
    <row r="4981" spans="1:12" ht="22.5">
      <c r="A4981" s="200">
        <v>119</v>
      </c>
      <c r="B4981" s="193" t="s">
        <v>751</v>
      </c>
      <c r="C4981" s="194">
        <v>42844</v>
      </c>
      <c r="D4981" s="194" t="s">
        <v>11294</v>
      </c>
      <c r="E4981" s="195" t="s">
        <v>11</v>
      </c>
      <c r="F4981" s="195">
        <v>885205</v>
      </c>
      <c r="G4981" s="195"/>
      <c r="H4981" s="196" t="s">
        <v>11295</v>
      </c>
      <c r="I4981" s="197">
        <v>50</v>
      </c>
      <c r="J4981" s="197">
        <v>0</v>
      </c>
      <c r="K4981" s="198">
        <f t="shared" si="77"/>
        <v>50</v>
      </c>
      <c r="L4981" s="199" t="s">
        <v>1580</v>
      </c>
    </row>
    <row r="4982" spans="1:12" ht="22.5">
      <c r="A4982" s="200">
        <v>119</v>
      </c>
      <c r="B4982" s="193" t="s">
        <v>751</v>
      </c>
      <c r="C4982" s="194">
        <v>42844</v>
      </c>
      <c r="D4982" s="194" t="s">
        <v>11296</v>
      </c>
      <c r="E4982" s="195" t="s">
        <v>11</v>
      </c>
      <c r="F4982" s="195">
        <v>885206</v>
      </c>
      <c r="G4982" s="195"/>
      <c r="H4982" s="196" t="s">
        <v>11297</v>
      </c>
      <c r="I4982" s="197">
        <v>50</v>
      </c>
      <c r="J4982" s="197">
        <v>0</v>
      </c>
      <c r="K4982" s="198">
        <f t="shared" si="77"/>
        <v>50</v>
      </c>
      <c r="L4982" s="199" t="s">
        <v>1580</v>
      </c>
    </row>
    <row r="4983" spans="1:12" ht="22.5">
      <c r="A4983" s="200">
        <v>117</v>
      </c>
      <c r="B4983" s="193" t="s">
        <v>751</v>
      </c>
      <c r="C4983" s="194">
        <v>42844</v>
      </c>
      <c r="D4983" s="194" t="s">
        <v>11298</v>
      </c>
      <c r="E4983" s="195" t="s">
        <v>11</v>
      </c>
      <c r="F4983" s="195">
        <v>885208</v>
      </c>
      <c r="G4983" s="195"/>
      <c r="H4983" s="196" t="s">
        <v>11299</v>
      </c>
      <c r="I4983" s="197">
        <v>50</v>
      </c>
      <c r="J4983" s="197">
        <v>0</v>
      </c>
      <c r="K4983" s="198">
        <f t="shared" si="77"/>
        <v>50</v>
      </c>
      <c r="L4983" s="199" t="s">
        <v>1580</v>
      </c>
    </row>
    <row r="4984" spans="1:12" ht="33.75">
      <c r="A4984" s="200">
        <v>513</v>
      </c>
      <c r="B4984" s="193" t="s">
        <v>751</v>
      </c>
      <c r="C4984" s="194">
        <v>42844</v>
      </c>
      <c r="D4984" s="194" t="s">
        <v>11300</v>
      </c>
      <c r="E4984" s="195" t="s">
        <v>15</v>
      </c>
      <c r="F4984" s="195">
        <v>426659</v>
      </c>
      <c r="G4984" s="195"/>
      <c r="H4984" s="196" t="s">
        <v>11301</v>
      </c>
      <c r="I4984" s="197">
        <v>50</v>
      </c>
      <c r="J4984" s="197">
        <v>0</v>
      </c>
      <c r="K4984" s="198">
        <f t="shared" si="77"/>
        <v>50</v>
      </c>
      <c r="L4984" s="199" t="s">
        <v>1580</v>
      </c>
    </row>
    <row r="4985" spans="1:12" ht="33.75">
      <c r="A4985" s="200">
        <v>513</v>
      </c>
      <c r="B4985" s="193" t="s">
        <v>751</v>
      </c>
      <c r="C4985" s="194">
        <v>42844</v>
      </c>
      <c r="D4985" s="194" t="s">
        <v>11302</v>
      </c>
      <c r="E4985" s="195" t="s">
        <v>15</v>
      </c>
      <c r="F4985" s="195">
        <v>426661</v>
      </c>
      <c r="G4985" s="195"/>
      <c r="H4985" s="196" t="s">
        <v>11303</v>
      </c>
      <c r="I4985" s="197">
        <v>50</v>
      </c>
      <c r="J4985" s="197">
        <v>0</v>
      </c>
      <c r="K4985" s="198">
        <f t="shared" si="77"/>
        <v>50</v>
      </c>
      <c r="L4985" s="199" t="s">
        <v>1580</v>
      </c>
    </row>
    <row r="4986" spans="1:12" ht="22.5">
      <c r="A4986" s="200">
        <v>513</v>
      </c>
      <c r="B4986" s="193" t="s">
        <v>751</v>
      </c>
      <c r="C4986" s="194">
        <v>42844</v>
      </c>
      <c r="D4986" s="194" t="s">
        <v>11304</v>
      </c>
      <c r="E4986" s="195" t="s">
        <v>15</v>
      </c>
      <c r="F4986" s="195">
        <v>426663</v>
      </c>
      <c r="G4986" s="195"/>
      <c r="H4986" s="196" t="s">
        <v>11305</v>
      </c>
      <c r="I4986" s="197">
        <v>50</v>
      </c>
      <c r="J4986" s="197">
        <v>0</v>
      </c>
      <c r="K4986" s="198">
        <f t="shared" si="77"/>
        <v>50</v>
      </c>
      <c r="L4986" s="199" t="s">
        <v>1580</v>
      </c>
    </row>
    <row r="4987" spans="1:12" ht="22.5">
      <c r="A4987" s="200">
        <v>340</v>
      </c>
      <c r="B4987" s="193" t="s">
        <v>751</v>
      </c>
      <c r="C4987" s="194">
        <v>42844</v>
      </c>
      <c r="D4987" s="194" t="s">
        <v>11306</v>
      </c>
      <c r="E4987" s="195" t="s">
        <v>15</v>
      </c>
      <c r="F4987" s="195">
        <v>426908</v>
      </c>
      <c r="G4987" s="195"/>
      <c r="H4987" s="196" t="s">
        <v>11307</v>
      </c>
      <c r="I4987" s="197">
        <v>50</v>
      </c>
      <c r="J4987" s="197">
        <v>0</v>
      </c>
      <c r="K4987" s="198">
        <f t="shared" si="77"/>
        <v>50</v>
      </c>
      <c r="L4987" s="199" t="s">
        <v>1580</v>
      </c>
    </row>
    <row r="4988" spans="1:12" ht="22.5">
      <c r="A4988" s="200">
        <v>10</v>
      </c>
      <c r="B4988" s="193" t="s">
        <v>1384</v>
      </c>
      <c r="C4988" s="194">
        <v>42844</v>
      </c>
      <c r="D4988" s="194" t="s">
        <v>11308</v>
      </c>
      <c r="E4988" s="195" t="s">
        <v>15</v>
      </c>
      <c r="F4988" s="195">
        <v>426912</v>
      </c>
      <c r="G4988" s="195"/>
      <c r="H4988" s="196" t="s">
        <v>11309</v>
      </c>
      <c r="I4988" s="197">
        <v>50</v>
      </c>
      <c r="J4988" s="197">
        <v>0</v>
      </c>
      <c r="K4988" s="198">
        <f t="shared" si="77"/>
        <v>50</v>
      </c>
      <c r="L4988" s="199" t="s">
        <v>1580</v>
      </c>
    </row>
    <row r="4989" spans="1:12" ht="33.75">
      <c r="A4989" s="200" t="s">
        <v>629</v>
      </c>
      <c r="B4989" s="193" t="s">
        <v>751</v>
      </c>
      <c r="C4989" s="194">
        <v>42844</v>
      </c>
      <c r="D4989" s="194" t="s">
        <v>11310</v>
      </c>
      <c r="E4989" s="195" t="s">
        <v>11</v>
      </c>
      <c r="F4989" s="195">
        <v>9155</v>
      </c>
      <c r="G4989" s="195"/>
      <c r="H4989" s="196" t="s">
        <v>11311</v>
      </c>
      <c r="I4989" s="197">
        <v>616.16</v>
      </c>
      <c r="J4989" s="197">
        <v>0</v>
      </c>
      <c r="K4989" s="198">
        <f t="shared" si="77"/>
        <v>616.16</v>
      </c>
      <c r="L4989" s="199" t="s">
        <v>1580</v>
      </c>
    </row>
    <row r="4990" spans="1:12" ht="45">
      <c r="A4990" s="200">
        <v>526</v>
      </c>
      <c r="B4990" s="193" t="s">
        <v>751</v>
      </c>
      <c r="C4990" s="194">
        <v>42844</v>
      </c>
      <c r="D4990" s="194" t="s">
        <v>11312</v>
      </c>
      <c r="E4990" s="195" t="s">
        <v>15</v>
      </c>
      <c r="F4990" s="195">
        <v>2116</v>
      </c>
      <c r="G4990" s="195"/>
      <c r="H4990" s="196" t="s">
        <v>11313</v>
      </c>
      <c r="I4990" s="197">
        <v>486.78</v>
      </c>
      <c r="J4990" s="197">
        <v>0</v>
      </c>
      <c r="K4990" s="198">
        <f t="shared" si="77"/>
        <v>486.78</v>
      </c>
      <c r="L4990" s="199" t="s">
        <v>1580</v>
      </c>
    </row>
    <row r="4991" spans="1:12" ht="45">
      <c r="A4991" s="200">
        <v>526</v>
      </c>
      <c r="B4991" s="193" t="s">
        <v>751</v>
      </c>
      <c r="C4991" s="194">
        <v>42844</v>
      </c>
      <c r="D4991" s="194" t="s">
        <v>11314</v>
      </c>
      <c r="E4991" s="195" t="s">
        <v>15</v>
      </c>
      <c r="F4991" s="195">
        <v>2117</v>
      </c>
      <c r="G4991" s="195"/>
      <c r="H4991" s="196" t="s">
        <v>11315</v>
      </c>
      <c r="I4991" s="197">
        <v>486.78</v>
      </c>
      <c r="J4991" s="197">
        <v>0</v>
      </c>
      <c r="K4991" s="198">
        <f t="shared" si="77"/>
        <v>486.78</v>
      </c>
      <c r="L4991" s="199" t="s">
        <v>1580</v>
      </c>
    </row>
    <row r="4992" spans="1:12" ht="45">
      <c r="A4992" s="200">
        <v>526</v>
      </c>
      <c r="B4992" s="193" t="s">
        <v>751</v>
      </c>
      <c r="C4992" s="194">
        <v>42844</v>
      </c>
      <c r="D4992" s="194" t="s">
        <v>11316</v>
      </c>
      <c r="E4992" s="195" t="s">
        <v>15</v>
      </c>
      <c r="F4992" s="195">
        <v>2114</v>
      </c>
      <c r="G4992" s="195"/>
      <c r="H4992" s="196" t="s">
        <v>11317</v>
      </c>
      <c r="I4992" s="197">
        <v>376.47</v>
      </c>
      <c r="J4992" s="197">
        <v>0</v>
      </c>
      <c r="K4992" s="198">
        <f t="shared" si="77"/>
        <v>376.47</v>
      </c>
      <c r="L4992" s="199" t="s">
        <v>1580</v>
      </c>
    </row>
    <row r="4993" spans="1:12" ht="45">
      <c r="A4993" s="200">
        <v>526</v>
      </c>
      <c r="B4993" s="193" t="s">
        <v>751</v>
      </c>
      <c r="C4993" s="194">
        <v>42844</v>
      </c>
      <c r="D4993" s="194" t="s">
        <v>11318</v>
      </c>
      <c r="E4993" s="195" t="s">
        <v>15</v>
      </c>
      <c r="F4993" s="195">
        <v>2115</v>
      </c>
      <c r="G4993" s="195"/>
      <c r="H4993" s="196" t="s">
        <v>11319</v>
      </c>
      <c r="I4993" s="197">
        <v>376.47</v>
      </c>
      <c r="J4993" s="197">
        <v>0</v>
      </c>
      <c r="K4993" s="198">
        <f t="shared" si="77"/>
        <v>376.47</v>
      </c>
      <c r="L4993" s="199" t="s">
        <v>1580</v>
      </c>
    </row>
    <row r="4994" spans="1:12" ht="45">
      <c r="A4994" s="200">
        <v>10</v>
      </c>
      <c r="B4994" s="193" t="s">
        <v>1384</v>
      </c>
      <c r="C4994" s="194">
        <v>42844</v>
      </c>
      <c r="D4994" s="194" t="s">
        <v>11320</v>
      </c>
      <c r="E4994" s="195" t="s">
        <v>15</v>
      </c>
      <c r="F4994" s="195">
        <v>2113</v>
      </c>
      <c r="G4994" s="195"/>
      <c r="H4994" s="196" t="s">
        <v>11321</v>
      </c>
      <c r="I4994" s="197">
        <v>453.16</v>
      </c>
      <c r="J4994" s="197">
        <v>0</v>
      </c>
      <c r="K4994" s="198">
        <f t="shared" si="77"/>
        <v>453.16</v>
      </c>
      <c r="L4994" s="199" t="s">
        <v>1580</v>
      </c>
    </row>
    <row r="4995" spans="1:12" ht="45">
      <c r="A4995" s="200">
        <v>10</v>
      </c>
      <c r="B4995" s="193" t="s">
        <v>1384</v>
      </c>
      <c r="C4995" s="194">
        <v>42844</v>
      </c>
      <c r="D4995" s="194" t="s">
        <v>11322</v>
      </c>
      <c r="E4995" s="195" t="s">
        <v>15</v>
      </c>
      <c r="F4995" s="195">
        <v>2112</v>
      </c>
      <c r="G4995" s="195"/>
      <c r="H4995" s="196" t="s">
        <v>11323</v>
      </c>
      <c r="I4995" s="197">
        <v>350.26</v>
      </c>
      <c r="J4995" s="197">
        <v>0</v>
      </c>
      <c r="K4995" s="198">
        <f t="shared" si="77"/>
        <v>350.26</v>
      </c>
      <c r="L4995" s="199" t="s">
        <v>1580</v>
      </c>
    </row>
    <row r="4996" spans="1:12" ht="33.75">
      <c r="A4996" s="200" t="s">
        <v>629</v>
      </c>
      <c r="B4996" s="193" t="s">
        <v>751</v>
      </c>
      <c r="C4996" s="194">
        <v>42844</v>
      </c>
      <c r="D4996" s="194" t="s">
        <v>11324</v>
      </c>
      <c r="E4996" s="195" t="s">
        <v>11</v>
      </c>
      <c r="F4996" s="195">
        <v>9166</v>
      </c>
      <c r="G4996" s="195"/>
      <c r="H4996" s="196" t="s">
        <v>11325</v>
      </c>
      <c r="I4996" s="197">
        <v>21664.49</v>
      </c>
      <c r="J4996" s="197">
        <v>0</v>
      </c>
      <c r="K4996" s="198">
        <f t="shared" si="77"/>
        <v>21664.49</v>
      </c>
      <c r="L4996" s="199" t="s">
        <v>1580</v>
      </c>
    </row>
    <row r="4997" spans="1:12" ht="33.75">
      <c r="A4997" s="200" t="s">
        <v>629</v>
      </c>
      <c r="B4997" s="193" t="s">
        <v>751</v>
      </c>
      <c r="C4997" s="194">
        <v>42844</v>
      </c>
      <c r="D4997" s="194" t="s">
        <v>11326</v>
      </c>
      <c r="E4997" s="195" t="s">
        <v>11</v>
      </c>
      <c r="F4997" s="195">
        <v>9167</v>
      </c>
      <c r="G4997" s="195"/>
      <c r="H4997" s="196" t="s">
        <v>11327</v>
      </c>
      <c r="I4997" s="197">
        <v>58539.94</v>
      </c>
      <c r="J4997" s="197">
        <v>0</v>
      </c>
      <c r="K4997" s="198">
        <f t="shared" si="77"/>
        <v>58539.94</v>
      </c>
      <c r="L4997" s="199" t="s">
        <v>1580</v>
      </c>
    </row>
    <row r="4998" spans="1:12" ht="33.75">
      <c r="A4998" s="200">
        <v>513</v>
      </c>
      <c r="B4998" s="193" t="s">
        <v>751</v>
      </c>
      <c r="C4998" s="194">
        <v>42844</v>
      </c>
      <c r="D4998" s="194" t="s">
        <v>11328</v>
      </c>
      <c r="E4998" s="195" t="s">
        <v>15</v>
      </c>
      <c r="F4998" s="195">
        <v>427390</v>
      </c>
      <c r="G4998" s="195"/>
      <c r="H4998" s="196" t="s">
        <v>10661</v>
      </c>
      <c r="I4998" s="197">
        <v>50</v>
      </c>
      <c r="J4998" s="197">
        <v>0</v>
      </c>
      <c r="K4998" s="198">
        <f t="shared" si="77"/>
        <v>50</v>
      </c>
      <c r="L4998" s="199" t="s">
        <v>1580</v>
      </c>
    </row>
    <row r="4999" spans="1:12" ht="33.75">
      <c r="A4999" s="200">
        <v>10</v>
      </c>
      <c r="B4999" s="193" t="s">
        <v>1384</v>
      </c>
      <c r="C4999" s="194">
        <v>42844</v>
      </c>
      <c r="D4999" s="194" t="s">
        <v>11329</v>
      </c>
      <c r="E4999" s="195" t="s">
        <v>15</v>
      </c>
      <c r="F4999" s="195">
        <v>427392</v>
      </c>
      <c r="G4999" s="195"/>
      <c r="H4999" s="196" t="s">
        <v>1451</v>
      </c>
      <c r="I4999" s="197">
        <v>50</v>
      </c>
      <c r="J4999" s="197">
        <v>0</v>
      </c>
      <c r="K4999" s="198">
        <f t="shared" si="77"/>
        <v>50</v>
      </c>
      <c r="L4999" s="199" t="s">
        <v>1580</v>
      </c>
    </row>
    <row r="5000" spans="1:12" ht="22.5">
      <c r="A5000" s="200">
        <v>10</v>
      </c>
      <c r="B5000" s="193" t="s">
        <v>1384</v>
      </c>
      <c r="C5000" s="194">
        <v>42844</v>
      </c>
      <c r="D5000" s="194" t="s">
        <v>11330</v>
      </c>
      <c r="E5000" s="195" t="s">
        <v>15</v>
      </c>
      <c r="F5000" s="195">
        <v>427394</v>
      </c>
      <c r="G5000" s="195"/>
      <c r="H5000" s="196" t="s">
        <v>11331</v>
      </c>
      <c r="I5000" s="197">
        <v>50</v>
      </c>
      <c r="J5000" s="197">
        <v>0</v>
      </c>
      <c r="K5000" s="198">
        <f t="shared" si="77"/>
        <v>50</v>
      </c>
      <c r="L5000" s="199" t="s">
        <v>1580</v>
      </c>
    </row>
    <row r="5001" spans="1:12" ht="33.75">
      <c r="A5001" s="200">
        <v>513</v>
      </c>
      <c r="B5001" s="193" t="s">
        <v>751</v>
      </c>
      <c r="C5001" s="194">
        <v>42844</v>
      </c>
      <c r="D5001" s="194" t="s">
        <v>11332</v>
      </c>
      <c r="E5001" s="195" t="s">
        <v>15</v>
      </c>
      <c r="F5001" s="195">
        <v>427532</v>
      </c>
      <c r="G5001" s="195"/>
      <c r="H5001" s="196" t="s">
        <v>11333</v>
      </c>
      <c r="I5001" s="197">
        <v>50</v>
      </c>
      <c r="J5001" s="197">
        <v>0</v>
      </c>
      <c r="K5001" s="198">
        <f t="shared" ref="K5001:K5064" si="78">+I5001+J5001</f>
        <v>50</v>
      </c>
      <c r="L5001" s="199" t="s">
        <v>1580</v>
      </c>
    </row>
    <row r="5002" spans="1:12" ht="33.75">
      <c r="A5002" s="200">
        <v>513</v>
      </c>
      <c r="B5002" s="193" t="s">
        <v>751</v>
      </c>
      <c r="C5002" s="194">
        <v>42844</v>
      </c>
      <c r="D5002" s="194" t="s">
        <v>11334</v>
      </c>
      <c r="E5002" s="195" t="s">
        <v>15</v>
      </c>
      <c r="F5002" s="195">
        <v>427534</v>
      </c>
      <c r="G5002" s="195"/>
      <c r="H5002" s="196" t="s">
        <v>11335</v>
      </c>
      <c r="I5002" s="197">
        <v>50</v>
      </c>
      <c r="J5002" s="197">
        <v>0</v>
      </c>
      <c r="K5002" s="198">
        <f t="shared" si="78"/>
        <v>50</v>
      </c>
      <c r="L5002" s="199" t="s">
        <v>1580</v>
      </c>
    </row>
    <row r="5003" spans="1:12" ht="22.5">
      <c r="A5003" s="200">
        <v>513</v>
      </c>
      <c r="B5003" s="193" t="s">
        <v>751</v>
      </c>
      <c r="C5003" s="194">
        <v>42844</v>
      </c>
      <c r="D5003" s="194" t="s">
        <v>11336</v>
      </c>
      <c r="E5003" s="195" t="s">
        <v>15</v>
      </c>
      <c r="F5003" s="195">
        <v>427536</v>
      </c>
      <c r="G5003" s="195"/>
      <c r="H5003" s="196" t="s">
        <v>11337</v>
      </c>
      <c r="I5003" s="197">
        <v>50</v>
      </c>
      <c r="J5003" s="197">
        <v>0</v>
      </c>
      <c r="K5003" s="198">
        <f t="shared" si="78"/>
        <v>50</v>
      </c>
      <c r="L5003" s="199" t="s">
        <v>1580</v>
      </c>
    </row>
    <row r="5004" spans="1:12" ht="45">
      <c r="A5004" s="200">
        <v>25</v>
      </c>
      <c r="B5004" s="193" t="s">
        <v>1408</v>
      </c>
      <c r="C5004" s="194">
        <v>42844</v>
      </c>
      <c r="D5004" s="194" t="s">
        <v>11338</v>
      </c>
      <c r="E5004" s="195" t="s">
        <v>1728</v>
      </c>
      <c r="F5004" s="195">
        <v>13259612</v>
      </c>
      <c r="G5004" s="195"/>
      <c r="H5004" s="196" t="s">
        <v>11339</v>
      </c>
      <c r="I5004" s="197">
        <v>799850.86</v>
      </c>
      <c r="J5004" s="197">
        <v>0</v>
      </c>
      <c r="K5004" s="198">
        <f t="shared" si="78"/>
        <v>799850.86</v>
      </c>
      <c r="L5004" s="199" t="s">
        <v>1580</v>
      </c>
    </row>
    <row r="5005" spans="1:12" ht="45">
      <c r="A5005" s="200">
        <v>25</v>
      </c>
      <c r="B5005" s="193" t="s">
        <v>1408</v>
      </c>
      <c r="C5005" s="194">
        <v>42844</v>
      </c>
      <c r="D5005" s="194" t="s">
        <v>11340</v>
      </c>
      <c r="E5005" s="195" t="s">
        <v>1728</v>
      </c>
      <c r="F5005" s="195">
        <v>13259637</v>
      </c>
      <c r="G5005" s="195"/>
      <c r="H5005" s="196" t="s">
        <v>11341</v>
      </c>
      <c r="I5005" s="197">
        <v>335856.89</v>
      </c>
      <c r="J5005" s="197">
        <v>0</v>
      </c>
      <c r="K5005" s="198">
        <f t="shared" si="78"/>
        <v>335856.89</v>
      </c>
      <c r="L5005" s="199" t="s">
        <v>1580</v>
      </c>
    </row>
    <row r="5006" spans="1:12" ht="45">
      <c r="A5006" s="200">
        <v>25</v>
      </c>
      <c r="B5006" s="193" t="s">
        <v>1408</v>
      </c>
      <c r="C5006" s="194">
        <v>42844</v>
      </c>
      <c r="D5006" s="194" t="s">
        <v>11342</v>
      </c>
      <c r="E5006" s="195" t="s">
        <v>1728</v>
      </c>
      <c r="F5006" s="195">
        <v>13259806</v>
      </c>
      <c r="G5006" s="195"/>
      <c r="H5006" s="196" t="s">
        <v>11343</v>
      </c>
      <c r="I5006" s="197">
        <v>435013.55</v>
      </c>
      <c r="J5006" s="197">
        <v>0</v>
      </c>
      <c r="K5006" s="198">
        <f t="shared" si="78"/>
        <v>435013.55</v>
      </c>
      <c r="L5006" s="199" t="s">
        <v>1580</v>
      </c>
    </row>
    <row r="5007" spans="1:12" ht="45">
      <c r="A5007" s="200">
        <v>25</v>
      </c>
      <c r="B5007" s="193" t="s">
        <v>1408</v>
      </c>
      <c r="C5007" s="194">
        <v>42844</v>
      </c>
      <c r="D5007" s="194" t="s">
        <v>11344</v>
      </c>
      <c r="E5007" s="195" t="s">
        <v>1728</v>
      </c>
      <c r="F5007" s="195">
        <v>13259807</v>
      </c>
      <c r="G5007" s="195"/>
      <c r="H5007" s="196" t="s">
        <v>11345</v>
      </c>
      <c r="I5007" s="197">
        <v>39241.019999999997</v>
      </c>
      <c r="J5007" s="197">
        <v>0</v>
      </c>
      <c r="K5007" s="198">
        <f t="shared" si="78"/>
        <v>39241.019999999997</v>
      </c>
      <c r="L5007" s="199" t="s">
        <v>1580</v>
      </c>
    </row>
    <row r="5008" spans="1:12" ht="45">
      <c r="A5008" s="200">
        <v>25</v>
      </c>
      <c r="B5008" s="193" t="s">
        <v>1408</v>
      </c>
      <c r="C5008" s="194">
        <v>42844</v>
      </c>
      <c r="D5008" s="194" t="s">
        <v>11346</v>
      </c>
      <c r="E5008" s="195" t="s">
        <v>1728</v>
      </c>
      <c r="F5008" s="195">
        <v>13259808</v>
      </c>
      <c r="G5008" s="195"/>
      <c r="H5008" s="196" t="s">
        <v>11347</v>
      </c>
      <c r="I5008" s="197">
        <v>1061517</v>
      </c>
      <c r="J5008" s="197">
        <v>0</v>
      </c>
      <c r="K5008" s="198">
        <f t="shared" si="78"/>
        <v>1061517</v>
      </c>
      <c r="L5008" s="199" t="s">
        <v>1580</v>
      </c>
    </row>
    <row r="5009" spans="1:12" ht="45">
      <c r="A5009" s="200">
        <v>25</v>
      </c>
      <c r="B5009" s="193" t="s">
        <v>1408</v>
      </c>
      <c r="C5009" s="194">
        <v>42844</v>
      </c>
      <c r="D5009" s="194" t="s">
        <v>11348</v>
      </c>
      <c r="E5009" s="195" t="s">
        <v>1728</v>
      </c>
      <c r="F5009" s="195">
        <v>13259809</v>
      </c>
      <c r="G5009" s="195"/>
      <c r="H5009" s="196" t="s">
        <v>11349</v>
      </c>
      <c r="I5009" s="197">
        <v>324031.90999999997</v>
      </c>
      <c r="J5009" s="197">
        <v>0</v>
      </c>
      <c r="K5009" s="198">
        <f t="shared" si="78"/>
        <v>324031.90999999997</v>
      </c>
      <c r="L5009" s="199" t="s">
        <v>1580</v>
      </c>
    </row>
    <row r="5010" spans="1:12" ht="45">
      <c r="A5010" s="200">
        <v>25</v>
      </c>
      <c r="B5010" s="193" t="s">
        <v>1408</v>
      </c>
      <c r="C5010" s="194">
        <v>42844</v>
      </c>
      <c r="D5010" s="194" t="s">
        <v>11350</v>
      </c>
      <c r="E5010" s="195" t="s">
        <v>1728</v>
      </c>
      <c r="F5010" s="195">
        <v>13272608</v>
      </c>
      <c r="G5010" s="195"/>
      <c r="H5010" s="196" t="s">
        <v>11351</v>
      </c>
      <c r="I5010" s="197">
        <v>942212.02</v>
      </c>
      <c r="J5010" s="197">
        <v>0</v>
      </c>
      <c r="K5010" s="198">
        <f t="shared" si="78"/>
        <v>942212.02</v>
      </c>
      <c r="L5010" s="199" t="s">
        <v>1580</v>
      </c>
    </row>
    <row r="5011" spans="1:12" ht="45">
      <c r="A5011" s="200">
        <v>25</v>
      </c>
      <c r="B5011" s="193" t="s">
        <v>1408</v>
      </c>
      <c r="C5011" s="194">
        <v>42844</v>
      </c>
      <c r="D5011" s="194" t="s">
        <v>11352</v>
      </c>
      <c r="E5011" s="195" t="s">
        <v>1728</v>
      </c>
      <c r="F5011" s="195">
        <v>13272609</v>
      </c>
      <c r="G5011" s="195"/>
      <c r="H5011" s="196" t="s">
        <v>11353</v>
      </c>
      <c r="I5011" s="197">
        <v>735862.23</v>
      </c>
      <c r="J5011" s="197">
        <v>0</v>
      </c>
      <c r="K5011" s="198">
        <f t="shared" si="78"/>
        <v>735862.23</v>
      </c>
      <c r="L5011" s="199" t="s">
        <v>1580</v>
      </c>
    </row>
    <row r="5012" spans="1:12" ht="45">
      <c r="A5012" s="200">
        <v>25</v>
      </c>
      <c r="B5012" s="193" t="s">
        <v>1408</v>
      </c>
      <c r="C5012" s="194">
        <v>42844</v>
      </c>
      <c r="D5012" s="194" t="s">
        <v>11354</v>
      </c>
      <c r="E5012" s="195" t="s">
        <v>1728</v>
      </c>
      <c r="F5012" s="195">
        <v>13272653</v>
      </c>
      <c r="G5012" s="195"/>
      <c r="H5012" s="196" t="s">
        <v>11355</v>
      </c>
      <c r="I5012" s="197">
        <v>50666.2</v>
      </c>
      <c r="J5012" s="197">
        <v>0</v>
      </c>
      <c r="K5012" s="198">
        <f t="shared" si="78"/>
        <v>50666.2</v>
      </c>
      <c r="L5012" s="199" t="s">
        <v>1580</v>
      </c>
    </row>
    <row r="5013" spans="1:12" ht="45">
      <c r="A5013" s="200">
        <v>25</v>
      </c>
      <c r="B5013" s="193" t="s">
        <v>1408</v>
      </c>
      <c r="C5013" s="194">
        <v>42844</v>
      </c>
      <c r="D5013" s="194" t="s">
        <v>11356</v>
      </c>
      <c r="E5013" s="195" t="s">
        <v>1728</v>
      </c>
      <c r="F5013" s="195">
        <v>13272664</v>
      </c>
      <c r="G5013" s="195"/>
      <c r="H5013" s="196" t="s">
        <v>11357</v>
      </c>
      <c r="I5013" s="197">
        <v>182359.34</v>
      </c>
      <c r="J5013" s="197">
        <v>0</v>
      </c>
      <c r="K5013" s="198">
        <f t="shared" si="78"/>
        <v>182359.34</v>
      </c>
      <c r="L5013" s="199" t="s">
        <v>1580</v>
      </c>
    </row>
    <row r="5014" spans="1:12" ht="45">
      <c r="A5014" s="200">
        <v>25</v>
      </c>
      <c r="B5014" s="193" t="s">
        <v>1408</v>
      </c>
      <c r="C5014" s="194">
        <v>42844</v>
      </c>
      <c r="D5014" s="194" t="s">
        <v>11358</v>
      </c>
      <c r="E5014" s="195" t="s">
        <v>1728</v>
      </c>
      <c r="F5014" s="195">
        <v>13272912</v>
      </c>
      <c r="G5014" s="195"/>
      <c r="H5014" s="196" t="s">
        <v>11359</v>
      </c>
      <c r="I5014" s="197">
        <v>517297.87</v>
      </c>
      <c r="J5014" s="197">
        <v>0</v>
      </c>
      <c r="K5014" s="198">
        <f t="shared" si="78"/>
        <v>517297.87</v>
      </c>
      <c r="L5014" s="199" t="s">
        <v>1580</v>
      </c>
    </row>
    <row r="5015" spans="1:12" ht="45">
      <c r="A5015" s="200">
        <v>25</v>
      </c>
      <c r="B5015" s="193" t="s">
        <v>1408</v>
      </c>
      <c r="C5015" s="194">
        <v>42844</v>
      </c>
      <c r="D5015" s="194" t="s">
        <v>11360</v>
      </c>
      <c r="E5015" s="195" t="s">
        <v>1728</v>
      </c>
      <c r="F5015" s="195">
        <v>13272955</v>
      </c>
      <c r="G5015" s="195"/>
      <c r="H5015" s="196" t="s">
        <v>11361</v>
      </c>
      <c r="I5015" s="197">
        <v>752688.19</v>
      </c>
      <c r="J5015" s="197">
        <v>0</v>
      </c>
      <c r="K5015" s="198">
        <f t="shared" si="78"/>
        <v>752688.19</v>
      </c>
      <c r="L5015" s="199" t="s">
        <v>1580</v>
      </c>
    </row>
    <row r="5016" spans="1:12" ht="45">
      <c r="A5016" s="200">
        <v>25</v>
      </c>
      <c r="B5016" s="193" t="s">
        <v>1408</v>
      </c>
      <c r="C5016" s="194">
        <v>42844</v>
      </c>
      <c r="D5016" s="194" t="s">
        <v>11362</v>
      </c>
      <c r="E5016" s="195" t="s">
        <v>1728</v>
      </c>
      <c r="F5016" s="195">
        <v>13272976</v>
      </c>
      <c r="G5016" s="195"/>
      <c r="H5016" s="196" t="s">
        <v>11363</v>
      </c>
      <c r="I5016" s="197">
        <v>272528.67</v>
      </c>
      <c r="J5016" s="197">
        <v>0</v>
      </c>
      <c r="K5016" s="198">
        <f t="shared" si="78"/>
        <v>272528.67</v>
      </c>
      <c r="L5016" s="199" t="s">
        <v>1580</v>
      </c>
    </row>
    <row r="5017" spans="1:12" ht="33.75">
      <c r="A5017" s="200">
        <v>340</v>
      </c>
      <c r="B5017" s="193" t="s">
        <v>751</v>
      </c>
      <c r="C5017" s="194">
        <v>42845</v>
      </c>
      <c r="D5017" s="194" t="s">
        <v>11364</v>
      </c>
      <c r="E5017" s="195" t="s">
        <v>6</v>
      </c>
      <c r="F5017" s="195">
        <v>428507</v>
      </c>
      <c r="G5017" s="195"/>
      <c r="H5017" s="196" t="s">
        <v>11365</v>
      </c>
      <c r="I5017" s="197">
        <v>0</v>
      </c>
      <c r="J5017" s="197">
        <v>17711.97</v>
      </c>
      <c r="K5017" s="198">
        <f t="shared" si="78"/>
        <v>17711.97</v>
      </c>
      <c r="L5017" s="199" t="s">
        <v>1580</v>
      </c>
    </row>
    <row r="5018" spans="1:12" ht="33.75">
      <c r="A5018" s="200">
        <v>10</v>
      </c>
      <c r="B5018" s="193" t="s">
        <v>1384</v>
      </c>
      <c r="C5018" s="194">
        <v>42845</v>
      </c>
      <c r="D5018" s="194" t="s">
        <v>11366</v>
      </c>
      <c r="E5018" s="195" t="s">
        <v>6</v>
      </c>
      <c r="F5018" s="195">
        <v>428511</v>
      </c>
      <c r="G5018" s="195"/>
      <c r="H5018" s="196" t="s">
        <v>11367</v>
      </c>
      <c r="I5018" s="197">
        <v>0</v>
      </c>
      <c r="J5018" s="197">
        <v>139530.82</v>
      </c>
      <c r="K5018" s="198">
        <f t="shared" si="78"/>
        <v>139530.82</v>
      </c>
      <c r="L5018" s="199" t="s">
        <v>1580</v>
      </c>
    </row>
    <row r="5019" spans="1:12" ht="33.75">
      <c r="A5019" s="200" t="s">
        <v>628</v>
      </c>
      <c r="B5019" s="193" t="s">
        <v>627</v>
      </c>
      <c r="C5019" s="194">
        <v>42845</v>
      </c>
      <c r="D5019" s="194" t="s">
        <v>11368</v>
      </c>
      <c r="E5019" s="195" t="s">
        <v>6</v>
      </c>
      <c r="F5019" s="195">
        <v>827310</v>
      </c>
      <c r="G5019" s="195"/>
      <c r="H5019" s="196" t="s">
        <v>11369</v>
      </c>
      <c r="I5019" s="197">
        <v>0</v>
      </c>
      <c r="J5019" s="197">
        <v>1075.51</v>
      </c>
      <c r="K5019" s="198">
        <f t="shared" si="78"/>
        <v>1075.51</v>
      </c>
      <c r="L5019" s="199" t="s">
        <v>1580</v>
      </c>
    </row>
    <row r="5020" spans="1:12" ht="33.75">
      <c r="A5020" s="200">
        <v>342</v>
      </c>
      <c r="B5020" s="193" t="s">
        <v>751</v>
      </c>
      <c r="C5020" s="194">
        <v>42845</v>
      </c>
      <c r="D5020" s="194" t="s">
        <v>11370</v>
      </c>
      <c r="E5020" s="195" t="s">
        <v>6</v>
      </c>
      <c r="F5020" s="195">
        <v>885339</v>
      </c>
      <c r="G5020" s="195"/>
      <c r="H5020" s="196" t="s">
        <v>11371</v>
      </c>
      <c r="I5020" s="197">
        <v>0</v>
      </c>
      <c r="J5020" s="197">
        <v>289067.28999999998</v>
      </c>
      <c r="K5020" s="198">
        <f t="shared" si="78"/>
        <v>289067.28999999998</v>
      </c>
      <c r="L5020" s="199" t="s">
        <v>1580</v>
      </c>
    </row>
    <row r="5021" spans="1:12" ht="22.5">
      <c r="A5021" s="200">
        <v>117</v>
      </c>
      <c r="B5021" s="193" t="s">
        <v>751</v>
      </c>
      <c r="C5021" s="194">
        <v>42845</v>
      </c>
      <c r="D5021" s="194" t="s">
        <v>11372</v>
      </c>
      <c r="E5021" s="195" t="s">
        <v>11</v>
      </c>
      <c r="F5021" s="195">
        <v>885284</v>
      </c>
      <c r="G5021" s="195"/>
      <c r="H5021" s="196" t="s">
        <v>11373</v>
      </c>
      <c r="I5021" s="197">
        <v>50</v>
      </c>
      <c r="J5021" s="197">
        <v>0</v>
      </c>
      <c r="K5021" s="198">
        <f t="shared" si="78"/>
        <v>50</v>
      </c>
      <c r="L5021" s="199" t="s">
        <v>1580</v>
      </c>
    </row>
    <row r="5022" spans="1:12" ht="45">
      <c r="A5022" s="200">
        <v>513</v>
      </c>
      <c r="B5022" s="193" t="s">
        <v>751</v>
      </c>
      <c r="C5022" s="194">
        <v>42845</v>
      </c>
      <c r="D5022" s="194" t="s">
        <v>11374</v>
      </c>
      <c r="E5022" s="195" t="s">
        <v>15</v>
      </c>
      <c r="F5022" s="195">
        <v>2118</v>
      </c>
      <c r="G5022" s="195"/>
      <c r="H5022" s="196" t="s">
        <v>11375</v>
      </c>
      <c r="I5022" s="197">
        <v>542.54999999999995</v>
      </c>
      <c r="J5022" s="197">
        <v>0</v>
      </c>
      <c r="K5022" s="198">
        <f t="shared" si="78"/>
        <v>542.54999999999995</v>
      </c>
      <c r="L5022" s="199" t="s">
        <v>1580</v>
      </c>
    </row>
    <row r="5023" spans="1:12" ht="45">
      <c r="A5023" s="200">
        <v>594</v>
      </c>
      <c r="B5023" s="193" t="s">
        <v>751</v>
      </c>
      <c r="C5023" s="194">
        <v>42845</v>
      </c>
      <c r="D5023" s="194" t="s">
        <v>11376</v>
      </c>
      <c r="E5023" s="195" t="s">
        <v>15</v>
      </c>
      <c r="F5023" s="195">
        <v>2121</v>
      </c>
      <c r="G5023" s="195"/>
      <c r="H5023" s="196" t="s">
        <v>11377</v>
      </c>
      <c r="I5023" s="197">
        <v>2890.18</v>
      </c>
      <c r="J5023" s="197">
        <v>0</v>
      </c>
      <c r="K5023" s="198">
        <f t="shared" si="78"/>
        <v>2890.18</v>
      </c>
      <c r="L5023" s="199" t="s">
        <v>1580</v>
      </c>
    </row>
    <row r="5024" spans="1:12" ht="22.5">
      <c r="A5024" s="200">
        <v>340</v>
      </c>
      <c r="B5024" s="193" t="s">
        <v>751</v>
      </c>
      <c r="C5024" s="194">
        <v>42845</v>
      </c>
      <c r="D5024" s="194" t="s">
        <v>11378</v>
      </c>
      <c r="E5024" s="195" t="s">
        <v>15</v>
      </c>
      <c r="F5024" s="195">
        <v>428508</v>
      </c>
      <c r="G5024" s="195"/>
      <c r="H5024" s="196" t="s">
        <v>11379</v>
      </c>
      <c r="I5024" s="197">
        <v>50</v>
      </c>
      <c r="J5024" s="197">
        <v>0</v>
      </c>
      <c r="K5024" s="198">
        <f t="shared" si="78"/>
        <v>50</v>
      </c>
      <c r="L5024" s="199" t="s">
        <v>1580</v>
      </c>
    </row>
    <row r="5025" spans="1:12" ht="33.75">
      <c r="A5025" s="200">
        <v>10</v>
      </c>
      <c r="B5025" s="193" t="s">
        <v>1384</v>
      </c>
      <c r="C5025" s="194">
        <v>42845</v>
      </c>
      <c r="D5025" s="194" t="s">
        <v>11380</v>
      </c>
      <c r="E5025" s="195" t="s">
        <v>15</v>
      </c>
      <c r="F5025" s="195">
        <v>428512</v>
      </c>
      <c r="G5025" s="195"/>
      <c r="H5025" s="196" t="s">
        <v>11381</v>
      </c>
      <c r="I5025" s="197">
        <v>50</v>
      </c>
      <c r="J5025" s="197">
        <v>0</v>
      </c>
      <c r="K5025" s="198">
        <f t="shared" si="78"/>
        <v>50</v>
      </c>
      <c r="L5025" s="199" t="s">
        <v>1580</v>
      </c>
    </row>
    <row r="5026" spans="1:12" ht="33.75">
      <c r="A5026" s="200">
        <v>10</v>
      </c>
      <c r="B5026" s="193" t="s">
        <v>1384</v>
      </c>
      <c r="C5026" s="194">
        <v>42846</v>
      </c>
      <c r="D5026" s="194" t="s">
        <v>11382</v>
      </c>
      <c r="E5026" s="195" t="s">
        <v>6</v>
      </c>
      <c r="F5026" s="195">
        <v>428878</v>
      </c>
      <c r="G5026" s="195"/>
      <c r="H5026" s="196" t="s">
        <v>11383</v>
      </c>
      <c r="I5026" s="197">
        <v>0</v>
      </c>
      <c r="J5026" s="197">
        <v>7374.5</v>
      </c>
      <c r="K5026" s="198">
        <f t="shared" si="78"/>
        <v>7374.5</v>
      </c>
      <c r="L5026" s="199" t="s">
        <v>1580</v>
      </c>
    </row>
    <row r="5027" spans="1:12" ht="33.75">
      <c r="A5027" s="200" t="s">
        <v>631</v>
      </c>
      <c r="B5027" s="193" t="s">
        <v>632</v>
      </c>
      <c r="C5027" s="194">
        <v>42846</v>
      </c>
      <c r="D5027" s="194" t="s">
        <v>11384</v>
      </c>
      <c r="E5027" s="195" t="s">
        <v>6</v>
      </c>
      <c r="F5027" s="195">
        <v>70398</v>
      </c>
      <c r="G5027" s="195"/>
      <c r="H5027" s="196" t="s">
        <v>11385</v>
      </c>
      <c r="I5027" s="197">
        <v>0</v>
      </c>
      <c r="J5027" s="197">
        <v>212375.57</v>
      </c>
      <c r="K5027" s="198">
        <f t="shared" si="78"/>
        <v>212375.57</v>
      </c>
      <c r="L5027" s="199" t="s">
        <v>1580</v>
      </c>
    </row>
    <row r="5028" spans="1:12" ht="22.5">
      <c r="A5028" s="200">
        <v>273</v>
      </c>
      <c r="B5028" s="193" t="s">
        <v>751</v>
      </c>
      <c r="C5028" s="194">
        <v>42846</v>
      </c>
      <c r="D5028" s="194" t="s">
        <v>11386</v>
      </c>
      <c r="E5028" s="195" t="s">
        <v>6</v>
      </c>
      <c r="F5028" s="195">
        <v>827469</v>
      </c>
      <c r="G5028" s="195"/>
      <c r="H5028" s="196" t="s">
        <v>11387</v>
      </c>
      <c r="I5028" s="197">
        <v>0</v>
      </c>
      <c r="J5028" s="197">
        <v>147892</v>
      </c>
      <c r="K5028" s="198">
        <f t="shared" si="78"/>
        <v>147892</v>
      </c>
      <c r="L5028" s="199" t="s">
        <v>1580</v>
      </c>
    </row>
    <row r="5029" spans="1:12" ht="33.75">
      <c r="A5029" s="200" t="s">
        <v>629</v>
      </c>
      <c r="B5029" s="193" t="s">
        <v>751</v>
      </c>
      <c r="C5029" s="194">
        <v>42846</v>
      </c>
      <c r="D5029" s="194" t="s">
        <v>11388</v>
      </c>
      <c r="E5029" s="195" t="s">
        <v>6</v>
      </c>
      <c r="F5029" s="195">
        <v>827710</v>
      </c>
      <c r="G5029" s="195"/>
      <c r="H5029" s="196" t="s">
        <v>11389</v>
      </c>
      <c r="I5029" s="197">
        <v>0</v>
      </c>
      <c r="J5029" s="197">
        <v>20000</v>
      </c>
      <c r="K5029" s="198">
        <f t="shared" si="78"/>
        <v>20000</v>
      </c>
      <c r="L5029" s="199" t="s">
        <v>1580</v>
      </c>
    </row>
    <row r="5030" spans="1:12" ht="33.75">
      <c r="A5030" s="200" t="s">
        <v>628</v>
      </c>
      <c r="B5030" s="193" t="s">
        <v>627</v>
      </c>
      <c r="C5030" s="194">
        <v>42846</v>
      </c>
      <c r="D5030" s="194" t="s">
        <v>11390</v>
      </c>
      <c r="E5030" s="195" t="s">
        <v>6</v>
      </c>
      <c r="F5030" s="195">
        <v>827818</v>
      </c>
      <c r="G5030" s="195"/>
      <c r="H5030" s="196" t="s">
        <v>11391</v>
      </c>
      <c r="I5030" s="197">
        <v>0</v>
      </c>
      <c r="J5030" s="197">
        <v>205717.76000000001</v>
      </c>
      <c r="K5030" s="198">
        <f t="shared" si="78"/>
        <v>205717.76000000001</v>
      </c>
      <c r="L5030" s="199" t="s">
        <v>1580</v>
      </c>
    </row>
    <row r="5031" spans="1:12" ht="22.5">
      <c r="A5031" s="200">
        <v>523</v>
      </c>
      <c r="B5031" s="193" t="s">
        <v>751</v>
      </c>
      <c r="C5031" s="194">
        <v>42846</v>
      </c>
      <c r="D5031" s="194" t="s">
        <v>11392</v>
      </c>
      <c r="E5031" s="195" t="s">
        <v>6</v>
      </c>
      <c r="F5031" s="195">
        <v>827833</v>
      </c>
      <c r="G5031" s="195"/>
      <c r="H5031" s="196" t="s">
        <v>11393</v>
      </c>
      <c r="I5031" s="197">
        <v>0</v>
      </c>
      <c r="J5031" s="197">
        <v>3100</v>
      </c>
      <c r="K5031" s="198">
        <f t="shared" si="78"/>
        <v>3100</v>
      </c>
      <c r="L5031" s="199" t="s">
        <v>1580</v>
      </c>
    </row>
    <row r="5032" spans="1:12" ht="45">
      <c r="A5032" s="200" t="s">
        <v>629</v>
      </c>
      <c r="B5032" s="193" t="s">
        <v>751</v>
      </c>
      <c r="C5032" s="194">
        <v>42846</v>
      </c>
      <c r="D5032" s="194" t="s">
        <v>11394</v>
      </c>
      <c r="E5032" s="195" t="s">
        <v>6</v>
      </c>
      <c r="F5032" s="195">
        <v>885381</v>
      </c>
      <c r="G5032" s="195"/>
      <c r="H5032" s="196" t="s">
        <v>11395</v>
      </c>
      <c r="I5032" s="197">
        <v>0</v>
      </c>
      <c r="J5032" s="197">
        <v>10711.33</v>
      </c>
      <c r="K5032" s="198">
        <f t="shared" si="78"/>
        <v>10711.33</v>
      </c>
      <c r="L5032" s="199" t="s">
        <v>1580</v>
      </c>
    </row>
    <row r="5033" spans="1:12" ht="45">
      <c r="A5033" s="200" t="s">
        <v>628</v>
      </c>
      <c r="B5033" s="193" t="s">
        <v>627</v>
      </c>
      <c r="C5033" s="194">
        <v>42846</v>
      </c>
      <c r="D5033" s="194" t="s">
        <v>11396</v>
      </c>
      <c r="E5033" s="195" t="s">
        <v>6</v>
      </c>
      <c r="F5033" s="195">
        <v>885457</v>
      </c>
      <c r="G5033" s="195"/>
      <c r="H5033" s="196" t="s">
        <v>11397</v>
      </c>
      <c r="I5033" s="197">
        <v>0</v>
      </c>
      <c r="J5033" s="197">
        <v>22482755</v>
      </c>
      <c r="K5033" s="198">
        <f t="shared" si="78"/>
        <v>22482755</v>
      </c>
      <c r="L5033" s="199" t="s">
        <v>1580</v>
      </c>
    </row>
    <row r="5034" spans="1:12" ht="45">
      <c r="A5034" s="200">
        <v>25</v>
      </c>
      <c r="B5034" s="193" t="s">
        <v>1408</v>
      </c>
      <c r="C5034" s="194">
        <v>42846</v>
      </c>
      <c r="D5034" s="194" t="s">
        <v>11398</v>
      </c>
      <c r="E5034" s="195" t="s">
        <v>1728</v>
      </c>
      <c r="F5034" s="195">
        <v>13304020</v>
      </c>
      <c r="G5034" s="195"/>
      <c r="H5034" s="196" t="s">
        <v>11399</v>
      </c>
      <c r="I5034" s="197">
        <v>773869.32</v>
      </c>
      <c r="J5034" s="197">
        <v>0</v>
      </c>
      <c r="K5034" s="198">
        <f t="shared" si="78"/>
        <v>773869.32</v>
      </c>
      <c r="L5034" s="199" t="s">
        <v>1580</v>
      </c>
    </row>
    <row r="5035" spans="1:12" ht="45">
      <c r="A5035" s="200">
        <v>25</v>
      </c>
      <c r="B5035" s="193" t="s">
        <v>1408</v>
      </c>
      <c r="C5035" s="194">
        <v>42846</v>
      </c>
      <c r="D5035" s="194" t="s">
        <v>11400</v>
      </c>
      <c r="E5035" s="195" t="s">
        <v>1728</v>
      </c>
      <c r="F5035" s="195">
        <v>13304049</v>
      </c>
      <c r="G5035" s="195"/>
      <c r="H5035" s="196" t="s">
        <v>11401</v>
      </c>
      <c r="I5035" s="197">
        <v>1835508.05</v>
      </c>
      <c r="J5035" s="197">
        <v>0</v>
      </c>
      <c r="K5035" s="198">
        <f t="shared" si="78"/>
        <v>1835508.05</v>
      </c>
      <c r="L5035" s="199" t="s">
        <v>1580</v>
      </c>
    </row>
    <row r="5036" spans="1:12" ht="45">
      <c r="A5036" s="200">
        <v>25</v>
      </c>
      <c r="B5036" s="193" t="s">
        <v>1408</v>
      </c>
      <c r="C5036" s="194">
        <v>42846</v>
      </c>
      <c r="D5036" s="194" t="s">
        <v>11402</v>
      </c>
      <c r="E5036" s="195" t="s">
        <v>1728</v>
      </c>
      <c r="F5036" s="195">
        <v>13304412</v>
      </c>
      <c r="G5036" s="195"/>
      <c r="H5036" s="196" t="s">
        <v>11403</v>
      </c>
      <c r="I5036" s="197">
        <v>713231.34</v>
      </c>
      <c r="J5036" s="197">
        <v>0</v>
      </c>
      <c r="K5036" s="198">
        <f t="shared" si="78"/>
        <v>713231.34</v>
      </c>
      <c r="L5036" s="199" t="s">
        <v>1580</v>
      </c>
    </row>
    <row r="5037" spans="1:12" ht="45">
      <c r="A5037" s="200">
        <v>25</v>
      </c>
      <c r="B5037" s="193" t="s">
        <v>1408</v>
      </c>
      <c r="C5037" s="194">
        <v>42846</v>
      </c>
      <c r="D5037" s="194" t="s">
        <v>11404</v>
      </c>
      <c r="E5037" s="195" t="s">
        <v>1728</v>
      </c>
      <c r="F5037" s="195">
        <v>13304413</v>
      </c>
      <c r="G5037" s="195"/>
      <c r="H5037" s="196" t="s">
        <v>11405</v>
      </c>
      <c r="I5037" s="197">
        <v>5033601.25</v>
      </c>
      <c r="J5037" s="197">
        <v>0</v>
      </c>
      <c r="K5037" s="198">
        <f t="shared" si="78"/>
        <v>5033601.25</v>
      </c>
      <c r="L5037" s="199" t="s">
        <v>1580</v>
      </c>
    </row>
    <row r="5038" spans="1:12" ht="45">
      <c r="A5038" s="200">
        <v>25</v>
      </c>
      <c r="B5038" s="193" t="s">
        <v>1408</v>
      </c>
      <c r="C5038" s="194">
        <v>42846</v>
      </c>
      <c r="D5038" s="194" t="s">
        <v>11406</v>
      </c>
      <c r="E5038" s="195" t="s">
        <v>1728</v>
      </c>
      <c r="F5038" s="195">
        <v>13304629</v>
      </c>
      <c r="G5038" s="195"/>
      <c r="H5038" s="196" t="s">
        <v>11407</v>
      </c>
      <c r="I5038" s="197">
        <v>265264.99</v>
      </c>
      <c r="J5038" s="197">
        <v>0</v>
      </c>
      <c r="K5038" s="198">
        <f t="shared" si="78"/>
        <v>265264.99</v>
      </c>
      <c r="L5038" s="199" t="s">
        <v>1580</v>
      </c>
    </row>
    <row r="5039" spans="1:12" ht="45">
      <c r="A5039" s="200">
        <v>25</v>
      </c>
      <c r="B5039" s="193" t="s">
        <v>1408</v>
      </c>
      <c r="C5039" s="194">
        <v>42846</v>
      </c>
      <c r="D5039" s="194" t="s">
        <v>11408</v>
      </c>
      <c r="E5039" s="195" t="s">
        <v>1728</v>
      </c>
      <c r="F5039" s="195">
        <v>13305336</v>
      </c>
      <c r="G5039" s="195"/>
      <c r="H5039" s="196" t="s">
        <v>11409</v>
      </c>
      <c r="I5039" s="197">
        <v>804553.85</v>
      </c>
      <c r="J5039" s="197">
        <v>0</v>
      </c>
      <c r="K5039" s="198">
        <f t="shared" si="78"/>
        <v>804553.85</v>
      </c>
      <c r="L5039" s="199" t="s">
        <v>1580</v>
      </c>
    </row>
    <row r="5040" spans="1:12" ht="45">
      <c r="A5040" s="200">
        <v>25</v>
      </c>
      <c r="B5040" s="193" t="s">
        <v>1408</v>
      </c>
      <c r="C5040" s="194">
        <v>42846</v>
      </c>
      <c r="D5040" s="194" t="s">
        <v>11410</v>
      </c>
      <c r="E5040" s="195" t="s">
        <v>1728</v>
      </c>
      <c r="F5040" s="195">
        <v>13305213</v>
      </c>
      <c r="G5040" s="195"/>
      <c r="H5040" s="196" t="s">
        <v>11411</v>
      </c>
      <c r="I5040" s="197">
        <v>328140.84000000003</v>
      </c>
      <c r="J5040" s="197">
        <v>0</v>
      </c>
      <c r="K5040" s="198">
        <f t="shared" si="78"/>
        <v>328140.84000000003</v>
      </c>
      <c r="L5040" s="199" t="s">
        <v>1580</v>
      </c>
    </row>
    <row r="5041" spans="1:12" ht="45">
      <c r="A5041" s="200">
        <v>25</v>
      </c>
      <c r="B5041" s="193" t="s">
        <v>1408</v>
      </c>
      <c r="C5041" s="194">
        <v>42846</v>
      </c>
      <c r="D5041" s="194" t="s">
        <v>11412</v>
      </c>
      <c r="E5041" s="195" t="s">
        <v>1728</v>
      </c>
      <c r="F5041" s="195">
        <v>13305358</v>
      </c>
      <c r="G5041" s="195"/>
      <c r="H5041" s="196" t="s">
        <v>11413</v>
      </c>
      <c r="I5041" s="197">
        <v>262017.46</v>
      </c>
      <c r="J5041" s="197">
        <v>0</v>
      </c>
      <c r="K5041" s="198">
        <f t="shared" si="78"/>
        <v>262017.46</v>
      </c>
      <c r="L5041" s="199" t="s">
        <v>1580</v>
      </c>
    </row>
    <row r="5042" spans="1:12" ht="45">
      <c r="A5042" s="200">
        <v>25</v>
      </c>
      <c r="B5042" s="193" t="s">
        <v>1408</v>
      </c>
      <c r="C5042" s="194">
        <v>42846</v>
      </c>
      <c r="D5042" s="194" t="s">
        <v>11414</v>
      </c>
      <c r="E5042" s="195" t="s">
        <v>1728</v>
      </c>
      <c r="F5042" s="195">
        <v>13306294</v>
      </c>
      <c r="G5042" s="195"/>
      <c r="H5042" s="196" t="s">
        <v>11415</v>
      </c>
      <c r="I5042" s="197">
        <v>91473.86</v>
      </c>
      <c r="J5042" s="197">
        <v>0</v>
      </c>
      <c r="K5042" s="198">
        <f t="shared" si="78"/>
        <v>91473.86</v>
      </c>
      <c r="L5042" s="199" t="s">
        <v>1580</v>
      </c>
    </row>
    <row r="5043" spans="1:12" ht="45">
      <c r="A5043" s="200">
        <v>25</v>
      </c>
      <c r="B5043" s="193" t="s">
        <v>1408</v>
      </c>
      <c r="C5043" s="194">
        <v>42846</v>
      </c>
      <c r="D5043" s="194" t="s">
        <v>11416</v>
      </c>
      <c r="E5043" s="195" t="s">
        <v>1728</v>
      </c>
      <c r="F5043" s="195">
        <v>13306767</v>
      </c>
      <c r="G5043" s="195"/>
      <c r="H5043" s="196" t="s">
        <v>11417</v>
      </c>
      <c r="I5043" s="197">
        <v>1181053.3400000001</v>
      </c>
      <c r="J5043" s="197">
        <v>0</v>
      </c>
      <c r="K5043" s="198">
        <f t="shared" si="78"/>
        <v>1181053.3400000001</v>
      </c>
      <c r="L5043" s="199" t="s">
        <v>1580</v>
      </c>
    </row>
    <row r="5044" spans="1:12" ht="45">
      <c r="A5044" s="200">
        <v>25</v>
      </c>
      <c r="B5044" s="193" t="s">
        <v>1408</v>
      </c>
      <c r="C5044" s="194">
        <v>42846</v>
      </c>
      <c r="D5044" s="194" t="s">
        <v>11418</v>
      </c>
      <c r="E5044" s="195" t="s">
        <v>1728</v>
      </c>
      <c r="F5044" s="195">
        <v>13307820</v>
      </c>
      <c r="G5044" s="195"/>
      <c r="H5044" s="196" t="s">
        <v>11419</v>
      </c>
      <c r="I5044" s="197">
        <v>491652.91</v>
      </c>
      <c r="J5044" s="197">
        <v>0</v>
      </c>
      <c r="K5044" s="198">
        <f t="shared" si="78"/>
        <v>491652.91</v>
      </c>
      <c r="L5044" s="199" t="s">
        <v>1580</v>
      </c>
    </row>
    <row r="5045" spans="1:12" ht="45">
      <c r="A5045" s="200">
        <v>25</v>
      </c>
      <c r="B5045" s="193" t="s">
        <v>1408</v>
      </c>
      <c r="C5045" s="194">
        <v>42846</v>
      </c>
      <c r="D5045" s="194" t="s">
        <v>11420</v>
      </c>
      <c r="E5045" s="195" t="s">
        <v>1728</v>
      </c>
      <c r="F5045" s="195">
        <v>13308037</v>
      </c>
      <c r="G5045" s="195"/>
      <c r="H5045" s="196" t="s">
        <v>11421</v>
      </c>
      <c r="I5045" s="197">
        <v>1273487.6599999999</v>
      </c>
      <c r="J5045" s="197">
        <v>0</v>
      </c>
      <c r="K5045" s="198">
        <f t="shared" si="78"/>
        <v>1273487.6599999999</v>
      </c>
      <c r="L5045" s="199" t="s">
        <v>1580</v>
      </c>
    </row>
    <row r="5046" spans="1:12" ht="45">
      <c r="A5046" s="200">
        <v>25</v>
      </c>
      <c r="B5046" s="193" t="s">
        <v>1408</v>
      </c>
      <c r="C5046" s="194">
        <v>42846</v>
      </c>
      <c r="D5046" s="194" t="s">
        <v>11422</v>
      </c>
      <c r="E5046" s="195" t="s">
        <v>1728</v>
      </c>
      <c r="F5046" s="195">
        <v>13308039</v>
      </c>
      <c r="G5046" s="195"/>
      <c r="H5046" s="196" t="s">
        <v>11423</v>
      </c>
      <c r="I5046" s="197">
        <v>35901.03</v>
      </c>
      <c r="J5046" s="197">
        <v>0</v>
      </c>
      <c r="K5046" s="198">
        <f t="shared" si="78"/>
        <v>35901.03</v>
      </c>
      <c r="L5046" s="199" t="s">
        <v>1580</v>
      </c>
    </row>
    <row r="5047" spans="1:12" ht="45">
      <c r="A5047" s="200">
        <v>25</v>
      </c>
      <c r="B5047" s="193" t="s">
        <v>1408</v>
      </c>
      <c r="C5047" s="194">
        <v>42846</v>
      </c>
      <c r="D5047" s="194" t="s">
        <v>11424</v>
      </c>
      <c r="E5047" s="195" t="s">
        <v>1728</v>
      </c>
      <c r="F5047" s="195">
        <v>13308041</v>
      </c>
      <c r="G5047" s="195"/>
      <c r="H5047" s="196" t="s">
        <v>11425</v>
      </c>
      <c r="I5047" s="197">
        <v>176116.63</v>
      </c>
      <c r="J5047" s="197">
        <v>0</v>
      </c>
      <c r="K5047" s="198">
        <f t="shared" si="78"/>
        <v>176116.63</v>
      </c>
      <c r="L5047" s="199" t="s">
        <v>1580</v>
      </c>
    </row>
    <row r="5048" spans="1:12" ht="45">
      <c r="A5048" s="200">
        <v>25</v>
      </c>
      <c r="B5048" s="193" t="s">
        <v>1408</v>
      </c>
      <c r="C5048" s="194">
        <v>42846</v>
      </c>
      <c r="D5048" s="194" t="s">
        <v>11426</v>
      </c>
      <c r="E5048" s="195" t="s">
        <v>1728</v>
      </c>
      <c r="F5048" s="195">
        <v>13308045</v>
      </c>
      <c r="G5048" s="195"/>
      <c r="H5048" s="196" t="s">
        <v>11427</v>
      </c>
      <c r="I5048" s="197">
        <v>738911.06</v>
      </c>
      <c r="J5048" s="197">
        <v>0</v>
      </c>
      <c r="K5048" s="198">
        <f t="shared" si="78"/>
        <v>738911.06</v>
      </c>
      <c r="L5048" s="199" t="s">
        <v>1580</v>
      </c>
    </row>
    <row r="5049" spans="1:12" ht="45">
      <c r="A5049" s="200">
        <v>132</v>
      </c>
      <c r="B5049" s="193" t="s">
        <v>751</v>
      </c>
      <c r="C5049" s="194">
        <v>42846</v>
      </c>
      <c r="D5049" s="194" t="s">
        <v>11428</v>
      </c>
      <c r="E5049" s="195" t="s">
        <v>11</v>
      </c>
      <c r="F5049" s="195">
        <v>885390</v>
      </c>
      <c r="G5049" s="195"/>
      <c r="H5049" s="196" t="s">
        <v>11429</v>
      </c>
      <c r="I5049" s="197">
        <v>270</v>
      </c>
      <c r="J5049" s="197">
        <v>0</v>
      </c>
      <c r="K5049" s="198">
        <f t="shared" si="78"/>
        <v>270</v>
      </c>
      <c r="L5049" s="199" t="s">
        <v>1580</v>
      </c>
    </row>
    <row r="5050" spans="1:12" ht="22.5">
      <c r="A5050" s="200">
        <v>117</v>
      </c>
      <c r="B5050" s="193" t="s">
        <v>751</v>
      </c>
      <c r="C5050" s="194">
        <v>42846</v>
      </c>
      <c r="D5050" s="194" t="s">
        <v>11430</v>
      </c>
      <c r="E5050" s="195" t="s">
        <v>11</v>
      </c>
      <c r="F5050" s="195">
        <v>885424</v>
      </c>
      <c r="G5050" s="195"/>
      <c r="H5050" s="196" t="s">
        <v>11431</v>
      </c>
      <c r="I5050" s="197">
        <v>50</v>
      </c>
      <c r="J5050" s="197">
        <v>0</v>
      </c>
      <c r="K5050" s="198">
        <f t="shared" si="78"/>
        <v>50</v>
      </c>
      <c r="L5050" s="199" t="s">
        <v>1580</v>
      </c>
    </row>
    <row r="5051" spans="1:12" ht="22.5">
      <c r="A5051" s="200">
        <v>119</v>
      </c>
      <c r="B5051" s="193" t="s">
        <v>751</v>
      </c>
      <c r="C5051" s="194">
        <v>42846</v>
      </c>
      <c r="D5051" s="194" t="s">
        <v>11432</v>
      </c>
      <c r="E5051" s="195" t="s">
        <v>11</v>
      </c>
      <c r="F5051" s="195">
        <v>885473</v>
      </c>
      <c r="G5051" s="195"/>
      <c r="H5051" s="196" t="s">
        <v>11433</v>
      </c>
      <c r="I5051" s="197">
        <v>50</v>
      </c>
      <c r="J5051" s="197">
        <v>0</v>
      </c>
      <c r="K5051" s="198">
        <f t="shared" si="78"/>
        <v>50</v>
      </c>
      <c r="L5051" s="199" t="s">
        <v>1580</v>
      </c>
    </row>
    <row r="5052" spans="1:12" ht="22.5">
      <c r="A5052" s="200">
        <v>117</v>
      </c>
      <c r="B5052" s="193" t="s">
        <v>751</v>
      </c>
      <c r="C5052" s="194">
        <v>42846</v>
      </c>
      <c r="D5052" s="194" t="s">
        <v>11434</v>
      </c>
      <c r="E5052" s="195" t="s">
        <v>11</v>
      </c>
      <c r="F5052" s="195">
        <v>885475</v>
      </c>
      <c r="G5052" s="195"/>
      <c r="H5052" s="196" t="s">
        <v>11435</v>
      </c>
      <c r="I5052" s="197">
        <v>50</v>
      </c>
      <c r="J5052" s="197">
        <v>0</v>
      </c>
      <c r="K5052" s="198">
        <f t="shared" si="78"/>
        <v>50</v>
      </c>
      <c r="L5052" s="199" t="s">
        <v>1580</v>
      </c>
    </row>
    <row r="5053" spans="1:12" ht="22.5">
      <c r="A5053" s="200">
        <v>117</v>
      </c>
      <c r="B5053" s="193" t="s">
        <v>751</v>
      </c>
      <c r="C5053" s="194">
        <v>42846</v>
      </c>
      <c r="D5053" s="194" t="s">
        <v>11436</v>
      </c>
      <c r="E5053" s="195" t="s">
        <v>11</v>
      </c>
      <c r="F5053" s="195">
        <v>885476</v>
      </c>
      <c r="G5053" s="195"/>
      <c r="H5053" s="196" t="s">
        <v>11437</v>
      </c>
      <c r="I5053" s="197">
        <v>50</v>
      </c>
      <c r="J5053" s="197">
        <v>0</v>
      </c>
      <c r="K5053" s="198">
        <f t="shared" si="78"/>
        <v>50</v>
      </c>
      <c r="L5053" s="199" t="s">
        <v>1580</v>
      </c>
    </row>
    <row r="5054" spans="1:12" ht="45">
      <c r="A5054" s="200" t="s">
        <v>628</v>
      </c>
      <c r="B5054" s="193" t="s">
        <v>627</v>
      </c>
      <c r="C5054" s="194">
        <v>42846</v>
      </c>
      <c r="D5054" s="194" t="s">
        <v>11438</v>
      </c>
      <c r="E5054" s="195" t="s">
        <v>11</v>
      </c>
      <c r="F5054" s="195">
        <v>885477</v>
      </c>
      <c r="G5054" s="195"/>
      <c r="H5054" s="196" t="s">
        <v>11439</v>
      </c>
      <c r="I5054" s="197">
        <v>50</v>
      </c>
      <c r="J5054" s="197">
        <v>0</v>
      </c>
      <c r="K5054" s="198">
        <f t="shared" si="78"/>
        <v>50</v>
      </c>
      <c r="L5054" s="199" t="s">
        <v>1580</v>
      </c>
    </row>
    <row r="5055" spans="1:12" ht="22.5">
      <c r="A5055" s="200">
        <v>117</v>
      </c>
      <c r="B5055" s="193" t="s">
        <v>751</v>
      </c>
      <c r="C5055" s="194">
        <v>42846</v>
      </c>
      <c r="D5055" s="194" t="s">
        <v>11440</v>
      </c>
      <c r="E5055" s="195" t="s">
        <v>11</v>
      </c>
      <c r="F5055" s="195">
        <v>885481</v>
      </c>
      <c r="G5055" s="195"/>
      <c r="H5055" s="196" t="s">
        <v>11441</v>
      </c>
      <c r="I5055" s="197">
        <v>50</v>
      </c>
      <c r="J5055" s="197">
        <v>0</v>
      </c>
      <c r="K5055" s="198">
        <f t="shared" si="78"/>
        <v>50</v>
      </c>
      <c r="L5055" s="199" t="s">
        <v>1580</v>
      </c>
    </row>
    <row r="5056" spans="1:12" ht="45">
      <c r="A5056" s="200">
        <v>513</v>
      </c>
      <c r="B5056" s="193" t="s">
        <v>751</v>
      </c>
      <c r="C5056" s="194">
        <v>42846</v>
      </c>
      <c r="D5056" s="194" t="s">
        <v>11442</v>
      </c>
      <c r="E5056" s="195" t="s">
        <v>13</v>
      </c>
      <c r="F5056" s="195">
        <v>885483</v>
      </c>
      <c r="G5056" s="195"/>
      <c r="H5056" s="196" t="s">
        <v>11443</v>
      </c>
      <c r="I5056" s="197">
        <v>84703.2</v>
      </c>
      <c r="J5056" s="197">
        <v>0</v>
      </c>
      <c r="K5056" s="198">
        <f t="shared" si="78"/>
        <v>84703.2</v>
      </c>
      <c r="L5056" s="199" t="s">
        <v>1580</v>
      </c>
    </row>
    <row r="5057" spans="1:12" ht="45">
      <c r="A5057" s="200">
        <v>25</v>
      </c>
      <c r="B5057" s="193" t="s">
        <v>1408</v>
      </c>
      <c r="C5057" s="194">
        <v>42846</v>
      </c>
      <c r="D5057" s="194" t="s">
        <v>11444</v>
      </c>
      <c r="E5057" s="195" t="s">
        <v>15</v>
      </c>
      <c r="F5057" s="195">
        <v>2125</v>
      </c>
      <c r="G5057" s="195"/>
      <c r="H5057" s="196" t="s">
        <v>11445</v>
      </c>
      <c r="I5057" s="197">
        <v>50</v>
      </c>
      <c r="J5057" s="197">
        <v>0</v>
      </c>
      <c r="K5057" s="198">
        <f t="shared" si="78"/>
        <v>50</v>
      </c>
      <c r="L5057" s="199" t="s">
        <v>1580</v>
      </c>
    </row>
    <row r="5058" spans="1:12" ht="22.5">
      <c r="A5058" s="200">
        <v>513</v>
      </c>
      <c r="B5058" s="193" t="s">
        <v>751</v>
      </c>
      <c r="C5058" s="194">
        <v>42846</v>
      </c>
      <c r="D5058" s="194" t="s">
        <v>11446</v>
      </c>
      <c r="E5058" s="195" t="s">
        <v>15</v>
      </c>
      <c r="F5058" s="195">
        <v>428877</v>
      </c>
      <c r="G5058" s="195"/>
      <c r="H5058" s="196" t="s">
        <v>1314</v>
      </c>
      <c r="I5058" s="197">
        <v>50</v>
      </c>
      <c r="J5058" s="197">
        <v>0</v>
      </c>
      <c r="K5058" s="198">
        <f t="shared" si="78"/>
        <v>50</v>
      </c>
      <c r="L5058" s="199" t="s">
        <v>1580</v>
      </c>
    </row>
    <row r="5059" spans="1:12" ht="33.75">
      <c r="A5059" s="200">
        <v>10</v>
      </c>
      <c r="B5059" s="193" t="s">
        <v>1384</v>
      </c>
      <c r="C5059" s="194">
        <v>42846</v>
      </c>
      <c r="D5059" s="194" t="s">
        <v>11447</v>
      </c>
      <c r="E5059" s="195" t="s">
        <v>15</v>
      </c>
      <c r="F5059" s="195">
        <v>428879</v>
      </c>
      <c r="G5059" s="195"/>
      <c r="H5059" s="196" t="s">
        <v>11448</v>
      </c>
      <c r="I5059" s="197">
        <v>50</v>
      </c>
      <c r="J5059" s="197">
        <v>0</v>
      </c>
      <c r="K5059" s="198">
        <f t="shared" si="78"/>
        <v>50</v>
      </c>
      <c r="L5059" s="199" t="s">
        <v>1580</v>
      </c>
    </row>
    <row r="5060" spans="1:12" ht="45">
      <c r="A5060" s="200">
        <v>41</v>
      </c>
      <c r="B5060" s="193" t="s">
        <v>1421</v>
      </c>
      <c r="C5060" s="194">
        <v>42846</v>
      </c>
      <c r="D5060" s="194" t="s">
        <v>11449</v>
      </c>
      <c r="E5060" s="195" t="s">
        <v>15</v>
      </c>
      <c r="F5060" s="195">
        <v>2127</v>
      </c>
      <c r="G5060" s="195"/>
      <c r="H5060" s="196" t="s">
        <v>11450</v>
      </c>
      <c r="I5060" s="197">
        <v>400.34</v>
      </c>
      <c r="J5060" s="197">
        <v>0</v>
      </c>
      <c r="K5060" s="198">
        <f t="shared" si="78"/>
        <v>400.34</v>
      </c>
      <c r="L5060" s="199" t="s">
        <v>1580</v>
      </c>
    </row>
    <row r="5061" spans="1:12" ht="45">
      <c r="A5061" s="200">
        <v>526</v>
      </c>
      <c r="B5061" s="193" t="s">
        <v>751</v>
      </c>
      <c r="C5061" s="194">
        <v>42846</v>
      </c>
      <c r="D5061" s="194" t="s">
        <v>11451</v>
      </c>
      <c r="E5061" s="195" t="s">
        <v>15</v>
      </c>
      <c r="F5061" s="195">
        <v>2128</v>
      </c>
      <c r="G5061" s="195"/>
      <c r="H5061" s="196" t="s">
        <v>11452</v>
      </c>
      <c r="I5061" s="197">
        <v>486.78</v>
      </c>
      <c r="J5061" s="197">
        <v>0</v>
      </c>
      <c r="K5061" s="198">
        <f t="shared" si="78"/>
        <v>486.78</v>
      </c>
      <c r="L5061" s="199" t="s">
        <v>1580</v>
      </c>
    </row>
    <row r="5062" spans="1:12" ht="45">
      <c r="A5062" s="200">
        <v>526</v>
      </c>
      <c r="B5062" s="193" t="s">
        <v>751</v>
      </c>
      <c r="C5062" s="194">
        <v>42846</v>
      </c>
      <c r="D5062" s="194" t="s">
        <v>11453</v>
      </c>
      <c r="E5062" s="195" t="s">
        <v>15</v>
      </c>
      <c r="F5062" s="195">
        <v>2129</v>
      </c>
      <c r="G5062" s="195"/>
      <c r="H5062" s="196" t="s">
        <v>11454</v>
      </c>
      <c r="I5062" s="197">
        <v>376.47</v>
      </c>
      <c r="J5062" s="197">
        <v>0</v>
      </c>
      <c r="K5062" s="198">
        <f t="shared" si="78"/>
        <v>376.47</v>
      </c>
      <c r="L5062" s="199" t="s">
        <v>1580</v>
      </c>
    </row>
    <row r="5063" spans="1:12" ht="45">
      <c r="A5063" s="200">
        <v>683</v>
      </c>
      <c r="B5063" s="193" t="s">
        <v>751</v>
      </c>
      <c r="C5063" s="194">
        <v>42846</v>
      </c>
      <c r="D5063" s="194" t="s">
        <v>11455</v>
      </c>
      <c r="E5063" s="195" t="s">
        <v>15</v>
      </c>
      <c r="F5063" s="195">
        <v>2126</v>
      </c>
      <c r="G5063" s="195"/>
      <c r="H5063" s="196" t="s">
        <v>11456</v>
      </c>
      <c r="I5063" s="197">
        <v>1642</v>
      </c>
      <c r="J5063" s="197">
        <v>0</v>
      </c>
      <c r="K5063" s="198">
        <f t="shared" si="78"/>
        <v>1642</v>
      </c>
      <c r="L5063" s="199" t="s">
        <v>1580</v>
      </c>
    </row>
    <row r="5064" spans="1:12" ht="45">
      <c r="A5064" s="200">
        <v>25</v>
      </c>
      <c r="B5064" s="193" t="s">
        <v>1408</v>
      </c>
      <c r="C5064" s="194">
        <v>42846</v>
      </c>
      <c r="D5064" s="194" t="s">
        <v>11457</v>
      </c>
      <c r="E5064" s="195" t="s">
        <v>1728</v>
      </c>
      <c r="F5064" s="195">
        <v>13304046</v>
      </c>
      <c r="G5064" s="195"/>
      <c r="H5064" s="196" t="s">
        <v>11458</v>
      </c>
      <c r="I5064" s="197">
        <v>487585.73</v>
      </c>
      <c r="J5064" s="197">
        <v>0</v>
      </c>
      <c r="K5064" s="198">
        <f t="shared" si="78"/>
        <v>487585.73</v>
      </c>
      <c r="L5064" s="199" t="s">
        <v>1580</v>
      </c>
    </row>
    <row r="5065" spans="1:12" ht="45">
      <c r="A5065" s="200">
        <v>25</v>
      </c>
      <c r="B5065" s="193" t="s">
        <v>1408</v>
      </c>
      <c r="C5065" s="194">
        <v>42846</v>
      </c>
      <c r="D5065" s="194" t="s">
        <v>11459</v>
      </c>
      <c r="E5065" s="195" t="s">
        <v>1728</v>
      </c>
      <c r="F5065" s="195">
        <v>13307541</v>
      </c>
      <c r="G5065" s="195"/>
      <c r="H5065" s="196" t="s">
        <v>11460</v>
      </c>
      <c r="I5065" s="197">
        <v>674444.74</v>
      </c>
      <c r="J5065" s="197">
        <v>0</v>
      </c>
      <c r="K5065" s="198">
        <f t="shared" ref="K5065:K5128" si="79">+I5065+J5065</f>
        <v>674444.74</v>
      </c>
      <c r="L5065" s="199" t="s">
        <v>1580</v>
      </c>
    </row>
    <row r="5066" spans="1:12" ht="45">
      <c r="A5066" s="200">
        <v>25</v>
      </c>
      <c r="B5066" s="193" t="s">
        <v>1408</v>
      </c>
      <c r="C5066" s="194">
        <v>42846</v>
      </c>
      <c r="D5066" s="194" t="s">
        <v>11461</v>
      </c>
      <c r="E5066" s="195" t="s">
        <v>1728</v>
      </c>
      <c r="F5066" s="195">
        <v>13307094</v>
      </c>
      <c r="G5066" s="195"/>
      <c r="H5066" s="196" t="s">
        <v>11462</v>
      </c>
      <c r="I5066" s="197">
        <v>1218144.77</v>
      </c>
      <c r="J5066" s="197">
        <v>0</v>
      </c>
      <c r="K5066" s="198">
        <f t="shared" si="79"/>
        <v>1218144.77</v>
      </c>
      <c r="L5066" s="199" t="s">
        <v>1580</v>
      </c>
    </row>
    <row r="5067" spans="1:12" ht="45">
      <c r="A5067" s="200">
        <v>25</v>
      </c>
      <c r="B5067" s="193" t="s">
        <v>1408</v>
      </c>
      <c r="C5067" s="194">
        <v>42846</v>
      </c>
      <c r="D5067" s="194" t="s">
        <v>11463</v>
      </c>
      <c r="E5067" s="195" t="s">
        <v>1728</v>
      </c>
      <c r="F5067" s="195">
        <v>13307064</v>
      </c>
      <c r="G5067" s="195"/>
      <c r="H5067" s="196" t="s">
        <v>11464</v>
      </c>
      <c r="I5067" s="197">
        <v>487585.73</v>
      </c>
      <c r="J5067" s="197">
        <v>0</v>
      </c>
      <c r="K5067" s="198">
        <f t="shared" si="79"/>
        <v>487585.73</v>
      </c>
      <c r="L5067" s="199" t="s">
        <v>1580</v>
      </c>
    </row>
    <row r="5068" spans="1:12" ht="45">
      <c r="A5068" s="200">
        <v>25</v>
      </c>
      <c r="B5068" s="193" t="s">
        <v>1408</v>
      </c>
      <c r="C5068" s="194">
        <v>42846</v>
      </c>
      <c r="D5068" s="194" t="s">
        <v>11465</v>
      </c>
      <c r="E5068" s="195" t="s">
        <v>1728</v>
      </c>
      <c r="F5068" s="195">
        <v>13303993</v>
      </c>
      <c r="G5068" s="195"/>
      <c r="H5068" s="196" t="s">
        <v>11466</v>
      </c>
      <c r="I5068" s="197">
        <v>16543.78</v>
      </c>
      <c r="J5068" s="197">
        <v>0</v>
      </c>
      <c r="K5068" s="198">
        <f t="shared" si="79"/>
        <v>16543.78</v>
      </c>
      <c r="L5068" s="199" t="s">
        <v>1580</v>
      </c>
    </row>
    <row r="5069" spans="1:12" ht="45">
      <c r="A5069" s="200">
        <v>41</v>
      </c>
      <c r="B5069" s="193" t="s">
        <v>1421</v>
      </c>
      <c r="C5069" s="194">
        <v>42849</v>
      </c>
      <c r="D5069" s="194" t="s">
        <v>11467</v>
      </c>
      <c r="E5069" s="195" t="s">
        <v>1728</v>
      </c>
      <c r="F5069" s="195">
        <v>13308064</v>
      </c>
      <c r="G5069" s="195"/>
      <c r="H5069" s="196" t="s">
        <v>11468</v>
      </c>
      <c r="I5069" s="197">
        <v>0</v>
      </c>
      <c r="J5069" s="197">
        <v>55121.5</v>
      </c>
      <c r="K5069" s="198">
        <f t="shared" si="79"/>
        <v>55121.5</v>
      </c>
      <c r="L5069" s="199" t="s">
        <v>1580</v>
      </c>
    </row>
    <row r="5070" spans="1:12" ht="33.75">
      <c r="A5070" s="200">
        <v>35</v>
      </c>
      <c r="B5070" s="193" t="s">
        <v>1403</v>
      </c>
      <c r="C5070" s="194">
        <v>42849</v>
      </c>
      <c r="D5070" s="194" t="s">
        <v>11469</v>
      </c>
      <c r="E5070" s="195" t="s">
        <v>1728</v>
      </c>
      <c r="F5070" s="195">
        <v>13288080</v>
      </c>
      <c r="G5070" s="195"/>
      <c r="H5070" s="196" t="s">
        <v>11470</v>
      </c>
      <c r="I5070" s="197">
        <v>0</v>
      </c>
      <c r="J5070" s="197">
        <v>7963.12</v>
      </c>
      <c r="K5070" s="198">
        <f t="shared" si="79"/>
        <v>7963.12</v>
      </c>
      <c r="L5070" s="199" t="s">
        <v>1580</v>
      </c>
    </row>
    <row r="5071" spans="1:12" ht="33.75">
      <c r="A5071" s="200">
        <v>129</v>
      </c>
      <c r="B5071" s="193" t="s">
        <v>751</v>
      </c>
      <c r="C5071" s="194">
        <v>42849</v>
      </c>
      <c r="D5071" s="194" t="s">
        <v>11471</v>
      </c>
      <c r="E5071" s="195" t="s">
        <v>1728</v>
      </c>
      <c r="F5071" s="195">
        <v>13258919</v>
      </c>
      <c r="G5071" s="195"/>
      <c r="H5071" s="196" t="s">
        <v>11472</v>
      </c>
      <c r="I5071" s="197">
        <v>0</v>
      </c>
      <c r="J5071" s="197">
        <v>450000</v>
      </c>
      <c r="K5071" s="198">
        <f t="shared" si="79"/>
        <v>450000</v>
      </c>
      <c r="L5071" s="199" t="s">
        <v>1580</v>
      </c>
    </row>
    <row r="5072" spans="1:12" ht="33.75">
      <c r="A5072" s="200" t="s">
        <v>631</v>
      </c>
      <c r="B5072" s="193" t="s">
        <v>632</v>
      </c>
      <c r="C5072" s="194">
        <v>42849</v>
      </c>
      <c r="D5072" s="194" t="s">
        <v>11473</v>
      </c>
      <c r="E5072" s="195" t="s">
        <v>6</v>
      </c>
      <c r="F5072" s="195">
        <v>828397</v>
      </c>
      <c r="G5072" s="195"/>
      <c r="H5072" s="196" t="s">
        <v>11474</v>
      </c>
      <c r="I5072" s="197">
        <v>0</v>
      </c>
      <c r="J5072" s="197">
        <v>343000</v>
      </c>
      <c r="K5072" s="198">
        <f t="shared" si="79"/>
        <v>343000</v>
      </c>
      <c r="L5072" s="199" t="s">
        <v>1580</v>
      </c>
    </row>
    <row r="5073" spans="1:12" ht="33.75">
      <c r="A5073" s="200" t="s">
        <v>629</v>
      </c>
      <c r="B5073" s="193" t="s">
        <v>630</v>
      </c>
      <c r="C5073" s="194">
        <v>42849</v>
      </c>
      <c r="D5073" s="194" t="s">
        <v>11475</v>
      </c>
      <c r="E5073" s="195" t="s">
        <v>6</v>
      </c>
      <c r="F5073" s="195">
        <v>828415</v>
      </c>
      <c r="G5073" s="195"/>
      <c r="H5073" s="196" t="s">
        <v>11476</v>
      </c>
      <c r="I5073" s="197">
        <v>0</v>
      </c>
      <c r="J5073" s="197">
        <v>117000</v>
      </c>
      <c r="K5073" s="198">
        <f t="shared" si="79"/>
        <v>117000</v>
      </c>
      <c r="L5073" s="199" t="s">
        <v>1580</v>
      </c>
    </row>
    <row r="5074" spans="1:12" ht="33.75">
      <c r="A5074" s="200" t="s">
        <v>629</v>
      </c>
      <c r="B5074" s="193" t="s">
        <v>630</v>
      </c>
      <c r="C5074" s="194">
        <v>42849</v>
      </c>
      <c r="D5074" s="194" t="s">
        <v>11477</v>
      </c>
      <c r="E5074" s="195" t="s">
        <v>6</v>
      </c>
      <c r="F5074" s="195">
        <v>828441</v>
      </c>
      <c r="G5074" s="195"/>
      <c r="H5074" s="196" t="s">
        <v>11478</v>
      </c>
      <c r="I5074" s="197">
        <v>0</v>
      </c>
      <c r="J5074" s="197">
        <v>2100</v>
      </c>
      <c r="K5074" s="198">
        <f t="shared" si="79"/>
        <v>2100</v>
      </c>
      <c r="L5074" s="199" t="s">
        <v>1580</v>
      </c>
    </row>
    <row r="5075" spans="1:12" ht="33.75">
      <c r="A5075" s="200" t="s">
        <v>631</v>
      </c>
      <c r="B5075" s="193" t="s">
        <v>632</v>
      </c>
      <c r="C5075" s="194">
        <v>42849</v>
      </c>
      <c r="D5075" s="194" t="s">
        <v>11479</v>
      </c>
      <c r="E5075" s="195" t="s">
        <v>6</v>
      </c>
      <c r="F5075" s="195">
        <v>885622</v>
      </c>
      <c r="G5075" s="195"/>
      <c r="H5075" s="196" t="s">
        <v>11480</v>
      </c>
      <c r="I5075" s="197">
        <v>0</v>
      </c>
      <c r="J5075" s="197">
        <v>588340.51</v>
      </c>
      <c r="K5075" s="198">
        <f t="shared" si="79"/>
        <v>588340.51</v>
      </c>
      <c r="L5075" s="199" t="s">
        <v>1580</v>
      </c>
    </row>
    <row r="5076" spans="1:12" ht="45">
      <c r="A5076" s="200">
        <v>86</v>
      </c>
      <c r="B5076" s="193" t="s">
        <v>1409</v>
      </c>
      <c r="C5076" s="194">
        <v>42849</v>
      </c>
      <c r="D5076" s="194" t="s">
        <v>11481</v>
      </c>
      <c r="E5076" s="195" t="s">
        <v>6</v>
      </c>
      <c r="F5076" s="195">
        <v>885628</v>
      </c>
      <c r="G5076" s="195"/>
      <c r="H5076" s="196" t="s">
        <v>11482</v>
      </c>
      <c r="I5076" s="197">
        <v>0</v>
      </c>
      <c r="J5076" s="197">
        <v>225065.21</v>
      </c>
      <c r="K5076" s="198">
        <f t="shared" si="79"/>
        <v>225065.21</v>
      </c>
      <c r="L5076" s="199" t="s">
        <v>1580</v>
      </c>
    </row>
    <row r="5077" spans="1:12" ht="45">
      <c r="A5077" s="200" t="s">
        <v>628</v>
      </c>
      <c r="B5077" s="193" t="s">
        <v>627</v>
      </c>
      <c r="C5077" s="194">
        <v>42849</v>
      </c>
      <c r="D5077" s="194" t="s">
        <v>11483</v>
      </c>
      <c r="E5077" s="195" t="s">
        <v>11</v>
      </c>
      <c r="F5077" s="195">
        <v>885522</v>
      </c>
      <c r="G5077" s="195"/>
      <c r="H5077" s="196" t="s">
        <v>11484</v>
      </c>
      <c r="I5077" s="197">
        <v>50</v>
      </c>
      <c r="J5077" s="197">
        <v>0</v>
      </c>
      <c r="K5077" s="198">
        <f t="shared" si="79"/>
        <v>50</v>
      </c>
      <c r="L5077" s="199" t="s">
        <v>1580</v>
      </c>
    </row>
    <row r="5078" spans="1:12" ht="22.5">
      <c r="A5078" s="200">
        <v>117</v>
      </c>
      <c r="B5078" s="193" t="s">
        <v>1397</v>
      </c>
      <c r="C5078" s="194">
        <v>42849</v>
      </c>
      <c r="D5078" s="194" t="s">
        <v>11485</v>
      </c>
      <c r="E5078" s="195" t="s">
        <v>11</v>
      </c>
      <c r="F5078" s="195">
        <v>885571</v>
      </c>
      <c r="G5078" s="195"/>
      <c r="H5078" s="196" t="s">
        <v>11486</v>
      </c>
      <c r="I5078" s="197">
        <v>50</v>
      </c>
      <c r="J5078" s="197">
        <v>0</v>
      </c>
      <c r="K5078" s="198">
        <f t="shared" si="79"/>
        <v>50</v>
      </c>
      <c r="L5078" s="199" t="s">
        <v>1580</v>
      </c>
    </row>
    <row r="5079" spans="1:12" ht="22.5">
      <c r="A5079" s="200">
        <v>117</v>
      </c>
      <c r="B5079" s="193" t="s">
        <v>1397</v>
      </c>
      <c r="C5079" s="194">
        <v>42849</v>
      </c>
      <c r="D5079" s="194" t="s">
        <v>11487</v>
      </c>
      <c r="E5079" s="195" t="s">
        <v>11</v>
      </c>
      <c r="F5079" s="195">
        <v>885619</v>
      </c>
      <c r="G5079" s="195"/>
      <c r="H5079" s="196" t="s">
        <v>11488</v>
      </c>
      <c r="I5079" s="197">
        <v>50</v>
      </c>
      <c r="J5079" s="197">
        <v>0</v>
      </c>
      <c r="K5079" s="198">
        <f t="shared" si="79"/>
        <v>50</v>
      </c>
      <c r="L5079" s="199" t="s">
        <v>1580</v>
      </c>
    </row>
    <row r="5080" spans="1:12" ht="45">
      <c r="A5080" s="200">
        <v>513</v>
      </c>
      <c r="B5080" s="193" t="s">
        <v>1394</v>
      </c>
      <c r="C5080" s="194">
        <v>42849</v>
      </c>
      <c r="D5080" s="194" t="s">
        <v>11489</v>
      </c>
      <c r="E5080" s="195" t="s">
        <v>11</v>
      </c>
      <c r="F5080" s="195">
        <v>885625</v>
      </c>
      <c r="G5080" s="195"/>
      <c r="H5080" s="196" t="s">
        <v>11490</v>
      </c>
      <c r="I5080" s="197">
        <v>3000</v>
      </c>
      <c r="J5080" s="197">
        <v>0</v>
      </c>
      <c r="K5080" s="198">
        <f t="shared" si="79"/>
        <v>3000</v>
      </c>
      <c r="L5080" s="199" t="s">
        <v>1580</v>
      </c>
    </row>
    <row r="5081" spans="1:12" ht="33.75">
      <c r="A5081" s="200">
        <v>513</v>
      </c>
      <c r="B5081" s="193" t="s">
        <v>1394</v>
      </c>
      <c r="C5081" s="194">
        <v>42849</v>
      </c>
      <c r="D5081" s="194" t="s">
        <v>11491</v>
      </c>
      <c r="E5081" s="195" t="s">
        <v>15</v>
      </c>
      <c r="F5081" s="195">
        <v>430290</v>
      </c>
      <c r="G5081" s="195"/>
      <c r="H5081" s="196" t="s">
        <v>11492</v>
      </c>
      <c r="I5081" s="197">
        <v>50</v>
      </c>
      <c r="J5081" s="197">
        <v>0</v>
      </c>
      <c r="K5081" s="198">
        <f t="shared" si="79"/>
        <v>50</v>
      </c>
      <c r="L5081" s="199" t="s">
        <v>1580</v>
      </c>
    </row>
    <row r="5082" spans="1:12" ht="33.75">
      <c r="A5082" s="200">
        <v>513</v>
      </c>
      <c r="B5082" s="193" t="s">
        <v>1394</v>
      </c>
      <c r="C5082" s="194">
        <v>42849</v>
      </c>
      <c r="D5082" s="194" t="s">
        <v>11493</v>
      </c>
      <c r="E5082" s="195" t="s">
        <v>15</v>
      </c>
      <c r="F5082" s="195">
        <v>430293</v>
      </c>
      <c r="G5082" s="195"/>
      <c r="H5082" s="196" t="s">
        <v>11494</v>
      </c>
      <c r="I5082" s="197">
        <v>50</v>
      </c>
      <c r="J5082" s="197">
        <v>0</v>
      </c>
      <c r="K5082" s="198">
        <f t="shared" si="79"/>
        <v>50</v>
      </c>
      <c r="L5082" s="199" t="s">
        <v>1580</v>
      </c>
    </row>
    <row r="5083" spans="1:12" ht="45">
      <c r="A5083" s="200">
        <v>16</v>
      </c>
      <c r="B5083" s="193" t="s">
        <v>1405</v>
      </c>
      <c r="C5083" s="194">
        <v>42849</v>
      </c>
      <c r="D5083" s="194" t="s">
        <v>11495</v>
      </c>
      <c r="E5083" s="195" t="s">
        <v>1290</v>
      </c>
      <c r="F5083" s="195">
        <v>2111</v>
      </c>
      <c r="G5083" s="195"/>
      <c r="H5083" s="196" t="s">
        <v>11496</v>
      </c>
      <c r="I5083" s="197">
        <v>3222.24</v>
      </c>
      <c r="J5083" s="197">
        <v>0</v>
      </c>
      <c r="K5083" s="198">
        <f t="shared" si="79"/>
        <v>3222.24</v>
      </c>
      <c r="L5083" s="199" t="s">
        <v>1580</v>
      </c>
    </row>
    <row r="5084" spans="1:12" ht="33.75">
      <c r="A5084" s="200">
        <v>16</v>
      </c>
      <c r="B5084" s="193" t="s">
        <v>1405</v>
      </c>
      <c r="C5084" s="194">
        <v>42849</v>
      </c>
      <c r="D5084" s="194" t="s">
        <v>11497</v>
      </c>
      <c r="E5084" s="195" t="s">
        <v>15</v>
      </c>
      <c r="F5084" s="195">
        <v>2111</v>
      </c>
      <c r="G5084" s="195"/>
      <c r="H5084" s="196" t="s">
        <v>11498</v>
      </c>
      <c r="I5084" s="197">
        <v>364.67</v>
      </c>
      <c r="J5084" s="197">
        <v>0</v>
      </c>
      <c r="K5084" s="198">
        <f t="shared" si="79"/>
        <v>364.67</v>
      </c>
      <c r="L5084" s="199" t="s">
        <v>1580</v>
      </c>
    </row>
    <row r="5085" spans="1:12" ht="45">
      <c r="A5085" s="200">
        <v>10</v>
      </c>
      <c r="B5085" s="193" t="s">
        <v>1384</v>
      </c>
      <c r="C5085" s="194">
        <v>42849</v>
      </c>
      <c r="D5085" s="194" t="s">
        <v>11499</v>
      </c>
      <c r="E5085" s="195" t="s">
        <v>15</v>
      </c>
      <c r="F5085" s="195">
        <v>2136</v>
      </c>
      <c r="G5085" s="195"/>
      <c r="H5085" s="196" t="s">
        <v>11500</v>
      </c>
      <c r="I5085" s="197">
        <v>778.81</v>
      </c>
      <c r="J5085" s="197">
        <v>0</v>
      </c>
      <c r="K5085" s="198">
        <f t="shared" si="79"/>
        <v>778.81</v>
      </c>
      <c r="L5085" s="199" t="s">
        <v>1580</v>
      </c>
    </row>
    <row r="5086" spans="1:12" ht="45">
      <c r="A5086" s="200">
        <v>149</v>
      </c>
      <c r="B5086" s="193" t="s">
        <v>10131</v>
      </c>
      <c r="C5086" s="194">
        <v>42849</v>
      </c>
      <c r="D5086" s="194" t="s">
        <v>11501</v>
      </c>
      <c r="E5086" s="195" t="s">
        <v>15</v>
      </c>
      <c r="F5086" s="195">
        <v>2135</v>
      </c>
      <c r="G5086" s="195"/>
      <c r="H5086" s="196" t="s">
        <v>11502</v>
      </c>
      <c r="I5086" s="197">
        <v>293.05</v>
      </c>
      <c r="J5086" s="197">
        <v>0</v>
      </c>
      <c r="K5086" s="198">
        <f t="shared" si="79"/>
        <v>293.05</v>
      </c>
      <c r="L5086" s="199" t="s">
        <v>1580</v>
      </c>
    </row>
    <row r="5087" spans="1:12" ht="45">
      <c r="A5087" s="200">
        <v>513</v>
      </c>
      <c r="B5087" s="193" t="s">
        <v>1394</v>
      </c>
      <c r="C5087" s="194">
        <v>42849</v>
      </c>
      <c r="D5087" s="194" t="s">
        <v>11503</v>
      </c>
      <c r="E5087" s="195" t="s">
        <v>15</v>
      </c>
      <c r="F5087" s="195">
        <v>2137</v>
      </c>
      <c r="G5087" s="195"/>
      <c r="H5087" s="196" t="s">
        <v>11504</v>
      </c>
      <c r="I5087" s="197">
        <v>404.04</v>
      </c>
      <c r="J5087" s="197">
        <v>0</v>
      </c>
      <c r="K5087" s="198">
        <f t="shared" si="79"/>
        <v>404.04</v>
      </c>
      <c r="L5087" s="199" t="s">
        <v>1580</v>
      </c>
    </row>
    <row r="5088" spans="1:12" ht="33.75">
      <c r="A5088" s="200" t="s">
        <v>629</v>
      </c>
      <c r="B5088" s="193" t="s">
        <v>630</v>
      </c>
      <c r="C5088" s="194">
        <v>42849</v>
      </c>
      <c r="D5088" s="194" t="s">
        <v>11505</v>
      </c>
      <c r="E5088" s="195" t="s">
        <v>11</v>
      </c>
      <c r="F5088" s="195">
        <v>9210</v>
      </c>
      <c r="G5088" s="195"/>
      <c r="H5088" s="196" t="s">
        <v>11506</v>
      </c>
      <c r="I5088" s="197">
        <v>291.75</v>
      </c>
      <c r="J5088" s="197">
        <v>0</v>
      </c>
      <c r="K5088" s="198">
        <f t="shared" si="79"/>
        <v>291.75</v>
      </c>
      <c r="L5088" s="199" t="s">
        <v>1580</v>
      </c>
    </row>
    <row r="5089" spans="1:12" ht="33.75">
      <c r="A5089" s="200" t="s">
        <v>629</v>
      </c>
      <c r="B5089" s="193" t="s">
        <v>630</v>
      </c>
      <c r="C5089" s="194">
        <v>42849</v>
      </c>
      <c r="D5089" s="194" t="s">
        <v>11507</v>
      </c>
      <c r="E5089" s="195" t="s">
        <v>11</v>
      </c>
      <c r="F5089" s="195">
        <v>9209</v>
      </c>
      <c r="G5089" s="195"/>
      <c r="H5089" s="196" t="s">
        <v>11508</v>
      </c>
      <c r="I5089" s="197">
        <v>1403.75</v>
      </c>
      <c r="J5089" s="197">
        <v>0</v>
      </c>
      <c r="K5089" s="198">
        <f t="shared" si="79"/>
        <v>1403.75</v>
      </c>
      <c r="L5089" s="199" t="s">
        <v>1580</v>
      </c>
    </row>
    <row r="5090" spans="1:12" ht="33.75">
      <c r="A5090" s="200" t="s">
        <v>629</v>
      </c>
      <c r="B5090" s="193" t="s">
        <v>630</v>
      </c>
      <c r="C5090" s="194">
        <v>42849</v>
      </c>
      <c r="D5090" s="194" t="s">
        <v>11509</v>
      </c>
      <c r="E5090" s="195" t="s">
        <v>11</v>
      </c>
      <c r="F5090" s="195">
        <v>9194</v>
      </c>
      <c r="G5090" s="195"/>
      <c r="H5090" s="196" t="s">
        <v>11510</v>
      </c>
      <c r="I5090" s="197">
        <v>818.11</v>
      </c>
      <c r="J5090" s="197">
        <v>0</v>
      </c>
      <c r="K5090" s="198">
        <f t="shared" si="79"/>
        <v>818.11</v>
      </c>
      <c r="L5090" s="199" t="s">
        <v>1580</v>
      </c>
    </row>
    <row r="5091" spans="1:12" ht="33.75">
      <c r="A5091" s="200" t="s">
        <v>629</v>
      </c>
      <c r="B5091" s="193" t="s">
        <v>630</v>
      </c>
      <c r="C5091" s="194">
        <v>42849</v>
      </c>
      <c r="D5091" s="194" t="s">
        <v>11511</v>
      </c>
      <c r="E5091" s="195" t="s">
        <v>11</v>
      </c>
      <c r="F5091" s="195">
        <v>9196</v>
      </c>
      <c r="G5091" s="195"/>
      <c r="H5091" s="196" t="s">
        <v>11512</v>
      </c>
      <c r="I5091" s="197">
        <v>439.65</v>
      </c>
      <c r="J5091" s="197">
        <v>0</v>
      </c>
      <c r="K5091" s="198">
        <f t="shared" si="79"/>
        <v>439.65</v>
      </c>
      <c r="L5091" s="199" t="s">
        <v>1580</v>
      </c>
    </row>
    <row r="5092" spans="1:12" ht="33.75">
      <c r="A5092" s="200" t="s">
        <v>629</v>
      </c>
      <c r="B5092" s="193" t="s">
        <v>630</v>
      </c>
      <c r="C5092" s="194">
        <v>42849</v>
      </c>
      <c r="D5092" s="194" t="s">
        <v>11513</v>
      </c>
      <c r="E5092" s="195" t="s">
        <v>11</v>
      </c>
      <c r="F5092" s="195">
        <v>9195</v>
      </c>
      <c r="G5092" s="195"/>
      <c r="H5092" s="196" t="s">
        <v>11514</v>
      </c>
      <c r="I5092" s="197">
        <v>600.65</v>
      </c>
      <c r="J5092" s="197">
        <v>0</v>
      </c>
      <c r="K5092" s="198">
        <f t="shared" si="79"/>
        <v>600.65</v>
      </c>
      <c r="L5092" s="199" t="s">
        <v>1580</v>
      </c>
    </row>
    <row r="5093" spans="1:12" ht="33.75">
      <c r="A5093" s="200" t="s">
        <v>629</v>
      </c>
      <c r="B5093" s="193" t="s">
        <v>630</v>
      </c>
      <c r="C5093" s="194">
        <v>42849</v>
      </c>
      <c r="D5093" s="194" t="s">
        <v>11515</v>
      </c>
      <c r="E5093" s="195" t="s">
        <v>11</v>
      </c>
      <c r="F5093" s="195">
        <v>9252</v>
      </c>
      <c r="G5093" s="195"/>
      <c r="H5093" s="196" t="s">
        <v>11516</v>
      </c>
      <c r="I5093" s="197">
        <v>998.67</v>
      </c>
      <c r="J5093" s="197">
        <v>0</v>
      </c>
      <c r="K5093" s="198">
        <f t="shared" si="79"/>
        <v>998.67</v>
      </c>
      <c r="L5093" s="199" t="s">
        <v>1580</v>
      </c>
    </row>
    <row r="5094" spans="1:12" ht="33.75">
      <c r="A5094" s="200" t="s">
        <v>629</v>
      </c>
      <c r="B5094" s="193" t="s">
        <v>630</v>
      </c>
      <c r="C5094" s="194">
        <v>42849</v>
      </c>
      <c r="D5094" s="194" t="s">
        <v>11517</v>
      </c>
      <c r="E5094" s="195" t="s">
        <v>11</v>
      </c>
      <c r="F5094" s="195">
        <v>9277</v>
      </c>
      <c r="G5094" s="195"/>
      <c r="H5094" s="196" t="s">
        <v>11518</v>
      </c>
      <c r="I5094" s="197">
        <v>490.82</v>
      </c>
      <c r="J5094" s="197">
        <v>0</v>
      </c>
      <c r="K5094" s="198">
        <f t="shared" si="79"/>
        <v>490.82</v>
      </c>
      <c r="L5094" s="199" t="s">
        <v>1580</v>
      </c>
    </row>
    <row r="5095" spans="1:12" ht="33.75">
      <c r="A5095" s="200" t="s">
        <v>629</v>
      </c>
      <c r="B5095" s="193" t="s">
        <v>630</v>
      </c>
      <c r="C5095" s="194">
        <v>42849</v>
      </c>
      <c r="D5095" s="194" t="s">
        <v>11519</v>
      </c>
      <c r="E5095" s="195" t="s">
        <v>11</v>
      </c>
      <c r="F5095" s="195">
        <v>9201</v>
      </c>
      <c r="G5095" s="195"/>
      <c r="H5095" s="196" t="s">
        <v>11520</v>
      </c>
      <c r="I5095" s="197">
        <v>684.14</v>
      </c>
      <c r="J5095" s="197">
        <v>0</v>
      </c>
      <c r="K5095" s="198">
        <f t="shared" si="79"/>
        <v>684.14</v>
      </c>
      <c r="L5095" s="199" t="s">
        <v>1580</v>
      </c>
    </row>
    <row r="5096" spans="1:12" ht="33.75">
      <c r="A5096" s="200">
        <v>291</v>
      </c>
      <c r="B5096" s="193" t="s">
        <v>1395</v>
      </c>
      <c r="C5096" s="194">
        <v>42849</v>
      </c>
      <c r="D5096" s="194" t="s">
        <v>11521</v>
      </c>
      <c r="E5096" s="195" t="s">
        <v>11</v>
      </c>
      <c r="F5096" s="195">
        <v>430849</v>
      </c>
      <c r="G5096" s="195"/>
      <c r="H5096" s="196" t="s">
        <v>11522</v>
      </c>
      <c r="I5096" s="197">
        <v>50</v>
      </c>
      <c r="J5096" s="197">
        <v>0</v>
      </c>
      <c r="K5096" s="198">
        <f t="shared" si="79"/>
        <v>50</v>
      </c>
      <c r="L5096" s="199" t="s">
        <v>1580</v>
      </c>
    </row>
    <row r="5097" spans="1:12" ht="33.75">
      <c r="A5097" s="200" t="s">
        <v>629</v>
      </c>
      <c r="B5097" s="193" t="s">
        <v>630</v>
      </c>
      <c r="C5097" s="194">
        <v>42849</v>
      </c>
      <c r="D5097" s="194" t="s">
        <v>11523</v>
      </c>
      <c r="E5097" s="195" t="s">
        <v>11</v>
      </c>
      <c r="F5097" s="195">
        <v>9231</v>
      </c>
      <c r="G5097" s="195"/>
      <c r="H5097" s="196" t="s">
        <v>11524</v>
      </c>
      <c r="I5097" s="197">
        <v>382.64</v>
      </c>
      <c r="J5097" s="197">
        <v>0</v>
      </c>
      <c r="K5097" s="198">
        <f t="shared" si="79"/>
        <v>382.64</v>
      </c>
      <c r="L5097" s="199" t="s">
        <v>1580</v>
      </c>
    </row>
    <row r="5098" spans="1:12" ht="33.75">
      <c r="A5098" s="200" t="s">
        <v>629</v>
      </c>
      <c r="B5098" s="193" t="s">
        <v>630</v>
      </c>
      <c r="C5098" s="194">
        <v>42849</v>
      </c>
      <c r="D5098" s="194" t="s">
        <v>11525</v>
      </c>
      <c r="E5098" s="195" t="s">
        <v>11</v>
      </c>
      <c r="F5098" s="195">
        <v>9276</v>
      </c>
      <c r="G5098" s="195"/>
      <c r="H5098" s="196" t="s">
        <v>11526</v>
      </c>
      <c r="I5098" s="197">
        <v>1001.41</v>
      </c>
      <c r="J5098" s="197">
        <v>0</v>
      </c>
      <c r="K5098" s="198">
        <f t="shared" si="79"/>
        <v>1001.41</v>
      </c>
      <c r="L5098" s="199" t="s">
        <v>1580</v>
      </c>
    </row>
    <row r="5099" spans="1:12" ht="45">
      <c r="A5099" s="200">
        <v>25</v>
      </c>
      <c r="B5099" s="193" t="s">
        <v>1408</v>
      </c>
      <c r="C5099" s="194">
        <v>42849</v>
      </c>
      <c r="D5099" s="194" t="s">
        <v>11527</v>
      </c>
      <c r="E5099" s="195" t="s">
        <v>1728</v>
      </c>
      <c r="F5099" s="195">
        <v>13319828</v>
      </c>
      <c r="G5099" s="195"/>
      <c r="H5099" s="196" t="s">
        <v>11528</v>
      </c>
      <c r="I5099" s="197">
        <v>1205867.75</v>
      </c>
      <c r="J5099" s="197">
        <v>0</v>
      </c>
      <c r="K5099" s="198">
        <f t="shared" si="79"/>
        <v>1205867.75</v>
      </c>
      <c r="L5099" s="199" t="s">
        <v>1580</v>
      </c>
    </row>
    <row r="5100" spans="1:12" ht="45">
      <c r="A5100" s="200">
        <v>25</v>
      </c>
      <c r="B5100" s="193" t="s">
        <v>1408</v>
      </c>
      <c r="C5100" s="194">
        <v>42849</v>
      </c>
      <c r="D5100" s="194" t="s">
        <v>11529</v>
      </c>
      <c r="E5100" s="195" t="s">
        <v>1728</v>
      </c>
      <c r="F5100" s="195">
        <v>13308063</v>
      </c>
      <c r="G5100" s="195"/>
      <c r="H5100" s="196" t="s">
        <v>11530</v>
      </c>
      <c r="I5100" s="197">
        <v>599929.85</v>
      </c>
      <c r="J5100" s="197">
        <v>0</v>
      </c>
      <c r="K5100" s="198">
        <f t="shared" si="79"/>
        <v>599929.85</v>
      </c>
      <c r="L5100" s="199" t="s">
        <v>1580</v>
      </c>
    </row>
    <row r="5101" spans="1:12" ht="45">
      <c r="A5101" s="200">
        <v>25</v>
      </c>
      <c r="B5101" s="193" t="s">
        <v>1408</v>
      </c>
      <c r="C5101" s="194">
        <v>42849</v>
      </c>
      <c r="D5101" s="194" t="s">
        <v>11531</v>
      </c>
      <c r="E5101" s="195" t="s">
        <v>1728</v>
      </c>
      <c r="F5101" s="195">
        <v>13308062</v>
      </c>
      <c r="G5101" s="195"/>
      <c r="H5101" s="196" t="s">
        <v>11532</v>
      </c>
      <c r="I5101" s="197">
        <v>587421.88</v>
      </c>
      <c r="J5101" s="197">
        <v>0</v>
      </c>
      <c r="K5101" s="198">
        <f t="shared" si="79"/>
        <v>587421.88</v>
      </c>
      <c r="L5101" s="199" t="s">
        <v>1580</v>
      </c>
    </row>
    <row r="5102" spans="1:12" ht="45">
      <c r="A5102" s="200">
        <v>25</v>
      </c>
      <c r="B5102" s="193" t="s">
        <v>1408</v>
      </c>
      <c r="C5102" s="194">
        <v>42849</v>
      </c>
      <c r="D5102" s="194" t="s">
        <v>11533</v>
      </c>
      <c r="E5102" s="195" t="s">
        <v>1728</v>
      </c>
      <c r="F5102" s="195">
        <v>13308061</v>
      </c>
      <c r="G5102" s="195"/>
      <c r="H5102" s="196" t="s">
        <v>11534</v>
      </c>
      <c r="I5102" s="197">
        <v>582169.30000000005</v>
      </c>
      <c r="J5102" s="197">
        <v>0</v>
      </c>
      <c r="K5102" s="198">
        <f t="shared" si="79"/>
        <v>582169.30000000005</v>
      </c>
      <c r="L5102" s="199" t="s">
        <v>1580</v>
      </c>
    </row>
    <row r="5103" spans="1:12" ht="45">
      <c r="A5103" s="200">
        <v>25</v>
      </c>
      <c r="B5103" s="193" t="s">
        <v>1408</v>
      </c>
      <c r="C5103" s="194">
        <v>42849</v>
      </c>
      <c r="D5103" s="194" t="s">
        <v>11535</v>
      </c>
      <c r="E5103" s="195" t="s">
        <v>1728</v>
      </c>
      <c r="F5103" s="195">
        <v>13308055</v>
      </c>
      <c r="G5103" s="195"/>
      <c r="H5103" s="196" t="s">
        <v>11536</v>
      </c>
      <c r="I5103" s="197">
        <v>296711.28999999998</v>
      </c>
      <c r="J5103" s="197">
        <v>0</v>
      </c>
      <c r="K5103" s="198">
        <f t="shared" si="79"/>
        <v>296711.28999999998</v>
      </c>
      <c r="L5103" s="199" t="s">
        <v>1580</v>
      </c>
    </row>
    <row r="5104" spans="1:12" ht="45">
      <c r="A5104" s="200">
        <v>25</v>
      </c>
      <c r="B5104" s="193" t="s">
        <v>1408</v>
      </c>
      <c r="C5104" s="194">
        <v>42849</v>
      </c>
      <c r="D5104" s="194" t="s">
        <v>11537</v>
      </c>
      <c r="E5104" s="195" t="s">
        <v>1728</v>
      </c>
      <c r="F5104" s="195">
        <v>13308057</v>
      </c>
      <c r="G5104" s="195"/>
      <c r="H5104" s="196" t="s">
        <v>11538</v>
      </c>
      <c r="I5104" s="197">
        <v>151516.97</v>
      </c>
      <c r="J5104" s="197">
        <v>0</v>
      </c>
      <c r="K5104" s="198">
        <f t="shared" si="79"/>
        <v>151516.97</v>
      </c>
      <c r="L5104" s="199" t="s">
        <v>1580</v>
      </c>
    </row>
    <row r="5105" spans="1:12" ht="45">
      <c r="A5105" s="200">
        <v>25</v>
      </c>
      <c r="B5105" s="193" t="s">
        <v>1408</v>
      </c>
      <c r="C5105" s="194">
        <v>42849</v>
      </c>
      <c r="D5105" s="194" t="s">
        <v>11539</v>
      </c>
      <c r="E5105" s="195" t="s">
        <v>1728</v>
      </c>
      <c r="F5105" s="195">
        <v>13308058</v>
      </c>
      <c r="G5105" s="195"/>
      <c r="H5105" s="196" t="s">
        <v>11540</v>
      </c>
      <c r="I5105" s="197">
        <v>151516.97</v>
      </c>
      <c r="J5105" s="197">
        <v>0</v>
      </c>
      <c r="K5105" s="198">
        <f t="shared" si="79"/>
        <v>151516.97</v>
      </c>
      <c r="L5105" s="199" t="s">
        <v>1580</v>
      </c>
    </row>
    <row r="5106" spans="1:12" ht="45">
      <c r="A5106" s="200">
        <v>25</v>
      </c>
      <c r="B5106" s="193" t="s">
        <v>1408</v>
      </c>
      <c r="C5106" s="194">
        <v>42849</v>
      </c>
      <c r="D5106" s="194" t="s">
        <v>11541</v>
      </c>
      <c r="E5106" s="195" t="s">
        <v>1728</v>
      </c>
      <c r="F5106" s="195">
        <v>13308052</v>
      </c>
      <c r="G5106" s="195"/>
      <c r="H5106" s="196" t="s">
        <v>11542</v>
      </c>
      <c r="I5106" s="197">
        <v>592583.34</v>
      </c>
      <c r="J5106" s="197">
        <v>0</v>
      </c>
      <c r="K5106" s="198">
        <f t="shared" si="79"/>
        <v>592583.34</v>
      </c>
      <c r="L5106" s="199" t="s">
        <v>1580</v>
      </c>
    </row>
    <row r="5107" spans="1:12" ht="45">
      <c r="A5107" s="200">
        <v>25</v>
      </c>
      <c r="B5107" s="193" t="s">
        <v>1408</v>
      </c>
      <c r="C5107" s="194">
        <v>42849</v>
      </c>
      <c r="D5107" s="194" t="s">
        <v>11543</v>
      </c>
      <c r="E5107" s="195" t="s">
        <v>1728</v>
      </c>
      <c r="F5107" s="195">
        <v>13308051</v>
      </c>
      <c r="G5107" s="195"/>
      <c r="H5107" s="196" t="s">
        <v>11544</v>
      </c>
      <c r="I5107" s="197">
        <v>597683.56999999995</v>
      </c>
      <c r="J5107" s="197">
        <v>0</v>
      </c>
      <c r="K5107" s="198">
        <f t="shared" si="79"/>
        <v>597683.56999999995</v>
      </c>
      <c r="L5107" s="199" t="s">
        <v>1580</v>
      </c>
    </row>
    <row r="5108" spans="1:12" ht="45">
      <c r="A5108" s="200">
        <v>25</v>
      </c>
      <c r="B5108" s="193" t="s">
        <v>1408</v>
      </c>
      <c r="C5108" s="194">
        <v>42849</v>
      </c>
      <c r="D5108" s="194" t="s">
        <v>11545</v>
      </c>
      <c r="E5108" s="195" t="s">
        <v>1728</v>
      </c>
      <c r="F5108" s="195">
        <v>13308050</v>
      </c>
      <c r="G5108" s="195"/>
      <c r="H5108" s="196" t="s">
        <v>11546</v>
      </c>
      <c r="I5108" s="197">
        <v>600000</v>
      </c>
      <c r="J5108" s="197">
        <v>0</v>
      </c>
      <c r="K5108" s="198">
        <f t="shared" si="79"/>
        <v>600000</v>
      </c>
      <c r="L5108" s="199" t="s">
        <v>1580</v>
      </c>
    </row>
    <row r="5109" spans="1:12" ht="45">
      <c r="A5109" s="200">
        <v>25</v>
      </c>
      <c r="B5109" s="193" t="s">
        <v>1408</v>
      </c>
      <c r="C5109" s="194">
        <v>42849</v>
      </c>
      <c r="D5109" s="194" t="s">
        <v>11547</v>
      </c>
      <c r="E5109" s="195" t="s">
        <v>1728</v>
      </c>
      <c r="F5109" s="195">
        <v>13308038</v>
      </c>
      <c r="G5109" s="195"/>
      <c r="H5109" s="196" t="s">
        <v>11548</v>
      </c>
      <c r="I5109" s="197">
        <v>170706.06</v>
      </c>
      <c r="J5109" s="197">
        <v>0</v>
      </c>
      <c r="K5109" s="198">
        <f t="shared" si="79"/>
        <v>170706.06</v>
      </c>
      <c r="L5109" s="199" t="s">
        <v>1580</v>
      </c>
    </row>
    <row r="5110" spans="1:12" ht="45">
      <c r="A5110" s="200">
        <v>25</v>
      </c>
      <c r="B5110" s="193" t="s">
        <v>1408</v>
      </c>
      <c r="C5110" s="194">
        <v>42849</v>
      </c>
      <c r="D5110" s="194" t="s">
        <v>11549</v>
      </c>
      <c r="E5110" s="195" t="s">
        <v>1728</v>
      </c>
      <c r="F5110" s="195">
        <v>13308040</v>
      </c>
      <c r="G5110" s="195"/>
      <c r="H5110" s="196" t="s">
        <v>11550</v>
      </c>
      <c r="I5110" s="197">
        <v>170706.06</v>
      </c>
      <c r="J5110" s="197">
        <v>0</v>
      </c>
      <c r="K5110" s="198">
        <f t="shared" si="79"/>
        <v>170706.06</v>
      </c>
      <c r="L5110" s="199" t="s">
        <v>1580</v>
      </c>
    </row>
    <row r="5111" spans="1:12" ht="45">
      <c r="A5111" s="200">
        <v>25</v>
      </c>
      <c r="B5111" s="193" t="s">
        <v>1408</v>
      </c>
      <c r="C5111" s="194">
        <v>42849</v>
      </c>
      <c r="D5111" s="194" t="s">
        <v>11551</v>
      </c>
      <c r="E5111" s="195" t="s">
        <v>1728</v>
      </c>
      <c r="F5111" s="195">
        <v>13308042</v>
      </c>
      <c r="G5111" s="195"/>
      <c r="H5111" s="196" t="s">
        <v>11552</v>
      </c>
      <c r="I5111" s="197">
        <v>170706.06</v>
      </c>
      <c r="J5111" s="197">
        <v>0</v>
      </c>
      <c r="K5111" s="198">
        <f t="shared" si="79"/>
        <v>170706.06</v>
      </c>
      <c r="L5111" s="199" t="s">
        <v>1580</v>
      </c>
    </row>
    <row r="5112" spans="1:12" ht="45">
      <c r="A5112" s="200">
        <v>25</v>
      </c>
      <c r="B5112" s="193" t="s">
        <v>1408</v>
      </c>
      <c r="C5112" s="194">
        <v>42849</v>
      </c>
      <c r="D5112" s="194" t="s">
        <v>11553</v>
      </c>
      <c r="E5112" s="195" t="s">
        <v>1728</v>
      </c>
      <c r="F5112" s="195">
        <v>13308044</v>
      </c>
      <c r="G5112" s="195"/>
      <c r="H5112" s="196" t="s">
        <v>11554</v>
      </c>
      <c r="I5112" s="197">
        <v>56102.1</v>
      </c>
      <c r="J5112" s="197">
        <v>0</v>
      </c>
      <c r="K5112" s="198">
        <f t="shared" si="79"/>
        <v>56102.1</v>
      </c>
      <c r="L5112" s="199" t="s">
        <v>1580</v>
      </c>
    </row>
    <row r="5113" spans="1:12" ht="33.75">
      <c r="A5113" s="200">
        <v>572</v>
      </c>
      <c r="B5113" s="193" t="s">
        <v>1481</v>
      </c>
      <c r="C5113" s="194">
        <v>42849</v>
      </c>
      <c r="D5113" s="194" t="s">
        <v>11555</v>
      </c>
      <c r="E5113" s="195" t="s">
        <v>1728</v>
      </c>
      <c r="F5113" s="195">
        <v>13308067</v>
      </c>
      <c r="G5113" s="195"/>
      <c r="H5113" s="196" t="s">
        <v>11556</v>
      </c>
      <c r="I5113" s="197">
        <v>144</v>
      </c>
      <c r="J5113" s="197">
        <v>0</v>
      </c>
      <c r="K5113" s="198">
        <f t="shared" si="79"/>
        <v>144</v>
      </c>
      <c r="L5113" s="199" t="s">
        <v>1580</v>
      </c>
    </row>
    <row r="5114" spans="1:12" ht="33.75">
      <c r="A5114" s="200">
        <v>513</v>
      </c>
      <c r="B5114" s="193" t="s">
        <v>1394</v>
      </c>
      <c r="C5114" s="194">
        <v>42849</v>
      </c>
      <c r="D5114" s="194" t="s">
        <v>11557</v>
      </c>
      <c r="E5114" s="195" t="s">
        <v>1728</v>
      </c>
      <c r="F5114" s="195">
        <v>13276187</v>
      </c>
      <c r="G5114" s="195"/>
      <c r="H5114" s="196" t="s">
        <v>11558</v>
      </c>
      <c r="I5114" s="197">
        <v>21247.599999999999</v>
      </c>
      <c r="J5114" s="197">
        <v>0</v>
      </c>
      <c r="K5114" s="198">
        <f t="shared" si="79"/>
        <v>21247.599999999999</v>
      </c>
      <c r="L5114" s="199" t="s">
        <v>1580</v>
      </c>
    </row>
    <row r="5115" spans="1:12" ht="45">
      <c r="A5115" s="200">
        <v>47</v>
      </c>
      <c r="B5115" s="193" t="s">
        <v>1390</v>
      </c>
      <c r="C5115" s="194">
        <v>42849</v>
      </c>
      <c r="D5115" s="194" t="s">
        <v>11559</v>
      </c>
      <c r="E5115" s="195" t="s">
        <v>1728</v>
      </c>
      <c r="F5115" s="195">
        <v>13246923</v>
      </c>
      <c r="G5115" s="195"/>
      <c r="H5115" s="196" t="s">
        <v>11560</v>
      </c>
      <c r="I5115" s="197">
        <v>19.850000000000001</v>
      </c>
      <c r="J5115" s="197">
        <v>0</v>
      </c>
      <c r="K5115" s="198">
        <f t="shared" si="79"/>
        <v>19.850000000000001</v>
      </c>
      <c r="L5115" s="199" t="s">
        <v>1580</v>
      </c>
    </row>
    <row r="5116" spans="1:12" ht="33.75">
      <c r="A5116" s="200">
        <v>340</v>
      </c>
      <c r="B5116" s="193" t="s">
        <v>1401</v>
      </c>
      <c r="C5116" s="194">
        <v>42850</v>
      </c>
      <c r="D5116" s="194" t="s">
        <v>11561</v>
      </c>
      <c r="E5116" s="195" t="s">
        <v>6</v>
      </c>
      <c r="F5116" s="195">
        <v>431981</v>
      </c>
      <c r="G5116" s="195"/>
      <c r="H5116" s="196" t="s">
        <v>11562</v>
      </c>
      <c r="I5116" s="197">
        <v>0</v>
      </c>
      <c r="J5116" s="197">
        <v>72619.55</v>
      </c>
      <c r="K5116" s="198">
        <f t="shared" si="79"/>
        <v>72619.55</v>
      </c>
      <c r="L5116" s="199" t="s">
        <v>1580</v>
      </c>
    </row>
    <row r="5117" spans="1:12" ht="33.75">
      <c r="A5117" s="200">
        <v>25</v>
      </c>
      <c r="B5117" s="193" t="s">
        <v>1408</v>
      </c>
      <c r="C5117" s="194">
        <v>42850</v>
      </c>
      <c r="D5117" s="194" t="s">
        <v>11563</v>
      </c>
      <c r="E5117" s="195" t="s">
        <v>1289</v>
      </c>
      <c r="F5117" s="195">
        <v>13319764</v>
      </c>
      <c r="G5117" s="195"/>
      <c r="H5117" s="196" t="s">
        <v>11564</v>
      </c>
      <c r="I5117" s="197">
        <v>0</v>
      </c>
      <c r="J5117" s="197">
        <v>13456.5</v>
      </c>
      <c r="K5117" s="198">
        <f t="shared" si="79"/>
        <v>13456.5</v>
      </c>
      <c r="L5117" s="199" t="s">
        <v>1580</v>
      </c>
    </row>
    <row r="5118" spans="1:12" ht="33.75">
      <c r="A5118" s="200" t="s">
        <v>629</v>
      </c>
      <c r="B5118" s="193" t="s">
        <v>630</v>
      </c>
      <c r="C5118" s="194">
        <v>42850</v>
      </c>
      <c r="D5118" s="194" t="s">
        <v>11565</v>
      </c>
      <c r="E5118" s="195" t="s">
        <v>6</v>
      </c>
      <c r="F5118" s="195">
        <v>829015</v>
      </c>
      <c r="G5118" s="195"/>
      <c r="H5118" s="196" t="s">
        <v>11566</v>
      </c>
      <c r="I5118" s="197">
        <v>0</v>
      </c>
      <c r="J5118" s="197">
        <v>60000</v>
      </c>
      <c r="K5118" s="198">
        <f t="shared" si="79"/>
        <v>60000</v>
      </c>
      <c r="L5118" s="199" t="s">
        <v>1580</v>
      </c>
    </row>
    <row r="5119" spans="1:12" ht="22.5">
      <c r="A5119" s="200">
        <v>513</v>
      </c>
      <c r="B5119" s="193" t="s">
        <v>1394</v>
      </c>
      <c r="C5119" s="194">
        <v>42850</v>
      </c>
      <c r="D5119" s="194" t="s">
        <v>11567</v>
      </c>
      <c r="E5119" s="195" t="s">
        <v>1728</v>
      </c>
      <c r="F5119" s="195">
        <v>13319830</v>
      </c>
      <c r="G5119" s="195"/>
      <c r="H5119" s="196" t="s">
        <v>11568</v>
      </c>
      <c r="I5119" s="197">
        <v>70715.600000000006</v>
      </c>
      <c r="J5119" s="197">
        <v>0</v>
      </c>
      <c r="K5119" s="198">
        <f t="shared" si="79"/>
        <v>70715.600000000006</v>
      </c>
      <c r="L5119" s="199" t="s">
        <v>1580</v>
      </c>
    </row>
    <row r="5120" spans="1:12" ht="45">
      <c r="A5120" s="200">
        <v>513</v>
      </c>
      <c r="B5120" s="193" t="s">
        <v>1394</v>
      </c>
      <c r="C5120" s="194">
        <v>42850</v>
      </c>
      <c r="D5120" s="194" t="s">
        <v>11569</v>
      </c>
      <c r="E5120" s="195" t="s">
        <v>1728</v>
      </c>
      <c r="F5120" s="195">
        <v>13336948</v>
      </c>
      <c r="G5120" s="195"/>
      <c r="H5120" s="196" t="s">
        <v>11570</v>
      </c>
      <c r="I5120" s="197">
        <v>1466192.73</v>
      </c>
      <c r="J5120" s="197">
        <v>0</v>
      </c>
      <c r="K5120" s="198">
        <f t="shared" si="79"/>
        <v>1466192.73</v>
      </c>
      <c r="L5120" s="199" t="s">
        <v>1580</v>
      </c>
    </row>
    <row r="5121" spans="1:12" ht="45">
      <c r="A5121" s="200">
        <v>586</v>
      </c>
      <c r="B5121" s="193" t="s">
        <v>1399</v>
      </c>
      <c r="C5121" s="194">
        <v>42850</v>
      </c>
      <c r="D5121" s="194" t="s">
        <v>11571</v>
      </c>
      <c r="E5121" s="195" t="s">
        <v>11</v>
      </c>
      <c r="F5121" s="195">
        <v>885649</v>
      </c>
      <c r="G5121" s="195"/>
      <c r="H5121" s="196" t="s">
        <v>11572</v>
      </c>
      <c r="I5121" s="197">
        <v>454.81</v>
      </c>
      <c r="J5121" s="197">
        <v>0</v>
      </c>
      <c r="K5121" s="198">
        <f t="shared" si="79"/>
        <v>454.81</v>
      </c>
      <c r="L5121" s="199" t="s">
        <v>1580</v>
      </c>
    </row>
    <row r="5122" spans="1:12" ht="22.5">
      <c r="A5122" s="200">
        <v>117</v>
      </c>
      <c r="B5122" s="193" t="s">
        <v>1397</v>
      </c>
      <c r="C5122" s="194">
        <v>42850</v>
      </c>
      <c r="D5122" s="194" t="s">
        <v>11573</v>
      </c>
      <c r="E5122" s="195" t="s">
        <v>11</v>
      </c>
      <c r="F5122" s="195">
        <v>885650</v>
      </c>
      <c r="G5122" s="195"/>
      <c r="H5122" s="196" t="s">
        <v>11574</v>
      </c>
      <c r="I5122" s="197">
        <v>50</v>
      </c>
      <c r="J5122" s="197">
        <v>0</v>
      </c>
      <c r="K5122" s="198">
        <f t="shared" si="79"/>
        <v>50</v>
      </c>
      <c r="L5122" s="199" t="s">
        <v>1580</v>
      </c>
    </row>
    <row r="5123" spans="1:12" ht="22.5">
      <c r="A5123" s="200">
        <v>117</v>
      </c>
      <c r="B5123" s="193" t="s">
        <v>1397</v>
      </c>
      <c r="C5123" s="194">
        <v>42850</v>
      </c>
      <c r="D5123" s="194" t="s">
        <v>11575</v>
      </c>
      <c r="E5123" s="195" t="s">
        <v>11</v>
      </c>
      <c r="F5123" s="195">
        <v>885652</v>
      </c>
      <c r="G5123" s="195"/>
      <c r="H5123" s="196" t="s">
        <v>11576</v>
      </c>
      <c r="I5123" s="197">
        <v>50</v>
      </c>
      <c r="J5123" s="197">
        <v>0</v>
      </c>
      <c r="K5123" s="198">
        <f t="shared" si="79"/>
        <v>50</v>
      </c>
      <c r="L5123" s="199" t="s">
        <v>1580</v>
      </c>
    </row>
    <row r="5124" spans="1:12" ht="45">
      <c r="A5124" s="200">
        <v>119</v>
      </c>
      <c r="B5124" s="193" t="s">
        <v>1495</v>
      </c>
      <c r="C5124" s="194">
        <v>42850</v>
      </c>
      <c r="D5124" s="194" t="s">
        <v>11577</v>
      </c>
      <c r="E5124" s="195" t="s">
        <v>11</v>
      </c>
      <c r="F5124" s="195">
        <v>885658</v>
      </c>
      <c r="G5124" s="195"/>
      <c r="H5124" s="196" t="s">
        <v>11578</v>
      </c>
      <c r="I5124" s="197">
        <v>50</v>
      </c>
      <c r="J5124" s="197">
        <v>0</v>
      </c>
      <c r="K5124" s="198">
        <f t="shared" si="79"/>
        <v>50</v>
      </c>
      <c r="L5124" s="199" t="s">
        <v>1580</v>
      </c>
    </row>
    <row r="5125" spans="1:12" ht="45">
      <c r="A5125" s="200">
        <v>119</v>
      </c>
      <c r="B5125" s="193" t="s">
        <v>1495</v>
      </c>
      <c r="C5125" s="194">
        <v>42850</v>
      </c>
      <c r="D5125" s="194" t="s">
        <v>11579</v>
      </c>
      <c r="E5125" s="195" t="s">
        <v>11</v>
      </c>
      <c r="F5125" s="195">
        <v>885744</v>
      </c>
      <c r="G5125" s="195"/>
      <c r="H5125" s="196" t="s">
        <v>11580</v>
      </c>
      <c r="I5125" s="197">
        <v>50</v>
      </c>
      <c r="J5125" s="197">
        <v>0</v>
      </c>
      <c r="K5125" s="198">
        <f t="shared" si="79"/>
        <v>50</v>
      </c>
      <c r="L5125" s="199" t="s">
        <v>1580</v>
      </c>
    </row>
    <row r="5126" spans="1:12" ht="33.75">
      <c r="A5126" s="200">
        <v>117</v>
      </c>
      <c r="B5126" s="193" t="s">
        <v>1397</v>
      </c>
      <c r="C5126" s="194">
        <v>42850</v>
      </c>
      <c r="D5126" s="194" t="s">
        <v>11581</v>
      </c>
      <c r="E5126" s="195" t="s">
        <v>11</v>
      </c>
      <c r="F5126" s="195">
        <v>885746</v>
      </c>
      <c r="G5126" s="195"/>
      <c r="H5126" s="196" t="s">
        <v>11582</v>
      </c>
      <c r="I5126" s="197">
        <v>50</v>
      </c>
      <c r="J5126" s="197">
        <v>0</v>
      </c>
      <c r="K5126" s="198">
        <f t="shared" si="79"/>
        <v>50</v>
      </c>
      <c r="L5126" s="199" t="s">
        <v>1580</v>
      </c>
    </row>
    <row r="5127" spans="1:12" ht="33.75">
      <c r="A5127" s="200">
        <v>513</v>
      </c>
      <c r="B5127" s="193" t="s">
        <v>1394</v>
      </c>
      <c r="C5127" s="194">
        <v>42850</v>
      </c>
      <c r="D5127" s="194" t="s">
        <v>11583</v>
      </c>
      <c r="E5127" s="195" t="s">
        <v>11</v>
      </c>
      <c r="F5127" s="195">
        <v>885749</v>
      </c>
      <c r="G5127" s="195"/>
      <c r="H5127" s="196" t="s">
        <v>11584</v>
      </c>
      <c r="I5127" s="197">
        <v>270</v>
      </c>
      <c r="J5127" s="197">
        <v>0</v>
      </c>
      <c r="K5127" s="198">
        <f t="shared" si="79"/>
        <v>270</v>
      </c>
      <c r="L5127" s="199" t="s">
        <v>1580</v>
      </c>
    </row>
    <row r="5128" spans="1:12" ht="22.5">
      <c r="A5128" s="200" t="s">
        <v>629</v>
      </c>
      <c r="B5128" s="193" t="s">
        <v>630</v>
      </c>
      <c r="C5128" s="194">
        <v>42850</v>
      </c>
      <c r="D5128" s="194" t="s">
        <v>11585</v>
      </c>
      <c r="E5128" s="195" t="s">
        <v>13</v>
      </c>
      <c r="F5128" s="195">
        <v>45819</v>
      </c>
      <c r="G5128" s="195"/>
      <c r="H5128" s="196" t="s">
        <v>1281</v>
      </c>
      <c r="I5128" s="197">
        <v>523.67999999999995</v>
      </c>
      <c r="J5128" s="197">
        <v>0</v>
      </c>
      <c r="K5128" s="198">
        <f t="shared" si="79"/>
        <v>523.67999999999995</v>
      </c>
      <c r="L5128" s="199" t="s">
        <v>1580</v>
      </c>
    </row>
    <row r="5129" spans="1:12" ht="22.5">
      <c r="A5129" s="200" t="s">
        <v>629</v>
      </c>
      <c r="B5129" s="193" t="s">
        <v>630</v>
      </c>
      <c r="C5129" s="194">
        <v>42850</v>
      </c>
      <c r="D5129" s="194" t="s">
        <v>11586</v>
      </c>
      <c r="E5129" s="195" t="s">
        <v>13</v>
      </c>
      <c r="F5129" s="195">
        <v>45822</v>
      </c>
      <c r="G5129" s="195"/>
      <c r="H5129" s="196" t="s">
        <v>1281</v>
      </c>
      <c r="I5129" s="197">
        <v>31.77</v>
      </c>
      <c r="J5129" s="197">
        <v>0</v>
      </c>
      <c r="K5129" s="198">
        <f t="shared" ref="K5129:K5192" si="80">+I5129+J5129</f>
        <v>31.77</v>
      </c>
      <c r="L5129" s="199" t="s">
        <v>1580</v>
      </c>
    </row>
    <row r="5130" spans="1:12" ht="22.5">
      <c r="A5130" s="200" t="s">
        <v>629</v>
      </c>
      <c r="B5130" s="193" t="s">
        <v>630</v>
      </c>
      <c r="C5130" s="194">
        <v>42850</v>
      </c>
      <c r="D5130" s="194" t="s">
        <v>11587</v>
      </c>
      <c r="E5130" s="195" t="s">
        <v>13</v>
      </c>
      <c r="F5130" s="195">
        <v>45825</v>
      </c>
      <c r="G5130" s="195"/>
      <c r="H5130" s="196" t="s">
        <v>1281</v>
      </c>
      <c r="I5130" s="197">
        <v>358.31</v>
      </c>
      <c r="J5130" s="197">
        <v>0</v>
      </c>
      <c r="K5130" s="198">
        <f t="shared" si="80"/>
        <v>358.31</v>
      </c>
      <c r="L5130" s="199" t="s">
        <v>1580</v>
      </c>
    </row>
    <row r="5131" spans="1:12" ht="22.5">
      <c r="A5131" s="200" t="s">
        <v>629</v>
      </c>
      <c r="B5131" s="193" t="s">
        <v>630</v>
      </c>
      <c r="C5131" s="194">
        <v>42850</v>
      </c>
      <c r="D5131" s="194" t="s">
        <v>11588</v>
      </c>
      <c r="E5131" s="195" t="s">
        <v>13</v>
      </c>
      <c r="F5131" s="195">
        <v>45828</v>
      </c>
      <c r="G5131" s="195"/>
      <c r="H5131" s="196" t="s">
        <v>1281</v>
      </c>
      <c r="I5131" s="197">
        <v>21.74</v>
      </c>
      <c r="J5131" s="197">
        <v>0</v>
      </c>
      <c r="K5131" s="198">
        <f t="shared" si="80"/>
        <v>21.74</v>
      </c>
      <c r="L5131" s="199" t="s">
        <v>1580</v>
      </c>
    </row>
    <row r="5132" spans="1:12" ht="22.5">
      <c r="A5132" s="200" t="s">
        <v>629</v>
      </c>
      <c r="B5132" s="193" t="s">
        <v>630</v>
      </c>
      <c r="C5132" s="194">
        <v>42850</v>
      </c>
      <c r="D5132" s="194" t="s">
        <v>11589</v>
      </c>
      <c r="E5132" s="195" t="s">
        <v>13</v>
      </c>
      <c r="F5132" s="195">
        <v>45831</v>
      </c>
      <c r="G5132" s="195"/>
      <c r="H5132" s="196" t="s">
        <v>1281</v>
      </c>
      <c r="I5132" s="197">
        <v>192.94</v>
      </c>
      <c r="J5132" s="197">
        <v>0</v>
      </c>
      <c r="K5132" s="198">
        <f t="shared" si="80"/>
        <v>192.94</v>
      </c>
      <c r="L5132" s="199" t="s">
        <v>1580</v>
      </c>
    </row>
    <row r="5133" spans="1:12" ht="22.5">
      <c r="A5133" s="200" t="s">
        <v>629</v>
      </c>
      <c r="B5133" s="193" t="s">
        <v>630</v>
      </c>
      <c r="C5133" s="194">
        <v>42850</v>
      </c>
      <c r="D5133" s="194" t="s">
        <v>11590</v>
      </c>
      <c r="E5133" s="195" t="s">
        <v>13</v>
      </c>
      <c r="F5133" s="195">
        <v>45834</v>
      </c>
      <c r="G5133" s="195"/>
      <c r="H5133" s="196" t="s">
        <v>1281</v>
      </c>
      <c r="I5133" s="197">
        <v>11.7</v>
      </c>
      <c r="J5133" s="197">
        <v>0</v>
      </c>
      <c r="K5133" s="198">
        <f t="shared" si="80"/>
        <v>11.7</v>
      </c>
      <c r="L5133" s="199" t="s">
        <v>1580</v>
      </c>
    </row>
    <row r="5134" spans="1:12" ht="33.75">
      <c r="A5134" s="200" t="s">
        <v>628</v>
      </c>
      <c r="B5134" s="193" t="s">
        <v>627</v>
      </c>
      <c r="C5134" s="194">
        <v>42850</v>
      </c>
      <c r="D5134" s="194" t="s">
        <v>11591</v>
      </c>
      <c r="E5134" s="195" t="s">
        <v>13</v>
      </c>
      <c r="F5134" s="195">
        <v>45835</v>
      </c>
      <c r="G5134" s="195"/>
      <c r="H5134" s="196" t="s">
        <v>1282</v>
      </c>
      <c r="I5134" s="197">
        <v>50</v>
      </c>
      <c r="J5134" s="197">
        <v>0</v>
      </c>
      <c r="K5134" s="198">
        <f t="shared" si="80"/>
        <v>50</v>
      </c>
      <c r="L5134" s="199" t="s">
        <v>1580</v>
      </c>
    </row>
    <row r="5135" spans="1:12" ht="33.75">
      <c r="A5135" s="200">
        <v>291</v>
      </c>
      <c r="B5135" s="193" t="s">
        <v>1395</v>
      </c>
      <c r="C5135" s="194">
        <v>42850</v>
      </c>
      <c r="D5135" s="194" t="s">
        <v>11592</v>
      </c>
      <c r="E5135" s="195" t="s">
        <v>11</v>
      </c>
      <c r="F5135" s="195">
        <v>431495</v>
      </c>
      <c r="G5135" s="195"/>
      <c r="H5135" s="196" t="s">
        <v>11593</v>
      </c>
      <c r="I5135" s="197">
        <v>50</v>
      </c>
      <c r="J5135" s="197">
        <v>0</v>
      </c>
      <c r="K5135" s="198">
        <f t="shared" si="80"/>
        <v>50</v>
      </c>
      <c r="L5135" s="199" t="s">
        <v>1580</v>
      </c>
    </row>
    <row r="5136" spans="1:12" ht="45">
      <c r="A5136" s="200">
        <v>10</v>
      </c>
      <c r="B5136" s="193" t="s">
        <v>1384</v>
      </c>
      <c r="C5136" s="194">
        <v>42850</v>
      </c>
      <c r="D5136" s="194" t="s">
        <v>11594</v>
      </c>
      <c r="E5136" s="195" t="s">
        <v>15</v>
      </c>
      <c r="F5136" s="195">
        <v>2147</v>
      </c>
      <c r="G5136" s="195"/>
      <c r="H5136" s="196" t="s">
        <v>11595</v>
      </c>
      <c r="I5136" s="197">
        <v>328.31</v>
      </c>
      <c r="J5136" s="197">
        <v>0</v>
      </c>
      <c r="K5136" s="198">
        <f t="shared" si="80"/>
        <v>328.31</v>
      </c>
      <c r="L5136" s="199" t="s">
        <v>1580</v>
      </c>
    </row>
    <row r="5137" spans="1:12" ht="45">
      <c r="A5137" s="200">
        <v>526</v>
      </c>
      <c r="B5137" s="193" t="s">
        <v>1411</v>
      </c>
      <c r="C5137" s="194">
        <v>42850</v>
      </c>
      <c r="D5137" s="194" t="s">
        <v>11596</v>
      </c>
      <c r="E5137" s="195" t="s">
        <v>15</v>
      </c>
      <c r="F5137" s="195">
        <v>2144</v>
      </c>
      <c r="G5137" s="195"/>
      <c r="H5137" s="196" t="s">
        <v>11597</v>
      </c>
      <c r="I5137" s="197">
        <v>486.78</v>
      </c>
      <c r="J5137" s="197">
        <v>0</v>
      </c>
      <c r="K5137" s="198">
        <f t="shared" si="80"/>
        <v>486.78</v>
      </c>
      <c r="L5137" s="199" t="s">
        <v>1580</v>
      </c>
    </row>
    <row r="5138" spans="1:12" ht="45">
      <c r="A5138" s="200">
        <v>513</v>
      </c>
      <c r="B5138" s="193" t="s">
        <v>1394</v>
      </c>
      <c r="C5138" s="194">
        <v>42850</v>
      </c>
      <c r="D5138" s="194" t="s">
        <v>11598</v>
      </c>
      <c r="E5138" s="195" t="s">
        <v>15</v>
      </c>
      <c r="F5138" s="195">
        <v>2145</v>
      </c>
      <c r="G5138" s="195"/>
      <c r="H5138" s="196" t="s">
        <v>11599</v>
      </c>
      <c r="I5138" s="197">
        <v>2988.55</v>
      </c>
      <c r="J5138" s="197">
        <v>0</v>
      </c>
      <c r="K5138" s="198">
        <f t="shared" si="80"/>
        <v>2988.55</v>
      </c>
      <c r="L5138" s="199" t="s">
        <v>1580</v>
      </c>
    </row>
    <row r="5139" spans="1:12" ht="45">
      <c r="A5139" s="200">
        <v>594</v>
      </c>
      <c r="B5139" s="193" t="s">
        <v>1415</v>
      </c>
      <c r="C5139" s="194">
        <v>42850</v>
      </c>
      <c r="D5139" s="194" t="s">
        <v>11600</v>
      </c>
      <c r="E5139" s="195" t="s">
        <v>15</v>
      </c>
      <c r="F5139" s="195">
        <v>2139</v>
      </c>
      <c r="G5139" s="195"/>
      <c r="H5139" s="196" t="s">
        <v>11601</v>
      </c>
      <c r="I5139" s="197">
        <v>273.98</v>
      </c>
      <c r="J5139" s="197">
        <v>0</v>
      </c>
      <c r="K5139" s="198">
        <f t="shared" si="80"/>
        <v>273.98</v>
      </c>
      <c r="L5139" s="199" t="s">
        <v>1580</v>
      </c>
    </row>
    <row r="5140" spans="1:12" ht="45">
      <c r="A5140" s="200">
        <v>526</v>
      </c>
      <c r="B5140" s="193" t="s">
        <v>1411</v>
      </c>
      <c r="C5140" s="194">
        <v>42850</v>
      </c>
      <c r="D5140" s="194" t="s">
        <v>11602</v>
      </c>
      <c r="E5140" s="195" t="s">
        <v>15</v>
      </c>
      <c r="F5140" s="195">
        <v>2142</v>
      </c>
      <c r="G5140" s="195"/>
      <c r="H5140" s="196" t="s">
        <v>11603</v>
      </c>
      <c r="I5140" s="197">
        <v>376.47</v>
      </c>
      <c r="J5140" s="197">
        <v>0</v>
      </c>
      <c r="K5140" s="198">
        <f t="shared" si="80"/>
        <v>376.47</v>
      </c>
      <c r="L5140" s="199" t="s">
        <v>1580</v>
      </c>
    </row>
    <row r="5141" spans="1:12" ht="45">
      <c r="A5141" s="200">
        <v>594</v>
      </c>
      <c r="B5141" s="193" t="s">
        <v>1415</v>
      </c>
      <c r="C5141" s="194">
        <v>42850</v>
      </c>
      <c r="D5141" s="194" t="s">
        <v>11604</v>
      </c>
      <c r="E5141" s="195" t="s">
        <v>15</v>
      </c>
      <c r="F5141" s="195">
        <v>2141</v>
      </c>
      <c r="G5141" s="195"/>
      <c r="H5141" s="196" t="s">
        <v>11605</v>
      </c>
      <c r="I5141" s="197">
        <v>306.22000000000003</v>
      </c>
      <c r="J5141" s="197">
        <v>0</v>
      </c>
      <c r="K5141" s="198">
        <f t="shared" si="80"/>
        <v>306.22000000000003</v>
      </c>
      <c r="L5141" s="199" t="s">
        <v>1580</v>
      </c>
    </row>
    <row r="5142" spans="1:12" ht="45">
      <c r="A5142" s="200">
        <v>10</v>
      </c>
      <c r="B5142" s="193" t="s">
        <v>1384</v>
      </c>
      <c r="C5142" s="194">
        <v>42850</v>
      </c>
      <c r="D5142" s="194" t="s">
        <v>11606</v>
      </c>
      <c r="E5142" s="195" t="s">
        <v>15</v>
      </c>
      <c r="F5142" s="195">
        <v>2146</v>
      </c>
      <c r="G5142" s="195"/>
      <c r="H5142" s="196" t="s">
        <v>11607</v>
      </c>
      <c r="I5142" s="197">
        <v>278.16000000000003</v>
      </c>
      <c r="J5142" s="197">
        <v>0</v>
      </c>
      <c r="K5142" s="198">
        <f t="shared" si="80"/>
        <v>278.16000000000003</v>
      </c>
      <c r="L5142" s="199" t="s">
        <v>1580</v>
      </c>
    </row>
    <row r="5143" spans="1:12" ht="33.75">
      <c r="A5143" s="200">
        <v>291</v>
      </c>
      <c r="B5143" s="193" t="s">
        <v>1395</v>
      </c>
      <c r="C5143" s="194">
        <v>42850</v>
      </c>
      <c r="D5143" s="194" t="s">
        <v>11608</v>
      </c>
      <c r="E5143" s="195" t="s">
        <v>11</v>
      </c>
      <c r="F5143" s="195">
        <v>431978</v>
      </c>
      <c r="G5143" s="195"/>
      <c r="H5143" s="196" t="s">
        <v>11609</v>
      </c>
      <c r="I5143" s="197">
        <v>50</v>
      </c>
      <c r="J5143" s="197">
        <v>0</v>
      </c>
      <c r="K5143" s="198">
        <f t="shared" si="80"/>
        <v>50</v>
      </c>
      <c r="L5143" s="199" t="s">
        <v>1580</v>
      </c>
    </row>
    <row r="5144" spans="1:12" ht="33.75">
      <c r="A5144" s="200">
        <v>513</v>
      </c>
      <c r="B5144" s="193" t="s">
        <v>1394</v>
      </c>
      <c r="C5144" s="194">
        <v>42850</v>
      </c>
      <c r="D5144" s="194" t="s">
        <v>11610</v>
      </c>
      <c r="E5144" s="195" t="s">
        <v>15</v>
      </c>
      <c r="F5144" s="195">
        <v>431980</v>
      </c>
      <c r="G5144" s="195"/>
      <c r="H5144" s="196" t="s">
        <v>11611</v>
      </c>
      <c r="I5144" s="197">
        <v>50</v>
      </c>
      <c r="J5144" s="197">
        <v>0</v>
      </c>
      <c r="K5144" s="198">
        <f t="shared" si="80"/>
        <v>50</v>
      </c>
      <c r="L5144" s="199" t="s">
        <v>1580</v>
      </c>
    </row>
    <row r="5145" spans="1:12" ht="33.75">
      <c r="A5145" s="200">
        <v>340</v>
      </c>
      <c r="B5145" s="193" t="s">
        <v>1401</v>
      </c>
      <c r="C5145" s="194">
        <v>42850</v>
      </c>
      <c r="D5145" s="194" t="s">
        <v>11612</v>
      </c>
      <c r="E5145" s="195" t="s">
        <v>15</v>
      </c>
      <c r="F5145" s="195">
        <v>431982</v>
      </c>
      <c r="G5145" s="195"/>
      <c r="H5145" s="196" t="s">
        <v>11613</v>
      </c>
      <c r="I5145" s="197">
        <v>50</v>
      </c>
      <c r="J5145" s="197">
        <v>0</v>
      </c>
      <c r="K5145" s="198">
        <f t="shared" si="80"/>
        <v>50</v>
      </c>
      <c r="L5145" s="199" t="s">
        <v>1580</v>
      </c>
    </row>
    <row r="5146" spans="1:12" ht="22.5">
      <c r="A5146" s="200">
        <v>513</v>
      </c>
      <c r="B5146" s="193" t="s">
        <v>1394</v>
      </c>
      <c r="C5146" s="194">
        <v>42850</v>
      </c>
      <c r="D5146" s="194" t="s">
        <v>11614</v>
      </c>
      <c r="E5146" s="195" t="s">
        <v>1728</v>
      </c>
      <c r="F5146" s="195">
        <v>13319829</v>
      </c>
      <c r="G5146" s="195"/>
      <c r="H5146" s="196" t="s">
        <v>11615</v>
      </c>
      <c r="I5146" s="197">
        <v>2616</v>
      </c>
      <c r="J5146" s="197">
        <v>0</v>
      </c>
      <c r="K5146" s="198">
        <f t="shared" si="80"/>
        <v>2616</v>
      </c>
      <c r="L5146" s="199" t="s">
        <v>1580</v>
      </c>
    </row>
    <row r="5147" spans="1:12" ht="33.75">
      <c r="A5147" s="200" t="s">
        <v>629</v>
      </c>
      <c r="B5147" s="193" t="s">
        <v>630</v>
      </c>
      <c r="C5147" s="194">
        <v>42851</v>
      </c>
      <c r="D5147" s="194" t="s">
        <v>11616</v>
      </c>
      <c r="E5147" s="195" t="s">
        <v>6</v>
      </c>
      <c r="F5147" s="195">
        <v>829567</v>
      </c>
      <c r="G5147" s="195"/>
      <c r="H5147" s="196" t="s">
        <v>11617</v>
      </c>
      <c r="I5147" s="197">
        <v>0</v>
      </c>
      <c r="J5147" s="197">
        <v>32000</v>
      </c>
      <c r="K5147" s="198">
        <f t="shared" si="80"/>
        <v>32000</v>
      </c>
      <c r="L5147" s="199" t="s">
        <v>1580</v>
      </c>
    </row>
    <row r="5148" spans="1:12" ht="33.75">
      <c r="A5148" s="200" t="s">
        <v>628</v>
      </c>
      <c r="B5148" s="193" t="s">
        <v>627</v>
      </c>
      <c r="C5148" s="194">
        <v>42851</v>
      </c>
      <c r="D5148" s="194" t="s">
        <v>11618</v>
      </c>
      <c r="E5148" s="195" t="s">
        <v>6</v>
      </c>
      <c r="F5148" s="195">
        <v>885827</v>
      </c>
      <c r="G5148" s="195"/>
      <c r="H5148" s="196" t="s">
        <v>11619</v>
      </c>
      <c r="I5148" s="197">
        <v>0</v>
      </c>
      <c r="J5148" s="197">
        <v>1954.83</v>
      </c>
      <c r="K5148" s="198">
        <f t="shared" si="80"/>
        <v>1954.83</v>
      </c>
      <c r="L5148" s="199" t="s">
        <v>1580</v>
      </c>
    </row>
    <row r="5149" spans="1:12" ht="33.75">
      <c r="A5149" s="200" t="s">
        <v>628</v>
      </c>
      <c r="B5149" s="193" t="s">
        <v>627</v>
      </c>
      <c r="C5149" s="194">
        <v>42851</v>
      </c>
      <c r="D5149" s="194" t="s">
        <v>11620</v>
      </c>
      <c r="E5149" s="195" t="s">
        <v>6</v>
      </c>
      <c r="F5149" s="195">
        <v>885901</v>
      </c>
      <c r="G5149" s="195"/>
      <c r="H5149" s="196" t="s">
        <v>11621</v>
      </c>
      <c r="I5149" s="197">
        <v>0</v>
      </c>
      <c r="J5149" s="197">
        <v>2494</v>
      </c>
      <c r="K5149" s="198">
        <f t="shared" si="80"/>
        <v>2494</v>
      </c>
      <c r="L5149" s="199" t="s">
        <v>1580</v>
      </c>
    </row>
    <row r="5150" spans="1:12" ht="33.75">
      <c r="A5150" s="200">
        <v>513</v>
      </c>
      <c r="B5150" s="193" t="s">
        <v>1394</v>
      </c>
      <c r="C5150" s="194">
        <v>42851</v>
      </c>
      <c r="D5150" s="194" t="s">
        <v>11622</v>
      </c>
      <c r="E5150" s="195" t="s">
        <v>11</v>
      </c>
      <c r="F5150" s="195">
        <v>885771</v>
      </c>
      <c r="G5150" s="195"/>
      <c r="H5150" s="196" t="s">
        <v>11623</v>
      </c>
      <c r="I5150" s="197">
        <v>50</v>
      </c>
      <c r="J5150" s="197">
        <v>0</v>
      </c>
      <c r="K5150" s="198">
        <f t="shared" si="80"/>
        <v>50</v>
      </c>
      <c r="L5150" s="199" t="s">
        <v>1580</v>
      </c>
    </row>
    <row r="5151" spans="1:12" ht="22.5">
      <c r="A5151" s="200">
        <v>117</v>
      </c>
      <c r="B5151" s="193" t="s">
        <v>1397</v>
      </c>
      <c r="C5151" s="194">
        <v>42851</v>
      </c>
      <c r="D5151" s="194" t="s">
        <v>11624</v>
      </c>
      <c r="E5151" s="195" t="s">
        <v>11</v>
      </c>
      <c r="F5151" s="195">
        <v>885859</v>
      </c>
      <c r="G5151" s="195"/>
      <c r="H5151" s="196" t="s">
        <v>11625</v>
      </c>
      <c r="I5151" s="197">
        <v>50</v>
      </c>
      <c r="J5151" s="197">
        <v>0</v>
      </c>
      <c r="K5151" s="198">
        <f t="shared" si="80"/>
        <v>50</v>
      </c>
      <c r="L5151" s="199" t="s">
        <v>1580</v>
      </c>
    </row>
    <row r="5152" spans="1:12" ht="33.75">
      <c r="A5152" s="200">
        <v>117</v>
      </c>
      <c r="B5152" s="193" t="s">
        <v>1397</v>
      </c>
      <c r="C5152" s="194">
        <v>42851</v>
      </c>
      <c r="D5152" s="194" t="s">
        <v>11626</v>
      </c>
      <c r="E5152" s="195" t="s">
        <v>11</v>
      </c>
      <c r="F5152" s="195">
        <v>885869</v>
      </c>
      <c r="G5152" s="195"/>
      <c r="H5152" s="196" t="s">
        <v>11627</v>
      </c>
      <c r="I5152" s="197">
        <v>50</v>
      </c>
      <c r="J5152" s="197">
        <v>0</v>
      </c>
      <c r="K5152" s="198">
        <f t="shared" si="80"/>
        <v>50</v>
      </c>
      <c r="L5152" s="199" t="s">
        <v>1580</v>
      </c>
    </row>
    <row r="5153" spans="1:15" ht="22.5">
      <c r="A5153" s="200">
        <v>117</v>
      </c>
      <c r="B5153" s="193" t="s">
        <v>1397</v>
      </c>
      <c r="C5153" s="194">
        <v>42851</v>
      </c>
      <c r="D5153" s="194" t="s">
        <v>11628</v>
      </c>
      <c r="E5153" s="195" t="s">
        <v>11</v>
      </c>
      <c r="F5153" s="195">
        <v>885897</v>
      </c>
      <c r="G5153" s="195"/>
      <c r="H5153" s="196" t="s">
        <v>11629</v>
      </c>
      <c r="I5153" s="197">
        <v>50</v>
      </c>
      <c r="J5153" s="197">
        <v>0</v>
      </c>
      <c r="K5153" s="198">
        <f t="shared" si="80"/>
        <v>50</v>
      </c>
      <c r="L5153" s="199" t="s">
        <v>1580</v>
      </c>
    </row>
    <row r="5154" spans="1:15" ht="22.5">
      <c r="A5154" s="200">
        <v>117</v>
      </c>
      <c r="B5154" s="193" t="s">
        <v>1397</v>
      </c>
      <c r="C5154" s="194">
        <v>42851</v>
      </c>
      <c r="D5154" s="194" t="s">
        <v>11630</v>
      </c>
      <c r="E5154" s="195" t="s">
        <v>11</v>
      </c>
      <c r="F5154" s="195">
        <v>885900</v>
      </c>
      <c r="G5154" s="195"/>
      <c r="H5154" s="196" t="s">
        <v>11631</v>
      </c>
      <c r="I5154" s="197">
        <v>50</v>
      </c>
      <c r="J5154" s="197">
        <v>0</v>
      </c>
      <c r="K5154" s="198">
        <f t="shared" si="80"/>
        <v>50</v>
      </c>
      <c r="L5154" s="199" t="s">
        <v>1580</v>
      </c>
    </row>
    <row r="5155" spans="1:15" ht="56.25">
      <c r="A5155" s="200">
        <v>197</v>
      </c>
      <c r="B5155" s="193" t="s">
        <v>779</v>
      </c>
      <c r="C5155" s="194">
        <v>42851</v>
      </c>
      <c r="D5155" s="194" t="s">
        <v>11632</v>
      </c>
      <c r="E5155" s="195" t="s">
        <v>1290</v>
      </c>
      <c r="F5155" s="195">
        <v>2140</v>
      </c>
      <c r="G5155" s="195"/>
      <c r="H5155" s="196" t="s">
        <v>11633</v>
      </c>
      <c r="I5155" s="197">
        <v>4245.54</v>
      </c>
      <c r="J5155" s="197">
        <v>0</v>
      </c>
      <c r="K5155" s="198">
        <f t="shared" si="80"/>
        <v>4245.54</v>
      </c>
      <c r="L5155" s="199" t="s">
        <v>1580</v>
      </c>
    </row>
    <row r="5156" spans="1:15" ht="45">
      <c r="A5156" s="200">
        <v>197</v>
      </c>
      <c r="B5156" s="193" t="s">
        <v>779</v>
      </c>
      <c r="C5156" s="194">
        <v>42851</v>
      </c>
      <c r="D5156" s="194" t="s">
        <v>11634</v>
      </c>
      <c r="E5156" s="195" t="s">
        <v>15</v>
      </c>
      <c r="F5156" s="195">
        <v>2140</v>
      </c>
      <c r="G5156" s="195"/>
      <c r="H5156" s="196" t="s">
        <v>11635</v>
      </c>
      <c r="I5156" s="197">
        <v>388.27</v>
      </c>
      <c r="J5156" s="197">
        <v>0</v>
      </c>
      <c r="K5156" s="198">
        <f t="shared" si="80"/>
        <v>388.27</v>
      </c>
      <c r="L5156" s="199" t="s">
        <v>1580</v>
      </c>
    </row>
    <row r="5157" spans="1:15" ht="22.5">
      <c r="A5157" s="200">
        <v>513</v>
      </c>
      <c r="B5157" s="193" t="s">
        <v>1394</v>
      </c>
      <c r="C5157" s="194">
        <v>42851</v>
      </c>
      <c r="D5157" s="194" t="s">
        <v>11636</v>
      </c>
      <c r="E5157" s="195" t="s">
        <v>15</v>
      </c>
      <c r="F5157" s="195">
        <v>432469</v>
      </c>
      <c r="G5157" s="195"/>
      <c r="H5157" s="196" t="s">
        <v>11637</v>
      </c>
      <c r="I5157" s="197">
        <v>50</v>
      </c>
      <c r="J5157" s="197">
        <v>0</v>
      </c>
      <c r="K5157" s="198">
        <f t="shared" si="80"/>
        <v>50</v>
      </c>
      <c r="L5157" s="199" t="s">
        <v>1580</v>
      </c>
    </row>
    <row r="5158" spans="1:15" ht="33.75">
      <c r="A5158" s="200">
        <v>513</v>
      </c>
      <c r="B5158" s="193" t="s">
        <v>1394</v>
      </c>
      <c r="C5158" s="194">
        <v>42851</v>
      </c>
      <c r="D5158" s="194" t="s">
        <v>11638</v>
      </c>
      <c r="E5158" s="195" t="s">
        <v>15</v>
      </c>
      <c r="F5158" s="195">
        <v>432471</v>
      </c>
      <c r="G5158" s="195"/>
      <c r="H5158" s="196" t="s">
        <v>11639</v>
      </c>
      <c r="I5158" s="197">
        <v>50</v>
      </c>
      <c r="J5158" s="197">
        <v>0</v>
      </c>
      <c r="K5158" s="198">
        <f t="shared" si="80"/>
        <v>50</v>
      </c>
      <c r="L5158" s="199" t="s">
        <v>1580</v>
      </c>
    </row>
    <row r="5159" spans="1:15" ht="45">
      <c r="A5159" s="200">
        <v>513</v>
      </c>
      <c r="B5159" s="193" t="s">
        <v>1394</v>
      </c>
      <c r="C5159" s="194">
        <v>42851</v>
      </c>
      <c r="D5159" s="194" t="s">
        <v>11640</v>
      </c>
      <c r="E5159" s="195" t="s">
        <v>15</v>
      </c>
      <c r="F5159" s="195">
        <v>2150</v>
      </c>
      <c r="G5159" s="195"/>
      <c r="H5159" s="196" t="s">
        <v>11641</v>
      </c>
      <c r="I5159" s="197">
        <v>9894.31</v>
      </c>
      <c r="J5159" s="197">
        <v>0</v>
      </c>
      <c r="K5159" s="198">
        <f t="shared" si="80"/>
        <v>9894.31</v>
      </c>
      <c r="L5159" s="199" t="s">
        <v>1580</v>
      </c>
    </row>
    <row r="5160" spans="1:15" ht="33.75">
      <c r="A5160" s="200">
        <v>513</v>
      </c>
      <c r="B5160" s="193" t="s">
        <v>1394</v>
      </c>
      <c r="C5160" s="194">
        <v>42851</v>
      </c>
      <c r="D5160" s="194" t="s">
        <v>11642</v>
      </c>
      <c r="E5160" s="195" t="s">
        <v>15</v>
      </c>
      <c r="F5160" s="195">
        <v>433108</v>
      </c>
      <c r="G5160" s="195"/>
      <c r="H5160" s="196" t="s">
        <v>11643</v>
      </c>
      <c r="I5160" s="197">
        <v>50</v>
      </c>
      <c r="J5160" s="197">
        <v>0</v>
      </c>
      <c r="K5160" s="198">
        <f t="shared" si="80"/>
        <v>50</v>
      </c>
      <c r="L5160" s="199" t="s">
        <v>1580</v>
      </c>
      <c r="M5160" s="80"/>
      <c r="N5160" s="80"/>
      <c r="O5160" s="81"/>
    </row>
    <row r="5161" spans="1:15" ht="45">
      <c r="A5161" s="200">
        <v>25</v>
      </c>
      <c r="B5161" s="193" t="s">
        <v>1408</v>
      </c>
      <c r="C5161" s="194">
        <v>42851</v>
      </c>
      <c r="D5161" s="194" t="s">
        <v>11644</v>
      </c>
      <c r="E5161" s="195" t="s">
        <v>1728</v>
      </c>
      <c r="F5161" s="195">
        <v>13337747</v>
      </c>
      <c r="G5161" s="195"/>
      <c r="H5161" s="196" t="s">
        <v>11645</v>
      </c>
      <c r="I5161" s="197">
        <v>598069.99</v>
      </c>
      <c r="J5161" s="197">
        <v>0</v>
      </c>
      <c r="K5161" s="198">
        <f t="shared" si="80"/>
        <v>598069.99</v>
      </c>
      <c r="L5161" s="199" t="s">
        <v>1580</v>
      </c>
    </row>
    <row r="5162" spans="1:15" ht="45">
      <c r="A5162" s="200">
        <v>25</v>
      </c>
      <c r="B5162" s="193" t="s">
        <v>1408</v>
      </c>
      <c r="C5162" s="194">
        <v>42851</v>
      </c>
      <c r="D5162" s="194" t="s">
        <v>11646</v>
      </c>
      <c r="E5162" s="195" t="s">
        <v>1728</v>
      </c>
      <c r="F5162" s="195">
        <v>13337745</v>
      </c>
      <c r="G5162" s="195"/>
      <c r="H5162" s="196" t="s">
        <v>11647</v>
      </c>
      <c r="I5162" s="197">
        <v>995585.62</v>
      </c>
      <c r="J5162" s="197">
        <v>0</v>
      </c>
      <c r="K5162" s="198">
        <f t="shared" si="80"/>
        <v>995585.62</v>
      </c>
      <c r="L5162" s="199" t="s">
        <v>1580</v>
      </c>
    </row>
    <row r="5163" spans="1:15" ht="45">
      <c r="A5163" s="200">
        <v>25</v>
      </c>
      <c r="B5163" s="193" t="s">
        <v>1408</v>
      </c>
      <c r="C5163" s="194">
        <v>42851</v>
      </c>
      <c r="D5163" s="194" t="s">
        <v>11648</v>
      </c>
      <c r="E5163" s="195" t="s">
        <v>1728</v>
      </c>
      <c r="F5163" s="195">
        <v>13337743</v>
      </c>
      <c r="G5163" s="195"/>
      <c r="H5163" s="196" t="s">
        <v>11649</v>
      </c>
      <c r="I5163" s="197">
        <v>402901.4</v>
      </c>
      <c r="J5163" s="197">
        <v>0</v>
      </c>
      <c r="K5163" s="198">
        <f t="shared" si="80"/>
        <v>402901.4</v>
      </c>
      <c r="L5163" s="199" t="s">
        <v>1580</v>
      </c>
    </row>
    <row r="5164" spans="1:15" ht="45">
      <c r="A5164" s="200">
        <v>25</v>
      </c>
      <c r="B5164" s="193" t="s">
        <v>1408</v>
      </c>
      <c r="C5164" s="194">
        <v>42851</v>
      </c>
      <c r="D5164" s="194" t="s">
        <v>11650</v>
      </c>
      <c r="E5164" s="195" t="s">
        <v>1728</v>
      </c>
      <c r="F5164" s="195">
        <v>13337742</v>
      </c>
      <c r="G5164" s="195"/>
      <c r="H5164" s="196" t="s">
        <v>11651</v>
      </c>
      <c r="I5164" s="197">
        <v>2098170.29</v>
      </c>
      <c r="J5164" s="197">
        <v>0</v>
      </c>
      <c r="K5164" s="198">
        <f t="shared" si="80"/>
        <v>2098170.29</v>
      </c>
      <c r="L5164" s="199" t="s">
        <v>1580</v>
      </c>
    </row>
    <row r="5165" spans="1:15" ht="45">
      <c r="A5165" s="200">
        <v>25</v>
      </c>
      <c r="B5165" s="193" t="s">
        <v>1408</v>
      </c>
      <c r="C5165" s="194">
        <v>42851</v>
      </c>
      <c r="D5165" s="194" t="s">
        <v>11652</v>
      </c>
      <c r="E5165" s="195" t="s">
        <v>1728</v>
      </c>
      <c r="F5165" s="195">
        <v>13337741</v>
      </c>
      <c r="G5165" s="195"/>
      <c r="H5165" s="196" t="s">
        <v>11653</v>
      </c>
      <c r="I5165" s="197">
        <v>380637.75</v>
      </c>
      <c r="J5165" s="197">
        <v>0</v>
      </c>
      <c r="K5165" s="198">
        <f t="shared" si="80"/>
        <v>380637.75</v>
      </c>
      <c r="L5165" s="199" t="s">
        <v>1580</v>
      </c>
    </row>
    <row r="5166" spans="1:15" ht="45">
      <c r="A5166" s="200">
        <v>25</v>
      </c>
      <c r="B5166" s="193" t="s">
        <v>1408</v>
      </c>
      <c r="C5166" s="194">
        <v>42851</v>
      </c>
      <c r="D5166" s="194" t="s">
        <v>11654</v>
      </c>
      <c r="E5166" s="195" t="s">
        <v>1728</v>
      </c>
      <c r="F5166" s="195">
        <v>13308059</v>
      </c>
      <c r="G5166" s="195"/>
      <c r="H5166" s="196" t="s">
        <v>11655</v>
      </c>
      <c r="I5166" s="197">
        <v>485014.45</v>
      </c>
      <c r="J5166" s="197">
        <v>0</v>
      </c>
      <c r="K5166" s="198">
        <f t="shared" si="80"/>
        <v>485014.45</v>
      </c>
      <c r="L5166" s="199" t="s">
        <v>1580</v>
      </c>
    </row>
    <row r="5167" spans="1:15" ht="45">
      <c r="A5167" s="200">
        <v>25</v>
      </c>
      <c r="B5167" s="193" t="s">
        <v>1408</v>
      </c>
      <c r="C5167" s="194">
        <v>42851</v>
      </c>
      <c r="D5167" s="194" t="s">
        <v>11656</v>
      </c>
      <c r="E5167" s="195" t="s">
        <v>1728</v>
      </c>
      <c r="F5167" s="195">
        <v>13308060</v>
      </c>
      <c r="G5167" s="195"/>
      <c r="H5167" s="196" t="s">
        <v>11657</v>
      </c>
      <c r="I5167" s="197">
        <v>114942.2</v>
      </c>
      <c r="J5167" s="197">
        <v>0</v>
      </c>
      <c r="K5167" s="198">
        <f t="shared" si="80"/>
        <v>114942.2</v>
      </c>
      <c r="L5167" s="199" t="s">
        <v>1580</v>
      </c>
    </row>
    <row r="5168" spans="1:15" ht="45">
      <c r="A5168" s="200">
        <v>25</v>
      </c>
      <c r="B5168" s="193" t="s">
        <v>1408</v>
      </c>
      <c r="C5168" s="194">
        <v>42851</v>
      </c>
      <c r="D5168" s="194" t="s">
        <v>11658</v>
      </c>
      <c r="E5168" s="195" t="s">
        <v>1728</v>
      </c>
      <c r="F5168" s="195">
        <v>13349295</v>
      </c>
      <c r="G5168" s="195"/>
      <c r="H5168" s="196" t="s">
        <v>11659</v>
      </c>
      <c r="I5168" s="197">
        <v>177079.53</v>
      </c>
      <c r="J5168" s="197">
        <v>0</v>
      </c>
      <c r="K5168" s="198">
        <f t="shared" si="80"/>
        <v>177079.53</v>
      </c>
      <c r="L5168" s="199" t="s">
        <v>1580</v>
      </c>
    </row>
    <row r="5169" spans="1:12" ht="45">
      <c r="A5169" s="200">
        <v>25</v>
      </c>
      <c r="B5169" s="193" t="s">
        <v>1408</v>
      </c>
      <c r="C5169" s="194">
        <v>42851</v>
      </c>
      <c r="D5169" s="194" t="s">
        <v>11660</v>
      </c>
      <c r="E5169" s="195" t="s">
        <v>1728</v>
      </c>
      <c r="F5169" s="195">
        <v>13349412</v>
      </c>
      <c r="G5169" s="195"/>
      <c r="H5169" s="196" t="s">
        <v>11661</v>
      </c>
      <c r="I5169" s="197">
        <v>535167.99</v>
      </c>
      <c r="J5169" s="197">
        <v>0</v>
      </c>
      <c r="K5169" s="198">
        <f t="shared" si="80"/>
        <v>535167.99</v>
      </c>
      <c r="L5169" s="199" t="s">
        <v>1580</v>
      </c>
    </row>
    <row r="5170" spans="1:12" ht="45">
      <c r="A5170" s="200">
        <v>25</v>
      </c>
      <c r="B5170" s="193" t="s">
        <v>1408</v>
      </c>
      <c r="C5170" s="194">
        <v>42851</v>
      </c>
      <c r="D5170" s="194" t="s">
        <v>11662</v>
      </c>
      <c r="E5170" s="195" t="s">
        <v>1728</v>
      </c>
      <c r="F5170" s="195">
        <v>13349409</v>
      </c>
      <c r="G5170" s="195"/>
      <c r="H5170" s="196" t="s">
        <v>11663</v>
      </c>
      <c r="I5170" s="197">
        <v>565322.36</v>
      </c>
      <c r="J5170" s="197">
        <v>0</v>
      </c>
      <c r="K5170" s="198">
        <f t="shared" si="80"/>
        <v>565322.36</v>
      </c>
      <c r="L5170" s="199" t="s">
        <v>1580</v>
      </c>
    </row>
    <row r="5171" spans="1:12" ht="45">
      <c r="A5171" s="200">
        <v>25</v>
      </c>
      <c r="B5171" s="193" t="s">
        <v>1408</v>
      </c>
      <c r="C5171" s="194">
        <v>42851</v>
      </c>
      <c r="D5171" s="194" t="s">
        <v>11664</v>
      </c>
      <c r="E5171" s="195" t="s">
        <v>1728</v>
      </c>
      <c r="F5171" s="195">
        <v>13349367</v>
      </c>
      <c r="G5171" s="195"/>
      <c r="H5171" s="196" t="s">
        <v>11665</v>
      </c>
      <c r="I5171" s="197">
        <v>638851.55000000005</v>
      </c>
      <c r="J5171" s="197">
        <v>0</v>
      </c>
      <c r="K5171" s="198">
        <f t="shared" si="80"/>
        <v>638851.55000000005</v>
      </c>
      <c r="L5171" s="199" t="s">
        <v>1580</v>
      </c>
    </row>
    <row r="5172" spans="1:12" ht="45">
      <c r="A5172" s="200">
        <v>25</v>
      </c>
      <c r="B5172" s="193" t="s">
        <v>1408</v>
      </c>
      <c r="C5172" s="194">
        <v>42851</v>
      </c>
      <c r="D5172" s="194" t="s">
        <v>11666</v>
      </c>
      <c r="E5172" s="195" t="s">
        <v>1728</v>
      </c>
      <c r="F5172" s="195">
        <v>13337750</v>
      </c>
      <c r="G5172" s="195"/>
      <c r="H5172" s="196" t="s">
        <v>11667</v>
      </c>
      <c r="I5172" s="197">
        <v>1218829.8</v>
      </c>
      <c r="J5172" s="197">
        <v>0</v>
      </c>
      <c r="K5172" s="198">
        <f t="shared" si="80"/>
        <v>1218829.8</v>
      </c>
      <c r="L5172" s="199" t="s">
        <v>1580</v>
      </c>
    </row>
    <row r="5173" spans="1:12" ht="33.75">
      <c r="A5173" s="200" t="s">
        <v>628</v>
      </c>
      <c r="B5173" s="193" t="s">
        <v>627</v>
      </c>
      <c r="C5173" s="194">
        <v>42852</v>
      </c>
      <c r="D5173" s="194" t="s">
        <v>11668</v>
      </c>
      <c r="E5173" s="195" t="s">
        <v>6</v>
      </c>
      <c r="F5173" s="195">
        <v>433390</v>
      </c>
      <c r="G5173" s="195"/>
      <c r="H5173" s="196" t="s">
        <v>11669</v>
      </c>
      <c r="I5173" s="197">
        <v>0</v>
      </c>
      <c r="J5173" s="197">
        <v>28354.639999999999</v>
      </c>
      <c r="K5173" s="198">
        <f t="shared" si="80"/>
        <v>28354.639999999999</v>
      </c>
      <c r="L5173" s="199" t="s">
        <v>1580</v>
      </c>
    </row>
    <row r="5174" spans="1:12" ht="33.75">
      <c r="A5174" s="200" t="s">
        <v>628</v>
      </c>
      <c r="B5174" s="193" t="s">
        <v>627</v>
      </c>
      <c r="C5174" s="194">
        <v>42852</v>
      </c>
      <c r="D5174" s="194" t="s">
        <v>11670</v>
      </c>
      <c r="E5174" s="195" t="s">
        <v>6</v>
      </c>
      <c r="F5174" s="195">
        <v>830064</v>
      </c>
      <c r="G5174" s="195"/>
      <c r="H5174" s="196" t="s">
        <v>11671</v>
      </c>
      <c r="I5174" s="197">
        <v>0</v>
      </c>
      <c r="J5174" s="197">
        <v>3307.98</v>
      </c>
      <c r="K5174" s="198">
        <f t="shared" si="80"/>
        <v>3307.98</v>
      </c>
      <c r="L5174" s="199" t="s">
        <v>1580</v>
      </c>
    </row>
    <row r="5175" spans="1:12" ht="45">
      <c r="A5175" s="200">
        <v>16</v>
      </c>
      <c r="B5175" s="193" t="s">
        <v>1405</v>
      </c>
      <c r="C5175" s="194">
        <v>42852</v>
      </c>
      <c r="D5175" s="194" t="s">
        <v>11672</v>
      </c>
      <c r="E5175" s="195" t="s">
        <v>13</v>
      </c>
      <c r="F5175" s="195">
        <v>886055</v>
      </c>
      <c r="G5175" s="195"/>
      <c r="H5175" s="196" t="s">
        <v>11673</v>
      </c>
      <c r="I5175" s="197">
        <v>126.74</v>
      </c>
      <c r="J5175" s="197">
        <v>0</v>
      </c>
      <c r="K5175" s="198">
        <f t="shared" si="80"/>
        <v>126.74</v>
      </c>
      <c r="L5175" s="199" t="s">
        <v>1580</v>
      </c>
    </row>
    <row r="5176" spans="1:12" ht="33.75">
      <c r="A5176" s="200">
        <v>16</v>
      </c>
      <c r="B5176" s="193" t="s">
        <v>1405</v>
      </c>
      <c r="C5176" s="194">
        <v>42852</v>
      </c>
      <c r="D5176" s="194" t="s">
        <v>11674</v>
      </c>
      <c r="E5176" s="195" t="s">
        <v>11</v>
      </c>
      <c r="F5176" s="195">
        <v>886055</v>
      </c>
      <c r="G5176" s="195"/>
      <c r="H5176" s="196" t="s">
        <v>11675</v>
      </c>
      <c r="I5176" s="197">
        <v>50</v>
      </c>
      <c r="J5176" s="197">
        <v>0</v>
      </c>
      <c r="K5176" s="198">
        <f t="shared" si="80"/>
        <v>50</v>
      </c>
      <c r="L5176" s="199" t="s">
        <v>1580</v>
      </c>
    </row>
    <row r="5177" spans="1:12" ht="33.75">
      <c r="A5177" s="200">
        <v>291</v>
      </c>
      <c r="B5177" s="193" t="s">
        <v>1395</v>
      </c>
      <c r="C5177" s="194">
        <v>42852</v>
      </c>
      <c r="D5177" s="194" t="s">
        <v>11676</v>
      </c>
      <c r="E5177" s="195" t="s">
        <v>13</v>
      </c>
      <c r="F5177" s="195">
        <v>886060</v>
      </c>
      <c r="G5177" s="195"/>
      <c r="H5177" s="196" t="s">
        <v>11677</v>
      </c>
      <c r="I5177" s="197">
        <v>113.87</v>
      </c>
      <c r="J5177" s="197">
        <v>0</v>
      </c>
      <c r="K5177" s="198">
        <f t="shared" si="80"/>
        <v>113.87</v>
      </c>
      <c r="L5177" s="199" t="s">
        <v>1580</v>
      </c>
    </row>
    <row r="5178" spans="1:12" ht="45">
      <c r="A5178" s="200">
        <v>291</v>
      </c>
      <c r="B5178" s="193" t="s">
        <v>1395</v>
      </c>
      <c r="C5178" s="194">
        <v>42852</v>
      </c>
      <c r="D5178" s="194" t="s">
        <v>11678</v>
      </c>
      <c r="E5178" s="195" t="s">
        <v>11</v>
      </c>
      <c r="F5178" s="195">
        <v>886060</v>
      </c>
      <c r="G5178" s="195"/>
      <c r="H5178" s="196" t="s">
        <v>11679</v>
      </c>
      <c r="I5178" s="197">
        <v>50</v>
      </c>
      <c r="J5178" s="197">
        <v>0</v>
      </c>
      <c r="K5178" s="198">
        <f t="shared" si="80"/>
        <v>50</v>
      </c>
      <c r="L5178" s="199" t="s">
        <v>1580</v>
      </c>
    </row>
    <row r="5179" spans="1:12" ht="45">
      <c r="A5179" s="200">
        <v>197</v>
      </c>
      <c r="B5179" s="193" t="s">
        <v>779</v>
      </c>
      <c r="C5179" s="194">
        <v>42852</v>
      </c>
      <c r="D5179" s="194" t="s">
        <v>11680</v>
      </c>
      <c r="E5179" s="195" t="s">
        <v>13</v>
      </c>
      <c r="F5179" s="195">
        <v>886068</v>
      </c>
      <c r="G5179" s="195"/>
      <c r="H5179" s="196" t="s">
        <v>11681</v>
      </c>
      <c r="I5179" s="197">
        <v>94.86</v>
      </c>
      <c r="J5179" s="197">
        <v>0</v>
      </c>
      <c r="K5179" s="198">
        <f t="shared" si="80"/>
        <v>94.86</v>
      </c>
      <c r="L5179" s="199" t="s">
        <v>1580</v>
      </c>
    </row>
    <row r="5180" spans="1:12" ht="33.75">
      <c r="A5180" s="200">
        <v>197</v>
      </c>
      <c r="B5180" s="193" t="s">
        <v>779</v>
      </c>
      <c r="C5180" s="194">
        <v>42852</v>
      </c>
      <c r="D5180" s="194" t="s">
        <v>11682</v>
      </c>
      <c r="E5180" s="195" t="s">
        <v>11</v>
      </c>
      <c r="F5180" s="195">
        <v>886068</v>
      </c>
      <c r="G5180" s="195"/>
      <c r="H5180" s="196" t="s">
        <v>11683</v>
      </c>
      <c r="I5180" s="197">
        <v>50</v>
      </c>
      <c r="J5180" s="197">
        <v>0</v>
      </c>
      <c r="K5180" s="198">
        <f t="shared" si="80"/>
        <v>50</v>
      </c>
      <c r="L5180" s="199" t="s">
        <v>1580</v>
      </c>
    </row>
    <row r="5181" spans="1:12" ht="45">
      <c r="A5181" s="200">
        <v>119</v>
      </c>
      <c r="B5181" s="193" t="s">
        <v>1495</v>
      </c>
      <c r="C5181" s="194">
        <v>42852</v>
      </c>
      <c r="D5181" s="194" t="s">
        <v>11684</v>
      </c>
      <c r="E5181" s="195" t="s">
        <v>11</v>
      </c>
      <c r="F5181" s="195">
        <v>886165</v>
      </c>
      <c r="G5181" s="195"/>
      <c r="H5181" s="196" t="s">
        <v>11685</v>
      </c>
      <c r="I5181" s="197">
        <v>50</v>
      </c>
      <c r="J5181" s="197">
        <v>0</v>
      </c>
      <c r="K5181" s="198">
        <f t="shared" si="80"/>
        <v>50</v>
      </c>
      <c r="L5181" s="199" t="s">
        <v>1580</v>
      </c>
    </row>
    <row r="5182" spans="1:12" ht="33.75">
      <c r="A5182" s="200" t="s">
        <v>628</v>
      </c>
      <c r="B5182" s="193" t="s">
        <v>627</v>
      </c>
      <c r="C5182" s="194">
        <v>42852</v>
      </c>
      <c r="D5182" s="194" t="s">
        <v>11686</v>
      </c>
      <c r="E5182" s="195" t="s">
        <v>15</v>
      </c>
      <c r="F5182" s="195">
        <v>433391</v>
      </c>
      <c r="G5182" s="195"/>
      <c r="H5182" s="196" t="s">
        <v>11687</v>
      </c>
      <c r="I5182" s="197">
        <v>50</v>
      </c>
      <c r="J5182" s="197">
        <v>0</v>
      </c>
      <c r="K5182" s="198">
        <f t="shared" si="80"/>
        <v>50</v>
      </c>
      <c r="L5182" s="199" t="s">
        <v>1580</v>
      </c>
    </row>
    <row r="5183" spans="1:12" ht="22.5">
      <c r="A5183" s="200">
        <v>513</v>
      </c>
      <c r="B5183" s="193" t="s">
        <v>1394</v>
      </c>
      <c r="C5183" s="194">
        <v>42852</v>
      </c>
      <c r="D5183" s="194" t="s">
        <v>11688</v>
      </c>
      <c r="E5183" s="195" t="s">
        <v>15</v>
      </c>
      <c r="F5183" s="195">
        <v>433630</v>
      </c>
      <c r="G5183" s="195"/>
      <c r="H5183" s="196" t="s">
        <v>11689</v>
      </c>
      <c r="I5183" s="197">
        <v>50</v>
      </c>
      <c r="J5183" s="197">
        <v>0</v>
      </c>
      <c r="K5183" s="198">
        <f t="shared" si="80"/>
        <v>50</v>
      </c>
      <c r="L5183" s="199" t="s">
        <v>1580</v>
      </c>
    </row>
    <row r="5184" spans="1:12" ht="33.75">
      <c r="A5184" s="200">
        <v>513</v>
      </c>
      <c r="B5184" s="193" t="s">
        <v>1394</v>
      </c>
      <c r="C5184" s="194">
        <v>42852</v>
      </c>
      <c r="D5184" s="194" t="s">
        <v>11690</v>
      </c>
      <c r="E5184" s="195" t="s">
        <v>15</v>
      </c>
      <c r="F5184" s="195">
        <v>433644</v>
      </c>
      <c r="G5184" s="195"/>
      <c r="H5184" s="196" t="s">
        <v>11691</v>
      </c>
      <c r="I5184" s="197">
        <v>50</v>
      </c>
      <c r="J5184" s="197">
        <v>0</v>
      </c>
      <c r="K5184" s="198">
        <f t="shared" si="80"/>
        <v>50</v>
      </c>
      <c r="L5184" s="199" t="s">
        <v>1580</v>
      </c>
    </row>
    <row r="5185" spans="1:12" ht="45">
      <c r="A5185" s="200">
        <v>340</v>
      </c>
      <c r="B5185" s="193" t="s">
        <v>1401</v>
      </c>
      <c r="C5185" s="194">
        <v>42852</v>
      </c>
      <c r="D5185" s="194" t="s">
        <v>11692</v>
      </c>
      <c r="E5185" s="195" t="s">
        <v>15</v>
      </c>
      <c r="F5185" s="195">
        <v>2163</v>
      </c>
      <c r="G5185" s="195"/>
      <c r="H5185" s="196" t="s">
        <v>11693</v>
      </c>
      <c r="I5185" s="197">
        <v>301.97000000000003</v>
      </c>
      <c r="J5185" s="197">
        <v>0</v>
      </c>
      <c r="K5185" s="198">
        <f t="shared" si="80"/>
        <v>301.97000000000003</v>
      </c>
      <c r="L5185" s="199" t="s">
        <v>1580</v>
      </c>
    </row>
    <row r="5186" spans="1:12" ht="45">
      <c r="A5186" s="200">
        <v>340</v>
      </c>
      <c r="B5186" s="193" t="s">
        <v>1401</v>
      </c>
      <c r="C5186" s="194">
        <v>42852</v>
      </c>
      <c r="D5186" s="194" t="s">
        <v>11694</v>
      </c>
      <c r="E5186" s="195" t="s">
        <v>15</v>
      </c>
      <c r="F5186" s="195">
        <v>2165</v>
      </c>
      <c r="G5186" s="195"/>
      <c r="H5186" s="196" t="s">
        <v>11695</v>
      </c>
      <c r="I5186" s="197">
        <v>270.55</v>
      </c>
      <c r="J5186" s="197">
        <v>0</v>
      </c>
      <c r="K5186" s="198">
        <f t="shared" si="80"/>
        <v>270.55</v>
      </c>
      <c r="L5186" s="199" t="s">
        <v>1580</v>
      </c>
    </row>
    <row r="5187" spans="1:12" ht="45">
      <c r="A5187" s="200">
        <v>340</v>
      </c>
      <c r="B5187" s="193" t="s">
        <v>1401</v>
      </c>
      <c r="C5187" s="194">
        <v>42852</v>
      </c>
      <c r="D5187" s="194" t="s">
        <v>11696</v>
      </c>
      <c r="E5187" s="195" t="s">
        <v>15</v>
      </c>
      <c r="F5187" s="195">
        <v>2164</v>
      </c>
      <c r="G5187" s="195"/>
      <c r="H5187" s="196" t="s">
        <v>11697</v>
      </c>
      <c r="I5187" s="197">
        <v>281.66000000000003</v>
      </c>
      <c r="J5187" s="197">
        <v>0</v>
      </c>
      <c r="K5187" s="198">
        <f t="shared" si="80"/>
        <v>281.66000000000003</v>
      </c>
      <c r="L5187" s="199" t="s">
        <v>1580</v>
      </c>
    </row>
    <row r="5188" spans="1:12" ht="45">
      <c r="A5188" s="200">
        <v>340</v>
      </c>
      <c r="B5188" s="193" t="s">
        <v>1401</v>
      </c>
      <c r="C5188" s="194">
        <v>42852</v>
      </c>
      <c r="D5188" s="194" t="s">
        <v>11698</v>
      </c>
      <c r="E5188" s="195" t="s">
        <v>15</v>
      </c>
      <c r="F5188" s="195">
        <v>2161</v>
      </c>
      <c r="G5188" s="195"/>
      <c r="H5188" s="196" t="s">
        <v>11699</v>
      </c>
      <c r="I5188" s="197">
        <v>299.98</v>
      </c>
      <c r="J5188" s="197">
        <v>0</v>
      </c>
      <c r="K5188" s="198">
        <f t="shared" si="80"/>
        <v>299.98</v>
      </c>
      <c r="L5188" s="199" t="s">
        <v>1580</v>
      </c>
    </row>
    <row r="5189" spans="1:12" ht="45">
      <c r="A5189" s="200">
        <v>340</v>
      </c>
      <c r="B5189" s="193" t="s">
        <v>1401</v>
      </c>
      <c r="C5189" s="194">
        <v>42852</v>
      </c>
      <c r="D5189" s="194" t="s">
        <v>11700</v>
      </c>
      <c r="E5189" s="195" t="s">
        <v>15</v>
      </c>
      <c r="F5189" s="195">
        <v>2160</v>
      </c>
      <c r="G5189" s="195"/>
      <c r="H5189" s="196" t="s">
        <v>11701</v>
      </c>
      <c r="I5189" s="197">
        <v>281.8</v>
      </c>
      <c r="J5189" s="197">
        <v>0</v>
      </c>
      <c r="K5189" s="198">
        <f t="shared" si="80"/>
        <v>281.8</v>
      </c>
      <c r="L5189" s="199" t="s">
        <v>1580</v>
      </c>
    </row>
    <row r="5190" spans="1:12" ht="45">
      <c r="A5190" s="200">
        <v>340</v>
      </c>
      <c r="B5190" s="193" t="s">
        <v>1401</v>
      </c>
      <c r="C5190" s="194">
        <v>42852</v>
      </c>
      <c r="D5190" s="194" t="s">
        <v>11702</v>
      </c>
      <c r="E5190" s="195" t="s">
        <v>15</v>
      </c>
      <c r="F5190" s="195">
        <v>2159</v>
      </c>
      <c r="G5190" s="195"/>
      <c r="H5190" s="196" t="s">
        <v>11703</v>
      </c>
      <c r="I5190" s="197">
        <v>272.81</v>
      </c>
      <c r="J5190" s="197">
        <v>0</v>
      </c>
      <c r="K5190" s="198">
        <f t="shared" si="80"/>
        <v>272.81</v>
      </c>
      <c r="L5190" s="199" t="s">
        <v>1580</v>
      </c>
    </row>
    <row r="5191" spans="1:12" ht="45">
      <c r="A5191" s="200">
        <v>340</v>
      </c>
      <c r="B5191" s="193" t="s">
        <v>1401</v>
      </c>
      <c r="C5191" s="194">
        <v>42852</v>
      </c>
      <c r="D5191" s="194" t="s">
        <v>11704</v>
      </c>
      <c r="E5191" s="195" t="s">
        <v>15</v>
      </c>
      <c r="F5191" s="195">
        <v>2158</v>
      </c>
      <c r="G5191" s="195"/>
      <c r="H5191" s="196" t="s">
        <v>11705</v>
      </c>
      <c r="I5191" s="197">
        <v>301.97000000000003</v>
      </c>
      <c r="J5191" s="197">
        <v>0</v>
      </c>
      <c r="K5191" s="198">
        <f t="shared" si="80"/>
        <v>301.97000000000003</v>
      </c>
      <c r="L5191" s="199" t="s">
        <v>1580</v>
      </c>
    </row>
    <row r="5192" spans="1:12" ht="45">
      <c r="A5192" s="200">
        <v>20</v>
      </c>
      <c r="B5192" s="193" t="s">
        <v>1412</v>
      </c>
      <c r="C5192" s="194">
        <v>42852</v>
      </c>
      <c r="D5192" s="194" t="s">
        <v>11706</v>
      </c>
      <c r="E5192" s="195" t="s">
        <v>15</v>
      </c>
      <c r="F5192" s="195">
        <v>2156</v>
      </c>
      <c r="G5192" s="195"/>
      <c r="H5192" s="196" t="s">
        <v>11707</v>
      </c>
      <c r="I5192" s="197">
        <v>270</v>
      </c>
      <c r="J5192" s="197">
        <v>0</v>
      </c>
      <c r="K5192" s="198">
        <f t="shared" si="80"/>
        <v>270</v>
      </c>
      <c r="L5192" s="199" t="s">
        <v>1580</v>
      </c>
    </row>
    <row r="5193" spans="1:12" ht="45">
      <c r="A5193" s="200">
        <v>10</v>
      </c>
      <c r="B5193" s="193" t="s">
        <v>1384</v>
      </c>
      <c r="C5193" s="194">
        <v>42852</v>
      </c>
      <c r="D5193" s="194" t="s">
        <v>11708</v>
      </c>
      <c r="E5193" s="195" t="s">
        <v>15</v>
      </c>
      <c r="F5193" s="195">
        <v>2155</v>
      </c>
      <c r="G5193" s="195"/>
      <c r="H5193" s="196" t="s">
        <v>11709</v>
      </c>
      <c r="I5193" s="197">
        <v>328.31</v>
      </c>
      <c r="J5193" s="197">
        <v>0</v>
      </c>
      <c r="K5193" s="198">
        <f t="shared" ref="K5193:K5256" si="81">+I5193+J5193</f>
        <v>328.31</v>
      </c>
      <c r="L5193" s="199" t="s">
        <v>1580</v>
      </c>
    </row>
    <row r="5194" spans="1:12" ht="45">
      <c r="A5194" s="200">
        <v>10</v>
      </c>
      <c r="B5194" s="193" t="s">
        <v>1384</v>
      </c>
      <c r="C5194" s="194">
        <v>42852</v>
      </c>
      <c r="D5194" s="194" t="s">
        <v>11710</v>
      </c>
      <c r="E5194" s="195" t="s">
        <v>15</v>
      </c>
      <c r="F5194" s="195">
        <v>2154</v>
      </c>
      <c r="G5194" s="195"/>
      <c r="H5194" s="196" t="s">
        <v>11711</v>
      </c>
      <c r="I5194" s="197">
        <v>756.44</v>
      </c>
      <c r="J5194" s="197">
        <v>0</v>
      </c>
      <c r="K5194" s="198">
        <f t="shared" si="81"/>
        <v>756.44</v>
      </c>
      <c r="L5194" s="199" t="s">
        <v>1580</v>
      </c>
    </row>
    <row r="5195" spans="1:12" ht="22.5">
      <c r="A5195" s="200">
        <v>513</v>
      </c>
      <c r="B5195" s="193" t="s">
        <v>1394</v>
      </c>
      <c r="C5195" s="194">
        <v>42852</v>
      </c>
      <c r="D5195" s="194" t="s">
        <v>11712</v>
      </c>
      <c r="E5195" s="195" t="s">
        <v>15</v>
      </c>
      <c r="F5195" s="195">
        <v>434316</v>
      </c>
      <c r="G5195" s="195"/>
      <c r="H5195" s="196" t="s">
        <v>10744</v>
      </c>
      <c r="I5195" s="197">
        <v>50</v>
      </c>
      <c r="J5195" s="197">
        <v>0</v>
      </c>
      <c r="K5195" s="198">
        <f t="shared" si="81"/>
        <v>50</v>
      </c>
      <c r="L5195" s="199" t="s">
        <v>1580</v>
      </c>
    </row>
    <row r="5196" spans="1:12" ht="33.75">
      <c r="A5196" s="200">
        <v>513</v>
      </c>
      <c r="B5196" s="193" t="s">
        <v>1394</v>
      </c>
      <c r="C5196" s="194">
        <v>42852</v>
      </c>
      <c r="D5196" s="194" t="s">
        <v>11713</v>
      </c>
      <c r="E5196" s="195" t="s">
        <v>15</v>
      </c>
      <c r="F5196" s="195">
        <v>434318</v>
      </c>
      <c r="G5196" s="195"/>
      <c r="H5196" s="196" t="s">
        <v>11714</v>
      </c>
      <c r="I5196" s="197">
        <v>50</v>
      </c>
      <c r="J5196" s="197">
        <v>0</v>
      </c>
      <c r="K5196" s="198">
        <f t="shared" si="81"/>
        <v>50</v>
      </c>
      <c r="L5196" s="199" t="s">
        <v>1580</v>
      </c>
    </row>
    <row r="5197" spans="1:12" ht="22.5">
      <c r="A5197" s="200">
        <v>513</v>
      </c>
      <c r="B5197" s="193" t="s">
        <v>1394</v>
      </c>
      <c r="C5197" s="194">
        <v>42852</v>
      </c>
      <c r="D5197" s="194" t="s">
        <v>11715</v>
      </c>
      <c r="E5197" s="195" t="s">
        <v>15</v>
      </c>
      <c r="F5197" s="195">
        <v>434320</v>
      </c>
      <c r="G5197" s="195"/>
      <c r="H5197" s="196" t="s">
        <v>11337</v>
      </c>
      <c r="I5197" s="197">
        <v>50</v>
      </c>
      <c r="J5197" s="197">
        <v>0</v>
      </c>
      <c r="K5197" s="198">
        <f t="shared" si="81"/>
        <v>50</v>
      </c>
      <c r="L5197" s="199" t="s">
        <v>1580</v>
      </c>
    </row>
    <row r="5198" spans="1:12" ht="33.75">
      <c r="A5198" s="200">
        <v>291</v>
      </c>
      <c r="B5198" s="193" t="s">
        <v>1395</v>
      </c>
      <c r="C5198" s="194">
        <v>42852</v>
      </c>
      <c r="D5198" s="194" t="s">
        <v>11716</v>
      </c>
      <c r="E5198" s="195" t="s">
        <v>11</v>
      </c>
      <c r="F5198" s="195">
        <v>434465</v>
      </c>
      <c r="G5198" s="195"/>
      <c r="H5198" s="196" t="s">
        <v>11717</v>
      </c>
      <c r="I5198" s="197">
        <v>50</v>
      </c>
      <c r="J5198" s="197">
        <v>0</v>
      </c>
      <c r="K5198" s="198">
        <f t="shared" si="81"/>
        <v>50</v>
      </c>
      <c r="L5198" s="199" t="s">
        <v>1580</v>
      </c>
    </row>
    <row r="5199" spans="1:12" ht="33.75">
      <c r="A5199" s="200">
        <v>513</v>
      </c>
      <c r="B5199" s="193" t="s">
        <v>1394</v>
      </c>
      <c r="C5199" s="194">
        <v>42852</v>
      </c>
      <c r="D5199" s="194" t="s">
        <v>11718</v>
      </c>
      <c r="E5199" s="195" t="s">
        <v>15</v>
      </c>
      <c r="F5199" s="195">
        <v>434467</v>
      </c>
      <c r="G5199" s="195"/>
      <c r="H5199" s="196" t="s">
        <v>11719</v>
      </c>
      <c r="I5199" s="197">
        <v>50</v>
      </c>
      <c r="J5199" s="197">
        <v>0</v>
      </c>
      <c r="K5199" s="198">
        <f t="shared" si="81"/>
        <v>50</v>
      </c>
      <c r="L5199" s="199" t="s">
        <v>1580</v>
      </c>
    </row>
    <row r="5200" spans="1:12" ht="33.75">
      <c r="A5200" s="200">
        <v>35</v>
      </c>
      <c r="B5200" s="193" t="s">
        <v>1403</v>
      </c>
      <c r="C5200" s="194">
        <v>42853</v>
      </c>
      <c r="D5200" s="194" t="s">
        <v>11720</v>
      </c>
      <c r="E5200" s="195" t="s">
        <v>1728</v>
      </c>
      <c r="F5200" s="195">
        <v>13334149</v>
      </c>
      <c r="G5200" s="195"/>
      <c r="H5200" s="196" t="s">
        <v>11721</v>
      </c>
      <c r="I5200" s="197">
        <v>0</v>
      </c>
      <c r="J5200" s="197">
        <v>1547.41</v>
      </c>
      <c r="K5200" s="198">
        <f t="shared" si="81"/>
        <v>1547.41</v>
      </c>
      <c r="L5200" s="199" t="s">
        <v>1580</v>
      </c>
    </row>
    <row r="5201" spans="1:12" ht="33.75">
      <c r="A5201" s="200">
        <v>35</v>
      </c>
      <c r="B5201" s="193" t="s">
        <v>1403</v>
      </c>
      <c r="C5201" s="194">
        <v>42853</v>
      </c>
      <c r="D5201" s="194" t="s">
        <v>11722</v>
      </c>
      <c r="E5201" s="195" t="s">
        <v>1728</v>
      </c>
      <c r="F5201" s="195">
        <v>13334154</v>
      </c>
      <c r="G5201" s="195"/>
      <c r="H5201" s="196" t="s">
        <v>11723</v>
      </c>
      <c r="I5201" s="197">
        <v>0</v>
      </c>
      <c r="J5201" s="197">
        <v>12325.65</v>
      </c>
      <c r="K5201" s="198">
        <f t="shared" si="81"/>
        <v>12325.65</v>
      </c>
      <c r="L5201" s="199" t="s">
        <v>1580</v>
      </c>
    </row>
    <row r="5202" spans="1:12" ht="33.75">
      <c r="A5202" s="200">
        <v>35</v>
      </c>
      <c r="B5202" s="193" t="s">
        <v>1403</v>
      </c>
      <c r="C5202" s="194">
        <v>42853</v>
      </c>
      <c r="D5202" s="194" t="s">
        <v>11724</v>
      </c>
      <c r="E5202" s="195" t="s">
        <v>1728</v>
      </c>
      <c r="F5202" s="195">
        <v>13334532</v>
      </c>
      <c r="G5202" s="195"/>
      <c r="H5202" s="196" t="s">
        <v>11725</v>
      </c>
      <c r="I5202" s="197">
        <v>0</v>
      </c>
      <c r="J5202" s="197">
        <v>97246.33</v>
      </c>
      <c r="K5202" s="198">
        <f t="shared" si="81"/>
        <v>97246.33</v>
      </c>
      <c r="L5202" s="199" t="s">
        <v>1580</v>
      </c>
    </row>
    <row r="5203" spans="1:12" ht="33.75">
      <c r="A5203" s="200">
        <v>35</v>
      </c>
      <c r="B5203" s="193" t="s">
        <v>1403</v>
      </c>
      <c r="C5203" s="194">
        <v>42853</v>
      </c>
      <c r="D5203" s="194" t="s">
        <v>11726</v>
      </c>
      <c r="E5203" s="195" t="s">
        <v>1728</v>
      </c>
      <c r="F5203" s="195">
        <v>13334534</v>
      </c>
      <c r="G5203" s="195"/>
      <c r="H5203" s="196" t="s">
        <v>11727</v>
      </c>
      <c r="I5203" s="197">
        <v>0</v>
      </c>
      <c r="J5203" s="197">
        <v>138661.68</v>
      </c>
      <c r="K5203" s="198">
        <f t="shared" si="81"/>
        <v>138661.68</v>
      </c>
      <c r="L5203" s="199" t="s">
        <v>1580</v>
      </c>
    </row>
    <row r="5204" spans="1:12" ht="22.5">
      <c r="A5204" s="200">
        <v>35</v>
      </c>
      <c r="B5204" s="193" t="s">
        <v>1403</v>
      </c>
      <c r="C5204" s="194">
        <v>42853</v>
      </c>
      <c r="D5204" s="194" t="s">
        <v>11728</v>
      </c>
      <c r="E5204" s="195" t="s">
        <v>1728</v>
      </c>
      <c r="F5204" s="195">
        <v>13334535</v>
      </c>
      <c r="G5204" s="195"/>
      <c r="H5204" s="196" t="s">
        <v>11729</v>
      </c>
      <c r="I5204" s="197">
        <v>0</v>
      </c>
      <c r="J5204" s="197">
        <v>293737.7</v>
      </c>
      <c r="K5204" s="198">
        <f t="shared" si="81"/>
        <v>293737.7</v>
      </c>
      <c r="L5204" s="199" t="s">
        <v>1580</v>
      </c>
    </row>
    <row r="5205" spans="1:12" ht="33.75">
      <c r="A5205" s="200" t="s">
        <v>628</v>
      </c>
      <c r="B5205" s="193" t="s">
        <v>627</v>
      </c>
      <c r="C5205" s="194">
        <v>42853</v>
      </c>
      <c r="D5205" s="194" t="s">
        <v>11730</v>
      </c>
      <c r="E5205" s="195" t="s">
        <v>1728</v>
      </c>
      <c r="F5205" s="195">
        <v>13334537</v>
      </c>
      <c r="G5205" s="195"/>
      <c r="H5205" s="196" t="s">
        <v>11731</v>
      </c>
      <c r="I5205" s="197">
        <v>0</v>
      </c>
      <c r="J5205" s="197">
        <v>49505.04</v>
      </c>
      <c r="K5205" s="198">
        <f t="shared" si="81"/>
        <v>49505.04</v>
      </c>
      <c r="L5205" s="199" t="s">
        <v>1580</v>
      </c>
    </row>
    <row r="5206" spans="1:12" ht="33.75">
      <c r="A5206" s="200" t="s">
        <v>628</v>
      </c>
      <c r="B5206" s="193" t="s">
        <v>627</v>
      </c>
      <c r="C5206" s="194">
        <v>42853</v>
      </c>
      <c r="D5206" s="194" t="s">
        <v>11732</v>
      </c>
      <c r="E5206" s="195" t="s">
        <v>1289</v>
      </c>
      <c r="F5206" s="195">
        <v>13378865</v>
      </c>
      <c r="G5206" s="195"/>
      <c r="H5206" s="196" t="s">
        <v>11733</v>
      </c>
      <c r="I5206" s="197">
        <v>0</v>
      </c>
      <c r="J5206" s="197">
        <v>227393.29</v>
      </c>
      <c r="K5206" s="198">
        <f t="shared" si="81"/>
        <v>227393.29</v>
      </c>
      <c r="L5206" s="199" t="s">
        <v>1580</v>
      </c>
    </row>
    <row r="5207" spans="1:12" ht="33.75">
      <c r="A5207" s="200">
        <v>15</v>
      </c>
      <c r="B5207" s="193" t="s">
        <v>1265</v>
      </c>
      <c r="C5207" s="194">
        <v>42853</v>
      </c>
      <c r="D5207" s="194" t="s">
        <v>11734</v>
      </c>
      <c r="E5207" s="195" t="s">
        <v>1289</v>
      </c>
      <c r="F5207" s="195">
        <v>13378799</v>
      </c>
      <c r="G5207" s="195"/>
      <c r="H5207" s="196" t="s">
        <v>11735</v>
      </c>
      <c r="I5207" s="197">
        <v>0</v>
      </c>
      <c r="J5207" s="197">
        <v>412152.96</v>
      </c>
      <c r="K5207" s="198">
        <f t="shared" si="81"/>
        <v>412152.96</v>
      </c>
      <c r="L5207" s="199" t="s">
        <v>1580</v>
      </c>
    </row>
    <row r="5208" spans="1:12" ht="33.75">
      <c r="A5208" s="200">
        <v>290</v>
      </c>
      <c r="B5208" s="193" t="s">
        <v>1337</v>
      </c>
      <c r="C5208" s="194">
        <v>42853</v>
      </c>
      <c r="D5208" s="194" t="s">
        <v>11736</v>
      </c>
      <c r="E5208" s="195" t="s">
        <v>1289</v>
      </c>
      <c r="F5208" s="195">
        <v>13378622</v>
      </c>
      <c r="G5208" s="195"/>
      <c r="H5208" s="196" t="s">
        <v>11737</v>
      </c>
      <c r="I5208" s="197">
        <v>0</v>
      </c>
      <c r="J5208" s="197">
        <v>75229.440000000002</v>
      </c>
      <c r="K5208" s="198">
        <f t="shared" si="81"/>
        <v>75229.440000000002</v>
      </c>
      <c r="L5208" s="199" t="s">
        <v>1580</v>
      </c>
    </row>
    <row r="5209" spans="1:12" ht="22.5">
      <c r="A5209" s="200">
        <v>272</v>
      </c>
      <c r="B5209" s="193" t="s">
        <v>812</v>
      </c>
      <c r="C5209" s="194">
        <v>42853</v>
      </c>
      <c r="D5209" s="194" t="s">
        <v>11738</v>
      </c>
      <c r="E5209" s="195" t="s">
        <v>6</v>
      </c>
      <c r="F5209" s="195">
        <v>830497</v>
      </c>
      <c r="G5209" s="195"/>
      <c r="H5209" s="196" t="s">
        <v>11739</v>
      </c>
      <c r="I5209" s="197">
        <v>0</v>
      </c>
      <c r="J5209" s="197">
        <v>139256</v>
      </c>
      <c r="K5209" s="198">
        <f t="shared" si="81"/>
        <v>139256</v>
      </c>
      <c r="L5209" s="199" t="s">
        <v>1580</v>
      </c>
    </row>
    <row r="5210" spans="1:12" ht="33.75">
      <c r="A5210" s="200" t="s">
        <v>629</v>
      </c>
      <c r="B5210" s="193" t="s">
        <v>630</v>
      </c>
      <c r="C5210" s="194">
        <v>42853</v>
      </c>
      <c r="D5210" s="194" t="s">
        <v>11740</v>
      </c>
      <c r="E5210" s="195" t="s">
        <v>6</v>
      </c>
      <c r="F5210" s="195">
        <v>830666</v>
      </c>
      <c r="G5210" s="195"/>
      <c r="H5210" s="196" t="s">
        <v>11741</v>
      </c>
      <c r="I5210" s="197">
        <v>0</v>
      </c>
      <c r="J5210" s="197">
        <v>5000</v>
      </c>
      <c r="K5210" s="198">
        <f t="shared" si="81"/>
        <v>5000</v>
      </c>
      <c r="L5210" s="199" t="s">
        <v>1580</v>
      </c>
    </row>
    <row r="5211" spans="1:12" ht="45">
      <c r="A5211" s="200">
        <v>574</v>
      </c>
      <c r="B5211" s="193" t="s">
        <v>1356</v>
      </c>
      <c r="C5211" s="194">
        <v>42853</v>
      </c>
      <c r="D5211" s="194" t="s">
        <v>11742</v>
      </c>
      <c r="E5211" s="195" t="s">
        <v>6</v>
      </c>
      <c r="F5211" s="195">
        <v>886196</v>
      </c>
      <c r="G5211" s="195"/>
      <c r="H5211" s="196" t="s">
        <v>11743</v>
      </c>
      <c r="I5211" s="197">
        <v>0</v>
      </c>
      <c r="J5211" s="197">
        <v>1820000</v>
      </c>
      <c r="K5211" s="198">
        <f t="shared" si="81"/>
        <v>1820000</v>
      </c>
      <c r="L5211" s="199" t="s">
        <v>1580</v>
      </c>
    </row>
    <row r="5212" spans="1:12" ht="45">
      <c r="A5212" s="200">
        <v>574</v>
      </c>
      <c r="B5212" s="193" t="s">
        <v>1356</v>
      </c>
      <c r="C5212" s="194">
        <v>42853</v>
      </c>
      <c r="D5212" s="194" t="s">
        <v>11744</v>
      </c>
      <c r="E5212" s="195" t="s">
        <v>6</v>
      </c>
      <c r="F5212" s="195">
        <v>886202</v>
      </c>
      <c r="G5212" s="195"/>
      <c r="H5212" s="196" t="s">
        <v>11745</v>
      </c>
      <c r="I5212" s="197">
        <v>0</v>
      </c>
      <c r="J5212" s="197">
        <v>6167700</v>
      </c>
      <c r="K5212" s="198">
        <f t="shared" si="81"/>
        <v>6167700</v>
      </c>
      <c r="L5212" s="199" t="s">
        <v>1580</v>
      </c>
    </row>
    <row r="5213" spans="1:12" ht="45">
      <c r="A5213" s="200" t="s">
        <v>628</v>
      </c>
      <c r="B5213" s="193" t="s">
        <v>627</v>
      </c>
      <c r="C5213" s="194">
        <v>42853</v>
      </c>
      <c r="D5213" s="194" t="s">
        <v>11746</v>
      </c>
      <c r="E5213" s="195" t="s">
        <v>6</v>
      </c>
      <c r="F5213" s="195">
        <v>886359</v>
      </c>
      <c r="G5213" s="195"/>
      <c r="H5213" s="196" t="s">
        <v>11747</v>
      </c>
      <c r="I5213" s="197">
        <v>0</v>
      </c>
      <c r="J5213" s="197">
        <v>3400000</v>
      </c>
      <c r="K5213" s="198">
        <f t="shared" si="81"/>
        <v>3400000</v>
      </c>
      <c r="L5213" s="199" t="s">
        <v>1580</v>
      </c>
    </row>
    <row r="5214" spans="1:12" ht="45">
      <c r="A5214" s="200" t="s">
        <v>628</v>
      </c>
      <c r="B5214" s="193" t="s">
        <v>627</v>
      </c>
      <c r="C5214" s="194">
        <v>42853</v>
      </c>
      <c r="D5214" s="194" t="s">
        <v>11748</v>
      </c>
      <c r="E5214" s="195" t="s">
        <v>6</v>
      </c>
      <c r="F5214" s="195">
        <v>886362</v>
      </c>
      <c r="G5214" s="195"/>
      <c r="H5214" s="196" t="s">
        <v>11749</v>
      </c>
      <c r="I5214" s="197">
        <v>0</v>
      </c>
      <c r="J5214" s="197">
        <v>3400000</v>
      </c>
      <c r="K5214" s="198">
        <f t="shared" si="81"/>
        <v>3400000</v>
      </c>
      <c r="L5214" s="199" t="s">
        <v>1580</v>
      </c>
    </row>
    <row r="5215" spans="1:12" ht="45">
      <c r="A5215" s="200" t="s">
        <v>628</v>
      </c>
      <c r="B5215" s="193" t="s">
        <v>627</v>
      </c>
      <c r="C5215" s="194">
        <v>42853</v>
      </c>
      <c r="D5215" s="194" t="s">
        <v>11750</v>
      </c>
      <c r="E5215" s="195" t="s">
        <v>6</v>
      </c>
      <c r="F5215" s="195">
        <v>886387</v>
      </c>
      <c r="G5215" s="195"/>
      <c r="H5215" s="196" t="s">
        <v>11751</v>
      </c>
      <c r="I5215" s="197">
        <v>0</v>
      </c>
      <c r="J5215" s="197">
        <v>1713909.69</v>
      </c>
      <c r="K5215" s="198">
        <f t="shared" si="81"/>
        <v>1713909.69</v>
      </c>
      <c r="L5215" s="199" t="s">
        <v>1580</v>
      </c>
    </row>
    <row r="5216" spans="1:12" ht="45">
      <c r="A5216" s="200">
        <v>293</v>
      </c>
      <c r="B5216" s="193" t="s">
        <v>5210</v>
      </c>
      <c r="C5216" s="194">
        <v>42853</v>
      </c>
      <c r="D5216" s="194" t="s">
        <v>11752</v>
      </c>
      <c r="E5216" s="195" t="s">
        <v>6</v>
      </c>
      <c r="F5216" s="195">
        <v>886408</v>
      </c>
      <c r="G5216" s="195"/>
      <c r="H5216" s="196" t="s">
        <v>11753</v>
      </c>
      <c r="I5216" s="197">
        <v>0</v>
      </c>
      <c r="J5216" s="197">
        <v>22089213</v>
      </c>
      <c r="K5216" s="198">
        <f t="shared" si="81"/>
        <v>22089213</v>
      </c>
      <c r="L5216" s="199" t="s">
        <v>1580</v>
      </c>
    </row>
    <row r="5217" spans="1:12">
      <c r="A5217" s="200" t="s">
        <v>1311</v>
      </c>
      <c r="B5217" s="193" t="s">
        <v>1311</v>
      </c>
      <c r="C5217" s="194">
        <v>42853</v>
      </c>
      <c r="D5217" s="194" t="s">
        <v>11754</v>
      </c>
      <c r="E5217" s="195" t="s">
        <v>13</v>
      </c>
      <c r="F5217" s="195">
        <v>368563</v>
      </c>
      <c r="G5217" s="195"/>
      <c r="H5217" s="196" t="s">
        <v>1312</v>
      </c>
      <c r="I5217" s="197">
        <v>1925305.99</v>
      </c>
      <c r="J5217" s="197">
        <v>0</v>
      </c>
      <c r="K5217" s="198">
        <f t="shared" si="81"/>
        <v>1925305.99</v>
      </c>
      <c r="L5217" s="199" t="s">
        <v>1580</v>
      </c>
    </row>
    <row r="5218" spans="1:12">
      <c r="A5218" s="200" t="s">
        <v>1311</v>
      </c>
      <c r="B5218" s="193" t="s">
        <v>1311</v>
      </c>
      <c r="C5218" s="194">
        <v>42853</v>
      </c>
      <c r="D5218" s="194" t="s">
        <v>11755</v>
      </c>
      <c r="E5218" s="195" t="s">
        <v>13</v>
      </c>
      <c r="F5218" s="195">
        <v>368565</v>
      </c>
      <c r="G5218" s="195"/>
      <c r="H5218" s="196" t="s">
        <v>1312</v>
      </c>
      <c r="I5218" s="197">
        <v>1925305.99</v>
      </c>
      <c r="J5218" s="197">
        <v>0</v>
      </c>
      <c r="K5218" s="198">
        <f t="shared" si="81"/>
        <v>1925305.99</v>
      </c>
      <c r="L5218" s="199" t="s">
        <v>1580</v>
      </c>
    </row>
    <row r="5219" spans="1:12">
      <c r="A5219" s="200" t="s">
        <v>1311</v>
      </c>
      <c r="B5219" s="193" t="s">
        <v>1311</v>
      </c>
      <c r="C5219" s="194">
        <v>42853</v>
      </c>
      <c r="D5219" s="194" t="s">
        <v>11756</v>
      </c>
      <c r="E5219" s="195" t="s">
        <v>13</v>
      </c>
      <c r="F5219" s="195">
        <v>368567</v>
      </c>
      <c r="G5219" s="195"/>
      <c r="H5219" s="196" t="s">
        <v>1312</v>
      </c>
      <c r="I5219" s="197">
        <v>167960.58</v>
      </c>
      <c r="J5219" s="197">
        <v>0</v>
      </c>
      <c r="K5219" s="198">
        <f t="shared" si="81"/>
        <v>167960.58</v>
      </c>
      <c r="L5219" s="199" t="s">
        <v>1580</v>
      </c>
    </row>
    <row r="5220" spans="1:12">
      <c r="A5220" s="200" t="s">
        <v>1311</v>
      </c>
      <c r="B5220" s="193" t="s">
        <v>1311</v>
      </c>
      <c r="C5220" s="194">
        <v>42853</v>
      </c>
      <c r="D5220" s="194" t="s">
        <v>11757</v>
      </c>
      <c r="E5220" s="195" t="s">
        <v>13</v>
      </c>
      <c r="F5220" s="195">
        <v>368569</v>
      </c>
      <c r="G5220" s="195"/>
      <c r="H5220" s="196" t="s">
        <v>1312</v>
      </c>
      <c r="I5220" s="197">
        <v>1795679.16</v>
      </c>
      <c r="J5220" s="197">
        <v>0</v>
      </c>
      <c r="K5220" s="198">
        <f t="shared" si="81"/>
        <v>1795679.16</v>
      </c>
      <c r="L5220" s="199" t="s">
        <v>1580</v>
      </c>
    </row>
    <row r="5221" spans="1:12">
      <c r="A5221" s="200" t="s">
        <v>1311</v>
      </c>
      <c r="B5221" s="193" t="s">
        <v>1311</v>
      </c>
      <c r="C5221" s="194">
        <v>42853</v>
      </c>
      <c r="D5221" s="194" t="s">
        <v>11758</v>
      </c>
      <c r="E5221" s="195" t="s">
        <v>13</v>
      </c>
      <c r="F5221" s="195">
        <v>368571</v>
      </c>
      <c r="G5221" s="195"/>
      <c r="H5221" s="196" t="s">
        <v>1312</v>
      </c>
      <c r="I5221" s="197">
        <v>427856.9</v>
      </c>
      <c r="J5221" s="197">
        <v>0</v>
      </c>
      <c r="K5221" s="198">
        <f t="shared" si="81"/>
        <v>427856.9</v>
      </c>
      <c r="L5221" s="199" t="s">
        <v>1580</v>
      </c>
    </row>
    <row r="5222" spans="1:12">
      <c r="A5222" s="200" t="s">
        <v>1311</v>
      </c>
      <c r="B5222" s="193" t="s">
        <v>1311</v>
      </c>
      <c r="C5222" s="194">
        <v>42853</v>
      </c>
      <c r="D5222" s="194" t="s">
        <v>11759</v>
      </c>
      <c r="E5222" s="195" t="s">
        <v>13</v>
      </c>
      <c r="F5222" s="195">
        <v>368573</v>
      </c>
      <c r="G5222" s="195"/>
      <c r="H5222" s="196" t="s">
        <v>1312</v>
      </c>
      <c r="I5222" s="197">
        <v>2426929.5</v>
      </c>
      <c r="J5222" s="197">
        <v>0</v>
      </c>
      <c r="K5222" s="198">
        <f t="shared" si="81"/>
        <v>2426929.5</v>
      </c>
      <c r="L5222" s="199" t="s">
        <v>1580</v>
      </c>
    </row>
    <row r="5223" spans="1:12">
      <c r="A5223" s="200" t="s">
        <v>1311</v>
      </c>
      <c r="B5223" s="193" t="s">
        <v>1311</v>
      </c>
      <c r="C5223" s="194">
        <v>42853</v>
      </c>
      <c r="D5223" s="194" t="s">
        <v>11760</v>
      </c>
      <c r="E5223" s="195" t="s">
        <v>13</v>
      </c>
      <c r="F5223" s="195">
        <v>368575</v>
      </c>
      <c r="G5223" s="195"/>
      <c r="H5223" s="196" t="s">
        <v>1312</v>
      </c>
      <c r="I5223" s="197">
        <v>1175159.1599999999</v>
      </c>
      <c r="J5223" s="197">
        <v>0</v>
      </c>
      <c r="K5223" s="198">
        <f t="shared" si="81"/>
        <v>1175159.1599999999</v>
      </c>
      <c r="L5223" s="199" t="s">
        <v>1580</v>
      </c>
    </row>
    <row r="5224" spans="1:12">
      <c r="A5224" s="200" t="s">
        <v>1311</v>
      </c>
      <c r="B5224" s="193" t="s">
        <v>1311</v>
      </c>
      <c r="C5224" s="194">
        <v>42853</v>
      </c>
      <c r="D5224" s="194" t="s">
        <v>11761</v>
      </c>
      <c r="E5224" s="195" t="s">
        <v>13</v>
      </c>
      <c r="F5224" s="195">
        <v>368577</v>
      </c>
      <c r="G5224" s="195"/>
      <c r="H5224" s="196" t="s">
        <v>1312</v>
      </c>
      <c r="I5224" s="197">
        <v>4932043.79</v>
      </c>
      <c r="J5224" s="197">
        <v>0</v>
      </c>
      <c r="K5224" s="198">
        <f t="shared" si="81"/>
        <v>4932043.79</v>
      </c>
      <c r="L5224" s="199" t="s">
        <v>1580</v>
      </c>
    </row>
    <row r="5225" spans="1:12">
      <c r="A5225" s="200" t="s">
        <v>1311</v>
      </c>
      <c r="B5225" s="193" t="s">
        <v>1311</v>
      </c>
      <c r="C5225" s="194">
        <v>42853</v>
      </c>
      <c r="D5225" s="194" t="s">
        <v>11762</v>
      </c>
      <c r="E5225" s="195" t="s">
        <v>13</v>
      </c>
      <c r="F5225" s="195">
        <v>368579</v>
      </c>
      <c r="G5225" s="195"/>
      <c r="H5225" s="196" t="s">
        <v>1312</v>
      </c>
      <c r="I5225" s="197">
        <v>461323.41</v>
      </c>
      <c r="J5225" s="197">
        <v>0</v>
      </c>
      <c r="K5225" s="198">
        <f t="shared" si="81"/>
        <v>461323.41</v>
      </c>
      <c r="L5225" s="199" t="s">
        <v>1580</v>
      </c>
    </row>
    <row r="5226" spans="1:12">
      <c r="A5226" s="200" t="s">
        <v>1311</v>
      </c>
      <c r="B5226" s="193" t="s">
        <v>1311</v>
      </c>
      <c r="C5226" s="194">
        <v>42853</v>
      </c>
      <c r="D5226" s="194" t="s">
        <v>11763</v>
      </c>
      <c r="E5226" s="195" t="s">
        <v>13</v>
      </c>
      <c r="F5226" s="195">
        <v>368581</v>
      </c>
      <c r="G5226" s="195"/>
      <c r="H5226" s="196" t="s">
        <v>1312</v>
      </c>
      <c r="I5226" s="197">
        <v>2055858.17</v>
      </c>
      <c r="J5226" s="197">
        <v>0</v>
      </c>
      <c r="K5226" s="198">
        <f t="shared" si="81"/>
        <v>2055858.17</v>
      </c>
      <c r="L5226" s="199" t="s">
        <v>1580</v>
      </c>
    </row>
    <row r="5227" spans="1:12">
      <c r="A5227" s="200" t="s">
        <v>1311</v>
      </c>
      <c r="B5227" s="193" t="s">
        <v>1311</v>
      </c>
      <c r="C5227" s="194">
        <v>42853</v>
      </c>
      <c r="D5227" s="194" t="s">
        <v>11764</v>
      </c>
      <c r="E5227" s="195" t="s">
        <v>13</v>
      </c>
      <c r="F5227" s="195">
        <v>368583</v>
      </c>
      <c r="G5227" s="195"/>
      <c r="H5227" s="196" t="s">
        <v>1312</v>
      </c>
      <c r="I5227" s="197">
        <v>4177946.9</v>
      </c>
      <c r="J5227" s="197">
        <v>0</v>
      </c>
      <c r="K5227" s="198">
        <f t="shared" si="81"/>
        <v>4177946.9</v>
      </c>
      <c r="L5227" s="199" t="s">
        <v>1580</v>
      </c>
    </row>
    <row r="5228" spans="1:12">
      <c r="A5228" s="200" t="s">
        <v>1311</v>
      </c>
      <c r="B5228" s="193" t="s">
        <v>1311</v>
      </c>
      <c r="C5228" s="194">
        <v>42853</v>
      </c>
      <c r="D5228" s="194" t="s">
        <v>11765</v>
      </c>
      <c r="E5228" s="195" t="s">
        <v>13</v>
      </c>
      <c r="F5228" s="195">
        <v>368585</v>
      </c>
      <c r="G5228" s="195"/>
      <c r="H5228" s="196" t="s">
        <v>1312</v>
      </c>
      <c r="I5228" s="197">
        <v>390788.2</v>
      </c>
      <c r="J5228" s="197">
        <v>0</v>
      </c>
      <c r="K5228" s="198">
        <f t="shared" si="81"/>
        <v>390788.2</v>
      </c>
      <c r="L5228" s="199" t="s">
        <v>1580</v>
      </c>
    </row>
    <row r="5229" spans="1:12">
      <c r="A5229" s="200" t="s">
        <v>1311</v>
      </c>
      <c r="B5229" s="193" t="s">
        <v>1311</v>
      </c>
      <c r="C5229" s="194">
        <v>42853</v>
      </c>
      <c r="D5229" s="194" t="s">
        <v>11766</v>
      </c>
      <c r="E5229" s="195" t="s">
        <v>13</v>
      </c>
      <c r="F5229" s="195">
        <v>368587</v>
      </c>
      <c r="G5229" s="195"/>
      <c r="H5229" s="196" t="s">
        <v>1312</v>
      </c>
      <c r="I5229" s="197">
        <v>1073345.72</v>
      </c>
      <c r="J5229" s="197">
        <v>0</v>
      </c>
      <c r="K5229" s="198">
        <f t="shared" si="81"/>
        <v>1073345.72</v>
      </c>
      <c r="L5229" s="199" t="s">
        <v>1580</v>
      </c>
    </row>
    <row r="5230" spans="1:12">
      <c r="A5230" s="200" t="s">
        <v>1311</v>
      </c>
      <c r="B5230" s="193" t="s">
        <v>1311</v>
      </c>
      <c r="C5230" s="194">
        <v>42853</v>
      </c>
      <c r="D5230" s="194" t="s">
        <v>11767</v>
      </c>
      <c r="E5230" s="195" t="s">
        <v>13</v>
      </c>
      <c r="F5230" s="195">
        <v>368589</v>
      </c>
      <c r="G5230" s="195"/>
      <c r="H5230" s="196" t="s">
        <v>1312</v>
      </c>
      <c r="I5230" s="197">
        <v>11475221.890000001</v>
      </c>
      <c r="J5230" s="197">
        <v>0</v>
      </c>
      <c r="K5230" s="198">
        <f t="shared" si="81"/>
        <v>11475221.890000001</v>
      </c>
      <c r="L5230" s="199" t="s">
        <v>1580</v>
      </c>
    </row>
    <row r="5231" spans="1:12">
      <c r="A5231" s="200" t="s">
        <v>1311</v>
      </c>
      <c r="B5231" s="193" t="s">
        <v>1311</v>
      </c>
      <c r="C5231" s="194">
        <v>42853</v>
      </c>
      <c r="D5231" s="194" t="s">
        <v>11768</v>
      </c>
      <c r="E5231" s="195" t="s">
        <v>13</v>
      </c>
      <c r="F5231" s="195">
        <v>368591</v>
      </c>
      <c r="G5231" s="195"/>
      <c r="H5231" s="196" t="s">
        <v>1312</v>
      </c>
      <c r="I5231" s="197">
        <v>2734203.71</v>
      </c>
      <c r="J5231" s="197">
        <v>0</v>
      </c>
      <c r="K5231" s="198">
        <f t="shared" si="81"/>
        <v>2734203.71</v>
      </c>
      <c r="L5231" s="199" t="s">
        <v>1580</v>
      </c>
    </row>
    <row r="5232" spans="1:12">
      <c r="A5232" s="200" t="s">
        <v>1311</v>
      </c>
      <c r="B5232" s="193" t="s">
        <v>1311</v>
      </c>
      <c r="C5232" s="194">
        <v>42853</v>
      </c>
      <c r="D5232" s="194" t="s">
        <v>11769</v>
      </c>
      <c r="E5232" s="195" t="s">
        <v>13</v>
      </c>
      <c r="F5232" s="195">
        <v>368593</v>
      </c>
      <c r="G5232" s="195"/>
      <c r="H5232" s="196" t="s">
        <v>1312</v>
      </c>
      <c r="I5232" s="197">
        <v>5646655.9500000002</v>
      </c>
      <c r="J5232" s="197">
        <v>0</v>
      </c>
      <c r="K5232" s="198">
        <f t="shared" si="81"/>
        <v>5646655.9500000002</v>
      </c>
      <c r="L5232" s="199" t="s">
        <v>1580</v>
      </c>
    </row>
    <row r="5233" spans="1:12">
      <c r="A5233" s="200" t="s">
        <v>1311</v>
      </c>
      <c r="B5233" s="193" t="s">
        <v>1311</v>
      </c>
      <c r="C5233" s="194">
        <v>42853</v>
      </c>
      <c r="D5233" s="194" t="s">
        <v>11770</v>
      </c>
      <c r="E5233" s="195" t="s">
        <v>13</v>
      </c>
      <c r="F5233" s="195">
        <v>368595</v>
      </c>
      <c r="G5233" s="195"/>
      <c r="H5233" s="196" t="s">
        <v>1312</v>
      </c>
      <c r="I5233" s="197">
        <v>2111220.02</v>
      </c>
      <c r="J5233" s="197">
        <v>0</v>
      </c>
      <c r="K5233" s="198">
        <f t="shared" si="81"/>
        <v>2111220.02</v>
      </c>
      <c r="L5233" s="199" t="s">
        <v>1580</v>
      </c>
    </row>
    <row r="5234" spans="1:12">
      <c r="A5234" s="200" t="s">
        <v>1311</v>
      </c>
      <c r="B5234" s="193" t="s">
        <v>1311</v>
      </c>
      <c r="C5234" s="194">
        <v>42853</v>
      </c>
      <c r="D5234" s="194" t="s">
        <v>11771</v>
      </c>
      <c r="E5234" s="195" t="s">
        <v>13</v>
      </c>
      <c r="F5234" s="195">
        <v>368597</v>
      </c>
      <c r="G5234" s="195"/>
      <c r="H5234" s="196" t="s">
        <v>1312</v>
      </c>
      <c r="I5234" s="197">
        <v>503040.85</v>
      </c>
      <c r="J5234" s="197">
        <v>0</v>
      </c>
      <c r="K5234" s="198">
        <f t="shared" si="81"/>
        <v>503040.85</v>
      </c>
      <c r="L5234" s="199" t="s">
        <v>1580</v>
      </c>
    </row>
    <row r="5235" spans="1:12">
      <c r="A5235" s="200" t="s">
        <v>1311</v>
      </c>
      <c r="B5235" s="193" t="s">
        <v>1311</v>
      </c>
      <c r="C5235" s="194">
        <v>42853</v>
      </c>
      <c r="D5235" s="194" t="s">
        <v>11772</v>
      </c>
      <c r="E5235" s="195" t="s">
        <v>13</v>
      </c>
      <c r="F5235" s="195">
        <v>368599</v>
      </c>
      <c r="G5235" s="195"/>
      <c r="H5235" s="196" t="s">
        <v>1312</v>
      </c>
      <c r="I5235" s="197">
        <v>197474.98</v>
      </c>
      <c r="J5235" s="197">
        <v>0</v>
      </c>
      <c r="K5235" s="198">
        <f t="shared" si="81"/>
        <v>197474.98</v>
      </c>
      <c r="L5235" s="199" t="s">
        <v>1580</v>
      </c>
    </row>
    <row r="5236" spans="1:12">
      <c r="A5236" s="200" t="s">
        <v>1311</v>
      </c>
      <c r="B5236" s="193" t="s">
        <v>1311</v>
      </c>
      <c r="C5236" s="194">
        <v>42853</v>
      </c>
      <c r="D5236" s="194" t="s">
        <v>11773</v>
      </c>
      <c r="E5236" s="195" t="s">
        <v>13</v>
      </c>
      <c r="F5236" s="195">
        <v>368601</v>
      </c>
      <c r="G5236" s="195"/>
      <c r="H5236" s="196" t="s">
        <v>1312</v>
      </c>
      <c r="I5236" s="197">
        <v>1038876.07</v>
      </c>
      <c r="J5236" s="197">
        <v>0</v>
      </c>
      <c r="K5236" s="198">
        <f t="shared" si="81"/>
        <v>1038876.07</v>
      </c>
      <c r="L5236" s="199" t="s">
        <v>1580</v>
      </c>
    </row>
    <row r="5237" spans="1:12">
      <c r="A5237" s="200" t="s">
        <v>1311</v>
      </c>
      <c r="B5237" s="193" t="s">
        <v>1311</v>
      </c>
      <c r="C5237" s="194">
        <v>42853</v>
      </c>
      <c r="D5237" s="194" t="s">
        <v>11774</v>
      </c>
      <c r="E5237" s="195" t="s">
        <v>13</v>
      </c>
      <c r="F5237" s="195">
        <v>368603</v>
      </c>
      <c r="G5237" s="195"/>
      <c r="H5237" s="196" t="s">
        <v>1312</v>
      </c>
      <c r="I5237" s="197">
        <v>1469591.11</v>
      </c>
      <c r="J5237" s="197">
        <v>0</v>
      </c>
      <c r="K5237" s="198">
        <f t="shared" si="81"/>
        <v>1469591.11</v>
      </c>
      <c r="L5237" s="199" t="s">
        <v>1580</v>
      </c>
    </row>
    <row r="5238" spans="1:12">
      <c r="A5238" s="200" t="s">
        <v>1311</v>
      </c>
      <c r="B5238" s="193" t="s">
        <v>1311</v>
      </c>
      <c r="C5238" s="194">
        <v>42853</v>
      </c>
      <c r="D5238" s="194" t="s">
        <v>11775</v>
      </c>
      <c r="E5238" s="195" t="s">
        <v>13</v>
      </c>
      <c r="F5238" s="195">
        <v>368605</v>
      </c>
      <c r="G5238" s="195"/>
      <c r="H5238" s="196" t="s">
        <v>1312</v>
      </c>
      <c r="I5238" s="197">
        <v>753945.01</v>
      </c>
      <c r="J5238" s="197">
        <v>0</v>
      </c>
      <c r="K5238" s="198">
        <f t="shared" si="81"/>
        <v>753945.01</v>
      </c>
      <c r="L5238" s="199" t="s">
        <v>1580</v>
      </c>
    </row>
    <row r="5239" spans="1:12">
      <c r="A5239" s="200" t="s">
        <v>1311</v>
      </c>
      <c r="B5239" s="193" t="s">
        <v>1311</v>
      </c>
      <c r="C5239" s="194">
        <v>42853</v>
      </c>
      <c r="D5239" s="194" t="s">
        <v>11776</v>
      </c>
      <c r="E5239" s="195" t="s">
        <v>13</v>
      </c>
      <c r="F5239" s="195">
        <v>368607</v>
      </c>
      <c r="G5239" s="195"/>
      <c r="H5239" s="196" t="s">
        <v>1312</v>
      </c>
      <c r="I5239" s="197">
        <v>2070798.43</v>
      </c>
      <c r="J5239" s="197">
        <v>0</v>
      </c>
      <c r="K5239" s="198">
        <f t="shared" si="81"/>
        <v>2070798.43</v>
      </c>
      <c r="L5239" s="199" t="s">
        <v>1580</v>
      </c>
    </row>
    <row r="5240" spans="1:12">
      <c r="A5240" s="200" t="s">
        <v>1311</v>
      </c>
      <c r="B5240" s="193" t="s">
        <v>1311</v>
      </c>
      <c r="C5240" s="194">
        <v>42853</v>
      </c>
      <c r="D5240" s="194" t="s">
        <v>11777</v>
      </c>
      <c r="E5240" s="195" t="s">
        <v>13</v>
      </c>
      <c r="F5240" s="195">
        <v>368609</v>
      </c>
      <c r="G5240" s="195"/>
      <c r="H5240" s="196" t="s">
        <v>1312</v>
      </c>
      <c r="I5240" s="197">
        <v>3419248.6</v>
      </c>
      <c r="J5240" s="197">
        <v>0</v>
      </c>
      <c r="K5240" s="198">
        <f t="shared" si="81"/>
        <v>3419248.6</v>
      </c>
      <c r="L5240" s="199" t="s">
        <v>1580</v>
      </c>
    </row>
    <row r="5241" spans="1:12">
      <c r="A5241" s="200" t="s">
        <v>1311</v>
      </c>
      <c r="B5241" s="193" t="s">
        <v>1311</v>
      </c>
      <c r="C5241" s="194">
        <v>42853</v>
      </c>
      <c r="D5241" s="194" t="s">
        <v>11778</v>
      </c>
      <c r="E5241" s="195" t="s">
        <v>13</v>
      </c>
      <c r="F5241" s="195">
        <v>368611</v>
      </c>
      <c r="G5241" s="195"/>
      <c r="H5241" s="196" t="s">
        <v>1312</v>
      </c>
      <c r="I5241" s="197">
        <v>1727831.01</v>
      </c>
      <c r="J5241" s="197">
        <v>0</v>
      </c>
      <c r="K5241" s="198">
        <f t="shared" si="81"/>
        <v>1727831.01</v>
      </c>
      <c r="L5241" s="199" t="s">
        <v>1580</v>
      </c>
    </row>
    <row r="5242" spans="1:12">
      <c r="A5242" s="200" t="s">
        <v>1311</v>
      </c>
      <c r="B5242" s="193" t="s">
        <v>1311</v>
      </c>
      <c r="C5242" s="194">
        <v>42853</v>
      </c>
      <c r="D5242" s="194" t="s">
        <v>11779</v>
      </c>
      <c r="E5242" s="195" t="s">
        <v>13</v>
      </c>
      <c r="F5242" s="195">
        <v>368613</v>
      </c>
      <c r="G5242" s="195"/>
      <c r="H5242" s="196" t="s">
        <v>1312</v>
      </c>
      <c r="I5242" s="197">
        <v>30773325.66</v>
      </c>
      <c r="J5242" s="197">
        <v>0</v>
      </c>
      <c r="K5242" s="198">
        <f t="shared" si="81"/>
        <v>30773325.66</v>
      </c>
      <c r="L5242" s="199" t="s">
        <v>1580</v>
      </c>
    </row>
    <row r="5243" spans="1:12">
      <c r="A5243" s="200" t="s">
        <v>1311</v>
      </c>
      <c r="B5243" s="193" t="s">
        <v>1311</v>
      </c>
      <c r="C5243" s="194">
        <v>42853</v>
      </c>
      <c r="D5243" s="194" t="s">
        <v>11780</v>
      </c>
      <c r="E5243" s="195" t="s">
        <v>13</v>
      </c>
      <c r="F5243" s="195">
        <v>368615</v>
      </c>
      <c r="G5243" s="195"/>
      <c r="H5243" s="196" t="s">
        <v>1312</v>
      </c>
      <c r="I5243" s="197">
        <v>1119.76</v>
      </c>
      <c r="J5243" s="197">
        <v>0</v>
      </c>
      <c r="K5243" s="198">
        <f t="shared" si="81"/>
        <v>1119.76</v>
      </c>
      <c r="L5243" s="199" t="s">
        <v>1580</v>
      </c>
    </row>
    <row r="5244" spans="1:12">
      <c r="A5244" s="200" t="s">
        <v>1311</v>
      </c>
      <c r="B5244" s="193" t="s">
        <v>1311</v>
      </c>
      <c r="C5244" s="194">
        <v>42853</v>
      </c>
      <c r="D5244" s="194" t="s">
        <v>11781</v>
      </c>
      <c r="E5244" s="195" t="s">
        <v>13</v>
      </c>
      <c r="F5244" s="195">
        <v>368617</v>
      </c>
      <c r="G5244" s="195"/>
      <c r="H5244" s="196" t="s">
        <v>1312</v>
      </c>
      <c r="I5244" s="197">
        <v>10917</v>
      </c>
      <c r="J5244" s="197">
        <v>0</v>
      </c>
      <c r="K5244" s="198">
        <f t="shared" si="81"/>
        <v>10917</v>
      </c>
      <c r="L5244" s="199" t="s">
        <v>1580</v>
      </c>
    </row>
    <row r="5245" spans="1:12">
      <c r="A5245" s="200" t="s">
        <v>1311</v>
      </c>
      <c r="B5245" s="193" t="s">
        <v>1311</v>
      </c>
      <c r="C5245" s="194">
        <v>42853</v>
      </c>
      <c r="D5245" s="194" t="s">
        <v>11782</v>
      </c>
      <c r="E5245" s="195" t="s">
        <v>13</v>
      </c>
      <c r="F5245" s="195">
        <v>368619</v>
      </c>
      <c r="G5245" s="195"/>
      <c r="H5245" s="196" t="s">
        <v>1312</v>
      </c>
      <c r="I5245" s="197">
        <v>4230.91</v>
      </c>
      <c r="J5245" s="197">
        <v>0</v>
      </c>
      <c r="K5245" s="198">
        <f t="shared" si="81"/>
        <v>4230.91</v>
      </c>
      <c r="L5245" s="199" t="s">
        <v>1580</v>
      </c>
    </row>
    <row r="5246" spans="1:12">
      <c r="A5246" s="200" t="s">
        <v>1311</v>
      </c>
      <c r="B5246" s="193" t="s">
        <v>1311</v>
      </c>
      <c r="C5246" s="194">
        <v>42853</v>
      </c>
      <c r="D5246" s="194" t="s">
        <v>11783</v>
      </c>
      <c r="E5246" s="195" t="s">
        <v>13</v>
      </c>
      <c r="F5246" s="195">
        <v>368621</v>
      </c>
      <c r="G5246" s="195"/>
      <c r="H5246" s="196" t="s">
        <v>1312</v>
      </c>
      <c r="I5246" s="197">
        <v>3858.34</v>
      </c>
      <c r="J5246" s="197">
        <v>0</v>
      </c>
      <c r="K5246" s="198">
        <f t="shared" si="81"/>
        <v>3858.34</v>
      </c>
      <c r="L5246" s="199" t="s">
        <v>1580</v>
      </c>
    </row>
    <row r="5247" spans="1:12">
      <c r="A5247" s="200" t="s">
        <v>1311</v>
      </c>
      <c r="B5247" s="193" t="s">
        <v>1311</v>
      </c>
      <c r="C5247" s="194">
        <v>42853</v>
      </c>
      <c r="D5247" s="194" t="s">
        <v>11784</v>
      </c>
      <c r="E5247" s="195" t="s">
        <v>13</v>
      </c>
      <c r="F5247" s="195">
        <v>368623</v>
      </c>
      <c r="G5247" s="195"/>
      <c r="H5247" s="196" t="s">
        <v>1312</v>
      </c>
      <c r="I5247" s="197">
        <v>3858.34</v>
      </c>
      <c r="J5247" s="197">
        <v>0</v>
      </c>
      <c r="K5247" s="198">
        <f t="shared" si="81"/>
        <v>3858.34</v>
      </c>
      <c r="L5247" s="199" t="s">
        <v>1580</v>
      </c>
    </row>
    <row r="5248" spans="1:12">
      <c r="A5248" s="200" t="s">
        <v>1311</v>
      </c>
      <c r="B5248" s="193" t="s">
        <v>1311</v>
      </c>
      <c r="C5248" s="194">
        <v>42853</v>
      </c>
      <c r="D5248" s="194" t="s">
        <v>11785</v>
      </c>
      <c r="E5248" s="195" t="s">
        <v>13</v>
      </c>
      <c r="F5248" s="195">
        <v>368625</v>
      </c>
      <c r="G5248" s="195"/>
      <c r="H5248" s="196" t="s">
        <v>1312</v>
      </c>
      <c r="I5248" s="197">
        <v>7834.39</v>
      </c>
      <c r="J5248" s="197">
        <v>0</v>
      </c>
      <c r="K5248" s="198">
        <f t="shared" si="81"/>
        <v>7834.39</v>
      </c>
      <c r="L5248" s="199" t="s">
        <v>1580</v>
      </c>
    </row>
    <row r="5249" spans="1:12">
      <c r="A5249" s="200" t="s">
        <v>1311</v>
      </c>
      <c r="B5249" s="193" t="s">
        <v>1311</v>
      </c>
      <c r="C5249" s="194">
        <v>42853</v>
      </c>
      <c r="D5249" s="194" t="s">
        <v>11786</v>
      </c>
      <c r="E5249" s="195" t="s">
        <v>13</v>
      </c>
      <c r="F5249" s="195">
        <v>368627</v>
      </c>
      <c r="G5249" s="195"/>
      <c r="H5249" s="196" t="s">
        <v>1312</v>
      </c>
      <c r="I5249" s="197">
        <v>29984.85</v>
      </c>
      <c r="J5249" s="197">
        <v>0</v>
      </c>
      <c r="K5249" s="198">
        <f t="shared" si="81"/>
        <v>29984.85</v>
      </c>
      <c r="L5249" s="199" t="s">
        <v>1580</v>
      </c>
    </row>
    <row r="5250" spans="1:12">
      <c r="A5250" s="200" t="s">
        <v>1311</v>
      </c>
      <c r="B5250" s="193" t="s">
        <v>1311</v>
      </c>
      <c r="C5250" s="194">
        <v>42853</v>
      </c>
      <c r="D5250" s="194" t="s">
        <v>11787</v>
      </c>
      <c r="E5250" s="195" t="s">
        <v>13</v>
      </c>
      <c r="F5250" s="195">
        <v>368629</v>
      </c>
      <c r="G5250" s="195"/>
      <c r="H5250" s="196" t="s">
        <v>1312</v>
      </c>
      <c r="I5250" s="197">
        <v>3462.59</v>
      </c>
      <c r="J5250" s="197">
        <v>0</v>
      </c>
      <c r="K5250" s="198">
        <f t="shared" si="81"/>
        <v>3462.59</v>
      </c>
      <c r="L5250" s="199" t="s">
        <v>1580</v>
      </c>
    </row>
    <row r="5251" spans="1:12">
      <c r="A5251" s="200" t="s">
        <v>1311</v>
      </c>
      <c r="B5251" s="193" t="s">
        <v>1311</v>
      </c>
      <c r="C5251" s="194">
        <v>42853</v>
      </c>
      <c r="D5251" s="194" t="s">
        <v>11788</v>
      </c>
      <c r="E5251" s="195" t="s">
        <v>13</v>
      </c>
      <c r="F5251" s="195">
        <v>368434</v>
      </c>
      <c r="G5251" s="195"/>
      <c r="H5251" s="196" t="s">
        <v>1312</v>
      </c>
      <c r="I5251" s="197">
        <v>10917</v>
      </c>
      <c r="J5251" s="197">
        <v>0</v>
      </c>
      <c r="K5251" s="198">
        <f t="shared" si="81"/>
        <v>10917</v>
      </c>
      <c r="L5251" s="199" t="s">
        <v>1580</v>
      </c>
    </row>
    <row r="5252" spans="1:12">
      <c r="A5252" s="200" t="s">
        <v>1311</v>
      </c>
      <c r="B5252" s="193" t="s">
        <v>1311</v>
      </c>
      <c r="C5252" s="194">
        <v>42853</v>
      </c>
      <c r="D5252" s="194" t="s">
        <v>11789</v>
      </c>
      <c r="E5252" s="195" t="s">
        <v>13</v>
      </c>
      <c r="F5252" s="195">
        <v>368436</v>
      </c>
      <c r="G5252" s="195"/>
      <c r="H5252" s="196" t="s">
        <v>1312</v>
      </c>
      <c r="I5252" s="197">
        <v>10917</v>
      </c>
      <c r="J5252" s="197">
        <v>0</v>
      </c>
      <c r="K5252" s="198">
        <f t="shared" si="81"/>
        <v>10917</v>
      </c>
      <c r="L5252" s="199" t="s">
        <v>1580</v>
      </c>
    </row>
    <row r="5253" spans="1:12">
      <c r="A5253" s="200" t="s">
        <v>1311</v>
      </c>
      <c r="B5253" s="193" t="s">
        <v>1311</v>
      </c>
      <c r="C5253" s="194">
        <v>42853</v>
      </c>
      <c r="D5253" s="194" t="s">
        <v>11790</v>
      </c>
      <c r="E5253" s="195" t="s">
        <v>13</v>
      </c>
      <c r="F5253" s="195">
        <v>368438</v>
      </c>
      <c r="G5253" s="195"/>
      <c r="H5253" s="196" t="s">
        <v>1312</v>
      </c>
      <c r="I5253" s="197">
        <v>10917</v>
      </c>
      <c r="J5253" s="197">
        <v>0</v>
      </c>
      <c r="K5253" s="198">
        <f t="shared" si="81"/>
        <v>10917</v>
      </c>
      <c r="L5253" s="199" t="s">
        <v>1580</v>
      </c>
    </row>
    <row r="5254" spans="1:12">
      <c r="A5254" s="200" t="s">
        <v>1311</v>
      </c>
      <c r="B5254" s="193" t="s">
        <v>1311</v>
      </c>
      <c r="C5254" s="194">
        <v>42853</v>
      </c>
      <c r="D5254" s="194" t="s">
        <v>11791</v>
      </c>
      <c r="E5254" s="195" t="s">
        <v>13</v>
      </c>
      <c r="F5254" s="195">
        <v>368440</v>
      </c>
      <c r="G5254" s="195"/>
      <c r="H5254" s="196" t="s">
        <v>1312</v>
      </c>
      <c r="I5254" s="197">
        <v>205155.5</v>
      </c>
      <c r="J5254" s="197">
        <v>0</v>
      </c>
      <c r="K5254" s="198">
        <f t="shared" si="81"/>
        <v>205155.5</v>
      </c>
      <c r="L5254" s="199" t="s">
        <v>1580</v>
      </c>
    </row>
    <row r="5255" spans="1:12">
      <c r="A5255" s="200" t="s">
        <v>1311</v>
      </c>
      <c r="B5255" s="193" t="s">
        <v>1311</v>
      </c>
      <c r="C5255" s="194">
        <v>42853</v>
      </c>
      <c r="D5255" s="194" t="s">
        <v>11792</v>
      </c>
      <c r="E5255" s="195" t="s">
        <v>13</v>
      </c>
      <c r="F5255" s="195">
        <v>368442</v>
      </c>
      <c r="G5255" s="195"/>
      <c r="H5255" s="196" t="s">
        <v>1312</v>
      </c>
      <c r="I5255" s="197">
        <v>2081.94</v>
      </c>
      <c r="J5255" s="197">
        <v>0</v>
      </c>
      <c r="K5255" s="198">
        <f t="shared" si="81"/>
        <v>2081.94</v>
      </c>
      <c r="L5255" s="199" t="s">
        <v>1580</v>
      </c>
    </row>
    <row r="5256" spans="1:12">
      <c r="A5256" s="200" t="s">
        <v>1311</v>
      </c>
      <c r="B5256" s="193" t="s">
        <v>1311</v>
      </c>
      <c r="C5256" s="194">
        <v>42853</v>
      </c>
      <c r="D5256" s="194" t="s">
        <v>11793</v>
      </c>
      <c r="E5256" s="195" t="s">
        <v>13</v>
      </c>
      <c r="F5256" s="195">
        <v>368444</v>
      </c>
      <c r="G5256" s="195"/>
      <c r="H5256" s="196" t="s">
        <v>1312</v>
      </c>
      <c r="I5256" s="197">
        <v>395.75</v>
      </c>
      <c r="J5256" s="197">
        <v>0</v>
      </c>
      <c r="K5256" s="198">
        <f t="shared" si="81"/>
        <v>395.75</v>
      </c>
      <c r="L5256" s="199" t="s">
        <v>1580</v>
      </c>
    </row>
    <row r="5257" spans="1:12">
      <c r="A5257" s="200" t="s">
        <v>1311</v>
      </c>
      <c r="B5257" s="193" t="s">
        <v>1311</v>
      </c>
      <c r="C5257" s="194">
        <v>42853</v>
      </c>
      <c r="D5257" s="194" t="s">
        <v>11794</v>
      </c>
      <c r="E5257" s="195" t="s">
        <v>13</v>
      </c>
      <c r="F5257" s="195">
        <v>368446</v>
      </c>
      <c r="G5257" s="195"/>
      <c r="H5257" s="196" t="s">
        <v>1312</v>
      </c>
      <c r="I5257" s="197">
        <v>1008.08</v>
      </c>
      <c r="J5257" s="197">
        <v>0</v>
      </c>
      <c r="K5257" s="198">
        <f t="shared" ref="K5257:K5320" si="82">+I5257+J5257</f>
        <v>1008.08</v>
      </c>
      <c r="L5257" s="199" t="s">
        <v>1580</v>
      </c>
    </row>
    <row r="5258" spans="1:12">
      <c r="A5258" s="200" t="s">
        <v>1311</v>
      </c>
      <c r="B5258" s="193" t="s">
        <v>1311</v>
      </c>
      <c r="C5258" s="194">
        <v>42853</v>
      </c>
      <c r="D5258" s="194" t="s">
        <v>11795</v>
      </c>
      <c r="E5258" s="195" t="s">
        <v>13</v>
      </c>
      <c r="F5258" s="195">
        <v>368448</v>
      </c>
      <c r="G5258" s="195"/>
      <c r="H5258" s="196" t="s">
        <v>1312</v>
      </c>
      <c r="I5258" s="197">
        <v>3858.34</v>
      </c>
      <c r="J5258" s="197">
        <v>0</v>
      </c>
      <c r="K5258" s="198">
        <f t="shared" si="82"/>
        <v>3858.34</v>
      </c>
      <c r="L5258" s="199" t="s">
        <v>1580</v>
      </c>
    </row>
    <row r="5259" spans="1:12">
      <c r="A5259" s="200" t="s">
        <v>1311</v>
      </c>
      <c r="B5259" s="193" t="s">
        <v>1311</v>
      </c>
      <c r="C5259" s="194">
        <v>42853</v>
      </c>
      <c r="D5259" s="194" t="s">
        <v>11796</v>
      </c>
      <c r="E5259" s="195" t="s">
        <v>13</v>
      </c>
      <c r="F5259" s="195">
        <v>368450</v>
      </c>
      <c r="G5259" s="195"/>
      <c r="H5259" s="196" t="s">
        <v>1312</v>
      </c>
      <c r="I5259" s="197">
        <v>3858.34</v>
      </c>
      <c r="J5259" s="197">
        <v>0</v>
      </c>
      <c r="K5259" s="198">
        <f t="shared" si="82"/>
        <v>3858.34</v>
      </c>
      <c r="L5259" s="199" t="s">
        <v>1580</v>
      </c>
    </row>
    <row r="5260" spans="1:12">
      <c r="A5260" s="200" t="s">
        <v>1311</v>
      </c>
      <c r="B5260" s="193" t="s">
        <v>1311</v>
      </c>
      <c r="C5260" s="194">
        <v>42853</v>
      </c>
      <c r="D5260" s="194" t="s">
        <v>11797</v>
      </c>
      <c r="E5260" s="195" t="s">
        <v>13</v>
      </c>
      <c r="F5260" s="195">
        <v>368452</v>
      </c>
      <c r="G5260" s="195"/>
      <c r="H5260" s="196" t="s">
        <v>1312</v>
      </c>
      <c r="I5260" s="197">
        <v>3858.34</v>
      </c>
      <c r="J5260" s="197">
        <v>0</v>
      </c>
      <c r="K5260" s="198">
        <f t="shared" si="82"/>
        <v>3858.34</v>
      </c>
      <c r="L5260" s="199" t="s">
        <v>1580</v>
      </c>
    </row>
    <row r="5261" spans="1:12">
      <c r="A5261" s="200" t="s">
        <v>1311</v>
      </c>
      <c r="B5261" s="193" t="s">
        <v>1311</v>
      </c>
      <c r="C5261" s="194">
        <v>42853</v>
      </c>
      <c r="D5261" s="194" t="s">
        <v>11798</v>
      </c>
      <c r="E5261" s="195" t="s">
        <v>13</v>
      </c>
      <c r="F5261" s="195">
        <v>368454</v>
      </c>
      <c r="G5261" s="195"/>
      <c r="H5261" s="196" t="s">
        <v>1312</v>
      </c>
      <c r="I5261" s="197">
        <v>32880.32</v>
      </c>
      <c r="J5261" s="197">
        <v>0</v>
      </c>
      <c r="K5261" s="198">
        <f t="shared" si="82"/>
        <v>32880.32</v>
      </c>
      <c r="L5261" s="199" t="s">
        <v>1580</v>
      </c>
    </row>
    <row r="5262" spans="1:12">
      <c r="A5262" s="200" t="s">
        <v>1311</v>
      </c>
      <c r="B5262" s="193" t="s">
        <v>1311</v>
      </c>
      <c r="C5262" s="194">
        <v>42853</v>
      </c>
      <c r="D5262" s="194" t="s">
        <v>11799</v>
      </c>
      <c r="E5262" s="195" t="s">
        <v>13</v>
      </c>
      <c r="F5262" s="195">
        <v>368456</v>
      </c>
      <c r="G5262" s="195"/>
      <c r="H5262" s="196" t="s">
        <v>1312</v>
      </c>
      <c r="I5262" s="197">
        <v>16179.52</v>
      </c>
      <c r="J5262" s="197">
        <v>0</v>
      </c>
      <c r="K5262" s="198">
        <f t="shared" si="82"/>
        <v>16179.52</v>
      </c>
      <c r="L5262" s="199" t="s">
        <v>1580</v>
      </c>
    </row>
    <row r="5263" spans="1:12">
      <c r="A5263" s="200" t="s">
        <v>1311</v>
      </c>
      <c r="B5263" s="193" t="s">
        <v>1311</v>
      </c>
      <c r="C5263" s="194">
        <v>42853</v>
      </c>
      <c r="D5263" s="194" t="s">
        <v>11800</v>
      </c>
      <c r="E5263" s="195" t="s">
        <v>13</v>
      </c>
      <c r="F5263" s="195">
        <v>368458</v>
      </c>
      <c r="G5263" s="195"/>
      <c r="H5263" s="196" t="s">
        <v>1312</v>
      </c>
      <c r="I5263" s="197">
        <v>3075.48</v>
      </c>
      <c r="J5263" s="197">
        <v>0</v>
      </c>
      <c r="K5263" s="198">
        <f t="shared" si="82"/>
        <v>3075.48</v>
      </c>
      <c r="L5263" s="199" t="s">
        <v>1580</v>
      </c>
    </row>
    <row r="5264" spans="1:12">
      <c r="A5264" s="200" t="s">
        <v>1311</v>
      </c>
      <c r="B5264" s="193" t="s">
        <v>1311</v>
      </c>
      <c r="C5264" s="194">
        <v>42853</v>
      </c>
      <c r="D5264" s="194" t="s">
        <v>11801</v>
      </c>
      <c r="E5264" s="195" t="s">
        <v>13</v>
      </c>
      <c r="F5264" s="195">
        <v>368460</v>
      </c>
      <c r="G5264" s="195"/>
      <c r="H5264" s="196" t="s">
        <v>1312</v>
      </c>
      <c r="I5264" s="197">
        <v>29984.85</v>
      </c>
      <c r="J5264" s="197">
        <v>0</v>
      </c>
      <c r="K5264" s="198">
        <f t="shared" si="82"/>
        <v>29984.85</v>
      </c>
      <c r="L5264" s="199" t="s">
        <v>1580</v>
      </c>
    </row>
    <row r="5265" spans="1:12">
      <c r="A5265" s="200" t="s">
        <v>1311</v>
      </c>
      <c r="B5265" s="193" t="s">
        <v>1311</v>
      </c>
      <c r="C5265" s="194">
        <v>42853</v>
      </c>
      <c r="D5265" s="194" t="s">
        <v>11802</v>
      </c>
      <c r="E5265" s="195" t="s">
        <v>13</v>
      </c>
      <c r="F5265" s="195">
        <v>368462</v>
      </c>
      <c r="G5265" s="195"/>
      <c r="H5265" s="196" t="s">
        <v>1312</v>
      </c>
      <c r="I5265" s="197">
        <v>29984.85</v>
      </c>
      <c r="J5265" s="197">
        <v>0</v>
      </c>
      <c r="K5265" s="198">
        <f t="shared" si="82"/>
        <v>29984.85</v>
      </c>
      <c r="L5265" s="199" t="s">
        <v>1580</v>
      </c>
    </row>
    <row r="5266" spans="1:12">
      <c r="A5266" s="200" t="s">
        <v>1311</v>
      </c>
      <c r="B5266" s="193" t="s">
        <v>1311</v>
      </c>
      <c r="C5266" s="194">
        <v>42853</v>
      </c>
      <c r="D5266" s="194" t="s">
        <v>11803</v>
      </c>
      <c r="E5266" s="195" t="s">
        <v>13</v>
      </c>
      <c r="F5266" s="195">
        <v>368464</v>
      </c>
      <c r="G5266" s="195"/>
      <c r="H5266" s="196" t="s">
        <v>1312</v>
      </c>
      <c r="I5266" s="197">
        <v>29984.85</v>
      </c>
      <c r="J5266" s="197">
        <v>0</v>
      </c>
      <c r="K5266" s="198">
        <f t="shared" si="82"/>
        <v>29984.85</v>
      </c>
      <c r="L5266" s="199" t="s">
        <v>1580</v>
      </c>
    </row>
    <row r="5267" spans="1:12">
      <c r="A5267" s="200" t="s">
        <v>1311</v>
      </c>
      <c r="B5267" s="193" t="s">
        <v>1311</v>
      </c>
      <c r="C5267" s="194">
        <v>42853</v>
      </c>
      <c r="D5267" s="194" t="s">
        <v>11804</v>
      </c>
      <c r="E5267" s="195" t="s">
        <v>13</v>
      </c>
      <c r="F5267" s="195">
        <v>368466</v>
      </c>
      <c r="G5267" s="195"/>
      <c r="H5267" s="196" t="s">
        <v>1312</v>
      </c>
      <c r="I5267" s="197">
        <v>29984.85</v>
      </c>
      <c r="J5267" s="197">
        <v>0</v>
      </c>
      <c r="K5267" s="198">
        <f t="shared" si="82"/>
        <v>29984.85</v>
      </c>
      <c r="L5267" s="199" t="s">
        <v>1580</v>
      </c>
    </row>
    <row r="5268" spans="1:12">
      <c r="A5268" s="200" t="s">
        <v>1311</v>
      </c>
      <c r="B5268" s="193" t="s">
        <v>1311</v>
      </c>
      <c r="C5268" s="194">
        <v>42853</v>
      </c>
      <c r="D5268" s="194" t="s">
        <v>11805</v>
      </c>
      <c r="E5268" s="195" t="s">
        <v>13</v>
      </c>
      <c r="F5268" s="195">
        <v>368468</v>
      </c>
      <c r="G5268" s="195"/>
      <c r="H5268" s="196" t="s">
        <v>1312</v>
      </c>
      <c r="I5268" s="197">
        <v>35808.17</v>
      </c>
      <c r="J5268" s="197">
        <v>0</v>
      </c>
      <c r="K5268" s="198">
        <f t="shared" si="82"/>
        <v>35808.17</v>
      </c>
      <c r="L5268" s="199" t="s">
        <v>1580</v>
      </c>
    </row>
    <row r="5269" spans="1:12">
      <c r="A5269" s="200" t="s">
        <v>1311</v>
      </c>
      <c r="B5269" s="193" t="s">
        <v>1311</v>
      </c>
      <c r="C5269" s="194">
        <v>42853</v>
      </c>
      <c r="D5269" s="194" t="s">
        <v>11806</v>
      </c>
      <c r="E5269" s="195" t="s">
        <v>13</v>
      </c>
      <c r="F5269" s="195">
        <v>368470</v>
      </c>
      <c r="G5269" s="195"/>
      <c r="H5269" s="196" t="s">
        <v>1312</v>
      </c>
      <c r="I5269" s="197">
        <v>2850.26</v>
      </c>
      <c r="J5269" s="197">
        <v>0</v>
      </c>
      <c r="K5269" s="198">
        <f t="shared" si="82"/>
        <v>2850.26</v>
      </c>
      <c r="L5269" s="199" t="s">
        <v>1580</v>
      </c>
    </row>
    <row r="5270" spans="1:12">
      <c r="A5270" s="200" t="s">
        <v>1311</v>
      </c>
      <c r="B5270" s="193" t="s">
        <v>1311</v>
      </c>
      <c r="C5270" s="194">
        <v>42853</v>
      </c>
      <c r="D5270" s="194" t="s">
        <v>11807</v>
      </c>
      <c r="E5270" s="195" t="s">
        <v>13</v>
      </c>
      <c r="F5270" s="195">
        <v>368472</v>
      </c>
      <c r="G5270" s="195"/>
      <c r="H5270" s="196" t="s">
        <v>1312</v>
      </c>
      <c r="I5270" s="197">
        <v>1776.4</v>
      </c>
      <c r="J5270" s="197">
        <v>0</v>
      </c>
      <c r="K5270" s="198">
        <f t="shared" si="82"/>
        <v>1776.4</v>
      </c>
      <c r="L5270" s="199" t="s">
        <v>1580</v>
      </c>
    </row>
    <row r="5271" spans="1:12">
      <c r="A5271" s="200" t="s">
        <v>1311</v>
      </c>
      <c r="B5271" s="193" t="s">
        <v>1311</v>
      </c>
      <c r="C5271" s="194">
        <v>42853</v>
      </c>
      <c r="D5271" s="194" t="s">
        <v>11808</v>
      </c>
      <c r="E5271" s="195" t="s">
        <v>13</v>
      </c>
      <c r="F5271" s="195">
        <v>368474</v>
      </c>
      <c r="G5271" s="195"/>
      <c r="H5271" s="196" t="s">
        <v>1312</v>
      </c>
      <c r="I5271" s="197">
        <v>9797.25</v>
      </c>
      <c r="J5271" s="197">
        <v>0</v>
      </c>
      <c r="K5271" s="198">
        <f t="shared" si="82"/>
        <v>9797.25</v>
      </c>
      <c r="L5271" s="199" t="s">
        <v>1580</v>
      </c>
    </row>
    <row r="5272" spans="1:12">
      <c r="A5272" s="200" t="s">
        <v>1311</v>
      </c>
      <c r="B5272" s="193" t="s">
        <v>1311</v>
      </c>
      <c r="C5272" s="194">
        <v>42853</v>
      </c>
      <c r="D5272" s="194" t="s">
        <v>11809</v>
      </c>
      <c r="E5272" s="195" t="s">
        <v>13</v>
      </c>
      <c r="F5272" s="195">
        <v>368476</v>
      </c>
      <c r="G5272" s="195"/>
      <c r="H5272" s="196" t="s">
        <v>1312</v>
      </c>
      <c r="I5272" s="197">
        <v>5026.32</v>
      </c>
      <c r="J5272" s="197">
        <v>0</v>
      </c>
      <c r="K5272" s="198">
        <f t="shared" si="82"/>
        <v>5026.32</v>
      </c>
      <c r="L5272" s="199" t="s">
        <v>1580</v>
      </c>
    </row>
    <row r="5273" spans="1:12">
      <c r="A5273" s="200" t="s">
        <v>1311</v>
      </c>
      <c r="B5273" s="193" t="s">
        <v>1311</v>
      </c>
      <c r="C5273" s="194">
        <v>42853</v>
      </c>
      <c r="D5273" s="194" t="s">
        <v>11810</v>
      </c>
      <c r="E5273" s="195" t="s">
        <v>13</v>
      </c>
      <c r="F5273" s="195">
        <v>368478</v>
      </c>
      <c r="G5273" s="195"/>
      <c r="H5273" s="196" t="s">
        <v>1312</v>
      </c>
      <c r="I5273" s="197">
        <v>13805.34</v>
      </c>
      <c r="J5273" s="197">
        <v>0</v>
      </c>
      <c r="K5273" s="198">
        <f t="shared" si="82"/>
        <v>13805.34</v>
      </c>
      <c r="L5273" s="199" t="s">
        <v>1580</v>
      </c>
    </row>
    <row r="5274" spans="1:12">
      <c r="A5274" s="200" t="s">
        <v>1311</v>
      </c>
      <c r="B5274" s="193" t="s">
        <v>1311</v>
      </c>
      <c r="C5274" s="194">
        <v>42853</v>
      </c>
      <c r="D5274" s="194" t="s">
        <v>11811</v>
      </c>
      <c r="E5274" s="195" t="s">
        <v>13</v>
      </c>
      <c r="F5274" s="195">
        <v>368480</v>
      </c>
      <c r="G5274" s="195"/>
      <c r="H5274" s="196" t="s">
        <v>1312</v>
      </c>
      <c r="I5274" s="197">
        <v>26909.38</v>
      </c>
      <c r="J5274" s="197">
        <v>0</v>
      </c>
      <c r="K5274" s="198">
        <f t="shared" si="82"/>
        <v>26909.38</v>
      </c>
      <c r="L5274" s="199" t="s">
        <v>1580</v>
      </c>
    </row>
    <row r="5275" spans="1:12">
      <c r="A5275" s="200" t="s">
        <v>1311</v>
      </c>
      <c r="B5275" s="193" t="s">
        <v>1311</v>
      </c>
      <c r="C5275" s="194">
        <v>42853</v>
      </c>
      <c r="D5275" s="194" t="s">
        <v>11812</v>
      </c>
      <c r="E5275" s="195" t="s">
        <v>13</v>
      </c>
      <c r="F5275" s="195">
        <v>368482</v>
      </c>
      <c r="G5275" s="195"/>
      <c r="H5275" s="196" t="s">
        <v>1312</v>
      </c>
      <c r="I5275" s="197">
        <v>22150.46</v>
      </c>
      <c r="J5275" s="197">
        <v>0</v>
      </c>
      <c r="K5275" s="198">
        <f t="shared" si="82"/>
        <v>22150.46</v>
      </c>
      <c r="L5275" s="199" t="s">
        <v>1580</v>
      </c>
    </row>
    <row r="5276" spans="1:12">
      <c r="A5276" s="200" t="s">
        <v>1311</v>
      </c>
      <c r="B5276" s="193" t="s">
        <v>1311</v>
      </c>
      <c r="C5276" s="194">
        <v>42853</v>
      </c>
      <c r="D5276" s="194" t="s">
        <v>11813</v>
      </c>
      <c r="E5276" s="195" t="s">
        <v>13</v>
      </c>
      <c r="F5276" s="195">
        <v>368484</v>
      </c>
      <c r="G5276" s="195"/>
      <c r="H5276" s="196" t="s">
        <v>1312</v>
      </c>
      <c r="I5276" s="197">
        <v>4818057.68</v>
      </c>
      <c r="J5276" s="197">
        <v>0</v>
      </c>
      <c r="K5276" s="198">
        <f t="shared" si="82"/>
        <v>4818057.68</v>
      </c>
      <c r="L5276" s="199" t="s">
        <v>1580</v>
      </c>
    </row>
    <row r="5277" spans="1:12">
      <c r="A5277" s="200" t="s">
        <v>1311</v>
      </c>
      <c r="B5277" s="193" t="s">
        <v>1311</v>
      </c>
      <c r="C5277" s="194">
        <v>42853</v>
      </c>
      <c r="D5277" s="194" t="s">
        <v>11814</v>
      </c>
      <c r="E5277" s="195" t="s">
        <v>13</v>
      </c>
      <c r="F5277" s="195">
        <v>368486</v>
      </c>
      <c r="G5277" s="195"/>
      <c r="H5277" s="196" t="s">
        <v>1312</v>
      </c>
      <c r="I5277" s="197">
        <v>7730509.9199999999</v>
      </c>
      <c r="J5277" s="197">
        <v>0</v>
      </c>
      <c r="K5277" s="198">
        <f t="shared" si="82"/>
        <v>7730509.9199999999</v>
      </c>
      <c r="L5277" s="199" t="s">
        <v>1580</v>
      </c>
    </row>
    <row r="5278" spans="1:12">
      <c r="A5278" s="200" t="s">
        <v>1311</v>
      </c>
      <c r="B5278" s="193" t="s">
        <v>1311</v>
      </c>
      <c r="C5278" s="194">
        <v>42853</v>
      </c>
      <c r="D5278" s="194" t="s">
        <v>11815</v>
      </c>
      <c r="E5278" s="195" t="s">
        <v>13</v>
      </c>
      <c r="F5278" s="195">
        <v>368488</v>
      </c>
      <c r="G5278" s="195"/>
      <c r="H5278" s="196" t="s">
        <v>1312</v>
      </c>
      <c r="I5278" s="197">
        <v>886429.92</v>
      </c>
      <c r="J5278" s="197">
        <v>0</v>
      </c>
      <c r="K5278" s="198">
        <f t="shared" si="82"/>
        <v>886429.92</v>
      </c>
      <c r="L5278" s="199" t="s">
        <v>1580</v>
      </c>
    </row>
    <row r="5279" spans="1:12">
      <c r="A5279" s="200" t="s">
        <v>1311</v>
      </c>
      <c r="B5279" s="193" t="s">
        <v>1311</v>
      </c>
      <c r="C5279" s="194">
        <v>42853</v>
      </c>
      <c r="D5279" s="194" t="s">
        <v>11816</v>
      </c>
      <c r="E5279" s="195" t="s">
        <v>13</v>
      </c>
      <c r="F5279" s="195">
        <v>368490</v>
      </c>
      <c r="G5279" s="195"/>
      <c r="H5279" s="196" t="s">
        <v>1312</v>
      </c>
      <c r="I5279" s="197">
        <v>1422265.07</v>
      </c>
      <c r="J5279" s="197">
        <v>0</v>
      </c>
      <c r="K5279" s="198">
        <f t="shared" si="82"/>
        <v>1422265.07</v>
      </c>
      <c r="L5279" s="199" t="s">
        <v>1580</v>
      </c>
    </row>
    <row r="5280" spans="1:12">
      <c r="A5280" s="200" t="s">
        <v>1311</v>
      </c>
      <c r="B5280" s="193" t="s">
        <v>1311</v>
      </c>
      <c r="C5280" s="194">
        <v>42853</v>
      </c>
      <c r="D5280" s="194" t="s">
        <v>11817</v>
      </c>
      <c r="E5280" s="195" t="s">
        <v>13</v>
      </c>
      <c r="F5280" s="195">
        <v>368492</v>
      </c>
      <c r="G5280" s="195"/>
      <c r="H5280" s="196" t="s">
        <v>1312</v>
      </c>
      <c r="I5280" s="197">
        <v>12497045.710000001</v>
      </c>
      <c r="J5280" s="197">
        <v>0</v>
      </c>
      <c r="K5280" s="198">
        <f t="shared" si="82"/>
        <v>12497045.710000001</v>
      </c>
      <c r="L5280" s="199" t="s">
        <v>1580</v>
      </c>
    </row>
    <row r="5281" spans="1:12">
      <c r="A5281" s="200" t="s">
        <v>1311</v>
      </c>
      <c r="B5281" s="193" t="s">
        <v>1311</v>
      </c>
      <c r="C5281" s="194">
        <v>42853</v>
      </c>
      <c r="D5281" s="194" t="s">
        <v>11818</v>
      </c>
      <c r="E5281" s="195" t="s">
        <v>13</v>
      </c>
      <c r="F5281" s="195">
        <v>368494</v>
      </c>
      <c r="G5281" s="195"/>
      <c r="H5281" s="196" t="s">
        <v>1312</v>
      </c>
      <c r="I5281" s="197">
        <v>15712797</v>
      </c>
      <c r="J5281" s="197">
        <v>0</v>
      </c>
      <c r="K5281" s="198">
        <f t="shared" si="82"/>
        <v>15712797</v>
      </c>
      <c r="L5281" s="199" t="s">
        <v>1580</v>
      </c>
    </row>
    <row r="5282" spans="1:12">
      <c r="A5282" s="200" t="s">
        <v>1311</v>
      </c>
      <c r="B5282" s="193" t="s">
        <v>1311</v>
      </c>
      <c r="C5282" s="194">
        <v>42853</v>
      </c>
      <c r="D5282" s="194" t="s">
        <v>11819</v>
      </c>
      <c r="E5282" s="195" t="s">
        <v>13</v>
      </c>
      <c r="F5282" s="195">
        <v>368496</v>
      </c>
      <c r="G5282" s="195"/>
      <c r="H5282" s="196" t="s">
        <v>1312</v>
      </c>
      <c r="I5282" s="197">
        <v>6051757.0599999996</v>
      </c>
      <c r="J5282" s="197">
        <v>0</v>
      </c>
      <c r="K5282" s="198">
        <f t="shared" si="82"/>
        <v>6051757.0599999996</v>
      </c>
      <c r="L5282" s="199" t="s">
        <v>1580</v>
      </c>
    </row>
    <row r="5283" spans="1:12">
      <c r="A5283" s="200" t="s">
        <v>1311</v>
      </c>
      <c r="B5283" s="193" t="s">
        <v>1311</v>
      </c>
      <c r="C5283" s="194">
        <v>42853</v>
      </c>
      <c r="D5283" s="194" t="s">
        <v>11820</v>
      </c>
      <c r="E5283" s="195" t="s">
        <v>13</v>
      </c>
      <c r="F5283" s="195">
        <v>368498</v>
      </c>
      <c r="G5283" s="195"/>
      <c r="H5283" s="196" t="s">
        <v>1312</v>
      </c>
      <c r="I5283" s="197">
        <v>71599271.230000004</v>
      </c>
      <c r="J5283" s="197">
        <v>0</v>
      </c>
      <c r="K5283" s="198">
        <f t="shared" si="82"/>
        <v>71599271.230000004</v>
      </c>
      <c r="L5283" s="199" t="s">
        <v>1580</v>
      </c>
    </row>
    <row r="5284" spans="1:12">
      <c r="A5284" s="200" t="s">
        <v>1311</v>
      </c>
      <c r="B5284" s="193" t="s">
        <v>1311</v>
      </c>
      <c r="C5284" s="194">
        <v>42853</v>
      </c>
      <c r="D5284" s="194" t="s">
        <v>11821</v>
      </c>
      <c r="E5284" s="195" t="s">
        <v>13</v>
      </c>
      <c r="F5284" s="195">
        <v>368500</v>
      </c>
      <c r="G5284" s="195"/>
      <c r="H5284" s="196" t="s">
        <v>1312</v>
      </c>
      <c r="I5284" s="197">
        <v>5371223.1100000003</v>
      </c>
      <c r="J5284" s="197">
        <v>0</v>
      </c>
      <c r="K5284" s="198">
        <f t="shared" si="82"/>
        <v>5371223.1100000003</v>
      </c>
      <c r="L5284" s="199" t="s">
        <v>1580</v>
      </c>
    </row>
    <row r="5285" spans="1:12">
      <c r="A5285" s="200" t="s">
        <v>1311</v>
      </c>
      <c r="B5285" s="193" t="s">
        <v>1311</v>
      </c>
      <c r="C5285" s="194">
        <v>42853</v>
      </c>
      <c r="D5285" s="194" t="s">
        <v>11822</v>
      </c>
      <c r="E5285" s="195" t="s">
        <v>13</v>
      </c>
      <c r="F5285" s="195">
        <v>368502</v>
      </c>
      <c r="G5285" s="195"/>
      <c r="H5285" s="196" t="s">
        <v>1312</v>
      </c>
      <c r="I5285" s="197">
        <v>5890.68</v>
      </c>
      <c r="J5285" s="197">
        <v>0</v>
      </c>
      <c r="K5285" s="198">
        <f t="shared" si="82"/>
        <v>5890.68</v>
      </c>
      <c r="L5285" s="199" t="s">
        <v>1580</v>
      </c>
    </row>
    <row r="5286" spans="1:12">
      <c r="A5286" s="200" t="s">
        <v>1311</v>
      </c>
      <c r="B5286" s="193" t="s">
        <v>1311</v>
      </c>
      <c r="C5286" s="194">
        <v>42853</v>
      </c>
      <c r="D5286" s="194" t="s">
        <v>11823</v>
      </c>
      <c r="E5286" s="195" t="s">
        <v>13</v>
      </c>
      <c r="F5286" s="195">
        <v>368504</v>
      </c>
      <c r="G5286" s="195"/>
      <c r="H5286" s="196" t="s">
        <v>1312</v>
      </c>
      <c r="I5286" s="197">
        <v>11971.18</v>
      </c>
      <c r="J5286" s="197">
        <v>0</v>
      </c>
      <c r="K5286" s="198">
        <f t="shared" si="82"/>
        <v>11971.18</v>
      </c>
      <c r="L5286" s="199" t="s">
        <v>1580</v>
      </c>
    </row>
    <row r="5287" spans="1:12">
      <c r="A5287" s="200" t="s">
        <v>1311</v>
      </c>
      <c r="B5287" s="193" t="s">
        <v>1311</v>
      </c>
      <c r="C5287" s="194">
        <v>42853</v>
      </c>
      <c r="D5287" s="194" t="s">
        <v>11824</v>
      </c>
      <c r="E5287" s="195" t="s">
        <v>13</v>
      </c>
      <c r="F5287" s="195">
        <v>368506</v>
      </c>
      <c r="G5287" s="195"/>
      <c r="H5287" s="196" t="s">
        <v>1312</v>
      </c>
      <c r="I5287" s="197">
        <v>2852.39</v>
      </c>
      <c r="J5287" s="197">
        <v>0</v>
      </c>
      <c r="K5287" s="198">
        <f t="shared" si="82"/>
        <v>2852.39</v>
      </c>
      <c r="L5287" s="199" t="s">
        <v>1580</v>
      </c>
    </row>
    <row r="5288" spans="1:12">
      <c r="A5288" s="200" t="s">
        <v>1311</v>
      </c>
      <c r="B5288" s="193" t="s">
        <v>1311</v>
      </c>
      <c r="C5288" s="194">
        <v>42853</v>
      </c>
      <c r="D5288" s="194" t="s">
        <v>11825</v>
      </c>
      <c r="E5288" s="195" t="s">
        <v>13</v>
      </c>
      <c r="F5288" s="195">
        <v>368508</v>
      </c>
      <c r="G5288" s="195"/>
      <c r="H5288" s="196" t="s">
        <v>1312</v>
      </c>
      <c r="I5288" s="197">
        <v>10917</v>
      </c>
      <c r="J5288" s="197">
        <v>0</v>
      </c>
      <c r="K5288" s="198">
        <f t="shared" si="82"/>
        <v>10917</v>
      </c>
      <c r="L5288" s="199" t="s">
        <v>1580</v>
      </c>
    </row>
    <row r="5289" spans="1:12">
      <c r="A5289" s="200" t="s">
        <v>1311</v>
      </c>
      <c r="B5289" s="193" t="s">
        <v>1311</v>
      </c>
      <c r="C5289" s="194">
        <v>42853</v>
      </c>
      <c r="D5289" s="194" t="s">
        <v>11826</v>
      </c>
      <c r="E5289" s="195" t="s">
        <v>13</v>
      </c>
      <c r="F5289" s="195">
        <v>368510</v>
      </c>
      <c r="G5289" s="195"/>
      <c r="H5289" s="196" t="s">
        <v>1312</v>
      </c>
      <c r="I5289" s="197">
        <v>995480.33</v>
      </c>
      <c r="J5289" s="197">
        <v>0</v>
      </c>
      <c r="K5289" s="198">
        <f t="shared" si="82"/>
        <v>995480.33</v>
      </c>
      <c r="L5289" s="199" t="s">
        <v>1580</v>
      </c>
    </row>
    <row r="5290" spans="1:12">
      <c r="A5290" s="200" t="s">
        <v>1311</v>
      </c>
      <c r="B5290" s="193" t="s">
        <v>1311</v>
      </c>
      <c r="C5290" s="194">
        <v>42853</v>
      </c>
      <c r="D5290" s="194" t="s">
        <v>11827</v>
      </c>
      <c r="E5290" s="195" t="s">
        <v>13</v>
      </c>
      <c r="F5290" s="195">
        <v>368512</v>
      </c>
      <c r="G5290" s="195"/>
      <c r="H5290" s="196" t="s">
        <v>1312</v>
      </c>
      <c r="I5290" s="197">
        <v>12253192.189999999</v>
      </c>
      <c r="J5290" s="197">
        <v>0</v>
      </c>
      <c r="K5290" s="198">
        <f t="shared" si="82"/>
        <v>12253192.189999999</v>
      </c>
      <c r="L5290" s="199" t="s">
        <v>1580</v>
      </c>
    </row>
    <row r="5291" spans="1:12">
      <c r="A5291" s="200" t="s">
        <v>1311</v>
      </c>
      <c r="B5291" s="193" t="s">
        <v>1311</v>
      </c>
      <c r="C5291" s="194">
        <v>42853</v>
      </c>
      <c r="D5291" s="194" t="s">
        <v>11828</v>
      </c>
      <c r="E5291" s="195" t="s">
        <v>13</v>
      </c>
      <c r="F5291" s="195">
        <v>368515</v>
      </c>
      <c r="G5291" s="195"/>
      <c r="H5291" s="196" t="s">
        <v>1312</v>
      </c>
      <c r="I5291" s="197">
        <v>883606.69</v>
      </c>
      <c r="J5291" s="197">
        <v>0</v>
      </c>
      <c r="K5291" s="198">
        <f t="shared" si="82"/>
        <v>883606.69</v>
      </c>
      <c r="L5291" s="199" t="s">
        <v>1580</v>
      </c>
    </row>
    <row r="5292" spans="1:12">
      <c r="A5292" s="200" t="s">
        <v>1311</v>
      </c>
      <c r="B5292" s="193" t="s">
        <v>1311</v>
      </c>
      <c r="C5292" s="194">
        <v>42853</v>
      </c>
      <c r="D5292" s="194" t="s">
        <v>11829</v>
      </c>
      <c r="E5292" s="195" t="s">
        <v>13</v>
      </c>
      <c r="F5292" s="195">
        <v>368517</v>
      </c>
      <c r="G5292" s="195"/>
      <c r="H5292" s="196" t="s">
        <v>1312</v>
      </c>
      <c r="I5292" s="197">
        <v>1637551.63</v>
      </c>
      <c r="J5292" s="197">
        <v>0</v>
      </c>
      <c r="K5292" s="198">
        <f t="shared" si="82"/>
        <v>1637551.63</v>
      </c>
      <c r="L5292" s="199" t="s">
        <v>1580</v>
      </c>
    </row>
    <row r="5293" spans="1:12">
      <c r="A5293" s="200" t="s">
        <v>1311</v>
      </c>
      <c r="B5293" s="193" t="s">
        <v>1311</v>
      </c>
      <c r="C5293" s="194">
        <v>42853</v>
      </c>
      <c r="D5293" s="194" t="s">
        <v>11830</v>
      </c>
      <c r="E5293" s="195" t="s">
        <v>13</v>
      </c>
      <c r="F5293" s="195">
        <v>368519</v>
      </c>
      <c r="G5293" s="195"/>
      <c r="H5293" s="196" t="s">
        <v>1312</v>
      </c>
      <c r="I5293" s="197">
        <v>1637551.63</v>
      </c>
      <c r="J5293" s="197">
        <v>0</v>
      </c>
      <c r="K5293" s="198">
        <f t="shared" si="82"/>
        <v>1637551.63</v>
      </c>
      <c r="L5293" s="199" t="s">
        <v>1580</v>
      </c>
    </row>
    <row r="5294" spans="1:12">
      <c r="A5294" s="200" t="s">
        <v>1311</v>
      </c>
      <c r="B5294" s="193" t="s">
        <v>1311</v>
      </c>
      <c r="C5294" s="194">
        <v>42853</v>
      </c>
      <c r="D5294" s="194" t="s">
        <v>11831</v>
      </c>
      <c r="E5294" s="195" t="s">
        <v>13</v>
      </c>
      <c r="F5294" s="195">
        <v>368521</v>
      </c>
      <c r="G5294" s="195"/>
      <c r="H5294" s="196" t="s">
        <v>1312</v>
      </c>
      <c r="I5294" s="197">
        <v>1637551.63</v>
      </c>
      <c r="J5294" s="197">
        <v>0</v>
      </c>
      <c r="K5294" s="198">
        <f t="shared" si="82"/>
        <v>1637551.63</v>
      </c>
      <c r="L5294" s="199" t="s">
        <v>1580</v>
      </c>
    </row>
    <row r="5295" spans="1:12">
      <c r="A5295" s="200" t="s">
        <v>1311</v>
      </c>
      <c r="B5295" s="193" t="s">
        <v>1311</v>
      </c>
      <c r="C5295" s="194">
        <v>42853</v>
      </c>
      <c r="D5295" s="194" t="s">
        <v>11832</v>
      </c>
      <c r="E5295" s="195" t="s">
        <v>13</v>
      </c>
      <c r="F5295" s="195">
        <v>368523</v>
      </c>
      <c r="G5295" s="195"/>
      <c r="H5295" s="196" t="s">
        <v>1312</v>
      </c>
      <c r="I5295" s="197">
        <v>1637551.63</v>
      </c>
      <c r="J5295" s="197">
        <v>0</v>
      </c>
      <c r="K5295" s="198">
        <f t="shared" si="82"/>
        <v>1637551.63</v>
      </c>
      <c r="L5295" s="199" t="s">
        <v>1580</v>
      </c>
    </row>
    <row r="5296" spans="1:12">
      <c r="A5296" s="200" t="s">
        <v>1311</v>
      </c>
      <c r="B5296" s="193" t="s">
        <v>1311</v>
      </c>
      <c r="C5296" s="194">
        <v>42853</v>
      </c>
      <c r="D5296" s="194" t="s">
        <v>11833</v>
      </c>
      <c r="E5296" s="195" t="s">
        <v>13</v>
      </c>
      <c r="F5296" s="195">
        <v>368525</v>
      </c>
      <c r="G5296" s="195"/>
      <c r="H5296" s="196" t="s">
        <v>1312</v>
      </c>
      <c r="I5296" s="197">
        <v>1637551.63</v>
      </c>
      <c r="J5296" s="197">
        <v>0</v>
      </c>
      <c r="K5296" s="198">
        <f t="shared" si="82"/>
        <v>1637551.63</v>
      </c>
      <c r="L5296" s="199" t="s">
        <v>1580</v>
      </c>
    </row>
    <row r="5297" spans="1:12">
      <c r="A5297" s="200" t="s">
        <v>1311</v>
      </c>
      <c r="B5297" s="193" t="s">
        <v>1311</v>
      </c>
      <c r="C5297" s="194">
        <v>42853</v>
      </c>
      <c r="D5297" s="194" t="s">
        <v>11834</v>
      </c>
      <c r="E5297" s="195" t="s">
        <v>13</v>
      </c>
      <c r="F5297" s="195">
        <v>368527</v>
      </c>
      <c r="G5297" s="195"/>
      <c r="H5297" s="196" t="s">
        <v>1312</v>
      </c>
      <c r="I5297" s="197">
        <v>4497727.92</v>
      </c>
      <c r="J5297" s="197">
        <v>0</v>
      </c>
      <c r="K5297" s="198">
        <f t="shared" si="82"/>
        <v>4497727.92</v>
      </c>
      <c r="L5297" s="199" t="s">
        <v>1580</v>
      </c>
    </row>
    <row r="5298" spans="1:12">
      <c r="A5298" s="200" t="s">
        <v>1311</v>
      </c>
      <c r="B5298" s="193" t="s">
        <v>1311</v>
      </c>
      <c r="C5298" s="194">
        <v>42853</v>
      </c>
      <c r="D5298" s="194" t="s">
        <v>11835</v>
      </c>
      <c r="E5298" s="195" t="s">
        <v>13</v>
      </c>
      <c r="F5298" s="195">
        <v>368529</v>
      </c>
      <c r="G5298" s="195"/>
      <c r="H5298" s="196" t="s">
        <v>1312</v>
      </c>
      <c r="I5298" s="197">
        <v>4497727.92</v>
      </c>
      <c r="J5298" s="197">
        <v>0</v>
      </c>
      <c r="K5298" s="198">
        <f t="shared" si="82"/>
        <v>4497727.92</v>
      </c>
      <c r="L5298" s="199" t="s">
        <v>1580</v>
      </c>
    </row>
    <row r="5299" spans="1:12">
      <c r="A5299" s="200" t="s">
        <v>1311</v>
      </c>
      <c r="B5299" s="193" t="s">
        <v>1311</v>
      </c>
      <c r="C5299" s="194">
        <v>42853</v>
      </c>
      <c r="D5299" s="194" t="s">
        <v>11836</v>
      </c>
      <c r="E5299" s="195" t="s">
        <v>13</v>
      </c>
      <c r="F5299" s="195">
        <v>368531</v>
      </c>
      <c r="G5299" s="195"/>
      <c r="H5299" s="196" t="s">
        <v>1312</v>
      </c>
      <c r="I5299" s="197">
        <v>4497727.92</v>
      </c>
      <c r="J5299" s="197">
        <v>0</v>
      </c>
      <c r="K5299" s="198">
        <f t="shared" si="82"/>
        <v>4497727.92</v>
      </c>
      <c r="L5299" s="199" t="s">
        <v>1580</v>
      </c>
    </row>
    <row r="5300" spans="1:12">
      <c r="A5300" s="200" t="s">
        <v>1311</v>
      </c>
      <c r="B5300" s="193" t="s">
        <v>1311</v>
      </c>
      <c r="C5300" s="194">
        <v>42853</v>
      </c>
      <c r="D5300" s="194" t="s">
        <v>11837</v>
      </c>
      <c r="E5300" s="195" t="s">
        <v>13</v>
      </c>
      <c r="F5300" s="195">
        <v>368533</v>
      </c>
      <c r="G5300" s="195"/>
      <c r="H5300" s="196" t="s">
        <v>1312</v>
      </c>
      <c r="I5300" s="197">
        <v>4497727.92</v>
      </c>
      <c r="J5300" s="197">
        <v>0</v>
      </c>
      <c r="K5300" s="198">
        <f t="shared" si="82"/>
        <v>4497727.92</v>
      </c>
      <c r="L5300" s="199" t="s">
        <v>1580</v>
      </c>
    </row>
    <row r="5301" spans="1:12">
      <c r="A5301" s="200" t="s">
        <v>1311</v>
      </c>
      <c r="B5301" s="193" t="s">
        <v>1311</v>
      </c>
      <c r="C5301" s="194">
        <v>42853</v>
      </c>
      <c r="D5301" s="194" t="s">
        <v>11838</v>
      </c>
      <c r="E5301" s="195" t="s">
        <v>13</v>
      </c>
      <c r="F5301" s="195">
        <v>368535</v>
      </c>
      <c r="G5301" s="195"/>
      <c r="H5301" s="196" t="s">
        <v>1312</v>
      </c>
      <c r="I5301" s="197">
        <v>4497727.92</v>
      </c>
      <c r="J5301" s="197">
        <v>0</v>
      </c>
      <c r="K5301" s="198">
        <f t="shared" si="82"/>
        <v>4497727.92</v>
      </c>
      <c r="L5301" s="199" t="s">
        <v>1580</v>
      </c>
    </row>
    <row r="5302" spans="1:12">
      <c r="A5302" s="200" t="s">
        <v>1311</v>
      </c>
      <c r="B5302" s="193" t="s">
        <v>1311</v>
      </c>
      <c r="C5302" s="194">
        <v>42853</v>
      </c>
      <c r="D5302" s="194" t="s">
        <v>11839</v>
      </c>
      <c r="E5302" s="195" t="s">
        <v>13</v>
      </c>
      <c r="F5302" s="195">
        <v>368537</v>
      </c>
      <c r="G5302" s="195"/>
      <c r="H5302" s="196" t="s">
        <v>1312</v>
      </c>
      <c r="I5302" s="197">
        <v>3810036.8</v>
      </c>
      <c r="J5302" s="197">
        <v>0</v>
      </c>
      <c r="K5302" s="198">
        <f t="shared" si="82"/>
        <v>3810036.8</v>
      </c>
      <c r="L5302" s="199" t="s">
        <v>1580</v>
      </c>
    </row>
    <row r="5303" spans="1:12">
      <c r="A5303" s="200" t="s">
        <v>1311</v>
      </c>
      <c r="B5303" s="193" t="s">
        <v>1311</v>
      </c>
      <c r="C5303" s="194">
        <v>42853</v>
      </c>
      <c r="D5303" s="194" t="s">
        <v>11840</v>
      </c>
      <c r="E5303" s="195" t="s">
        <v>13</v>
      </c>
      <c r="F5303" s="195">
        <v>368539</v>
      </c>
      <c r="G5303" s="195"/>
      <c r="H5303" s="196" t="s">
        <v>1312</v>
      </c>
      <c r="I5303" s="197">
        <v>3810036.8</v>
      </c>
      <c r="J5303" s="197">
        <v>0</v>
      </c>
      <c r="K5303" s="198">
        <f t="shared" si="82"/>
        <v>3810036.8</v>
      </c>
      <c r="L5303" s="199" t="s">
        <v>1580</v>
      </c>
    </row>
    <row r="5304" spans="1:12">
      <c r="A5304" s="200" t="s">
        <v>1311</v>
      </c>
      <c r="B5304" s="193" t="s">
        <v>1311</v>
      </c>
      <c r="C5304" s="194">
        <v>42853</v>
      </c>
      <c r="D5304" s="194" t="s">
        <v>11841</v>
      </c>
      <c r="E5304" s="195" t="s">
        <v>13</v>
      </c>
      <c r="F5304" s="195">
        <v>368541</v>
      </c>
      <c r="G5304" s="195"/>
      <c r="H5304" s="196" t="s">
        <v>1312</v>
      </c>
      <c r="I5304" s="197">
        <v>3810036.8</v>
      </c>
      <c r="J5304" s="197">
        <v>0</v>
      </c>
      <c r="K5304" s="198">
        <f t="shared" si="82"/>
        <v>3810036.8</v>
      </c>
      <c r="L5304" s="199" t="s">
        <v>1580</v>
      </c>
    </row>
    <row r="5305" spans="1:12">
      <c r="A5305" s="200" t="s">
        <v>1311</v>
      </c>
      <c r="B5305" s="193" t="s">
        <v>1311</v>
      </c>
      <c r="C5305" s="194">
        <v>42853</v>
      </c>
      <c r="D5305" s="194" t="s">
        <v>11842</v>
      </c>
      <c r="E5305" s="195" t="s">
        <v>13</v>
      </c>
      <c r="F5305" s="195">
        <v>368543</v>
      </c>
      <c r="G5305" s="195"/>
      <c r="H5305" s="196" t="s">
        <v>1312</v>
      </c>
      <c r="I5305" s="197">
        <v>3810036.8</v>
      </c>
      <c r="J5305" s="197">
        <v>0</v>
      </c>
      <c r="K5305" s="198">
        <f t="shared" si="82"/>
        <v>3810036.8</v>
      </c>
      <c r="L5305" s="199" t="s">
        <v>1580</v>
      </c>
    </row>
    <row r="5306" spans="1:12">
      <c r="A5306" s="200" t="s">
        <v>1311</v>
      </c>
      <c r="B5306" s="193" t="s">
        <v>1311</v>
      </c>
      <c r="C5306" s="194">
        <v>42853</v>
      </c>
      <c r="D5306" s="194" t="s">
        <v>11843</v>
      </c>
      <c r="E5306" s="195" t="s">
        <v>13</v>
      </c>
      <c r="F5306" s="195">
        <v>368545</v>
      </c>
      <c r="G5306" s="195"/>
      <c r="H5306" s="196" t="s">
        <v>1312</v>
      </c>
      <c r="I5306" s="197">
        <v>3810036.8</v>
      </c>
      <c r="J5306" s="197">
        <v>0</v>
      </c>
      <c r="K5306" s="198">
        <f t="shared" si="82"/>
        <v>3810036.8</v>
      </c>
      <c r="L5306" s="199" t="s">
        <v>1580</v>
      </c>
    </row>
    <row r="5307" spans="1:12">
      <c r="A5307" s="200" t="s">
        <v>1311</v>
      </c>
      <c r="B5307" s="193" t="s">
        <v>1311</v>
      </c>
      <c r="C5307" s="194">
        <v>42853</v>
      </c>
      <c r="D5307" s="194" t="s">
        <v>11844</v>
      </c>
      <c r="E5307" s="195" t="s">
        <v>13</v>
      </c>
      <c r="F5307" s="195">
        <v>368547</v>
      </c>
      <c r="G5307" s="195"/>
      <c r="H5307" s="196" t="s">
        <v>1312</v>
      </c>
      <c r="I5307" s="197">
        <v>10464713.640000001</v>
      </c>
      <c r="J5307" s="197">
        <v>0</v>
      </c>
      <c r="K5307" s="198">
        <f t="shared" si="82"/>
        <v>10464713.640000001</v>
      </c>
      <c r="L5307" s="199" t="s">
        <v>1580</v>
      </c>
    </row>
    <row r="5308" spans="1:12">
      <c r="A5308" s="200" t="s">
        <v>1311</v>
      </c>
      <c r="B5308" s="193" t="s">
        <v>1311</v>
      </c>
      <c r="C5308" s="194">
        <v>42853</v>
      </c>
      <c r="D5308" s="194" t="s">
        <v>11845</v>
      </c>
      <c r="E5308" s="195" t="s">
        <v>13</v>
      </c>
      <c r="F5308" s="195">
        <v>368549</v>
      </c>
      <c r="G5308" s="195"/>
      <c r="H5308" s="196" t="s">
        <v>1312</v>
      </c>
      <c r="I5308" s="197">
        <v>10464713.640000001</v>
      </c>
      <c r="J5308" s="197">
        <v>0</v>
      </c>
      <c r="K5308" s="198">
        <f t="shared" si="82"/>
        <v>10464713.640000001</v>
      </c>
      <c r="L5308" s="199" t="s">
        <v>1580</v>
      </c>
    </row>
    <row r="5309" spans="1:12">
      <c r="A5309" s="200" t="s">
        <v>1311</v>
      </c>
      <c r="B5309" s="193" t="s">
        <v>1311</v>
      </c>
      <c r="C5309" s="194">
        <v>42853</v>
      </c>
      <c r="D5309" s="194" t="s">
        <v>11846</v>
      </c>
      <c r="E5309" s="195" t="s">
        <v>13</v>
      </c>
      <c r="F5309" s="195">
        <v>368551</v>
      </c>
      <c r="G5309" s="195"/>
      <c r="H5309" s="196" t="s">
        <v>1312</v>
      </c>
      <c r="I5309" s="197">
        <v>10464713.640000001</v>
      </c>
      <c r="J5309" s="197">
        <v>0</v>
      </c>
      <c r="K5309" s="198">
        <f t="shared" si="82"/>
        <v>10464713.640000001</v>
      </c>
      <c r="L5309" s="199" t="s">
        <v>1580</v>
      </c>
    </row>
    <row r="5310" spans="1:12">
      <c r="A5310" s="200" t="s">
        <v>1311</v>
      </c>
      <c r="B5310" s="193" t="s">
        <v>1311</v>
      </c>
      <c r="C5310" s="194">
        <v>42853</v>
      </c>
      <c r="D5310" s="194" t="s">
        <v>11847</v>
      </c>
      <c r="E5310" s="195" t="s">
        <v>13</v>
      </c>
      <c r="F5310" s="195">
        <v>368553</v>
      </c>
      <c r="G5310" s="195"/>
      <c r="H5310" s="196" t="s">
        <v>1312</v>
      </c>
      <c r="I5310" s="197">
        <v>10464713.640000001</v>
      </c>
      <c r="J5310" s="197">
        <v>0</v>
      </c>
      <c r="K5310" s="198">
        <f t="shared" si="82"/>
        <v>10464713.640000001</v>
      </c>
      <c r="L5310" s="199" t="s">
        <v>1580</v>
      </c>
    </row>
    <row r="5311" spans="1:12">
      <c r="A5311" s="200" t="s">
        <v>1311</v>
      </c>
      <c r="B5311" s="193" t="s">
        <v>1311</v>
      </c>
      <c r="C5311" s="194">
        <v>42853</v>
      </c>
      <c r="D5311" s="194" t="s">
        <v>11848</v>
      </c>
      <c r="E5311" s="195" t="s">
        <v>13</v>
      </c>
      <c r="F5311" s="195">
        <v>368555</v>
      </c>
      <c r="G5311" s="195"/>
      <c r="H5311" s="196" t="s">
        <v>1312</v>
      </c>
      <c r="I5311" s="197">
        <v>10464713.640000001</v>
      </c>
      <c r="J5311" s="197">
        <v>0</v>
      </c>
      <c r="K5311" s="198">
        <f t="shared" si="82"/>
        <v>10464713.640000001</v>
      </c>
      <c r="L5311" s="199" t="s">
        <v>1580</v>
      </c>
    </row>
    <row r="5312" spans="1:12">
      <c r="A5312" s="200" t="s">
        <v>1311</v>
      </c>
      <c r="B5312" s="193" t="s">
        <v>1311</v>
      </c>
      <c r="C5312" s="194">
        <v>42853</v>
      </c>
      <c r="D5312" s="194" t="s">
        <v>11849</v>
      </c>
      <c r="E5312" s="195" t="s">
        <v>13</v>
      </c>
      <c r="F5312" s="195">
        <v>368557</v>
      </c>
      <c r="G5312" s="195"/>
      <c r="H5312" s="196" t="s">
        <v>1312</v>
      </c>
      <c r="I5312" s="197">
        <v>1925305.99</v>
      </c>
      <c r="J5312" s="197">
        <v>0</v>
      </c>
      <c r="K5312" s="198">
        <f t="shared" si="82"/>
        <v>1925305.99</v>
      </c>
      <c r="L5312" s="199" t="s">
        <v>1580</v>
      </c>
    </row>
    <row r="5313" spans="1:12">
      <c r="A5313" s="200" t="s">
        <v>1311</v>
      </c>
      <c r="B5313" s="193" t="s">
        <v>1311</v>
      </c>
      <c r="C5313" s="194">
        <v>42853</v>
      </c>
      <c r="D5313" s="194" t="s">
        <v>11850</v>
      </c>
      <c r="E5313" s="195" t="s">
        <v>13</v>
      </c>
      <c r="F5313" s="195">
        <v>368559</v>
      </c>
      <c r="G5313" s="195"/>
      <c r="H5313" s="196" t="s">
        <v>1312</v>
      </c>
      <c r="I5313" s="197">
        <v>1925305.99</v>
      </c>
      <c r="J5313" s="197">
        <v>0</v>
      </c>
      <c r="K5313" s="198">
        <f t="shared" si="82"/>
        <v>1925305.99</v>
      </c>
      <c r="L5313" s="199" t="s">
        <v>1580</v>
      </c>
    </row>
    <row r="5314" spans="1:12">
      <c r="A5314" s="200" t="s">
        <v>1311</v>
      </c>
      <c r="B5314" s="193" t="s">
        <v>1311</v>
      </c>
      <c r="C5314" s="194">
        <v>42853</v>
      </c>
      <c r="D5314" s="194" t="s">
        <v>11851</v>
      </c>
      <c r="E5314" s="195" t="s">
        <v>13</v>
      </c>
      <c r="F5314" s="195">
        <v>368561</v>
      </c>
      <c r="G5314" s="195"/>
      <c r="H5314" s="196" t="s">
        <v>1312</v>
      </c>
      <c r="I5314" s="197">
        <v>1925305.99</v>
      </c>
      <c r="J5314" s="197">
        <v>0</v>
      </c>
      <c r="K5314" s="198">
        <f t="shared" si="82"/>
        <v>1925305.99</v>
      </c>
      <c r="L5314" s="199" t="s">
        <v>1580</v>
      </c>
    </row>
    <row r="5315" spans="1:12" ht="45">
      <c r="A5315" s="200">
        <v>25</v>
      </c>
      <c r="B5315" s="193" t="s">
        <v>1408</v>
      </c>
      <c r="C5315" s="194">
        <v>42853</v>
      </c>
      <c r="D5315" s="194" t="s">
        <v>11852</v>
      </c>
      <c r="E5315" s="195" t="s">
        <v>1728</v>
      </c>
      <c r="F5315" s="195">
        <v>13382320</v>
      </c>
      <c r="G5315" s="195"/>
      <c r="H5315" s="196" t="s">
        <v>11853</v>
      </c>
      <c r="I5315" s="197">
        <v>74806.8</v>
      </c>
      <c r="J5315" s="197">
        <v>0</v>
      </c>
      <c r="K5315" s="198">
        <f t="shared" si="82"/>
        <v>74806.8</v>
      </c>
      <c r="L5315" s="199" t="s">
        <v>1580</v>
      </c>
    </row>
    <row r="5316" spans="1:12" ht="45">
      <c r="A5316" s="200">
        <v>25</v>
      </c>
      <c r="B5316" s="193" t="s">
        <v>1408</v>
      </c>
      <c r="C5316" s="194">
        <v>42853</v>
      </c>
      <c r="D5316" s="194" t="s">
        <v>11854</v>
      </c>
      <c r="E5316" s="195" t="s">
        <v>1728</v>
      </c>
      <c r="F5316" s="195">
        <v>13381632</v>
      </c>
      <c r="G5316" s="195"/>
      <c r="H5316" s="196" t="s">
        <v>11855</v>
      </c>
      <c r="I5316" s="197">
        <v>371673.3</v>
      </c>
      <c r="J5316" s="197">
        <v>0</v>
      </c>
      <c r="K5316" s="198">
        <f t="shared" si="82"/>
        <v>371673.3</v>
      </c>
      <c r="L5316" s="199" t="s">
        <v>1580</v>
      </c>
    </row>
    <row r="5317" spans="1:12" ht="45">
      <c r="A5317" s="200">
        <v>25</v>
      </c>
      <c r="B5317" s="193" t="s">
        <v>1408</v>
      </c>
      <c r="C5317" s="194">
        <v>42853</v>
      </c>
      <c r="D5317" s="194" t="s">
        <v>11856</v>
      </c>
      <c r="E5317" s="195" t="s">
        <v>1728</v>
      </c>
      <c r="F5317" s="195">
        <v>13380463</v>
      </c>
      <c r="G5317" s="195"/>
      <c r="H5317" s="196" t="s">
        <v>11857</v>
      </c>
      <c r="I5317" s="197">
        <v>297094.2</v>
      </c>
      <c r="J5317" s="197">
        <v>0</v>
      </c>
      <c r="K5317" s="198">
        <f t="shared" si="82"/>
        <v>297094.2</v>
      </c>
      <c r="L5317" s="199" t="s">
        <v>1580</v>
      </c>
    </row>
    <row r="5318" spans="1:12" ht="45">
      <c r="A5318" s="200">
        <v>25</v>
      </c>
      <c r="B5318" s="193" t="s">
        <v>1408</v>
      </c>
      <c r="C5318" s="194">
        <v>42853</v>
      </c>
      <c r="D5318" s="194" t="s">
        <v>11858</v>
      </c>
      <c r="E5318" s="195" t="s">
        <v>1728</v>
      </c>
      <c r="F5318" s="195">
        <v>13380124</v>
      </c>
      <c r="G5318" s="195"/>
      <c r="H5318" s="196" t="s">
        <v>11859</v>
      </c>
      <c r="I5318" s="197">
        <v>174075.69</v>
      </c>
      <c r="J5318" s="197">
        <v>0</v>
      </c>
      <c r="K5318" s="198">
        <f t="shared" si="82"/>
        <v>174075.69</v>
      </c>
      <c r="L5318" s="199" t="s">
        <v>1580</v>
      </c>
    </row>
    <row r="5319" spans="1:12" ht="45">
      <c r="A5319" s="200">
        <v>25</v>
      </c>
      <c r="B5319" s="193" t="s">
        <v>1408</v>
      </c>
      <c r="C5319" s="194">
        <v>42853</v>
      </c>
      <c r="D5319" s="194" t="s">
        <v>11860</v>
      </c>
      <c r="E5319" s="195" t="s">
        <v>1728</v>
      </c>
      <c r="F5319" s="195">
        <v>13379058</v>
      </c>
      <c r="G5319" s="195"/>
      <c r="H5319" s="196" t="s">
        <v>11861</v>
      </c>
      <c r="I5319" s="197">
        <v>988526.05</v>
      </c>
      <c r="J5319" s="197">
        <v>0</v>
      </c>
      <c r="K5319" s="198">
        <f t="shared" si="82"/>
        <v>988526.05</v>
      </c>
      <c r="L5319" s="199" t="s">
        <v>1580</v>
      </c>
    </row>
    <row r="5320" spans="1:12" ht="45">
      <c r="A5320" s="200">
        <v>25</v>
      </c>
      <c r="B5320" s="193" t="s">
        <v>1408</v>
      </c>
      <c r="C5320" s="194">
        <v>42853</v>
      </c>
      <c r="D5320" s="194" t="s">
        <v>11862</v>
      </c>
      <c r="E5320" s="195" t="s">
        <v>1728</v>
      </c>
      <c r="F5320" s="195">
        <v>13379030</v>
      </c>
      <c r="G5320" s="195"/>
      <c r="H5320" s="196" t="s">
        <v>11863</v>
      </c>
      <c r="I5320" s="197">
        <v>1134608.1299999999</v>
      </c>
      <c r="J5320" s="197">
        <v>0</v>
      </c>
      <c r="K5320" s="198">
        <f t="shared" si="82"/>
        <v>1134608.1299999999</v>
      </c>
      <c r="L5320" s="199" t="s">
        <v>1580</v>
      </c>
    </row>
    <row r="5321" spans="1:12" ht="45">
      <c r="A5321" s="200">
        <v>25</v>
      </c>
      <c r="B5321" s="193" t="s">
        <v>1408</v>
      </c>
      <c r="C5321" s="194">
        <v>42853</v>
      </c>
      <c r="D5321" s="194" t="s">
        <v>11864</v>
      </c>
      <c r="E5321" s="195" t="s">
        <v>1728</v>
      </c>
      <c r="F5321" s="195">
        <v>13378987</v>
      </c>
      <c r="G5321" s="195"/>
      <c r="H5321" s="196" t="s">
        <v>11865</v>
      </c>
      <c r="I5321" s="197">
        <v>4853455.84</v>
      </c>
      <c r="J5321" s="197">
        <v>0</v>
      </c>
      <c r="K5321" s="198">
        <f t="shared" ref="K5321:K5384" si="83">+I5321+J5321</f>
        <v>4853455.84</v>
      </c>
      <c r="L5321" s="199" t="s">
        <v>1580</v>
      </c>
    </row>
    <row r="5322" spans="1:12" ht="33.75">
      <c r="A5322" s="200">
        <v>25</v>
      </c>
      <c r="B5322" s="193" t="s">
        <v>1408</v>
      </c>
      <c r="C5322" s="194">
        <v>42853</v>
      </c>
      <c r="D5322" s="194" t="s">
        <v>11866</v>
      </c>
      <c r="E5322" s="195" t="s">
        <v>1728</v>
      </c>
      <c r="F5322" s="195">
        <v>13378978</v>
      </c>
      <c r="G5322" s="195"/>
      <c r="H5322" s="196" t="s">
        <v>11867</v>
      </c>
      <c r="I5322" s="197">
        <v>538384.74</v>
      </c>
      <c r="J5322" s="197">
        <v>0</v>
      </c>
      <c r="K5322" s="198">
        <f t="shared" si="83"/>
        <v>538384.74</v>
      </c>
      <c r="L5322" s="199" t="s">
        <v>1580</v>
      </c>
    </row>
    <row r="5323" spans="1:12" ht="45">
      <c r="A5323" s="200">
        <v>25</v>
      </c>
      <c r="B5323" s="193" t="s">
        <v>1408</v>
      </c>
      <c r="C5323" s="194">
        <v>42853</v>
      </c>
      <c r="D5323" s="194" t="s">
        <v>11868</v>
      </c>
      <c r="E5323" s="195" t="s">
        <v>1728</v>
      </c>
      <c r="F5323" s="195">
        <v>13378974</v>
      </c>
      <c r="G5323" s="195"/>
      <c r="H5323" s="196" t="s">
        <v>11869</v>
      </c>
      <c r="I5323" s="197">
        <v>1015935.37</v>
      </c>
      <c r="J5323" s="197">
        <v>0</v>
      </c>
      <c r="K5323" s="198">
        <f t="shared" si="83"/>
        <v>1015935.37</v>
      </c>
      <c r="L5323" s="199" t="s">
        <v>1580</v>
      </c>
    </row>
    <row r="5324" spans="1:12" ht="45">
      <c r="A5324" s="200">
        <v>25</v>
      </c>
      <c r="B5324" s="193" t="s">
        <v>1408</v>
      </c>
      <c r="C5324" s="194">
        <v>42853</v>
      </c>
      <c r="D5324" s="194" t="s">
        <v>11870</v>
      </c>
      <c r="E5324" s="195" t="s">
        <v>1728</v>
      </c>
      <c r="F5324" s="195">
        <v>13382029</v>
      </c>
      <c r="G5324" s="195"/>
      <c r="H5324" s="196" t="s">
        <v>11871</v>
      </c>
      <c r="I5324" s="197">
        <v>525573.72</v>
      </c>
      <c r="J5324" s="197">
        <v>0</v>
      </c>
      <c r="K5324" s="198">
        <f t="shared" si="83"/>
        <v>525573.72</v>
      </c>
      <c r="L5324" s="199" t="s">
        <v>1580</v>
      </c>
    </row>
    <row r="5325" spans="1:12" ht="45">
      <c r="A5325" s="200">
        <v>25</v>
      </c>
      <c r="B5325" s="193" t="s">
        <v>1408</v>
      </c>
      <c r="C5325" s="194">
        <v>42853</v>
      </c>
      <c r="D5325" s="194" t="s">
        <v>11872</v>
      </c>
      <c r="E5325" s="195" t="s">
        <v>1728</v>
      </c>
      <c r="F5325" s="195">
        <v>13379247</v>
      </c>
      <c r="G5325" s="195"/>
      <c r="H5325" s="196" t="s">
        <v>11873</v>
      </c>
      <c r="I5325" s="197">
        <v>412704.85</v>
      </c>
      <c r="J5325" s="197">
        <v>0</v>
      </c>
      <c r="K5325" s="198">
        <f t="shared" si="83"/>
        <v>412704.85</v>
      </c>
      <c r="L5325" s="199" t="s">
        <v>1580</v>
      </c>
    </row>
    <row r="5326" spans="1:12" ht="45">
      <c r="A5326" s="200">
        <v>25</v>
      </c>
      <c r="B5326" s="193" t="s">
        <v>1408</v>
      </c>
      <c r="C5326" s="194">
        <v>42853</v>
      </c>
      <c r="D5326" s="194" t="s">
        <v>11874</v>
      </c>
      <c r="E5326" s="195" t="s">
        <v>1728</v>
      </c>
      <c r="F5326" s="195">
        <v>13383844</v>
      </c>
      <c r="G5326" s="195"/>
      <c r="H5326" s="196" t="s">
        <v>11875</v>
      </c>
      <c r="I5326" s="197">
        <v>326823.3</v>
      </c>
      <c r="J5326" s="197">
        <v>0</v>
      </c>
      <c r="K5326" s="198">
        <f t="shared" si="83"/>
        <v>326823.3</v>
      </c>
      <c r="L5326" s="199" t="s">
        <v>1580</v>
      </c>
    </row>
    <row r="5327" spans="1:12" ht="45">
      <c r="A5327" s="200">
        <v>25</v>
      </c>
      <c r="B5327" s="193" t="s">
        <v>1408</v>
      </c>
      <c r="C5327" s="194">
        <v>42853</v>
      </c>
      <c r="D5327" s="194" t="s">
        <v>11876</v>
      </c>
      <c r="E5327" s="195" t="s">
        <v>1728</v>
      </c>
      <c r="F5327" s="195">
        <v>13383845</v>
      </c>
      <c r="G5327" s="195"/>
      <c r="H5327" s="196" t="s">
        <v>11877</v>
      </c>
      <c r="I5327" s="197">
        <v>267113.31</v>
      </c>
      <c r="J5327" s="197">
        <v>0</v>
      </c>
      <c r="K5327" s="198">
        <f t="shared" si="83"/>
        <v>267113.31</v>
      </c>
      <c r="L5327" s="199" t="s">
        <v>1580</v>
      </c>
    </row>
    <row r="5328" spans="1:12" ht="45">
      <c r="A5328" s="200">
        <v>25</v>
      </c>
      <c r="B5328" s="193" t="s">
        <v>1408</v>
      </c>
      <c r="C5328" s="194">
        <v>42853</v>
      </c>
      <c r="D5328" s="194" t="s">
        <v>11878</v>
      </c>
      <c r="E5328" s="195" t="s">
        <v>1728</v>
      </c>
      <c r="F5328" s="195">
        <v>13383842</v>
      </c>
      <c r="G5328" s="195"/>
      <c r="H5328" s="196" t="s">
        <v>11879</v>
      </c>
      <c r="I5328" s="197">
        <v>484654.62</v>
      </c>
      <c r="J5328" s="197">
        <v>0</v>
      </c>
      <c r="K5328" s="198">
        <f t="shared" si="83"/>
        <v>484654.62</v>
      </c>
      <c r="L5328" s="199" t="s">
        <v>1580</v>
      </c>
    </row>
    <row r="5329" spans="1:12" ht="45">
      <c r="A5329" s="200">
        <v>25</v>
      </c>
      <c r="B5329" s="193" t="s">
        <v>1408</v>
      </c>
      <c r="C5329" s="194">
        <v>42853</v>
      </c>
      <c r="D5329" s="194" t="s">
        <v>11880</v>
      </c>
      <c r="E5329" s="195" t="s">
        <v>1728</v>
      </c>
      <c r="F5329" s="195">
        <v>13383840</v>
      </c>
      <c r="G5329" s="195"/>
      <c r="H5329" s="196" t="s">
        <v>11881</v>
      </c>
      <c r="I5329" s="197">
        <v>1445711.93</v>
      </c>
      <c r="J5329" s="197">
        <v>0</v>
      </c>
      <c r="K5329" s="198">
        <f t="shared" si="83"/>
        <v>1445711.93</v>
      </c>
      <c r="L5329" s="199" t="s">
        <v>1580</v>
      </c>
    </row>
    <row r="5330" spans="1:12" ht="45">
      <c r="A5330" s="200">
        <v>25</v>
      </c>
      <c r="B5330" s="193" t="s">
        <v>1408</v>
      </c>
      <c r="C5330" s="194">
        <v>42853</v>
      </c>
      <c r="D5330" s="194" t="s">
        <v>11882</v>
      </c>
      <c r="E5330" s="195" t="s">
        <v>1728</v>
      </c>
      <c r="F5330" s="195">
        <v>13383839</v>
      </c>
      <c r="G5330" s="195"/>
      <c r="H5330" s="196" t="s">
        <v>11883</v>
      </c>
      <c r="I5330" s="197">
        <v>959456.76</v>
      </c>
      <c r="J5330" s="197">
        <v>0</v>
      </c>
      <c r="K5330" s="198">
        <f t="shared" si="83"/>
        <v>959456.76</v>
      </c>
      <c r="L5330" s="199" t="s">
        <v>1580</v>
      </c>
    </row>
    <row r="5331" spans="1:12" ht="45">
      <c r="A5331" s="200">
        <v>25</v>
      </c>
      <c r="B5331" s="193" t="s">
        <v>1408</v>
      </c>
      <c r="C5331" s="194">
        <v>42853</v>
      </c>
      <c r="D5331" s="194" t="s">
        <v>11884</v>
      </c>
      <c r="E5331" s="195" t="s">
        <v>1728</v>
      </c>
      <c r="F5331" s="195">
        <v>13383838</v>
      </c>
      <c r="G5331" s="195"/>
      <c r="H5331" s="196" t="s">
        <v>11885</v>
      </c>
      <c r="I5331" s="197">
        <v>554011.22</v>
      </c>
      <c r="J5331" s="197">
        <v>0</v>
      </c>
      <c r="K5331" s="198">
        <f t="shared" si="83"/>
        <v>554011.22</v>
      </c>
      <c r="L5331" s="199" t="s">
        <v>1580</v>
      </c>
    </row>
    <row r="5332" spans="1:12" ht="45">
      <c r="A5332" s="200">
        <v>25</v>
      </c>
      <c r="B5332" s="193" t="s">
        <v>1408</v>
      </c>
      <c r="C5332" s="194">
        <v>42853</v>
      </c>
      <c r="D5332" s="194" t="s">
        <v>11886</v>
      </c>
      <c r="E5332" s="195" t="s">
        <v>1728</v>
      </c>
      <c r="F5332" s="195">
        <v>13383616</v>
      </c>
      <c r="G5332" s="195"/>
      <c r="H5332" s="196" t="s">
        <v>11887</v>
      </c>
      <c r="I5332" s="197">
        <v>33667.339999999997</v>
      </c>
      <c r="J5332" s="197">
        <v>0</v>
      </c>
      <c r="K5332" s="198">
        <f t="shared" si="83"/>
        <v>33667.339999999997</v>
      </c>
      <c r="L5332" s="199" t="s">
        <v>1580</v>
      </c>
    </row>
    <row r="5333" spans="1:12" ht="45">
      <c r="A5333" s="200">
        <v>25</v>
      </c>
      <c r="B5333" s="193" t="s">
        <v>1408</v>
      </c>
      <c r="C5333" s="194">
        <v>42853</v>
      </c>
      <c r="D5333" s="194" t="s">
        <v>11888</v>
      </c>
      <c r="E5333" s="195" t="s">
        <v>1728</v>
      </c>
      <c r="F5333" s="195">
        <v>13383532</v>
      </c>
      <c r="G5333" s="195"/>
      <c r="H5333" s="196" t="s">
        <v>11889</v>
      </c>
      <c r="I5333" s="197">
        <v>569240.31999999995</v>
      </c>
      <c r="J5333" s="197">
        <v>0</v>
      </c>
      <c r="K5333" s="198">
        <f t="shared" si="83"/>
        <v>569240.31999999995</v>
      </c>
      <c r="L5333" s="199" t="s">
        <v>1580</v>
      </c>
    </row>
    <row r="5334" spans="1:12" ht="45">
      <c r="A5334" s="200">
        <v>25</v>
      </c>
      <c r="B5334" s="193" t="s">
        <v>1408</v>
      </c>
      <c r="C5334" s="194">
        <v>42853</v>
      </c>
      <c r="D5334" s="194" t="s">
        <v>11890</v>
      </c>
      <c r="E5334" s="195" t="s">
        <v>1728</v>
      </c>
      <c r="F5334" s="195">
        <v>13382816</v>
      </c>
      <c r="G5334" s="195"/>
      <c r="H5334" s="196" t="s">
        <v>11891</v>
      </c>
      <c r="I5334" s="197">
        <v>137595.04999999999</v>
      </c>
      <c r="J5334" s="197">
        <v>0</v>
      </c>
      <c r="K5334" s="198">
        <f t="shared" si="83"/>
        <v>137595.04999999999</v>
      </c>
      <c r="L5334" s="199" t="s">
        <v>1580</v>
      </c>
    </row>
    <row r="5335" spans="1:12" ht="45">
      <c r="A5335" s="200">
        <v>25</v>
      </c>
      <c r="B5335" s="193" t="s">
        <v>1408</v>
      </c>
      <c r="C5335" s="194">
        <v>42853</v>
      </c>
      <c r="D5335" s="194" t="s">
        <v>11892</v>
      </c>
      <c r="E5335" s="195" t="s">
        <v>1728</v>
      </c>
      <c r="F5335" s="195">
        <v>13382690</v>
      </c>
      <c r="G5335" s="195"/>
      <c r="H5335" s="196" t="s">
        <v>11893</v>
      </c>
      <c r="I5335" s="197">
        <v>1310449.25</v>
      </c>
      <c r="J5335" s="197">
        <v>0</v>
      </c>
      <c r="K5335" s="198">
        <f t="shared" si="83"/>
        <v>1310449.25</v>
      </c>
      <c r="L5335" s="199" t="s">
        <v>1580</v>
      </c>
    </row>
    <row r="5336" spans="1:12" ht="45">
      <c r="A5336" s="200">
        <v>25</v>
      </c>
      <c r="B5336" s="193" t="s">
        <v>1408</v>
      </c>
      <c r="C5336" s="194">
        <v>42853</v>
      </c>
      <c r="D5336" s="194" t="s">
        <v>11894</v>
      </c>
      <c r="E5336" s="195" t="s">
        <v>1728</v>
      </c>
      <c r="F5336" s="195">
        <v>13381032</v>
      </c>
      <c r="G5336" s="195"/>
      <c r="H5336" s="196" t="s">
        <v>11895</v>
      </c>
      <c r="I5336" s="197">
        <v>44564.72</v>
      </c>
      <c r="J5336" s="197">
        <v>0</v>
      </c>
      <c r="K5336" s="198">
        <f t="shared" si="83"/>
        <v>44564.72</v>
      </c>
      <c r="L5336" s="199" t="s">
        <v>1580</v>
      </c>
    </row>
    <row r="5337" spans="1:12" ht="45">
      <c r="A5337" s="200">
        <v>78</v>
      </c>
      <c r="B5337" s="193" t="s">
        <v>4544</v>
      </c>
      <c r="C5337" s="194">
        <v>42853</v>
      </c>
      <c r="D5337" s="194" t="s">
        <v>11896</v>
      </c>
      <c r="E5337" s="195" t="s">
        <v>11</v>
      </c>
      <c r="F5337" s="195">
        <v>886210</v>
      </c>
      <c r="G5337" s="195"/>
      <c r="H5337" s="196" t="s">
        <v>11897</v>
      </c>
      <c r="I5337" s="197">
        <v>607.65</v>
      </c>
      <c r="J5337" s="197">
        <v>0</v>
      </c>
      <c r="K5337" s="198">
        <f t="shared" si="83"/>
        <v>607.65</v>
      </c>
      <c r="L5337" s="199" t="s">
        <v>1580</v>
      </c>
    </row>
    <row r="5338" spans="1:12" ht="45">
      <c r="A5338" s="200">
        <v>119</v>
      </c>
      <c r="B5338" s="193" t="s">
        <v>1495</v>
      </c>
      <c r="C5338" s="194">
        <v>42853</v>
      </c>
      <c r="D5338" s="194" t="s">
        <v>11898</v>
      </c>
      <c r="E5338" s="195" t="s">
        <v>11</v>
      </c>
      <c r="F5338" s="195">
        <v>886248</v>
      </c>
      <c r="G5338" s="195"/>
      <c r="H5338" s="196" t="s">
        <v>11899</v>
      </c>
      <c r="I5338" s="197">
        <v>50</v>
      </c>
      <c r="J5338" s="197">
        <v>0</v>
      </c>
      <c r="K5338" s="198">
        <f t="shared" si="83"/>
        <v>50</v>
      </c>
      <c r="L5338" s="199" t="s">
        <v>1580</v>
      </c>
    </row>
    <row r="5339" spans="1:12" ht="45">
      <c r="A5339" s="200">
        <v>119</v>
      </c>
      <c r="B5339" s="193" t="s">
        <v>1495</v>
      </c>
      <c r="C5339" s="194">
        <v>42853</v>
      </c>
      <c r="D5339" s="194" t="s">
        <v>11900</v>
      </c>
      <c r="E5339" s="195" t="s">
        <v>11</v>
      </c>
      <c r="F5339" s="195">
        <v>886252</v>
      </c>
      <c r="G5339" s="195"/>
      <c r="H5339" s="196" t="s">
        <v>11901</v>
      </c>
      <c r="I5339" s="197">
        <v>50</v>
      </c>
      <c r="J5339" s="197">
        <v>0</v>
      </c>
      <c r="K5339" s="198">
        <f t="shared" si="83"/>
        <v>50</v>
      </c>
      <c r="L5339" s="199" t="s">
        <v>1580</v>
      </c>
    </row>
    <row r="5340" spans="1:12" ht="45">
      <c r="A5340" s="200">
        <v>249</v>
      </c>
      <c r="B5340" s="193" t="s">
        <v>1486</v>
      </c>
      <c r="C5340" s="194">
        <v>42853</v>
      </c>
      <c r="D5340" s="194" t="s">
        <v>11902</v>
      </c>
      <c r="E5340" s="195" t="s">
        <v>11</v>
      </c>
      <c r="F5340" s="195">
        <v>886280</v>
      </c>
      <c r="G5340" s="195"/>
      <c r="H5340" s="196" t="s">
        <v>11903</v>
      </c>
      <c r="I5340" s="197">
        <v>581.44000000000005</v>
      </c>
      <c r="J5340" s="197">
        <v>0</v>
      </c>
      <c r="K5340" s="198">
        <f t="shared" si="83"/>
        <v>581.44000000000005</v>
      </c>
      <c r="L5340" s="199" t="s">
        <v>1580</v>
      </c>
    </row>
    <row r="5341" spans="1:12" ht="33.75">
      <c r="A5341" s="200">
        <v>513</v>
      </c>
      <c r="B5341" s="193" t="s">
        <v>1394</v>
      </c>
      <c r="C5341" s="194">
        <v>42853</v>
      </c>
      <c r="D5341" s="194" t="s">
        <v>11904</v>
      </c>
      <c r="E5341" s="195" t="s">
        <v>11</v>
      </c>
      <c r="F5341" s="195">
        <v>886325</v>
      </c>
      <c r="G5341" s="195"/>
      <c r="H5341" s="196" t="s">
        <v>11905</v>
      </c>
      <c r="I5341" s="197">
        <v>398.63</v>
      </c>
      <c r="J5341" s="197">
        <v>0</v>
      </c>
      <c r="K5341" s="198">
        <f t="shared" si="83"/>
        <v>398.63</v>
      </c>
      <c r="L5341" s="199" t="s">
        <v>1580</v>
      </c>
    </row>
    <row r="5342" spans="1:12" ht="33.75">
      <c r="A5342" s="200">
        <v>513</v>
      </c>
      <c r="B5342" s="193" t="s">
        <v>1394</v>
      </c>
      <c r="C5342" s="194">
        <v>42853</v>
      </c>
      <c r="D5342" s="194" t="s">
        <v>11906</v>
      </c>
      <c r="E5342" s="195" t="s">
        <v>11</v>
      </c>
      <c r="F5342" s="195">
        <v>886333</v>
      </c>
      <c r="G5342" s="195"/>
      <c r="H5342" s="196" t="s">
        <v>11907</v>
      </c>
      <c r="I5342" s="197">
        <v>496.65</v>
      </c>
      <c r="J5342" s="197">
        <v>0</v>
      </c>
      <c r="K5342" s="198">
        <f t="shared" si="83"/>
        <v>496.65</v>
      </c>
      <c r="L5342" s="199" t="s">
        <v>1580</v>
      </c>
    </row>
    <row r="5343" spans="1:12" ht="22.5">
      <c r="A5343" s="200">
        <v>117</v>
      </c>
      <c r="B5343" s="193" t="s">
        <v>1397</v>
      </c>
      <c r="C5343" s="194">
        <v>42853</v>
      </c>
      <c r="D5343" s="194" t="s">
        <v>11908</v>
      </c>
      <c r="E5343" s="195" t="s">
        <v>11</v>
      </c>
      <c r="F5343" s="195">
        <v>886394</v>
      </c>
      <c r="G5343" s="195"/>
      <c r="H5343" s="196" t="s">
        <v>11909</v>
      </c>
      <c r="I5343" s="197">
        <v>50</v>
      </c>
      <c r="J5343" s="197">
        <v>0</v>
      </c>
      <c r="K5343" s="198">
        <f t="shared" si="83"/>
        <v>50</v>
      </c>
      <c r="L5343" s="199" t="s">
        <v>1580</v>
      </c>
    </row>
    <row r="5344" spans="1:12" ht="45">
      <c r="A5344" s="200">
        <v>119</v>
      </c>
      <c r="B5344" s="193" t="s">
        <v>1495</v>
      </c>
      <c r="C5344" s="194">
        <v>42853</v>
      </c>
      <c r="D5344" s="194" t="s">
        <v>11910</v>
      </c>
      <c r="E5344" s="195" t="s">
        <v>11</v>
      </c>
      <c r="F5344" s="195">
        <v>886400</v>
      </c>
      <c r="G5344" s="195"/>
      <c r="H5344" s="196" t="s">
        <v>11911</v>
      </c>
      <c r="I5344" s="197">
        <v>50</v>
      </c>
      <c r="J5344" s="197">
        <v>0</v>
      </c>
      <c r="K5344" s="198">
        <f t="shared" si="83"/>
        <v>50</v>
      </c>
      <c r="L5344" s="199" t="s">
        <v>1580</v>
      </c>
    </row>
    <row r="5345" spans="1:12" ht="22.5">
      <c r="A5345" s="200">
        <v>117</v>
      </c>
      <c r="B5345" s="193" t="s">
        <v>1397</v>
      </c>
      <c r="C5345" s="194">
        <v>42853</v>
      </c>
      <c r="D5345" s="194" t="s">
        <v>11912</v>
      </c>
      <c r="E5345" s="195" t="s">
        <v>11</v>
      </c>
      <c r="F5345" s="195">
        <v>886403</v>
      </c>
      <c r="G5345" s="195"/>
      <c r="H5345" s="196" t="s">
        <v>11913</v>
      </c>
      <c r="I5345" s="197">
        <v>50</v>
      </c>
      <c r="J5345" s="197">
        <v>0</v>
      </c>
      <c r="K5345" s="198">
        <f t="shared" si="83"/>
        <v>50</v>
      </c>
      <c r="L5345" s="199" t="s">
        <v>1580</v>
      </c>
    </row>
    <row r="5346" spans="1:12" ht="33.75">
      <c r="A5346" s="200" t="s">
        <v>628</v>
      </c>
      <c r="B5346" s="193" t="s">
        <v>627</v>
      </c>
      <c r="C5346" s="194">
        <v>42853</v>
      </c>
      <c r="D5346" s="194" t="s">
        <v>11914</v>
      </c>
      <c r="E5346" s="195" t="s">
        <v>11</v>
      </c>
      <c r="F5346" s="195">
        <v>886448</v>
      </c>
      <c r="G5346" s="195"/>
      <c r="H5346" s="196" t="s">
        <v>11915</v>
      </c>
      <c r="I5346" s="197">
        <v>50</v>
      </c>
      <c r="J5346" s="197">
        <v>0</v>
      </c>
      <c r="K5346" s="198">
        <f t="shared" si="83"/>
        <v>50</v>
      </c>
      <c r="L5346" s="199" t="s">
        <v>1580</v>
      </c>
    </row>
    <row r="5347" spans="1:12">
      <c r="A5347" s="200" t="s">
        <v>1311</v>
      </c>
      <c r="B5347" s="193" t="s">
        <v>1311</v>
      </c>
      <c r="C5347" s="194">
        <v>42853</v>
      </c>
      <c r="D5347" s="194" t="s">
        <v>11916</v>
      </c>
      <c r="E5347" s="195" t="s">
        <v>13</v>
      </c>
      <c r="F5347" s="195">
        <v>368420</v>
      </c>
      <c r="G5347" s="195"/>
      <c r="H5347" s="196" t="s">
        <v>1312</v>
      </c>
      <c r="I5347" s="197">
        <v>1209694.73</v>
      </c>
      <c r="J5347" s="197">
        <v>0</v>
      </c>
      <c r="K5347" s="198">
        <f t="shared" si="83"/>
        <v>1209694.73</v>
      </c>
      <c r="L5347" s="199" t="s">
        <v>1580</v>
      </c>
    </row>
    <row r="5348" spans="1:12">
      <c r="A5348" s="200" t="s">
        <v>1311</v>
      </c>
      <c r="B5348" s="193" t="s">
        <v>1311</v>
      </c>
      <c r="C5348" s="194">
        <v>42853</v>
      </c>
      <c r="D5348" s="194" t="s">
        <v>11917</v>
      </c>
      <c r="E5348" s="195" t="s">
        <v>13</v>
      </c>
      <c r="F5348" s="195">
        <v>368422</v>
      </c>
      <c r="G5348" s="195"/>
      <c r="H5348" s="196" t="s">
        <v>1312</v>
      </c>
      <c r="I5348" s="197">
        <v>3322568.76</v>
      </c>
      <c r="J5348" s="197">
        <v>0</v>
      </c>
      <c r="K5348" s="198">
        <f t="shared" si="83"/>
        <v>3322568.76</v>
      </c>
      <c r="L5348" s="199" t="s">
        <v>1580</v>
      </c>
    </row>
    <row r="5349" spans="1:12">
      <c r="A5349" s="200" t="s">
        <v>1311</v>
      </c>
      <c r="B5349" s="193" t="s">
        <v>1311</v>
      </c>
      <c r="C5349" s="194">
        <v>42853</v>
      </c>
      <c r="D5349" s="194" t="s">
        <v>11918</v>
      </c>
      <c r="E5349" s="195" t="s">
        <v>13</v>
      </c>
      <c r="F5349" s="195">
        <v>368424</v>
      </c>
      <c r="G5349" s="195"/>
      <c r="H5349" s="196" t="s">
        <v>1312</v>
      </c>
      <c r="I5349" s="197">
        <v>4036404.59</v>
      </c>
      <c r="J5349" s="197">
        <v>0</v>
      </c>
      <c r="K5349" s="198">
        <f t="shared" si="83"/>
        <v>4036404.59</v>
      </c>
      <c r="L5349" s="199" t="s">
        <v>1580</v>
      </c>
    </row>
    <row r="5350" spans="1:12">
      <c r="A5350" s="200" t="s">
        <v>1311</v>
      </c>
      <c r="B5350" s="193" t="s">
        <v>1311</v>
      </c>
      <c r="C5350" s="194">
        <v>42853</v>
      </c>
      <c r="D5350" s="194" t="s">
        <v>11919</v>
      </c>
      <c r="E5350" s="195" t="s">
        <v>13</v>
      </c>
      <c r="F5350" s="195">
        <v>368426</v>
      </c>
      <c r="G5350" s="195"/>
      <c r="H5350" s="196" t="s">
        <v>1312</v>
      </c>
      <c r="I5350" s="197">
        <v>2814556.47</v>
      </c>
      <c r="J5350" s="197">
        <v>0</v>
      </c>
      <c r="K5350" s="198">
        <f t="shared" si="83"/>
        <v>2814556.47</v>
      </c>
      <c r="L5350" s="199" t="s">
        <v>1580</v>
      </c>
    </row>
    <row r="5351" spans="1:12">
      <c r="A5351" s="200" t="s">
        <v>1311</v>
      </c>
      <c r="B5351" s="193" t="s">
        <v>1311</v>
      </c>
      <c r="C5351" s="194">
        <v>42853</v>
      </c>
      <c r="D5351" s="194" t="s">
        <v>11920</v>
      </c>
      <c r="E5351" s="195" t="s">
        <v>13</v>
      </c>
      <c r="F5351" s="195">
        <v>368428</v>
      </c>
      <c r="G5351" s="195"/>
      <c r="H5351" s="196" t="s">
        <v>1312</v>
      </c>
      <c r="I5351" s="197">
        <v>1754178.63</v>
      </c>
      <c r="J5351" s="197">
        <v>0</v>
      </c>
      <c r="K5351" s="198">
        <f t="shared" si="83"/>
        <v>1754178.63</v>
      </c>
      <c r="L5351" s="199" t="s">
        <v>1580</v>
      </c>
    </row>
    <row r="5352" spans="1:12">
      <c r="A5352" s="200" t="s">
        <v>1311</v>
      </c>
      <c r="B5352" s="193" t="s">
        <v>1311</v>
      </c>
      <c r="C5352" s="194">
        <v>42853</v>
      </c>
      <c r="D5352" s="194" t="s">
        <v>11921</v>
      </c>
      <c r="E5352" s="195" t="s">
        <v>13</v>
      </c>
      <c r="F5352" s="195">
        <v>368430</v>
      </c>
      <c r="G5352" s="195"/>
      <c r="H5352" s="196" t="s">
        <v>1312</v>
      </c>
      <c r="I5352" s="197">
        <v>9391367.9199999999</v>
      </c>
      <c r="J5352" s="197">
        <v>0</v>
      </c>
      <c r="K5352" s="198">
        <f t="shared" si="83"/>
        <v>9391367.9199999999</v>
      </c>
      <c r="L5352" s="199" t="s">
        <v>1580</v>
      </c>
    </row>
    <row r="5353" spans="1:12">
      <c r="A5353" s="200" t="s">
        <v>1311</v>
      </c>
      <c r="B5353" s="193" t="s">
        <v>1311</v>
      </c>
      <c r="C5353" s="194">
        <v>42853</v>
      </c>
      <c r="D5353" s="194" t="s">
        <v>11922</v>
      </c>
      <c r="E5353" s="195" t="s">
        <v>13</v>
      </c>
      <c r="F5353" s="195">
        <v>368432</v>
      </c>
      <c r="G5353" s="195"/>
      <c r="H5353" s="196" t="s">
        <v>1312</v>
      </c>
      <c r="I5353" s="197">
        <v>8064.62</v>
      </c>
      <c r="J5353" s="197">
        <v>0</v>
      </c>
      <c r="K5353" s="198">
        <f t="shared" si="83"/>
        <v>8064.62</v>
      </c>
      <c r="L5353" s="199" t="s">
        <v>1580</v>
      </c>
    </row>
    <row r="5354" spans="1:12" ht="45">
      <c r="A5354" s="200">
        <v>25</v>
      </c>
      <c r="B5354" s="193" t="s">
        <v>1408</v>
      </c>
      <c r="C5354" s="194">
        <v>42853</v>
      </c>
      <c r="D5354" s="194" t="s">
        <v>11923</v>
      </c>
      <c r="E5354" s="195" t="s">
        <v>1290</v>
      </c>
      <c r="F5354" s="195">
        <v>2153</v>
      </c>
      <c r="G5354" s="195"/>
      <c r="H5354" s="196" t="s">
        <v>11924</v>
      </c>
      <c r="I5354" s="197">
        <v>73.97</v>
      </c>
      <c r="J5354" s="197">
        <v>0</v>
      </c>
      <c r="K5354" s="198">
        <f t="shared" si="83"/>
        <v>73.97</v>
      </c>
      <c r="L5354" s="199" t="s">
        <v>1580</v>
      </c>
    </row>
    <row r="5355" spans="1:12" ht="45">
      <c r="A5355" s="200">
        <v>25</v>
      </c>
      <c r="B5355" s="193" t="s">
        <v>1408</v>
      </c>
      <c r="C5355" s="194">
        <v>42853</v>
      </c>
      <c r="D5355" s="194" t="s">
        <v>11925</v>
      </c>
      <c r="E5355" s="195" t="s">
        <v>15</v>
      </c>
      <c r="F5355" s="195">
        <v>2153</v>
      </c>
      <c r="G5355" s="195"/>
      <c r="H5355" s="196" t="s">
        <v>11926</v>
      </c>
      <c r="I5355" s="197">
        <v>277.95999999999998</v>
      </c>
      <c r="J5355" s="197">
        <v>0</v>
      </c>
      <c r="K5355" s="198">
        <f t="shared" si="83"/>
        <v>277.95999999999998</v>
      </c>
      <c r="L5355" s="199" t="s">
        <v>1580</v>
      </c>
    </row>
    <row r="5356" spans="1:12" ht="33.75">
      <c r="A5356" s="200">
        <v>513</v>
      </c>
      <c r="B5356" s="193" t="s">
        <v>1394</v>
      </c>
      <c r="C5356" s="194">
        <v>42853</v>
      </c>
      <c r="D5356" s="194" t="s">
        <v>11927</v>
      </c>
      <c r="E5356" s="195" t="s">
        <v>15</v>
      </c>
      <c r="F5356" s="195">
        <v>434854</v>
      </c>
      <c r="G5356" s="195"/>
      <c r="H5356" s="196" t="s">
        <v>11928</v>
      </c>
      <c r="I5356" s="197">
        <v>50</v>
      </c>
      <c r="J5356" s="197">
        <v>0</v>
      </c>
      <c r="K5356" s="198">
        <f t="shared" si="83"/>
        <v>50</v>
      </c>
      <c r="L5356" s="199" t="s">
        <v>1580</v>
      </c>
    </row>
    <row r="5357" spans="1:12" ht="33.75">
      <c r="A5357" s="200">
        <v>513</v>
      </c>
      <c r="B5357" s="193" t="s">
        <v>1394</v>
      </c>
      <c r="C5357" s="194">
        <v>42853</v>
      </c>
      <c r="D5357" s="194" t="s">
        <v>11929</v>
      </c>
      <c r="E5357" s="195" t="s">
        <v>15</v>
      </c>
      <c r="F5357" s="195">
        <v>434861</v>
      </c>
      <c r="G5357" s="195"/>
      <c r="H5357" s="196" t="s">
        <v>11930</v>
      </c>
      <c r="I5357" s="197">
        <v>50</v>
      </c>
      <c r="J5357" s="197">
        <v>0</v>
      </c>
      <c r="K5357" s="198">
        <f t="shared" si="83"/>
        <v>50</v>
      </c>
      <c r="L5357" s="199" t="s">
        <v>1580</v>
      </c>
    </row>
    <row r="5358" spans="1:12" ht="33.75">
      <c r="A5358" s="200">
        <v>513</v>
      </c>
      <c r="B5358" s="193" t="s">
        <v>1394</v>
      </c>
      <c r="C5358" s="194">
        <v>42853</v>
      </c>
      <c r="D5358" s="194" t="s">
        <v>11931</v>
      </c>
      <c r="E5358" s="195" t="s">
        <v>15</v>
      </c>
      <c r="F5358" s="195">
        <v>434864</v>
      </c>
      <c r="G5358" s="195"/>
      <c r="H5358" s="196" t="s">
        <v>11932</v>
      </c>
      <c r="I5358" s="197">
        <v>50</v>
      </c>
      <c r="J5358" s="197">
        <v>0</v>
      </c>
      <c r="K5358" s="198">
        <f t="shared" si="83"/>
        <v>50</v>
      </c>
      <c r="L5358" s="199" t="s">
        <v>1580</v>
      </c>
    </row>
    <row r="5359" spans="1:12" ht="22.5">
      <c r="A5359" s="200">
        <v>513</v>
      </c>
      <c r="B5359" s="193" t="s">
        <v>1394</v>
      </c>
      <c r="C5359" s="194">
        <v>42853</v>
      </c>
      <c r="D5359" s="194" t="s">
        <v>11933</v>
      </c>
      <c r="E5359" s="195" t="s">
        <v>15</v>
      </c>
      <c r="F5359" s="195">
        <v>435015</v>
      </c>
      <c r="G5359" s="195"/>
      <c r="H5359" s="196" t="s">
        <v>11934</v>
      </c>
      <c r="I5359" s="197">
        <v>50</v>
      </c>
      <c r="J5359" s="197">
        <v>0</v>
      </c>
      <c r="K5359" s="198">
        <f t="shared" si="83"/>
        <v>50</v>
      </c>
      <c r="L5359" s="199" t="s">
        <v>1580</v>
      </c>
    </row>
    <row r="5360" spans="1:12" ht="33.75">
      <c r="A5360" s="200" t="s">
        <v>629</v>
      </c>
      <c r="B5360" s="193" t="s">
        <v>630</v>
      </c>
      <c r="C5360" s="194">
        <v>42853</v>
      </c>
      <c r="D5360" s="194" t="s">
        <v>11935</v>
      </c>
      <c r="E5360" s="195" t="s">
        <v>11</v>
      </c>
      <c r="F5360" s="195">
        <v>9248</v>
      </c>
      <c r="G5360" s="195"/>
      <c r="H5360" s="196" t="s">
        <v>11936</v>
      </c>
      <c r="I5360" s="197">
        <v>58794.38</v>
      </c>
      <c r="J5360" s="197">
        <v>0</v>
      </c>
      <c r="K5360" s="198">
        <f t="shared" si="83"/>
        <v>58794.38</v>
      </c>
      <c r="L5360" s="199" t="s">
        <v>1580</v>
      </c>
    </row>
    <row r="5361" spans="1:12" ht="45">
      <c r="A5361" s="200">
        <v>25</v>
      </c>
      <c r="B5361" s="193" t="s">
        <v>1408</v>
      </c>
      <c r="C5361" s="194">
        <v>42853</v>
      </c>
      <c r="D5361" s="194" t="s">
        <v>11937</v>
      </c>
      <c r="E5361" s="195" t="s">
        <v>15</v>
      </c>
      <c r="F5361" s="195">
        <v>2170</v>
      </c>
      <c r="G5361" s="195"/>
      <c r="H5361" s="196" t="s">
        <v>11938</v>
      </c>
      <c r="I5361" s="197">
        <v>272.68</v>
      </c>
      <c r="J5361" s="197">
        <v>0</v>
      </c>
      <c r="K5361" s="198">
        <f t="shared" si="83"/>
        <v>272.68</v>
      </c>
      <c r="L5361" s="199" t="s">
        <v>1580</v>
      </c>
    </row>
    <row r="5362" spans="1:12" ht="56.25">
      <c r="A5362" s="200">
        <v>132</v>
      </c>
      <c r="B5362" s="193" t="s">
        <v>1414</v>
      </c>
      <c r="C5362" s="194">
        <v>42853</v>
      </c>
      <c r="D5362" s="194" t="s">
        <v>11939</v>
      </c>
      <c r="E5362" s="195" t="s">
        <v>15</v>
      </c>
      <c r="F5362" s="195">
        <v>2168</v>
      </c>
      <c r="G5362" s="195"/>
      <c r="H5362" s="196" t="s">
        <v>11940</v>
      </c>
      <c r="I5362" s="197">
        <v>4709.59</v>
      </c>
      <c r="J5362" s="197">
        <v>0</v>
      </c>
      <c r="K5362" s="198">
        <f t="shared" si="83"/>
        <v>4709.59</v>
      </c>
      <c r="L5362" s="199" t="s">
        <v>1580</v>
      </c>
    </row>
    <row r="5363" spans="1:12" ht="45">
      <c r="A5363" s="200">
        <v>25</v>
      </c>
      <c r="B5363" s="193" t="s">
        <v>1408</v>
      </c>
      <c r="C5363" s="194">
        <v>42853</v>
      </c>
      <c r="D5363" s="194" t="s">
        <v>11941</v>
      </c>
      <c r="E5363" s="195" t="s">
        <v>15</v>
      </c>
      <c r="F5363" s="195">
        <v>2171</v>
      </c>
      <c r="G5363" s="195"/>
      <c r="H5363" s="196" t="s">
        <v>11942</v>
      </c>
      <c r="I5363" s="197">
        <v>569.29999999999995</v>
      </c>
      <c r="J5363" s="197">
        <v>0</v>
      </c>
      <c r="K5363" s="198">
        <f t="shared" si="83"/>
        <v>569.29999999999995</v>
      </c>
      <c r="L5363" s="199" t="s">
        <v>1580</v>
      </c>
    </row>
    <row r="5364" spans="1:12" ht="45">
      <c r="A5364" s="200">
        <v>25</v>
      </c>
      <c r="B5364" s="193" t="s">
        <v>1408</v>
      </c>
      <c r="C5364" s="194">
        <v>42853</v>
      </c>
      <c r="D5364" s="194" t="s">
        <v>11943</v>
      </c>
      <c r="E5364" s="195" t="s">
        <v>15</v>
      </c>
      <c r="F5364" s="195">
        <v>2172</v>
      </c>
      <c r="G5364" s="195"/>
      <c r="H5364" s="196" t="s">
        <v>11944</v>
      </c>
      <c r="I5364" s="197">
        <v>390.8</v>
      </c>
      <c r="J5364" s="197">
        <v>0</v>
      </c>
      <c r="K5364" s="198">
        <f t="shared" si="83"/>
        <v>390.8</v>
      </c>
      <c r="L5364" s="199" t="s">
        <v>1580</v>
      </c>
    </row>
    <row r="5365" spans="1:12" ht="45">
      <c r="A5365" s="200">
        <v>594</v>
      </c>
      <c r="B5365" s="193" t="s">
        <v>1415</v>
      </c>
      <c r="C5365" s="194">
        <v>42853</v>
      </c>
      <c r="D5365" s="194" t="s">
        <v>11945</v>
      </c>
      <c r="E5365" s="195" t="s">
        <v>15</v>
      </c>
      <c r="F5365" s="195">
        <v>2174</v>
      </c>
      <c r="G5365" s="195"/>
      <c r="H5365" s="196" t="s">
        <v>11946</v>
      </c>
      <c r="I5365" s="197">
        <v>3461.13</v>
      </c>
      <c r="J5365" s="197">
        <v>0</v>
      </c>
      <c r="K5365" s="198">
        <f t="shared" si="83"/>
        <v>3461.13</v>
      </c>
      <c r="L5365" s="199" t="s">
        <v>1580</v>
      </c>
    </row>
    <row r="5366" spans="1:12" ht="45">
      <c r="A5366" s="200">
        <v>594</v>
      </c>
      <c r="B5366" s="193" t="s">
        <v>1415</v>
      </c>
      <c r="C5366" s="194">
        <v>42853</v>
      </c>
      <c r="D5366" s="194" t="s">
        <v>11947</v>
      </c>
      <c r="E5366" s="195" t="s">
        <v>15</v>
      </c>
      <c r="F5366" s="195">
        <v>2175</v>
      </c>
      <c r="G5366" s="195"/>
      <c r="H5366" s="196" t="s">
        <v>11948</v>
      </c>
      <c r="I5366" s="197">
        <v>277.48</v>
      </c>
      <c r="J5366" s="197">
        <v>0</v>
      </c>
      <c r="K5366" s="198">
        <f t="shared" si="83"/>
        <v>277.48</v>
      </c>
      <c r="L5366" s="199" t="s">
        <v>1580</v>
      </c>
    </row>
    <row r="5367" spans="1:12" ht="45">
      <c r="A5367" s="200" t="s">
        <v>628</v>
      </c>
      <c r="B5367" s="193" t="s">
        <v>627</v>
      </c>
      <c r="C5367" s="194">
        <v>42853</v>
      </c>
      <c r="D5367" s="194" t="s">
        <v>11949</v>
      </c>
      <c r="E5367" s="195" t="s">
        <v>15</v>
      </c>
      <c r="F5367" s="195">
        <v>2173</v>
      </c>
      <c r="G5367" s="195"/>
      <c r="H5367" s="196" t="s">
        <v>11950</v>
      </c>
      <c r="I5367" s="197">
        <v>277.95999999999998</v>
      </c>
      <c r="J5367" s="197">
        <v>0</v>
      </c>
      <c r="K5367" s="198">
        <f t="shared" si="83"/>
        <v>277.95999999999998</v>
      </c>
      <c r="L5367" s="199" t="s">
        <v>1580</v>
      </c>
    </row>
    <row r="5368" spans="1:12" ht="45">
      <c r="A5368" s="200" t="s">
        <v>628</v>
      </c>
      <c r="B5368" s="193" t="s">
        <v>627</v>
      </c>
      <c r="C5368" s="194">
        <v>42853</v>
      </c>
      <c r="D5368" s="194" t="s">
        <v>11951</v>
      </c>
      <c r="E5368" s="195" t="s">
        <v>15</v>
      </c>
      <c r="F5368" s="195">
        <v>2178</v>
      </c>
      <c r="G5368" s="195"/>
      <c r="H5368" s="196" t="s">
        <v>11952</v>
      </c>
      <c r="I5368" s="197">
        <v>956</v>
      </c>
      <c r="J5368" s="197">
        <v>0</v>
      </c>
      <c r="K5368" s="198">
        <f t="shared" si="83"/>
        <v>956</v>
      </c>
      <c r="L5368" s="199" t="s">
        <v>1580</v>
      </c>
    </row>
    <row r="5369" spans="1:12" ht="33.75">
      <c r="A5369" s="200">
        <v>513</v>
      </c>
      <c r="B5369" s="193" t="s">
        <v>1394</v>
      </c>
      <c r="C5369" s="194">
        <v>42853</v>
      </c>
      <c r="D5369" s="194" t="s">
        <v>11953</v>
      </c>
      <c r="E5369" s="195" t="s">
        <v>15</v>
      </c>
      <c r="F5369" s="195">
        <v>435630</v>
      </c>
      <c r="G5369" s="195"/>
      <c r="H5369" s="196" t="s">
        <v>11954</v>
      </c>
      <c r="I5369" s="197">
        <v>50</v>
      </c>
      <c r="J5369" s="197">
        <v>0</v>
      </c>
      <c r="K5369" s="198">
        <f t="shared" si="83"/>
        <v>50</v>
      </c>
      <c r="L5369" s="199" t="s">
        <v>1580</v>
      </c>
    </row>
    <row r="5370" spans="1:12" ht="33.75">
      <c r="A5370" s="200">
        <v>291</v>
      </c>
      <c r="B5370" s="193" t="s">
        <v>1395</v>
      </c>
      <c r="C5370" s="194">
        <v>42853</v>
      </c>
      <c r="D5370" s="194" t="s">
        <v>11955</v>
      </c>
      <c r="E5370" s="195" t="s">
        <v>11</v>
      </c>
      <c r="F5370" s="195">
        <v>435631</v>
      </c>
      <c r="G5370" s="195"/>
      <c r="H5370" s="196" t="s">
        <v>11956</v>
      </c>
      <c r="I5370" s="197">
        <v>50</v>
      </c>
      <c r="J5370" s="197">
        <v>0</v>
      </c>
      <c r="K5370" s="198">
        <f t="shared" si="83"/>
        <v>50</v>
      </c>
      <c r="L5370" s="199" t="s">
        <v>1580</v>
      </c>
    </row>
    <row r="5371" spans="1:12" ht="33.75">
      <c r="A5371" s="200">
        <v>513</v>
      </c>
      <c r="B5371" s="193" t="s">
        <v>1394</v>
      </c>
      <c r="C5371" s="194">
        <v>42853</v>
      </c>
      <c r="D5371" s="194" t="s">
        <v>11957</v>
      </c>
      <c r="E5371" s="195" t="s">
        <v>15</v>
      </c>
      <c r="F5371" s="195">
        <v>435635</v>
      </c>
      <c r="G5371" s="195"/>
      <c r="H5371" s="196" t="s">
        <v>11958</v>
      </c>
      <c r="I5371" s="197">
        <v>50</v>
      </c>
      <c r="J5371" s="197">
        <v>0</v>
      </c>
      <c r="K5371" s="198">
        <f t="shared" si="83"/>
        <v>50</v>
      </c>
      <c r="L5371" s="199" t="s">
        <v>1580</v>
      </c>
    </row>
    <row r="5372" spans="1:12" ht="33.75">
      <c r="A5372" s="200">
        <v>340</v>
      </c>
      <c r="B5372" s="193" t="s">
        <v>1401</v>
      </c>
      <c r="C5372" s="194">
        <v>42853</v>
      </c>
      <c r="D5372" s="194" t="s">
        <v>11959</v>
      </c>
      <c r="E5372" s="195" t="s">
        <v>1728</v>
      </c>
      <c r="F5372" s="195">
        <v>13378892</v>
      </c>
      <c r="G5372" s="195"/>
      <c r="H5372" s="196" t="s">
        <v>11960</v>
      </c>
      <c r="I5372" s="197">
        <v>1500</v>
      </c>
      <c r="J5372" s="197">
        <v>0</v>
      </c>
      <c r="K5372" s="198">
        <f t="shared" si="83"/>
        <v>1500</v>
      </c>
      <c r="L5372" s="199" t="s">
        <v>1580</v>
      </c>
    </row>
    <row r="5373" spans="1:12" ht="45">
      <c r="A5373" s="200">
        <v>16</v>
      </c>
      <c r="B5373" s="193" t="s">
        <v>1405</v>
      </c>
      <c r="C5373" s="194">
        <v>42853</v>
      </c>
      <c r="D5373" s="194" t="s">
        <v>11961</v>
      </c>
      <c r="E5373" s="195" t="s">
        <v>1728</v>
      </c>
      <c r="F5373" s="195">
        <v>13366801</v>
      </c>
      <c r="G5373" s="195"/>
      <c r="H5373" s="196" t="s">
        <v>11962</v>
      </c>
      <c r="I5373" s="197">
        <v>700</v>
      </c>
      <c r="J5373" s="197">
        <v>0</v>
      </c>
      <c r="K5373" s="198">
        <f t="shared" si="83"/>
        <v>700</v>
      </c>
      <c r="L5373" s="199" t="s">
        <v>1580</v>
      </c>
    </row>
    <row r="5374" spans="1:12" ht="33.75">
      <c r="A5374" s="200">
        <v>203</v>
      </c>
      <c r="B5374" s="193" t="s">
        <v>1332</v>
      </c>
      <c r="C5374" s="194">
        <v>42853</v>
      </c>
      <c r="D5374" s="194" t="s">
        <v>11963</v>
      </c>
      <c r="E5374" s="195" t="s">
        <v>1728</v>
      </c>
      <c r="F5374" s="195">
        <v>13378800</v>
      </c>
      <c r="G5374" s="195"/>
      <c r="H5374" s="196" t="s">
        <v>11964</v>
      </c>
      <c r="I5374" s="197">
        <v>23697.67</v>
      </c>
      <c r="J5374" s="197">
        <v>0</v>
      </c>
      <c r="K5374" s="198">
        <f t="shared" si="83"/>
        <v>23697.67</v>
      </c>
      <c r="L5374" s="199" t="s">
        <v>1580</v>
      </c>
    </row>
    <row r="5375" spans="1:12" ht="33.75">
      <c r="A5375" s="200">
        <v>523</v>
      </c>
      <c r="B5375" s="193" t="s">
        <v>1347</v>
      </c>
      <c r="C5375" s="194">
        <v>42828</v>
      </c>
      <c r="D5375" s="194" t="s">
        <v>11965</v>
      </c>
      <c r="E5375" s="195" t="s">
        <v>3</v>
      </c>
      <c r="F5375" s="195">
        <v>1489499</v>
      </c>
      <c r="G5375" s="195"/>
      <c r="H5375" s="196" t="s">
        <v>11966</v>
      </c>
      <c r="I5375" s="197">
        <v>0</v>
      </c>
      <c r="J5375" s="197">
        <v>4734.5</v>
      </c>
      <c r="K5375" s="198">
        <f t="shared" si="83"/>
        <v>4734.5</v>
      </c>
      <c r="L5375" s="199" t="s">
        <v>1580</v>
      </c>
    </row>
    <row r="5376" spans="1:12" ht="22.5">
      <c r="A5376" s="200">
        <v>130</v>
      </c>
      <c r="B5376" s="193" t="s">
        <v>4832</v>
      </c>
      <c r="C5376" s="194">
        <v>42828</v>
      </c>
      <c r="D5376" s="194" t="s">
        <v>11967</v>
      </c>
      <c r="E5376" s="195" t="s">
        <v>3</v>
      </c>
      <c r="F5376" s="195">
        <v>1489502</v>
      </c>
      <c r="G5376" s="195"/>
      <c r="H5376" s="196" t="s">
        <v>11968</v>
      </c>
      <c r="I5376" s="197">
        <v>0</v>
      </c>
      <c r="J5376" s="197">
        <v>688336.35</v>
      </c>
      <c r="K5376" s="198">
        <f t="shared" si="83"/>
        <v>688336.35</v>
      </c>
      <c r="L5376" s="199" t="s">
        <v>1580</v>
      </c>
    </row>
    <row r="5377" spans="1:12" ht="33.75">
      <c r="A5377" s="200">
        <v>130</v>
      </c>
      <c r="B5377" s="193" t="s">
        <v>4832</v>
      </c>
      <c r="C5377" s="194">
        <v>42828</v>
      </c>
      <c r="D5377" s="194" t="s">
        <v>11969</v>
      </c>
      <c r="E5377" s="195" t="s">
        <v>3</v>
      </c>
      <c r="F5377" s="195">
        <v>1489503</v>
      </c>
      <c r="G5377" s="195"/>
      <c r="H5377" s="196" t="s">
        <v>11970</v>
      </c>
      <c r="I5377" s="197">
        <v>0</v>
      </c>
      <c r="J5377" s="197">
        <v>152581.22</v>
      </c>
      <c r="K5377" s="198">
        <f t="shared" si="83"/>
        <v>152581.22</v>
      </c>
      <c r="L5377" s="199" t="s">
        <v>1580</v>
      </c>
    </row>
    <row r="5378" spans="1:12" ht="33.75">
      <c r="A5378" s="200">
        <v>46</v>
      </c>
      <c r="B5378" s="193" t="s">
        <v>1402</v>
      </c>
      <c r="C5378" s="194">
        <v>42828</v>
      </c>
      <c r="D5378" s="194" t="s">
        <v>11971</v>
      </c>
      <c r="E5378" s="195" t="s">
        <v>3</v>
      </c>
      <c r="F5378" s="195">
        <v>1489540</v>
      </c>
      <c r="G5378" s="195"/>
      <c r="H5378" s="196" t="s">
        <v>11972</v>
      </c>
      <c r="I5378" s="197">
        <v>0</v>
      </c>
      <c r="J5378" s="197">
        <v>276698.21000000002</v>
      </c>
      <c r="K5378" s="198">
        <f t="shared" si="83"/>
        <v>276698.21000000002</v>
      </c>
      <c r="L5378" s="199" t="s">
        <v>1580</v>
      </c>
    </row>
    <row r="5379" spans="1:12" ht="22.5">
      <c r="A5379" s="200">
        <v>523</v>
      </c>
      <c r="B5379" s="193" t="s">
        <v>1347</v>
      </c>
      <c r="C5379" s="194">
        <v>42828</v>
      </c>
      <c r="D5379" s="194" t="s">
        <v>11973</v>
      </c>
      <c r="E5379" s="195" t="s">
        <v>3</v>
      </c>
      <c r="F5379" s="195">
        <v>1489542</v>
      </c>
      <c r="G5379" s="195"/>
      <c r="H5379" s="196" t="s">
        <v>11974</v>
      </c>
      <c r="I5379" s="197">
        <v>0</v>
      </c>
      <c r="J5379" s="197">
        <v>5355.16</v>
      </c>
      <c r="K5379" s="198">
        <f t="shared" si="83"/>
        <v>5355.16</v>
      </c>
      <c r="L5379" s="199" t="s">
        <v>1580</v>
      </c>
    </row>
    <row r="5380" spans="1:12" ht="33.75">
      <c r="A5380" s="200" t="s">
        <v>628</v>
      </c>
      <c r="B5380" s="193" t="s">
        <v>627</v>
      </c>
      <c r="C5380" s="194">
        <v>42828</v>
      </c>
      <c r="D5380" s="194" t="s">
        <v>11975</v>
      </c>
      <c r="E5380" s="195" t="s">
        <v>3</v>
      </c>
      <c r="F5380" s="195">
        <v>1489560</v>
      </c>
      <c r="G5380" s="195"/>
      <c r="H5380" s="196" t="s">
        <v>11976</v>
      </c>
      <c r="I5380" s="197">
        <v>0</v>
      </c>
      <c r="J5380" s="197">
        <v>3000</v>
      </c>
      <c r="K5380" s="198">
        <f t="shared" si="83"/>
        <v>3000</v>
      </c>
      <c r="L5380" s="199" t="s">
        <v>1580</v>
      </c>
    </row>
    <row r="5381" spans="1:12" ht="33.75">
      <c r="A5381" s="200" t="s">
        <v>628</v>
      </c>
      <c r="B5381" s="193" t="s">
        <v>627</v>
      </c>
      <c r="C5381" s="194">
        <v>42828</v>
      </c>
      <c r="D5381" s="194" t="s">
        <v>11977</v>
      </c>
      <c r="E5381" s="195" t="s">
        <v>3</v>
      </c>
      <c r="F5381" s="195">
        <v>1489563</v>
      </c>
      <c r="G5381" s="195"/>
      <c r="H5381" s="196" t="s">
        <v>11978</v>
      </c>
      <c r="I5381" s="197">
        <v>0</v>
      </c>
      <c r="J5381" s="197">
        <v>2770.5</v>
      </c>
      <c r="K5381" s="198">
        <f t="shared" si="83"/>
        <v>2770.5</v>
      </c>
      <c r="L5381" s="199" t="s">
        <v>1580</v>
      </c>
    </row>
    <row r="5382" spans="1:12" ht="33.75">
      <c r="A5382" s="200" t="s">
        <v>628</v>
      </c>
      <c r="B5382" s="193" t="s">
        <v>627</v>
      </c>
      <c r="C5382" s="194">
        <v>42828</v>
      </c>
      <c r="D5382" s="194" t="s">
        <v>11979</v>
      </c>
      <c r="E5382" s="195" t="s">
        <v>3</v>
      </c>
      <c r="F5382" s="195">
        <v>1489565</v>
      </c>
      <c r="G5382" s="195"/>
      <c r="H5382" s="196" t="s">
        <v>11980</v>
      </c>
      <c r="I5382" s="197">
        <v>0</v>
      </c>
      <c r="J5382" s="197">
        <v>3161.42</v>
      </c>
      <c r="K5382" s="198">
        <f t="shared" si="83"/>
        <v>3161.42</v>
      </c>
      <c r="L5382" s="199" t="s">
        <v>1580</v>
      </c>
    </row>
    <row r="5383" spans="1:12" ht="33.75">
      <c r="A5383" s="200" t="s">
        <v>628</v>
      </c>
      <c r="B5383" s="193" t="s">
        <v>627</v>
      </c>
      <c r="C5383" s="194">
        <v>42828</v>
      </c>
      <c r="D5383" s="194" t="s">
        <v>11981</v>
      </c>
      <c r="E5383" s="195" t="s">
        <v>3</v>
      </c>
      <c r="F5383" s="195">
        <v>1489566</v>
      </c>
      <c r="G5383" s="195"/>
      <c r="H5383" s="196" t="s">
        <v>11982</v>
      </c>
      <c r="I5383" s="197">
        <v>0</v>
      </c>
      <c r="J5383" s="197">
        <v>5903.39</v>
      </c>
      <c r="K5383" s="198">
        <f t="shared" si="83"/>
        <v>5903.39</v>
      </c>
      <c r="L5383" s="199" t="s">
        <v>1580</v>
      </c>
    </row>
    <row r="5384" spans="1:12" ht="33.75">
      <c r="A5384" s="200" t="s">
        <v>628</v>
      </c>
      <c r="B5384" s="193" t="s">
        <v>627</v>
      </c>
      <c r="C5384" s="194">
        <v>42828</v>
      </c>
      <c r="D5384" s="194" t="s">
        <v>11983</v>
      </c>
      <c r="E5384" s="195" t="s">
        <v>3</v>
      </c>
      <c r="F5384" s="195">
        <v>1489567</v>
      </c>
      <c r="G5384" s="195"/>
      <c r="H5384" s="196" t="s">
        <v>11984</v>
      </c>
      <c r="I5384" s="197">
        <v>0</v>
      </c>
      <c r="J5384" s="197">
        <v>3676.36</v>
      </c>
      <c r="K5384" s="198">
        <f t="shared" si="83"/>
        <v>3676.36</v>
      </c>
      <c r="L5384" s="199" t="s">
        <v>1580</v>
      </c>
    </row>
    <row r="5385" spans="1:12" ht="33.75">
      <c r="A5385" s="200">
        <v>313</v>
      </c>
      <c r="B5385" s="193" t="s">
        <v>5236</v>
      </c>
      <c r="C5385" s="194">
        <v>42828</v>
      </c>
      <c r="D5385" s="194" t="s">
        <v>11985</v>
      </c>
      <c r="E5385" s="195" t="s">
        <v>3</v>
      </c>
      <c r="F5385" s="195">
        <v>1489568</v>
      </c>
      <c r="G5385" s="195"/>
      <c r="H5385" s="196" t="s">
        <v>11986</v>
      </c>
      <c r="I5385" s="197">
        <v>0</v>
      </c>
      <c r="J5385" s="197">
        <v>24022.29</v>
      </c>
      <c r="K5385" s="198">
        <f t="shared" ref="K5385:K5448" si="84">+I5385+J5385</f>
        <v>24022.29</v>
      </c>
      <c r="L5385" s="199" t="s">
        <v>1580</v>
      </c>
    </row>
    <row r="5386" spans="1:12" ht="33.75">
      <c r="A5386" s="200" t="s">
        <v>628</v>
      </c>
      <c r="B5386" s="193" t="s">
        <v>627</v>
      </c>
      <c r="C5386" s="194">
        <v>42828</v>
      </c>
      <c r="D5386" s="194" t="s">
        <v>11987</v>
      </c>
      <c r="E5386" s="195" t="s">
        <v>3</v>
      </c>
      <c r="F5386" s="195">
        <v>1489572</v>
      </c>
      <c r="G5386" s="195"/>
      <c r="H5386" s="196" t="s">
        <v>11988</v>
      </c>
      <c r="I5386" s="197">
        <v>0</v>
      </c>
      <c r="J5386" s="197">
        <v>2702</v>
      </c>
      <c r="K5386" s="198">
        <f t="shared" si="84"/>
        <v>2702</v>
      </c>
      <c r="L5386" s="199" t="s">
        <v>1580</v>
      </c>
    </row>
    <row r="5387" spans="1:12" ht="33.75">
      <c r="A5387" s="200">
        <v>670</v>
      </c>
      <c r="B5387" s="193" t="s">
        <v>1404</v>
      </c>
      <c r="C5387" s="194">
        <v>42828</v>
      </c>
      <c r="D5387" s="194" t="s">
        <v>11989</v>
      </c>
      <c r="E5387" s="195" t="s">
        <v>3</v>
      </c>
      <c r="F5387" s="195">
        <v>1489602</v>
      </c>
      <c r="G5387" s="195"/>
      <c r="H5387" s="196" t="s">
        <v>11990</v>
      </c>
      <c r="I5387" s="197">
        <v>0</v>
      </c>
      <c r="J5387" s="197">
        <v>355412</v>
      </c>
      <c r="K5387" s="198">
        <f t="shared" si="84"/>
        <v>355412</v>
      </c>
      <c r="L5387" s="199" t="s">
        <v>1580</v>
      </c>
    </row>
    <row r="5388" spans="1:12" ht="22.5">
      <c r="A5388" s="200">
        <v>680</v>
      </c>
      <c r="B5388" s="193" t="s">
        <v>6327</v>
      </c>
      <c r="C5388" s="194">
        <v>42828</v>
      </c>
      <c r="D5388" s="194" t="s">
        <v>11991</v>
      </c>
      <c r="E5388" s="195" t="s">
        <v>3</v>
      </c>
      <c r="F5388" s="195">
        <v>1489633</v>
      </c>
      <c r="G5388" s="195"/>
      <c r="H5388" s="196" t="s">
        <v>11992</v>
      </c>
      <c r="I5388" s="197">
        <v>0</v>
      </c>
      <c r="J5388" s="197">
        <v>427.84</v>
      </c>
      <c r="K5388" s="198">
        <f t="shared" si="84"/>
        <v>427.84</v>
      </c>
      <c r="L5388" s="199" t="s">
        <v>1580</v>
      </c>
    </row>
    <row r="5389" spans="1:12" ht="33.75">
      <c r="A5389" s="200" t="s">
        <v>628</v>
      </c>
      <c r="B5389" s="193" t="s">
        <v>627</v>
      </c>
      <c r="C5389" s="194">
        <v>42828</v>
      </c>
      <c r="D5389" s="194" t="s">
        <v>11993</v>
      </c>
      <c r="E5389" s="195" t="s">
        <v>3</v>
      </c>
      <c r="F5389" s="195">
        <v>1489507</v>
      </c>
      <c r="G5389" s="195"/>
      <c r="H5389" s="196" t="s">
        <v>11994</v>
      </c>
      <c r="I5389" s="197">
        <v>0</v>
      </c>
      <c r="J5389" s="197">
        <v>180</v>
      </c>
      <c r="K5389" s="198">
        <f t="shared" si="84"/>
        <v>180</v>
      </c>
      <c r="L5389" s="199" t="s">
        <v>1580</v>
      </c>
    </row>
    <row r="5390" spans="1:12" ht="33.75">
      <c r="A5390" s="200" t="s">
        <v>628</v>
      </c>
      <c r="B5390" s="193" t="s">
        <v>627</v>
      </c>
      <c r="C5390" s="194">
        <v>42828</v>
      </c>
      <c r="D5390" s="194" t="s">
        <v>11995</v>
      </c>
      <c r="E5390" s="195" t="s">
        <v>3</v>
      </c>
      <c r="F5390" s="195">
        <v>1489508</v>
      </c>
      <c r="G5390" s="195"/>
      <c r="H5390" s="196" t="s">
        <v>11996</v>
      </c>
      <c r="I5390" s="197">
        <v>0</v>
      </c>
      <c r="J5390" s="197">
        <v>371</v>
      </c>
      <c r="K5390" s="198">
        <f t="shared" si="84"/>
        <v>371</v>
      </c>
      <c r="L5390" s="199" t="s">
        <v>1580</v>
      </c>
    </row>
    <row r="5391" spans="1:12" ht="33.75">
      <c r="A5391" s="200" t="s">
        <v>628</v>
      </c>
      <c r="B5391" s="193" t="s">
        <v>627</v>
      </c>
      <c r="C5391" s="194">
        <v>42828</v>
      </c>
      <c r="D5391" s="194" t="s">
        <v>11997</v>
      </c>
      <c r="E5391" s="195" t="s">
        <v>3</v>
      </c>
      <c r="F5391" s="195">
        <v>1489509</v>
      </c>
      <c r="G5391" s="195"/>
      <c r="H5391" s="196" t="s">
        <v>11998</v>
      </c>
      <c r="I5391" s="197">
        <v>0</v>
      </c>
      <c r="J5391" s="197">
        <v>70</v>
      </c>
      <c r="K5391" s="198">
        <f t="shared" si="84"/>
        <v>70</v>
      </c>
      <c r="L5391" s="199" t="s">
        <v>1580</v>
      </c>
    </row>
    <row r="5392" spans="1:12" ht="33.75">
      <c r="A5392" s="200" t="s">
        <v>628</v>
      </c>
      <c r="B5392" s="193" t="s">
        <v>627</v>
      </c>
      <c r="C5392" s="194">
        <v>42828</v>
      </c>
      <c r="D5392" s="194" t="s">
        <v>11999</v>
      </c>
      <c r="E5392" s="195" t="s">
        <v>3</v>
      </c>
      <c r="F5392" s="195">
        <v>1489536</v>
      </c>
      <c r="G5392" s="195"/>
      <c r="H5392" s="196" t="s">
        <v>12000</v>
      </c>
      <c r="I5392" s="197">
        <v>0</v>
      </c>
      <c r="J5392" s="197">
        <v>700</v>
      </c>
      <c r="K5392" s="198">
        <f t="shared" si="84"/>
        <v>700</v>
      </c>
      <c r="L5392" s="199" t="s">
        <v>1580</v>
      </c>
    </row>
    <row r="5393" spans="1:12" ht="33.75">
      <c r="A5393" s="200">
        <v>340</v>
      </c>
      <c r="B5393" s="193" t="s">
        <v>1401</v>
      </c>
      <c r="C5393" s="194">
        <v>42828</v>
      </c>
      <c r="D5393" s="194" t="s">
        <v>12001</v>
      </c>
      <c r="E5393" s="195" t="s">
        <v>3</v>
      </c>
      <c r="F5393" s="195">
        <v>1489555</v>
      </c>
      <c r="G5393" s="195"/>
      <c r="H5393" s="196" t="s">
        <v>12002</v>
      </c>
      <c r="I5393" s="197">
        <v>0</v>
      </c>
      <c r="J5393" s="197">
        <v>371</v>
      </c>
      <c r="K5393" s="198">
        <f t="shared" si="84"/>
        <v>371</v>
      </c>
      <c r="L5393" s="199" t="s">
        <v>1580</v>
      </c>
    </row>
    <row r="5394" spans="1:12" ht="33.75">
      <c r="A5394" s="200" t="s">
        <v>628</v>
      </c>
      <c r="B5394" s="193" t="s">
        <v>627</v>
      </c>
      <c r="C5394" s="194">
        <v>42828</v>
      </c>
      <c r="D5394" s="194" t="s">
        <v>12003</v>
      </c>
      <c r="E5394" s="195" t="s">
        <v>3</v>
      </c>
      <c r="F5394" s="195">
        <v>1489575</v>
      </c>
      <c r="G5394" s="195"/>
      <c r="H5394" s="196" t="s">
        <v>12004</v>
      </c>
      <c r="I5394" s="197">
        <v>0</v>
      </c>
      <c r="J5394" s="197">
        <v>867.05</v>
      </c>
      <c r="K5394" s="198">
        <f t="shared" si="84"/>
        <v>867.05</v>
      </c>
      <c r="L5394" s="199" t="s">
        <v>1580</v>
      </c>
    </row>
    <row r="5395" spans="1:12" ht="33.75">
      <c r="A5395" s="200" t="s">
        <v>628</v>
      </c>
      <c r="B5395" s="193" t="s">
        <v>627</v>
      </c>
      <c r="C5395" s="194">
        <v>42828</v>
      </c>
      <c r="D5395" s="194" t="s">
        <v>12005</v>
      </c>
      <c r="E5395" s="195" t="s">
        <v>3</v>
      </c>
      <c r="F5395" s="195">
        <v>1489578</v>
      </c>
      <c r="G5395" s="195"/>
      <c r="H5395" s="196" t="s">
        <v>6637</v>
      </c>
      <c r="I5395" s="197">
        <v>0</v>
      </c>
      <c r="J5395" s="197">
        <v>1000</v>
      </c>
      <c r="K5395" s="198">
        <f t="shared" si="84"/>
        <v>1000</v>
      </c>
      <c r="L5395" s="199" t="s">
        <v>1580</v>
      </c>
    </row>
    <row r="5396" spans="1:12" ht="33.75">
      <c r="A5396" s="200">
        <v>212</v>
      </c>
      <c r="B5396" s="193" t="s">
        <v>4956</v>
      </c>
      <c r="C5396" s="194">
        <v>42828</v>
      </c>
      <c r="D5396" s="194" t="s">
        <v>12006</v>
      </c>
      <c r="E5396" s="195" t="s">
        <v>3</v>
      </c>
      <c r="F5396" s="195">
        <v>1489604</v>
      </c>
      <c r="G5396" s="195"/>
      <c r="H5396" s="196" t="s">
        <v>12007</v>
      </c>
      <c r="I5396" s="197">
        <v>0</v>
      </c>
      <c r="J5396" s="197">
        <v>50</v>
      </c>
      <c r="K5396" s="198">
        <f t="shared" si="84"/>
        <v>50</v>
      </c>
      <c r="L5396" s="199" t="s">
        <v>1580</v>
      </c>
    </row>
    <row r="5397" spans="1:12" ht="22.5">
      <c r="A5397" s="200">
        <v>86</v>
      </c>
      <c r="B5397" s="193" t="s">
        <v>1409</v>
      </c>
      <c r="C5397" s="194">
        <v>42828</v>
      </c>
      <c r="D5397" s="194" t="s">
        <v>12008</v>
      </c>
      <c r="E5397" s="195" t="s">
        <v>3</v>
      </c>
      <c r="F5397" s="195">
        <v>1489614</v>
      </c>
      <c r="G5397" s="195"/>
      <c r="H5397" s="196" t="s">
        <v>12009</v>
      </c>
      <c r="I5397" s="197">
        <v>0</v>
      </c>
      <c r="J5397" s="197">
        <v>17846.5</v>
      </c>
      <c r="K5397" s="198">
        <f t="shared" si="84"/>
        <v>17846.5</v>
      </c>
      <c r="L5397" s="199" t="s">
        <v>1580</v>
      </c>
    </row>
    <row r="5398" spans="1:12" ht="33.75">
      <c r="A5398" s="200" t="s">
        <v>628</v>
      </c>
      <c r="B5398" s="193" t="s">
        <v>627</v>
      </c>
      <c r="C5398" s="194">
        <v>42828</v>
      </c>
      <c r="D5398" s="194" t="s">
        <v>12010</v>
      </c>
      <c r="E5398" s="195" t="s">
        <v>3</v>
      </c>
      <c r="F5398" s="195">
        <v>1489621</v>
      </c>
      <c r="G5398" s="195"/>
      <c r="H5398" s="196" t="s">
        <v>12011</v>
      </c>
      <c r="I5398" s="197">
        <v>0</v>
      </c>
      <c r="J5398" s="197">
        <v>1665.22</v>
      </c>
      <c r="K5398" s="198">
        <f t="shared" si="84"/>
        <v>1665.22</v>
      </c>
      <c r="L5398" s="199" t="s">
        <v>1580</v>
      </c>
    </row>
    <row r="5399" spans="1:12" ht="22.5">
      <c r="A5399" s="200">
        <v>526</v>
      </c>
      <c r="B5399" s="193" t="s">
        <v>1411</v>
      </c>
      <c r="C5399" s="194">
        <v>42828</v>
      </c>
      <c r="D5399" s="194" t="s">
        <v>12012</v>
      </c>
      <c r="E5399" s="195" t="s">
        <v>3</v>
      </c>
      <c r="F5399" s="195">
        <v>1489631</v>
      </c>
      <c r="G5399" s="195"/>
      <c r="H5399" s="196" t="s">
        <v>12013</v>
      </c>
      <c r="I5399" s="197">
        <v>0</v>
      </c>
      <c r="J5399" s="197">
        <v>30</v>
      </c>
      <c r="K5399" s="198">
        <f t="shared" si="84"/>
        <v>30</v>
      </c>
      <c r="L5399" s="199" t="s">
        <v>1580</v>
      </c>
    </row>
    <row r="5400" spans="1:12" ht="22.5">
      <c r="A5400" s="200">
        <v>46</v>
      </c>
      <c r="B5400" s="193" t="s">
        <v>1402</v>
      </c>
      <c r="C5400" s="194">
        <v>42828</v>
      </c>
      <c r="D5400" s="194" t="s">
        <v>12014</v>
      </c>
      <c r="E5400" s="195" t="s">
        <v>3</v>
      </c>
      <c r="F5400" s="195">
        <v>1489643</v>
      </c>
      <c r="G5400" s="195"/>
      <c r="H5400" s="196" t="s">
        <v>12015</v>
      </c>
      <c r="I5400" s="197">
        <v>0</v>
      </c>
      <c r="J5400" s="197">
        <v>51438.720000000001</v>
      </c>
      <c r="K5400" s="198">
        <f t="shared" si="84"/>
        <v>51438.720000000001</v>
      </c>
      <c r="L5400" s="199" t="s">
        <v>1580</v>
      </c>
    </row>
    <row r="5401" spans="1:12" ht="33.75">
      <c r="A5401" s="200">
        <v>212</v>
      </c>
      <c r="B5401" s="193" t="s">
        <v>4956</v>
      </c>
      <c r="C5401" s="194">
        <v>42828</v>
      </c>
      <c r="D5401" s="194" t="s">
        <v>12016</v>
      </c>
      <c r="E5401" s="195" t="s">
        <v>3</v>
      </c>
      <c r="F5401" s="195">
        <v>1489699</v>
      </c>
      <c r="G5401" s="195"/>
      <c r="H5401" s="196" t="s">
        <v>12017</v>
      </c>
      <c r="I5401" s="197">
        <v>0</v>
      </c>
      <c r="J5401" s="197">
        <v>4</v>
      </c>
      <c r="K5401" s="198">
        <f t="shared" si="84"/>
        <v>4</v>
      </c>
      <c r="L5401" s="199" t="s">
        <v>1580</v>
      </c>
    </row>
    <row r="5402" spans="1:12" ht="22.5">
      <c r="A5402" s="200">
        <v>20</v>
      </c>
      <c r="B5402" s="193" t="s">
        <v>1412</v>
      </c>
      <c r="C5402" s="194">
        <v>42828</v>
      </c>
      <c r="D5402" s="194" t="s">
        <v>12018</v>
      </c>
      <c r="E5402" s="195" t="s">
        <v>3</v>
      </c>
      <c r="F5402" s="195">
        <v>1489700</v>
      </c>
      <c r="G5402" s="195"/>
      <c r="H5402" s="196" t="s">
        <v>12019</v>
      </c>
      <c r="I5402" s="197">
        <v>0</v>
      </c>
      <c r="J5402" s="197">
        <v>95</v>
      </c>
      <c r="K5402" s="198">
        <f t="shared" si="84"/>
        <v>95</v>
      </c>
      <c r="L5402" s="199" t="s">
        <v>1580</v>
      </c>
    </row>
    <row r="5403" spans="1:12" ht="22.5">
      <c r="A5403" s="200">
        <v>580</v>
      </c>
      <c r="B5403" s="193" t="s">
        <v>1326</v>
      </c>
      <c r="C5403" s="194">
        <v>42828</v>
      </c>
      <c r="D5403" s="194" t="s">
        <v>12020</v>
      </c>
      <c r="E5403" s="195" t="s">
        <v>3</v>
      </c>
      <c r="F5403" s="195">
        <v>1489701</v>
      </c>
      <c r="G5403" s="195"/>
      <c r="H5403" s="196" t="s">
        <v>12021</v>
      </c>
      <c r="I5403" s="197">
        <v>0</v>
      </c>
      <c r="J5403" s="197">
        <v>172.8</v>
      </c>
      <c r="K5403" s="198">
        <f t="shared" si="84"/>
        <v>172.8</v>
      </c>
      <c r="L5403" s="199" t="s">
        <v>1580</v>
      </c>
    </row>
    <row r="5404" spans="1:12" ht="22.5">
      <c r="A5404" s="200">
        <v>212</v>
      </c>
      <c r="B5404" s="193" t="s">
        <v>4956</v>
      </c>
      <c r="C5404" s="194">
        <v>42828</v>
      </c>
      <c r="D5404" s="194" t="s">
        <v>12022</v>
      </c>
      <c r="E5404" s="195" t="s">
        <v>3</v>
      </c>
      <c r="F5404" s="195">
        <v>1489762</v>
      </c>
      <c r="G5404" s="195"/>
      <c r="H5404" s="196" t="s">
        <v>12023</v>
      </c>
      <c r="I5404" s="197">
        <v>0</v>
      </c>
      <c r="J5404" s="197">
        <v>700</v>
      </c>
      <c r="K5404" s="198">
        <f t="shared" si="84"/>
        <v>700</v>
      </c>
      <c r="L5404" s="199" t="s">
        <v>1580</v>
      </c>
    </row>
    <row r="5405" spans="1:12" ht="33.75">
      <c r="A5405" s="200">
        <v>203</v>
      </c>
      <c r="B5405" s="193" t="s">
        <v>1332</v>
      </c>
      <c r="C5405" s="194">
        <v>42828</v>
      </c>
      <c r="D5405" s="194" t="s">
        <v>12024</v>
      </c>
      <c r="E5405" s="195" t="s">
        <v>3</v>
      </c>
      <c r="F5405" s="195">
        <v>1489765</v>
      </c>
      <c r="G5405" s="195"/>
      <c r="H5405" s="196" t="s">
        <v>12025</v>
      </c>
      <c r="I5405" s="197">
        <v>0</v>
      </c>
      <c r="J5405" s="197">
        <v>15</v>
      </c>
      <c r="K5405" s="198">
        <f t="shared" si="84"/>
        <v>15</v>
      </c>
      <c r="L5405" s="199" t="s">
        <v>1580</v>
      </c>
    </row>
    <row r="5406" spans="1:12" ht="33.75">
      <c r="A5406" s="200" t="s">
        <v>628</v>
      </c>
      <c r="B5406" s="193" t="s">
        <v>627</v>
      </c>
      <c r="C5406" s="194">
        <v>42828</v>
      </c>
      <c r="D5406" s="194" t="s">
        <v>12026</v>
      </c>
      <c r="E5406" s="195" t="s">
        <v>3</v>
      </c>
      <c r="F5406" s="195">
        <v>1489773</v>
      </c>
      <c r="G5406" s="195"/>
      <c r="H5406" s="196" t="s">
        <v>12027</v>
      </c>
      <c r="I5406" s="197">
        <v>0</v>
      </c>
      <c r="J5406" s="197">
        <v>161.22999999999999</v>
      </c>
      <c r="K5406" s="198">
        <f t="shared" si="84"/>
        <v>161.22999999999999</v>
      </c>
      <c r="L5406" s="199" t="s">
        <v>1580</v>
      </c>
    </row>
    <row r="5407" spans="1:12" ht="33.75">
      <c r="A5407" s="200" t="s">
        <v>628</v>
      </c>
      <c r="B5407" s="193" t="s">
        <v>627</v>
      </c>
      <c r="C5407" s="194">
        <v>42828</v>
      </c>
      <c r="D5407" s="194" t="s">
        <v>12028</v>
      </c>
      <c r="E5407" s="195" t="s">
        <v>3</v>
      </c>
      <c r="F5407" s="195">
        <v>1489776</v>
      </c>
      <c r="G5407" s="195"/>
      <c r="H5407" s="196" t="s">
        <v>12029</v>
      </c>
      <c r="I5407" s="197">
        <v>0</v>
      </c>
      <c r="J5407" s="197">
        <v>108.76</v>
      </c>
      <c r="K5407" s="198">
        <f t="shared" si="84"/>
        <v>108.76</v>
      </c>
      <c r="L5407" s="199" t="s">
        <v>1580</v>
      </c>
    </row>
    <row r="5408" spans="1:12" ht="33.75">
      <c r="A5408" s="200" t="s">
        <v>628</v>
      </c>
      <c r="B5408" s="193" t="s">
        <v>627</v>
      </c>
      <c r="C5408" s="194">
        <v>42828</v>
      </c>
      <c r="D5408" s="194" t="s">
        <v>12030</v>
      </c>
      <c r="E5408" s="195" t="s">
        <v>3</v>
      </c>
      <c r="F5408" s="195">
        <v>1489792</v>
      </c>
      <c r="G5408" s="195"/>
      <c r="H5408" s="196" t="s">
        <v>12031</v>
      </c>
      <c r="I5408" s="197">
        <v>0</v>
      </c>
      <c r="J5408" s="197">
        <v>2284.59</v>
      </c>
      <c r="K5408" s="198">
        <f t="shared" si="84"/>
        <v>2284.59</v>
      </c>
      <c r="L5408" s="199" t="s">
        <v>1580</v>
      </c>
    </row>
    <row r="5409" spans="1:12" ht="33.75">
      <c r="A5409" s="200" t="s">
        <v>628</v>
      </c>
      <c r="B5409" s="193" t="s">
        <v>627</v>
      </c>
      <c r="C5409" s="194">
        <v>42828</v>
      </c>
      <c r="D5409" s="194" t="s">
        <v>12032</v>
      </c>
      <c r="E5409" s="195" t="s">
        <v>3</v>
      </c>
      <c r="F5409" s="195">
        <v>1489793</v>
      </c>
      <c r="G5409" s="195"/>
      <c r="H5409" s="196" t="s">
        <v>12033</v>
      </c>
      <c r="I5409" s="197">
        <v>0</v>
      </c>
      <c r="J5409" s="197">
        <v>2284.59</v>
      </c>
      <c r="K5409" s="198">
        <f t="shared" si="84"/>
        <v>2284.59</v>
      </c>
      <c r="L5409" s="199" t="s">
        <v>1580</v>
      </c>
    </row>
    <row r="5410" spans="1:12" ht="33.75">
      <c r="A5410" s="200" t="s">
        <v>628</v>
      </c>
      <c r="B5410" s="193" t="s">
        <v>627</v>
      </c>
      <c r="C5410" s="194">
        <v>42829</v>
      </c>
      <c r="D5410" s="194" t="s">
        <v>12034</v>
      </c>
      <c r="E5410" s="195" t="s">
        <v>3</v>
      </c>
      <c r="F5410" s="195">
        <v>1489917</v>
      </c>
      <c r="G5410" s="195"/>
      <c r="H5410" s="196" t="s">
        <v>12035</v>
      </c>
      <c r="I5410" s="197">
        <v>0</v>
      </c>
      <c r="J5410" s="197">
        <v>11354.2</v>
      </c>
      <c r="K5410" s="198">
        <f t="shared" si="84"/>
        <v>11354.2</v>
      </c>
      <c r="L5410" s="199" t="s">
        <v>8305</v>
      </c>
    </row>
    <row r="5411" spans="1:12" ht="33.75">
      <c r="A5411" s="200">
        <v>254</v>
      </c>
      <c r="B5411" s="193" t="s">
        <v>1335</v>
      </c>
      <c r="C5411" s="194">
        <v>42829</v>
      </c>
      <c r="D5411" s="194" t="s">
        <v>12036</v>
      </c>
      <c r="E5411" s="195" t="s">
        <v>3</v>
      </c>
      <c r="F5411" s="195">
        <v>1489997</v>
      </c>
      <c r="G5411" s="195"/>
      <c r="H5411" s="196" t="s">
        <v>12037</v>
      </c>
      <c r="I5411" s="197">
        <v>0</v>
      </c>
      <c r="J5411" s="197">
        <v>50566</v>
      </c>
      <c r="K5411" s="198">
        <f t="shared" si="84"/>
        <v>50566</v>
      </c>
      <c r="L5411" s="199" t="s">
        <v>1580</v>
      </c>
    </row>
    <row r="5412" spans="1:12" ht="33.75">
      <c r="A5412" s="200">
        <v>254</v>
      </c>
      <c r="B5412" s="193" t="s">
        <v>1335</v>
      </c>
      <c r="C5412" s="194">
        <v>42829</v>
      </c>
      <c r="D5412" s="194" t="s">
        <v>12038</v>
      </c>
      <c r="E5412" s="195" t="s">
        <v>3</v>
      </c>
      <c r="F5412" s="195">
        <v>1490002</v>
      </c>
      <c r="G5412" s="195"/>
      <c r="H5412" s="196" t="s">
        <v>12039</v>
      </c>
      <c r="I5412" s="197">
        <v>0</v>
      </c>
      <c r="J5412" s="197">
        <v>49838</v>
      </c>
      <c r="K5412" s="198">
        <f t="shared" si="84"/>
        <v>49838</v>
      </c>
      <c r="L5412" s="199" t="s">
        <v>1580</v>
      </c>
    </row>
    <row r="5413" spans="1:12" ht="33.75">
      <c r="A5413" s="200">
        <v>591</v>
      </c>
      <c r="B5413" s="193" t="s">
        <v>6173</v>
      </c>
      <c r="C5413" s="194">
        <v>42829</v>
      </c>
      <c r="D5413" s="194" t="s">
        <v>12040</v>
      </c>
      <c r="E5413" s="195" t="s">
        <v>3</v>
      </c>
      <c r="F5413" s="195">
        <v>1490009</v>
      </c>
      <c r="G5413" s="195"/>
      <c r="H5413" s="196" t="s">
        <v>12041</v>
      </c>
      <c r="I5413" s="197">
        <v>0</v>
      </c>
      <c r="J5413" s="197">
        <v>2885</v>
      </c>
      <c r="K5413" s="198">
        <f t="shared" si="84"/>
        <v>2885</v>
      </c>
      <c r="L5413" s="199" t="s">
        <v>1580</v>
      </c>
    </row>
    <row r="5414" spans="1:12" ht="33.75">
      <c r="A5414" s="200">
        <v>591</v>
      </c>
      <c r="B5414" s="193" t="s">
        <v>6173</v>
      </c>
      <c r="C5414" s="194">
        <v>42829</v>
      </c>
      <c r="D5414" s="194" t="s">
        <v>12042</v>
      </c>
      <c r="E5414" s="195" t="s">
        <v>3</v>
      </c>
      <c r="F5414" s="195">
        <v>1490010</v>
      </c>
      <c r="G5414" s="195"/>
      <c r="H5414" s="196" t="s">
        <v>12043</v>
      </c>
      <c r="I5414" s="197">
        <v>0</v>
      </c>
      <c r="J5414" s="197">
        <v>3</v>
      </c>
      <c r="K5414" s="198">
        <f t="shared" si="84"/>
        <v>3</v>
      </c>
      <c r="L5414" s="199" t="s">
        <v>1580</v>
      </c>
    </row>
    <row r="5415" spans="1:12" ht="33.75">
      <c r="A5415" s="200">
        <v>591</v>
      </c>
      <c r="B5415" s="193" t="s">
        <v>6173</v>
      </c>
      <c r="C5415" s="194">
        <v>42829</v>
      </c>
      <c r="D5415" s="194" t="s">
        <v>12044</v>
      </c>
      <c r="E5415" s="195" t="s">
        <v>3</v>
      </c>
      <c r="F5415" s="195">
        <v>1490011</v>
      </c>
      <c r="G5415" s="195"/>
      <c r="H5415" s="196" t="s">
        <v>12045</v>
      </c>
      <c r="I5415" s="197">
        <v>0</v>
      </c>
      <c r="J5415" s="197">
        <v>3000</v>
      </c>
      <c r="K5415" s="198">
        <f t="shared" si="84"/>
        <v>3000</v>
      </c>
      <c r="L5415" s="199" t="s">
        <v>1580</v>
      </c>
    </row>
    <row r="5416" spans="1:12" ht="33.75">
      <c r="A5416" s="200">
        <v>591</v>
      </c>
      <c r="B5416" s="193" t="s">
        <v>6173</v>
      </c>
      <c r="C5416" s="194">
        <v>42829</v>
      </c>
      <c r="D5416" s="194" t="s">
        <v>12046</v>
      </c>
      <c r="E5416" s="195" t="s">
        <v>3</v>
      </c>
      <c r="F5416" s="195">
        <v>1490014</v>
      </c>
      <c r="G5416" s="195"/>
      <c r="H5416" s="196" t="s">
        <v>12047</v>
      </c>
      <c r="I5416" s="197">
        <v>0</v>
      </c>
      <c r="J5416" s="197">
        <v>531</v>
      </c>
      <c r="K5416" s="198">
        <f t="shared" si="84"/>
        <v>531</v>
      </c>
      <c r="L5416" s="199" t="s">
        <v>1580</v>
      </c>
    </row>
    <row r="5417" spans="1:12" ht="33.75">
      <c r="A5417" s="200">
        <v>591</v>
      </c>
      <c r="B5417" s="193" t="s">
        <v>6173</v>
      </c>
      <c r="C5417" s="194">
        <v>42829</v>
      </c>
      <c r="D5417" s="194" t="s">
        <v>12048</v>
      </c>
      <c r="E5417" s="195" t="s">
        <v>3</v>
      </c>
      <c r="F5417" s="195">
        <v>1490015</v>
      </c>
      <c r="G5417" s="195"/>
      <c r="H5417" s="196" t="s">
        <v>12049</v>
      </c>
      <c r="I5417" s="197">
        <v>0</v>
      </c>
      <c r="J5417" s="197">
        <v>131629.9</v>
      </c>
      <c r="K5417" s="198">
        <f t="shared" si="84"/>
        <v>131629.9</v>
      </c>
      <c r="L5417" s="199" t="s">
        <v>1580</v>
      </c>
    </row>
    <row r="5418" spans="1:12" ht="33.75">
      <c r="A5418" s="200">
        <v>20</v>
      </c>
      <c r="B5418" s="193" t="s">
        <v>1412</v>
      </c>
      <c r="C5418" s="194">
        <v>42829</v>
      </c>
      <c r="D5418" s="194" t="s">
        <v>12050</v>
      </c>
      <c r="E5418" s="195" t="s">
        <v>3</v>
      </c>
      <c r="F5418" s="195">
        <v>1490030</v>
      </c>
      <c r="G5418" s="195"/>
      <c r="H5418" s="196" t="s">
        <v>12051</v>
      </c>
      <c r="I5418" s="197">
        <v>0</v>
      </c>
      <c r="J5418" s="197">
        <v>305577.94</v>
      </c>
      <c r="K5418" s="198">
        <f t="shared" si="84"/>
        <v>305577.94</v>
      </c>
      <c r="L5418" s="199" t="s">
        <v>1580</v>
      </c>
    </row>
    <row r="5419" spans="1:12" ht="33.75">
      <c r="A5419" s="200">
        <v>222</v>
      </c>
      <c r="B5419" s="193" t="s">
        <v>1398</v>
      </c>
      <c r="C5419" s="194">
        <v>42829</v>
      </c>
      <c r="D5419" s="194" t="s">
        <v>12052</v>
      </c>
      <c r="E5419" s="195" t="s">
        <v>3</v>
      </c>
      <c r="F5419" s="195">
        <v>1490031</v>
      </c>
      <c r="G5419" s="195"/>
      <c r="H5419" s="196" t="s">
        <v>12053</v>
      </c>
      <c r="I5419" s="197">
        <v>0</v>
      </c>
      <c r="J5419" s="197">
        <v>9249.99</v>
      </c>
      <c r="K5419" s="198">
        <f t="shared" si="84"/>
        <v>9249.99</v>
      </c>
      <c r="L5419" s="199" t="s">
        <v>1580</v>
      </c>
    </row>
    <row r="5420" spans="1:12" ht="33.75">
      <c r="A5420" s="200">
        <v>222</v>
      </c>
      <c r="B5420" s="193" t="s">
        <v>1398</v>
      </c>
      <c r="C5420" s="194">
        <v>42829</v>
      </c>
      <c r="D5420" s="194" t="s">
        <v>12054</v>
      </c>
      <c r="E5420" s="195" t="s">
        <v>3</v>
      </c>
      <c r="F5420" s="195">
        <v>1490032</v>
      </c>
      <c r="G5420" s="195"/>
      <c r="H5420" s="196" t="s">
        <v>12055</v>
      </c>
      <c r="I5420" s="197">
        <v>0</v>
      </c>
      <c r="J5420" s="197">
        <v>12723.35</v>
      </c>
      <c r="K5420" s="198">
        <f t="shared" si="84"/>
        <v>12723.35</v>
      </c>
      <c r="L5420" s="199" t="s">
        <v>1580</v>
      </c>
    </row>
    <row r="5421" spans="1:12" ht="33.75">
      <c r="A5421" s="200">
        <v>20</v>
      </c>
      <c r="B5421" s="193" t="s">
        <v>1412</v>
      </c>
      <c r="C5421" s="194">
        <v>42829</v>
      </c>
      <c r="D5421" s="194" t="s">
        <v>12056</v>
      </c>
      <c r="E5421" s="195" t="s">
        <v>3</v>
      </c>
      <c r="F5421" s="195">
        <v>1490036</v>
      </c>
      <c r="G5421" s="195"/>
      <c r="H5421" s="196" t="s">
        <v>12057</v>
      </c>
      <c r="I5421" s="197">
        <v>0</v>
      </c>
      <c r="J5421" s="197">
        <v>240479.27</v>
      </c>
      <c r="K5421" s="198">
        <f t="shared" si="84"/>
        <v>240479.27</v>
      </c>
      <c r="L5421" s="199" t="s">
        <v>1580</v>
      </c>
    </row>
    <row r="5422" spans="1:12" ht="33.75">
      <c r="A5422" s="200" t="s">
        <v>628</v>
      </c>
      <c r="B5422" s="193" t="s">
        <v>627</v>
      </c>
      <c r="C5422" s="194">
        <v>42829</v>
      </c>
      <c r="D5422" s="194" t="s">
        <v>12058</v>
      </c>
      <c r="E5422" s="195" t="s">
        <v>3</v>
      </c>
      <c r="F5422" s="195">
        <v>1489908</v>
      </c>
      <c r="G5422" s="195"/>
      <c r="H5422" s="196" t="s">
        <v>7074</v>
      </c>
      <c r="I5422" s="197">
        <v>0</v>
      </c>
      <c r="J5422" s="197">
        <v>1693.06</v>
      </c>
      <c r="K5422" s="198">
        <f t="shared" si="84"/>
        <v>1693.06</v>
      </c>
      <c r="L5422" s="199" t="s">
        <v>1580</v>
      </c>
    </row>
    <row r="5423" spans="1:12" ht="33.75">
      <c r="A5423" s="200" t="s">
        <v>628</v>
      </c>
      <c r="B5423" s="193" t="s">
        <v>627</v>
      </c>
      <c r="C5423" s="194">
        <v>42829</v>
      </c>
      <c r="D5423" s="194" t="s">
        <v>12059</v>
      </c>
      <c r="E5423" s="195" t="s">
        <v>3</v>
      </c>
      <c r="F5423" s="195">
        <v>1489911</v>
      </c>
      <c r="G5423" s="195"/>
      <c r="H5423" s="196" t="s">
        <v>12060</v>
      </c>
      <c r="I5423" s="197">
        <v>0</v>
      </c>
      <c r="J5423" s="197">
        <v>18378.740000000002</v>
      </c>
      <c r="K5423" s="198">
        <f t="shared" si="84"/>
        <v>18378.740000000002</v>
      </c>
      <c r="L5423" s="199" t="s">
        <v>1580</v>
      </c>
    </row>
    <row r="5424" spans="1:12" ht="33.75">
      <c r="A5424" s="200" t="s">
        <v>628</v>
      </c>
      <c r="B5424" s="193" t="s">
        <v>627</v>
      </c>
      <c r="C5424" s="194">
        <v>42829</v>
      </c>
      <c r="D5424" s="194" t="s">
        <v>12061</v>
      </c>
      <c r="E5424" s="195" t="s">
        <v>3</v>
      </c>
      <c r="F5424" s="195">
        <v>1489930</v>
      </c>
      <c r="G5424" s="195"/>
      <c r="H5424" s="196" t="s">
        <v>12062</v>
      </c>
      <c r="I5424" s="197">
        <v>0</v>
      </c>
      <c r="J5424" s="197">
        <v>1523.9</v>
      </c>
      <c r="K5424" s="198">
        <f t="shared" si="84"/>
        <v>1523.9</v>
      </c>
      <c r="L5424" s="199" t="s">
        <v>1580</v>
      </c>
    </row>
    <row r="5425" spans="1:12" ht="33.75">
      <c r="A5425" s="200" t="s">
        <v>628</v>
      </c>
      <c r="B5425" s="193" t="s">
        <v>627</v>
      </c>
      <c r="C5425" s="194">
        <v>42829</v>
      </c>
      <c r="D5425" s="194" t="s">
        <v>12063</v>
      </c>
      <c r="E5425" s="195" t="s">
        <v>3</v>
      </c>
      <c r="F5425" s="195">
        <v>1489934</v>
      </c>
      <c r="G5425" s="195"/>
      <c r="H5425" s="196" t="s">
        <v>12064</v>
      </c>
      <c r="I5425" s="197">
        <v>0</v>
      </c>
      <c r="J5425" s="197">
        <v>720.4</v>
      </c>
      <c r="K5425" s="198">
        <f t="shared" si="84"/>
        <v>720.4</v>
      </c>
      <c r="L5425" s="199" t="s">
        <v>1580</v>
      </c>
    </row>
    <row r="5426" spans="1:12" ht="33.75">
      <c r="A5426" s="200" t="s">
        <v>628</v>
      </c>
      <c r="B5426" s="193" t="s">
        <v>627</v>
      </c>
      <c r="C5426" s="194">
        <v>42829</v>
      </c>
      <c r="D5426" s="194" t="s">
        <v>12065</v>
      </c>
      <c r="E5426" s="195" t="s">
        <v>3</v>
      </c>
      <c r="F5426" s="195">
        <v>1489943</v>
      </c>
      <c r="G5426" s="195"/>
      <c r="H5426" s="196" t="s">
        <v>12066</v>
      </c>
      <c r="I5426" s="197">
        <v>0</v>
      </c>
      <c r="J5426" s="197">
        <v>545</v>
      </c>
      <c r="K5426" s="198">
        <f t="shared" si="84"/>
        <v>545</v>
      </c>
      <c r="L5426" s="199" t="s">
        <v>1580</v>
      </c>
    </row>
    <row r="5427" spans="1:12" ht="22.5">
      <c r="A5427" s="200">
        <v>292</v>
      </c>
      <c r="B5427" s="193" t="s">
        <v>1485</v>
      </c>
      <c r="C5427" s="194">
        <v>42829</v>
      </c>
      <c r="D5427" s="194" t="s">
        <v>12067</v>
      </c>
      <c r="E5427" s="195" t="s">
        <v>3</v>
      </c>
      <c r="F5427" s="195">
        <v>1489944</v>
      </c>
      <c r="G5427" s="195"/>
      <c r="H5427" s="196" t="s">
        <v>5209</v>
      </c>
      <c r="I5427" s="197">
        <v>0</v>
      </c>
      <c r="J5427" s="197">
        <v>132</v>
      </c>
      <c r="K5427" s="198">
        <f t="shared" si="84"/>
        <v>132</v>
      </c>
      <c r="L5427" s="199" t="s">
        <v>1580</v>
      </c>
    </row>
    <row r="5428" spans="1:12" ht="33.75">
      <c r="A5428" s="200">
        <v>46</v>
      </c>
      <c r="B5428" s="193" t="s">
        <v>1402</v>
      </c>
      <c r="C5428" s="194">
        <v>42829</v>
      </c>
      <c r="D5428" s="194" t="s">
        <v>12068</v>
      </c>
      <c r="E5428" s="195" t="s">
        <v>3</v>
      </c>
      <c r="F5428" s="195">
        <v>1489964</v>
      </c>
      <c r="G5428" s="195"/>
      <c r="H5428" s="196" t="s">
        <v>12069</v>
      </c>
      <c r="I5428" s="197">
        <v>0</v>
      </c>
      <c r="J5428" s="197">
        <v>1502.24</v>
      </c>
      <c r="K5428" s="198">
        <f t="shared" si="84"/>
        <v>1502.24</v>
      </c>
      <c r="L5428" s="199" t="s">
        <v>1580</v>
      </c>
    </row>
    <row r="5429" spans="1:12" ht="33.75">
      <c r="A5429" s="200" t="s">
        <v>628</v>
      </c>
      <c r="B5429" s="193" t="s">
        <v>627</v>
      </c>
      <c r="C5429" s="194">
        <v>42829</v>
      </c>
      <c r="D5429" s="194" t="s">
        <v>12070</v>
      </c>
      <c r="E5429" s="195" t="s">
        <v>3</v>
      </c>
      <c r="F5429" s="195">
        <v>1489978</v>
      </c>
      <c r="G5429" s="195"/>
      <c r="H5429" s="196" t="s">
        <v>12071</v>
      </c>
      <c r="I5429" s="197">
        <v>0</v>
      </c>
      <c r="J5429" s="197">
        <v>2259</v>
      </c>
      <c r="K5429" s="198">
        <f t="shared" si="84"/>
        <v>2259</v>
      </c>
      <c r="L5429" s="199" t="s">
        <v>1580</v>
      </c>
    </row>
    <row r="5430" spans="1:12" ht="22.5">
      <c r="A5430" s="200">
        <v>378</v>
      </c>
      <c r="B5430" s="193" t="s">
        <v>1462</v>
      </c>
      <c r="C5430" s="194">
        <v>42829</v>
      </c>
      <c r="D5430" s="194" t="s">
        <v>12072</v>
      </c>
      <c r="E5430" s="195" t="s">
        <v>3</v>
      </c>
      <c r="F5430" s="195">
        <v>1489979</v>
      </c>
      <c r="G5430" s="195"/>
      <c r="H5430" s="196" t="s">
        <v>12073</v>
      </c>
      <c r="I5430" s="197">
        <v>0</v>
      </c>
      <c r="J5430" s="197">
        <v>544.08000000000004</v>
      </c>
      <c r="K5430" s="198">
        <f t="shared" si="84"/>
        <v>544.08000000000004</v>
      </c>
      <c r="L5430" s="199" t="s">
        <v>1580</v>
      </c>
    </row>
    <row r="5431" spans="1:12" ht="33.75">
      <c r="A5431" s="200" t="s">
        <v>628</v>
      </c>
      <c r="B5431" s="193" t="s">
        <v>627</v>
      </c>
      <c r="C5431" s="194">
        <v>42829</v>
      </c>
      <c r="D5431" s="194" t="s">
        <v>12074</v>
      </c>
      <c r="E5431" s="195" t="s">
        <v>3</v>
      </c>
      <c r="F5431" s="195">
        <v>1489981</v>
      </c>
      <c r="G5431" s="195"/>
      <c r="H5431" s="196" t="s">
        <v>12075</v>
      </c>
      <c r="I5431" s="197">
        <v>0</v>
      </c>
      <c r="J5431" s="197">
        <v>1855</v>
      </c>
      <c r="K5431" s="198">
        <f t="shared" si="84"/>
        <v>1855</v>
      </c>
      <c r="L5431" s="199" t="s">
        <v>1580</v>
      </c>
    </row>
    <row r="5432" spans="1:12" ht="33.75">
      <c r="A5432" s="200" t="s">
        <v>628</v>
      </c>
      <c r="B5432" s="193" t="s">
        <v>627</v>
      </c>
      <c r="C5432" s="194">
        <v>42829</v>
      </c>
      <c r="D5432" s="194" t="s">
        <v>12076</v>
      </c>
      <c r="E5432" s="195" t="s">
        <v>3</v>
      </c>
      <c r="F5432" s="195">
        <v>1489984</v>
      </c>
      <c r="G5432" s="195"/>
      <c r="H5432" s="196" t="s">
        <v>12077</v>
      </c>
      <c r="I5432" s="197">
        <v>0</v>
      </c>
      <c r="J5432" s="197">
        <v>371</v>
      </c>
      <c r="K5432" s="198">
        <f t="shared" si="84"/>
        <v>371</v>
      </c>
      <c r="L5432" s="199" t="s">
        <v>1580</v>
      </c>
    </row>
    <row r="5433" spans="1:12" ht="22.5">
      <c r="A5433" s="200">
        <v>526</v>
      </c>
      <c r="B5433" s="193" t="s">
        <v>1411</v>
      </c>
      <c r="C5433" s="194">
        <v>42829</v>
      </c>
      <c r="D5433" s="194" t="s">
        <v>12078</v>
      </c>
      <c r="E5433" s="195" t="s">
        <v>3</v>
      </c>
      <c r="F5433" s="195">
        <v>1489990</v>
      </c>
      <c r="G5433" s="195"/>
      <c r="H5433" s="196" t="s">
        <v>12079</v>
      </c>
      <c r="I5433" s="197">
        <v>0</v>
      </c>
      <c r="J5433" s="197">
        <v>182</v>
      </c>
      <c r="K5433" s="198">
        <f t="shared" si="84"/>
        <v>182</v>
      </c>
      <c r="L5433" s="199" t="s">
        <v>1580</v>
      </c>
    </row>
    <row r="5434" spans="1:12" ht="22.5">
      <c r="A5434" s="200">
        <v>585</v>
      </c>
      <c r="B5434" s="193" t="s">
        <v>1351</v>
      </c>
      <c r="C5434" s="194">
        <v>42829</v>
      </c>
      <c r="D5434" s="194" t="s">
        <v>12080</v>
      </c>
      <c r="E5434" s="195" t="s">
        <v>3</v>
      </c>
      <c r="F5434" s="195">
        <v>1490013</v>
      </c>
      <c r="G5434" s="195"/>
      <c r="H5434" s="196" t="s">
        <v>12081</v>
      </c>
      <c r="I5434" s="197">
        <v>0</v>
      </c>
      <c r="J5434" s="197">
        <v>34</v>
      </c>
      <c r="K5434" s="198">
        <f t="shared" si="84"/>
        <v>34</v>
      </c>
      <c r="L5434" s="199" t="s">
        <v>1580</v>
      </c>
    </row>
    <row r="5435" spans="1:12" ht="33.75">
      <c r="A5435" s="200" t="s">
        <v>628</v>
      </c>
      <c r="B5435" s="193" t="s">
        <v>627</v>
      </c>
      <c r="C5435" s="194">
        <v>42829</v>
      </c>
      <c r="D5435" s="194" t="s">
        <v>12082</v>
      </c>
      <c r="E5435" s="195" t="s">
        <v>3</v>
      </c>
      <c r="F5435" s="195">
        <v>1490037</v>
      </c>
      <c r="G5435" s="195"/>
      <c r="H5435" s="196" t="s">
        <v>12083</v>
      </c>
      <c r="I5435" s="197">
        <v>0</v>
      </c>
      <c r="J5435" s="197">
        <v>217</v>
      </c>
      <c r="K5435" s="198">
        <f t="shared" si="84"/>
        <v>217</v>
      </c>
      <c r="L5435" s="199" t="s">
        <v>1580</v>
      </c>
    </row>
    <row r="5436" spans="1:12" ht="33.75">
      <c r="A5436" s="200">
        <v>10</v>
      </c>
      <c r="B5436" s="193" t="s">
        <v>1384</v>
      </c>
      <c r="C5436" s="194">
        <v>42829</v>
      </c>
      <c r="D5436" s="194" t="s">
        <v>12084</v>
      </c>
      <c r="E5436" s="195" t="s">
        <v>3</v>
      </c>
      <c r="F5436" s="195">
        <v>1490056</v>
      </c>
      <c r="G5436" s="195"/>
      <c r="H5436" s="196" t="s">
        <v>12085</v>
      </c>
      <c r="I5436" s="197">
        <v>0</v>
      </c>
      <c r="J5436" s="197">
        <v>930.76</v>
      </c>
      <c r="K5436" s="198">
        <f t="shared" si="84"/>
        <v>930.76</v>
      </c>
      <c r="L5436" s="199" t="s">
        <v>1580</v>
      </c>
    </row>
    <row r="5437" spans="1:12" ht="33.75">
      <c r="A5437" s="200">
        <v>41</v>
      </c>
      <c r="B5437" s="193" t="s">
        <v>1421</v>
      </c>
      <c r="C5437" s="194">
        <v>42829</v>
      </c>
      <c r="D5437" s="194" t="s">
        <v>12086</v>
      </c>
      <c r="E5437" s="195" t="s">
        <v>3</v>
      </c>
      <c r="F5437" s="195">
        <v>1490091</v>
      </c>
      <c r="G5437" s="195"/>
      <c r="H5437" s="196" t="s">
        <v>12087</v>
      </c>
      <c r="I5437" s="197">
        <v>0</v>
      </c>
      <c r="J5437" s="197">
        <v>1288</v>
      </c>
      <c r="K5437" s="198">
        <f t="shared" si="84"/>
        <v>1288</v>
      </c>
      <c r="L5437" s="199" t="s">
        <v>1580</v>
      </c>
    </row>
    <row r="5438" spans="1:12" ht="33.75">
      <c r="A5438" s="200">
        <v>234</v>
      </c>
      <c r="B5438" s="193" t="s">
        <v>1346</v>
      </c>
      <c r="C5438" s="194">
        <v>42829</v>
      </c>
      <c r="D5438" s="194" t="s">
        <v>12088</v>
      </c>
      <c r="E5438" s="195" t="s">
        <v>3</v>
      </c>
      <c r="F5438" s="195">
        <v>1490102</v>
      </c>
      <c r="G5438" s="195"/>
      <c r="H5438" s="196" t="s">
        <v>12089</v>
      </c>
      <c r="I5438" s="197">
        <v>0</v>
      </c>
      <c r="J5438" s="197">
        <v>1282</v>
      </c>
      <c r="K5438" s="198">
        <f t="shared" si="84"/>
        <v>1282</v>
      </c>
      <c r="L5438" s="199" t="s">
        <v>1580</v>
      </c>
    </row>
    <row r="5439" spans="1:12" ht="33.75">
      <c r="A5439" s="200">
        <v>234</v>
      </c>
      <c r="B5439" s="193" t="s">
        <v>1346</v>
      </c>
      <c r="C5439" s="194">
        <v>42829</v>
      </c>
      <c r="D5439" s="194" t="s">
        <v>12090</v>
      </c>
      <c r="E5439" s="195" t="s">
        <v>3</v>
      </c>
      <c r="F5439" s="195">
        <v>1490106</v>
      </c>
      <c r="G5439" s="195"/>
      <c r="H5439" s="196" t="s">
        <v>12089</v>
      </c>
      <c r="I5439" s="197">
        <v>0</v>
      </c>
      <c r="J5439" s="197">
        <v>373</v>
      </c>
      <c r="K5439" s="198">
        <f t="shared" si="84"/>
        <v>373</v>
      </c>
      <c r="L5439" s="199" t="s">
        <v>1580</v>
      </c>
    </row>
    <row r="5440" spans="1:12" ht="22.5">
      <c r="A5440" s="200">
        <v>526</v>
      </c>
      <c r="B5440" s="193" t="s">
        <v>1411</v>
      </c>
      <c r="C5440" s="194">
        <v>42829</v>
      </c>
      <c r="D5440" s="194" t="s">
        <v>12091</v>
      </c>
      <c r="E5440" s="195" t="s">
        <v>3</v>
      </c>
      <c r="F5440" s="195">
        <v>1490131</v>
      </c>
      <c r="G5440" s="195"/>
      <c r="H5440" s="196" t="s">
        <v>12092</v>
      </c>
      <c r="I5440" s="197">
        <v>0</v>
      </c>
      <c r="J5440" s="197">
        <v>197</v>
      </c>
      <c r="K5440" s="198">
        <f t="shared" si="84"/>
        <v>197</v>
      </c>
      <c r="L5440" s="199" t="s">
        <v>1580</v>
      </c>
    </row>
    <row r="5441" spans="1:12" ht="22.5">
      <c r="A5441" s="200">
        <v>526</v>
      </c>
      <c r="B5441" s="193" t="s">
        <v>1411</v>
      </c>
      <c r="C5441" s="194">
        <v>42829</v>
      </c>
      <c r="D5441" s="194" t="s">
        <v>12093</v>
      </c>
      <c r="E5441" s="195" t="s">
        <v>3</v>
      </c>
      <c r="F5441" s="195">
        <v>1490132</v>
      </c>
      <c r="G5441" s="195"/>
      <c r="H5441" s="196" t="s">
        <v>12094</v>
      </c>
      <c r="I5441" s="197">
        <v>0</v>
      </c>
      <c r="J5441" s="197">
        <v>177</v>
      </c>
      <c r="K5441" s="198">
        <f t="shared" si="84"/>
        <v>177</v>
      </c>
      <c r="L5441" s="199" t="s">
        <v>1580</v>
      </c>
    </row>
    <row r="5442" spans="1:12" ht="33.75">
      <c r="A5442" s="200">
        <v>222</v>
      </c>
      <c r="B5442" s="193" t="s">
        <v>1398</v>
      </c>
      <c r="C5442" s="194">
        <v>42829</v>
      </c>
      <c r="D5442" s="194" t="s">
        <v>12095</v>
      </c>
      <c r="E5442" s="195" t="s">
        <v>3</v>
      </c>
      <c r="F5442" s="195">
        <v>1490135</v>
      </c>
      <c r="G5442" s="195"/>
      <c r="H5442" s="196" t="s">
        <v>12096</v>
      </c>
      <c r="I5442" s="197">
        <v>0</v>
      </c>
      <c r="J5442" s="197">
        <v>937.71</v>
      </c>
      <c r="K5442" s="198">
        <f t="shared" si="84"/>
        <v>937.71</v>
      </c>
      <c r="L5442" s="199" t="s">
        <v>1580</v>
      </c>
    </row>
    <row r="5443" spans="1:12" ht="33.75">
      <c r="A5443" s="200" t="s">
        <v>628</v>
      </c>
      <c r="B5443" s="193" t="s">
        <v>627</v>
      </c>
      <c r="C5443" s="194">
        <v>42829</v>
      </c>
      <c r="D5443" s="194" t="s">
        <v>12097</v>
      </c>
      <c r="E5443" s="195" t="s">
        <v>3</v>
      </c>
      <c r="F5443" s="195">
        <v>1490144</v>
      </c>
      <c r="G5443" s="195"/>
      <c r="H5443" s="196" t="s">
        <v>12098</v>
      </c>
      <c r="I5443" s="197">
        <v>0</v>
      </c>
      <c r="J5443" s="197">
        <v>7357.35</v>
      </c>
      <c r="K5443" s="198">
        <f t="shared" si="84"/>
        <v>7357.35</v>
      </c>
      <c r="L5443" s="199" t="s">
        <v>1580</v>
      </c>
    </row>
    <row r="5444" spans="1:12" ht="22.5">
      <c r="A5444" s="200">
        <v>378</v>
      </c>
      <c r="B5444" s="193" t="s">
        <v>1462</v>
      </c>
      <c r="C5444" s="194">
        <v>42829</v>
      </c>
      <c r="D5444" s="194" t="s">
        <v>12099</v>
      </c>
      <c r="E5444" s="195" t="s">
        <v>3</v>
      </c>
      <c r="F5444" s="195">
        <v>1490185</v>
      </c>
      <c r="G5444" s="195"/>
      <c r="H5444" s="196" t="s">
        <v>12100</v>
      </c>
      <c r="I5444" s="197">
        <v>0</v>
      </c>
      <c r="J5444" s="197">
        <v>10.46</v>
      </c>
      <c r="K5444" s="198">
        <f t="shared" si="84"/>
        <v>10.46</v>
      </c>
      <c r="L5444" s="199" t="s">
        <v>1580</v>
      </c>
    </row>
    <row r="5445" spans="1:12" ht="22.5">
      <c r="A5445" s="200">
        <v>70</v>
      </c>
      <c r="B5445" s="193" t="s">
        <v>4499</v>
      </c>
      <c r="C5445" s="194">
        <v>42829</v>
      </c>
      <c r="D5445" s="194" t="s">
        <v>12101</v>
      </c>
      <c r="E5445" s="195" t="s">
        <v>3</v>
      </c>
      <c r="F5445" s="195">
        <v>1490198</v>
      </c>
      <c r="G5445" s="195"/>
      <c r="H5445" s="196" t="s">
        <v>12102</v>
      </c>
      <c r="I5445" s="197">
        <v>0</v>
      </c>
      <c r="J5445" s="197">
        <v>185.5</v>
      </c>
      <c r="K5445" s="198">
        <f t="shared" si="84"/>
        <v>185.5</v>
      </c>
      <c r="L5445" s="199" t="s">
        <v>1580</v>
      </c>
    </row>
    <row r="5446" spans="1:12" ht="22.5">
      <c r="A5446" s="200">
        <v>582</v>
      </c>
      <c r="B5446" s="193" t="s">
        <v>6120</v>
      </c>
      <c r="C5446" s="194">
        <v>42829</v>
      </c>
      <c r="D5446" s="194" t="s">
        <v>12103</v>
      </c>
      <c r="E5446" s="195" t="s">
        <v>3</v>
      </c>
      <c r="F5446" s="195">
        <v>1490200</v>
      </c>
      <c r="G5446" s="195"/>
      <c r="H5446" s="196" t="s">
        <v>12104</v>
      </c>
      <c r="I5446" s="197">
        <v>0</v>
      </c>
      <c r="J5446" s="197">
        <v>532.35</v>
      </c>
      <c r="K5446" s="198">
        <f t="shared" si="84"/>
        <v>532.35</v>
      </c>
      <c r="L5446" s="199" t="s">
        <v>1580</v>
      </c>
    </row>
    <row r="5447" spans="1:12" ht="33.75">
      <c r="A5447" s="200" t="s">
        <v>628</v>
      </c>
      <c r="B5447" s="193" t="s">
        <v>627</v>
      </c>
      <c r="C5447" s="194">
        <v>42829</v>
      </c>
      <c r="D5447" s="194" t="s">
        <v>12105</v>
      </c>
      <c r="E5447" s="195" t="s">
        <v>3</v>
      </c>
      <c r="F5447" s="195">
        <v>1490233</v>
      </c>
      <c r="G5447" s="195"/>
      <c r="H5447" s="196" t="s">
        <v>12106</v>
      </c>
      <c r="I5447" s="197">
        <v>0</v>
      </c>
      <c r="J5447" s="197">
        <v>590</v>
      </c>
      <c r="K5447" s="198">
        <f t="shared" si="84"/>
        <v>590</v>
      </c>
      <c r="L5447" s="199" t="s">
        <v>1580</v>
      </c>
    </row>
    <row r="5448" spans="1:12" ht="22.5">
      <c r="A5448" s="200">
        <v>580</v>
      </c>
      <c r="B5448" s="193" t="s">
        <v>1326</v>
      </c>
      <c r="C5448" s="194">
        <v>42829</v>
      </c>
      <c r="D5448" s="194" t="s">
        <v>12107</v>
      </c>
      <c r="E5448" s="195" t="s">
        <v>3</v>
      </c>
      <c r="F5448" s="195">
        <v>1490238</v>
      </c>
      <c r="G5448" s="195"/>
      <c r="H5448" s="196" t="s">
        <v>12108</v>
      </c>
      <c r="I5448" s="197">
        <v>0</v>
      </c>
      <c r="J5448" s="197">
        <v>72</v>
      </c>
      <c r="K5448" s="198">
        <f t="shared" si="84"/>
        <v>72</v>
      </c>
      <c r="L5448" s="199" t="s">
        <v>1580</v>
      </c>
    </row>
    <row r="5449" spans="1:12" ht="33.75">
      <c r="A5449" s="200">
        <v>46</v>
      </c>
      <c r="B5449" s="193" t="s">
        <v>1402</v>
      </c>
      <c r="C5449" s="194">
        <v>42829</v>
      </c>
      <c r="D5449" s="194" t="s">
        <v>12109</v>
      </c>
      <c r="E5449" s="195" t="s">
        <v>3</v>
      </c>
      <c r="F5449" s="195">
        <v>1490240</v>
      </c>
      <c r="G5449" s="195"/>
      <c r="H5449" s="196" t="s">
        <v>12110</v>
      </c>
      <c r="I5449" s="197">
        <v>0</v>
      </c>
      <c r="J5449" s="197">
        <v>5565</v>
      </c>
      <c r="K5449" s="198">
        <f t="shared" ref="K5449:K5512" si="85">+I5449+J5449</f>
        <v>5565</v>
      </c>
      <c r="L5449" s="199" t="s">
        <v>1580</v>
      </c>
    </row>
    <row r="5450" spans="1:12" ht="33.75">
      <c r="A5450" s="200">
        <v>574</v>
      </c>
      <c r="B5450" s="193" t="s">
        <v>1356</v>
      </c>
      <c r="C5450" s="194">
        <v>42830</v>
      </c>
      <c r="D5450" s="194" t="s">
        <v>12111</v>
      </c>
      <c r="E5450" s="195" t="s">
        <v>3</v>
      </c>
      <c r="F5450" s="195">
        <v>1490348</v>
      </c>
      <c r="G5450" s="195"/>
      <c r="H5450" s="196" t="s">
        <v>12112</v>
      </c>
      <c r="I5450" s="197">
        <v>0</v>
      </c>
      <c r="J5450" s="197">
        <v>292937.09000000003</v>
      </c>
      <c r="K5450" s="198">
        <f t="shared" si="85"/>
        <v>292937.09000000003</v>
      </c>
      <c r="L5450" s="199" t="s">
        <v>1580</v>
      </c>
    </row>
    <row r="5451" spans="1:12" ht="33.75">
      <c r="A5451" s="200">
        <v>35</v>
      </c>
      <c r="B5451" s="193" t="s">
        <v>1403</v>
      </c>
      <c r="C5451" s="194">
        <v>42830</v>
      </c>
      <c r="D5451" s="194" t="s">
        <v>12113</v>
      </c>
      <c r="E5451" s="195" t="s">
        <v>3</v>
      </c>
      <c r="F5451" s="195">
        <v>1490374</v>
      </c>
      <c r="G5451" s="195"/>
      <c r="H5451" s="196" t="s">
        <v>12114</v>
      </c>
      <c r="I5451" s="197">
        <v>0</v>
      </c>
      <c r="J5451" s="197">
        <v>475000</v>
      </c>
      <c r="K5451" s="198">
        <f t="shared" si="85"/>
        <v>475000</v>
      </c>
      <c r="L5451" s="199" t="s">
        <v>1580</v>
      </c>
    </row>
    <row r="5452" spans="1:12" ht="33.75">
      <c r="A5452" s="200">
        <v>35</v>
      </c>
      <c r="B5452" s="193" t="s">
        <v>1403</v>
      </c>
      <c r="C5452" s="194">
        <v>42830</v>
      </c>
      <c r="D5452" s="194" t="s">
        <v>12115</v>
      </c>
      <c r="E5452" s="195" t="s">
        <v>3</v>
      </c>
      <c r="F5452" s="195">
        <v>1490375</v>
      </c>
      <c r="G5452" s="195"/>
      <c r="H5452" s="196" t="s">
        <v>12116</v>
      </c>
      <c r="I5452" s="197">
        <v>0</v>
      </c>
      <c r="J5452" s="197">
        <v>103799.9</v>
      </c>
      <c r="K5452" s="198">
        <f t="shared" si="85"/>
        <v>103799.9</v>
      </c>
      <c r="L5452" s="199" t="s">
        <v>1580</v>
      </c>
    </row>
    <row r="5453" spans="1:12" ht="33.75">
      <c r="A5453" s="200">
        <v>35</v>
      </c>
      <c r="B5453" s="193" t="s">
        <v>1403</v>
      </c>
      <c r="C5453" s="194">
        <v>42830</v>
      </c>
      <c r="D5453" s="194" t="s">
        <v>12117</v>
      </c>
      <c r="E5453" s="195" t="s">
        <v>3</v>
      </c>
      <c r="F5453" s="195">
        <v>1490377</v>
      </c>
      <c r="G5453" s="195"/>
      <c r="H5453" s="196" t="s">
        <v>12118</v>
      </c>
      <c r="I5453" s="197">
        <v>0</v>
      </c>
      <c r="J5453" s="197">
        <v>2504</v>
      </c>
      <c r="K5453" s="198">
        <f t="shared" si="85"/>
        <v>2504</v>
      </c>
      <c r="L5453" s="199" t="s">
        <v>1580</v>
      </c>
    </row>
    <row r="5454" spans="1:12" ht="33.75">
      <c r="A5454" s="200">
        <v>35</v>
      </c>
      <c r="B5454" s="193" t="s">
        <v>1403</v>
      </c>
      <c r="C5454" s="194">
        <v>42830</v>
      </c>
      <c r="D5454" s="194" t="s">
        <v>12119</v>
      </c>
      <c r="E5454" s="195" t="s">
        <v>3</v>
      </c>
      <c r="F5454" s="195">
        <v>1490379</v>
      </c>
      <c r="G5454" s="195"/>
      <c r="H5454" s="196" t="s">
        <v>12120</v>
      </c>
      <c r="I5454" s="197">
        <v>0</v>
      </c>
      <c r="J5454" s="197">
        <v>2500</v>
      </c>
      <c r="K5454" s="198">
        <f t="shared" si="85"/>
        <v>2500</v>
      </c>
      <c r="L5454" s="199" t="s">
        <v>1580</v>
      </c>
    </row>
    <row r="5455" spans="1:12" ht="33.75">
      <c r="A5455" s="200">
        <v>35</v>
      </c>
      <c r="B5455" s="193" t="s">
        <v>1403</v>
      </c>
      <c r="C5455" s="194">
        <v>42830</v>
      </c>
      <c r="D5455" s="194" t="s">
        <v>12121</v>
      </c>
      <c r="E5455" s="195" t="s">
        <v>3</v>
      </c>
      <c r="F5455" s="195">
        <v>1490380</v>
      </c>
      <c r="G5455" s="195"/>
      <c r="H5455" s="196" t="s">
        <v>12122</v>
      </c>
      <c r="I5455" s="197">
        <v>0</v>
      </c>
      <c r="J5455" s="197">
        <v>558</v>
      </c>
      <c r="K5455" s="198">
        <f t="shared" si="85"/>
        <v>558</v>
      </c>
      <c r="L5455" s="199" t="s">
        <v>1580</v>
      </c>
    </row>
    <row r="5456" spans="1:12" ht="33.75">
      <c r="A5456" s="200">
        <v>35</v>
      </c>
      <c r="B5456" s="193" t="s">
        <v>1403</v>
      </c>
      <c r="C5456" s="194">
        <v>42830</v>
      </c>
      <c r="D5456" s="194" t="s">
        <v>12123</v>
      </c>
      <c r="E5456" s="195" t="s">
        <v>3</v>
      </c>
      <c r="F5456" s="195">
        <v>1490381</v>
      </c>
      <c r="G5456" s="195"/>
      <c r="H5456" s="196" t="s">
        <v>12124</v>
      </c>
      <c r="I5456" s="197">
        <v>0</v>
      </c>
      <c r="J5456" s="197">
        <v>101.98</v>
      </c>
      <c r="K5456" s="198">
        <f t="shared" si="85"/>
        <v>101.98</v>
      </c>
      <c r="L5456" s="199" t="s">
        <v>1580</v>
      </c>
    </row>
    <row r="5457" spans="1:12" ht="33.75">
      <c r="A5457" s="200">
        <v>35</v>
      </c>
      <c r="B5457" s="193" t="s">
        <v>1403</v>
      </c>
      <c r="C5457" s="194">
        <v>42830</v>
      </c>
      <c r="D5457" s="194" t="s">
        <v>12125</v>
      </c>
      <c r="E5457" s="195" t="s">
        <v>3</v>
      </c>
      <c r="F5457" s="195">
        <v>1490382</v>
      </c>
      <c r="G5457" s="195"/>
      <c r="H5457" s="196" t="s">
        <v>12126</v>
      </c>
      <c r="I5457" s="197">
        <v>0</v>
      </c>
      <c r="J5457" s="197">
        <v>820</v>
      </c>
      <c r="K5457" s="198">
        <f t="shared" si="85"/>
        <v>820</v>
      </c>
      <c r="L5457" s="199" t="s">
        <v>1580</v>
      </c>
    </row>
    <row r="5458" spans="1:12" ht="33.75">
      <c r="A5458" s="200">
        <v>35</v>
      </c>
      <c r="B5458" s="193" t="s">
        <v>1403</v>
      </c>
      <c r="C5458" s="194">
        <v>42830</v>
      </c>
      <c r="D5458" s="194" t="s">
        <v>12127</v>
      </c>
      <c r="E5458" s="195" t="s">
        <v>3</v>
      </c>
      <c r="F5458" s="195">
        <v>1490383</v>
      </c>
      <c r="G5458" s="195"/>
      <c r="H5458" s="196" t="s">
        <v>12128</v>
      </c>
      <c r="I5458" s="197">
        <v>0</v>
      </c>
      <c r="J5458" s="197">
        <v>19667</v>
      </c>
      <c r="K5458" s="198">
        <f t="shared" si="85"/>
        <v>19667</v>
      </c>
      <c r="L5458" s="199" t="s">
        <v>1580</v>
      </c>
    </row>
    <row r="5459" spans="1:12" ht="22.5">
      <c r="A5459" s="200">
        <v>578</v>
      </c>
      <c r="B5459" s="193" t="s">
        <v>1344</v>
      </c>
      <c r="C5459" s="194">
        <v>42830</v>
      </c>
      <c r="D5459" s="194" t="s">
        <v>12129</v>
      </c>
      <c r="E5459" s="195" t="s">
        <v>3</v>
      </c>
      <c r="F5459" s="195">
        <v>1490428</v>
      </c>
      <c r="G5459" s="195"/>
      <c r="H5459" s="196" t="s">
        <v>12130</v>
      </c>
      <c r="I5459" s="197">
        <v>0</v>
      </c>
      <c r="J5459" s="197">
        <v>700</v>
      </c>
      <c r="K5459" s="198">
        <f t="shared" si="85"/>
        <v>700</v>
      </c>
      <c r="L5459" s="199" t="s">
        <v>1580</v>
      </c>
    </row>
    <row r="5460" spans="1:12" ht="22.5">
      <c r="A5460" s="200">
        <v>291</v>
      </c>
      <c r="B5460" s="193" t="s">
        <v>1395</v>
      </c>
      <c r="C5460" s="194">
        <v>42830</v>
      </c>
      <c r="D5460" s="194" t="s">
        <v>12131</v>
      </c>
      <c r="E5460" s="195" t="s">
        <v>3</v>
      </c>
      <c r="F5460" s="195">
        <v>1490442</v>
      </c>
      <c r="G5460" s="195"/>
      <c r="H5460" s="196" t="s">
        <v>12132</v>
      </c>
      <c r="I5460" s="197">
        <v>0</v>
      </c>
      <c r="J5460" s="197">
        <v>63548.73</v>
      </c>
      <c r="K5460" s="198">
        <f t="shared" si="85"/>
        <v>63548.73</v>
      </c>
      <c r="L5460" s="199" t="s">
        <v>1580</v>
      </c>
    </row>
    <row r="5461" spans="1:12" ht="33.75">
      <c r="A5461" s="200">
        <v>650</v>
      </c>
      <c r="B5461" s="193" t="s">
        <v>1419</v>
      </c>
      <c r="C5461" s="194">
        <v>42830</v>
      </c>
      <c r="D5461" s="194" t="s">
        <v>12133</v>
      </c>
      <c r="E5461" s="195" t="s">
        <v>3</v>
      </c>
      <c r="F5461" s="195">
        <v>1490468</v>
      </c>
      <c r="G5461" s="195"/>
      <c r="H5461" s="196" t="s">
        <v>12134</v>
      </c>
      <c r="I5461" s="197">
        <v>0</v>
      </c>
      <c r="J5461" s="197">
        <v>2154</v>
      </c>
      <c r="K5461" s="198">
        <f t="shared" si="85"/>
        <v>2154</v>
      </c>
      <c r="L5461" s="199" t="s">
        <v>1580</v>
      </c>
    </row>
    <row r="5462" spans="1:12" ht="33.75">
      <c r="A5462" s="200">
        <v>650</v>
      </c>
      <c r="B5462" s="193" t="s">
        <v>1419</v>
      </c>
      <c r="C5462" s="194">
        <v>42830</v>
      </c>
      <c r="D5462" s="194" t="s">
        <v>12135</v>
      </c>
      <c r="E5462" s="195" t="s">
        <v>3</v>
      </c>
      <c r="F5462" s="195">
        <v>1490472</v>
      </c>
      <c r="G5462" s="195"/>
      <c r="H5462" s="196" t="s">
        <v>12136</v>
      </c>
      <c r="I5462" s="197">
        <v>0</v>
      </c>
      <c r="J5462" s="197">
        <v>1863</v>
      </c>
      <c r="K5462" s="198">
        <f t="shared" si="85"/>
        <v>1863</v>
      </c>
      <c r="L5462" s="199" t="s">
        <v>1580</v>
      </c>
    </row>
    <row r="5463" spans="1:12" ht="33.75">
      <c r="A5463" s="200" t="s">
        <v>635</v>
      </c>
      <c r="B5463" s="193" t="s">
        <v>636</v>
      </c>
      <c r="C5463" s="194">
        <v>42830</v>
      </c>
      <c r="D5463" s="194" t="s">
        <v>12137</v>
      </c>
      <c r="E5463" s="195" t="s">
        <v>3</v>
      </c>
      <c r="F5463" s="195">
        <v>1490484</v>
      </c>
      <c r="G5463" s="195"/>
      <c r="H5463" s="196" t="s">
        <v>12138</v>
      </c>
      <c r="I5463" s="197">
        <v>0</v>
      </c>
      <c r="J5463" s="197">
        <v>33353.879999999997</v>
      </c>
      <c r="K5463" s="198">
        <f t="shared" si="85"/>
        <v>33353.879999999997</v>
      </c>
      <c r="L5463" s="199" t="s">
        <v>1580</v>
      </c>
    </row>
    <row r="5464" spans="1:12" ht="33.75">
      <c r="A5464" s="200" t="s">
        <v>628</v>
      </c>
      <c r="B5464" s="193" t="s">
        <v>627</v>
      </c>
      <c r="C5464" s="194">
        <v>42830</v>
      </c>
      <c r="D5464" s="194" t="s">
        <v>12139</v>
      </c>
      <c r="E5464" s="195" t="s">
        <v>3</v>
      </c>
      <c r="F5464" s="195">
        <v>1490349</v>
      </c>
      <c r="G5464" s="195"/>
      <c r="H5464" s="196" t="s">
        <v>12140</v>
      </c>
      <c r="I5464" s="197">
        <v>0</v>
      </c>
      <c r="J5464" s="197">
        <v>562</v>
      </c>
      <c r="K5464" s="198">
        <f t="shared" si="85"/>
        <v>562</v>
      </c>
      <c r="L5464" s="199" t="s">
        <v>1580</v>
      </c>
    </row>
    <row r="5465" spans="1:12" ht="33.75">
      <c r="A5465" s="200">
        <v>203</v>
      </c>
      <c r="B5465" s="193" t="s">
        <v>1332</v>
      </c>
      <c r="C5465" s="194">
        <v>42830</v>
      </c>
      <c r="D5465" s="194" t="s">
        <v>12141</v>
      </c>
      <c r="E5465" s="195" t="s">
        <v>3</v>
      </c>
      <c r="F5465" s="195">
        <v>1490353</v>
      </c>
      <c r="G5465" s="195"/>
      <c r="H5465" s="196" t="s">
        <v>12142</v>
      </c>
      <c r="I5465" s="197">
        <v>0</v>
      </c>
      <c r="J5465" s="197">
        <v>11</v>
      </c>
      <c r="K5465" s="198">
        <f t="shared" si="85"/>
        <v>11</v>
      </c>
      <c r="L5465" s="199" t="s">
        <v>1580</v>
      </c>
    </row>
    <row r="5466" spans="1:12" ht="33.75">
      <c r="A5466" s="200" t="s">
        <v>628</v>
      </c>
      <c r="B5466" s="193" t="s">
        <v>627</v>
      </c>
      <c r="C5466" s="194">
        <v>42830</v>
      </c>
      <c r="D5466" s="194" t="s">
        <v>12143</v>
      </c>
      <c r="E5466" s="195" t="s">
        <v>3</v>
      </c>
      <c r="F5466" s="195">
        <v>1490358</v>
      </c>
      <c r="G5466" s="195"/>
      <c r="H5466" s="196" t="s">
        <v>8242</v>
      </c>
      <c r="I5466" s="197">
        <v>0</v>
      </c>
      <c r="J5466" s="197">
        <v>1016</v>
      </c>
      <c r="K5466" s="198">
        <f t="shared" si="85"/>
        <v>1016</v>
      </c>
      <c r="L5466" s="199" t="s">
        <v>1580</v>
      </c>
    </row>
    <row r="5467" spans="1:12" ht="33.75">
      <c r="A5467" s="200" t="s">
        <v>628</v>
      </c>
      <c r="B5467" s="193" t="s">
        <v>627</v>
      </c>
      <c r="C5467" s="194">
        <v>42830</v>
      </c>
      <c r="D5467" s="194" t="s">
        <v>12144</v>
      </c>
      <c r="E5467" s="195" t="s">
        <v>3</v>
      </c>
      <c r="F5467" s="195">
        <v>1490359</v>
      </c>
      <c r="G5467" s="195"/>
      <c r="H5467" s="196" t="s">
        <v>12145</v>
      </c>
      <c r="I5467" s="197">
        <v>0</v>
      </c>
      <c r="J5467" s="197">
        <v>238.24</v>
      </c>
      <c r="K5467" s="198">
        <f t="shared" si="85"/>
        <v>238.24</v>
      </c>
      <c r="L5467" s="199" t="s">
        <v>1580</v>
      </c>
    </row>
    <row r="5468" spans="1:12" ht="33.75">
      <c r="A5468" s="200" t="s">
        <v>628</v>
      </c>
      <c r="B5468" s="193" t="s">
        <v>627</v>
      </c>
      <c r="C5468" s="194">
        <v>42830</v>
      </c>
      <c r="D5468" s="194" t="s">
        <v>12146</v>
      </c>
      <c r="E5468" s="195" t="s">
        <v>3</v>
      </c>
      <c r="F5468" s="195">
        <v>1490368</v>
      </c>
      <c r="G5468" s="195"/>
      <c r="H5468" s="196" t="s">
        <v>12147</v>
      </c>
      <c r="I5468" s="197">
        <v>0</v>
      </c>
      <c r="J5468" s="197">
        <v>4748.6000000000004</v>
      </c>
      <c r="K5468" s="198">
        <f t="shared" si="85"/>
        <v>4748.6000000000004</v>
      </c>
      <c r="L5468" s="199" t="s">
        <v>1580</v>
      </c>
    </row>
    <row r="5469" spans="1:12" ht="33.75">
      <c r="A5469" s="200" t="s">
        <v>628</v>
      </c>
      <c r="B5469" s="193" t="s">
        <v>627</v>
      </c>
      <c r="C5469" s="194">
        <v>42830</v>
      </c>
      <c r="D5469" s="194" t="s">
        <v>12148</v>
      </c>
      <c r="E5469" s="195" t="s">
        <v>3</v>
      </c>
      <c r="F5469" s="195">
        <v>1490397</v>
      </c>
      <c r="G5469" s="195"/>
      <c r="H5469" s="196" t="s">
        <v>9547</v>
      </c>
      <c r="I5469" s="197">
        <v>0</v>
      </c>
      <c r="J5469" s="197">
        <v>711.18</v>
      </c>
      <c r="K5469" s="198">
        <f t="shared" si="85"/>
        <v>711.18</v>
      </c>
      <c r="L5469" s="199" t="s">
        <v>1580</v>
      </c>
    </row>
    <row r="5470" spans="1:12" ht="33.75">
      <c r="A5470" s="200" t="s">
        <v>628</v>
      </c>
      <c r="B5470" s="193" t="s">
        <v>627</v>
      </c>
      <c r="C5470" s="194">
        <v>42830</v>
      </c>
      <c r="D5470" s="194" t="s">
        <v>12149</v>
      </c>
      <c r="E5470" s="195" t="s">
        <v>3</v>
      </c>
      <c r="F5470" s="195">
        <v>1490399</v>
      </c>
      <c r="G5470" s="195"/>
      <c r="H5470" s="196" t="s">
        <v>12150</v>
      </c>
      <c r="I5470" s="197">
        <v>0</v>
      </c>
      <c r="J5470" s="197">
        <v>460</v>
      </c>
      <c r="K5470" s="198">
        <f t="shared" si="85"/>
        <v>460</v>
      </c>
      <c r="L5470" s="199" t="s">
        <v>1580</v>
      </c>
    </row>
    <row r="5471" spans="1:12" ht="33.75">
      <c r="A5471" s="200" t="s">
        <v>628</v>
      </c>
      <c r="B5471" s="193" t="s">
        <v>627</v>
      </c>
      <c r="C5471" s="194">
        <v>42830</v>
      </c>
      <c r="D5471" s="194" t="s">
        <v>12151</v>
      </c>
      <c r="E5471" s="195" t="s">
        <v>3</v>
      </c>
      <c r="F5471" s="195">
        <v>1490402</v>
      </c>
      <c r="G5471" s="195"/>
      <c r="H5471" s="196" t="s">
        <v>12152</v>
      </c>
      <c r="I5471" s="197">
        <v>0</v>
      </c>
      <c r="J5471" s="197">
        <v>8184.09</v>
      </c>
      <c r="K5471" s="198">
        <f t="shared" si="85"/>
        <v>8184.09</v>
      </c>
      <c r="L5471" s="199" t="s">
        <v>1580</v>
      </c>
    </row>
    <row r="5472" spans="1:12" ht="33.75">
      <c r="A5472" s="200" t="s">
        <v>628</v>
      </c>
      <c r="B5472" s="193" t="s">
        <v>627</v>
      </c>
      <c r="C5472" s="194">
        <v>42830</v>
      </c>
      <c r="D5472" s="194" t="s">
        <v>12153</v>
      </c>
      <c r="E5472" s="195" t="s">
        <v>3</v>
      </c>
      <c r="F5472" s="195">
        <v>1490405</v>
      </c>
      <c r="G5472" s="195"/>
      <c r="H5472" s="196" t="s">
        <v>12154</v>
      </c>
      <c r="I5472" s="197">
        <v>0</v>
      </c>
      <c r="J5472" s="197">
        <v>5001.2700000000004</v>
      </c>
      <c r="K5472" s="198">
        <f t="shared" si="85"/>
        <v>5001.2700000000004</v>
      </c>
      <c r="L5472" s="199" t="s">
        <v>1580</v>
      </c>
    </row>
    <row r="5473" spans="1:12" ht="33.75">
      <c r="A5473" s="200" t="s">
        <v>628</v>
      </c>
      <c r="B5473" s="193" t="s">
        <v>627</v>
      </c>
      <c r="C5473" s="194">
        <v>42830</v>
      </c>
      <c r="D5473" s="194" t="s">
        <v>12155</v>
      </c>
      <c r="E5473" s="195" t="s">
        <v>3</v>
      </c>
      <c r="F5473" s="195">
        <v>1490407</v>
      </c>
      <c r="G5473" s="195"/>
      <c r="H5473" s="196" t="s">
        <v>9574</v>
      </c>
      <c r="I5473" s="197">
        <v>0</v>
      </c>
      <c r="J5473" s="197">
        <v>1713</v>
      </c>
      <c r="K5473" s="198">
        <f t="shared" si="85"/>
        <v>1713</v>
      </c>
      <c r="L5473" s="199" t="s">
        <v>1580</v>
      </c>
    </row>
    <row r="5474" spans="1:12" ht="33.75">
      <c r="A5474" s="200">
        <v>35</v>
      </c>
      <c r="B5474" s="193" t="s">
        <v>1403</v>
      </c>
      <c r="C5474" s="194">
        <v>42830</v>
      </c>
      <c r="D5474" s="194" t="s">
        <v>12156</v>
      </c>
      <c r="E5474" s="195" t="s">
        <v>3</v>
      </c>
      <c r="F5474" s="195">
        <v>1490408</v>
      </c>
      <c r="G5474" s="195"/>
      <c r="H5474" s="196" t="s">
        <v>12157</v>
      </c>
      <c r="I5474" s="197">
        <v>0</v>
      </c>
      <c r="J5474" s="197">
        <v>52860</v>
      </c>
      <c r="K5474" s="198">
        <f t="shared" si="85"/>
        <v>52860</v>
      </c>
      <c r="L5474" s="199" t="s">
        <v>1580</v>
      </c>
    </row>
    <row r="5475" spans="1:12" ht="22.5">
      <c r="A5475" s="200">
        <v>20</v>
      </c>
      <c r="B5475" s="193" t="s">
        <v>1412</v>
      </c>
      <c r="C5475" s="194">
        <v>42830</v>
      </c>
      <c r="D5475" s="194" t="s">
        <v>12158</v>
      </c>
      <c r="E5475" s="195" t="s">
        <v>3</v>
      </c>
      <c r="F5475" s="195">
        <v>1490417</v>
      </c>
      <c r="G5475" s="195"/>
      <c r="H5475" s="196" t="s">
        <v>12159</v>
      </c>
      <c r="I5475" s="197">
        <v>0</v>
      </c>
      <c r="J5475" s="197">
        <v>2.02</v>
      </c>
      <c r="K5475" s="198">
        <f t="shared" si="85"/>
        <v>2.02</v>
      </c>
      <c r="L5475" s="199" t="s">
        <v>1580</v>
      </c>
    </row>
    <row r="5476" spans="1:12" ht="22.5">
      <c r="A5476" s="200">
        <v>20</v>
      </c>
      <c r="B5476" s="193" t="s">
        <v>1412</v>
      </c>
      <c r="C5476" s="194">
        <v>42830</v>
      </c>
      <c r="D5476" s="194" t="s">
        <v>12160</v>
      </c>
      <c r="E5476" s="195" t="s">
        <v>3</v>
      </c>
      <c r="F5476" s="195">
        <v>1490418</v>
      </c>
      <c r="G5476" s="195"/>
      <c r="H5476" s="196" t="s">
        <v>12161</v>
      </c>
      <c r="I5476" s="197">
        <v>0</v>
      </c>
      <c r="J5476" s="197">
        <v>132.5</v>
      </c>
      <c r="K5476" s="198">
        <f t="shared" si="85"/>
        <v>132.5</v>
      </c>
      <c r="L5476" s="199" t="s">
        <v>1580</v>
      </c>
    </row>
    <row r="5477" spans="1:12" ht="33.75">
      <c r="A5477" s="200" t="s">
        <v>628</v>
      </c>
      <c r="B5477" s="193" t="s">
        <v>627</v>
      </c>
      <c r="C5477" s="194">
        <v>42830</v>
      </c>
      <c r="D5477" s="194" t="s">
        <v>12162</v>
      </c>
      <c r="E5477" s="195" t="s">
        <v>3</v>
      </c>
      <c r="F5477" s="195">
        <v>1490424</v>
      </c>
      <c r="G5477" s="195"/>
      <c r="H5477" s="196" t="s">
        <v>12163</v>
      </c>
      <c r="I5477" s="197">
        <v>0</v>
      </c>
      <c r="J5477" s="197">
        <v>3335.74</v>
      </c>
      <c r="K5477" s="198">
        <f t="shared" si="85"/>
        <v>3335.74</v>
      </c>
      <c r="L5477" s="199" t="s">
        <v>1580</v>
      </c>
    </row>
    <row r="5478" spans="1:12" ht="22.5">
      <c r="A5478" s="200">
        <v>580</v>
      </c>
      <c r="B5478" s="193" t="s">
        <v>1326</v>
      </c>
      <c r="C5478" s="194">
        <v>42830</v>
      </c>
      <c r="D5478" s="194" t="s">
        <v>12164</v>
      </c>
      <c r="E5478" s="195" t="s">
        <v>3</v>
      </c>
      <c r="F5478" s="195">
        <v>1490431</v>
      </c>
      <c r="G5478" s="195"/>
      <c r="H5478" s="196" t="s">
        <v>12165</v>
      </c>
      <c r="I5478" s="197">
        <v>0</v>
      </c>
      <c r="J5478" s="197">
        <v>158.36000000000001</v>
      </c>
      <c r="K5478" s="198">
        <f t="shared" si="85"/>
        <v>158.36000000000001</v>
      </c>
      <c r="L5478" s="199" t="s">
        <v>1580</v>
      </c>
    </row>
    <row r="5479" spans="1:12" ht="22.5">
      <c r="A5479" s="200">
        <v>526</v>
      </c>
      <c r="B5479" s="193" t="s">
        <v>1411</v>
      </c>
      <c r="C5479" s="194">
        <v>42830</v>
      </c>
      <c r="D5479" s="194" t="s">
        <v>12166</v>
      </c>
      <c r="E5479" s="195" t="s">
        <v>3</v>
      </c>
      <c r="F5479" s="195">
        <v>1490433</v>
      </c>
      <c r="G5479" s="195"/>
      <c r="H5479" s="196" t="s">
        <v>12167</v>
      </c>
      <c r="I5479" s="197">
        <v>0</v>
      </c>
      <c r="J5479" s="197">
        <v>50</v>
      </c>
      <c r="K5479" s="198">
        <f t="shared" si="85"/>
        <v>50</v>
      </c>
      <c r="L5479" s="199" t="s">
        <v>1580</v>
      </c>
    </row>
    <row r="5480" spans="1:12" ht="22.5">
      <c r="A5480" s="200">
        <v>526</v>
      </c>
      <c r="B5480" s="193" t="s">
        <v>1411</v>
      </c>
      <c r="C5480" s="194">
        <v>42830</v>
      </c>
      <c r="D5480" s="194" t="s">
        <v>12168</v>
      </c>
      <c r="E5480" s="195" t="s">
        <v>3</v>
      </c>
      <c r="F5480" s="195">
        <v>1490434</v>
      </c>
      <c r="G5480" s="195"/>
      <c r="H5480" s="196" t="s">
        <v>12169</v>
      </c>
      <c r="I5480" s="197">
        <v>0</v>
      </c>
      <c r="J5480" s="197">
        <v>50</v>
      </c>
      <c r="K5480" s="198">
        <f t="shared" si="85"/>
        <v>50</v>
      </c>
      <c r="L5480" s="199" t="s">
        <v>1580</v>
      </c>
    </row>
    <row r="5481" spans="1:12" ht="33.75">
      <c r="A5481" s="200" t="s">
        <v>628</v>
      </c>
      <c r="B5481" s="193" t="s">
        <v>627</v>
      </c>
      <c r="C5481" s="194">
        <v>42830</v>
      </c>
      <c r="D5481" s="194" t="s">
        <v>12170</v>
      </c>
      <c r="E5481" s="195" t="s">
        <v>3</v>
      </c>
      <c r="F5481" s="195">
        <v>1490452</v>
      </c>
      <c r="G5481" s="195"/>
      <c r="H5481" s="196" t="s">
        <v>12171</v>
      </c>
      <c r="I5481" s="197">
        <v>0</v>
      </c>
      <c r="J5481" s="197">
        <v>1506</v>
      </c>
      <c r="K5481" s="198">
        <f t="shared" si="85"/>
        <v>1506</v>
      </c>
      <c r="L5481" s="199" t="s">
        <v>1580</v>
      </c>
    </row>
    <row r="5482" spans="1:12" ht="22.5">
      <c r="A5482" s="200">
        <v>292</v>
      </c>
      <c r="B5482" s="193" t="s">
        <v>1485</v>
      </c>
      <c r="C5482" s="194">
        <v>42830</v>
      </c>
      <c r="D5482" s="194" t="s">
        <v>12172</v>
      </c>
      <c r="E5482" s="195" t="s">
        <v>3</v>
      </c>
      <c r="F5482" s="195">
        <v>1490455</v>
      </c>
      <c r="G5482" s="195"/>
      <c r="H5482" s="196" t="s">
        <v>12173</v>
      </c>
      <c r="I5482" s="197">
        <v>0</v>
      </c>
      <c r="J5482" s="197">
        <v>98.5</v>
      </c>
      <c r="K5482" s="198">
        <f t="shared" si="85"/>
        <v>98.5</v>
      </c>
      <c r="L5482" s="199" t="s">
        <v>1580</v>
      </c>
    </row>
    <row r="5483" spans="1:12" ht="33.75">
      <c r="A5483" s="200" t="s">
        <v>628</v>
      </c>
      <c r="B5483" s="193" t="s">
        <v>627</v>
      </c>
      <c r="C5483" s="194">
        <v>42830</v>
      </c>
      <c r="D5483" s="194" t="s">
        <v>12174</v>
      </c>
      <c r="E5483" s="195" t="s">
        <v>3</v>
      </c>
      <c r="F5483" s="195">
        <v>1490479</v>
      </c>
      <c r="G5483" s="195"/>
      <c r="H5483" s="196" t="s">
        <v>12175</v>
      </c>
      <c r="I5483" s="197">
        <v>0</v>
      </c>
      <c r="J5483" s="197">
        <v>0.14000000000000001</v>
      </c>
      <c r="K5483" s="198">
        <f t="shared" si="85"/>
        <v>0.14000000000000001</v>
      </c>
      <c r="L5483" s="199" t="s">
        <v>8305</v>
      </c>
    </row>
    <row r="5484" spans="1:12" ht="33.75">
      <c r="A5484" s="200" t="s">
        <v>628</v>
      </c>
      <c r="B5484" s="193" t="s">
        <v>627</v>
      </c>
      <c r="C5484" s="194">
        <v>42830</v>
      </c>
      <c r="D5484" s="194" t="s">
        <v>12176</v>
      </c>
      <c r="E5484" s="195" t="s">
        <v>3</v>
      </c>
      <c r="F5484" s="195">
        <v>1490495</v>
      </c>
      <c r="G5484" s="195"/>
      <c r="H5484" s="196" t="s">
        <v>12177</v>
      </c>
      <c r="I5484" s="197">
        <v>0</v>
      </c>
      <c r="J5484" s="197">
        <v>2404.38</v>
      </c>
      <c r="K5484" s="198">
        <f t="shared" si="85"/>
        <v>2404.38</v>
      </c>
      <c r="L5484" s="199" t="s">
        <v>1580</v>
      </c>
    </row>
    <row r="5485" spans="1:12" ht="33.75">
      <c r="A5485" s="200" t="s">
        <v>628</v>
      </c>
      <c r="B5485" s="193" t="s">
        <v>627</v>
      </c>
      <c r="C5485" s="194">
        <v>42830</v>
      </c>
      <c r="D5485" s="194" t="s">
        <v>12178</v>
      </c>
      <c r="E5485" s="195" t="s">
        <v>3</v>
      </c>
      <c r="F5485" s="195">
        <v>1490522</v>
      </c>
      <c r="G5485" s="195"/>
      <c r="H5485" s="196" t="s">
        <v>12179</v>
      </c>
      <c r="I5485" s="197">
        <v>0</v>
      </c>
      <c r="J5485" s="197">
        <v>2</v>
      </c>
      <c r="K5485" s="198">
        <f t="shared" si="85"/>
        <v>2</v>
      </c>
      <c r="L5485" s="199" t="s">
        <v>1580</v>
      </c>
    </row>
    <row r="5486" spans="1:12" ht="22.5">
      <c r="A5486" s="200">
        <v>526</v>
      </c>
      <c r="B5486" s="193" t="s">
        <v>1411</v>
      </c>
      <c r="C5486" s="194">
        <v>42830</v>
      </c>
      <c r="D5486" s="194" t="s">
        <v>12180</v>
      </c>
      <c r="E5486" s="195" t="s">
        <v>3</v>
      </c>
      <c r="F5486" s="195">
        <v>1490528</v>
      </c>
      <c r="G5486" s="195"/>
      <c r="H5486" s="196" t="s">
        <v>12181</v>
      </c>
      <c r="I5486" s="197">
        <v>0</v>
      </c>
      <c r="J5486" s="197">
        <v>50</v>
      </c>
      <c r="K5486" s="198">
        <f t="shared" si="85"/>
        <v>50</v>
      </c>
      <c r="L5486" s="199" t="s">
        <v>1580</v>
      </c>
    </row>
    <row r="5487" spans="1:12" ht="22.5">
      <c r="A5487" s="200">
        <v>526</v>
      </c>
      <c r="B5487" s="193" t="s">
        <v>1411</v>
      </c>
      <c r="C5487" s="194">
        <v>42830</v>
      </c>
      <c r="D5487" s="194" t="s">
        <v>12182</v>
      </c>
      <c r="E5487" s="195" t="s">
        <v>3</v>
      </c>
      <c r="F5487" s="195">
        <v>1490529</v>
      </c>
      <c r="G5487" s="195"/>
      <c r="H5487" s="196" t="s">
        <v>12183</v>
      </c>
      <c r="I5487" s="197">
        <v>0</v>
      </c>
      <c r="J5487" s="197">
        <v>70</v>
      </c>
      <c r="K5487" s="198">
        <f t="shared" si="85"/>
        <v>70</v>
      </c>
      <c r="L5487" s="199" t="s">
        <v>1580</v>
      </c>
    </row>
    <row r="5488" spans="1:12" ht="22.5">
      <c r="A5488" s="200">
        <v>526</v>
      </c>
      <c r="B5488" s="193" t="s">
        <v>1411</v>
      </c>
      <c r="C5488" s="194">
        <v>42830</v>
      </c>
      <c r="D5488" s="194" t="s">
        <v>12184</v>
      </c>
      <c r="E5488" s="195" t="s">
        <v>3</v>
      </c>
      <c r="F5488" s="195">
        <v>1490530</v>
      </c>
      <c r="G5488" s="195"/>
      <c r="H5488" s="196" t="s">
        <v>12185</v>
      </c>
      <c r="I5488" s="197">
        <v>0</v>
      </c>
      <c r="J5488" s="197">
        <v>70</v>
      </c>
      <c r="K5488" s="198">
        <f t="shared" si="85"/>
        <v>70</v>
      </c>
      <c r="L5488" s="199" t="s">
        <v>1580</v>
      </c>
    </row>
    <row r="5489" spans="1:12" ht="22.5">
      <c r="A5489" s="200">
        <v>526</v>
      </c>
      <c r="B5489" s="193" t="s">
        <v>1411</v>
      </c>
      <c r="C5489" s="194">
        <v>42830</v>
      </c>
      <c r="D5489" s="194" t="s">
        <v>12186</v>
      </c>
      <c r="E5489" s="195" t="s">
        <v>3</v>
      </c>
      <c r="F5489" s="195">
        <v>1490532</v>
      </c>
      <c r="G5489" s="195"/>
      <c r="H5489" s="196" t="s">
        <v>12187</v>
      </c>
      <c r="I5489" s="197">
        <v>0</v>
      </c>
      <c r="J5489" s="197">
        <v>70</v>
      </c>
      <c r="K5489" s="198">
        <f t="shared" si="85"/>
        <v>70</v>
      </c>
      <c r="L5489" s="199" t="s">
        <v>1580</v>
      </c>
    </row>
    <row r="5490" spans="1:12" ht="33.75">
      <c r="A5490" s="200">
        <v>344</v>
      </c>
      <c r="B5490" s="193" t="s">
        <v>1484</v>
      </c>
      <c r="C5490" s="194">
        <v>42830</v>
      </c>
      <c r="D5490" s="194" t="s">
        <v>12188</v>
      </c>
      <c r="E5490" s="195" t="s">
        <v>3</v>
      </c>
      <c r="F5490" s="195">
        <v>1490560</v>
      </c>
      <c r="G5490" s="195"/>
      <c r="H5490" s="196" t="s">
        <v>12189</v>
      </c>
      <c r="I5490" s="197">
        <v>0</v>
      </c>
      <c r="J5490" s="197">
        <v>990</v>
      </c>
      <c r="K5490" s="198">
        <f t="shared" si="85"/>
        <v>990</v>
      </c>
      <c r="L5490" s="199" t="s">
        <v>1580</v>
      </c>
    </row>
    <row r="5491" spans="1:12" ht="33.75">
      <c r="A5491" s="200" t="s">
        <v>628</v>
      </c>
      <c r="B5491" s="193" t="s">
        <v>627</v>
      </c>
      <c r="C5491" s="194">
        <v>42830</v>
      </c>
      <c r="D5491" s="194" t="s">
        <v>12190</v>
      </c>
      <c r="E5491" s="195" t="s">
        <v>3</v>
      </c>
      <c r="F5491" s="195">
        <v>1490566</v>
      </c>
      <c r="G5491" s="195"/>
      <c r="H5491" s="196" t="s">
        <v>12191</v>
      </c>
      <c r="I5491" s="197">
        <v>0</v>
      </c>
      <c r="J5491" s="197">
        <v>1968.57</v>
      </c>
      <c r="K5491" s="198">
        <f t="shared" si="85"/>
        <v>1968.57</v>
      </c>
      <c r="L5491" s="199" t="s">
        <v>1580</v>
      </c>
    </row>
    <row r="5492" spans="1:12" ht="33.75">
      <c r="A5492" s="200" t="s">
        <v>628</v>
      </c>
      <c r="B5492" s="193" t="s">
        <v>627</v>
      </c>
      <c r="C5492" s="194">
        <v>42830</v>
      </c>
      <c r="D5492" s="194" t="s">
        <v>12192</v>
      </c>
      <c r="E5492" s="195" t="s">
        <v>3</v>
      </c>
      <c r="F5492" s="195">
        <v>1490568</v>
      </c>
      <c r="G5492" s="195"/>
      <c r="H5492" s="196" t="s">
        <v>12193</v>
      </c>
      <c r="I5492" s="197">
        <v>0</v>
      </c>
      <c r="J5492" s="197">
        <v>282.7</v>
      </c>
      <c r="K5492" s="198">
        <f t="shared" si="85"/>
        <v>282.7</v>
      </c>
      <c r="L5492" s="199" t="s">
        <v>1580</v>
      </c>
    </row>
    <row r="5493" spans="1:12" ht="22.5">
      <c r="A5493" s="200">
        <v>526</v>
      </c>
      <c r="B5493" s="193" t="s">
        <v>1411</v>
      </c>
      <c r="C5493" s="194">
        <v>42830</v>
      </c>
      <c r="D5493" s="194" t="s">
        <v>12194</v>
      </c>
      <c r="E5493" s="195" t="s">
        <v>3</v>
      </c>
      <c r="F5493" s="195">
        <v>1490580</v>
      </c>
      <c r="G5493" s="195"/>
      <c r="H5493" s="196" t="s">
        <v>12195</v>
      </c>
      <c r="I5493" s="197">
        <v>0</v>
      </c>
      <c r="J5493" s="197">
        <v>2951</v>
      </c>
      <c r="K5493" s="198">
        <f t="shared" si="85"/>
        <v>2951</v>
      </c>
      <c r="L5493" s="199" t="s">
        <v>1580</v>
      </c>
    </row>
    <row r="5494" spans="1:12" ht="33.75">
      <c r="A5494" s="200">
        <v>212</v>
      </c>
      <c r="B5494" s="193" t="s">
        <v>4956</v>
      </c>
      <c r="C5494" s="194">
        <v>42830</v>
      </c>
      <c r="D5494" s="194" t="s">
        <v>12196</v>
      </c>
      <c r="E5494" s="195" t="s">
        <v>3</v>
      </c>
      <c r="F5494" s="195">
        <v>1490597</v>
      </c>
      <c r="G5494" s="195"/>
      <c r="H5494" s="196" t="s">
        <v>12197</v>
      </c>
      <c r="I5494" s="197">
        <v>0</v>
      </c>
      <c r="J5494" s="197">
        <v>524</v>
      </c>
      <c r="K5494" s="198">
        <f t="shared" si="85"/>
        <v>524</v>
      </c>
      <c r="L5494" s="199" t="s">
        <v>1580</v>
      </c>
    </row>
    <row r="5495" spans="1:12" ht="33.75">
      <c r="A5495" s="200">
        <v>16</v>
      </c>
      <c r="B5495" s="193" t="s">
        <v>1405</v>
      </c>
      <c r="C5495" s="194">
        <v>42830</v>
      </c>
      <c r="D5495" s="194" t="s">
        <v>12198</v>
      </c>
      <c r="E5495" s="195" t="s">
        <v>3</v>
      </c>
      <c r="F5495" s="195">
        <v>1490616</v>
      </c>
      <c r="G5495" s="195"/>
      <c r="H5495" s="196" t="s">
        <v>12199</v>
      </c>
      <c r="I5495" s="197">
        <v>0</v>
      </c>
      <c r="J5495" s="197">
        <v>7984</v>
      </c>
      <c r="K5495" s="198">
        <f t="shared" si="85"/>
        <v>7984</v>
      </c>
      <c r="L5495" s="199" t="s">
        <v>1580</v>
      </c>
    </row>
    <row r="5496" spans="1:12" ht="33.75">
      <c r="A5496" s="200" t="s">
        <v>628</v>
      </c>
      <c r="B5496" s="193" t="s">
        <v>627</v>
      </c>
      <c r="C5496" s="194">
        <v>42830</v>
      </c>
      <c r="D5496" s="194" t="s">
        <v>12200</v>
      </c>
      <c r="E5496" s="195" t="s">
        <v>3</v>
      </c>
      <c r="F5496" s="195">
        <v>1490617</v>
      </c>
      <c r="G5496" s="195"/>
      <c r="H5496" s="196" t="s">
        <v>12201</v>
      </c>
      <c r="I5496" s="197">
        <v>0</v>
      </c>
      <c r="J5496" s="197">
        <v>371</v>
      </c>
      <c r="K5496" s="198">
        <f t="shared" si="85"/>
        <v>371</v>
      </c>
      <c r="L5496" s="199" t="s">
        <v>1580</v>
      </c>
    </row>
    <row r="5497" spans="1:12" ht="22.5">
      <c r="A5497" s="200">
        <v>526</v>
      </c>
      <c r="B5497" s="193" t="s">
        <v>1411</v>
      </c>
      <c r="C5497" s="194">
        <v>42830</v>
      </c>
      <c r="D5497" s="194" t="s">
        <v>12202</v>
      </c>
      <c r="E5497" s="195" t="s">
        <v>3</v>
      </c>
      <c r="F5497" s="195">
        <v>1490619</v>
      </c>
      <c r="G5497" s="195"/>
      <c r="H5497" s="196" t="s">
        <v>6032</v>
      </c>
      <c r="I5497" s="197">
        <v>0</v>
      </c>
      <c r="J5497" s="197">
        <v>91</v>
      </c>
      <c r="K5497" s="198">
        <f t="shared" si="85"/>
        <v>91</v>
      </c>
      <c r="L5497" s="199" t="s">
        <v>1580</v>
      </c>
    </row>
    <row r="5498" spans="1:12" ht="33.75">
      <c r="A5498" s="200" t="s">
        <v>628</v>
      </c>
      <c r="B5498" s="193" t="s">
        <v>627</v>
      </c>
      <c r="C5498" s="194">
        <v>42830</v>
      </c>
      <c r="D5498" s="194" t="s">
        <v>12203</v>
      </c>
      <c r="E5498" s="195" t="s">
        <v>3</v>
      </c>
      <c r="F5498" s="195">
        <v>1490628</v>
      </c>
      <c r="G5498" s="195"/>
      <c r="H5498" s="196" t="s">
        <v>12204</v>
      </c>
      <c r="I5498" s="197">
        <v>0</v>
      </c>
      <c r="J5498" s="197">
        <v>4376</v>
      </c>
      <c r="K5498" s="198">
        <f t="shared" si="85"/>
        <v>4376</v>
      </c>
      <c r="L5498" s="199" t="s">
        <v>1580</v>
      </c>
    </row>
    <row r="5499" spans="1:12" ht="33.75">
      <c r="A5499" s="200" t="s">
        <v>628</v>
      </c>
      <c r="B5499" s="193" t="s">
        <v>627</v>
      </c>
      <c r="C5499" s="194">
        <v>42830</v>
      </c>
      <c r="D5499" s="194" t="s">
        <v>12205</v>
      </c>
      <c r="E5499" s="195" t="s">
        <v>3</v>
      </c>
      <c r="F5499" s="195">
        <v>1490629</v>
      </c>
      <c r="G5499" s="195"/>
      <c r="H5499" s="196" t="s">
        <v>12204</v>
      </c>
      <c r="I5499" s="197">
        <v>0</v>
      </c>
      <c r="J5499" s="197">
        <v>4376</v>
      </c>
      <c r="K5499" s="198">
        <f t="shared" si="85"/>
        <v>4376</v>
      </c>
      <c r="L5499" s="199" t="s">
        <v>1580</v>
      </c>
    </row>
    <row r="5500" spans="1:12" ht="22.5">
      <c r="A5500" s="200">
        <v>526</v>
      </c>
      <c r="B5500" s="193" t="s">
        <v>1411</v>
      </c>
      <c r="C5500" s="194">
        <v>42830</v>
      </c>
      <c r="D5500" s="194" t="s">
        <v>12206</v>
      </c>
      <c r="E5500" s="195" t="s">
        <v>3</v>
      </c>
      <c r="F5500" s="195">
        <v>1490654</v>
      </c>
      <c r="G5500" s="195"/>
      <c r="H5500" s="196" t="s">
        <v>12207</v>
      </c>
      <c r="I5500" s="197">
        <v>0</v>
      </c>
      <c r="J5500" s="197">
        <v>181</v>
      </c>
      <c r="K5500" s="198">
        <f t="shared" si="85"/>
        <v>181</v>
      </c>
      <c r="L5500" s="199" t="s">
        <v>1580</v>
      </c>
    </row>
    <row r="5501" spans="1:12" ht="33.75">
      <c r="A5501" s="200">
        <v>670</v>
      </c>
      <c r="B5501" s="193" t="s">
        <v>1404</v>
      </c>
      <c r="C5501" s="194">
        <v>42831</v>
      </c>
      <c r="D5501" s="194" t="s">
        <v>12208</v>
      </c>
      <c r="E5501" s="195" t="s">
        <v>3</v>
      </c>
      <c r="F5501" s="195">
        <v>1490781</v>
      </c>
      <c r="G5501" s="195"/>
      <c r="H5501" s="196" t="s">
        <v>12209</v>
      </c>
      <c r="I5501" s="197">
        <v>0</v>
      </c>
      <c r="J5501" s="197">
        <v>200000</v>
      </c>
      <c r="K5501" s="198">
        <f t="shared" si="85"/>
        <v>200000</v>
      </c>
      <c r="L5501" s="199" t="s">
        <v>1580</v>
      </c>
    </row>
    <row r="5502" spans="1:12" ht="22.5">
      <c r="A5502" s="200">
        <v>523</v>
      </c>
      <c r="B5502" s="193" t="s">
        <v>1347</v>
      </c>
      <c r="C5502" s="194">
        <v>42831</v>
      </c>
      <c r="D5502" s="194" t="s">
        <v>12210</v>
      </c>
      <c r="E5502" s="195" t="s">
        <v>3</v>
      </c>
      <c r="F5502" s="195">
        <v>1490799</v>
      </c>
      <c r="G5502" s="195"/>
      <c r="H5502" s="196" t="s">
        <v>12211</v>
      </c>
      <c r="I5502" s="197">
        <v>0</v>
      </c>
      <c r="J5502" s="197">
        <v>8748.17</v>
      </c>
      <c r="K5502" s="198">
        <f t="shared" si="85"/>
        <v>8748.17</v>
      </c>
      <c r="L5502" s="199" t="s">
        <v>1580</v>
      </c>
    </row>
    <row r="5503" spans="1:12" ht="33.75">
      <c r="A5503" s="200">
        <v>163</v>
      </c>
      <c r="B5503" s="193" t="s">
        <v>1340</v>
      </c>
      <c r="C5503" s="194">
        <v>42831</v>
      </c>
      <c r="D5503" s="194" t="s">
        <v>12212</v>
      </c>
      <c r="E5503" s="195" t="s">
        <v>3</v>
      </c>
      <c r="F5503" s="195">
        <v>1490820</v>
      </c>
      <c r="G5503" s="195"/>
      <c r="H5503" s="196" t="s">
        <v>12213</v>
      </c>
      <c r="I5503" s="197">
        <v>0</v>
      </c>
      <c r="J5503" s="197">
        <v>922.54</v>
      </c>
      <c r="K5503" s="198">
        <f t="shared" si="85"/>
        <v>922.54</v>
      </c>
      <c r="L5503" s="199" t="s">
        <v>1580</v>
      </c>
    </row>
    <row r="5504" spans="1:12" ht="33.75">
      <c r="A5504" s="200">
        <v>680</v>
      </c>
      <c r="B5504" s="193" t="s">
        <v>6327</v>
      </c>
      <c r="C5504" s="194">
        <v>42831</v>
      </c>
      <c r="D5504" s="194" t="s">
        <v>12214</v>
      </c>
      <c r="E5504" s="195" t="s">
        <v>3</v>
      </c>
      <c r="F5504" s="195">
        <v>1490822</v>
      </c>
      <c r="G5504" s="195"/>
      <c r="H5504" s="196" t="s">
        <v>12215</v>
      </c>
      <c r="I5504" s="197">
        <v>0</v>
      </c>
      <c r="J5504" s="197">
        <v>2000</v>
      </c>
      <c r="K5504" s="198">
        <f t="shared" si="85"/>
        <v>2000</v>
      </c>
      <c r="L5504" s="199" t="s">
        <v>1580</v>
      </c>
    </row>
    <row r="5505" spans="1:12" ht="33.75">
      <c r="A5505" s="200">
        <v>253</v>
      </c>
      <c r="B5505" s="193" t="s">
        <v>5020</v>
      </c>
      <c r="C5505" s="194">
        <v>42831</v>
      </c>
      <c r="D5505" s="194" t="s">
        <v>12216</v>
      </c>
      <c r="E5505" s="195" t="s">
        <v>3</v>
      </c>
      <c r="F5505" s="195">
        <v>1490831</v>
      </c>
      <c r="G5505" s="195"/>
      <c r="H5505" s="196" t="s">
        <v>12217</v>
      </c>
      <c r="I5505" s="197">
        <v>0</v>
      </c>
      <c r="J5505" s="197">
        <v>319442.74</v>
      </c>
      <c r="K5505" s="198">
        <f t="shared" si="85"/>
        <v>319442.74</v>
      </c>
      <c r="L5505" s="199" t="s">
        <v>1580</v>
      </c>
    </row>
    <row r="5506" spans="1:12" ht="33.75">
      <c r="A5506" s="200">
        <v>291</v>
      </c>
      <c r="B5506" s="193" t="s">
        <v>1395</v>
      </c>
      <c r="C5506" s="194">
        <v>42831</v>
      </c>
      <c r="D5506" s="194" t="s">
        <v>12218</v>
      </c>
      <c r="E5506" s="195" t="s">
        <v>3</v>
      </c>
      <c r="F5506" s="195">
        <v>1490842</v>
      </c>
      <c r="G5506" s="195"/>
      <c r="H5506" s="196" t="s">
        <v>12219</v>
      </c>
      <c r="I5506" s="197">
        <v>0</v>
      </c>
      <c r="J5506" s="197">
        <v>12187.4</v>
      </c>
      <c r="K5506" s="198">
        <f t="shared" si="85"/>
        <v>12187.4</v>
      </c>
      <c r="L5506" s="199" t="s">
        <v>1580</v>
      </c>
    </row>
    <row r="5507" spans="1:12" ht="33.75">
      <c r="A5507" s="200">
        <v>340</v>
      </c>
      <c r="B5507" s="193" t="s">
        <v>1401</v>
      </c>
      <c r="C5507" s="194">
        <v>42831</v>
      </c>
      <c r="D5507" s="194" t="s">
        <v>12220</v>
      </c>
      <c r="E5507" s="195" t="s">
        <v>3</v>
      </c>
      <c r="F5507" s="195">
        <v>1490844</v>
      </c>
      <c r="G5507" s="195"/>
      <c r="H5507" s="196" t="s">
        <v>12221</v>
      </c>
      <c r="I5507" s="197">
        <v>0</v>
      </c>
      <c r="J5507" s="197">
        <v>1113</v>
      </c>
      <c r="K5507" s="198">
        <f t="shared" si="85"/>
        <v>1113</v>
      </c>
      <c r="L5507" s="199" t="s">
        <v>1580</v>
      </c>
    </row>
    <row r="5508" spans="1:12" ht="33.75">
      <c r="A5508" s="200">
        <v>340</v>
      </c>
      <c r="B5508" s="193" t="s">
        <v>1401</v>
      </c>
      <c r="C5508" s="194">
        <v>42831</v>
      </c>
      <c r="D5508" s="194" t="s">
        <v>12222</v>
      </c>
      <c r="E5508" s="195" t="s">
        <v>3</v>
      </c>
      <c r="F5508" s="195">
        <v>1490848</v>
      </c>
      <c r="G5508" s="195"/>
      <c r="H5508" s="196" t="s">
        <v>12223</v>
      </c>
      <c r="I5508" s="197">
        <v>0</v>
      </c>
      <c r="J5508" s="197">
        <v>17</v>
      </c>
      <c r="K5508" s="198">
        <f t="shared" si="85"/>
        <v>17</v>
      </c>
      <c r="L5508" s="199" t="s">
        <v>1580</v>
      </c>
    </row>
    <row r="5509" spans="1:12" ht="33.75">
      <c r="A5509" s="200">
        <v>253</v>
      </c>
      <c r="B5509" s="193" t="s">
        <v>5020</v>
      </c>
      <c r="C5509" s="194">
        <v>42831</v>
      </c>
      <c r="D5509" s="194" t="s">
        <v>12224</v>
      </c>
      <c r="E5509" s="195" t="s">
        <v>3</v>
      </c>
      <c r="F5509" s="195">
        <v>1490850</v>
      </c>
      <c r="G5509" s="195"/>
      <c r="H5509" s="196" t="s">
        <v>12225</v>
      </c>
      <c r="I5509" s="197">
        <v>0</v>
      </c>
      <c r="J5509" s="197">
        <v>31698.91</v>
      </c>
      <c r="K5509" s="198">
        <f t="shared" si="85"/>
        <v>31698.91</v>
      </c>
      <c r="L5509" s="199" t="s">
        <v>1580</v>
      </c>
    </row>
    <row r="5510" spans="1:12" ht="33.75">
      <c r="A5510" s="200">
        <v>253</v>
      </c>
      <c r="B5510" s="193" t="s">
        <v>5020</v>
      </c>
      <c r="C5510" s="194">
        <v>42831</v>
      </c>
      <c r="D5510" s="194" t="s">
        <v>12226</v>
      </c>
      <c r="E5510" s="195" t="s">
        <v>3</v>
      </c>
      <c r="F5510" s="195">
        <v>1490852</v>
      </c>
      <c r="G5510" s="195"/>
      <c r="H5510" s="196" t="s">
        <v>12227</v>
      </c>
      <c r="I5510" s="197">
        <v>0</v>
      </c>
      <c r="J5510" s="197">
        <v>1617170.95</v>
      </c>
      <c r="K5510" s="198">
        <f t="shared" si="85"/>
        <v>1617170.95</v>
      </c>
      <c r="L5510" s="199" t="s">
        <v>1580</v>
      </c>
    </row>
    <row r="5511" spans="1:12" ht="33.75">
      <c r="A5511" s="200">
        <v>253</v>
      </c>
      <c r="B5511" s="193" t="s">
        <v>5020</v>
      </c>
      <c r="C5511" s="194">
        <v>42831</v>
      </c>
      <c r="D5511" s="194" t="s">
        <v>12228</v>
      </c>
      <c r="E5511" s="195" t="s">
        <v>3</v>
      </c>
      <c r="F5511" s="195">
        <v>1490855</v>
      </c>
      <c r="G5511" s="195"/>
      <c r="H5511" s="196" t="s">
        <v>12229</v>
      </c>
      <c r="I5511" s="197">
        <v>0</v>
      </c>
      <c r="J5511" s="197">
        <v>200000</v>
      </c>
      <c r="K5511" s="198">
        <f t="shared" si="85"/>
        <v>200000</v>
      </c>
      <c r="L5511" s="199" t="s">
        <v>1580</v>
      </c>
    </row>
    <row r="5512" spans="1:12" ht="33.75">
      <c r="A5512" s="200">
        <v>670</v>
      </c>
      <c r="B5512" s="193" t="s">
        <v>1404</v>
      </c>
      <c r="C5512" s="194">
        <v>42831</v>
      </c>
      <c r="D5512" s="194" t="s">
        <v>12230</v>
      </c>
      <c r="E5512" s="195" t="s">
        <v>3</v>
      </c>
      <c r="F5512" s="195">
        <v>1490856</v>
      </c>
      <c r="G5512" s="195"/>
      <c r="H5512" s="196" t="s">
        <v>12231</v>
      </c>
      <c r="I5512" s="197">
        <v>0</v>
      </c>
      <c r="J5512" s="197">
        <v>7299.8</v>
      </c>
      <c r="K5512" s="198">
        <f t="shared" si="85"/>
        <v>7299.8</v>
      </c>
      <c r="L5512" s="199" t="s">
        <v>1580</v>
      </c>
    </row>
    <row r="5513" spans="1:12" ht="33.75">
      <c r="A5513" s="200">
        <v>526</v>
      </c>
      <c r="B5513" s="193" t="s">
        <v>1411</v>
      </c>
      <c r="C5513" s="194">
        <v>42831</v>
      </c>
      <c r="D5513" s="194" t="s">
        <v>12232</v>
      </c>
      <c r="E5513" s="195" t="s">
        <v>3</v>
      </c>
      <c r="F5513" s="195">
        <v>1490866</v>
      </c>
      <c r="G5513" s="195"/>
      <c r="H5513" s="196" t="s">
        <v>12233</v>
      </c>
      <c r="I5513" s="197">
        <v>0</v>
      </c>
      <c r="J5513" s="197">
        <v>11847.78</v>
      </c>
      <c r="K5513" s="198">
        <f t="shared" ref="K5513:K5576" si="86">+I5513+J5513</f>
        <v>11847.78</v>
      </c>
      <c r="L5513" s="199" t="s">
        <v>1580</v>
      </c>
    </row>
    <row r="5514" spans="1:12" ht="33.75">
      <c r="A5514" s="200">
        <v>526</v>
      </c>
      <c r="B5514" s="193" t="s">
        <v>1411</v>
      </c>
      <c r="C5514" s="194">
        <v>42831</v>
      </c>
      <c r="D5514" s="194" t="s">
        <v>12234</v>
      </c>
      <c r="E5514" s="195" t="s">
        <v>3</v>
      </c>
      <c r="F5514" s="195">
        <v>1490868</v>
      </c>
      <c r="G5514" s="195"/>
      <c r="H5514" s="196" t="s">
        <v>12235</v>
      </c>
      <c r="I5514" s="197">
        <v>0</v>
      </c>
      <c r="J5514" s="197">
        <v>1847.42</v>
      </c>
      <c r="K5514" s="198">
        <f t="shared" si="86"/>
        <v>1847.42</v>
      </c>
      <c r="L5514" s="199" t="s">
        <v>1580</v>
      </c>
    </row>
    <row r="5515" spans="1:12" ht="33.75">
      <c r="A5515" s="200">
        <v>41</v>
      </c>
      <c r="B5515" s="193" t="s">
        <v>1421</v>
      </c>
      <c r="C5515" s="194">
        <v>42831</v>
      </c>
      <c r="D5515" s="194" t="s">
        <v>12236</v>
      </c>
      <c r="E5515" s="195" t="s">
        <v>3</v>
      </c>
      <c r="F5515" s="195">
        <v>1490757</v>
      </c>
      <c r="G5515" s="195"/>
      <c r="H5515" s="196" t="s">
        <v>12237</v>
      </c>
      <c r="I5515" s="197">
        <v>0</v>
      </c>
      <c r="J5515" s="197">
        <v>1822.5</v>
      </c>
      <c r="K5515" s="198">
        <f t="shared" si="86"/>
        <v>1822.5</v>
      </c>
      <c r="L5515" s="199" t="s">
        <v>1580</v>
      </c>
    </row>
    <row r="5516" spans="1:12" ht="22.5">
      <c r="A5516" s="200">
        <v>16</v>
      </c>
      <c r="B5516" s="193" t="s">
        <v>1405</v>
      </c>
      <c r="C5516" s="194">
        <v>42831</v>
      </c>
      <c r="D5516" s="194" t="s">
        <v>12238</v>
      </c>
      <c r="E5516" s="195" t="s">
        <v>3</v>
      </c>
      <c r="F5516" s="195">
        <v>1490768</v>
      </c>
      <c r="G5516" s="195"/>
      <c r="H5516" s="196" t="s">
        <v>12239</v>
      </c>
      <c r="I5516" s="197">
        <v>0</v>
      </c>
      <c r="J5516" s="197">
        <v>19418</v>
      </c>
      <c r="K5516" s="198">
        <f t="shared" si="86"/>
        <v>19418</v>
      </c>
      <c r="L5516" s="199" t="s">
        <v>1580</v>
      </c>
    </row>
    <row r="5517" spans="1:12" ht="22.5">
      <c r="A5517" s="200">
        <v>16</v>
      </c>
      <c r="B5517" s="193" t="s">
        <v>1405</v>
      </c>
      <c r="C5517" s="194">
        <v>42831</v>
      </c>
      <c r="D5517" s="194" t="s">
        <v>12240</v>
      </c>
      <c r="E5517" s="195" t="s">
        <v>3</v>
      </c>
      <c r="F5517" s="195">
        <v>1490782</v>
      </c>
      <c r="G5517" s="195"/>
      <c r="H5517" s="196" t="s">
        <v>12241</v>
      </c>
      <c r="I5517" s="197">
        <v>0</v>
      </c>
      <c r="J5517" s="197">
        <v>1966</v>
      </c>
      <c r="K5517" s="198">
        <f t="shared" si="86"/>
        <v>1966</v>
      </c>
      <c r="L5517" s="199" t="s">
        <v>1580</v>
      </c>
    </row>
    <row r="5518" spans="1:12" ht="22.5">
      <c r="A5518" s="200">
        <v>526</v>
      </c>
      <c r="B5518" s="193" t="s">
        <v>1411</v>
      </c>
      <c r="C5518" s="194">
        <v>42831</v>
      </c>
      <c r="D5518" s="194" t="s">
        <v>12242</v>
      </c>
      <c r="E5518" s="195" t="s">
        <v>3</v>
      </c>
      <c r="F5518" s="195">
        <v>1490811</v>
      </c>
      <c r="G5518" s="195"/>
      <c r="H5518" s="196" t="s">
        <v>12243</v>
      </c>
      <c r="I5518" s="197">
        <v>0</v>
      </c>
      <c r="J5518" s="197">
        <v>80</v>
      </c>
      <c r="K5518" s="198">
        <f t="shared" si="86"/>
        <v>80</v>
      </c>
      <c r="L5518" s="199" t="s">
        <v>1580</v>
      </c>
    </row>
    <row r="5519" spans="1:12" ht="33.75">
      <c r="A5519" s="200" t="s">
        <v>628</v>
      </c>
      <c r="B5519" s="193" t="s">
        <v>627</v>
      </c>
      <c r="C5519" s="194">
        <v>42831</v>
      </c>
      <c r="D5519" s="194" t="s">
        <v>12244</v>
      </c>
      <c r="E5519" s="195" t="s">
        <v>3</v>
      </c>
      <c r="F5519" s="195">
        <v>1490840</v>
      </c>
      <c r="G5519" s="195"/>
      <c r="H5519" s="196" t="s">
        <v>12245</v>
      </c>
      <c r="I5519" s="197">
        <v>0</v>
      </c>
      <c r="J5519" s="197">
        <v>2192.88</v>
      </c>
      <c r="K5519" s="198">
        <f t="shared" si="86"/>
        <v>2192.88</v>
      </c>
      <c r="L5519" s="199" t="s">
        <v>1580</v>
      </c>
    </row>
    <row r="5520" spans="1:12" ht="33.75">
      <c r="A5520" s="200" t="s">
        <v>628</v>
      </c>
      <c r="B5520" s="193" t="s">
        <v>627</v>
      </c>
      <c r="C5520" s="194">
        <v>42831</v>
      </c>
      <c r="D5520" s="194" t="s">
        <v>12246</v>
      </c>
      <c r="E5520" s="195" t="s">
        <v>3</v>
      </c>
      <c r="F5520" s="195">
        <v>1490841</v>
      </c>
      <c r="G5520" s="195"/>
      <c r="H5520" s="196" t="s">
        <v>12247</v>
      </c>
      <c r="I5520" s="197">
        <v>0</v>
      </c>
      <c r="J5520" s="197">
        <v>10133.33</v>
      </c>
      <c r="K5520" s="198">
        <f t="shared" si="86"/>
        <v>10133.33</v>
      </c>
      <c r="L5520" s="199" t="s">
        <v>1580</v>
      </c>
    </row>
    <row r="5521" spans="1:12" ht="33.75">
      <c r="A5521" s="200" t="s">
        <v>628</v>
      </c>
      <c r="B5521" s="193" t="s">
        <v>627</v>
      </c>
      <c r="C5521" s="194">
        <v>42831</v>
      </c>
      <c r="D5521" s="194" t="s">
        <v>12248</v>
      </c>
      <c r="E5521" s="195" t="s">
        <v>3</v>
      </c>
      <c r="F5521" s="195">
        <v>1490884</v>
      </c>
      <c r="G5521" s="195"/>
      <c r="H5521" s="196" t="s">
        <v>12249</v>
      </c>
      <c r="I5521" s="197">
        <v>0</v>
      </c>
      <c r="J5521" s="197">
        <v>58</v>
      </c>
      <c r="K5521" s="198">
        <f t="shared" si="86"/>
        <v>58</v>
      </c>
      <c r="L5521" s="199" t="s">
        <v>1580</v>
      </c>
    </row>
    <row r="5522" spans="1:12" ht="22.5">
      <c r="A5522" s="200">
        <v>86</v>
      </c>
      <c r="B5522" s="193" t="s">
        <v>1409</v>
      </c>
      <c r="C5522" s="194">
        <v>42831</v>
      </c>
      <c r="D5522" s="194" t="s">
        <v>12250</v>
      </c>
      <c r="E5522" s="195" t="s">
        <v>3</v>
      </c>
      <c r="F5522" s="195">
        <v>1490885</v>
      </c>
      <c r="G5522" s="195"/>
      <c r="H5522" s="196" t="s">
        <v>12251</v>
      </c>
      <c r="I5522" s="197">
        <v>0</v>
      </c>
      <c r="J5522" s="197">
        <v>1650</v>
      </c>
      <c r="K5522" s="198">
        <f t="shared" si="86"/>
        <v>1650</v>
      </c>
      <c r="L5522" s="199" t="s">
        <v>1580</v>
      </c>
    </row>
    <row r="5523" spans="1:12" ht="33.75">
      <c r="A5523" s="200" t="s">
        <v>628</v>
      </c>
      <c r="B5523" s="193" t="s">
        <v>627</v>
      </c>
      <c r="C5523" s="194">
        <v>42831</v>
      </c>
      <c r="D5523" s="194" t="s">
        <v>12252</v>
      </c>
      <c r="E5523" s="195" t="s">
        <v>3</v>
      </c>
      <c r="F5523" s="195">
        <v>1490886</v>
      </c>
      <c r="G5523" s="195"/>
      <c r="H5523" s="196" t="s">
        <v>12253</v>
      </c>
      <c r="I5523" s="197">
        <v>0</v>
      </c>
      <c r="J5523" s="197">
        <v>193</v>
      </c>
      <c r="K5523" s="198">
        <f t="shared" si="86"/>
        <v>193</v>
      </c>
      <c r="L5523" s="199" t="s">
        <v>1580</v>
      </c>
    </row>
    <row r="5524" spans="1:12" ht="22.5">
      <c r="A5524" s="200">
        <v>86</v>
      </c>
      <c r="B5524" s="193" t="s">
        <v>1409</v>
      </c>
      <c r="C5524" s="194">
        <v>42831</v>
      </c>
      <c r="D5524" s="194" t="s">
        <v>12254</v>
      </c>
      <c r="E5524" s="195" t="s">
        <v>3</v>
      </c>
      <c r="F5524" s="195">
        <v>1490887</v>
      </c>
      <c r="G5524" s="195"/>
      <c r="H5524" s="196" t="s">
        <v>12255</v>
      </c>
      <c r="I5524" s="197">
        <v>0</v>
      </c>
      <c r="J5524" s="197">
        <v>724.2</v>
      </c>
      <c r="K5524" s="198">
        <f t="shared" si="86"/>
        <v>724.2</v>
      </c>
      <c r="L5524" s="199" t="s">
        <v>1580</v>
      </c>
    </row>
    <row r="5525" spans="1:12" ht="33.75">
      <c r="A5525" s="200" t="s">
        <v>628</v>
      </c>
      <c r="B5525" s="193" t="s">
        <v>627</v>
      </c>
      <c r="C5525" s="194">
        <v>42831</v>
      </c>
      <c r="D5525" s="194" t="s">
        <v>12256</v>
      </c>
      <c r="E5525" s="195" t="s">
        <v>3</v>
      </c>
      <c r="F5525" s="195">
        <v>1490888</v>
      </c>
      <c r="G5525" s="195"/>
      <c r="H5525" s="196" t="s">
        <v>12257</v>
      </c>
      <c r="I5525" s="197">
        <v>0</v>
      </c>
      <c r="J5525" s="197">
        <v>97</v>
      </c>
      <c r="K5525" s="198">
        <f t="shared" si="86"/>
        <v>97</v>
      </c>
      <c r="L5525" s="199" t="s">
        <v>1580</v>
      </c>
    </row>
    <row r="5526" spans="1:12" ht="22.5">
      <c r="A5526" s="200">
        <v>86</v>
      </c>
      <c r="B5526" s="193" t="s">
        <v>1409</v>
      </c>
      <c r="C5526" s="194">
        <v>42831</v>
      </c>
      <c r="D5526" s="194" t="s">
        <v>12258</v>
      </c>
      <c r="E5526" s="195" t="s">
        <v>3</v>
      </c>
      <c r="F5526" s="195">
        <v>1490889</v>
      </c>
      <c r="G5526" s="195"/>
      <c r="H5526" s="196" t="s">
        <v>12255</v>
      </c>
      <c r="I5526" s="197">
        <v>0</v>
      </c>
      <c r="J5526" s="197">
        <v>720.64</v>
      </c>
      <c r="K5526" s="198">
        <f t="shared" si="86"/>
        <v>720.64</v>
      </c>
      <c r="L5526" s="199" t="s">
        <v>1580</v>
      </c>
    </row>
    <row r="5527" spans="1:12" ht="33.75">
      <c r="A5527" s="200">
        <v>86</v>
      </c>
      <c r="B5527" s="193" t="s">
        <v>1409</v>
      </c>
      <c r="C5527" s="194">
        <v>42831</v>
      </c>
      <c r="D5527" s="194" t="s">
        <v>12259</v>
      </c>
      <c r="E5527" s="195" t="s">
        <v>3</v>
      </c>
      <c r="F5527" s="195">
        <v>1490892</v>
      </c>
      <c r="G5527" s="195"/>
      <c r="H5527" s="196" t="s">
        <v>12260</v>
      </c>
      <c r="I5527" s="197">
        <v>0</v>
      </c>
      <c r="J5527" s="197">
        <v>303.01</v>
      </c>
      <c r="K5527" s="198">
        <f t="shared" si="86"/>
        <v>303.01</v>
      </c>
      <c r="L5527" s="199" t="s">
        <v>1580</v>
      </c>
    </row>
    <row r="5528" spans="1:12" ht="22.5">
      <c r="A5528" s="200">
        <v>586</v>
      </c>
      <c r="B5528" s="193" t="s">
        <v>1399</v>
      </c>
      <c r="C5528" s="194">
        <v>42831</v>
      </c>
      <c r="D5528" s="194" t="s">
        <v>12261</v>
      </c>
      <c r="E5528" s="195" t="s">
        <v>3</v>
      </c>
      <c r="F5528" s="195">
        <v>1490922</v>
      </c>
      <c r="G5528" s="195"/>
      <c r="H5528" s="196" t="s">
        <v>12262</v>
      </c>
      <c r="I5528" s="197">
        <v>0</v>
      </c>
      <c r="J5528" s="197">
        <v>115</v>
      </c>
      <c r="K5528" s="198">
        <f t="shared" si="86"/>
        <v>115</v>
      </c>
      <c r="L5528" s="199" t="s">
        <v>1580</v>
      </c>
    </row>
    <row r="5529" spans="1:12" ht="22.5">
      <c r="A5529" s="200">
        <v>586</v>
      </c>
      <c r="B5529" s="193" t="s">
        <v>1399</v>
      </c>
      <c r="C5529" s="194">
        <v>42831</v>
      </c>
      <c r="D5529" s="194" t="s">
        <v>12263</v>
      </c>
      <c r="E5529" s="195" t="s">
        <v>3</v>
      </c>
      <c r="F5529" s="195">
        <v>1490923</v>
      </c>
      <c r="G5529" s="195"/>
      <c r="H5529" s="196" t="s">
        <v>12264</v>
      </c>
      <c r="I5529" s="197">
        <v>0</v>
      </c>
      <c r="J5529" s="197">
        <v>173</v>
      </c>
      <c r="K5529" s="198">
        <f t="shared" si="86"/>
        <v>173</v>
      </c>
      <c r="L5529" s="199" t="s">
        <v>1580</v>
      </c>
    </row>
    <row r="5530" spans="1:12" ht="33.75">
      <c r="A5530" s="200">
        <v>222</v>
      </c>
      <c r="B5530" s="193" t="s">
        <v>1398</v>
      </c>
      <c r="C5530" s="194">
        <v>42831</v>
      </c>
      <c r="D5530" s="194" t="s">
        <v>12265</v>
      </c>
      <c r="E5530" s="195" t="s">
        <v>3</v>
      </c>
      <c r="F5530" s="195">
        <v>1490957</v>
      </c>
      <c r="G5530" s="195"/>
      <c r="H5530" s="196" t="s">
        <v>12266</v>
      </c>
      <c r="I5530" s="197">
        <v>0</v>
      </c>
      <c r="J5530" s="197">
        <v>300</v>
      </c>
      <c r="K5530" s="198">
        <f t="shared" si="86"/>
        <v>300</v>
      </c>
      <c r="L5530" s="199" t="s">
        <v>1580</v>
      </c>
    </row>
    <row r="5531" spans="1:12" ht="33.75">
      <c r="A5531" s="200" t="s">
        <v>628</v>
      </c>
      <c r="B5531" s="193" t="s">
        <v>627</v>
      </c>
      <c r="C5531" s="194">
        <v>42831</v>
      </c>
      <c r="D5531" s="194" t="s">
        <v>12267</v>
      </c>
      <c r="E5531" s="195" t="s">
        <v>3</v>
      </c>
      <c r="F5531" s="195">
        <v>1490981</v>
      </c>
      <c r="G5531" s="195"/>
      <c r="H5531" s="196" t="s">
        <v>12268</v>
      </c>
      <c r="I5531" s="197">
        <v>0</v>
      </c>
      <c r="J5531" s="197">
        <v>31.3</v>
      </c>
      <c r="K5531" s="198">
        <f t="shared" si="86"/>
        <v>31.3</v>
      </c>
      <c r="L5531" s="199" t="s">
        <v>1580</v>
      </c>
    </row>
    <row r="5532" spans="1:12" ht="33.75">
      <c r="A5532" s="200" t="s">
        <v>628</v>
      </c>
      <c r="B5532" s="193" t="s">
        <v>627</v>
      </c>
      <c r="C5532" s="194">
        <v>42831</v>
      </c>
      <c r="D5532" s="194" t="s">
        <v>12269</v>
      </c>
      <c r="E5532" s="195" t="s">
        <v>3</v>
      </c>
      <c r="F5532" s="195">
        <v>1490984</v>
      </c>
      <c r="G5532" s="195"/>
      <c r="H5532" s="196" t="s">
        <v>12270</v>
      </c>
      <c r="I5532" s="197">
        <v>0</v>
      </c>
      <c r="J5532" s="197">
        <v>249</v>
      </c>
      <c r="K5532" s="198">
        <f t="shared" si="86"/>
        <v>249</v>
      </c>
      <c r="L5532" s="199" t="s">
        <v>1580</v>
      </c>
    </row>
    <row r="5533" spans="1:12" ht="33.75">
      <c r="A5533" s="200">
        <v>48</v>
      </c>
      <c r="B5533" s="193" t="s">
        <v>1336</v>
      </c>
      <c r="C5533" s="194">
        <v>42831</v>
      </c>
      <c r="D5533" s="194" t="s">
        <v>12271</v>
      </c>
      <c r="E5533" s="195" t="s">
        <v>3</v>
      </c>
      <c r="F5533" s="195">
        <v>1490987</v>
      </c>
      <c r="G5533" s="195"/>
      <c r="H5533" s="196" t="s">
        <v>12272</v>
      </c>
      <c r="I5533" s="197">
        <v>0</v>
      </c>
      <c r="J5533" s="197">
        <v>6</v>
      </c>
      <c r="K5533" s="198">
        <f t="shared" si="86"/>
        <v>6</v>
      </c>
      <c r="L5533" s="199" t="s">
        <v>1580</v>
      </c>
    </row>
    <row r="5534" spans="1:12" ht="33.75">
      <c r="A5534" s="200" t="s">
        <v>628</v>
      </c>
      <c r="B5534" s="193" t="s">
        <v>627</v>
      </c>
      <c r="C5534" s="194">
        <v>42831</v>
      </c>
      <c r="D5534" s="194" t="s">
        <v>12273</v>
      </c>
      <c r="E5534" s="195" t="s">
        <v>3</v>
      </c>
      <c r="F5534" s="195">
        <v>1490996</v>
      </c>
      <c r="G5534" s="195"/>
      <c r="H5534" s="196" t="s">
        <v>12274</v>
      </c>
      <c r="I5534" s="197">
        <v>0</v>
      </c>
      <c r="J5534" s="197">
        <v>307.64</v>
      </c>
      <c r="K5534" s="198">
        <f t="shared" si="86"/>
        <v>307.64</v>
      </c>
      <c r="L5534" s="199" t="s">
        <v>1580</v>
      </c>
    </row>
    <row r="5535" spans="1:12" ht="33.75">
      <c r="A5535" s="200">
        <v>46</v>
      </c>
      <c r="B5535" s="193" t="s">
        <v>1402</v>
      </c>
      <c r="C5535" s="194">
        <v>42831</v>
      </c>
      <c r="D5535" s="194" t="s">
        <v>12275</v>
      </c>
      <c r="E5535" s="195" t="s">
        <v>3</v>
      </c>
      <c r="F5535" s="195">
        <v>1491035</v>
      </c>
      <c r="G5535" s="195"/>
      <c r="H5535" s="196" t="s">
        <v>12276</v>
      </c>
      <c r="I5535" s="197">
        <v>0</v>
      </c>
      <c r="J5535" s="197">
        <v>416.41</v>
      </c>
      <c r="K5535" s="198">
        <f t="shared" si="86"/>
        <v>416.41</v>
      </c>
      <c r="L5535" s="199" t="s">
        <v>1580</v>
      </c>
    </row>
    <row r="5536" spans="1:12" ht="33.75">
      <c r="A5536" s="200">
        <v>46</v>
      </c>
      <c r="B5536" s="193" t="s">
        <v>1402</v>
      </c>
      <c r="C5536" s="194">
        <v>42831</v>
      </c>
      <c r="D5536" s="194" t="s">
        <v>12277</v>
      </c>
      <c r="E5536" s="195" t="s">
        <v>3</v>
      </c>
      <c r="F5536" s="195">
        <v>1491036</v>
      </c>
      <c r="G5536" s="195"/>
      <c r="H5536" s="196" t="s">
        <v>12278</v>
      </c>
      <c r="I5536" s="197">
        <v>0</v>
      </c>
      <c r="J5536" s="197">
        <v>1</v>
      </c>
      <c r="K5536" s="198">
        <f t="shared" si="86"/>
        <v>1</v>
      </c>
      <c r="L5536" s="199" t="s">
        <v>1580</v>
      </c>
    </row>
    <row r="5537" spans="1:12" ht="22.5">
      <c r="A5537" s="200">
        <v>586</v>
      </c>
      <c r="B5537" s="193" t="s">
        <v>1399</v>
      </c>
      <c r="C5537" s="194">
        <v>42831</v>
      </c>
      <c r="D5537" s="194" t="s">
        <v>12279</v>
      </c>
      <c r="E5537" s="195" t="s">
        <v>3</v>
      </c>
      <c r="F5537" s="195">
        <v>1491039</v>
      </c>
      <c r="G5537" s="195"/>
      <c r="H5537" s="196" t="s">
        <v>12280</v>
      </c>
      <c r="I5537" s="197">
        <v>0</v>
      </c>
      <c r="J5537" s="197">
        <v>60</v>
      </c>
      <c r="K5537" s="198">
        <f t="shared" si="86"/>
        <v>60</v>
      </c>
      <c r="L5537" s="199" t="s">
        <v>1580</v>
      </c>
    </row>
    <row r="5538" spans="1:12" ht="33.75">
      <c r="A5538" s="200">
        <v>46</v>
      </c>
      <c r="B5538" s="193" t="s">
        <v>1402</v>
      </c>
      <c r="C5538" s="194">
        <v>42831</v>
      </c>
      <c r="D5538" s="194" t="s">
        <v>12281</v>
      </c>
      <c r="E5538" s="195" t="s">
        <v>3</v>
      </c>
      <c r="F5538" s="195">
        <v>1491040</v>
      </c>
      <c r="G5538" s="195"/>
      <c r="H5538" s="196" t="s">
        <v>12282</v>
      </c>
      <c r="I5538" s="197">
        <v>0</v>
      </c>
      <c r="J5538" s="197">
        <v>200.97</v>
      </c>
      <c r="K5538" s="198">
        <f t="shared" si="86"/>
        <v>200.97</v>
      </c>
      <c r="L5538" s="199" t="s">
        <v>1580</v>
      </c>
    </row>
    <row r="5539" spans="1:12" ht="33.75">
      <c r="A5539" s="200">
        <v>46</v>
      </c>
      <c r="B5539" s="193" t="s">
        <v>1402</v>
      </c>
      <c r="C5539" s="194">
        <v>42831</v>
      </c>
      <c r="D5539" s="194" t="s">
        <v>12283</v>
      </c>
      <c r="E5539" s="195" t="s">
        <v>3</v>
      </c>
      <c r="F5539" s="195">
        <v>1491043</v>
      </c>
      <c r="G5539" s="195"/>
      <c r="H5539" s="196" t="s">
        <v>12284</v>
      </c>
      <c r="I5539" s="197">
        <v>0</v>
      </c>
      <c r="J5539" s="197">
        <v>11.96</v>
      </c>
      <c r="K5539" s="198">
        <f t="shared" si="86"/>
        <v>11.96</v>
      </c>
      <c r="L5539" s="199" t="s">
        <v>1580</v>
      </c>
    </row>
    <row r="5540" spans="1:12" ht="33.75">
      <c r="A5540" s="200">
        <v>20</v>
      </c>
      <c r="B5540" s="193" t="s">
        <v>1412</v>
      </c>
      <c r="C5540" s="194">
        <v>42832</v>
      </c>
      <c r="D5540" s="194" t="s">
        <v>12285</v>
      </c>
      <c r="E5540" s="195" t="s">
        <v>3</v>
      </c>
      <c r="F5540" s="195">
        <v>1491161</v>
      </c>
      <c r="G5540" s="195"/>
      <c r="H5540" s="196" t="s">
        <v>12286</v>
      </c>
      <c r="I5540" s="197">
        <v>0</v>
      </c>
      <c r="J5540" s="197">
        <v>980524.8</v>
      </c>
      <c r="K5540" s="198">
        <f t="shared" si="86"/>
        <v>980524.8</v>
      </c>
      <c r="L5540" s="199" t="s">
        <v>1580</v>
      </c>
    </row>
    <row r="5541" spans="1:12" ht="45">
      <c r="A5541" s="200">
        <v>587</v>
      </c>
      <c r="B5541" s="193" t="s">
        <v>6138</v>
      </c>
      <c r="C5541" s="194">
        <v>42832</v>
      </c>
      <c r="D5541" s="194" t="s">
        <v>12287</v>
      </c>
      <c r="E5541" s="195" t="s">
        <v>3</v>
      </c>
      <c r="F5541" s="195">
        <v>1491204</v>
      </c>
      <c r="G5541" s="195"/>
      <c r="H5541" s="196" t="s">
        <v>12288</v>
      </c>
      <c r="I5541" s="197">
        <v>0</v>
      </c>
      <c r="J5541" s="197">
        <v>50.43</v>
      </c>
      <c r="K5541" s="198">
        <f t="shared" si="86"/>
        <v>50.43</v>
      </c>
      <c r="L5541" s="199" t="s">
        <v>1580</v>
      </c>
    </row>
    <row r="5542" spans="1:12" ht="33.75">
      <c r="A5542" s="193" t="s">
        <v>628</v>
      </c>
      <c r="B5542" s="193" t="s">
        <v>627</v>
      </c>
      <c r="C5542" s="194">
        <v>42832</v>
      </c>
      <c r="D5542" s="194" t="s">
        <v>12289</v>
      </c>
      <c r="E5542" s="195" t="s">
        <v>3</v>
      </c>
      <c r="F5542" s="195">
        <v>1491206</v>
      </c>
      <c r="G5542" s="195"/>
      <c r="H5542" s="196" t="s">
        <v>12290</v>
      </c>
      <c r="I5542" s="197">
        <v>0</v>
      </c>
      <c r="J5542" s="197">
        <v>11803.85</v>
      </c>
      <c r="K5542" s="198">
        <f t="shared" si="86"/>
        <v>11803.85</v>
      </c>
      <c r="L5542" s="199" t="s">
        <v>1580</v>
      </c>
    </row>
    <row r="5543" spans="1:12" ht="22.5">
      <c r="A5543" s="200">
        <v>523</v>
      </c>
      <c r="B5543" s="193" t="s">
        <v>1347</v>
      </c>
      <c r="C5543" s="194">
        <v>42832</v>
      </c>
      <c r="D5543" s="194" t="s">
        <v>12291</v>
      </c>
      <c r="E5543" s="195" t="s">
        <v>3</v>
      </c>
      <c r="F5543" s="195">
        <v>1491238</v>
      </c>
      <c r="G5543" s="195"/>
      <c r="H5543" s="196" t="s">
        <v>12292</v>
      </c>
      <c r="I5543" s="197">
        <v>0</v>
      </c>
      <c r="J5543" s="197">
        <v>3808.5</v>
      </c>
      <c r="K5543" s="198">
        <f t="shared" si="86"/>
        <v>3808.5</v>
      </c>
      <c r="L5543" s="199" t="s">
        <v>1580</v>
      </c>
    </row>
    <row r="5544" spans="1:12" ht="33.75">
      <c r="A5544" s="200" t="s">
        <v>628</v>
      </c>
      <c r="B5544" s="193" t="s">
        <v>627</v>
      </c>
      <c r="C5544" s="194">
        <v>42832</v>
      </c>
      <c r="D5544" s="194" t="s">
        <v>12293</v>
      </c>
      <c r="E5544" s="195" t="s">
        <v>3</v>
      </c>
      <c r="F5544" s="195">
        <v>1491246</v>
      </c>
      <c r="G5544" s="195"/>
      <c r="H5544" s="196" t="s">
        <v>12294</v>
      </c>
      <c r="I5544" s="197">
        <v>0</v>
      </c>
      <c r="J5544" s="197">
        <v>20.05</v>
      </c>
      <c r="K5544" s="198">
        <f t="shared" si="86"/>
        <v>20.05</v>
      </c>
      <c r="L5544" s="199" t="s">
        <v>1580</v>
      </c>
    </row>
    <row r="5545" spans="1:12" ht="22.5">
      <c r="A5545" s="200">
        <v>15</v>
      </c>
      <c r="B5545" s="193" t="s">
        <v>1265</v>
      </c>
      <c r="C5545" s="194">
        <v>42832</v>
      </c>
      <c r="D5545" s="194" t="s">
        <v>12295</v>
      </c>
      <c r="E5545" s="195" t="s">
        <v>3</v>
      </c>
      <c r="F5545" s="195">
        <v>1491268</v>
      </c>
      <c r="G5545" s="195"/>
      <c r="H5545" s="196" t="s">
        <v>12296</v>
      </c>
      <c r="I5545" s="197">
        <v>0</v>
      </c>
      <c r="J5545" s="197">
        <v>720</v>
      </c>
      <c r="K5545" s="198">
        <f t="shared" si="86"/>
        <v>720</v>
      </c>
      <c r="L5545" s="199" t="s">
        <v>1580</v>
      </c>
    </row>
    <row r="5546" spans="1:12" ht="22.5">
      <c r="A5546" s="200">
        <v>15</v>
      </c>
      <c r="B5546" s="193" t="s">
        <v>1265</v>
      </c>
      <c r="C5546" s="194">
        <v>42832</v>
      </c>
      <c r="D5546" s="194" t="s">
        <v>12297</v>
      </c>
      <c r="E5546" s="195" t="s">
        <v>3</v>
      </c>
      <c r="F5546" s="195">
        <v>1491270</v>
      </c>
      <c r="G5546" s="195"/>
      <c r="H5546" s="196" t="s">
        <v>12298</v>
      </c>
      <c r="I5546" s="197">
        <v>0</v>
      </c>
      <c r="J5546" s="197">
        <v>1770</v>
      </c>
      <c r="K5546" s="198">
        <f t="shared" si="86"/>
        <v>1770</v>
      </c>
      <c r="L5546" s="199" t="s">
        <v>1580</v>
      </c>
    </row>
    <row r="5547" spans="1:12" ht="22.5">
      <c r="A5547" s="200">
        <v>15</v>
      </c>
      <c r="B5547" s="193" t="s">
        <v>1265</v>
      </c>
      <c r="C5547" s="194">
        <v>42832</v>
      </c>
      <c r="D5547" s="194" t="s">
        <v>12299</v>
      </c>
      <c r="E5547" s="195" t="s">
        <v>3</v>
      </c>
      <c r="F5547" s="195">
        <v>1491272</v>
      </c>
      <c r="G5547" s="195"/>
      <c r="H5547" s="196" t="s">
        <v>12300</v>
      </c>
      <c r="I5547" s="197">
        <v>0</v>
      </c>
      <c r="J5547" s="197">
        <v>1599</v>
      </c>
      <c r="K5547" s="198">
        <f t="shared" si="86"/>
        <v>1599</v>
      </c>
      <c r="L5547" s="199" t="s">
        <v>1580</v>
      </c>
    </row>
    <row r="5548" spans="1:12" ht="33.75">
      <c r="A5548" s="200">
        <v>660</v>
      </c>
      <c r="B5548" s="193" t="s">
        <v>1327</v>
      </c>
      <c r="C5548" s="194">
        <v>42832</v>
      </c>
      <c r="D5548" s="194" t="s">
        <v>12301</v>
      </c>
      <c r="E5548" s="195" t="s">
        <v>3</v>
      </c>
      <c r="F5548" s="195">
        <v>1491275</v>
      </c>
      <c r="G5548" s="195"/>
      <c r="H5548" s="196" t="s">
        <v>12302</v>
      </c>
      <c r="I5548" s="197">
        <v>0</v>
      </c>
      <c r="J5548" s="197">
        <v>703.2</v>
      </c>
      <c r="K5548" s="198">
        <f t="shared" si="86"/>
        <v>703.2</v>
      </c>
      <c r="L5548" s="199" t="s">
        <v>1580</v>
      </c>
    </row>
    <row r="5549" spans="1:12" ht="22.5">
      <c r="A5549" s="200">
        <v>15</v>
      </c>
      <c r="B5549" s="193" t="s">
        <v>1265</v>
      </c>
      <c r="C5549" s="194">
        <v>42832</v>
      </c>
      <c r="D5549" s="194" t="s">
        <v>12303</v>
      </c>
      <c r="E5549" s="195" t="s">
        <v>3</v>
      </c>
      <c r="F5549" s="195">
        <v>1491276</v>
      </c>
      <c r="G5549" s="195"/>
      <c r="H5549" s="196" t="s">
        <v>12304</v>
      </c>
      <c r="I5549" s="197">
        <v>0</v>
      </c>
      <c r="J5549" s="197">
        <v>600</v>
      </c>
      <c r="K5549" s="198">
        <f t="shared" si="86"/>
        <v>600</v>
      </c>
      <c r="L5549" s="199" t="s">
        <v>1580</v>
      </c>
    </row>
    <row r="5550" spans="1:12" ht="22.5">
      <c r="A5550" s="200">
        <v>15</v>
      </c>
      <c r="B5550" s="193" t="s">
        <v>1265</v>
      </c>
      <c r="C5550" s="194">
        <v>42832</v>
      </c>
      <c r="D5550" s="194" t="s">
        <v>12305</v>
      </c>
      <c r="E5550" s="195" t="s">
        <v>3</v>
      </c>
      <c r="F5550" s="195">
        <v>1491277</v>
      </c>
      <c r="G5550" s="195"/>
      <c r="H5550" s="196" t="s">
        <v>12306</v>
      </c>
      <c r="I5550" s="197">
        <v>0</v>
      </c>
      <c r="J5550" s="197">
        <v>6000</v>
      </c>
      <c r="K5550" s="198">
        <f t="shared" si="86"/>
        <v>6000</v>
      </c>
      <c r="L5550" s="199" t="s">
        <v>1580</v>
      </c>
    </row>
    <row r="5551" spans="1:12" ht="22.5">
      <c r="A5551" s="200">
        <v>15</v>
      </c>
      <c r="B5551" s="193" t="s">
        <v>1265</v>
      </c>
      <c r="C5551" s="194">
        <v>42832</v>
      </c>
      <c r="D5551" s="194" t="s">
        <v>12307</v>
      </c>
      <c r="E5551" s="195" t="s">
        <v>3</v>
      </c>
      <c r="F5551" s="195">
        <v>1491280</v>
      </c>
      <c r="G5551" s="195"/>
      <c r="H5551" s="196" t="s">
        <v>12308</v>
      </c>
      <c r="I5551" s="197">
        <v>0</v>
      </c>
      <c r="J5551" s="197">
        <v>400</v>
      </c>
      <c r="K5551" s="198">
        <f t="shared" si="86"/>
        <v>400</v>
      </c>
      <c r="L5551" s="199" t="s">
        <v>1580</v>
      </c>
    </row>
    <row r="5552" spans="1:12" ht="22.5">
      <c r="A5552" s="200">
        <v>15</v>
      </c>
      <c r="B5552" s="193" t="s">
        <v>1265</v>
      </c>
      <c r="C5552" s="194">
        <v>42832</v>
      </c>
      <c r="D5552" s="194" t="s">
        <v>12309</v>
      </c>
      <c r="E5552" s="195" t="s">
        <v>3</v>
      </c>
      <c r="F5552" s="195">
        <v>1491283</v>
      </c>
      <c r="G5552" s="195"/>
      <c r="H5552" s="196" t="s">
        <v>12310</v>
      </c>
      <c r="I5552" s="197">
        <v>0</v>
      </c>
      <c r="J5552" s="197">
        <v>30</v>
      </c>
      <c r="K5552" s="198">
        <f t="shared" si="86"/>
        <v>30</v>
      </c>
      <c r="L5552" s="199" t="s">
        <v>1580</v>
      </c>
    </row>
    <row r="5553" spans="1:12" ht="33.75">
      <c r="A5553" s="200">
        <v>574</v>
      </c>
      <c r="B5553" s="193" t="s">
        <v>1356</v>
      </c>
      <c r="C5553" s="194">
        <v>42832</v>
      </c>
      <c r="D5553" s="194" t="s">
        <v>12311</v>
      </c>
      <c r="E5553" s="195" t="s">
        <v>3</v>
      </c>
      <c r="F5553" s="195">
        <v>1491297</v>
      </c>
      <c r="G5553" s="195"/>
      <c r="H5553" s="196" t="s">
        <v>12312</v>
      </c>
      <c r="I5553" s="197">
        <v>0</v>
      </c>
      <c r="J5553" s="197">
        <v>1069897.43</v>
      </c>
      <c r="K5553" s="198">
        <f t="shared" si="86"/>
        <v>1069897.43</v>
      </c>
      <c r="L5553" s="199" t="s">
        <v>1580</v>
      </c>
    </row>
    <row r="5554" spans="1:12" ht="33.75">
      <c r="A5554" s="200">
        <v>574</v>
      </c>
      <c r="B5554" s="193" t="s">
        <v>1356</v>
      </c>
      <c r="C5554" s="194">
        <v>42832</v>
      </c>
      <c r="D5554" s="194" t="s">
        <v>12313</v>
      </c>
      <c r="E5554" s="195" t="s">
        <v>3</v>
      </c>
      <c r="F5554" s="195">
        <v>1491299</v>
      </c>
      <c r="G5554" s="195"/>
      <c r="H5554" s="196" t="s">
        <v>12314</v>
      </c>
      <c r="I5554" s="197">
        <v>0</v>
      </c>
      <c r="J5554" s="197">
        <v>611</v>
      </c>
      <c r="K5554" s="198">
        <f t="shared" si="86"/>
        <v>611</v>
      </c>
      <c r="L5554" s="199" t="s">
        <v>1580</v>
      </c>
    </row>
    <row r="5555" spans="1:12" ht="33.75">
      <c r="A5555" s="200">
        <v>35</v>
      </c>
      <c r="B5555" s="193" t="s">
        <v>1403</v>
      </c>
      <c r="C5555" s="194">
        <v>42832</v>
      </c>
      <c r="D5555" s="194" t="s">
        <v>12315</v>
      </c>
      <c r="E5555" s="195" t="s">
        <v>3</v>
      </c>
      <c r="F5555" s="195">
        <v>1491309</v>
      </c>
      <c r="G5555" s="195"/>
      <c r="H5555" s="196" t="s">
        <v>12316</v>
      </c>
      <c r="I5555" s="197">
        <v>0</v>
      </c>
      <c r="J5555" s="197">
        <v>13</v>
      </c>
      <c r="K5555" s="198">
        <f t="shared" si="86"/>
        <v>13</v>
      </c>
      <c r="L5555" s="199" t="s">
        <v>1580</v>
      </c>
    </row>
    <row r="5556" spans="1:12" ht="33.75">
      <c r="A5556" s="200" t="s">
        <v>628</v>
      </c>
      <c r="B5556" s="193" t="s">
        <v>627</v>
      </c>
      <c r="C5556" s="194">
        <v>42832</v>
      </c>
      <c r="D5556" s="194" t="s">
        <v>12317</v>
      </c>
      <c r="E5556" s="195" t="s">
        <v>3</v>
      </c>
      <c r="F5556" s="195">
        <v>1491182</v>
      </c>
      <c r="G5556" s="195"/>
      <c r="H5556" s="196" t="s">
        <v>1391</v>
      </c>
      <c r="I5556" s="197">
        <v>0</v>
      </c>
      <c r="J5556" s="197">
        <v>1500</v>
      </c>
      <c r="K5556" s="198">
        <f t="shared" si="86"/>
        <v>1500</v>
      </c>
      <c r="L5556" s="199" t="s">
        <v>1580</v>
      </c>
    </row>
    <row r="5557" spans="1:12" ht="33.75">
      <c r="A5557" s="200" t="s">
        <v>628</v>
      </c>
      <c r="B5557" s="193" t="s">
        <v>627</v>
      </c>
      <c r="C5557" s="194">
        <v>42832</v>
      </c>
      <c r="D5557" s="194" t="s">
        <v>12318</v>
      </c>
      <c r="E5557" s="195" t="s">
        <v>3</v>
      </c>
      <c r="F5557" s="195">
        <v>1491195</v>
      </c>
      <c r="G5557" s="195"/>
      <c r="H5557" s="196" t="s">
        <v>12319</v>
      </c>
      <c r="I5557" s="197">
        <v>0</v>
      </c>
      <c r="J5557" s="197">
        <v>1014.15</v>
      </c>
      <c r="K5557" s="198">
        <f t="shared" si="86"/>
        <v>1014.15</v>
      </c>
      <c r="L5557" s="199" t="s">
        <v>1580</v>
      </c>
    </row>
    <row r="5558" spans="1:12" ht="33.75">
      <c r="A5558" s="200">
        <v>591</v>
      </c>
      <c r="B5558" s="193" t="s">
        <v>6173</v>
      </c>
      <c r="C5558" s="194">
        <v>42832</v>
      </c>
      <c r="D5558" s="194" t="s">
        <v>12320</v>
      </c>
      <c r="E5558" s="195" t="s">
        <v>3</v>
      </c>
      <c r="F5558" s="195">
        <v>1491199</v>
      </c>
      <c r="G5558" s="195"/>
      <c r="H5558" s="196" t="s">
        <v>12321</v>
      </c>
      <c r="I5558" s="197">
        <v>0</v>
      </c>
      <c r="J5558" s="197">
        <v>4</v>
      </c>
      <c r="K5558" s="198">
        <f t="shared" si="86"/>
        <v>4</v>
      </c>
      <c r="L5558" s="199" t="s">
        <v>1580</v>
      </c>
    </row>
    <row r="5559" spans="1:12" ht="33.75">
      <c r="A5559" s="200">
        <v>41</v>
      </c>
      <c r="B5559" s="193" t="s">
        <v>1421</v>
      </c>
      <c r="C5559" s="194">
        <v>42832</v>
      </c>
      <c r="D5559" s="194" t="s">
        <v>12322</v>
      </c>
      <c r="E5559" s="195" t="s">
        <v>3</v>
      </c>
      <c r="F5559" s="195">
        <v>1491209</v>
      </c>
      <c r="G5559" s="195"/>
      <c r="H5559" s="196" t="s">
        <v>12323</v>
      </c>
      <c r="I5559" s="197">
        <v>0</v>
      </c>
      <c r="J5559" s="197">
        <v>92.6</v>
      </c>
      <c r="K5559" s="198">
        <f t="shared" si="86"/>
        <v>92.6</v>
      </c>
      <c r="L5559" s="199" t="s">
        <v>1580</v>
      </c>
    </row>
    <row r="5560" spans="1:12" ht="33.75">
      <c r="A5560" s="200" t="s">
        <v>628</v>
      </c>
      <c r="B5560" s="193" t="s">
        <v>627</v>
      </c>
      <c r="C5560" s="194">
        <v>42832</v>
      </c>
      <c r="D5560" s="194" t="s">
        <v>12324</v>
      </c>
      <c r="E5560" s="195" t="s">
        <v>3</v>
      </c>
      <c r="F5560" s="195">
        <v>1491212</v>
      </c>
      <c r="G5560" s="195"/>
      <c r="H5560" s="196" t="s">
        <v>12325</v>
      </c>
      <c r="I5560" s="197">
        <v>0</v>
      </c>
      <c r="J5560" s="197">
        <v>5</v>
      </c>
      <c r="K5560" s="198">
        <f t="shared" si="86"/>
        <v>5</v>
      </c>
      <c r="L5560" s="199" t="s">
        <v>1580</v>
      </c>
    </row>
    <row r="5561" spans="1:12" ht="33.75">
      <c r="A5561" s="200" t="s">
        <v>628</v>
      </c>
      <c r="B5561" s="193" t="s">
        <v>627</v>
      </c>
      <c r="C5561" s="194">
        <v>42832</v>
      </c>
      <c r="D5561" s="194" t="s">
        <v>12326</v>
      </c>
      <c r="E5561" s="195" t="s">
        <v>3</v>
      </c>
      <c r="F5561" s="195">
        <v>1491222</v>
      </c>
      <c r="G5561" s="195"/>
      <c r="H5561" s="196" t="s">
        <v>12327</v>
      </c>
      <c r="I5561" s="197">
        <v>0</v>
      </c>
      <c r="J5561" s="197">
        <v>246.76</v>
      </c>
      <c r="K5561" s="198">
        <f t="shared" si="86"/>
        <v>246.76</v>
      </c>
      <c r="L5561" s="199" t="s">
        <v>1580</v>
      </c>
    </row>
    <row r="5562" spans="1:12" ht="33.75">
      <c r="A5562" s="200" t="s">
        <v>628</v>
      </c>
      <c r="B5562" s="193" t="s">
        <v>627</v>
      </c>
      <c r="C5562" s="194">
        <v>42832</v>
      </c>
      <c r="D5562" s="194" t="s">
        <v>12328</v>
      </c>
      <c r="E5562" s="195" t="s">
        <v>3</v>
      </c>
      <c r="F5562" s="195">
        <v>1491223</v>
      </c>
      <c r="G5562" s="195"/>
      <c r="H5562" s="196" t="s">
        <v>12329</v>
      </c>
      <c r="I5562" s="197">
        <v>0</v>
      </c>
      <c r="J5562" s="197">
        <v>246.76</v>
      </c>
      <c r="K5562" s="198">
        <f t="shared" si="86"/>
        <v>246.76</v>
      </c>
      <c r="L5562" s="199" t="s">
        <v>1580</v>
      </c>
    </row>
    <row r="5563" spans="1:12" ht="22.5">
      <c r="A5563" s="200">
        <v>20</v>
      </c>
      <c r="B5563" s="193" t="s">
        <v>1412</v>
      </c>
      <c r="C5563" s="194">
        <v>42832</v>
      </c>
      <c r="D5563" s="194" t="s">
        <v>12330</v>
      </c>
      <c r="E5563" s="195" t="s">
        <v>3</v>
      </c>
      <c r="F5563" s="195">
        <v>1491237</v>
      </c>
      <c r="G5563" s="195"/>
      <c r="H5563" s="196" t="s">
        <v>12331</v>
      </c>
      <c r="I5563" s="197">
        <v>0</v>
      </c>
      <c r="J5563" s="197">
        <v>31.2</v>
      </c>
      <c r="K5563" s="198">
        <f t="shared" si="86"/>
        <v>31.2</v>
      </c>
      <c r="L5563" s="199" t="s">
        <v>1580</v>
      </c>
    </row>
    <row r="5564" spans="1:12" ht="33.75">
      <c r="A5564" s="200" t="s">
        <v>628</v>
      </c>
      <c r="B5564" s="193" t="s">
        <v>627</v>
      </c>
      <c r="C5564" s="194">
        <v>42832</v>
      </c>
      <c r="D5564" s="194" t="s">
        <v>12332</v>
      </c>
      <c r="E5564" s="195" t="s">
        <v>3</v>
      </c>
      <c r="F5564" s="195">
        <v>1491253</v>
      </c>
      <c r="G5564" s="195"/>
      <c r="H5564" s="196" t="s">
        <v>12333</v>
      </c>
      <c r="I5564" s="197">
        <v>0</v>
      </c>
      <c r="J5564" s="197">
        <v>3347.34</v>
      </c>
      <c r="K5564" s="198">
        <f t="shared" si="86"/>
        <v>3347.34</v>
      </c>
      <c r="L5564" s="199" t="s">
        <v>1580</v>
      </c>
    </row>
    <row r="5565" spans="1:12" ht="33.75">
      <c r="A5565" s="200">
        <v>660</v>
      </c>
      <c r="B5565" s="193" t="s">
        <v>1327</v>
      </c>
      <c r="C5565" s="194">
        <v>42832</v>
      </c>
      <c r="D5565" s="194" t="s">
        <v>12334</v>
      </c>
      <c r="E5565" s="195" t="s">
        <v>3</v>
      </c>
      <c r="F5565" s="195">
        <v>1491281</v>
      </c>
      <c r="G5565" s="195"/>
      <c r="H5565" s="196" t="s">
        <v>12335</v>
      </c>
      <c r="I5565" s="197">
        <v>0</v>
      </c>
      <c r="J5565" s="197">
        <v>353</v>
      </c>
      <c r="K5565" s="198">
        <f t="shared" si="86"/>
        <v>353</v>
      </c>
      <c r="L5565" s="199" t="s">
        <v>1580</v>
      </c>
    </row>
    <row r="5566" spans="1:12" ht="33.75">
      <c r="A5566" s="200">
        <v>291</v>
      </c>
      <c r="B5566" s="193" t="s">
        <v>1395</v>
      </c>
      <c r="C5566" s="194">
        <v>42832</v>
      </c>
      <c r="D5566" s="194" t="s">
        <v>12336</v>
      </c>
      <c r="E5566" s="195" t="s">
        <v>3</v>
      </c>
      <c r="F5566" s="195">
        <v>1491318</v>
      </c>
      <c r="G5566" s="195"/>
      <c r="H5566" s="196" t="s">
        <v>12337</v>
      </c>
      <c r="I5566" s="197">
        <v>0</v>
      </c>
      <c r="J5566" s="197">
        <v>3231</v>
      </c>
      <c r="K5566" s="198">
        <f t="shared" si="86"/>
        <v>3231</v>
      </c>
      <c r="L5566" s="199" t="s">
        <v>1580</v>
      </c>
    </row>
    <row r="5567" spans="1:12" ht="33.75">
      <c r="A5567" s="200">
        <v>212</v>
      </c>
      <c r="B5567" s="193" t="s">
        <v>4956</v>
      </c>
      <c r="C5567" s="194">
        <v>42832</v>
      </c>
      <c r="D5567" s="194" t="s">
        <v>12338</v>
      </c>
      <c r="E5567" s="195" t="s">
        <v>3</v>
      </c>
      <c r="F5567" s="195">
        <v>1491321</v>
      </c>
      <c r="G5567" s="195"/>
      <c r="H5567" s="196" t="s">
        <v>12339</v>
      </c>
      <c r="I5567" s="197">
        <v>0</v>
      </c>
      <c r="J5567" s="197">
        <v>270</v>
      </c>
      <c r="K5567" s="198">
        <f t="shared" si="86"/>
        <v>270</v>
      </c>
      <c r="L5567" s="199" t="s">
        <v>1580</v>
      </c>
    </row>
    <row r="5568" spans="1:12" ht="22.5">
      <c r="A5568" s="200">
        <v>212</v>
      </c>
      <c r="B5568" s="193" t="s">
        <v>4956</v>
      </c>
      <c r="C5568" s="194">
        <v>42832</v>
      </c>
      <c r="D5568" s="194" t="s">
        <v>12340</v>
      </c>
      <c r="E5568" s="195" t="s">
        <v>3</v>
      </c>
      <c r="F5568" s="195">
        <v>1491323</v>
      </c>
      <c r="G5568" s="195"/>
      <c r="H5568" s="196" t="s">
        <v>12341</v>
      </c>
      <c r="I5568" s="197">
        <v>0</v>
      </c>
      <c r="J5568" s="197">
        <v>353</v>
      </c>
      <c r="K5568" s="198">
        <f t="shared" si="86"/>
        <v>353</v>
      </c>
      <c r="L5568" s="199" t="s">
        <v>1580</v>
      </c>
    </row>
    <row r="5569" spans="1:12" ht="22.5">
      <c r="A5569" s="200">
        <v>586</v>
      </c>
      <c r="B5569" s="193" t="s">
        <v>1399</v>
      </c>
      <c r="C5569" s="194">
        <v>42832</v>
      </c>
      <c r="D5569" s="194" t="s">
        <v>12342</v>
      </c>
      <c r="E5569" s="195" t="s">
        <v>3</v>
      </c>
      <c r="F5569" s="195">
        <v>1491335</v>
      </c>
      <c r="G5569" s="195"/>
      <c r="H5569" s="196" t="s">
        <v>12343</v>
      </c>
      <c r="I5569" s="197">
        <v>0</v>
      </c>
      <c r="J5569" s="197">
        <v>816.4</v>
      </c>
      <c r="K5569" s="198">
        <f t="shared" si="86"/>
        <v>816.4</v>
      </c>
      <c r="L5569" s="199" t="s">
        <v>1580</v>
      </c>
    </row>
    <row r="5570" spans="1:12" ht="22.5">
      <c r="A5570" s="200">
        <v>586</v>
      </c>
      <c r="B5570" s="193" t="s">
        <v>1399</v>
      </c>
      <c r="C5570" s="194">
        <v>42832</v>
      </c>
      <c r="D5570" s="194" t="s">
        <v>12344</v>
      </c>
      <c r="E5570" s="195" t="s">
        <v>3</v>
      </c>
      <c r="F5570" s="195">
        <v>1491336</v>
      </c>
      <c r="G5570" s="195"/>
      <c r="H5570" s="196" t="s">
        <v>12345</v>
      </c>
      <c r="I5570" s="197">
        <v>0</v>
      </c>
      <c r="J5570" s="197">
        <v>456.5</v>
      </c>
      <c r="K5570" s="198">
        <f t="shared" si="86"/>
        <v>456.5</v>
      </c>
      <c r="L5570" s="199" t="s">
        <v>1580</v>
      </c>
    </row>
    <row r="5571" spans="1:12" ht="22.5">
      <c r="A5571" s="200">
        <v>586</v>
      </c>
      <c r="B5571" s="193" t="s">
        <v>1399</v>
      </c>
      <c r="C5571" s="194">
        <v>42832</v>
      </c>
      <c r="D5571" s="194" t="s">
        <v>12346</v>
      </c>
      <c r="E5571" s="195" t="s">
        <v>3</v>
      </c>
      <c r="F5571" s="195">
        <v>1491337</v>
      </c>
      <c r="G5571" s="195"/>
      <c r="H5571" s="196" t="s">
        <v>12347</v>
      </c>
      <c r="I5571" s="197">
        <v>0</v>
      </c>
      <c r="J5571" s="197">
        <v>209.1</v>
      </c>
      <c r="K5571" s="198">
        <f t="shared" si="86"/>
        <v>209.1</v>
      </c>
      <c r="L5571" s="199" t="s">
        <v>1580</v>
      </c>
    </row>
    <row r="5572" spans="1:12" ht="22.5">
      <c r="A5572" s="200">
        <v>586</v>
      </c>
      <c r="B5572" s="193" t="s">
        <v>1399</v>
      </c>
      <c r="C5572" s="194">
        <v>42832</v>
      </c>
      <c r="D5572" s="194" t="s">
        <v>12348</v>
      </c>
      <c r="E5572" s="195" t="s">
        <v>3</v>
      </c>
      <c r="F5572" s="195">
        <v>1491338</v>
      </c>
      <c r="G5572" s="195"/>
      <c r="H5572" s="196" t="s">
        <v>12349</v>
      </c>
      <c r="I5572" s="197">
        <v>0</v>
      </c>
      <c r="J5572" s="197">
        <v>390.82</v>
      </c>
      <c r="K5572" s="198">
        <f t="shared" si="86"/>
        <v>390.82</v>
      </c>
      <c r="L5572" s="199" t="s">
        <v>1580</v>
      </c>
    </row>
    <row r="5573" spans="1:12" ht="22.5">
      <c r="A5573" s="200">
        <v>212</v>
      </c>
      <c r="B5573" s="193" t="s">
        <v>4956</v>
      </c>
      <c r="C5573" s="194">
        <v>42832</v>
      </c>
      <c r="D5573" s="194" t="s">
        <v>12350</v>
      </c>
      <c r="E5573" s="195" t="s">
        <v>3</v>
      </c>
      <c r="F5573" s="195">
        <v>1491348</v>
      </c>
      <c r="G5573" s="195"/>
      <c r="H5573" s="196" t="s">
        <v>12351</v>
      </c>
      <c r="I5573" s="197">
        <v>0</v>
      </c>
      <c r="J5573" s="197">
        <v>1443</v>
      </c>
      <c r="K5573" s="198">
        <f t="shared" si="86"/>
        <v>1443</v>
      </c>
      <c r="L5573" s="199" t="s">
        <v>1580</v>
      </c>
    </row>
    <row r="5574" spans="1:12" ht="33.75">
      <c r="A5574" s="200" t="s">
        <v>628</v>
      </c>
      <c r="B5574" s="193" t="s">
        <v>627</v>
      </c>
      <c r="C5574" s="194">
        <v>42832</v>
      </c>
      <c r="D5574" s="194" t="s">
        <v>12352</v>
      </c>
      <c r="E5574" s="195" t="s">
        <v>3</v>
      </c>
      <c r="F5574" s="195">
        <v>1491353</v>
      </c>
      <c r="G5574" s="195"/>
      <c r="H5574" s="196" t="s">
        <v>12353</v>
      </c>
      <c r="I5574" s="197">
        <v>0</v>
      </c>
      <c r="J5574" s="197">
        <v>5680</v>
      </c>
      <c r="K5574" s="198">
        <f t="shared" si="86"/>
        <v>5680</v>
      </c>
      <c r="L5574" s="199" t="s">
        <v>1580</v>
      </c>
    </row>
    <row r="5575" spans="1:12" ht="22.5">
      <c r="A5575" s="200">
        <v>46</v>
      </c>
      <c r="B5575" s="193" t="s">
        <v>1402</v>
      </c>
      <c r="C5575" s="194">
        <v>42832</v>
      </c>
      <c r="D5575" s="194" t="s">
        <v>12354</v>
      </c>
      <c r="E5575" s="195" t="s">
        <v>3</v>
      </c>
      <c r="F5575" s="195">
        <v>1491356</v>
      </c>
      <c r="G5575" s="195"/>
      <c r="H5575" s="196" t="s">
        <v>12355</v>
      </c>
      <c r="I5575" s="197">
        <v>0</v>
      </c>
      <c r="J5575" s="197">
        <v>1242.9000000000001</v>
      </c>
      <c r="K5575" s="198">
        <f t="shared" si="86"/>
        <v>1242.9000000000001</v>
      </c>
      <c r="L5575" s="199" t="s">
        <v>1580</v>
      </c>
    </row>
    <row r="5576" spans="1:12" ht="33.75">
      <c r="A5576" s="200" t="s">
        <v>628</v>
      </c>
      <c r="B5576" s="193" t="s">
        <v>627</v>
      </c>
      <c r="C5576" s="194">
        <v>42832</v>
      </c>
      <c r="D5576" s="194" t="s">
        <v>12356</v>
      </c>
      <c r="E5576" s="195" t="s">
        <v>3</v>
      </c>
      <c r="F5576" s="195">
        <v>1491357</v>
      </c>
      <c r="G5576" s="195"/>
      <c r="H5576" s="196" t="s">
        <v>12357</v>
      </c>
      <c r="I5576" s="197">
        <v>0</v>
      </c>
      <c r="J5576" s="197">
        <v>46.92</v>
      </c>
      <c r="K5576" s="198">
        <f t="shared" si="86"/>
        <v>46.92</v>
      </c>
      <c r="L5576" s="199" t="s">
        <v>1580</v>
      </c>
    </row>
    <row r="5577" spans="1:12" ht="33.75">
      <c r="A5577" s="200" t="s">
        <v>628</v>
      </c>
      <c r="B5577" s="193" t="s">
        <v>627</v>
      </c>
      <c r="C5577" s="194">
        <v>42832</v>
      </c>
      <c r="D5577" s="194" t="s">
        <v>12358</v>
      </c>
      <c r="E5577" s="195" t="s">
        <v>3</v>
      </c>
      <c r="F5577" s="195">
        <v>1491358</v>
      </c>
      <c r="G5577" s="195"/>
      <c r="H5577" s="196" t="s">
        <v>12359</v>
      </c>
      <c r="I5577" s="197">
        <v>0</v>
      </c>
      <c r="J5577" s="197">
        <v>2481</v>
      </c>
      <c r="K5577" s="198">
        <f t="shared" ref="K5577:K5640" si="87">+I5577+J5577</f>
        <v>2481</v>
      </c>
      <c r="L5577" s="199" t="s">
        <v>1580</v>
      </c>
    </row>
    <row r="5578" spans="1:12" ht="33.75">
      <c r="A5578" s="200" t="s">
        <v>628</v>
      </c>
      <c r="B5578" s="193" t="s">
        <v>627</v>
      </c>
      <c r="C5578" s="194">
        <v>42832</v>
      </c>
      <c r="D5578" s="194" t="s">
        <v>12360</v>
      </c>
      <c r="E5578" s="195" t="s">
        <v>3</v>
      </c>
      <c r="F5578" s="195">
        <v>1491381</v>
      </c>
      <c r="G5578" s="195"/>
      <c r="H5578" s="196" t="s">
        <v>12361</v>
      </c>
      <c r="I5578" s="197">
        <v>0</v>
      </c>
      <c r="J5578" s="197">
        <v>1018</v>
      </c>
      <c r="K5578" s="198">
        <f t="shared" si="87"/>
        <v>1018</v>
      </c>
      <c r="L5578" s="199" t="s">
        <v>1580</v>
      </c>
    </row>
    <row r="5579" spans="1:12" ht="22.5">
      <c r="A5579" s="200">
        <v>212</v>
      </c>
      <c r="B5579" s="193" t="s">
        <v>4956</v>
      </c>
      <c r="C5579" s="194">
        <v>42832</v>
      </c>
      <c r="D5579" s="194" t="s">
        <v>12362</v>
      </c>
      <c r="E5579" s="195" t="s">
        <v>3</v>
      </c>
      <c r="F5579" s="195">
        <v>1491387</v>
      </c>
      <c r="G5579" s="195"/>
      <c r="H5579" s="196" t="s">
        <v>12363</v>
      </c>
      <c r="I5579" s="197">
        <v>0</v>
      </c>
      <c r="J5579" s="197">
        <v>160</v>
      </c>
      <c r="K5579" s="198">
        <f t="shared" si="87"/>
        <v>160</v>
      </c>
      <c r="L5579" s="199" t="s">
        <v>1580</v>
      </c>
    </row>
    <row r="5580" spans="1:12" ht="33.75">
      <c r="A5580" s="200">
        <v>253</v>
      </c>
      <c r="B5580" s="193" t="s">
        <v>5020</v>
      </c>
      <c r="C5580" s="194">
        <v>42832</v>
      </c>
      <c r="D5580" s="194" t="s">
        <v>12364</v>
      </c>
      <c r="E5580" s="195" t="s">
        <v>3</v>
      </c>
      <c r="F5580" s="195">
        <v>1491419</v>
      </c>
      <c r="G5580" s="195"/>
      <c r="H5580" s="196" t="s">
        <v>12365</v>
      </c>
      <c r="I5580" s="197">
        <v>0</v>
      </c>
      <c r="J5580" s="197">
        <v>43.41</v>
      </c>
      <c r="K5580" s="198">
        <f t="shared" si="87"/>
        <v>43.41</v>
      </c>
      <c r="L5580" s="199" t="s">
        <v>1580</v>
      </c>
    </row>
    <row r="5581" spans="1:12" ht="33.75">
      <c r="A5581" s="200">
        <v>253</v>
      </c>
      <c r="B5581" s="193" t="s">
        <v>5020</v>
      </c>
      <c r="C5581" s="194">
        <v>42832</v>
      </c>
      <c r="D5581" s="194" t="s">
        <v>12366</v>
      </c>
      <c r="E5581" s="195" t="s">
        <v>3</v>
      </c>
      <c r="F5581" s="195">
        <v>1491420</v>
      </c>
      <c r="G5581" s="195"/>
      <c r="H5581" s="196" t="s">
        <v>12367</v>
      </c>
      <c r="I5581" s="197">
        <v>0</v>
      </c>
      <c r="J5581" s="197">
        <v>11.52</v>
      </c>
      <c r="K5581" s="198">
        <f t="shared" si="87"/>
        <v>11.52</v>
      </c>
      <c r="L5581" s="199" t="s">
        <v>1580</v>
      </c>
    </row>
    <row r="5582" spans="1:12" ht="22.5">
      <c r="A5582" s="200">
        <v>526</v>
      </c>
      <c r="B5582" s="193" t="s">
        <v>1411</v>
      </c>
      <c r="C5582" s="194">
        <v>42832</v>
      </c>
      <c r="D5582" s="194" t="s">
        <v>12368</v>
      </c>
      <c r="E5582" s="195" t="s">
        <v>3</v>
      </c>
      <c r="F5582" s="195">
        <v>1491425</v>
      </c>
      <c r="G5582" s="195"/>
      <c r="H5582" s="196" t="s">
        <v>12369</v>
      </c>
      <c r="I5582" s="197">
        <v>0</v>
      </c>
      <c r="J5582" s="197">
        <v>1</v>
      </c>
      <c r="K5582" s="198">
        <f t="shared" si="87"/>
        <v>1</v>
      </c>
      <c r="L5582" s="199" t="s">
        <v>1580</v>
      </c>
    </row>
    <row r="5583" spans="1:12" ht="33.75">
      <c r="A5583" s="200" t="s">
        <v>628</v>
      </c>
      <c r="B5583" s="193" t="s">
        <v>627</v>
      </c>
      <c r="C5583" s="194">
        <v>42832</v>
      </c>
      <c r="D5583" s="194" t="s">
        <v>12370</v>
      </c>
      <c r="E5583" s="195" t="s">
        <v>3</v>
      </c>
      <c r="F5583" s="195">
        <v>1491429</v>
      </c>
      <c r="G5583" s="195"/>
      <c r="H5583" s="196" t="s">
        <v>12371</v>
      </c>
      <c r="I5583" s="197">
        <v>0</v>
      </c>
      <c r="J5583" s="197">
        <v>227.42</v>
      </c>
      <c r="K5583" s="198">
        <f t="shared" si="87"/>
        <v>227.42</v>
      </c>
      <c r="L5583" s="199" t="s">
        <v>1580</v>
      </c>
    </row>
    <row r="5584" spans="1:12" ht="33.75">
      <c r="A5584" s="200" t="s">
        <v>628</v>
      </c>
      <c r="B5584" s="193" t="s">
        <v>627</v>
      </c>
      <c r="C5584" s="194">
        <v>42832</v>
      </c>
      <c r="D5584" s="194" t="s">
        <v>12372</v>
      </c>
      <c r="E5584" s="195" t="s">
        <v>3</v>
      </c>
      <c r="F5584" s="195">
        <v>1491445</v>
      </c>
      <c r="G5584" s="195"/>
      <c r="H5584" s="196" t="s">
        <v>12373</v>
      </c>
      <c r="I5584" s="197">
        <v>0</v>
      </c>
      <c r="J5584" s="197">
        <v>518</v>
      </c>
      <c r="K5584" s="198">
        <f t="shared" si="87"/>
        <v>518</v>
      </c>
      <c r="L5584" s="199" t="s">
        <v>1580</v>
      </c>
    </row>
    <row r="5585" spans="1:12" ht="33.75">
      <c r="A5585" s="200" t="s">
        <v>628</v>
      </c>
      <c r="B5585" s="193" t="s">
        <v>627</v>
      </c>
      <c r="C5585" s="194">
        <v>42832</v>
      </c>
      <c r="D5585" s="194" t="s">
        <v>12374</v>
      </c>
      <c r="E5585" s="195" t="s">
        <v>3</v>
      </c>
      <c r="F5585" s="195">
        <v>1491462</v>
      </c>
      <c r="G5585" s="195"/>
      <c r="H5585" s="196" t="s">
        <v>9452</v>
      </c>
      <c r="I5585" s="197">
        <v>0</v>
      </c>
      <c r="J5585" s="197">
        <v>1000</v>
      </c>
      <c r="K5585" s="198">
        <f t="shared" si="87"/>
        <v>1000</v>
      </c>
      <c r="L5585" s="199" t="s">
        <v>1580</v>
      </c>
    </row>
    <row r="5586" spans="1:12" ht="33.75">
      <c r="A5586" s="200">
        <v>81</v>
      </c>
      <c r="B5586" s="193" t="s">
        <v>1497</v>
      </c>
      <c r="C5586" s="194">
        <v>42832</v>
      </c>
      <c r="D5586" s="194" t="s">
        <v>12375</v>
      </c>
      <c r="E5586" s="195" t="s">
        <v>3</v>
      </c>
      <c r="F5586" s="195">
        <v>1491504</v>
      </c>
      <c r="G5586" s="195"/>
      <c r="H5586" s="196" t="s">
        <v>12376</v>
      </c>
      <c r="I5586" s="197">
        <v>0</v>
      </c>
      <c r="J5586" s="197">
        <v>252</v>
      </c>
      <c r="K5586" s="198">
        <f t="shared" si="87"/>
        <v>252</v>
      </c>
      <c r="L5586" s="199" t="s">
        <v>1580</v>
      </c>
    </row>
    <row r="5587" spans="1:12" ht="22.5">
      <c r="A5587" s="200">
        <v>46</v>
      </c>
      <c r="B5587" s="193" t="s">
        <v>1402</v>
      </c>
      <c r="C5587" s="194">
        <v>42832</v>
      </c>
      <c r="D5587" s="194" t="s">
        <v>12377</v>
      </c>
      <c r="E5587" s="195" t="s">
        <v>3</v>
      </c>
      <c r="F5587" s="195">
        <v>1491534</v>
      </c>
      <c r="G5587" s="195"/>
      <c r="H5587" s="196" t="s">
        <v>12378</v>
      </c>
      <c r="I5587" s="197">
        <v>0</v>
      </c>
      <c r="J5587" s="197">
        <v>100</v>
      </c>
      <c r="K5587" s="198">
        <f t="shared" si="87"/>
        <v>100</v>
      </c>
      <c r="L5587" s="199" t="s">
        <v>1580</v>
      </c>
    </row>
    <row r="5588" spans="1:12" ht="33.75">
      <c r="A5588" s="200">
        <v>203</v>
      </c>
      <c r="B5588" s="193" t="s">
        <v>1332</v>
      </c>
      <c r="C5588" s="194">
        <v>42835</v>
      </c>
      <c r="D5588" s="194" t="s">
        <v>12379</v>
      </c>
      <c r="E5588" s="195" t="s">
        <v>3</v>
      </c>
      <c r="F5588" s="195">
        <v>1491660</v>
      </c>
      <c r="G5588" s="195"/>
      <c r="H5588" s="196" t="s">
        <v>12380</v>
      </c>
      <c r="I5588" s="197">
        <v>0</v>
      </c>
      <c r="J5588" s="197">
        <v>12042.49</v>
      </c>
      <c r="K5588" s="198">
        <f t="shared" si="87"/>
        <v>12042.49</v>
      </c>
      <c r="L5588" s="199" t="s">
        <v>1580</v>
      </c>
    </row>
    <row r="5589" spans="1:12" ht="33.75">
      <c r="A5589" s="200">
        <v>203</v>
      </c>
      <c r="B5589" s="193" t="s">
        <v>1332</v>
      </c>
      <c r="C5589" s="194">
        <v>42835</v>
      </c>
      <c r="D5589" s="194" t="s">
        <v>12381</v>
      </c>
      <c r="E5589" s="195" t="s">
        <v>3</v>
      </c>
      <c r="F5589" s="195">
        <v>1491661</v>
      </c>
      <c r="G5589" s="195"/>
      <c r="H5589" s="196" t="s">
        <v>12382</v>
      </c>
      <c r="I5589" s="197">
        <v>0</v>
      </c>
      <c r="J5589" s="197">
        <v>96</v>
      </c>
      <c r="K5589" s="198">
        <f t="shared" si="87"/>
        <v>96</v>
      </c>
      <c r="L5589" s="199" t="s">
        <v>1580</v>
      </c>
    </row>
    <row r="5590" spans="1:12" ht="22.5">
      <c r="A5590" s="200">
        <v>212</v>
      </c>
      <c r="B5590" s="193" t="s">
        <v>4956</v>
      </c>
      <c r="C5590" s="194">
        <v>42835</v>
      </c>
      <c r="D5590" s="194" t="s">
        <v>12383</v>
      </c>
      <c r="E5590" s="195" t="s">
        <v>3</v>
      </c>
      <c r="F5590" s="195">
        <v>1491697</v>
      </c>
      <c r="G5590" s="195"/>
      <c r="H5590" s="196" t="s">
        <v>12384</v>
      </c>
      <c r="I5590" s="197">
        <v>0</v>
      </c>
      <c r="J5590" s="197">
        <v>8750</v>
      </c>
      <c r="K5590" s="198">
        <f t="shared" si="87"/>
        <v>8750</v>
      </c>
      <c r="L5590" s="199" t="s">
        <v>1580</v>
      </c>
    </row>
    <row r="5591" spans="1:12" ht="33.75">
      <c r="A5591" s="200">
        <v>86</v>
      </c>
      <c r="B5591" s="193" t="s">
        <v>1328</v>
      </c>
      <c r="C5591" s="194">
        <v>42835</v>
      </c>
      <c r="D5591" s="194" t="s">
        <v>12385</v>
      </c>
      <c r="E5591" s="195" t="s">
        <v>3</v>
      </c>
      <c r="F5591" s="195">
        <v>1491743</v>
      </c>
      <c r="G5591" s="195"/>
      <c r="H5591" s="196" t="s">
        <v>12386</v>
      </c>
      <c r="I5591" s="197">
        <v>0</v>
      </c>
      <c r="J5591" s="197">
        <v>278400</v>
      </c>
      <c r="K5591" s="198">
        <f t="shared" si="87"/>
        <v>278400</v>
      </c>
      <c r="L5591" s="199" t="s">
        <v>1580</v>
      </c>
    </row>
    <row r="5592" spans="1:12" ht="22.5">
      <c r="A5592" s="200">
        <v>283</v>
      </c>
      <c r="B5592" s="193" t="s">
        <v>1341</v>
      </c>
      <c r="C5592" s="194">
        <v>42835</v>
      </c>
      <c r="D5592" s="194" t="s">
        <v>12387</v>
      </c>
      <c r="E5592" s="195" t="s">
        <v>3</v>
      </c>
      <c r="F5592" s="195">
        <v>1491754</v>
      </c>
      <c r="G5592" s="195"/>
      <c r="H5592" s="196" t="s">
        <v>12388</v>
      </c>
      <c r="I5592" s="197">
        <v>0</v>
      </c>
      <c r="J5592" s="197">
        <v>728.64</v>
      </c>
      <c r="K5592" s="198">
        <f t="shared" si="87"/>
        <v>728.64</v>
      </c>
      <c r="L5592" s="199" t="s">
        <v>1580</v>
      </c>
    </row>
    <row r="5593" spans="1:12" ht="22.5">
      <c r="A5593" s="200">
        <v>283</v>
      </c>
      <c r="B5593" s="193" t="s">
        <v>1341</v>
      </c>
      <c r="C5593" s="194">
        <v>42835</v>
      </c>
      <c r="D5593" s="194" t="s">
        <v>12389</v>
      </c>
      <c r="E5593" s="195" t="s">
        <v>3</v>
      </c>
      <c r="F5593" s="195">
        <v>1491755</v>
      </c>
      <c r="G5593" s="195"/>
      <c r="H5593" s="196" t="s">
        <v>12390</v>
      </c>
      <c r="I5593" s="197">
        <v>0</v>
      </c>
      <c r="J5593" s="197">
        <v>1150.3</v>
      </c>
      <c r="K5593" s="198">
        <f t="shared" si="87"/>
        <v>1150.3</v>
      </c>
      <c r="L5593" s="199" t="s">
        <v>1580</v>
      </c>
    </row>
    <row r="5594" spans="1:12" ht="45">
      <c r="A5594" s="200">
        <v>201</v>
      </c>
      <c r="B5594" s="193" t="s">
        <v>1334</v>
      </c>
      <c r="C5594" s="194">
        <v>42835</v>
      </c>
      <c r="D5594" s="194" t="s">
        <v>12391</v>
      </c>
      <c r="E5594" s="195" t="s">
        <v>3</v>
      </c>
      <c r="F5594" s="195">
        <v>1491764</v>
      </c>
      <c r="G5594" s="195"/>
      <c r="H5594" s="196" t="s">
        <v>12392</v>
      </c>
      <c r="I5594" s="197">
        <v>0</v>
      </c>
      <c r="J5594" s="197">
        <v>109.62</v>
      </c>
      <c r="K5594" s="198">
        <f t="shared" si="87"/>
        <v>109.62</v>
      </c>
      <c r="L5594" s="199" t="s">
        <v>1580</v>
      </c>
    </row>
    <row r="5595" spans="1:12" ht="33.75">
      <c r="A5595" s="200">
        <v>291</v>
      </c>
      <c r="B5595" s="193" t="s">
        <v>1395</v>
      </c>
      <c r="C5595" s="194">
        <v>42835</v>
      </c>
      <c r="D5595" s="194" t="s">
        <v>12393</v>
      </c>
      <c r="E5595" s="195" t="s">
        <v>3</v>
      </c>
      <c r="F5595" s="195">
        <v>1491769</v>
      </c>
      <c r="G5595" s="195"/>
      <c r="H5595" s="196" t="s">
        <v>12394</v>
      </c>
      <c r="I5595" s="197">
        <v>0</v>
      </c>
      <c r="J5595" s="197">
        <v>353805</v>
      </c>
      <c r="K5595" s="198">
        <f t="shared" si="87"/>
        <v>353805</v>
      </c>
      <c r="L5595" s="199" t="s">
        <v>1580</v>
      </c>
    </row>
    <row r="5596" spans="1:12" ht="33.75">
      <c r="A5596" s="200">
        <v>291</v>
      </c>
      <c r="B5596" s="193" t="s">
        <v>1395</v>
      </c>
      <c r="C5596" s="194">
        <v>42835</v>
      </c>
      <c r="D5596" s="194" t="s">
        <v>12395</v>
      </c>
      <c r="E5596" s="195" t="s">
        <v>3</v>
      </c>
      <c r="F5596" s="195">
        <v>1491799</v>
      </c>
      <c r="G5596" s="195"/>
      <c r="H5596" s="196" t="s">
        <v>12396</v>
      </c>
      <c r="I5596" s="197">
        <v>0</v>
      </c>
      <c r="J5596" s="197">
        <v>128096.96000000001</v>
      </c>
      <c r="K5596" s="198">
        <f t="shared" si="87"/>
        <v>128096.96000000001</v>
      </c>
      <c r="L5596" s="199" t="s">
        <v>1580</v>
      </c>
    </row>
    <row r="5597" spans="1:12" ht="33.75">
      <c r="A5597" s="200" t="s">
        <v>628</v>
      </c>
      <c r="B5597" s="193" t="s">
        <v>627</v>
      </c>
      <c r="C5597" s="194">
        <v>42835</v>
      </c>
      <c r="D5597" s="194" t="s">
        <v>12397</v>
      </c>
      <c r="E5597" s="195" t="s">
        <v>3</v>
      </c>
      <c r="F5597" s="195">
        <v>1491680</v>
      </c>
      <c r="G5597" s="195"/>
      <c r="H5597" s="196" t="s">
        <v>12398</v>
      </c>
      <c r="I5597" s="197">
        <v>0</v>
      </c>
      <c r="J5597" s="197">
        <v>950</v>
      </c>
      <c r="K5597" s="198">
        <f t="shared" si="87"/>
        <v>950</v>
      </c>
      <c r="L5597" s="199" t="s">
        <v>1580</v>
      </c>
    </row>
    <row r="5598" spans="1:12" ht="22.5">
      <c r="A5598" s="200">
        <v>15</v>
      </c>
      <c r="B5598" s="193" t="s">
        <v>1265</v>
      </c>
      <c r="C5598" s="194">
        <v>42835</v>
      </c>
      <c r="D5598" s="194" t="s">
        <v>12399</v>
      </c>
      <c r="E5598" s="195" t="s">
        <v>3</v>
      </c>
      <c r="F5598" s="195">
        <v>1491703</v>
      </c>
      <c r="G5598" s="195"/>
      <c r="H5598" s="196" t="s">
        <v>12400</v>
      </c>
      <c r="I5598" s="197">
        <v>0</v>
      </c>
      <c r="J5598" s="197">
        <v>4000</v>
      </c>
      <c r="K5598" s="198">
        <f t="shared" si="87"/>
        <v>4000</v>
      </c>
      <c r="L5598" s="199" t="s">
        <v>1580</v>
      </c>
    </row>
    <row r="5599" spans="1:12" ht="22.5">
      <c r="A5599" s="200">
        <v>15</v>
      </c>
      <c r="B5599" s="193" t="s">
        <v>1265</v>
      </c>
      <c r="C5599" s="194">
        <v>42835</v>
      </c>
      <c r="D5599" s="194" t="s">
        <v>12401</v>
      </c>
      <c r="E5599" s="195" t="s">
        <v>3</v>
      </c>
      <c r="F5599" s="195">
        <v>1491704</v>
      </c>
      <c r="G5599" s="195"/>
      <c r="H5599" s="196" t="s">
        <v>12402</v>
      </c>
      <c r="I5599" s="197">
        <v>0</v>
      </c>
      <c r="J5599" s="197">
        <v>4767</v>
      </c>
      <c r="K5599" s="198">
        <f t="shared" si="87"/>
        <v>4767</v>
      </c>
      <c r="L5599" s="199" t="s">
        <v>1580</v>
      </c>
    </row>
    <row r="5600" spans="1:12" ht="33.75">
      <c r="A5600" s="200" t="s">
        <v>628</v>
      </c>
      <c r="B5600" s="193" t="s">
        <v>627</v>
      </c>
      <c r="C5600" s="194">
        <v>42835</v>
      </c>
      <c r="D5600" s="194" t="s">
        <v>12403</v>
      </c>
      <c r="E5600" s="195" t="s">
        <v>3</v>
      </c>
      <c r="F5600" s="195">
        <v>1491730</v>
      </c>
      <c r="G5600" s="195"/>
      <c r="H5600" s="196" t="s">
        <v>12404</v>
      </c>
      <c r="I5600" s="197">
        <v>0</v>
      </c>
      <c r="J5600" s="197">
        <v>2449.4</v>
      </c>
      <c r="K5600" s="198">
        <f t="shared" si="87"/>
        <v>2449.4</v>
      </c>
      <c r="L5600" s="199" t="s">
        <v>1580</v>
      </c>
    </row>
    <row r="5601" spans="1:12" ht="33.75">
      <c r="A5601" s="200" t="s">
        <v>628</v>
      </c>
      <c r="B5601" s="193" t="s">
        <v>627</v>
      </c>
      <c r="C5601" s="194">
        <v>42835</v>
      </c>
      <c r="D5601" s="194" t="s">
        <v>12405</v>
      </c>
      <c r="E5601" s="195" t="s">
        <v>3</v>
      </c>
      <c r="F5601" s="195">
        <v>1491732</v>
      </c>
      <c r="G5601" s="195"/>
      <c r="H5601" s="196" t="s">
        <v>12406</v>
      </c>
      <c r="I5601" s="197">
        <v>0</v>
      </c>
      <c r="J5601" s="197">
        <v>27.19</v>
      </c>
      <c r="K5601" s="198">
        <f t="shared" si="87"/>
        <v>27.19</v>
      </c>
      <c r="L5601" s="199" t="s">
        <v>1580</v>
      </c>
    </row>
    <row r="5602" spans="1:12" ht="33.75">
      <c r="A5602" s="200" t="s">
        <v>628</v>
      </c>
      <c r="B5602" s="193" t="s">
        <v>627</v>
      </c>
      <c r="C5602" s="194">
        <v>42835</v>
      </c>
      <c r="D5602" s="194" t="s">
        <v>12407</v>
      </c>
      <c r="E5602" s="195" t="s">
        <v>3</v>
      </c>
      <c r="F5602" s="195">
        <v>1491733</v>
      </c>
      <c r="G5602" s="195"/>
      <c r="H5602" s="196" t="s">
        <v>12408</v>
      </c>
      <c r="I5602" s="197">
        <v>0</v>
      </c>
      <c r="J5602" s="197">
        <v>1969.4</v>
      </c>
      <c r="K5602" s="198">
        <f t="shared" si="87"/>
        <v>1969.4</v>
      </c>
      <c r="L5602" s="199" t="s">
        <v>1580</v>
      </c>
    </row>
    <row r="5603" spans="1:12" ht="33.75">
      <c r="A5603" s="200" t="s">
        <v>628</v>
      </c>
      <c r="B5603" s="193" t="s">
        <v>627</v>
      </c>
      <c r="C5603" s="194">
        <v>42835</v>
      </c>
      <c r="D5603" s="194" t="s">
        <v>12409</v>
      </c>
      <c r="E5603" s="195" t="s">
        <v>3</v>
      </c>
      <c r="F5603" s="195">
        <v>1491734</v>
      </c>
      <c r="G5603" s="195"/>
      <c r="H5603" s="196" t="s">
        <v>12410</v>
      </c>
      <c r="I5603" s="197">
        <v>0</v>
      </c>
      <c r="J5603" s="197">
        <v>1432.53</v>
      </c>
      <c r="K5603" s="198">
        <f t="shared" si="87"/>
        <v>1432.53</v>
      </c>
      <c r="L5603" s="199" t="s">
        <v>1580</v>
      </c>
    </row>
    <row r="5604" spans="1:12" ht="33.75">
      <c r="A5604" s="200" t="s">
        <v>628</v>
      </c>
      <c r="B5604" s="193" t="s">
        <v>627</v>
      </c>
      <c r="C5604" s="194">
        <v>42835</v>
      </c>
      <c r="D5604" s="194" t="s">
        <v>12411</v>
      </c>
      <c r="E5604" s="195" t="s">
        <v>3</v>
      </c>
      <c r="F5604" s="195">
        <v>1491735</v>
      </c>
      <c r="G5604" s="195"/>
      <c r="H5604" s="196" t="s">
        <v>12412</v>
      </c>
      <c r="I5604" s="197">
        <v>0</v>
      </c>
      <c r="J5604" s="197">
        <v>110.87</v>
      </c>
      <c r="K5604" s="198">
        <f t="shared" si="87"/>
        <v>110.87</v>
      </c>
      <c r="L5604" s="199" t="s">
        <v>1580</v>
      </c>
    </row>
    <row r="5605" spans="1:12" ht="33.75">
      <c r="A5605" s="200" t="s">
        <v>628</v>
      </c>
      <c r="B5605" s="193" t="s">
        <v>627</v>
      </c>
      <c r="C5605" s="194">
        <v>42835</v>
      </c>
      <c r="D5605" s="194" t="s">
        <v>12413</v>
      </c>
      <c r="E5605" s="195" t="s">
        <v>3</v>
      </c>
      <c r="F5605" s="195">
        <v>1491736</v>
      </c>
      <c r="G5605" s="195"/>
      <c r="H5605" s="196" t="s">
        <v>12414</v>
      </c>
      <c r="I5605" s="197">
        <v>0</v>
      </c>
      <c r="J5605" s="197">
        <v>751.24</v>
      </c>
      <c r="K5605" s="198">
        <f t="shared" si="87"/>
        <v>751.24</v>
      </c>
      <c r="L5605" s="199" t="s">
        <v>1580</v>
      </c>
    </row>
    <row r="5606" spans="1:12" ht="33.75">
      <c r="A5606" s="200" t="s">
        <v>628</v>
      </c>
      <c r="B5606" s="193" t="s">
        <v>627</v>
      </c>
      <c r="C5606" s="194">
        <v>42835</v>
      </c>
      <c r="D5606" s="194" t="s">
        <v>12415</v>
      </c>
      <c r="E5606" s="195" t="s">
        <v>3</v>
      </c>
      <c r="F5606" s="195">
        <v>1491737</v>
      </c>
      <c r="G5606" s="195"/>
      <c r="H5606" s="196" t="s">
        <v>12416</v>
      </c>
      <c r="I5606" s="197">
        <v>0</v>
      </c>
      <c r="J5606" s="197">
        <v>110.87</v>
      </c>
      <c r="K5606" s="198">
        <f t="shared" si="87"/>
        <v>110.87</v>
      </c>
      <c r="L5606" s="199" t="s">
        <v>1580</v>
      </c>
    </row>
    <row r="5607" spans="1:12" ht="33.75">
      <c r="A5607" s="200" t="s">
        <v>628</v>
      </c>
      <c r="B5607" s="193" t="s">
        <v>627</v>
      </c>
      <c r="C5607" s="194">
        <v>42835</v>
      </c>
      <c r="D5607" s="194" t="s">
        <v>12417</v>
      </c>
      <c r="E5607" s="195" t="s">
        <v>3</v>
      </c>
      <c r="F5607" s="195">
        <v>1491738</v>
      </c>
      <c r="G5607" s="195"/>
      <c r="H5607" s="196" t="s">
        <v>12418</v>
      </c>
      <c r="I5607" s="197">
        <v>0</v>
      </c>
      <c r="J5607" s="197">
        <v>1284.5</v>
      </c>
      <c r="K5607" s="198">
        <f t="shared" si="87"/>
        <v>1284.5</v>
      </c>
      <c r="L5607" s="199" t="s">
        <v>1580</v>
      </c>
    </row>
    <row r="5608" spans="1:12" ht="33.75">
      <c r="A5608" s="200" t="s">
        <v>628</v>
      </c>
      <c r="B5608" s="193" t="s">
        <v>627</v>
      </c>
      <c r="C5608" s="194">
        <v>42835</v>
      </c>
      <c r="D5608" s="194" t="s">
        <v>12419</v>
      </c>
      <c r="E5608" s="195" t="s">
        <v>3</v>
      </c>
      <c r="F5608" s="195">
        <v>1491739</v>
      </c>
      <c r="G5608" s="195"/>
      <c r="H5608" s="196" t="s">
        <v>12420</v>
      </c>
      <c r="I5608" s="197">
        <v>0</v>
      </c>
      <c r="J5608" s="197">
        <v>418.29</v>
      </c>
      <c r="K5608" s="198">
        <f t="shared" si="87"/>
        <v>418.29</v>
      </c>
      <c r="L5608" s="199" t="s">
        <v>1580</v>
      </c>
    </row>
    <row r="5609" spans="1:12" ht="33.75">
      <c r="A5609" s="200" t="s">
        <v>628</v>
      </c>
      <c r="B5609" s="193" t="s">
        <v>627</v>
      </c>
      <c r="C5609" s="194">
        <v>42835</v>
      </c>
      <c r="D5609" s="194" t="s">
        <v>12421</v>
      </c>
      <c r="E5609" s="195" t="s">
        <v>3</v>
      </c>
      <c r="F5609" s="195">
        <v>1491742</v>
      </c>
      <c r="G5609" s="195"/>
      <c r="H5609" s="196" t="s">
        <v>12422</v>
      </c>
      <c r="I5609" s="197">
        <v>0</v>
      </c>
      <c r="J5609" s="197">
        <v>6810.8</v>
      </c>
      <c r="K5609" s="198">
        <f t="shared" si="87"/>
        <v>6810.8</v>
      </c>
      <c r="L5609" s="199" t="s">
        <v>1580</v>
      </c>
    </row>
    <row r="5610" spans="1:12" ht="33.75">
      <c r="A5610" s="200" t="s">
        <v>628</v>
      </c>
      <c r="B5610" s="193" t="s">
        <v>627</v>
      </c>
      <c r="C5610" s="194">
        <v>42835</v>
      </c>
      <c r="D5610" s="194" t="s">
        <v>12423</v>
      </c>
      <c r="E5610" s="195" t="s">
        <v>3</v>
      </c>
      <c r="F5610" s="195">
        <v>1491745</v>
      </c>
      <c r="G5610" s="195"/>
      <c r="H5610" s="196" t="s">
        <v>12424</v>
      </c>
      <c r="I5610" s="197">
        <v>0</v>
      </c>
      <c r="J5610" s="197">
        <v>488.48</v>
      </c>
      <c r="K5610" s="198">
        <f t="shared" si="87"/>
        <v>488.48</v>
      </c>
      <c r="L5610" s="199" t="s">
        <v>1580</v>
      </c>
    </row>
    <row r="5611" spans="1:12" ht="33.75">
      <c r="A5611" s="200" t="s">
        <v>628</v>
      </c>
      <c r="B5611" s="193" t="s">
        <v>627</v>
      </c>
      <c r="C5611" s="194">
        <v>42835</v>
      </c>
      <c r="D5611" s="194" t="s">
        <v>12425</v>
      </c>
      <c r="E5611" s="195" t="s">
        <v>3</v>
      </c>
      <c r="F5611" s="195">
        <v>1491747</v>
      </c>
      <c r="G5611" s="195"/>
      <c r="H5611" s="196" t="s">
        <v>12426</v>
      </c>
      <c r="I5611" s="197">
        <v>0</v>
      </c>
      <c r="J5611" s="197">
        <v>1152.28</v>
      </c>
      <c r="K5611" s="198">
        <f t="shared" si="87"/>
        <v>1152.28</v>
      </c>
      <c r="L5611" s="199" t="s">
        <v>1580</v>
      </c>
    </row>
    <row r="5612" spans="1:12" ht="22.5">
      <c r="A5612" s="200">
        <v>70</v>
      </c>
      <c r="B5612" s="193" t="s">
        <v>4499</v>
      </c>
      <c r="C5612" s="194">
        <v>42835</v>
      </c>
      <c r="D5612" s="194" t="s">
        <v>12427</v>
      </c>
      <c r="E5612" s="195" t="s">
        <v>3</v>
      </c>
      <c r="F5612" s="195">
        <v>1491759</v>
      </c>
      <c r="G5612" s="195"/>
      <c r="H5612" s="196" t="s">
        <v>12428</v>
      </c>
      <c r="I5612" s="197">
        <v>0</v>
      </c>
      <c r="J5612" s="197">
        <v>15</v>
      </c>
      <c r="K5612" s="198">
        <f t="shared" si="87"/>
        <v>15</v>
      </c>
      <c r="L5612" s="199" t="s">
        <v>1580</v>
      </c>
    </row>
    <row r="5613" spans="1:12" ht="33.75">
      <c r="A5613" s="200" t="s">
        <v>628</v>
      </c>
      <c r="B5613" s="193" t="s">
        <v>627</v>
      </c>
      <c r="C5613" s="194">
        <v>42835</v>
      </c>
      <c r="D5613" s="194" t="s">
        <v>12429</v>
      </c>
      <c r="E5613" s="195" t="s">
        <v>3</v>
      </c>
      <c r="F5613" s="195">
        <v>1491774</v>
      </c>
      <c r="G5613" s="195"/>
      <c r="H5613" s="196" t="s">
        <v>12430</v>
      </c>
      <c r="I5613" s="197">
        <v>0</v>
      </c>
      <c r="J5613" s="197">
        <v>3143.12</v>
      </c>
      <c r="K5613" s="198">
        <f t="shared" si="87"/>
        <v>3143.12</v>
      </c>
      <c r="L5613" s="199" t="s">
        <v>1580</v>
      </c>
    </row>
    <row r="5614" spans="1:12" ht="33.75">
      <c r="A5614" s="200" t="s">
        <v>628</v>
      </c>
      <c r="B5614" s="193" t="s">
        <v>627</v>
      </c>
      <c r="C5614" s="194">
        <v>42835</v>
      </c>
      <c r="D5614" s="194" t="s">
        <v>12431</v>
      </c>
      <c r="E5614" s="195" t="s">
        <v>3</v>
      </c>
      <c r="F5614" s="195">
        <v>1491776</v>
      </c>
      <c r="G5614" s="195"/>
      <c r="H5614" s="196" t="s">
        <v>12432</v>
      </c>
      <c r="I5614" s="197">
        <v>0</v>
      </c>
      <c r="J5614" s="197">
        <v>244</v>
      </c>
      <c r="K5614" s="198">
        <f t="shared" si="87"/>
        <v>244</v>
      </c>
      <c r="L5614" s="199" t="s">
        <v>1580</v>
      </c>
    </row>
    <row r="5615" spans="1:12" ht="33.75">
      <c r="A5615" s="200" t="s">
        <v>628</v>
      </c>
      <c r="B5615" s="193" t="s">
        <v>627</v>
      </c>
      <c r="C5615" s="194">
        <v>42835</v>
      </c>
      <c r="D5615" s="194" t="s">
        <v>12433</v>
      </c>
      <c r="E5615" s="195" t="s">
        <v>3</v>
      </c>
      <c r="F5615" s="195">
        <v>1491778</v>
      </c>
      <c r="G5615" s="195"/>
      <c r="H5615" s="196" t="s">
        <v>12434</v>
      </c>
      <c r="I5615" s="197">
        <v>0</v>
      </c>
      <c r="J5615" s="197">
        <v>145</v>
      </c>
      <c r="K5615" s="198">
        <f t="shared" si="87"/>
        <v>145</v>
      </c>
      <c r="L5615" s="199" t="s">
        <v>1580</v>
      </c>
    </row>
    <row r="5616" spans="1:12" ht="33.75">
      <c r="A5616" s="200" t="s">
        <v>628</v>
      </c>
      <c r="B5616" s="193" t="s">
        <v>627</v>
      </c>
      <c r="C5616" s="194">
        <v>42835</v>
      </c>
      <c r="D5616" s="194" t="s">
        <v>12435</v>
      </c>
      <c r="E5616" s="195" t="s">
        <v>3</v>
      </c>
      <c r="F5616" s="195">
        <v>1491785</v>
      </c>
      <c r="G5616" s="195"/>
      <c r="H5616" s="196" t="s">
        <v>12436</v>
      </c>
      <c r="I5616" s="197">
        <v>0</v>
      </c>
      <c r="J5616" s="197">
        <v>371</v>
      </c>
      <c r="K5616" s="198">
        <f t="shared" si="87"/>
        <v>371</v>
      </c>
      <c r="L5616" s="199" t="s">
        <v>1580</v>
      </c>
    </row>
    <row r="5617" spans="1:12" ht="45">
      <c r="A5617" s="200">
        <v>201</v>
      </c>
      <c r="B5617" s="193" t="s">
        <v>1334</v>
      </c>
      <c r="C5617" s="194">
        <v>42835</v>
      </c>
      <c r="D5617" s="194" t="s">
        <v>12437</v>
      </c>
      <c r="E5617" s="195" t="s">
        <v>3</v>
      </c>
      <c r="F5617" s="195">
        <v>1491786</v>
      </c>
      <c r="G5617" s="195"/>
      <c r="H5617" s="196" t="s">
        <v>12438</v>
      </c>
      <c r="I5617" s="197">
        <v>0</v>
      </c>
      <c r="J5617" s="197">
        <v>371</v>
      </c>
      <c r="K5617" s="198">
        <f t="shared" si="87"/>
        <v>371</v>
      </c>
      <c r="L5617" s="199" t="s">
        <v>1580</v>
      </c>
    </row>
    <row r="5618" spans="1:12" ht="33.75">
      <c r="A5618" s="200">
        <v>591</v>
      </c>
      <c r="B5618" s="193" t="s">
        <v>6173</v>
      </c>
      <c r="C5618" s="194">
        <v>42835</v>
      </c>
      <c r="D5618" s="194" t="s">
        <v>12439</v>
      </c>
      <c r="E5618" s="195" t="s">
        <v>3</v>
      </c>
      <c r="F5618" s="195">
        <v>1491787</v>
      </c>
      <c r="G5618" s="195"/>
      <c r="H5618" s="196" t="s">
        <v>12440</v>
      </c>
      <c r="I5618" s="197">
        <v>0</v>
      </c>
      <c r="J5618" s="197">
        <v>95</v>
      </c>
      <c r="K5618" s="198">
        <f t="shared" si="87"/>
        <v>95</v>
      </c>
      <c r="L5618" s="199" t="s">
        <v>1580</v>
      </c>
    </row>
    <row r="5619" spans="1:12" ht="33.75">
      <c r="A5619" s="200" t="s">
        <v>628</v>
      </c>
      <c r="B5619" s="193" t="s">
        <v>627</v>
      </c>
      <c r="C5619" s="194">
        <v>42835</v>
      </c>
      <c r="D5619" s="194" t="s">
        <v>12441</v>
      </c>
      <c r="E5619" s="195" t="s">
        <v>3</v>
      </c>
      <c r="F5619" s="195">
        <v>1491788</v>
      </c>
      <c r="G5619" s="195"/>
      <c r="H5619" s="196" t="s">
        <v>12442</v>
      </c>
      <c r="I5619" s="197">
        <v>0</v>
      </c>
      <c r="J5619" s="197">
        <v>371</v>
      </c>
      <c r="K5619" s="198">
        <f t="shared" si="87"/>
        <v>371</v>
      </c>
      <c r="L5619" s="199" t="s">
        <v>1580</v>
      </c>
    </row>
    <row r="5620" spans="1:12" ht="33.75">
      <c r="A5620" s="200">
        <v>591</v>
      </c>
      <c r="B5620" s="193" t="s">
        <v>6173</v>
      </c>
      <c r="C5620" s="194">
        <v>42835</v>
      </c>
      <c r="D5620" s="194" t="s">
        <v>12443</v>
      </c>
      <c r="E5620" s="195" t="s">
        <v>3</v>
      </c>
      <c r="F5620" s="195">
        <v>1491789</v>
      </c>
      <c r="G5620" s="195"/>
      <c r="H5620" s="196" t="s">
        <v>12444</v>
      </c>
      <c r="I5620" s="197">
        <v>0</v>
      </c>
      <c r="J5620" s="197">
        <v>95</v>
      </c>
      <c r="K5620" s="198">
        <f t="shared" si="87"/>
        <v>95</v>
      </c>
      <c r="L5620" s="199" t="s">
        <v>1580</v>
      </c>
    </row>
    <row r="5621" spans="1:12" ht="33.75">
      <c r="A5621" s="200">
        <v>591</v>
      </c>
      <c r="B5621" s="193" t="s">
        <v>6173</v>
      </c>
      <c r="C5621" s="194">
        <v>42835</v>
      </c>
      <c r="D5621" s="194" t="s">
        <v>12445</v>
      </c>
      <c r="E5621" s="195" t="s">
        <v>3</v>
      </c>
      <c r="F5621" s="195">
        <v>1491790</v>
      </c>
      <c r="G5621" s="195"/>
      <c r="H5621" s="196" t="s">
        <v>12446</v>
      </c>
      <c r="I5621" s="197">
        <v>0</v>
      </c>
      <c r="J5621" s="197">
        <v>95</v>
      </c>
      <c r="K5621" s="198">
        <f t="shared" si="87"/>
        <v>95</v>
      </c>
      <c r="L5621" s="199" t="s">
        <v>1580</v>
      </c>
    </row>
    <row r="5622" spans="1:12" ht="33.75">
      <c r="A5622" s="200" t="s">
        <v>628</v>
      </c>
      <c r="B5622" s="193" t="s">
        <v>627</v>
      </c>
      <c r="C5622" s="194">
        <v>42835</v>
      </c>
      <c r="D5622" s="194" t="s">
        <v>12447</v>
      </c>
      <c r="E5622" s="195" t="s">
        <v>3</v>
      </c>
      <c r="F5622" s="195">
        <v>1491791</v>
      </c>
      <c r="G5622" s="195"/>
      <c r="H5622" s="196" t="s">
        <v>12448</v>
      </c>
      <c r="I5622" s="197">
        <v>0</v>
      </c>
      <c r="J5622" s="197">
        <v>371</v>
      </c>
      <c r="K5622" s="198">
        <f t="shared" si="87"/>
        <v>371</v>
      </c>
      <c r="L5622" s="199" t="s">
        <v>1580</v>
      </c>
    </row>
    <row r="5623" spans="1:12" ht="22.5">
      <c r="A5623" s="200">
        <v>526</v>
      </c>
      <c r="B5623" s="193" t="s">
        <v>1411</v>
      </c>
      <c r="C5623" s="194">
        <v>42835</v>
      </c>
      <c r="D5623" s="194" t="s">
        <v>12449</v>
      </c>
      <c r="E5623" s="195" t="s">
        <v>3</v>
      </c>
      <c r="F5623" s="195">
        <v>1491792</v>
      </c>
      <c r="G5623" s="195"/>
      <c r="H5623" s="196" t="s">
        <v>12450</v>
      </c>
      <c r="I5623" s="197">
        <v>0</v>
      </c>
      <c r="J5623" s="197">
        <v>183</v>
      </c>
      <c r="K5623" s="198">
        <f t="shared" si="87"/>
        <v>183</v>
      </c>
      <c r="L5623" s="199" t="s">
        <v>1580</v>
      </c>
    </row>
    <row r="5624" spans="1:12" ht="45">
      <c r="A5624" s="200">
        <v>512</v>
      </c>
      <c r="B5624" s="193" t="s">
        <v>1396</v>
      </c>
      <c r="C5624" s="194">
        <v>42835</v>
      </c>
      <c r="D5624" s="194" t="s">
        <v>12451</v>
      </c>
      <c r="E5624" s="195" t="s">
        <v>3</v>
      </c>
      <c r="F5624" s="195">
        <v>1491805</v>
      </c>
      <c r="G5624" s="195"/>
      <c r="H5624" s="196" t="s">
        <v>12452</v>
      </c>
      <c r="I5624" s="197">
        <v>0</v>
      </c>
      <c r="J5624" s="197">
        <v>60</v>
      </c>
      <c r="K5624" s="198">
        <f t="shared" si="87"/>
        <v>60</v>
      </c>
      <c r="L5624" s="199" t="s">
        <v>1580</v>
      </c>
    </row>
    <row r="5625" spans="1:12" ht="22.5">
      <c r="A5625" s="200">
        <v>373</v>
      </c>
      <c r="B5625" s="193" t="s">
        <v>1444</v>
      </c>
      <c r="C5625" s="194">
        <v>42835</v>
      </c>
      <c r="D5625" s="194" t="s">
        <v>12453</v>
      </c>
      <c r="E5625" s="195" t="s">
        <v>3</v>
      </c>
      <c r="F5625" s="195">
        <v>1491816</v>
      </c>
      <c r="G5625" s="195"/>
      <c r="H5625" s="196" t="s">
        <v>12454</v>
      </c>
      <c r="I5625" s="197">
        <v>0</v>
      </c>
      <c r="J5625" s="197">
        <v>290</v>
      </c>
      <c r="K5625" s="198">
        <f t="shared" si="87"/>
        <v>290</v>
      </c>
      <c r="L5625" s="199" t="s">
        <v>1580</v>
      </c>
    </row>
    <row r="5626" spans="1:12" ht="22.5">
      <c r="A5626" s="200">
        <v>283</v>
      </c>
      <c r="B5626" s="193" t="s">
        <v>1341</v>
      </c>
      <c r="C5626" s="194">
        <v>42835</v>
      </c>
      <c r="D5626" s="194" t="s">
        <v>12455</v>
      </c>
      <c r="E5626" s="195" t="s">
        <v>3</v>
      </c>
      <c r="F5626" s="195">
        <v>1491820</v>
      </c>
      <c r="G5626" s="195"/>
      <c r="H5626" s="196" t="s">
        <v>12456</v>
      </c>
      <c r="I5626" s="197">
        <v>0</v>
      </c>
      <c r="J5626" s="197">
        <v>977.5</v>
      </c>
      <c r="K5626" s="198">
        <f t="shared" si="87"/>
        <v>977.5</v>
      </c>
      <c r="L5626" s="199" t="s">
        <v>1580</v>
      </c>
    </row>
    <row r="5627" spans="1:12" ht="33.75">
      <c r="A5627" s="200" t="s">
        <v>628</v>
      </c>
      <c r="B5627" s="193" t="s">
        <v>627</v>
      </c>
      <c r="C5627" s="194">
        <v>42835</v>
      </c>
      <c r="D5627" s="194" t="s">
        <v>12457</v>
      </c>
      <c r="E5627" s="195" t="s">
        <v>3</v>
      </c>
      <c r="F5627" s="195">
        <v>1491863</v>
      </c>
      <c r="G5627" s="195"/>
      <c r="H5627" s="196" t="s">
        <v>12458</v>
      </c>
      <c r="I5627" s="197">
        <v>0</v>
      </c>
      <c r="J5627" s="197">
        <v>244</v>
      </c>
      <c r="K5627" s="198">
        <f t="shared" si="87"/>
        <v>244</v>
      </c>
      <c r="L5627" s="199" t="s">
        <v>1580</v>
      </c>
    </row>
    <row r="5628" spans="1:12" ht="33.75">
      <c r="A5628" s="200">
        <v>340</v>
      </c>
      <c r="B5628" s="193" t="s">
        <v>1401</v>
      </c>
      <c r="C5628" s="194">
        <v>42835</v>
      </c>
      <c r="D5628" s="194" t="s">
        <v>12459</v>
      </c>
      <c r="E5628" s="195" t="s">
        <v>3</v>
      </c>
      <c r="F5628" s="195">
        <v>1491867</v>
      </c>
      <c r="G5628" s="195"/>
      <c r="H5628" s="196" t="s">
        <v>12460</v>
      </c>
      <c r="I5628" s="197">
        <v>0</v>
      </c>
      <c r="J5628" s="197">
        <v>1021.22</v>
      </c>
      <c r="K5628" s="198">
        <f t="shared" si="87"/>
        <v>1021.22</v>
      </c>
      <c r="L5628" s="199" t="s">
        <v>1580</v>
      </c>
    </row>
    <row r="5629" spans="1:12" ht="33.75">
      <c r="A5629" s="200" t="s">
        <v>628</v>
      </c>
      <c r="B5629" s="193" t="s">
        <v>627</v>
      </c>
      <c r="C5629" s="194">
        <v>42835</v>
      </c>
      <c r="D5629" s="194" t="s">
        <v>12461</v>
      </c>
      <c r="E5629" s="195" t="s">
        <v>3</v>
      </c>
      <c r="F5629" s="195">
        <v>1491880</v>
      </c>
      <c r="G5629" s="195"/>
      <c r="H5629" s="196" t="s">
        <v>12462</v>
      </c>
      <c r="I5629" s="197">
        <v>0</v>
      </c>
      <c r="J5629" s="197">
        <v>444</v>
      </c>
      <c r="K5629" s="198">
        <f t="shared" si="87"/>
        <v>444</v>
      </c>
      <c r="L5629" s="199" t="s">
        <v>1580</v>
      </c>
    </row>
    <row r="5630" spans="1:12" ht="33.75">
      <c r="A5630" s="200">
        <v>283</v>
      </c>
      <c r="B5630" s="193" t="s">
        <v>1341</v>
      </c>
      <c r="C5630" s="194">
        <v>42835</v>
      </c>
      <c r="D5630" s="194" t="s">
        <v>12463</v>
      </c>
      <c r="E5630" s="195" t="s">
        <v>3</v>
      </c>
      <c r="F5630" s="195">
        <v>1491885</v>
      </c>
      <c r="G5630" s="195"/>
      <c r="H5630" s="196" t="s">
        <v>12464</v>
      </c>
      <c r="I5630" s="197">
        <v>0</v>
      </c>
      <c r="J5630" s="197">
        <v>632.45000000000005</v>
      </c>
      <c r="K5630" s="198">
        <f t="shared" si="87"/>
        <v>632.45000000000005</v>
      </c>
      <c r="L5630" s="199" t="s">
        <v>1580</v>
      </c>
    </row>
    <row r="5631" spans="1:12" ht="33.75">
      <c r="A5631" s="200">
        <v>595</v>
      </c>
      <c r="B5631" s="193" t="s">
        <v>12465</v>
      </c>
      <c r="C5631" s="194">
        <v>42835</v>
      </c>
      <c r="D5631" s="194" t="s">
        <v>12466</v>
      </c>
      <c r="E5631" s="195" t="s">
        <v>3</v>
      </c>
      <c r="F5631" s="195">
        <v>1491893</v>
      </c>
      <c r="G5631" s="195"/>
      <c r="H5631" s="196" t="s">
        <v>12467</v>
      </c>
      <c r="I5631" s="197">
        <v>0</v>
      </c>
      <c r="J5631" s="197">
        <v>26935</v>
      </c>
      <c r="K5631" s="198">
        <f t="shared" si="87"/>
        <v>26935</v>
      </c>
      <c r="L5631" s="199" t="s">
        <v>1580</v>
      </c>
    </row>
    <row r="5632" spans="1:12" ht="33.75">
      <c r="A5632" s="200" t="s">
        <v>628</v>
      </c>
      <c r="B5632" s="193" t="s">
        <v>627</v>
      </c>
      <c r="C5632" s="194">
        <v>42835</v>
      </c>
      <c r="D5632" s="194" t="s">
        <v>12468</v>
      </c>
      <c r="E5632" s="195" t="s">
        <v>3</v>
      </c>
      <c r="F5632" s="195">
        <v>1491894</v>
      </c>
      <c r="G5632" s="195"/>
      <c r="H5632" s="196" t="s">
        <v>12469</v>
      </c>
      <c r="I5632" s="197">
        <v>0</v>
      </c>
      <c r="J5632" s="197">
        <v>3225.46</v>
      </c>
      <c r="K5632" s="198">
        <f t="shared" si="87"/>
        <v>3225.46</v>
      </c>
      <c r="L5632" s="199" t="s">
        <v>1580</v>
      </c>
    </row>
    <row r="5633" spans="1:12" ht="22.5">
      <c r="A5633" s="200">
        <v>586</v>
      </c>
      <c r="B5633" s="193" t="s">
        <v>1399</v>
      </c>
      <c r="C5633" s="194">
        <v>42835</v>
      </c>
      <c r="D5633" s="194" t="s">
        <v>12470</v>
      </c>
      <c r="E5633" s="195" t="s">
        <v>3</v>
      </c>
      <c r="F5633" s="195">
        <v>1491909</v>
      </c>
      <c r="G5633" s="195"/>
      <c r="H5633" s="196" t="s">
        <v>12471</v>
      </c>
      <c r="I5633" s="197">
        <v>0</v>
      </c>
      <c r="J5633" s="197">
        <v>1830</v>
      </c>
      <c r="K5633" s="198">
        <f t="shared" si="87"/>
        <v>1830</v>
      </c>
      <c r="L5633" s="199" t="s">
        <v>1580</v>
      </c>
    </row>
    <row r="5634" spans="1:12" ht="33.75">
      <c r="A5634" s="200">
        <v>574</v>
      </c>
      <c r="B5634" s="193" t="s">
        <v>1356</v>
      </c>
      <c r="C5634" s="194">
        <v>42835</v>
      </c>
      <c r="D5634" s="194" t="s">
        <v>12472</v>
      </c>
      <c r="E5634" s="195" t="s">
        <v>3</v>
      </c>
      <c r="F5634" s="195">
        <v>1491917</v>
      </c>
      <c r="G5634" s="195"/>
      <c r="H5634" s="196" t="s">
        <v>12473</v>
      </c>
      <c r="I5634" s="197">
        <v>0</v>
      </c>
      <c r="J5634" s="197">
        <v>1815</v>
      </c>
      <c r="K5634" s="198">
        <f t="shared" si="87"/>
        <v>1815</v>
      </c>
      <c r="L5634" s="199" t="s">
        <v>1580</v>
      </c>
    </row>
    <row r="5635" spans="1:12" ht="33.75">
      <c r="A5635" s="200">
        <v>574</v>
      </c>
      <c r="B5635" s="193" t="s">
        <v>1356</v>
      </c>
      <c r="C5635" s="194">
        <v>42835</v>
      </c>
      <c r="D5635" s="194" t="s">
        <v>12474</v>
      </c>
      <c r="E5635" s="195" t="s">
        <v>3</v>
      </c>
      <c r="F5635" s="195">
        <v>1491919</v>
      </c>
      <c r="G5635" s="195"/>
      <c r="H5635" s="196" t="s">
        <v>12475</v>
      </c>
      <c r="I5635" s="197">
        <v>0</v>
      </c>
      <c r="J5635" s="197">
        <v>1950</v>
      </c>
      <c r="K5635" s="198">
        <f t="shared" si="87"/>
        <v>1950</v>
      </c>
      <c r="L5635" s="199" t="s">
        <v>1580</v>
      </c>
    </row>
    <row r="5636" spans="1:12" ht="33.75">
      <c r="A5636" s="200">
        <v>20</v>
      </c>
      <c r="B5636" s="193" t="s">
        <v>1412</v>
      </c>
      <c r="C5636" s="194">
        <v>42835</v>
      </c>
      <c r="D5636" s="194" t="s">
        <v>12476</v>
      </c>
      <c r="E5636" s="195" t="s">
        <v>3</v>
      </c>
      <c r="F5636" s="195">
        <v>1491922</v>
      </c>
      <c r="G5636" s="195"/>
      <c r="H5636" s="196" t="s">
        <v>12477</v>
      </c>
      <c r="I5636" s="197">
        <v>0</v>
      </c>
      <c r="J5636" s="197">
        <v>78</v>
      </c>
      <c r="K5636" s="198">
        <f t="shared" si="87"/>
        <v>78</v>
      </c>
      <c r="L5636" s="199" t="s">
        <v>1580</v>
      </c>
    </row>
    <row r="5637" spans="1:12" ht="22.5">
      <c r="A5637" s="200">
        <v>526</v>
      </c>
      <c r="B5637" s="193" t="s">
        <v>1411</v>
      </c>
      <c r="C5637" s="194">
        <v>42835</v>
      </c>
      <c r="D5637" s="194" t="s">
        <v>12478</v>
      </c>
      <c r="E5637" s="195" t="s">
        <v>3</v>
      </c>
      <c r="F5637" s="195">
        <v>1491926</v>
      </c>
      <c r="G5637" s="195"/>
      <c r="H5637" s="196" t="s">
        <v>12479</v>
      </c>
      <c r="I5637" s="197">
        <v>0</v>
      </c>
      <c r="J5637" s="197">
        <v>1037</v>
      </c>
      <c r="K5637" s="198">
        <f t="shared" si="87"/>
        <v>1037</v>
      </c>
      <c r="L5637" s="199" t="s">
        <v>1580</v>
      </c>
    </row>
    <row r="5638" spans="1:12" ht="22.5">
      <c r="A5638" s="200">
        <v>342</v>
      </c>
      <c r="B5638" s="193" t="s">
        <v>1425</v>
      </c>
      <c r="C5638" s="194">
        <v>42835</v>
      </c>
      <c r="D5638" s="194" t="s">
        <v>12480</v>
      </c>
      <c r="E5638" s="195" t="s">
        <v>3</v>
      </c>
      <c r="F5638" s="195">
        <v>1491929</v>
      </c>
      <c r="G5638" s="195"/>
      <c r="H5638" s="196" t="s">
        <v>12481</v>
      </c>
      <c r="I5638" s="197">
        <v>0</v>
      </c>
      <c r="J5638" s="197">
        <v>130</v>
      </c>
      <c r="K5638" s="198">
        <f t="shared" si="87"/>
        <v>130</v>
      </c>
      <c r="L5638" s="199" t="s">
        <v>1580</v>
      </c>
    </row>
    <row r="5639" spans="1:12" ht="22.5">
      <c r="A5639" s="200">
        <v>526</v>
      </c>
      <c r="B5639" s="193" t="s">
        <v>1411</v>
      </c>
      <c r="C5639" s="194">
        <v>42835</v>
      </c>
      <c r="D5639" s="194" t="s">
        <v>12482</v>
      </c>
      <c r="E5639" s="195" t="s">
        <v>3</v>
      </c>
      <c r="F5639" s="195">
        <v>1491939</v>
      </c>
      <c r="G5639" s="195"/>
      <c r="H5639" s="196" t="s">
        <v>12483</v>
      </c>
      <c r="I5639" s="197">
        <v>0</v>
      </c>
      <c r="J5639" s="197">
        <v>20</v>
      </c>
      <c r="K5639" s="198">
        <f t="shared" si="87"/>
        <v>20</v>
      </c>
      <c r="L5639" s="199" t="s">
        <v>1580</v>
      </c>
    </row>
    <row r="5640" spans="1:12" ht="33.75">
      <c r="A5640" s="200">
        <v>20</v>
      </c>
      <c r="B5640" s="193" t="s">
        <v>1412</v>
      </c>
      <c r="C5640" s="194">
        <v>42835</v>
      </c>
      <c r="D5640" s="194" t="s">
        <v>12484</v>
      </c>
      <c r="E5640" s="195" t="s">
        <v>3</v>
      </c>
      <c r="F5640" s="195">
        <v>1491945</v>
      </c>
      <c r="G5640" s="195"/>
      <c r="H5640" s="196" t="s">
        <v>12485</v>
      </c>
      <c r="I5640" s="197">
        <v>0</v>
      </c>
      <c r="J5640" s="197">
        <v>188.16</v>
      </c>
      <c r="K5640" s="198">
        <f t="shared" si="87"/>
        <v>188.16</v>
      </c>
      <c r="L5640" s="199" t="s">
        <v>1580</v>
      </c>
    </row>
    <row r="5641" spans="1:12" ht="33.75">
      <c r="A5641" s="200">
        <v>20</v>
      </c>
      <c r="B5641" s="193" t="s">
        <v>1412</v>
      </c>
      <c r="C5641" s="194">
        <v>42835</v>
      </c>
      <c r="D5641" s="194" t="s">
        <v>12486</v>
      </c>
      <c r="E5641" s="195" t="s">
        <v>3</v>
      </c>
      <c r="F5641" s="195">
        <v>1491946</v>
      </c>
      <c r="G5641" s="195"/>
      <c r="H5641" s="196" t="s">
        <v>12487</v>
      </c>
      <c r="I5641" s="197">
        <v>0</v>
      </c>
      <c r="J5641" s="197">
        <v>208.32</v>
      </c>
      <c r="K5641" s="198">
        <f t="shared" ref="K5641:K5704" si="88">+I5641+J5641</f>
        <v>208.32</v>
      </c>
      <c r="L5641" s="199" t="s">
        <v>1580</v>
      </c>
    </row>
    <row r="5642" spans="1:12" ht="33.75">
      <c r="A5642" s="200">
        <v>20</v>
      </c>
      <c r="B5642" s="193" t="s">
        <v>1412</v>
      </c>
      <c r="C5642" s="194">
        <v>42835</v>
      </c>
      <c r="D5642" s="194" t="s">
        <v>12488</v>
      </c>
      <c r="E5642" s="195" t="s">
        <v>3</v>
      </c>
      <c r="F5642" s="195">
        <v>1491947</v>
      </c>
      <c r="G5642" s="195"/>
      <c r="H5642" s="196" t="s">
        <v>12489</v>
      </c>
      <c r="I5642" s="197">
        <v>0</v>
      </c>
      <c r="J5642" s="197">
        <v>840</v>
      </c>
      <c r="K5642" s="198">
        <f t="shared" si="88"/>
        <v>840</v>
      </c>
      <c r="L5642" s="199" t="s">
        <v>1580</v>
      </c>
    </row>
    <row r="5643" spans="1:12" ht="33.75">
      <c r="A5643" s="200">
        <v>20</v>
      </c>
      <c r="B5643" s="193" t="s">
        <v>1412</v>
      </c>
      <c r="C5643" s="194">
        <v>42835</v>
      </c>
      <c r="D5643" s="194" t="s">
        <v>12490</v>
      </c>
      <c r="E5643" s="195" t="s">
        <v>3</v>
      </c>
      <c r="F5643" s="195">
        <v>1491948</v>
      </c>
      <c r="G5643" s="195"/>
      <c r="H5643" s="196" t="s">
        <v>12491</v>
      </c>
      <c r="I5643" s="197">
        <v>0</v>
      </c>
      <c r="J5643" s="197">
        <v>540</v>
      </c>
      <c r="K5643" s="198">
        <f t="shared" si="88"/>
        <v>540</v>
      </c>
      <c r="L5643" s="199" t="s">
        <v>1580</v>
      </c>
    </row>
    <row r="5644" spans="1:12" ht="33.75">
      <c r="A5644" s="200">
        <v>20</v>
      </c>
      <c r="B5644" s="193" t="s">
        <v>1412</v>
      </c>
      <c r="C5644" s="194">
        <v>42835</v>
      </c>
      <c r="D5644" s="194" t="s">
        <v>12492</v>
      </c>
      <c r="E5644" s="195" t="s">
        <v>3</v>
      </c>
      <c r="F5644" s="195">
        <v>1491950</v>
      </c>
      <c r="G5644" s="195"/>
      <c r="H5644" s="196" t="s">
        <v>12493</v>
      </c>
      <c r="I5644" s="197">
        <v>0</v>
      </c>
      <c r="J5644" s="197">
        <v>2764</v>
      </c>
      <c r="K5644" s="198">
        <f t="shared" si="88"/>
        <v>2764</v>
      </c>
      <c r="L5644" s="199" t="s">
        <v>1580</v>
      </c>
    </row>
    <row r="5645" spans="1:12" ht="33.75">
      <c r="A5645" s="200">
        <v>20</v>
      </c>
      <c r="B5645" s="193" t="s">
        <v>1412</v>
      </c>
      <c r="C5645" s="194">
        <v>42835</v>
      </c>
      <c r="D5645" s="194" t="s">
        <v>12494</v>
      </c>
      <c r="E5645" s="195" t="s">
        <v>3</v>
      </c>
      <c r="F5645" s="195">
        <v>1491952</v>
      </c>
      <c r="G5645" s="195"/>
      <c r="H5645" s="196" t="s">
        <v>12495</v>
      </c>
      <c r="I5645" s="197">
        <v>0</v>
      </c>
      <c r="J5645" s="197">
        <v>1741.44</v>
      </c>
      <c r="K5645" s="198">
        <f t="shared" si="88"/>
        <v>1741.44</v>
      </c>
      <c r="L5645" s="199" t="s">
        <v>1580</v>
      </c>
    </row>
    <row r="5646" spans="1:12" ht="33.75">
      <c r="A5646" s="200">
        <v>523</v>
      </c>
      <c r="B5646" s="193" t="s">
        <v>1347</v>
      </c>
      <c r="C5646" s="194">
        <v>42836</v>
      </c>
      <c r="D5646" s="194" t="s">
        <v>12496</v>
      </c>
      <c r="E5646" s="195" t="s">
        <v>3</v>
      </c>
      <c r="F5646" s="195">
        <v>1492124</v>
      </c>
      <c r="G5646" s="195"/>
      <c r="H5646" s="196" t="s">
        <v>12497</v>
      </c>
      <c r="I5646" s="197">
        <v>0</v>
      </c>
      <c r="J5646" s="197">
        <v>356</v>
      </c>
      <c r="K5646" s="198">
        <f t="shared" si="88"/>
        <v>356</v>
      </c>
      <c r="L5646" s="199" t="s">
        <v>1580</v>
      </c>
    </row>
    <row r="5647" spans="1:12" ht="33.75">
      <c r="A5647" s="200">
        <v>523</v>
      </c>
      <c r="B5647" s="193" t="s">
        <v>1347</v>
      </c>
      <c r="C5647" s="194">
        <v>42836</v>
      </c>
      <c r="D5647" s="194" t="s">
        <v>12498</v>
      </c>
      <c r="E5647" s="195" t="s">
        <v>3</v>
      </c>
      <c r="F5647" s="195">
        <v>1492127</v>
      </c>
      <c r="G5647" s="195"/>
      <c r="H5647" s="196" t="s">
        <v>12499</v>
      </c>
      <c r="I5647" s="197">
        <v>0</v>
      </c>
      <c r="J5647" s="197">
        <v>126</v>
      </c>
      <c r="K5647" s="198">
        <f t="shared" si="88"/>
        <v>126</v>
      </c>
      <c r="L5647" s="199" t="s">
        <v>1580</v>
      </c>
    </row>
    <row r="5648" spans="1:12" ht="33.75">
      <c r="A5648" s="200">
        <v>25</v>
      </c>
      <c r="B5648" s="193" t="s">
        <v>1408</v>
      </c>
      <c r="C5648" s="194">
        <v>42836</v>
      </c>
      <c r="D5648" s="194" t="s">
        <v>12500</v>
      </c>
      <c r="E5648" s="195" t="s">
        <v>3</v>
      </c>
      <c r="F5648" s="195">
        <v>1492129</v>
      </c>
      <c r="G5648" s="195"/>
      <c r="H5648" s="196" t="s">
        <v>12501</v>
      </c>
      <c r="I5648" s="197">
        <v>0</v>
      </c>
      <c r="J5648" s="197">
        <v>494811.59</v>
      </c>
      <c r="K5648" s="198">
        <f t="shared" si="88"/>
        <v>494811.59</v>
      </c>
      <c r="L5648" s="199" t="s">
        <v>1580</v>
      </c>
    </row>
    <row r="5649" spans="1:12" ht="33.75">
      <c r="A5649" s="200">
        <v>25</v>
      </c>
      <c r="B5649" s="193" t="s">
        <v>1408</v>
      </c>
      <c r="C5649" s="194">
        <v>42836</v>
      </c>
      <c r="D5649" s="194" t="s">
        <v>12502</v>
      </c>
      <c r="E5649" s="195" t="s">
        <v>3</v>
      </c>
      <c r="F5649" s="195">
        <v>1492131</v>
      </c>
      <c r="G5649" s="195"/>
      <c r="H5649" s="196" t="s">
        <v>12503</v>
      </c>
      <c r="I5649" s="197">
        <v>0</v>
      </c>
      <c r="J5649" s="197">
        <v>639901.6</v>
      </c>
      <c r="K5649" s="198">
        <f t="shared" si="88"/>
        <v>639901.6</v>
      </c>
      <c r="L5649" s="199" t="s">
        <v>1580</v>
      </c>
    </row>
    <row r="5650" spans="1:12" ht="33.75">
      <c r="A5650" s="200">
        <v>25</v>
      </c>
      <c r="B5650" s="193" t="s">
        <v>1408</v>
      </c>
      <c r="C5650" s="194">
        <v>42836</v>
      </c>
      <c r="D5650" s="194" t="s">
        <v>12504</v>
      </c>
      <c r="E5650" s="195" t="s">
        <v>3</v>
      </c>
      <c r="F5650" s="195">
        <v>1492134</v>
      </c>
      <c r="G5650" s="195"/>
      <c r="H5650" s="196" t="s">
        <v>12505</v>
      </c>
      <c r="I5650" s="197">
        <v>0</v>
      </c>
      <c r="J5650" s="197">
        <v>293778.14</v>
      </c>
      <c r="K5650" s="198">
        <f t="shared" si="88"/>
        <v>293778.14</v>
      </c>
      <c r="L5650" s="199" t="s">
        <v>1580</v>
      </c>
    </row>
    <row r="5651" spans="1:12" ht="33.75">
      <c r="A5651" s="200">
        <v>25</v>
      </c>
      <c r="B5651" s="193" t="s">
        <v>1408</v>
      </c>
      <c r="C5651" s="194">
        <v>42836</v>
      </c>
      <c r="D5651" s="194" t="s">
        <v>12506</v>
      </c>
      <c r="E5651" s="195" t="s">
        <v>3</v>
      </c>
      <c r="F5651" s="195">
        <v>1492138</v>
      </c>
      <c r="G5651" s="195"/>
      <c r="H5651" s="196" t="s">
        <v>12507</v>
      </c>
      <c r="I5651" s="197">
        <v>0</v>
      </c>
      <c r="J5651" s="197">
        <v>227031.75</v>
      </c>
      <c r="K5651" s="198">
        <f t="shared" si="88"/>
        <v>227031.75</v>
      </c>
      <c r="L5651" s="199" t="s">
        <v>1580</v>
      </c>
    </row>
    <row r="5652" spans="1:12" ht="33.75">
      <c r="A5652" s="200">
        <v>25</v>
      </c>
      <c r="B5652" s="193" t="s">
        <v>1408</v>
      </c>
      <c r="C5652" s="194">
        <v>42836</v>
      </c>
      <c r="D5652" s="194" t="s">
        <v>12508</v>
      </c>
      <c r="E5652" s="195" t="s">
        <v>3</v>
      </c>
      <c r="F5652" s="195">
        <v>1492142</v>
      </c>
      <c r="G5652" s="195"/>
      <c r="H5652" s="196" t="s">
        <v>12509</v>
      </c>
      <c r="I5652" s="197">
        <v>0</v>
      </c>
      <c r="J5652" s="197">
        <v>22990.78</v>
      </c>
      <c r="K5652" s="198">
        <f t="shared" si="88"/>
        <v>22990.78</v>
      </c>
      <c r="L5652" s="199" t="s">
        <v>1580</v>
      </c>
    </row>
    <row r="5653" spans="1:12" ht="33.75">
      <c r="A5653" s="200">
        <v>592</v>
      </c>
      <c r="B5653" s="193" t="s">
        <v>1461</v>
      </c>
      <c r="C5653" s="194">
        <v>42836</v>
      </c>
      <c r="D5653" s="194" t="s">
        <v>12510</v>
      </c>
      <c r="E5653" s="195" t="s">
        <v>3</v>
      </c>
      <c r="F5653" s="195">
        <v>1492156</v>
      </c>
      <c r="G5653" s="195"/>
      <c r="H5653" s="196" t="s">
        <v>12511</v>
      </c>
      <c r="I5653" s="197">
        <v>0</v>
      </c>
      <c r="J5653" s="197">
        <v>3236</v>
      </c>
      <c r="K5653" s="198">
        <f t="shared" si="88"/>
        <v>3236</v>
      </c>
      <c r="L5653" s="199" t="s">
        <v>1580</v>
      </c>
    </row>
    <row r="5654" spans="1:12" ht="33.75">
      <c r="A5654" s="200">
        <v>254</v>
      </c>
      <c r="B5654" s="193" t="s">
        <v>1335</v>
      </c>
      <c r="C5654" s="194">
        <v>42836</v>
      </c>
      <c r="D5654" s="194" t="s">
        <v>12512</v>
      </c>
      <c r="E5654" s="195" t="s">
        <v>3</v>
      </c>
      <c r="F5654" s="195">
        <v>1492158</v>
      </c>
      <c r="G5654" s="195"/>
      <c r="H5654" s="196" t="s">
        <v>12513</v>
      </c>
      <c r="I5654" s="197">
        <v>0</v>
      </c>
      <c r="J5654" s="197">
        <v>34798</v>
      </c>
      <c r="K5654" s="198">
        <f t="shared" si="88"/>
        <v>34798</v>
      </c>
      <c r="L5654" s="199" t="s">
        <v>1580</v>
      </c>
    </row>
    <row r="5655" spans="1:12" ht="33.75">
      <c r="A5655" s="200">
        <v>254</v>
      </c>
      <c r="B5655" s="193" t="s">
        <v>1335</v>
      </c>
      <c r="C5655" s="194">
        <v>42836</v>
      </c>
      <c r="D5655" s="194" t="s">
        <v>12514</v>
      </c>
      <c r="E5655" s="195" t="s">
        <v>3</v>
      </c>
      <c r="F5655" s="195">
        <v>1492159</v>
      </c>
      <c r="G5655" s="195"/>
      <c r="H5655" s="196" t="s">
        <v>12515</v>
      </c>
      <c r="I5655" s="197">
        <v>0</v>
      </c>
      <c r="J5655" s="197">
        <v>20000</v>
      </c>
      <c r="K5655" s="198">
        <f t="shared" si="88"/>
        <v>20000</v>
      </c>
      <c r="L5655" s="199" t="s">
        <v>1580</v>
      </c>
    </row>
    <row r="5656" spans="1:12" ht="33.75">
      <c r="A5656" s="200">
        <v>254</v>
      </c>
      <c r="B5656" s="193" t="s">
        <v>1335</v>
      </c>
      <c r="C5656" s="194">
        <v>42836</v>
      </c>
      <c r="D5656" s="194" t="s">
        <v>12516</v>
      </c>
      <c r="E5656" s="195" t="s">
        <v>3</v>
      </c>
      <c r="F5656" s="195">
        <v>1492161</v>
      </c>
      <c r="G5656" s="195"/>
      <c r="H5656" s="196" t="s">
        <v>12517</v>
      </c>
      <c r="I5656" s="197">
        <v>0</v>
      </c>
      <c r="J5656" s="197">
        <v>80168</v>
      </c>
      <c r="K5656" s="198">
        <f t="shared" si="88"/>
        <v>80168</v>
      </c>
      <c r="L5656" s="199" t="s">
        <v>1580</v>
      </c>
    </row>
    <row r="5657" spans="1:12" ht="33.75">
      <c r="A5657" s="200">
        <v>254</v>
      </c>
      <c r="B5657" s="193" t="s">
        <v>1335</v>
      </c>
      <c r="C5657" s="194">
        <v>42836</v>
      </c>
      <c r="D5657" s="194" t="s">
        <v>12518</v>
      </c>
      <c r="E5657" s="195" t="s">
        <v>3</v>
      </c>
      <c r="F5657" s="195">
        <v>1492164</v>
      </c>
      <c r="G5657" s="195"/>
      <c r="H5657" s="196" t="s">
        <v>12519</v>
      </c>
      <c r="I5657" s="197">
        <v>0</v>
      </c>
      <c r="J5657" s="197">
        <v>43176</v>
      </c>
      <c r="K5657" s="198">
        <f t="shared" si="88"/>
        <v>43176</v>
      </c>
      <c r="L5657" s="199" t="s">
        <v>1580</v>
      </c>
    </row>
    <row r="5658" spans="1:12" ht="33.75">
      <c r="A5658" s="200">
        <v>254</v>
      </c>
      <c r="B5658" s="193" t="s">
        <v>1335</v>
      </c>
      <c r="C5658" s="194">
        <v>42836</v>
      </c>
      <c r="D5658" s="194" t="s">
        <v>12520</v>
      </c>
      <c r="E5658" s="195" t="s">
        <v>3</v>
      </c>
      <c r="F5658" s="195">
        <v>1492167</v>
      </c>
      <c r="G5658" s="195"/>
      <c r="H5658" s="196" t="s">
        <v>12521</v>
      </c>
      <c r="I5658" s="197">
        <v>0</v>
      </c>
      <c r="J5658" s="197">
        <v>31007</v>
      </c>
      <c r="K5658" s="198">
        <f t="shared" si="88"/>
        <v>31007</v>
      </c>
      <c r="L5658" s="199" t="s">
        <v>1580</v>
      </c>
    </row>
    <row r="5659" spans="1:12" ht="33.75">
      <c r="A5659" s="200" t="s">
        <v>628</v>
      </c>
      <c r="B5659" s="193" t="s">
        <v>627</v>
      </c>
      <c r="C5659" s="194">
        <v>42836</v>
      </c>
      <c r="D5659" s="194" t="s">
        <v>12522</v>
      </c>
      <c r="E5659" s="195" t="s">
        <v>3</v>
      </c>
      <c r="F5659" s="195">
        <v>1492172</v>
      </c>
      <c r="G5659" s="195"/>
      <c r="H5659" s="196" t="s">
        <v>12523</v>
      </c>
      <c r="I5659" s="197">
        <v>0</v>
      </c>
      <c r="J5659" s="197">
        <v>4274.05</v>
      </c>
      <c r="K5659" s="198">
        <f t="shared" si="88"/>
        <v>4274.05</v>
      </c>
      <c r="L5659" s="199" t="s">
        <v>1580</v>
      </c>
    </row>
    <row r="5660" spans="1:12" ht="33.75">
      <c r="A5660" s="200" t="s">
        <v>628</v>
      </c>
      <c r="B5660" s="193" t="s">
        <v>627</v>
      </c>
      <c r="C5660" s="194">
        <v>42836</v>
      </c>
      <c r="D5660" s="194" t="s">
        <v>12524</v>
      </c>
      <c r="E5660" s="195" t="s">
        <v>3</v>
      </c>
      <c r="F5660" s="195">
        <v>1492173</v>
      </c>
      <c r="G5660" s="195"/>
      <c r="H5660" s="196" t="s">
        <v>12525</v>
      </c>
      <c r="I5660" s="197">
        <v>0</v>
      </c>
      <c r="J5660" s="197">
        <v>4274.05</v>
      </c>
      <c r="K5660" s="198">
        <f t="shared" si="88"/>
        <v>4274.05</v>
      </c>
      <c r="L5660" s="199" t="s">
        <v>1580</v>
      </c>
    </row>
    <row r="5661" spans="1:12" ht="33.75">
      <c r="A5661" s="200" t="s">
        <v>628</v>
      </c>
      <c r="B5661" s="193" t="s">
        <v>627</v>
      </c>
      <c r="C5661" s="194">
        <v>42836</v>
      </c>
      <c r="D5661" s="194" t="s">
        <v>12526</v>
      </c>
      <c r="E5661" s="195" t="s">
        <v>3</v>
      </c>
      <c r="F5661" s="195">
        <v>1492174</v>
      </c>
      <c r="G5661" s="195"/>
      <c r="H5661" s="196" t="s">
        <v>12527</v>
      </c>
      <c r="I5661" s="197">
        <v>0</v>
      </c>
      <c r="J5661" s="197">
        <v>23500</v>
      </c>
      <c r="K5661" s="198">
        <f t="shared" si="88"/>
        <v>23500</v>
      </c>
      <c r="L5661" s="199" t="s">
        <v>1580</v>
      </c>
    </row>
    <row r="5662" spans="1:12" ht="33.75">
      <c r="A5662" s="200">
        <v>16</v>
      </c>
      <c r="B5662" s="193" t="s">
        <v>1405</v>
      </c>
      <c r="C5662" s="194">
        <v>42836</v>
      </c>
      <c r="D5662" s="194" t="s">
        <v>12528</v>
      </c>
      <c r="E5662" s="195" t="s">
        <v>3</v>
      </c>
      <c r="F5662" s="195">
        <v>1492181</v>
      </c>
      <c r="G5662" s="195"/>
      <c r="H5662" s="196" t="s">
        <v>12529</v>
      </c>
      <c r="I5662" s="197">
        <v>0</v>
      </c>
      <c r="J5662" s="197">
        <v>1000</v>
      </c>
      <c r="K5662" s="198">
        <f t="shared" si="88"/>
        <v>1000</v>
      </c>
      <c r="L5662" s="199" t="s">
        <v>1580</v>
      </c>
    </row>
    <row r="5663" spans="1:12" ht="33.75">
      <c r="A5663" s="200">
        <v>16</v>
      </c>
      <c r="B5663" s="193" t="s">
        <v>1405</v>
      </c>
      <c r="C5663" s="194">
        <v>42836</v>
      </c>
      <c r="D5663" s="194" t="s">
        <v>12530</v>
      </c>
      <c r="E5663" s="195" t="s">
        <v>3</v>
      </c>
      <c r="F5663" s="195">
        <v>1492182</v>
      </c>
      <c r="G5663" s="195"/>
      <c r="H5663" s="196" t="s">
        <v>12531</v>
      </c>
      <c r="I5663" s="197">
        <v>0</v>
      </c>
      <c r="J5663" s="197">
        <v>1000</v>
      </c>
      <c r="K5663" s="198">
        <f t="shared" si="88"/>
        <v>1000</v>
      </c>
      <c r="L5663" s="199" t="s">
        <v>1580</v>
      </c>
    </row>
    <row r="5664" spans="1:12" ht="33.75">
      <c r="A5664" s="200">
        <v>16</v>
      </c>
      <c r="B5664" s="193" t="s">
        <v>1405</v>
      </c>
      <c r="C5664" s="194">
        <v>42836</v>
      </c>
      <c r="D5664" s="194" t="s">
        <v>12532</v>
      </c>
      <c r="E5664" s="195" t="s">
        <v>3</v>
      </c>
      <c r="F5664" s="195">
        <v>1492183</v>
      </c>
      <c r="G5664" s="195"/>
      <c r="H5664" s="196" t="s">
        <v>12533</v>
      </c>
      <c r="I5664" s="197">
        <v>0</v>
      </c>
      <c r="J5664" s="197">
        <v>6570</v>
      </c>
      <c r="K5664" s="198">
        <f t="shared" si="88"/>
        <v>6570</v>
      </c>
      <c r="L5664" s="199" t="s">
        <v>1580</v>
      </c>
    </row>
    <row r="5665" spans="1:12" ht="33.75">
      <c r="A5665" s="200">
        <v>16</v>
      </c>
      <c r="B5665" s="193" t="s">
        <v>1405</v>
      </c>
      <c r="C5665" s="194">
        <v>42836</v>
      </c>
      <c r="D5665" s="194" t="s">
        <v>12534</v>
      </c>
      <c r="E5665" s="195" t="s">
        <v>3</v>
      </c>
      <c r="F5665" s="195">
        <v>1492186</v>
      </c>
      <c r="G5665" s="195"/>
      <c r="H5665" s="196" t="s">
        <v>12535</v>
      </c>
      <c r="I5665" s="197">
        <v>0</v>
      </c>
      <c r="J5665" s="197">
        <v>80276</v>
      </c>
      <c r="K5665" s="198">
        <f t="shared" si="88"/>
        <v>80276</v>
      </c>
      <c r="L5665" s="199" t="s">
        <v>1580</v>
      </c>
    </row>
    <row r="5666" spans="1:12" ht="33.75">
      <c r="A5666" s="200">
        <v>16</v>
      </c>
      <c r="B5666" s="193" t="s">
        <v>1405</v>
      </c>
      <c r="C5666" s="194">
        <v>42836</v>
      </c>
      <c r="D5666" s="194" t="s">
        <v>12536</v>
      </c>
      <c r="E5666" s="195" t="s">
        <v>3</v>
      </c>
      <c r="F5666" s="195">
        <v>1492188</v>
      </c>
      <c r="G5666" s="195"/>
      <c r="H5666" s="196" t="s">
        <v>12537</v>
      </c>
      <c r="I5666" s="197">
        <v>0</v>
      </c>
      <c r="J5666" s="197">
        <v>570</v>
      </c>
      <c r="K5666" s="198">
        <f t="shared" si="88"/>
        <v>570</v>
      </c>
      <c r="L5666" s="199" t="s">
        <v>1580</v>
      </c>
    </row>
    <row r="5667" spans="1:12" ht="22.5">
      <c r="A5667" s="200">
        <v>16</v>
      </c>
      <c r="B5667" s="193" t="s">
        <v>1405</v>
      </c>
      <c r="C5667" s="194">
        <v>42836</v>
      </c>
      <c r="D5667" s="194" t="s">
        <v>12538</v>
      </c>
      <c r="E5667" s="195" t="s">
        <v>3</v>
      </c>
      <c r="F5667" s="195">
        <v>1492191</v>
      </c>
      <c r="G5667" s="195"/>
      <c r="H5667" s="196" t="s">
        <v>12539</v>
      </c>
      <c r="I5667" s="197">
        <v>0</v>
      </c>
      <c r="J5667" s="197">
        <v>100</v>
      </c>
      <c r="K5667" s="198">
        <f t="shared" si="88"/>
        <v>100</v>
      </c>
      <c r="L5667" s="199" t="s">
        <v>1580</v>
      </c>
    </row>
    <row r="5668" spans="1:12" ht="33.75">
      <c r="A5668" s="200" t="s">
        <v>635</v>
      </c>
      <c r="B5668" s="193" t="s">
        <v>636</v>
      </c>
      <c r="C5668" s="194">
        <v>42836</v>
      </c>
      <c r="D5668" s="194" t="s">
        <v>12540</v>
      </c>
      <c r="E5668" s="195" t="s">
        <v>3</v>
      </c>
      <c r="F5668" s="195">
        <v>1492208</v>
      </c>
      <c r="G5668" s="195"/>
      <c r="H5668" s="196" t="s">
        <v>12541</v>
      </c>
      <c r="I5668" s="197">
        <v>0</v>
      </c>
      <c r="J5668" s="197">
        <v>539.96</v>
      </c>
      <c r="K5668" s="198">
        <f t="shared" si="88"/>
        <v>539.96</v>
      </c>
      <c r="L5668" s="199" t="s">
        <v>1580</v>
      </c>
    </row>
    <row r="5669" spans="1:12" ht="22.5">
      <c r="A5669" s="200">
        <v>86</v>
      </c>
      <c r="B5669" s="193" t="s">
        <v>1328</v>
      </c>
      <c r="C5669" s="194">
        <v>42836</v>
      </c>
      <c r="D5669" s="194" t="s">
        <v>12542</v>
      </c>
      <c r="E5669" s="195" t="s">
        <v>3</v>
      </c>
      <c r="F5669" s="195">
        <v>1492214</v>
      </c>
      <c r="G5669" s="195"/>
      <c r="H5669" s="196" t="s">
        <v>12543</v>
      </c>
      <c r="I5669" s="197">
        <v>0</v>
      </c>
      <c r="J5669" s="197">
        <v>94833.47</v>
      </c>
      <c r="K5669" s="198">
        <f t="shared" si="88"/>
        <v>94833.47</v>
      </c>
      <c r="L5669" s="199" t="s">
        <v>1580</v>
      </c>
    </row>
    <row r="5670" spans="1:12" ht="22.5">
      <c r="A5670" s="200">
        <v>20</v>
      </c>
      <c r="B5670" s="193" t="s">
        <v>1412</v>
      </c>
      <c r="C5670" s="194">
        <v>42836</v>
      </c>
      <c r="D5670" s="194" t="s">
        <v>12544</v>
      </c>
      <c r="E5670" s="195" t="s">
        <v>3</v>
      </c>
      <c r="F5670" s="195">
        <v>1492115</v>
      </c>
      <c r="G5670" s="195"/>
      <c r="H5670" s="196" t="s">
        <v>12545</v>
      </c>
      <c r="I5670" s="197">
        <v>0</v>
      </c>
      <c r="J5670" s="197">
        <v>1.26</v>
      </c>
      <c r="K5670" s="198">
        <f t="shared" si="88"/>
        <v>1.26</v>
      </c>
      <c r="L5670" s="199" t="s">
        <v>1580</v>
      </c>
    </row>
    <row r="5671" spans="1:12" ht="22.5">
      <c r="A5671" s="200">
        <v>20</v>
      </c>
      <c r="B5671" s="193" t="s">
        <v>1412</v>
      </c>
      <c r="C5671" s="194">
        <v>42836</v>
      </c>
      <c r="D5671" s="194" t="s">
        <v>12546</v>
      </c>
      <c r="E5671" s="195" t="s">
        <v>3</v>
      </c>
      <c r="F5671" s="195">
        <v>1492116</v>
      </c>
      <c r="G5671" s="195"/>
      <c r="H5671" s="196" t="s">
        <v>12547</v>
      </c>
      <c r="I5671" s="197">
        <v>0</v>
      </c>
      <c r="J5671" s="197">
        <v>1.26</v>
      </c>
      <c r="K5671" s="198">
        <f t="shared" si="88"/>
        <v>1.26</v>
      </c>
      <c r="L5671" s="199" t="s">
        <v>1580</v>
      </c>
    </row>
    <row r="5672" spans="1:12" ht="22.5">
      <c r="A5672" s="200">
        <v>16</v>
      </c>
      <c r="B5672" s="193" t="s">
        <v>1405</v>
      </c>
      <c r="C5672" s="194">
        <v>42836</v>
      </c>
      <c r="D5672" s="194" t="s">
        <v>12548</v>
      </c>
      <c r="E5672" s="195" t="s">
        <v>3</v>
      </c>
      <c r="F5672" s="195">
        <v>1492157</v>
      </c>
      <c r="G5672" s="195"/>
      <c r="H5672" s="196" t="s">
        <v>12549</v>
      </c>
      <c r="I5672" s="197">
        <v>0</v>
      </c>
      <c r="J5672" s="197">
        <v>371</v>
      </c>
      <c r="K5672" s="198">
        <f t="shared" si="88"/>
        <v>371</v>
      </c>
      <c r="L5672" s="199" t="s">
        <v>1580</v>
      </c>
    </row>
    <row r="5673" spans="1:12" ht="22.5">
      <c r="A5673" s="200">
        <v>48</v>
      </c>
      <c r="B5673" s="193" t="s">
        <v>1336</v>
      </c>
      <c r="C5673" s="194">
        <v>42836</v>
      </c>
      <c r="D5673" s="194" t="s">
        <v>12550</v>
      </c>
      <c r="E5673" s="195" t="s">
        <v>3</v>
      </c>
      <c r="F5673" s="195">
        <v>1492163</v>
      </c>
      <c r="G5673" s="195"/>
      <c r="H5673" s="196" t="s">
        <v>12551</v>
      </c>
      <c r="I5673" s="197">
        <v>0</v>
      </c>
      <c r="J5673" s="197">
        <v>968</v>
      </c>
      <c r="K5673" s="198">
        <f t="shared" si="88"/>
        <v>968</v>
      </c>
      <c r="L5673" s="199" t="s">
        <v>1580</v>
      </c>
    </row>
    <row r="5674" spans="1:12" ht="22.5">
      <c r="A5674" s="200">
        <v>292</v>
      </c>
      <c r="B5674" s="193" t="s">
        <v>1485</v>
      </c>
      <c r="C5674" s="194">
        <v>42836</v>
      </c>
      <c r="D5674" s="194" t="s">
        <v>12552</v>
      </c>
      <c r="E5674" s="195" t="s">
        <v>3</v>
      </c>
      <c r="F5674" s="195">
        <v>1492166</v>
      </c>
      <c r="G5674" s="195"/>
      <c r="H5674" s="196" t="s">
        <v>12553</v>
      </c>
      <c r="I5674" s="197">
        <v>0</v>
      </c>
      <c r="J5674" s="197">
        <v>171</v>
      </c>
      <c r="K5674" s="198">
        <f t="shared" si="88"/>
        <v>171</v>
      </c>
      <c r="L5674" s="199" t="s">
        <v>1580</v>
      </c>
    </row>
    <row r="5675" spans="1:12" ht="22.5">
      <c r="A5675" s="200">
        <v>292</v>
      </c>
      <c r="B5675" s="193" t="s">
        <v>1485</v>
      </c>
      <c r="C5675" s="194">
        <v>42836</v>
      </c>
      <c r="D5675" s="194" t="s">
        <v>12554</v>
      </c>
      <c r="E5675" s="195" t="s">
        <v>3</v>
      </c>
      <c r="F5675" s="195">
        <v>1492168</v>
      </c>
      <c r="G5675" s="195"/>
      <c r="H5675" s="196" t="s">
        <v>5209</v>
      </c>
      <c r="I5675" s="197">
        <v>0</v>
      </c>
      <c r="J5675" s="197">
        <v>28</v>
      </c>
      <c r="K5675" s="198">
        <f t="shared" si="88"/>
        <v>28</v>
      </c>
      <c r="L5675" s="199" t="s">
        <v>1580</v>
      </c>
    </row>
    <row r="5676" spans="1:12" ht="33.75">
      <c r="A5676" s="200" t="s">
        <v>635</v>
      </c>
      <c r="B5676" s="193" t="s">
        <v>636</v>
      </c>
      <c r="C5676" s="194">
        <v>42836</v>
      </c>
      <c r="D5676" s="194" t="s">
        <v>12555</v>
      </c>
      <c r="E5676" s="195" t="s">
        <v>3</v>
      </c>
      <c r="F5676" s="195">
        <v>1492242</v>
      </c>
      <c r="G5676" s="195"/>
      <c r="H5676" s="196" t="s">
        <v>12556</v>
      </c>
      <c r="I5676" s="197">
        <v>0</v>
      </c>
      <c r="J5676" s="197">
        <v>53.94</v>
      </c>
      <c r="K5676" s="198">
        <f t="shared" si="88"/>
        <v>53.94</v>
      </c>
      <c r="L5676" s="199" t="s">
        <v>1580</v>
      </c>
    </row>
    <row r="5677" spans="1:12" ht="33.75">
      <c r="A5677" s="200">
        <v>132</v>
      </c>
      <c r="B5677" s="193" t="s">
        <v>1414</v>
      </c>
      <c r="C5677" s="194">
        <v>42836</v>
      </c>
      <c r="D5677" s="194" t="s">
        <v>12557</v>
      </c>
      <c r="E5677" s="195" t="s">
        <v>3</v>
      </c>
      <c r="F5677" s="195">
        <v>1492246</v>
      </c>
      <c r="G5677" s="195"/>
      <c r="H5677" s="196" t="s">
        <v>12558</v>
      </c>
      <c r="I5677" s="197">
        <v>0</v>
      </c>
      <c r="J5677" s="197">
        <v>3250</v>
      </c>
      <c r="K5677" s="198">
        <f t="shared" si="88"/>
        <v>3250</v>
      </c>
      <c r="L5677" s="199" t="s">
        <v>1580</v>
      </c>
    </row>
    <row r="5678" spans="1:12" ht="22.5">
      <c r="A5678" s="200">
        <v>86</v>
      </c>
      <c r="B5678" s="193" t="s">
        <v>1328</v>
      </c>
      <c r="C5678" s="194">
        <v>42836</v>
      </c>
      <c r="D5678" s="194" t="s">
        <v>12559</v>
      </c>
      <c r="E5678" s="195" t="s">
        <v>3</v>
      </c>
      <c r="F5678" s="195">
        <v>1492252</v>
      </c>
      <c r="G5678" s="195"/>
      <c r="H5678" s="196" t="s">
        <v>12560</v>
      </c>
      <c r="I5678" s="197">
        <v>0</v>
      </c>
      <c r="J5678" s="197">
        <v>153.5</v>
      </c>
      <c r="K5678" s="198">
        <f t="shared" si="88"/>
        <v>153.5</v>
      </c>
      <c r="L5678" s="199" t="s">
        <v>1580</v>
      </c>
    </row>
    <row r="5679" spans="1:12" ht="22.5">
      <c r="A5679" s="200">
        <v>86</v>
      </c>
      <c r="B5679" s="193" t="s">
        <v>1328</v>
      </c>
      <c r="C5679" s="194">
        <v>42836</v>
      </c>
      <c r="D5679" s="194" t="s">
        <v>12561</v>
      </c>
      <c r="E5679" s="195" t="s">
        <v>3</v>
      </c>
      <c r="F5679" s="195">
        <v>1492253</v>
      </c>
      <c r="G5679" s="195"/>
      <c r="H5679" s="196" t="s">
        <v>12562</v>
      </c>
      <c r="I5679" s="197">
        <v>0</v>
      </c>
      <c r="J5679" s="197">
        <v>400</v>
      </c>
      <c r="K5679" s="198">
        <f t="shared" si="88"/>
        <v>400</v>
      </c>
      <c r="L5679" s="199" t="s">
        <v>1580</v>
      </c>
    </row>
    <row r="5680" spans="1:12" ht="33.75">
      <c r="A5680" s="200">
        <v>222</v>
      </c>
      <c r="B5680" s="193" t="s">
        <v>1398</v>
      </c>
      <c r="C5680" s="194">
        <v>42836</v>
      </c>
      <c r="D5680" s="194" t="s">
        <v>12563</v>
      </c>
      <c r="E5680" s="195" t="s">
        <v>3</v>
      </c>
      <c r="F5680" s="195">
        <v>1492257</v>
      </c>
      <c r="G5680" s="195"/>
      <c r="H5680" s="196" t="s">
        <v>10181</v>
      </c>
      <c r="I5680" s="197">
        <v>0</v>
      </c>
      <c r="J5680" s="197">
        <v>3428.57</v>
      </c>
      <c r="K5680" s="198">
        <f t="shared" si="88"/>
        <v>3428.57</v>
      </c>
      <c r="L5680" s="199" t="s">
        <v>1580</v>
      </c>
    </row>
    <row r="5681" spans="1:12" ht="22.5">
      <c r="A5681" s="200">
        <v>16</v>
      </c>
      <c r="B5681" s="193" t="s">
        <v>1405</v>
      </c>
      <c r="C5681" s="194">
        <v>42836</v>
      </c>
      <c r="D5681" s="194" t="s">
        <v>12564</v>
      </c>
      <c r="E5681" s="195" t="s">
        <v>3</v>
      </c>
      <c r="F5681" s="195">
        <v>1492270</v>
      </c>
      <c r="G5681" s="195"/>
      <c r="H5681" s="196" t="s">
        <v>12565</v>
      </c>
      <c r="I5681" s="197">
        <v>0</v>
      </c>
      <c r="J5681" s="197">
        <v>342</v>
      </c>
      <c r="K5681" s="198">
        <f t="shared" si="88"/>
        <v>342</v>
      </c>
      <c r="L5681" s="199" t="s">
        <v>1580</v>
      </c>
    </row>
    <row r="5682" spans="1:12" ht="33.75">
      <c r="A5682" s="200">
        <v>10</v>
      </c>
      <c r="B5682" s="193" t="s">
        <v>1384</v>
      </c>
      <c r="C5682" s="194">
        <v>42836</v>
      </c>
      <c r="D5682" s="194" t="s">
        <v>12566</v>
      </c>
      <c r="E5682" s="195" t="s">
        <v>3</v>
      </c>
      <c r="F5682" s="195">
        <v>1492271</v>
      </c>
      <c r="G5682" s="195"/>
      <c r="H5682" s="196" t="s">
        <v>12567</v>
      </c>
      <c r="I5682" s="197">
        <v>0</v>
      </c>
      <c r="J5682" s="197">
        <v>487</v>
      </c>
      <c r="K5682" s="198">
        <f t="shared" si="88"/>
        <v>487</v>
      </c>
      <c r="L5682" s="199" t="s">
        <v>1580</v>
      </c>
    </row>
    <row r="5683" spans="1:12" ht="22.5">
      <c r="A5683" s="200">
        <v>526</v>
      </c>
      <c r="B5683" s="193" t="s">
        <v>1411</v>
      </c>
      <c r="C5683" s="194">
        <v>42836</v>
      </c>
      <c r="D5683" s="194" t="s">
        <v>12568</v>
      </c>
      <c r="E5683" s="195" t="s">
        <v>3</v>
      </c>
      <c r="F5683" s="195">
        <v>1492272</v>
      </c>
      <c r="G5683" s="195"/>
      <c r="H5683" s="196" t="s">
        <v>12569</v>
      </c>
      <c r="I5683" s="197">
        <v>0</v>
      </c>
      <c r="J5683" s="197">
        <v>182</v>
      </c>
      <c r="K5683" s="198">
        <f t="shared" si="88"/>
        <v>182</v>
      </c>
      <c r="L5683" s="199" t="s">
        <v>1580</v>
      </c>
    </row>
    <row r="5684" spans="1:12" ht="33.75">
      <c r="A5684" s="200">
        <v>132</v>
      </c>
      <c r="B5684" s="193" t="s">
        <v>1414</v>
      </c>
      <c r="C5684" s="194">
        <v>42836</v>
      </c>
      <c r="D5684" s="194" t="s">
        <v>12570</v>
      </c>
      <c r="E5684" s="195" t="s">
        <v>3</v>
      </c>
      <c r="F5684" s="195">
        <v>1492278</v>
      </c>
      <c r="G5684" s="195"/>
      <c r="H5684" s="196" t="s">
        <v>12571</v>
      </c>
      <c r="I5684" s="197">
        <v>0</v>
      </c>
      <c r="J5684" s="197">
        <v>275.58</v>
      </c>
      <c r="K5684" s="198">
        <f t="shared" si="88"/>
        <v>275.58</v>
      </c>
      <c r="L5684" s="199" t="s">
        <v>1580</v>
      </c>
    </row>
    <row r="5685" spans="1:12" ht="33.75">
      <c r="A5685" s="200">
        <v>132</v>
      </c>
      <c r="B5685" s="193" t="s">
        <v>1414</v>
      </c>
      <c r="C5685" s="194">
        <v>42836</v>
      </c>
      <c r="D5685" s="194" t="s">
        <v>12572</v>
      </c>
      <c r="E5685" s="195" t="s">
        <v>3</v>
      </c>
      <c r="F5685" s="195">
        <v>1492279</v>
      </c>
      <c r="G5685" s="195"/>
      <c r="H5685" s="196" t="s">
        <v>12573</v>
      </c>
      <c r="I5685" s="197">
        <v>0</v>
      </c>
      <c r="J5685" s="197">
        <v>1226</v>
      </c>
      <c r="K5685" s="198">
        <f t="shared" si="88"/>
        <v>1226</v>
      </c>
      <c r="L5685" s="199" t="s">
        <v>1580</v>
      </c>
    </row>
    <row r="5686" spans="1:12" ht="33.75">
      <c r="A5686" s="200" t="s">
        <v>628</v>
      </c>
      <c r="B5686" s="193" t="s">
        <v>627</v>
      </c>
      <c r="C5686" s="194">
        <v>42836</v>
      </c>
      <c r="D5686" s="194" t="s">
        <v>12574</v>
      </c>
      <c r="E5686" s="195" t="s">
        <v>3</v>
      </c>
      <c r="F5686" s="195">
        <v>1492298</v>
      </c>
      <c r="G5686" s="195"/>
      <c r="H5686" s="196" t="s">
        <v>12575</v>
      </c>
      <c r="I5686" s="197">
        <v>0</v>
      </c>
      <c r="J5686" s="197">
        <v>3025.64</v>
      </c>
      <c r="K5686" s="198">
        <f t="shared" si="88"/>
        <v>3025.64</v>
      </c>
      <c r="L5686" s="199" t="s">
        <v>1580</v>
      </c>
    </row>
    <row r="5687" spans="1:12" ht="33.75">
      <c r="A5687" s="200">
        <v>48</v>
      </c>
      <c r="B5687" s="193" t="s">
        <v>1336</v>
      </c>
      <c r="C5687" s="194">
        <v>42836</v>
      </c>
      <c r="D5687" s="194" t="s">
        <v>12576</v>
      </c>
      <c r="E5687" s="195" t="s">
        <v>3</v>
      </c>
      <c r="F5687" s="195">
        <v>1492162</v>
      </c>
      <c r="G5687" s="195"/>
      <c r="H5687" s="196" t="s">
        <v>12577</v>
      </c>
      <c r="I5687" s="197">
        <v>0</v>
      </c>
      <c r="J5687" s="197">
        <v>0.70000000000000007</v>
      </c>
      <c r="K5687" s="198">
        <f t="shared" si="88"/>
        <v>0.70000000000000007</v>
      </c>
      <c r="L5687" s="199" t="s">
        <v>8305</v>
      </c>
    </row>
    <row r="5688" spans="1:12" ht="33.75">
      <c r="A5688" s="200" t="s">
        <v>628</v>
      </c>
      <c r="B5688" s="193" t="s">
        <v>627</v>
      </c>
      <c r="C5688" s="194">
        <v>42836</v>
      </c>
      <c r="D5688" s="194" t="s">
        <v>12578</v>
      </c>
      <c r="E5688" s="195" t="s">
        <v>3</v>
      </c>
      <c r="F5688" s="195">
        <v>1492305</v>
      </c>
      <c r="G5688" s="195"/>
      <c r="H5688" s="196" t="s">
        <v>12579</v>
      </c>
      <c r="I5688" s="197">
        <v>0</v>
      </c>
      <c r="J5688" s="197">
        <v>940.5</v>
      </c>
      <c r="K5688" s="198">
        <f t="shared" si="88"/>
        <v>940.5</v>
      </c>
      <c r="L5688" s="199" t="s">
        <v>1580</v>
      </c>
    </row>
    <row r="5689" spans="1:12" ht="22.5">
      <c r="A5689" s="200">
        <v>70</v>
      </c>
      <c r="B5689" s="193" t="s">
        <v>4499</v>
      </c>
      <c r="C5689" s="194">
        <v>42836</v>
      </c>
      <c r="D5689" s="194" t="s">
        <v>12580</v>
      </c>
      <c r="E5689" s="195" t="s">
        <v>3</v>
      </c>
      <c r="F5689" s="195">
        <v>1492320</v>
      </c>
      <c r="G5689" s="195"/>
      <c r="H5689" s="196" t="s">
        <v>12581</v>
      </c>
      <c r="I5689" s="197">
        <v>0</v>
      </c>
      <c r="J5689" s="197">
        <v>15</v>
      </c>
      <c r="K5689" s="198">
        <f t="shared" si="88"/>
        <v>15</v>
      </c>
      <c r="L5689" s="199" t="s">
        <v>1580</v>
      </c>
    </row>
    <row r="5690" spans="1:12" ht="22.5">
      <c r="A5690" s="200">
        <v>526</v>
      </c>
      <c r="B5690" s="193" t="s">
        <v>1411</v>
      </c>
      <c r="C5690" s="194">
        <v>42836</v>
      </c>
      <c r="D5690" s="194" t="s">
        <v>12582</v>
      </c>
      <c r="E5690" s="195" t="s">
        <v>3</v>
      </c>
      <c r="F5690" s="195">
        <v>1492347</v>
      </c>
      <c r="G5690" s="195"/>
      <c r="H5690" s="196" t="s">
        <v>12583</v>
      </c>
      <c r="I5690" s="197">
        <v>0</v>
      </c>
      <c r="J5690" s="197">
        <v>309.97000000000003</v>
      </c>
      <c r="K5690" s="198">
        <f t="shared" si="88"/>
        <v>309.97000000000003</v>
      </c>
      <c r="L5690" s="199" t="s">
        <v>1580</v>
      </c>
    </row>
    <row r="5691" spans="1:12" ht="22.5">
      <c r="A5691" s="200">
        <v>342</v>
      </c>
      <c r="B5691" s="193" t="s">
        <v>1425</v>
      </c>
      <c r="C5691" s="194">
        <v>42836</v>
      </c>
      <c r="D5691" s="194" t="s">
        <v>12584</v>
      </c>
      <c r="E5691" s="195" t="s">
        <v>3</v>
      </c>
      <c r="F5691" s="195">
        <v>1492354</v>
      </c>
      <c r="G5691" s="195"/>
      <c r="H5691" s="196" t="s">
        <v>12585</v>
      </c>
      <c r="I5691" s="197">
        <v>0</v>
      </c>
      <c r="J5691" s="197">
        <v>147.5</v>
      </c>
      <c r="K5691" s="198">
        <f t="shared" si="88"/>
        <v>147.5</v>
      </c>
      <c r="L5691" s="199" t="s">
        <v>1580</v>
      </c>
    </row>
    <row r="5692" spans="1:12" ht="33.75">
      <c r="A5692" s="200" t="s">
        <v>635</v>
      </c>
      <c r="B5692" s="193" t="s">
        <v>636</v>
      </c>
      <c r="C5692" s="194">
        <v>42837</v>
      </c>
      <c r="D5692" s="194" t="s">
        <v>12586</v>
      </c>
      <c r="E5692" s="195" t="s">
        <v>3</v>
      </c>
      <c r="F5692" s="195">
        <v>1492509</v>
      </c>
      <c r="G5692" s="195"/>
      <c r="H5692" s="196" t="s">
        <v>12587</v>
      </c>
      <c r="I5692" s="197">
        <v>0</v>
      </c>
      <c r="J5692" s="197">
        <v>1285.4100000000001</v>
      </c>
      <c r="K5692" s="198">
        <f t="shared" si="88"/>
        <v>1285.4100000000001</v>
      </c>
      <c r="L5692" s="199" t="s">
        <v>1580</v>
      </c>
    </row>
    <row r="5693" spans="1:12" ht="22.5">
      <c r="A5693" s="200">
        <v>578</v>
      </c>
      <c r="B5693" s="193" t="s">
        <v>1344</v>
      </c>
      <c r="C5693" s="194">
        <v>42837</v>
      </c>
      <c r="D5693" s="194" t="s">
        <v>12588</v>
      </c>
      <c r="E5693" s="195" t="s">
        <v>3</v>
      </c>
      <c r="F5693" s="195">
        <v>1492521</v>
      </c>
      <c r="G5693" s="195"/>
      <c r="H5693" s="196" t="s">
        <v>12589</v>
      </c>
      <c r="I5693" s="197">
        <v>0</v>
      </c>
      <c r="J5693" s="197">
        <v>245</v>
      </c>
      <c r="K5693" s="198">
        <f t="shared" si="88"/>
        <v>245</v>
      </c>
      <c r="L5693" s="199" t="s">
        <v>1580</v>
      </c>
    </row>
    <row r="5694" spans="1:12" ht="22.5">
      <c r="A5694" s="200">
        <v>283</v>
      </c>
      <c r="B5694" s="193" t="s">
        <v>1341</v>
      </c>
      <c r="C5694" s="194">
        <v>42837</v>
      </c>
      <c r="D5694" s="194" t="s">
        <v>12590</v>
      </c>
      <c r="E5694" s="195" t="s">
        <v>3</v>
      </c>
      <c r="F5694" s="195">
        <v>1492543</v>
      </c>
      <c r="G5694" s="195"/>
      <c r="H5694" s="196" t="s">
        <v>12591</v>
      </c>
      <c r="I5694" s="197">
        <v>0</v>
      </c>
      <c r="J5694" s="197">
        <v>683.52</v>
      </c>
      <c r="K5694" s="198">
        <f t="shared" si="88"/>
        <v>683.52</v>
      </c>
      <c r="L5694" s="199" t="s">
        <v>1580</v>
      </c>
    </row>
    <row r="5695" spans="1:12" ht="22.5">
      <c r="A5695" s="200">
        <v>283</v>
      </c>
      <c r="B5695" s="193" t="s">
        <v>1341</v>
      </c>
      <c r="C5695" s="194">
        <v>42837</v>
      </c>
      <c r="D5695" s="194" t="s">
        <v>12592</v>
      </c>
      <c r="E5695" s="195" t="s">
        <v>3</v>
      </c>
      <c r="F5695" s="195">
        <v>1492544</v>
      </c>
      <c r="G5695" s="195"/>
      <c r="H5695" s="196" t="s">
        <v>12593</v>
      </c>
      <c r="I5695" s="197">
        <v>0</v>
      </c>
      <c r="J5695" s="197">
        <v>679.61</v>
      </c>
      <c r="K5695" s="198">
        <f t="shared" si="88"/>
        <v>679.61</v>
      </c>
      <c r="L5695" s="199" t="s">
        <v>1580</v>
      </c>
    </row>
    <row r="5696" spans="1:12" ht="33.75">
      <c r="A5696" s="200" t="s">
        <v>628</v>
      </c>
      <c r="B5696" s="193" t="s">
        <v>627</v>
      </c>
      <c r="C5696" s="194">
        <v>42837</v>
      </c>
      <c r="D5696" s="194" t="s">
        <v>12594</v>
      </c>
      <c r="E5696" s="195" t="s">
        <v>3</v>
      </c>
      <c r="F5696" s="195">
        <v>1492561</v>
      </c>
      <c r="G5696" s="195"/>
      <c r="H5696" s="196" t="s">
        <v>12595</v>
      </c>
      <c r="I5696" s="197">
        <v>0</v>
      </c>
      <c r="J5696" s="197">
        <v>50000</v>
      </c>
      <c r="K5696" s="198">
        <f t="shared" si="88"/>
        <v>50000</v>
      </c>
      <c r="L5696" s="199" t="s">
        <v>1580</v>
      </c>
    </row>
    <row r="5697" spans="1:12" ht="22.5">
      <c r="A5697" s="200">
        <v>15</v>
      </c>
      <c r="B5697" s="193" t="s">
        <v>1265</v>
      </c>
      <c r="C5697" s="194">
        <v>42837</v>
      </c>
      <c r="D5697" s="194" t="s">
        <v>12596</v>
      </c>
      <c r="E5697" s="195" t="s">
        <v>3</v>
      </c>
      <c r="F5697" s="195">
        <v>1492576</v>
      </c>
      <c r="G5697" s="195"/>
      <c r="H5697" s="196" t="s">
        <v>12597</v>
      </c>
      <c r="I5697" s="197">
        <v>0</v>
      </c>
      <c r="J5697" s="197">
        <v>209494.45</v>
      </c>
      <c r="K5697" s="198">
        <f t="shared" si="88"/>
        <v>209494.45</v>
      </c>
      <c r="L5697" s="199" t="s">
        <v>1580</v>
      </c>
    </row>
    <row r="5698" spans="1:12" ht="33.75">
      <c r="A5698" s="200">
        <v>35</v>
      </c>
      <c r="B5698" s="193" t="s">
        <v>1403</v>
      </c>
      <c r="C5698" s="194">
        <v>42837</v>
      </c>
      <c r="D5698" s="194" t="s">
        <v>12598</v>
      </c>
      <c r="E5698" s="195" t="s">
        <v>3</v>
      </c>
      <c r="F5698" s="195">
        <v>1492583</v>
      </c>
      <c r="G5698" s="195"/>
      <c r="H5698" s="196" t="s">
        <v>12599</v>
      </c>
      <c r="I5698" s="197">
        <v>0</v>
      </c>
      <c r="J5698" s="197">
        <v>1180</v>
      </c>
      <c r="K5698" s="198">
        <f t="shared" si="88"/>
        <v>1180</v>
      </c>
      <c r="L5698" s="199" t="s">
        <v>1580</v>
      </c>
    </row>
    <row r="5699" spans="1:12" ht="33.75">
      <c r="A5699" s="200">
        <v>35</v>
      </c>
      <c r="B5699" s="193" t="s">
        <v>1403</v>
      </c>
      <c r="C5699" s="194">
        <v>42837</v>
      </c>
      <c r="D5699" s="194" t="s">
        <v>12600</v>
      </c>
      <c r="E5699" s="195" t="s">
        <v>3</v>
      </c>
      <c r="F5699" s="195">
        <v>1492587</v>
      </c>
      <c r="G5699" s="195"/>
      <c r="H5699" s="196" t="s">
        <v>12601</v>
      </c>
      <c r="I5699" s="197">
        <v>0</v>
      </c>
      <c r="J5699" s="197">
        <v>7000</v>
      </c>
      <c r="K5699" s="198">
        <f t="shared" si="88"/>
        <v>7000</v>
      </c>
      <c r="L5699" s="199" t="s">
        <v>1580</v>
      </c>
    </row>
    <row r="5700" spans="1:12" ht="33.75">
      <c r="A5700" s="200">
        <v>35</v>
      </c>
      <c r="B5700" s="193" t="s">
        <v>1403</v>
      </c>
      <c r="C5700" s="194">
        <v>42837</v>
      </c>
      <c r="D5700" s="194" t="s">
        <v>12602</v>
      </c>
      <c r="E5700" s="195" t="s">
        <v>3</v>
      </c>
      <c r="F5700" s="195">
        <v>1492588</v>
      </c>
      <c r="G5700" s="195"/>
      <c r="H5700" s="196" t="s">
        <v>12603</v>
      </c>
      <c r="I5700" s="197">
        <v>0</v>
      </c>
      <c r="J5700" s="197">
        <v>840</v>
      </c>
      <c r="K5700" s="198">
        <f t="shared" si="88"/>
        <v>840</v>
      </c>
      <c r="L5700" s="199" t="s">
        <v>1580</v>
      </c>
    </row>
    <row r="5701" spans="1:12" ht="33.75">
      <c r="A5701" s="200">
        <v>253</v>
      </c>
      <c r="B5701" s="193" t="s">
        <v>5020</v>
      </c>
      <c r="C5701" s="194">
        <v>42837</v>
      </c>
      <c r="D5701" s="194" t="s">
        <v>12604</v>
      </c>
      <c r="E5701" s="195" t="s">
        <v>3</v>
      </c>
      <c r="F5701" s="195">
        <v>1492603</v>
      </c>
      <c r="G5701" s="195"/>
      <c r="H5701" s="196" t="s">
        <v>12605</v>
      </c>
      <c r="I5701" s="197">
        <v>0</v>
      </c>
      <c r="J5701" s="197">
        <v>1000000</v>
      </c>
      <c r="K5701" s="198">
        <f t="shared" si="88"/>
        <v>1000000</v>
      </c>
      <c r="L5701" s="199" t="s">
        <v>1580</v>
      </c>
    </row>
    <row r="5702" spans="1:12" ht="33.75">
      <c r="A5702" s="200">
        <v>20</v>
      </c>
      <c r="B5702" s="193" t="s">
        <v>1412</v>
      </c>
      <c r="C5702" s="194">
        <v>42837</v>
      </c>
      <c r="D5702" s="194" t="s">
        <v>12606</v>
      </c>
      <c r="E5702" s="195" t="s">
        <v>3</v>
      </c>
      <c r="F5702" s="195">
        <v>1492620</v>
      </c>
      <c r="G5702" s="195"/>
      <c r="H5702" s="196" t="s">
        <v>12607</v>
      </c>
      <c r="I5702" s="197">
        <v>0</v>
      </c>
      <c r="J5702" s="197">
        <v>23400.26</v>
      </c>
      <c r="K5702" s="198">
        <f t="shared" si="88"/>
        <v>23400.26</v>
      </c>
      <c r="L5702" s="199" t="s">
        <v>1580</v>
      </c>
    </row>
    <row r="5703" spans="1:12" ht="33.75">
      <c r="A5703" s="200" t="s">
        <v>628</v>
      </c>
      <c r="B5703" s="193" t="s">
        <v>627</v>
      </c>
      <c r="C5703" s="194">
        <v>42837</v>
      </c>
      <c r="D5703" s="194" t="s">
        <v>12608</v>
      </c>
      <c r="E5703" s="195" t="s">
        <v>3</v>
      </c>
      <c r="F5703" s="195">
        <v>1492506</v>
      </c>
      <c r="G5703" s="195"/>
      <c r="H5703" s="196" t="s">
        <v>12609</v>
      </c>
      <c r="I5703" s="197">
        <v>0</v>
      </c>
      <c r="J5703" s="197">
        <v>986</v>
      </c>
      <c r="K5703" s="198">
        <f t="shared" si="88"/>
        <v>986</v>
      </c>
      <c r="L5703" s="199" t="s">
        <v>1580</v>
      </c>
    </row>
    <row r="5704" spans="1:12" ht="33.75">
      <c r="A5704" s="200" t="s">
        <v>628</v>
      </c>
      <c r="B5704" s="193" t="s">
        <v>627</v>
      </c>
      <c r="C5704" s="194">
        <v>42837</v>
      </c>
      <c r="D5704" s="194" t="s">
        <v>12610</v>
      </c>
      <c r="E5704" s="195" t="s">
        <v>3</v>
      </c>
      <c r="F5704" s="195">
        <v>1492510</v>
      </c>
      <c r="G5704" s="195"/>
      <c r="H5704" s="196" t="s">
        <v>12609</v>
      </c>
      <c r="I5704" s="197">
        <v>0</v>
      </c>
      <c r="J5704" s="197">
        <v>1091</v>
      </c>
      <c r="K5704" s="198">
        <f t="shared" si="88"/>
        <v>1091</v>
      </c>
      <c r="L5704" s="199" t="s">
        <v>1580</v>
      </c>
    </row>
    <row r="5705" spans="1:12" ht="33.75">
      <c r="A5705" s="200" t="s">
        <v>628</v>
      </c>
      <c r="B5705" s="193" t="s">
        <v>627</v>
      </c>
      <c r="C5705" s="194">
        <v>42837</v>
      </c>
      <c r="D5705" s="194" t="s">
        <v>12611</v>
      </c>
      <c r="E5705" s="195" t="s">
        <v>3</v>
      </c>
      <c r="F5705" s="195">
        <v>1492518</v>
      </c>
      <c r="G5705" s="195"/>
      <c r="H5705" s="196" t="s">
        <v>12612</v>
      </c>
      <c r="I5705" s="197">
        <v>0</v>
      </c>
      <c r="J5705" s="197">
        <v>3148.17</v>
      </c>
      <c r="K5705" s="198">
        <f t="shared" ref="K5705:K5768" si="89">+I5705+J5705</f>
        <v>3148.17</v>
      </c>
      <c r="L5705" s="199" t="s">
        <v>1580</v>
      </c>
    </row>
    <row r="5706" spans="1:12" ht="22.5">
      <c r="A5706" s="200">
        <v>25</v>
      </c>
      <c r="B5706" s="193" t="s">
        <v>1408</v>
      </c>
      <c r="C5706" s="194">
        <v>42837</v>
      </c>
      <c r="D5706" s="194" t="s">
        <v>12613</v>
      </c>
      <c r="E5706" s="195" t="s">
        <v>3</v>
      </c>
      <c r="F5706" s="195">
        <v>1492532</v>
      </c>
      <c r="G5706" s="195"/>
      <c r="H5706" s="196" t="s">
        <v>12614</v>
      </c>
      <c r="I5706" s="197">
        <v>0</v>
      </c>
      <c r="J5706" s="197">
        <v>324</v>
      </c>
      <c r="K5706" s="198">
        <f t="shared" si="89"/>
        <v>324</v>
      </c>
      <c r="L5706" s="199" t="s">
        <v>1580</v>
      </c>
    </row>
    <row r="5707" spans="1:12" ht="33.75">
      <c r="A5707" s="200">
        <v>41</v>
      </c>
      <c r="B5707" s="193" t="s">
        <v>1421</v>
      </c>
      <c r="C5707" s="194">
        <v>42837</v>
      </c>
      <c r="D5707" s="194" t="s">
        <v>12615</v>
      </c>
      <c r="E5707" s="195" t="s">
        <v>3</v>
      </c>
      <c r="F5707" s="195">
        <v>1492555</v>
      </c>
      <c r="G5707" s="195"/>
      <c r="H5707" s="196" t="s">
        <v>12616</v>
      </c>
      <c r="I5707" s="197">
        <v>0</v>
      </c>
      <c r="J5707" s="197">
        <v>555</v>
      </c>
      <c r="K5707" s="198">
        <f t="shared" si="89"/>
        <v>555</v>
      </c>
      <c r="L5707" s="199" t="s">
        <v>1580</v>
      </c>
    </row>
    <row r="5708" spans="1:12" ht="33.75">
      <c r="A5708" s="200">
        <v>41</v>
      </c>
      <c r="B5708" s="193" t="s">
        <v>1421</v>
      </c>
      <c r="C5708" s="194">
        <v>42837</v>
      </c>
      <c r="D5708" s="194" t="s">
        <v>12617</v>
      </c>
      <c r="E5708" s="195" t="s">
        <v>3</v>
      </c>
      <c r="F5708" s="195">
        <v>1492557</v>
      </c>
      <c r="G5708" s="195"/>
      <c r="H5708" s="196" t="s">
        <v>12618</v>
      </c>
      <c r="I5708" s="197">
        <v>0</v>
      </c>
      <c r="J5708" s="197">
        <v>40</v>
      </c>
      <c r="K5708" s="198">
        <f t="shared" si="89"/>
        <v>40</v>
      </c>
      <c r="L5708" s="199" t="s">
        <v>1580</v>
      </c>
    </row>
    <row r="5709" spans="1:12" ht="33.75">
      <c r="A5709" s="200" t="s">
        <v>628</v>
      </c>
      <c r="B5709" s="193" t="s">
        <v>627</v>
      </c>
      <c r="C5709" s="194">
        <v>42837</v>
      </c>
      <c r="D5709" s="194" t="s">
        <v>12619</v>
      </c>
      <c r="E5709" s="195" t="s">
        <v>3</v>
      </c>
      <c r="F5709" s="195">
        <v>1492567</v>
      </c>
      <c r="G5709" s="195"/>
      <c r="H5709" s="196" t="s">
        <v>12620</v>
      </c>
      <c r="I5709" s="197">
        <v>0</v>
      </c>
      <c r="J5709" s="197">
        <v>1018.49</v>
      </c>
      <c r="K5709" s="198">
        <f t="shared" si="89"/>
        <v>1018.49</v>
      </c>
      <c r="L5709" s="199" t="s">
        <v>1580</v>
      </c>
    </row>
    <row r="5710" spans="1:12" ht="33.75">
      <c r="A5710" s="200" t="s">
        <v>628</v>
      </c>
      <c r="B5710" s="193" t="s">
        <v>627</v>
      </c>
      <c r="C5710" s="194">
        <v>42837</v>
      </c>
      <c r="D5710" s="194" t="s">
        <v>12621</v>
      </c>
      <c r="E5710" s="195" t="s">
        <v>3</v>
      </c>
      <c r="F5710" s="195">
        <v>1492570</v>
      </c>
      <c r="G5710" s="195"/>
      <c r="H5710" s="196" t="s">
        <v>12622</v>
      </c>
      <c r="I5710" s="197">
        <v>0</v>
      </c>
      <c r="J5710" s="197">
        <v>0.73</v>
      </c>
      <c r="K5710" s="198">
        <f t="shared" si="89"/>
        <v>0.73</v>
      </c>
      <c r="L5710" s="199" t="s">
        <v>1580</v>
      </c>
    </row>
    <row r="5711" spans="1:12" ht="22.5">
      <c r="A5711" s="200">
        <v>373</v>
      </c>
      <c r="B5711" s="193" t="s">
        <v>1444</v>
      </c>
      <c r="C5711" s="194">
        <v>42837</v>
      </c>
      <c r="D5711" s="194" t="s">
        <v>12623</v>
      </c>
      <c r="E5711" s="195" t="s">
        <v>3</v>
      </c>
      <c r="F5711" s="195">
        <v>1492591</v>
      </c>
      <c r="G5711" s="195"/>
      <c r="H5711" s="196" t="s">
        <v>12624</v>
      </c>
      <c r="I5711" s="197">
        <v>0</v>
      </c>
      <c r="J5711" s="197">
        <v>2310</v>
      </c>
      <c r="K5711" s="198">
        <f t="shared" si="89"/>
        <v>2310</v>
      </c>
      <c r="L5711" s="199" t="s">
        <v>1580</v>
      </c>
    </row>
    <row r="5712" spans="1:12" ht="22.5">
      <c r="A5712" s="200">
        <v>373</v>
      </c>
      <c r="B5712" s="193" t="s">
        <v>1444</v>
      </c>
      <c r="C5712" s="194">
        <v>42837</v>
      </c>
      <c r="D5712" s="194" t="s">
        <v>12625</v>
      </c>
      <c r="E5712" s="195" t="s">
        <v>3</v>
      </c>
      <c r="F5712" s="195">
        <v>1492592</v>
      </c>
      <c r="G5712" s="195"/>
      <c r="H5712" s="196" t="s">
        <v>12626</v>
      </c>
      <c r="I5712" s="197">
        <v>0</v>
      </c>
      <c r="J5712" s="197">
        <v>1200</v>
      </c>
      <c r="K5712" s="198">
        <f t="shared" si="89"/>
        <v>1200</v>
      </c>
      <c r="L5712" s="199" t="s">
        <v>1580</v>
      </c>
    </row>
    <row r="5713" spans="1:12" ht="22.5">
      <c r="A5713" s="200">
        <v>526</v>
      </c>
      <c r="B5713" s="193" t="s">
        <v>1411</v>
      </c>
      <c r="C5713" s="194">
        <v>42837</v>
      </c>
      <c r="D5713" s="194" t="s">
        <v>12627</v>
      </c>
      <c r="E5713" s="195" t="s">
        <v>3</v>
      </c>
      <c r="F5713" s="195">
        <v>1492601</v>
      </c>
      <c r="G5713" s="195"/>
      <c r="H5713" s="196" t="s">
        <v>12628</v>
      </c>
      <c r="I5713" s="197">
        <v>0</v>
      </c>
      <c r="J5713" s="197">
        <v>209.89</v>
      </c>
      <c r="K5713" s="198">
        <f t="shared" si="89"/>
        <v>209.89</v>
      </c>
      <c r="L5713" s="199" t="s">
        <v>1580</v>
      </c>
    </row>
    <row r="5714" spans="1:12" ht="33.75">
      <c r="A5714" s="200">
        <v>48</v>
      </c>
      <c r="B5714" s="193" t="s">
        <v>1336</v>
      </c>
      <c r="C5714" s="194">
        <v>42837</v>
      </c>
      <c r="D5714" s="194" t="s">
        <v>12629</v>
      </c>
      <c r="E5714" s="195" t="s">
        <v>3</v>
      </c>
      <c r="F5714" s="195">
        <v>1492632</v>
      </c>
      <c r="G5714" s="195"/>
      <c r="H5714" s="196" t="s">
        <v>12630</v>
      </c>
      <c r="I5714" s="197">
        <v>0</v>
      </c>
      <c r="J5714" s="197">
        <v>1130.5</v>
      </c>
      <c r="K5714" s="198">
        <f t="shared" si="89"/>
        <v>1130.5</v>
      </c>
      <c r="L5714" s="199" t="s">
        <v>1580</v>
      </c>
    </row>
    <row r="5715" spans="1:12" ht="22.5">
      <c r="A5715" s="200">
        <v>163</v>
      </c>
      <c r="B5715" s="193" t="s">
        <v>1340</v>
      </c>
      <c r="C5715" s="194">
        <v>42837</v>
      </c>
      <c r="D5715" s="194" t="s">
        <v>12631</v>
      </c>
      <c r="E5715" s="195" t="s">
        <v>3</v>
      </c>
      <c r="F5715" s="195">
        <v>1492634</v>
      </c>
      <c r="G5715" s="195"/>
      <c r="H5715" s="196" t="s">
        <v>12632</v>
      </c>
      <c r="I5715" s="197">
        <v>0</v>
      </c>
      <c r="J5715" s="197">
        <v>371</v>
      </c>
      <c r="K5715" s="198">
        <f t="shared" si="89"/>
        <v>371</v>
      </c>
      <c r="L5715" s="199" t="s">
        <v>1580</v>
      </c>
    </row>
    <row r="5716" spans="1:12" ht="22.5">
      <c r="A5716" s="200">
        <v>163</v>
      </c>
      <c r="B5716" s="193" t="s">
        <v>1340</v>
      </c>
      <c r="C5716" s="194">
        <v>42837</v>
      </c>
      <c r="D5716" s="194" t="s">
        <v>12633</v>
      </c>
      <c r="E5716" s="195" t="s">
        <v>3</v>
      </c>
      <c r="F5716" s="195">
        <v>1492635</v>
      </c>
      <c r="G5716" s="195"/>
      <c r="H5716" s="196" t="s">
        <v>12634</v>
      </c>
      <c r="I5716" s="197">
        <v>0</v>
      </c>
      <c r="J5716" s="197">
        <v>167.5</v>
      </c>
      <c r="K5716" s="198">
        <f t="shared" si="89"/>
        <v>167.5</v>
      </c>
      <c r="L5716" s="199" t="s">
        <v>1580</v>
      </c>
    </row>
    <row r="5717" spans="1:12" ht="33.75">
      <c r="A5717" s="200" t="s">
        <v>628</v>
      </c>
      <c r="B5717" s="193" t="s">
        <v>627</v>
      </c>
      <c r="C5717" s="194">
        <v>42837</v>
      </c>
      <c r="D5717" s="194" t="s">
        <v>12635</v>
      </c>
      <c r="E5717" s="195" t="s">
        <v>3</v>
      </c>
      <c r="F5717" s="195">
        <v>1492638</v>
      </c>
      <c r="G5717" s="195"/>
      <c r="H5717" s="196" t="s">
        <v>10097</v>
      </c>
      <c r="I5717" s="197">
        <v>0</v>
      </c>
      <c r="J5717" s="197">
        <v>1200</v>
      </c>
      <c r="K5717" s="198">
        <f t="shared" si="89"/>
        <v>1200</v>
      </c>
      <c r="L5717" s="199" t="s">
        <v>1580</v>
      </c>
    </row>
    <row r="5718" spans="1:12" ht="33.75">
      <c r="A5718" s="200" t="s">
        <v>628</v>
      </c>
      <c r="B5718" s="193" t="s">
        <v>627</v>
      </c>
      <c r="C5718" s="194">
        <v>42837</v>
      </c>
      <c r="D5718" s="194" t="s">
        <v>12636</v>
      </c>
      <c r="E5718" s="195" t="s">
        <v>3</v>
      </c>
      <c r="F5718" s="195">
        <v>1492639</v>
      </c>
      <c r="G5718" s="195"/>
      <c r="H5718" s="196" t="s">
        <v>10097</v>
      </c>
      <c r="I5718" s="197">
        <v>0</v>
      </c>
      <c r="J5718" s="197">
        <v>1200</v>
      </c>
      <c r="K5718" s="198">
        <f t="shared" si="89"/>
        <v>1200</v>
      </c>
      <c r="L5718" s="199" t="s">
        <v>1580</v>
      </c>
    </row>
    <row r="5719" spans="1:12" ht="33.75">
      <c r="A5719" s="200" t="s">
        <v>628</v>
      </c>
      <c r="B5719" s="193" t="s">
        <v>627</v>
      </c>
      <c r="C5719" s="194">
        <v>42837</v>
      </c>
      <c r="D5719" s="194" t="s">
        <v>12637</v>
      </c>
      <c r="E5719" s="195" t="s">
        <v>3</v>
      </c>
      <c r="F5719" s="195">
        <v>1492650</v>
      </c>
      <c r="G5719" s="195"/>
      <c r="H5719" s="196" t="s">
        <v>12638</v>
      </c>
      <c r="I5719" s="197">
        <v>0</v>
      </c>
      <c r="J5719" s="197">
        <v>109</v>
      </c>
      <c r="K5719" s="198">
        <f t="shared" si="89"/>
        <v>109</v>
      </c>
      <c r="L5719" s="199" t="s">
        <v>1580</v>
      </c>
    </row>
    <row r="5720" spans="1:12" ht="22.5">
      <c r="A5720" s="200">
        <v>526</v>
      </c>
      <c r="B5720" s="193" t="s">
        <v>1411</v>
      </c>
      <c r="C5720" s="194">
        <v>42837</v>
      </c>
      <c r="D5720" s="194" t="s">
        <v>12639</v>
      </c>
      <c r="E5720" s="195" t="s">
        <v>3</v>
      </c>
      <c r="F5720" s="195">
        <v>1492676</v>
      </c>
      <c r="G5720" s="195"/>
      <c r="H5720" s="196" t="s">
        <v>12640</v>
      </c>
      <c r="I5720" s="197">
        <v>0</v>
      </c>
      <c r="J5720" s="197">
        <v>182</v>
      </c>
      <c r="K5720" s="198">
        <f t="shared" si="89"/>
        <v>182</v>
      </c>
      <c r="L5720" s="199" t="s">
        <v>1580</v>
      </c>
    </row>
    <row r="5721" spans="1:12" ht="22.5">
      <c r="A5721" s="200">
        <v>526</v>
      </c>
      <c r="B5721" s="193" t="s">
        <v>1411</v>
      </c>
      <c r="C5721" s="194">
        <v>42837</v>
      </c>
      <c r="D5721" s="194" t="s">
        <v>12641</v>
      </c>
      <c r="E5721" s="195" t="s">
        <v>3</v>
      </c>
      <c r="F5721" s="195">
        <v>1492677</v>
      </c>
      <c r="G5721" s="195"/>
      <c r="H5721" s="196" t="s">
        <v>12642</v>
      </c>
      <c r="I5721" s="197">
        <v>0</v>
      </c>
      <c r="J5721" s="197">
        <v>182</v>
      </c>
      <c r="K5721" s="198">
        <f t="shared" si="89"/>
        <v>182</v>
      </c>
      <c r="L5721" s="199" t="s">
        <v>1580</v>
      </c>
    </row>
    <row r="5722" spans="1:12" ht="33.75">
      <c r="A5722" s="200" t="s">
        <v>628</v>
      </c>
      <c r="B5722" s="193" t="s">
        <v>627</v>
      </c>
      <c r="C5722" s="194">
        <v>42837</v>
      </c>
      <c r="D5722" s="194" t="s">
        <v>12643</v>
      </c>
      <c r="E5722" s="195" t="s">
        <v>3</v>
      </c>
      <c r="F5722" s="195">
        <v>1492681</v>
      </c>
      <c r="G5722" s="195"/>
      <c r="H5722" s="196" t="s">
        <v>12644</v>
      </c>
      <c r="I5722" s="197">
        <v>0</v>
      </c>
      <c r="J5722" s="197">
        <v>3028.78</v>
      </c>
      <c r="K5722" s="198">
        <f t="shared" si="89"/>
        <v>3028.78</v>
      </c>
      <c r="L5722" s="199" t="s">
        <v>1580</v>
      </c>
    </row>
    <row r="5723" spans="1:12" ht="22.5">
      <c r="A5723" s="200">
        <v>526</v>
      </c>
      <c r="B5723" s="193" t="s">
        <v>1411</v>
      </c>
      <c r="C5723" s="194">
        <v>42837</v>
      </c>
      <c r="D5723" s="194" t="s">
        <v>12645</v>
      </c>
      <c r="E5723" s="195" t="s">
        <v>3</v>
      </c>
      <c r="F5723" s="195">
        <v>1492694</v>
      </c>
      <c r="G5723" s="195"/>
      <c r="H5723" s="196" t="s">
        <v>12646</v>
      </c>
      <c r="I5723" s="197">
        <v>0</v>
      </c>
      <c r="J5723" s="197">
        <v>425.64</v>
      </c>
      <c r="K5723" s="198">
        <f t="shared" si="89"/>
        <v>425.64</v>
      </c>
      <c r="L5723" s="199" t="s">
        <v>1580</v>
      </c>
    </row>
    <row r="5724" spans="1:12" ht="22.5">
      <c r="A5724" s="200">
        <v>526</v>
      </c>
      <c r="B5724" s="193" t="s">
        <v>1411</v>
      </c>
      <c r="C5724" s="194">
        <v>42837</v>
      </c>
      <c r="D5724" s="194" t="s">
        <v>12647</v>
      </c>
      <c r="E5724" s="195" t="s">
        <v>3</v>
      </c>
      <c r="F5724" s="195">
        <v>1492699</v>
      </c>
      <c r="G5724" s="195"/>
      <c r="H5724" s="196" t="s">
        <v>12648</v>
      </c>
      <c r="I5724" s="197">
        <v>0</v>
      </c>
      <c r="J5724" s="197">
        <v>0.85</v>
      </c>
      <c r="K5724" s="198">
        <f t="shared" si="89"/>
        <v>0.85</v>
      </c>
      <c r="L5724" s="199" t="s">
        <v>8305</v>
      </c>
    </row>
    <row r="5725" spans="1:12" ht="33.75">
      <c r="A5725" s="200" t="s">
        <v>628</v>
      </c>
      <c r="B5725" s="193" t="s">
        <v>627</v>
      </c>
      <c r="C5725" s="194">
        <v>42837</v>
      </c>
      <c r="D5725" s="194" t="s">
        <v>12649</v>
      </c>
      <c r="E5725" s="195" t="s">
        <v>3</v>
      </c>
      <c r="F5725" s="195">
        <v>1492716</v>
      </c>
      <c r="G5725" s="195"/>
      <c r="H5725" s="196" t="s">
        <v>12650</v>
      </c>
      <c r="I5725" s="197">
        <v>0</v>
      </c>
      <c r="J5725" s="197">
        <v>2000</v>
      </c>
      <c r="K5725" s="198">
        <f t="shared" si="89"/>
        <v>2000</v>
      </c>
      <c r="L5725" s="199" t="s">
        <v>1580</v>
      </c>
    </row>
    <row r="5726" spans="1:12" ht="33.75">
      <c r="A5726" s="200">
        <v>190</v>
      </c>
      <c r="B5726" s="193" t="s">
        <v>1329</v>
      </c>
      <c r="C5726" s="194">
        <v>42837</v>
      </c>
      <c r="D5726" s="194" t="s">
        <v>12651</v>
      </c>
      <c r="E5726" s="195" t="s">
        <v>3</v>
      </c>
      <c r="F5726" s="195">
        <v>1492728</v>
      </c>
      <c r="G5726" s="195"/>
      <c r="H5726" s="196" t="s">
        <v>12652</v>
      </c>
      <c r="I5726" s="197">
        <v>0</v>
      </c>
      <c r="J5726" s="197">
        <v>111</v>
      </c>
      <c r="K5726" s="198">
        <f t="shared" si="89"/>
        <v>111</v>
      </c>
      <c r="L5726" s="199" t="s">
        <v>1580</v>
      </c>
    </row>
    <row r="5727" spans="1:12" ht="33.75">
      <c r="A5727" s="200">
        <v>190</v>
      </c>
      <c r="B5727" s="193" t="s">
        <v>1329</v>
      </c>
      <c r="C5727" s="194">
        <v>42837</v>
      </c>
      <c r="D5727" s="194" t="s">
        <v>12653</v>
      </c>
      <c r="E5727" s="195" t="s">
        <v>3</v>
      </c>
      <c r="F5727" s="195">
        <v>1492730</v>
      </c>
      <c r="G5727" s="195"/>
      <c r="H5727" s="196" t="s">
        <v>12654</v>
      </c>
      <c r="I5727" s="197">
        <v>0</v>
      </c>
      <c r="J5727" s="197">
        <v>111</v>
      </c>
      <c r="K5727" s="198">
        <f t="shared" si="89"/>
        <v>111</v>
      </c>
      <c r="L5727" s="199" t="s">
        <v>1580</v>
      </c>
    </row>
    <row r="5728" spans="1:12" ht="33.75">
      <c r="A5728" s="200">
        <v>46</v>
      </c>
      <c r="B5728" s="193" t="s">
        <v>1402</v>
      </c>
      <c r="C5728" s="194">
        <v>42837</v>
      </c>
      <c r="D5728" s="194" t="s">
        <v>12655</v>
      </c>
      <c r="E5728" s="195" t="s">
        <v>3</v>
      </c>
      <c r="F5728" s="195">
        <v>1492745</v>
      </c>
      <c r="G5728" s="195"/>
      <c r="H5728" s="196" t="s">
        <v>12656</v>
      </c>
      <c r="I5728" s="197">
        <v>0</v>
      </c>
      <c r="J5728" s="197">
        <v>1122</v>
      </c>
      <c r="K5728" s="198">
        <f t="shared" si="89"/>
        <v>1122</v>
      </c>
      <c r="L5728" s="199" t="s">
        <v>1580</v>
      </c>
    </row>
    <row r="5729" spans="1:12" ht="33.75">
      <c r="A5729" s="200" t="s">
        <v>628</v>
      </c>
      <c r="B5729" s="193" t="s">
        <v>627</v>
      </c>
      <c r="C5729" s="194">
        <v>42837</v>
      </c>
      <c r="D5729" s="194" t="s">
        <v>12657</v>
      </c>
      <c r="E5729" s="195" t="s">
        <v>3</v>
      </c>
      <c r="F5729" s="195">
        <v>1492746</v>
      </c>
      <c r="G5729" s="195"/>
      <c r="H5729" s="196" t="s">
        <v>12658</v>
      </c>
      <c r="I5729" s="197">
        <v>0</v>
      </c>
      <c r="J5729" s="197">
        <v>33.409999999999997</v>
      </c>
      <c r="K5729" s="198">
        <f t="shared" si="89"/>
        <v>33.409999999999997</v>
      </c>
      <c r="L5729" s="199" t="s">
        <v>1580</v>
      </c>
    </row>
    <row r="5730" spans="1:12" ht="33.75">
      <c r="A5730" s="200" t="s">
        <v>628</v>
      </c>
      <c r="B5730" s="193" t="s">
        <v>627</v>
      </c>
      <c r="C5730" s="194">
        <v>42837</v>
      </c>
      <c r="D5730" s="194" t="s">
        <v>12659</v>
      </c>
      <c r="E5730" s="195" t="s">
        <v>3</v>
      </c>
      <c r="F5730" s="195">
        <v>1492748</v>
      </c>
      <c r="G5730" s="195"/>
      <c r="H5730" s="196" t="s">
        <v>12660</v>
      </c>
      <c r="I5730" s="197">
        <v>0</v>
      </c>
      <c r="J5730" s="197">
        <v>10.54</v>
      </c>
      <c r="K5730" s="198">
        <f t="shared" si="89"/>
        <v>10.54</v>
      </c>
      <c r="L5730" s="199" t="s">
        <v>1580</v>
      </c>
    </row>
    <row r="5731" spans="1:12" ht="33.75">
      <c r="A5731" s="200" t="s">
        <v>628</v>
      </c>
      <c r="B5731" s="193" t="s">
        <v>627</v>
      </c>
      <c r="C5731" s="194">
        <v>42837</v>
      </c>
      <c r="D5731" s="194" t="s">
        <v>12661</v>
      </c>
      <c r="E5731" s="195" t="s">
        <v>3</v>
      </c>
      <c r="F5731" s="195">
        <v>1492749</v>
      </c>
      <c r="G5731" s="195"/>
      <c r="H5731" s="196" t="s">
        <v>12662</v>
      </c>
      <c r="I5731" s="197">
        <v>0</v>
      </c>
      <c r="J5731" s="197">
        <v>16.79</v>
      </c>
      <c r="K5731" s="198">
        <f t="shared" si="89"/>
        <v>16.79</v>
      </c>
      <c r="L5731" s="199" t="s">
        <v>1580</v>
      </c>
    </row>
    <row r="5732" spans="1:12" ht="22.5">
      <c r="A5732" s="200">
        <v>86</v>
      </c>
      <c r="B5732" s="193" t="s">
        <v>1328</v>
      </c>
      <c r="C5732" s="194">
        <v>42837</v>
      </c>
      <c r="D5732" s="194" t="s">
        <v>12663</v>
      </c>
      <c r="E5732" s="195" t="s">
        <v>3</v>
      </c>
      <c r="F5732" s="195">
        <v>1492750</v>
      </c>
      <c r="G5732" s="195"/>
      <c r="H5732" s="196" t="s">
        <v>12664</v>
      </c>
      <c r="I5732" s="197">
        <v>0</v>
      </c>
      <c r="J5732" s="197">
        <v>1277</v>
      </c>
      <c r="K5732" s="198">
        <f t="shared" si="89"/>
        <v>1277</v>
      </c>
      <c r="L5732" s="199" t="s">
        <v>1580</v>
      </c>
    </row>
    <row r="5733" spans="1:12" ht="33.75">
      <c r="A5733" s="200" t="s">
        <v>628</v>
      </c>
      <c r="B5733" s="193" t="s">
        <v>627</v>
      </c>
      <c r="C5733" s="194">
        <v>42837</v>
      </c>
      <c r="D5733" s="194" t="s">
        <v>12665</v>
      </c>
      <c r="E5733" s="195" t="s">
        <v>3</v>
      </c>
      <c r="F5733" s="195">
        <v>1492751</v>
      </c>
      <c r="G5733" s="195"/>
      <c r="H5733" s="196" t="s">
        <v>12666</v>
      </c>
      <c r="I5733" s="197">
        <v>0</v>
      </c>
      <c r="J5733" s="197">
        <v>1.25</v>
      </c>
      <c r="K5733" s="198">
        <f t="shared" si="89"/>
        <v>1.25</v>
      </c>
      <c r="L5733" s="199" t="s">
        <v>1580</v>
      </c>
    </row>
    <row r="5734" spans="1:12" ht="22.5">
      <c r="A5734" s="200">
        <v>86</v>
      </c>
      <c r="B5734" s="193" t="s">
        <v>1328</v>
      </c>
      <c r="C5734" s="194">
        <v>42837</v>
      </c>
      <c r="D5734" s="194" t="s">
        <v>12667</v>
      </c>
      <c r="E5734" s="195" t="s">
        <v>3</v>
      </c>
      <c r="F5734" s="195">
        <v>1492752</v>
      </c>
      <c r="G5734" s="195"/>
      <c r="H5734" s="196" t="s">
        <v>12668</v>
      </c>
      <c r="I5734" s="197">
        <v>0</v>
      </c>
      <c r="J5734" s="197">
        <v>1277</v>
      </c>
      <c r="K5734" s="198">
        <f t="shared" si="89"/>
        <v>1277</v>
      </c>
      <c r="L5734" s="199" t="s">
        <v>1580</v>
      </c>
    </row>
    <row r="5735" spans="1:12" ht="33.75">
      <c r="A5735" s="200" t="s">
        <v>628</v>
      </c>
      <c r="B5735" s="193" t="s">
        <v>627</v>
      </c>
      <c r="C5735" s="194">
        <v>42837</v>
      </c>
      <c r="D5735" s="194" t="s">
        <v>12669</v>
      </c>
      <c r="E5735" s="195" t="s">
        <v>3</v>
      </c>
      <c r="F5735" s="195">
        <v>1492753</v>
      </c>
      <c r="G5735" s="195"/>
      <c r="H5735" s="196" t="s">
        <v>12670</v>
      </c>
      <c r="I5735" s="197">
        <v>0</v>
      </c>
      <c r="J5735" s="197">
        <v>50.06</v>
      </c>
      <c r="K5735" s="198">
        <f t="shared" si="89"/>
        <v>50.06</v>
      </c>
      <c r="L5735" s="199" t="s">
        <v>1580</v>
      </c>
    </row>
    <row r="5736" spans="1:12" ht="33.75">
      <c r="A5736" s="200" t="s">
        <v>628</v>
      </c>
      <c r="B5736" s="193" t="s">
        <v>627</v>
      </c>
      <c r="C5736" s="194">
        <v>42837</v>
      </c>
      <c r="D5736" s="194" t="s">
        <v>12671</v>
      </c>
      <c r="E5736" s="195" t="s">
        <v>3</v>
      </c>
      <c r="F5736" s="195">
        <v>1492754</v>
      </c>
      <c r="G5736" s="195"/>
      <c r="H5736" s="196" t="s">
        <v>12672</v>
      </c>
      <c r="I5736" s="197">
        <v>0</v>
      </c>
      <c r="J5736" s="197">
        <v>10.24</v>
      </c>
      <c r="K5736" s="198">
        <f t="shared" si="89"/>
        <v>10.24</v>
      </c>
      <c r="L5736" s="199" t="s">
        <v>1580</v>
      </c>
    </row>
    <row r="5737" spans="1:12" ht="33.75">
      <c r="A5737" s="200" t="s">
        <v>628</v>
      </c>
      <c r="B5737" s="193" t="s">
        <v>627</v>
      </c>
      <c r="C5737" s="194">
        <v>42837</v>
      </c>
      <c r="D5737" s="194" t="s">
        <v>12673</v>
      </c>
      <c r="E5737" s="195" t="s">
        <v>3</v>
      </c>
      <c r="F5737" s="195">
        <v>1492755</v>
      </c>
      <c r="G5737" s="195"/>
      <c r="H5737" s="196" t="s">
        <v>12674</v>
      </c>
      <c r="I5737" s="197">
        <v>0</v>
      </c>
      <c r="J5737" s="197">
        <v>75.59</v>
      </c>
      <c r="K5737" s="198">
        <f t="shared" si="89"/>
        <v>75.59</v>
      </c>
      <c r="L5737" s="199" t="s">
        <v>1580</v>
      </c>
    </row>
    <row r="5738" spans="1:12" ht="33.75">
      <c r="A5738" s="200" t="s">
        <v>628</v>
      </c>
      <c r="B5738" s="193" t="s">
        <v>627</v>
      </c>
      <c r="C5738" s="194">
        <v>42837</v>
      </c>
      <c r="D5738" s="194" t="s">
        <v>12675</v>
      </c>
      <c r="E5738" s="195" t="s">
        <v>3</v>
      </c>
      <c r="F5738" s="195">
        <v>1492757</v>
      </c>
      <c r="G5738" s="195"/>
      <c r="H5738" s="196" t="s">
        <v>12676</v>
      </c>
      <c r="I5738" s="197">
        <v>0</v>
      </c>
      <c r="J5738" s="197">
        <v>10.98</v>
      </c>
      <c r="K5738" s="198">
        <f t="shared" si="89"/>
        <v>10.98</v>
      </c>
      <c r="L5738" s="199" t="s">
        <v>1580</v>
      </c>
    </row>
    <row r="5739" spans="1:12" ht="33.75">
      <c r="A5739" s="200">
        <v>660</v>
      </c>
      <c r="B5739" s="193" t="s">
        <v>1327</v>
      </c>
      <c r="C5739" s="194">
        <v>42838</v>
      </c>
      <c r="D5739" s="194" t="s">
        <v>12677</v>
      </c>
      <c r="E5739" s="195" t="s">
        <v>3</v>
      </c>
      <c r="F5739" s="195">
        <v>1492889</v>
      </c>
      <c r="G5739" s="195"/>
      <c r="H5739" s="196" t="s">
        <v>12678</v>
      </c>
      <c r="I5739" s="197">
        <v>0</v>
      </c>
      <c r="J5739" s="197">
        <v>1207.76</v>
      </c>
      <c r="K5739" s="198">
        <f t="shared" si="89"/>
        <v>1207.76</v>
      </c>
      <c r="L5739" s="199" t="s">
        <v>1580</v>
      </c>
    </row>
    <row r="5740" spans="1:12" ht="33.75">
      <c r="A5740" s="200">
        <v>660</v>
      </c>
      <c r="B5740" s="193" t="s">
        <v>1327</v>
      </c>
      <c r="C5740" s="194">
        <v>42838</v>
      </c>
      <c r="D5740" s="194" t="s">
        <v>12679</v>
      </c>
      <c r="E5740" s="195" t="s">
        <v>3</v>
      </c>
      <c r="F5740" s="195">
        <v>1492890</v>
      </c>
      <c r="G5740" s="195"/>
      <c r="H5740" s="196" t="s">
        <v>12680</v>
      </c>
      <c r="I5740" s="197">
        <v>0</v>
      </c>
      <c r="J5740" s="197">
        <v>14819</v>
      </c>
      <c r="K5740" s="198">
        <f t="shared" si="89"/>
        <v>14819</v>
      </c>
      <c r="L5740" s="199" t="s">
        <v>1580</v>
      </c>
    </row>
    <row r="5741" spans="1:12" ht="33.75">
      <c r="A5741" s="200">
        <v>660</v>
      </c>
      <c r="B5741" s="193" t="s">
        <v>1327</v>
      </c>
      <c r="C5741" s="194">
        <v>42838</v>
      </c>
      <c r="D5741" s="194" t="s">
        <v>12681</v>
      </c>
      <c r="E5741" s="195" t="s">
        <v>3</v>
      </c>
      <c r="F5741" s="195">
        <v>1492892</v>
      </c>
      <c r="G5741" s="195"/>
      <c r="H5741" s="196" t="s">
        <v>12682</v>
      </c>
      <c r="I5741" s="197">
        <v>0</v>
      </c>
      <c r="J5741" s="197">
        <v>1254</v>
      </c>
      <c r="K5741" s="198">
        <f t="shared" si="89"/>
        <v>1254</v>
      </c>
      <c r="L5741" s="199" t="s">
        <v>1580</v>
      </c>
    </row>
    <row r="5742" spans="1:12" ht="33.75">
      <c r="A5742" s="200">
        <v>660</v>
      </c>
      <c r="B5742" s="193" t="s">
        <v>1327</v>
      </c>
      <c r="C5742" s="194">
        <v>42838</v>
      </c>
      <c r="D5742" s="194" t="s">
        <v>12683</v>
      </c>
      <c r="E5742" s="195" t="s">
        <v>3</v>
      </c>
      <c r="F5742" s="195">
        <v>1492893</v>
      </c>
      <c r="G5742" s="195"/>
      <c r="H5742" s="196" t="s">
        <v>12684</v>
      </c>
      <c r="I5742" s="197">
        <v>0</v>
      </c>
      <c r="J5742" s="197">
        <v>1064</v>
      </c>
      <c r="K5742" s="198">
        <f t="shared" si="89"/>
        <v>1064</v>
      </c>
      <c r="L5742" s="199" t="s">
        <v>1580</v>
      </c>
    </row>
    <row r="5743" spans="1:12" ht="33.75">
      <c r="A5743" s="200">
        <v>660</v>
      </c>
      <c r="B5743" s="193" t="s">
        <v>1327</v>
      </c>
      <c r="C5743" s="194">
        <v>42838</v>
      </c>
      <c r="D5743" s="194" t="s">
        <v>12685</v>
      </c>
      <c r="E5743" s="195" t="s">
        <v>3</v>
      </c>
      <c r="F5743" s="195">
        <v>1492897</v>
      </c>
      <c r="G5743" s="195"/>
      <c r="H5743" s="196" t="s">
        <v>12686</v>
      </c>
      <c r="I5743" s="197">
        <v>0</v>
      </c>
      <c r="J5743" s="197">
        <v>708.34</v>
      </c>
      <c r="K5743" s="198">
        <f t="shared" si="89"/>
        <v>708.34</v>
      </c>
      <c r="L5743" s="199" t="s">
        <v>1580</v>
      </c>
    </row>
    <row r="5744" spans="1:12" ht="22.5">
      <c r="A5744" s="200">
        <v>660</v>
      </c>
      <c r="B5744" s="193" t="s">
        <v>1327</v>
      </c>
      <c r="C5744" s="194">
        <v>42838</v>
      </c>
      <c r="D5744" s="194" t="s">
        <v>12687</v>
      </c>
      <c r="E5744" s="195" t="s">
        <v>3</v>
      </c>
      <c r="F5744" s="195">
        <v>1492900</v>
      </c>
      <c r="G5744" s="195"/>
      <c r="H5744" s="196" t="s">
        <v>12688</v>
      </c>
      <c r="I5744" s="197">
        <v>0</v>
      </c>
      <c r="J5744" s="197">
        <v>220</v>
      </c>
      <c r="K5744" s="198">
        <f t="shared" si="89"/>
        <v>220</v>
      </c>
      <c r="L5744" s="199" t="s">
        <v>1580</v>
      </c>
    </row>
    <row r="5745" spans="1:12" ht="33.75">
      <c r="A5745" s="200">
        <v>660</v>
      </c>
      <c r="B5745" s="193" t="s">
        <v>1327</v>
      </c>
      <c r="C5745" s="194">
        <v>42838</v>
      </c>
      <c r="D5745" s="194" t="s">
        <v>12689</v>
      </c>
      <c r="E5745" s="195" t="s">
        <v>3</v>
      </c>
      <c r="F5745" s="195">
        <v>1492902</v>
      </c>
      <c r="G5745" s="195"/>
      <c r="H5745" s="196" t="s">
        <v>12690</v>
      </c>
      <c r="I5745" s="197">
        <v>0</v>
      </c>
      <c r="J5745" s="197">
        <v>587</v>
      </c>
      <c r="K5745" s="198">
        <f t="shared" si="89"/>
        <v>587</v>
      </c>
      <c r="L5745" s="199" t="s">
        <v>1580</v>
      </c>
    </row>
    <row r="5746" spans="1:12" ht="33.75">
      <c r="A5746" s="200">
        <v>660</v>
      </c>
      <c r="B5746" s="193" t="s">
        <v>1327</v>
      </c>
      <c r="C5746" s="194">
        <v>42838</v>
      </c>
      <c r="D5746" s="194" t="s">
        <v>12691</v>
      </c>
      <c r="E5746" s="195" t="s">
        <v>3</v>
      </c>
      <c r="F5746" s="195">
        <v>1492905</v>
      </c>
      <c r="G5746" s="195"/>
      <c r="H5746" s="196" t="s">
        <v>12692</v>
      </c>
      <c r="I5746" s="197">
        <v>0</v>
      </c>
      <c r="J5746" s="197">
        <v>865.81</v>
      </c>
      <c r="K5746" s="198">
        <f t="shared" si="89"/>
        <v>865.81</v>
      </c>
      <c r="L5746" s="199" t="s">
        <v>1580</v>
      </c>
    </row>
    <row r="5747" spans="1:12" ht="33.75">
      <c r="A5747" s="200">
        <v>660</v>
      </c>
      <c r="B5747" s="193" t="s">
        <v>1327</v>
      </c>
      <c r="C5747" s="194">
        <v>42838</v>
      </c>
      <c r="D5747" s="194" t="s">
        <v>12693</v>
      </c>
      <c r="E5747" s="195" t="s">
        <v>3</v>
      </c>
      <c r="F5747" s="195">
        <v>1492906</v>
      </c>
      <c r="G5747" s="195"/>
      <c r="H5747" s="196" t="s">
        <v>12694</v>
      </c>
      <c r="I5747" s="197">
        <v>0</v>
      </c>
      <c r="J5747" s="197">
        <v>1614</v>
      </c>
      <c r="K5747" s="198">
        <f t="shared" si="89"/>
        <v>1614</v>
      </c>
      <c r="L5747" s="199" t="s">
        <v>1580</v>
      </c>
    </row>
    <row r="5748" spans="1:12" ht="33.75">
      <c r="A5748" s="200">
        <v>660</v>
      </c>
      <c r="B5748" s="193" t="s">
        <v>1327</v>
      </c>
      <c r="C5748" s="194">
        <v>42838</v>
      </c>
      <c r="D5748" s="194" t="s">
        <v>12695</v>
      </c>
      <c r="E5748" s="195" t="s">
        <v>3</v>
      </c>
      <c r="F5748" s="195">
        <v>1492909</v>
      </c>
      <c r="G5748" s="195"/>
      <c r="H5748" s="196" t="s">
        <v>12696</v>
      </c>
      <c r="I5748" s="197">
        <v>0</v>
      </c>
      <c r="J5748" s="197">
        <v>374.14</v>
      </c>
      <c r="K5748" s="198">
        <f t="shared" si="89"/>
        <v>374.14</v>
      </c>
      <c r="L5748" s="199" t="s">
        <v>1580</v>
      </c>
    </row>
    <row r="5749" spans="1:12" ht="33.75">
      <c r="A5749" s="200">
        <v>660</v>
      </c>
      <c r="B5749" s="193" t="s">
        <v>1327</v>
      </c>
      <c r="C5749" s="194">
        <v>42838</v>
      </c>
      <c r="D5749" s="194" t="s">
        <v>12697</v>
      </c>
      <c r="E5749" s="195" t="s">
        <v>3</v>
      </c>
      <c r="F5749" s="195">
        <v>1492910</v>
      </c>
      <c r="G5749" s="195"/>
      <c r="H5749" s="196" t="s">
        <v>12698</v>
      </c>
      <c r="I5749" s="197">
        <v>0</v>
      </c>
      <c r="J5749" s="197">
        <v>646</v>
      </c>
      <c r="K5749" s="198">
        <f t="shared" si="89"/>
        <v>646</v>
      </c>
      <c r="L5749" s="199" t="s">
        <v>1580</v>
      </c>
    </row>
    <row r="5750" spans="1:12" ht="22.5">
      <c r="A5750" s="200">
        <v>660</v>
      </c>
      <c r="B5750" s="193" t="s">
        <v>1327</v>
      </c>
      <c r="C5750" s="194">
        <v>42838</v>
      </c>
      <c r="D5750" s="194" t="s">
        <v>12699</v>
      </c>
      <c r="E5750" s="195" t="s">
        <v>3</v>
      </c>
      <c r="F5750" s="195">
        <v>1492911</v>
      </c>
      <c r="G5750" s="195"/>
      <c r="H5750" s="196" t="s">
        <v>12700</v>
      </c>
      <c r="I5750" s="197">
        <v>0</v>
      </c>
      <c r="J5750" s="197">
        <v>300</v>
      </c>
      <c r="K5750" s="198">
        <f t="shared" si="89"/>
        <v>300</v>
      </c>
      <c r="L5750" s="199" t="s">
        <v>1580</v>
      </c>
    </row>
    <row r="5751" spans="1:12" ht="33.75">
      <c r="A5751" s="200">
        <v>660</v>
      </c>
      <c r="B5751" s="193" t="s">
        <v>1327</v>
      </c>
      <c r="C5751" s="194">
        <v>42838</v>
      </c>
      <c r="D5751" s="194" t="s">
        <v>12701</v>
      </c>
      <c r="E5751" s="195" t="s">
        <v>3</v>
      </c>
      <c r="F5751" s="195">
        <v>1492913</v>
      </c>
      <c r="G5751" s="195"/>
      <c r="H5751" s="196" t="s">
        <v>12702</v>
      </c>
      <c r="I5751" s="197">
        <v>0</v>
      </c>
      <c r="J5751" s="197">
        <v>323</v>
      </c>
      <c r="K5751" s="198">
        <f t="shared" si="89"/>
        <v>323</v>
      </c>
      <c r="L5751" s="199" t="s">
        <v>1580</v>
      </c>
    </row>
    <row r="5752" spans="1:12" ht="33.75">
      <c r="A5752" s="200">
        <v>660</v>
      </c>
      <c r="B5752" s="193" t="s">
        <v>1327</v>
      </c>
      <c r="C5752" s="194">
        <v>42838</v>
      </c>
      <c r="D5752" s="194" t="s">
        <v>12703</v>
      </c>
      <c r="E5752" s="195" t="s">
        <v>3</v>
      </c>
      <c r="F5752" s="195">
        <v>1492917</v>
      </c>
      <c r="G5752" s="195"/>
      <c r="H5752" s="196" t="s">
        <v>12704</v>
      </c>
      <c r="I5752" s="197">
        <v>0</v>
      </c>
      <c r="J5752" s="197">
        <v>1978.96</v>
      </c>
      <c r="K5752" s="198">
        <f t="shared" si="89"/>
        <v>1978.96</v>
      </c>
      <c r="L5752" s="199" t="s">
        <v>1580</v>
      </c>
    </row>
    <row r="5753" spans="1:12" ht="33.75">
      <c r="A5753" s="200">
        <v>670</v>
      </c>
      <c r="B5753" s="193" t="s">
        <v>1404</v>
      </c>
      <c r="C5753" s="194">
        <v>42838</v>
      </c>
      <c r="D5753" s="194" t="s">
        <v>12705</v>
      </c>
      <c r="E5753" s="195" t="s">
        <v>3</v>
      </c>
      <c r="F5753" s="195">
        <v>1492920</v>
      </c>
      <c r="G5753" s="195"/>
      <c r="H5753" s="196" t="s">
        <v>12706</v>
      </c>
      <c r="I5753" s="197">
        <v>0</v>
      </c>
      <c r="J5753" s="197">
        <v>414</v>
      </c>
      <c r="K5753" s="198">
        <f t="shared" si="89"/>
        <v>414</v>
      </c>
      <c r="L5753" s="199" t="s">
        <v>1580</v>
      </c>
    </row>
    <row r="5754" spans="1:12" ht="33.75">
      <c r="A5754" s="200">
        <v>254</v>
      </c>
      <c r="B5754" s="193" t="s">
        <v>1335</v>
      </c>
      <c r="C5754" s="194">
        <v>42838</v>
      </c>
      <c r="D5754" s="194" t="s">
        <v>12707</v>
      </c>
      <c r="E5754" s="195" t="s">
        <v>3</v>
      </c>
      <c r="F5754" s="195">
        <v>1492925</v>
      </c>
      <c r="G5754" s="195"/>
      <c r="H5754" s="196" t="s">
        <v>12708</v>
      </c>
      <c r="I5754" s="197">
        <v>0</v>
      </c>
      <c r="J5754" s="197">
        <v>131500</v>
      </c>
      <c r="K5754" s="198">
        <f t="shared" si="89"/>
        <v>131500</v>
      </c>
      <c r="L5754" s="199" t="s">
        <v>1580</v>
      </c>
    </row>
    <row r="5755" spans="1:12" ht="33.75">
      <c r="A5755" s="200" t="s">
        <v>628</v>
      </c>
      <c r="B5755" s="193" t="s">
        <v>627</v>
      </c>
      <c r="C5755" s="194">
        <v>42838</v>
      </c>
      <c r="D5755" s="194" t="s">
        <v>12709</v>
      </c>
      <c r="E5755" s="195" t="s">
        <v>3</v>
      </c>
      <c r="F5755" s="195">
        <v>1492945</v>
      </c>
      <c r="G5755" s="195"/>
      <c r="H5755" s="196" t="s">
        <v>12710</v>
      </c>
      <c r="I5755" s="197">
        <v>0</v>
      </c>
      <c r="J5755" s="197">
        <v>1501.1</v>
      </c>
      <c r="K5755" s="198">
        <f t="shared" si="89"/>
        <v>1501.1</v>
      </c>
      <c r="L5755" s="199" t="s">
        <v>1580</v>
      </c>
    </row>
    <row r="5756" spans="1:12" ht="33.75">
      <c r="A5756" s="200" t="s">
        <v>628</v>
      </c>
      <c r="B5756" s="193" t="s">
        <v>627</v>
      </c>
      <c r="C5756" s="194">
        <v>42838</v>
      </c>
      <c r="D5756" s="194" t="s">
        <v>12711</v>
      </c>
      <c r="E5756" s="195" t="s">
        <v>3</v>
      </c>
      <c r="F5756" s="195">
        <v>1492946</v>
      </c>
      <c r="G5756" s="195"/>
      <c r="H5756" s="196" t="s">
        <v>12712</v>
      </c>
      <c r="I5756" s="197">
        <v>0</v>
      </c>
      <c r="J5756" s="197">
        <v>10439.57</v>
      </c>
      <c r="K5756" s="198">
        <f t="shared" si="89"/>
        <v>10439.57</v>
      </c>
      <c r="L5756" s="199" t="s">
        <v>1580</v>
      </c>
    </row>
    <row r="5757" spans="1:12" ht="22.5">
      <c r="A5757" s="200">
        <v>592</v>
      </c>
      <c r="B5757" s="193" t="s">
        <v>1461</v>
      </c>
      <c r="C5757" s="194">
        <v>42838</v>
      </c>
      <c r="D5757" s="194" t="s">
        <v>12713</v>
      </c>
      <c r="E5757" s="195" t="s">
        <v>3</v>
      </c>
      <c r="F5757" s="195">
        <v>1492956</v>
      </c>
      <c r="G5757" s="195"/>
      <c r="H5757" s="196" t="s">
        <v>12714</v>
      </c>
      <c r="I5757" s="197">
        <v>0</v>
      </c>
      <c r="J5757" s="197">
        <v>100000</v>
      </c>
      <c r="K5757" s="198">
        <f t="shared" si="89"/>
        <v>100000</v>
      </c>
      <c r="L5757" s="199" t="s">
        <v>1580</v>
      </c>
    </row>
    <row r="5758" spans="1:12" ht="33.75">
      <c r="A5758" s="200">
        <v>133</v>
      </c>
      <c r="B5758" s="193" t="s">
        <v>1342</v>
      </c>
      <c r="C5758" s="194">
        <v>42838</v>
      </c>
      <c r="D5758" s="194" t="s">
        <v>12715</v>
      </c>
      <c r="E5758" s="195" t="s">
        <v>3</v>
      </c>
      <c r="F5758" s="195">
        <v>1492962</v>
      </c>
      <c r="G5758" s="195"/>
      <c r="H5758" s="196" t="s">
        <v>12716</v>
      </c>
      <c r="I5758" s="197">
        <v>0</v>
      </c>
      <c r="J5758" s="197">
        <v>12096.2</v>
      </c>
      <c r="K5758" s="198">
        <f t="shared" si="89"/>
        <v>12096.2</v>
      </c>
      <c r="L5758" s="199" t="s">
        <v>1580</v>
      </c>
    </row>
    <row r="5759" spans="1:12" ht="33.75">
      <c r="A5759" s="200">
        <v>133</v>
      </c>
      <c r="B5759" s="193" t="s">
        <v>1342</v>
      </c>
      <c r="C5759" s="194">
        <v>42838</v>
      </c>
      <c r="D5759" s="194" t="s">
        <v>12717</v>
      </c>
      <c r="E5759" s="195" t="s">
        <v>3</v>
      </c>
      <c r="F5759" s="195">
        <v>1492964</v>
      </c>
      <c r="G5759" s="195"/>
      <c r="H5759" s="196" t="s">
        <v>12718</v>
      </c>
      <c r="I5759" s="197">
        <v>0</v>
      </c>
      <c r="J5759" s="197">
        <v>3150</v>
      </c>
      <c r="K5759" s="198">
        <f t="shared" si="89"/>
        <v>3150</v>
      </c>
      <c r="L5759" s="199" t="s">
        <v>1580</v>
      </c>
    </row>
    <row r="5760" spans="1:12" ht="33.75">
      <c r="A5760" s="200">
        <v>290</v>
      </c>
      <c r="B5760" s="193" t="s">
        <v>1337</v>
      </c>
      <c r="C5760" s="194">
        <v>42838</v>
      </c>
      <c r="D5760" s="194" t="s">
        <v>12719</v>
      </c>
      <c r="E5760" s="195" t="s">
        <v>3</v>
      </c>
      <c r="F5760" s="195">
        <v>1492976</v>
      </c>
      <c r="G5760" s="195"/>
      <c r="H5760" s="196" t="s">
        <v>12720</v>
      </c>
      <c r="I5760" s="197">
        <v>0</v>
      </c>
      <c r="J5760" s="197">
        <v>3239.32</v>
      </c>
      <c r="K5760" s="198">
        <f t="shared" si="89"/>
        <v>3239.32</v>
      </c>
      <c r="L5760" s="199" t="s">
        <v>1580</v>
      </c>
    </row>
    <row r="5761" spans="1:12" ht="33.75">
      <c r="A5761" s="200">
        <v>254</v>
      </c>
      <c r="B5761" s="193" t="s">
        <v>1335</v>
      </c>
      <c r="C5761" s="194">
        <v>42838</v>
      </c>
      <c r="D5761" s="194" t="s">
        <v>12721</v>
      </c>
      <c r="E5761" s="195" t="s">
        <v>3</v>
      </c>
      <c r="F5761" s="195">
        <v>1492977</v>
      </c>
      <c r="G5761" s="195"/>
      <c r="H5761" s="196" t="s">
        <v>12722</v>
      </c>
      <c r="I5761" s="197">
        <v>0</v>
      </c>
      <c r="J5761" s="197">
        <v>501</v>
      </c>
      <c r="K5761" s="198">
        <f t="shared" si="89"/>
        <v>501</v>
      </c>
      <c r="L5761" s="199" t="s">
        <v>1580</v>
      </c>
    </row>
    <row r="5762" spans="1:12" ht="33.75">
      <c r="A5762" s="200">
        <v>290</v>
      </c>
      <c r="B5762" s="193" t="s">
        <v>1337</v>
      </c>
      <c r="C5762" s="194">
        <v>42838</v>
      </c>
      <c r="D5762" s="194" t="s">
        <v>12723</v>
      </c>
      <c r="E5762" s="195" t="s">
        <v>3</v>
      </c>
      <c r="F5762" s="195">
        <v>1492978</v>
      </c>
      <c r="G5762" s="195"/>
      <c r="H5762" s="196" t="s">
        <v>12724</v>
      </c>
      <c r="I5762" s="197">
        <v>0</v>
      </c>
      <c r="J5762" s="197">
        <v>2</v>
      </c>
      <c r="K5762" s="198">
        <f t="shared" si="89"/>
        <v>2</v>
      </c>
      <c r="L5762" s="199" t="s">
        <v>1580</v>
      </c>
    </row>
    <row r="5763" spans="1:12" ht="33.75">
      <c r="A5763" s="200">
        <v>290</v>
      </c>
      <c r="B5763" s="193" t="s">
        <v>1337</v>
      </c>
      <c r="C5763" s="194">
        <v>42838</v>
      </c>
      <c r="D5763" s="194" t="s">
        <v>12725</v>
      </c>
      <c r="E5763" s="195" t="s">
        <v>3</v>
      </c>
      <c r="F5763" s="195">
        <v>1492980</v>
      </c>
      <c r="G5763" s="195"/>
      <c r="H5763" s="196" t="s">
        <v>12726</v>
      </c>
      <c r="I5763" s="197">
        <v>0</v>
      </c>
      <c r="J5763" s="197">
        <v>2973.93</v>
      </c>
      <c r="K5763" s="198">
        <f t="shared" si="89"/>
        <v>2973.93</v>
      </c>
      <c r="L5763" s="199" t="s">
        <v>1580</v>
      </c>
    </row>
    <row r="5764" spans="1:12" ht="33.75">
      <c r="A5764" s="200">
        <v>291</v>
      </c>
      <c r="B5764" s="193" t="s">
        <v>1395</v>
      </c>
      <c r="C5764" s="194">
        <v>42838</v>
      </c>
      <c r="D5764" s="194" t="s">
        <v>12727</v>
      </c>
      <c r="E5764" s="195" t="s">
        <v>3</v>
      </c>
      <c r="F5764" s="195">
        <v>1492981</v>
      </c>
      <c r="G5764" s="195"/>
      <c r="H5764" s="196" t="s">
        <v>12728</v>
      </c>
      <c r="I5764" s="197">
        <v>0</v>
      </c>
      <c r="J5764" s="197">
        <v>768136.28</v>
      </c>
      <c r="K5764" s="198">
        <f t="shared" si="89"/>
        <v>768136.28</v>
      </c>
      <c r="L5764" s="199" t="s">
        <v>1580</v>
      </c>
    </row>
    <row r="5765" spans="1:12" ht="33.75">
      <c r="A5765" s="200">
        <v>290</v>
      </c>
      <c r="B5765" s="193" t="s">
        <v>1337</v>
      </c>
      <c r="C5765" s="194">
        <v>42838</v>
      </c>
      <c r="D5765" s="194" t="s">
        <v>12729</v>
      </c>
      <c r="E5765" s="195" t="s">
        <v>3</v>
      </c>
      <c r="F5765" s="195">
        <v>1492982</v>
      </c>
      <c r="G5765" s="195"/>
      <c r="H5765" s="196" t="s">
        <v>12730</v>
      </c>
      <c r="I5765" s="197">
        <v>0</v>
      </c>
      <c r="J5765" s="197">
        <v>29.76</v>
      </c>
      <c r="K5765" s="198">
        <f t="shared" si="89"/>
        <v>29.76</v>
      </c>
      <c r="L5765" s="199" t="s">
        <v>1580</v>
      </c>
    </row>
    <row r="5766" spans="1:12" ht="33.75">
      <c r="A5766" s="200">
        <v>290</v>
      </c>
      <c r="B5766" s="193" t="s">
        <v>1337</v>
      </c>
      <c r="C5766" s="194">
        <v>42838</v>
      </c>
      <c r="D5766" s="194" t="s">
        <v>12731</v>
      </c>
      <c r="E5766" s="195" t="s">
        <v>3</v>
      </c>
      <c r="F5766" s="195">
        <v>1492983</v>
      </c>
      <c r="G5766" s="195"/>
      <c r="H5766" s="196" t="s">
        <v>12732</v>
      </c>
      <c r="I5766" s="197">
        <v>0</v>
      </c>
      <c r="J5766" s="197">
        <v>1463</v>
      </c>
      <c r="K5766" s="198">
        <f t="shared" si="89"/>
        <v>1463</v>
      </c>
      <c r="L5766" s="199" t="s">
        <v>1580</v>
      </c>
    </row>
    <row r="5767" spans="1:12" ht="33.75">
      <c r="A5767" s="200">
        <v>290</v>
      </c>
      <c r="B5767" s="193" t="s">
        <v>1337</v>
      </c>
      <c r="C5767" s="194">
        <v>42838</v>
      </c>
      <c r="D5767" s="194" t="s">
        <v>12733</v>
      </c>
      <c r="E5767" s="195" t="s">
        <v>3</v>
      </c>
      <c r="F5767" s="195">
        <v>1492984</v>
      </c>
      <c r="G5767" s="195"/>
      <c r="H5767" s="196" t="s">
        <v>12734</v>
      </c>
      <c r="I5767" s="197">
        <v>0</v>
      </c>
      <c r="J5767" s="197">
        <v>742</v>
      </c>
      <c r="K5767" s="198">
        <f t="shared" si="89"/>
        <v>742</v>
      </c>
      <c r="L5767" s="199" t="s">
        <v>1580</v>
      </c>
    </row>
    <row r="5768" spans="1:12" ht="33.75">
      <c r="A5768" s="200">
        <v>290</v>
      </c>
      <c r="B5768" s="193" t="s">
        <v>1337</v>
      </c>
      <c r="C5768" s="194">
        <v>42838</v>
      </c>
      <c r="D5768" s="194" t="s">
        <v>12735</v>
      </c>
      <c r="E5768" s="195" t="s">
        <v>3</v>
      </c>
      <c r="F5768" s="195">
        <v>1492985</v>
      </c>
      <c r="G5768" s="195"/>
      <c r="H5768" s="196" t="s">
        <v>12736</v>
      </c>
      <c r="I5768" s="197">
        <v>0</v>
      </c>
      <c r="J5768" s="197">
        <v>1044</v>
      </c>
      <c r="K5768" s="198">
        <f t="shared" si="89"/>
        <v>1044</v>
      </c>
      <c r="L5768" s="199" t="s">
        <v>1580</v>
      </c>
    </row>
    <row r="5769" spans="1:12" ht="33.75">
      <c r="A5769" s="200" t="s">
        <v>628</v>
      </c>
      <c r="B5769" s="193" t="s">
        <v>627</v>
      </c>
      <c r="C5769" s="194">
        <v>42838</v>
      </c>
      <c r="D5769" s="194" t="s">
        <v>12737</v>
      </c>
      <c r="E5769" s="195" t="s">
        <v>3</v>
      </c>
      <c r="F5769" s="195">
        <v>1492921</v>
      </c>
      <c r="G5769" s="195"/>
      <c r="H5769" s="196" t="s">
        <v>12738</v>
      </c>
      <c r="I5769" s="197">
        <v>0</v>
      </c>
      <c r="J5769" s="197">
        <v>3309.74</v>
      </c>
      <c r="K5769" s="198">
        <f t="shared" ref="K5769:K5832" si="90">+I5769+J5769</f>
        <v>3309.74</v>
      </c>
      <c r="L5769" s="199" t="s">
        <v>1580</v>
      </c>
    </row>
    <row r="5770" spans="1:12" ht="22.5">
      <c r="A5770" s="200">
        <v>16</v>
      </c>
      <c r="B5770" s="193" t="s">
        <v>1405</v>
      </c>
      <c r="C5770" s="194">
        <v>42838</v>
      </c>
      <c r="D5770" s="194" t="s">
        <v>12739</v>
      </c>
      <c r="E5770" s="195" t="s">
        <v>3</v>
      </c>
      <c r="F5770" s="195">
        <v>1492924</v>
      </c>
      <c r="G5770" s="195"/>
      <c r="H5770" s="196" t="s">
        <v>12740</v>
      </c>
      <c r="I5770" s="197">
        <v>0</v>
      </c>
      <c r="J5770" s="197">
        <v>1420.02</v>
      </c>
      <c r="K5770" s="198">
        <f t="shared" si="90"/>
        <v>1420.02</v>
      </c>
      <c r="L5770" s="199" t="s">
        <v>1580</v>
      </c>
    </row>
    <row r="5771" spans="1:12" ht="22.5">
      <c r="A5771" s="200">
        <v>46</v>
      </c>
      <c r="B5771" s="193" t="s">
        <v>1402</v>
      </c>
      <c r="C5771" s="194">
        <v>42838</v>
      </c>
      <c r="D5771" s="194" t="s">
        <v>12741</v>
      </c>
      <c r="E5771" s="195" t="s">
        <v>3</v>
      </c>
      <c r="F5771" s="195">
        <v>1492934</v>
      </c>
      <c r="G5771" s="195"/>
      <c r="H5771" s="196" t="s">
        <v>12742</v>
      </c>
      <c r="I5771" s="197">
        <v>0</v>
      </c>
      <c r="J5771" s="197">
        <v>2748.2</v>
      </c>
      <c r="K5771" s="198">
        <f t="shared" si="90"/>
        <v>2748.2</v>
      </c>
      <c r="L5771" s="199" t="s">
        <v>1580</v>
      </c>
    </row>
    <row r="5772" spans="1:12" ht="33.75">
      <c r="A5772" s="200">
        <v>591</v>
      </c>
      <c r="B5772" s="193" t="s">
        <v>6173</v>
      </c>
      <c r="C5772" s="194">
        <v>42838</v>
      </c>
      <c r="D5772" s="194" t="s">
        <v>12743</v>
      </c>
      <c r="E5772" s="195" t="s">
        <v>3</v>
      </c>
      <c r="F5772" s="195">
        <v>1492936</v>
      </c>
      <c r="G5772" s="195"/>
      <c r="H5772" s="196" t="s">
        <v>12744</v>
      </c>
      <c r="I5772" s="197">
        <v>0</v>
      </c>
      <c r="J5772" s="197">
        <v>566</v>
      </c>
      <c r="K5772" s="198">
        <f t="shared" si="90"/>
        <v>566</v>
      </c>
      <c r="L5772" s="199" t="s">
        <v>1580</v>
      </c>
    </row>
    <row r="5773" spans="1:12" ht="33.75">
      <c r="A5773" s="200" t="s">
        <v>628</v>
      </c>
      <c r="B5773" s="193" t="s">
        <v>627</v>
      </c>
      <c r="C5773" s="194">
        <v>42838</v>
      </c>
      <c r="D5773" s="194" t="s">
        <v>12745</v>
      </c>
      <c r="E5773" s="195" t="s">
        <v>3</v>
      </c>
      <c r="F5773" s="195">
        <v>1492961</v>
      </c>
      <c r="G5773" s="195"/>
      <c r="H5773" s="196" t="s">
        <v>12746</v>
      </c>
      <c r="I5773" s="197">
        <v>0</v>
      </c>
      <c r="J5773" s="197">
        <v>5000</v>
      </c>
      <c r="K5773" s="198">
        <f t="shared" si="90"/>
        <v>5000</v>
      </c>
      <c r="L5773" s="199" t="s">
        <v>1580</v>
      </c>
    </row>
    <row r="5774" spans="1:12" ht="22.5">
      <c r="A5774" s="200">
        <v>526</v>
      </c>
      <c r="B5774" s="193" t="s">
        <v>1411</v>
      </c>
      <c r="C5774" s="194">
        <v>42838</v>
      </c>
      <c r="D5774" s="194" t="s">
        <v>12747</v>
      </c>
      <c r="E5774" s="195" t="s">
        <v>3</v>
      </c>
      <c r="F5774" s="195">
        <v>1492968</v>
      </c>
      <c r="G5774" s="195"/>
      <c r="H5774" s="196" t="s">
        <v>12748</v>
      </c>
      <c r="I5774" s="197">
        <v>0</v>
      </c>
      <c r="J5774" s="197">
        <v>700</v>
      </c>
      <c r="K5774" s="198">
        <f t="shared" si="90"/>
        <v>700</v>
      </c>
      <c r="L5774" s="199" t="s">
        <v>1580</v>
      </c>
    </row>
    <row r="5775" spans="1:12" ht="22.5">
      <c r="A5775" s="200">
        <v>373</v>
      </c>
      <c r="B5775" s="193" t="s">
        <v>1444</v>
      </c>
      <c r="C5775" s="194">
        <v>42838</v>
      </c>
      <c r="D5775" s="194" t="s">
        <v>12749</v>
      </c>
      <c r="E5775" s="195" t="s">
        <v>3</v>
      </c>
      <c r="F5775" s="195">
        <v>1492972</v>
      </c>
      <c r="G5775" s="195"/>
      <c r="H5775" s="196" t="s">
        <v>12750</v>
      </c>
      <c r="I5775" s="197">
        <v>0</v>
      </c>
      <c r="J5775" s="197">
        <v>31</v>
      </c>
      <c r="K5775" s="198">
        <f t="shared" si="90"/>
        <v>31</v>
      </c>
      <c r="L5775" s="199" t="s">
        <v>1580</v>
      </c>
    </row>
    <row r="5776" spans="1:12" ht="22.5">
      <c r="A5776" s="200">
        <v>373</v>
      </c>
      <c r="B5776" s="193" t="s">
        <v>1444</v>
      </c>
      <c r="C5776" s="194">
        <v>42838</v>
      </c>
      <c r="D5776" s="194" t="s">
        <v>12751</v>
      </c>
      <c r="E5776" s="195" t="s">
        <v>3</v>
      </c>
      <c r="F5776" s="195">
        <v>1492974</v>
      </c>
      <c r="G5776" s="195"/>
      <c r="H5776" s="196" t="s">
        <v>12752</v>
      </c>
      <c r="I5776" s="197">
        <v>0</v>
      </c>
      <c r="J5776" s="197">
        <v>87.8</v>
      </c>
      <c r="K5776" s="198">
        <f t="shared" si="90"/>
        <v>87.8</v>
      </c>
      <c r="L5776" s="199" t="s">
        <v>1580</v>
      </c>
    </row>
    <row r="5777" spans="1:12" ht="33.75">
      <c r="A5777" s="200" t="s">
        <v>628</v>
      </c>
      <c r="B5777" s="193" t="s">
        <v>627</v>
      </c>
      <c r="C5777" s="194">
        <v>42838</v>
      </c>
      <c r="D5777" s="194" t="s">
        <v>12753</v>
      </c>
      <c r="E5777" s="195" t="s">
        <v>3</v>
      </c>
      <c r="F5777" s="195">
        <v>1492987</v>
      </c>
      <c r="G5777" s="195"/>
      <c r="H5777" s="196" t="s">
        <v>12754</v>
      </c>
      <c r="I5777" s="197">
        <v>0</v>
      </c>
      <c r="J5777" s="197">
        <v>1.8</v>
      </c>
      <c r="K5777" s="198">
        <f t="shared" si="90"/>
        <v>1.8</v>
      </c>
      <c r="L5777" s="199" t="s">
        <v>1580</v>
      </c>
    </row>
    <row r="5778" spans="1:12" ht="33.75">
      <c r="A5778" s="200" t="s">
        <v>628</v>
      </c>
      <c r="B5778" s="193" t="s">
        <v>627</v>
      </c>
      <c r="C5778" s="194">
        <v>42838</v>
      </c>
      <c r="D5778" s="194" t="s">
        <v>12755</v>
      </c>
      <c r="E5778" s="195" t="s">
        <v>3</v>
      </c>
      <c r="F5778" s="195">
        <v>1492989</v>
      </c>
      <c r="G5778" s="195"/>
      <c r="H5778" s="196" t="s">
        <v>12756</v>
      </c>
      <c r="I5778" s="197">
        <v>0</v>
      </c>
      <c r="J5778" s="197">
        <v>370</v>
      </c>
      <c r="K5778" s="198">
        <f t="shared" si="90"/>
        <v>370</v>
      </c>
      <c r="L5778" s="199" t="s">
        <v>1580</v>
      </c>
    </row>
    <row r="5779" spans="1:12" ht="33.75">
      <c r="A5779" s="200" t="s">
        <v>628</v>
      </c>
      <c r="B5779" s="193" t="s">
        <v>627</v>
      </c>
      <c r="C5779" s="194">
        <v>42838</v>
      </c>
      <c r="D5779" s="194" t="s">
        <v>12757</v>
      </c>
      <c r="E5779" s="195" t="s">
        <v>3</v>
      </c>
      <c r="F5779" s="195">
        <v>1492991</v>
      </c>
      <c r="G5779" s="195"/>
      <c r="H5779" s="196" t="s">
        <v>12758</v>
      </c>
      <c r="I5779" s="197">
        <v>0</v>
      </c>
      <c r="J5779" s="197">
        <v>370</v>
      </c>
      <c r="K5779" s="198">
        <f t="shared" si="90"/>
        <v>370</v>
      </c>
      <c r="L5779" s="199" t="s">
        <v>1580</v>
      </c>
    </row>
    <row r="5780" spans="1:12" ht="22.5">
      <c r="A5780" s="200">
        <v>526</v>
      </c>
      <c r="B5780" s="193" t="s">
        <v>1411</v>
      </c>
      <c r="C5780" s="194">
        <v>42838</v>
      </c>
      <c r="D5780" s="194" t="s">
        <v>12759</v>
      </c>
      <c r="E5780" s="195" t="s">
        <v>3</v>
      </c>
      <c r="F5780" s="195">
        <v>1492992</v>
      </c>
      <c r="G5780" s="195"/>
      <c r="H5780" s="196" t="s">
        <v>12760</v>
      </c>
      <c r="I5780" s="197">
        <v>0</v>
      </c>
      <c r="J5780" s="197">
        <v>217</v>
      </c>
      <c r="K5780" s="198">
        <f t="shared" si="90"/>
        <v>217</v>
      </c>
      <c r="L5780" s="199" t="s">
        <v>1580</v>
      </c>
    </row>
    <row r="5781" spans="1:12" ht="33.75">
      <c r="A5781" s="200" t="s">
        <v>628</v>
      </c>
      <c r="B5781" s="193" t="s">
        <v>627</v>
      </c>
      <c r="C5781" s="194">
        <v>42838</v>
      </c>
      <c r="D5781" s="194" t="s">
        <v>12761</v>
      </c>
      <c r="E5781" s="195" t="s">
        <v>3</v>
      </c>
      <c r="F5781" s="195">
        <v>1492993</v>
      </c>
      <c r="G5781" s="195"/>
      <c r="H5781" s="196" t="s">
        <v>12762</v>
      </c>
      <c r="I5781" s="197">
        <v>0</v>
      </c>
      <c r="J5781" s="197">
        <v>370</v>
      </c>
      <c r="K5781" s="198">
        <f t="shared" si="90"/>
        <v>370</v>
      </c>
      <c r="L5781" s="199" t="s">
        <v>1580</v>
      </c>
    </row>
    <row r="5782" spans="1:12" ht="22.5">
      <c r="A5782" s="200">
        <v>16</v>
      </c>
      <c r="B5782" s="193" t="s">
        <v>1405</v>
      </c>
      <c r="C5782" s="194">
        <v>42838</v>
      </c>
      <c r="D5782" s="194" t="s">
        <v>12763</v>
      </c>
      <c r="E5782" s="195" t="s">
        <v>3</v>
      </c>
      <c r="F5782" s="195">
        <v>1492994</v>
      </c>
      <c r="G5782" s="195"/>
      <c r="H5782" s="196" t="s">
        <v>12764</v>
      </c>
      <c r="I5782" s="197">
        <v>0</v>
      </c>
      <c r="J5782" s="197">
        <v>1420.02</v>
      </c>
      <c r="K5782" s="198">
        <f t="shared" si="90"/>
        <v>1420.02</v>
      </c>
      <c r="L5782" s="199" t="s">
        <v>1580</v>
      </c>
    </row>
    <row r="5783" spans="1:12" ht="33.75">
      <c r="A5783" s="200" t="s">
        <v>628</v>
      </c>
      <c r="B5783" s="193" t="s">
        <v>627</v>
      </c>
      <c r="C5783" s="194">
        <v>42838</v>
      </c>
      <c r="D5783" s="194" t="s">
        <v>12765</v>
      </c>
      <c r="E5783" s="195" t="s">
        <v>3</v>
      </c>
      <c r="F5783" s="195">
        <v>1492995</v>
      </c>
      <c r="G5783" s="195"/>
      <c r="H5783" s="196" t="s">
        <v>12766</v>
      </c>
      <c r="I5783" s="197">
        <v>0</v>
      </c>
      <c r="J5783" s="197">
        <v>370</v>
      </c>
      <c r="K5783" s="198">
        <f t="shared" si="90"/>
        <v>370</v>
      </c>
      <c r="L5783" s="199" t="s">
        <v>1580</v>
      </c>
    </row>
    <row r="5784" spans="1:12" ht="33.75">
      <c r="A5784" s="200" t="s">
        <v>628</v>
      </c>
      <c r="B5784" s="193" t="s">
        <v>627</v>
      </c>
      <c r="C5784" s="194">
        <v>42838</v>
      </c>
      <c r="D5784" s="194" t="s">
        <v>12767</v>
      </c>
      <c r="E5784" s="195" t="s">
        <v>3</v>
      </c>
      <c r="F5784" s="195">
        <v>1492996</v>
      </c>
      <c r="G5784" s="195"/>
      <c r="H5784" s="196" t="s">
        <v>12768</v>
      </c>
      <c r="I5784" s="197">
        <v>0</v>
      </c>
      <c r="J5784" s="197">
        <v>0.8</v>
      </c>
      <c r="K5784" s="198">
        <f t="shared" si="90"/>
        <v>0.8</v>
      </c>
      <c r="L5784" s="199" t="s">
        <v>8305</v>
      </c>
    </row>
    <row r="5785" spans="1:12" ht="33.75">
      <c r="A5785" s="200" t="s">
        <v>628</v>
      </c>
      <c r="B5785" s="193" t="s">
        <v>627</v>
      </c>
      <c r="C5785" s="194">
        <v>42838</v>
      </c>
      <c r="D5785" s="194" t="s">
        <v>12769</v>
      </c>
      <c r="E5785" s="195" t="s">
        <v>3</v>
      </c>
      <c r="F5785" s="195">
        <v>1492999</v>
      </c>
      <c r="G5785" s="195"/>
      <c r="H5785" s="196" t="s">
        <v>12770</v>
      </c>
      <c r="I5785" s="197">
        <v>0</v>
      </c>
      <c r="J5785" s="197">
        <v>371</v>
      </c>
      <c r="K5785" s="198">
        <f t="shared" si="90"/>
        <v>371</v>
      </c>
      <c r="L5785" s="199" t="s">
        <v>1580</v>
      </c>
    </row>
    <row r="5786" spans="1:12" ht="33.75">
      <c r="A5786" s="200">
        <v>591</v>
      </c>
      <c r="B5786" s="193" t="s">
        <v>6173</v>
      </c>
      <c r="C5786" s="194">
        <v>42838</v>
      </c>
      <c r="D5786" s="194" t="s">
        <v>12771</v>
      </c>
      <c r="E5786" s="195" t="s">
        <v>3</v>
      </c>
      <c r="F5786" s="195">
        <v>1493007</v>
      </c>
      <c r="G5786" s="195"/>
      <c r="H5786" s="196" t="s">
        <v>12772</v>
      </c>
      <c r="I5786" s="197">
        <v>0</v>
      </c>
      <c r="J5786" s="197">
        <v>95</v>
      </c>
      <c r="K5786" s="198">
        <f t="shared" si="90"/>
        <v>95</v>
      </c>
      <c r="L5786" s="199" t="s">
        <v>1580</v>
      </c>
    </row>
    <row r="5787" spans="1:12" ht="33.75">
      <c r="A5787" s="200" t="s">
        <v>628</v>
      </c>
      <c r="B5787" s="193" t="s">
        <v>627</v>
      </c>
      <c r="C5787" s="194">
        <v>42838</v>
      </c>
      <c r="D5787" s="194" t="s">
        <v>12773</v>
      </c>
      <c r="E5787" s="195" t="s">
        <v>3</v>
      </c>
      <c r="F5787" s="195">
        <v>1493009</v>
      </c>
      <c r="G5787" s="195"/>
      <c r="H5787" s="196" t="s">
        <v>12774</v>
      </c>
      <c r="I5787" s="197">
        <v>0</v>
      </c>
      <c r="J5787" s="197">
        <v>550</v>
      </c>
      <c r="K5787" s="198">
        <f t="shared" si="90"/>
        <v>550</v>
      </c>
      <c r="L5787" s="199" t="s">
        <v>1580</v>
      </c>
    </row>
    <row r="5788" spans="1:12" ht="33.75">
      <c r="A5788" s="200" t="s">
        <v>628</v>
      </c>
      <c r="B5788" s="193" t="s">
        <v>627</v>
      </c>
      <c r="C5788" s="194">
        <v>42838</v>
      </c>
      <c r="D5788" s="194" t="s">
        <v>12775</v>
      </c>
      <c r="E5788" s="195" t="s">
        <v>3</v>
      </c>
      <c r="F5788" s="195">
        <v>1493014</v>
      </c>
      <c r="G5788" s="195"/>
      <c r="H5788" s="196" t="s">
        <v>12776</v>
      </c>
      <c r="I5788" s="197">
        <v>0</v>
      </c>
      <c r="J5788" s="197">
        <v>870</v>
      </c>
      <c r="K5788" s="198">
        <f t="shared" si="90"/>
        <v>870</v>
      </c>
      <c r="L5788" s="199" t="s">
        <v>1580</v>
      </c>
    </row>
    <row r="5789" spans="1:12" ht="33.75">
      <c r="A5789" s="200" t="s">
        <v>628</v>
      </c>
      <c r="B5789" s="193" t="s">
        <v>627</v>
      </c>
      <c r="C5789" s="194">
        <v>42838</v>
      </c>
      <c r="D5789" s="194" t="s">
        <v>12777</v>
      </c>
      <c r="E5789" s="195" t="s">
        <v>3</v>
      </c>
      <c r="F5789" s="195">
        <v>1493017</v>
      </c>
      <c r="G5789" s="195"/>
      <c r="H5789" s="196" t="s">
        <v>12778</v>
      </c>
      <c r="I5789" s="197">
        <v>0</v>
      </c>
      <c r="J5789" s="197">
        <v>870</v>
      </c>
      <c r="K5789" s="198">
        <f t="shared" si="90"/>
        <v>870</v>
      </c>
      <c r="L5789" s="199" t="s">
        <v>1580</v>
      </c>
    </row>
    <row r="5790" spans="1:12" ht="33.75">
      <c r="A5790" s="200" t="s">
        <v>628</v>
      </c>
      <c r="B5790" s="193" t="s">
        <v>627</v>
      </c>
      <c r="C5790" s="194">
        <v>42838</v>
      </c>
      <c r="D5790" s="194" t="s">
        <v>12779</v>
      </c>
      <c r="E5790" s="195" t="s">
        <v>3</v>
      </c>
      <c r="F5790" s="195">
        <v>1493019</v>
      </c>
      <c r="G5790" s="195"/>
      <c r="H5790" s="196" t="s">
        <v>12780</v>
      </c>
      <c r="I5790" s="197">
        <v>0</v>
      </c>
      <c r="J5790" s="197">
        <v>840</v>
      </c>
      <c r="K5790" s="198">
        <f t="shared" si="90"/>
        <v>840</v>
      </c>
      <c r="L5790" s="199" t="s">
        <v>1580</v>
      </c>
    </row>
    <row r="5791" spans="1:12" ht="22.5">
      <c r="A5791" s="200">
        <v>291</v>
      </c>
      <c r="B5791" s="193" t="s">
        <v>1395</v>
      </c>
      <c r="C5791" s="194">
        <v>42838</v>
      </c>
      <c r="D5791" s="194" t="s">
        <v>12781</v>
      </c>
      <c r="E5791" s="195" t="s">
        <v>3</v>
      </c>
      <c r="F5791" s="195">
        <v>1493030</v>
      </c>
      <c r="G5791" s="195"/>
      <c r="H5791" s="196" t="s">
        <v>12782</v>
      </c>
      <c r="I5791" s="197">
        <v>0</v>
      </c>
      <c r="J5791" s="197">
        <v>5.41</v>
      </c>
      <c r="K5791" s="198">
        <f t="shared" si="90"/>
        <v>5.41</v>
      </c>
      <c r="L5791" s="199" t="s">
        <v>1580</v>
      </c>
    </row>
    <row r="5792" spans="1:12" ht="33.75">
      <c r="A5792" s="200">
        <v>132</v>
      </c>
      <c r="B5792" s="193" t="s">
        <v>1414</v>
      </c>
      <c r="C5792" s="194">
        <v>42838</v>
      </c>
      <c r="D5792" s="194" t="s">
        <v>12783</v>
      </c>
      <c r="E5792" s="195" t="s">
        <v>3</v>
      </c>
      <c r="F5792" s="195">
        <v>1493039</v>
      </c>
      <c r="G5792" s="195"/>
      <c r="H5792" s="196" t="s">
        <v>12784</v>
      </c>
      <c r="I5792" s="197">
        <v>0</v>
      </c>
      <c r="J5792" s="197">
        <v>5220</v>
      </c>
      <c r="K5792" s="198">
        <f t="shared" si="90"/>
        <v>5220</v>
      </c>
      <c r="L5792" s="199" t="s">
        <v>1580</v>
      </c>
    </row>
    <row r="5793" spans="1:12" ht="33.75">
      <c r="A5793" s="200">
        <v>132</v>
      </c>
      <c r="B5793" s="193" t="s">
        <v>1414</v>
      </c>
      <c r="C5793" s="194">
        <v>42838</v>
      </c>
      <c r="D5793" s="194" t="s">
        <v>12785</v>
      </c>
      <c r="E5793" s="195" t="s">
        <v>3</v>
      </c>
      <c r="F5793" s="195">
        <v>1493041</v>
      </c>
      <c r="G5793" s="195"/>
      <c r="H5793" s="196" t="s">
        <v>12786</v>
      </c>
      <c r="I5793" s="197">
        <v>0</v>
      </c>
      <c r="J5793" s="197">
        <v>1970</v>
      </c>
      <c r="K5793" s="198">
        <f t="shared" si="90"/>
        <v>1970</v>
      </c>
      <c r="L5793" s="199" t="s">
        <v>1580</v>
      </c>
    </row>
    <row r="5794" spans="1:12" ht="22.5">
      <c r="A5794" s="200">
        <v>526</v>
      </c>
      <c r="B5794" s="193" t="s">
        <v>1411</v>
      </c>
      <c r="C5794" s="194">
        <v>42838</v>
      </c>
      <c r="D5794" s="194" t="s">
        <v>12787</v>
      </c>
      <c r="E5794" s="195" t="s">
        <v>3</v>
      </c>
      <c r="F5794" s="195">
        <v>1493043</v>
      </c>
      <c r="G5794" s="195"/>
      <c r="H5794" s="196" t="s">
        <v>12788</v>
      </c>
      <c r="I5794" s="197">
        <v>0</v>
      </c>
      <c r="J5794" s="197">
        <v>217</v>
      </c>
      <c r="K5794" s="198">
        <f t="shared" si="90"/>
        <v>217</v>
      </c>
      <c r="L5794" s="199" t="s">
        <v>1580</v>
      </c>
    </row>
    <row r="5795" spans="1:12" ht="33.75">
      <c r="A5795" s="200" t="s">
        <v>628</v>
      </c>
      <c r="B5795" s="193" t="s">
        <v>627</v>
      </c>
      <c r="C5795" s="194">
        <v>42838</v>
      </c>
      <c r="D5795" s="194" t="s">
        <v>12789</v>
      </c>
      <c r="E5795" s="195" t="s">
        <v>3</v>
      </c>
      <c r="F5795" s="195">
        <v>1493045</v>
      </c>
      <c r="G5795" s="195"/>
      <c r="H5795" s="196" t="s">
        <v>12790</v>
      </c>
      <c r="I5795" s="197">
        <v>0</v>
      </c>
      <c r="J5795" s="197">
        <v>25</v>
      </c>
      <c r="K5795" s="198">
        <f t="shared" si="90"/>
        <v>25</v>
      </c>
      <c r="L5795" s="199" t="s">
        <v>1580</v>
      </c>
    </row>
    <row r="5796" spans="1:12" ht="22.5">
      <c r="A5796" s="200">
        <v>290</v>
      </c>
      <c r="B5796" s="193" t="s">
        <v>1337</v>
      </c>
      <c r="C5796" s="194">
        <v>42838</v>
      </c>
      <c r="D5796" s="194" t="s">
        <v>12791</v>
      </c>
      <c r="E5796" s="195" t="s">
        <v>3</v>
      </c>
      <c r="F5796" s="195">
        <v>1493064</v>
      </c>
      <c r="G5796" s="195"/>
      <c r="H5796" s="196" t="s">
        <v>12792</v>
      </c>
      <c r="I5796" s="197">
        <v>0</v>
      </c>
      <c r="J5796" s="197">
        <v>12</v>
      </c>
      <c r="K5796" s="198">
        <f t="shared" si="90"/>
        <v>12</v>
      </c>
      <c r="L5796" s="199" t="s">
        <v>1580</v>
      </c>
    </row>
    <row r="5797" spans="1:12" ht="33.75">
      <c r="A5797" s="200">
        <v>574</v>
      </c>
      <c r="B5797" s="193" t="s">
        <v>1356</v>
      </c>
      <c r="C5797" s="194">
        <v>42842</v>
      </c>
      <c r="D5797" s="194" t="s">
        <v>12793</v>
      </c>
      <c r="E5797" s="195" t="s">
        <v>3</v>
      </c>
      <c r="F5797" s="195">
        <v>1493203</v>
      </c>
      <c r="G5797" s="195"/>
      <c r="H5797" s="196" t="s">
        <v>12794</v>
      </c>
      <c r="I5797" s="197">
        <v>0</v>
      </c>
      <c r="J5797" s="197">
        <v>695</v>
      </c>
      <c r="K5797" s="198">
        <f t="shared" si="90"/>
        <v>695</v>
      </c>
      <c r="L5797" s="199" t="s">
        <v>1580</v>
      </c>
    </row>
    <row r="5798" spans="1:12" ht="33.75">
      <c r="A5798" s="200">
        <v>574</v>
      </c>
      <c r="B5798" s="193" t="s">
        <v>1356</v>
      </c>
      <c r="C5798" s="194">
        <v>42842</v>
      </c>
      <c r="D5798" s="194" t="s">
        <v>12795</v>
      </c>
      <c r="E5798" s="195" t="s">
        <v>3</v>
      </c>
      <c r="F5798" s="195">
        <v>1493205</v>
      </c>
      <c r="G5798" s="195"/>
      <c r="H5798" s="196" t="s">
        <v>12796</v>
      </c>
      <c r="I5798" s="197">
        <v>0</v>
      </c>
      <c r="J5798" s="197">
        <v>223220.15</v>
      </c>
      <c r="K5798" s="198">
        <f t="shared" si="90"/>
        <v>223220.15</v>
      </c>
      <c r="L5798" s="199" t="s">
        <v>1580</v>
      </c>
    </row>
    <row r="5799" spans="1:12" ht="33.75">
      <c r="A5799" s="200">
        <v>291</v>
      </c>
      <c r="B5799" s="193" t="s">
        <v>1395</v>
      </c>
      <c r="C5799" s="194">
        <v>42842</v>
      </c>
      <c r="D5799" s="194" t="s">
        <v>12797</v>
      </c>
      <c r="E5799" s="195" t="s">
        <v>3</v>
      </c>
      <c r="F5799" s="195">
        <v>1493231</v>
      </c>
      <c r="G5799" s="195"/>
      <c r="H5799" s="196" t="s">
        <v>12798</v>
      </c>
      <c r="I5799" s="197">
        <v>0</v>
      </c>
      <c r="J5799" s="197">
        <v>15000</v>
      </c>
      <c r="K5799" s="198">
        <f t="shared" si="90"/>
        <v>15000</v>
      </c>
      <c r="L5799" s="199" t="s">
        <v>1580</v>
      </c>
    </row>
    <row r="5800" spans="1:12" ht="33.75">
      <c r="A5800" s="200">
        <v>290</v>
      </c>
      <c r="B5800" s="193" t="s">
        <v>1337</v>
      </c>
      <c r="C5800" s="194">
        <v>42842</v>
      </c>
      <c r="D5800" s="194" t="s">
        <v>12799</v>
      </c>
      <c r="E5800" s="195" t="s">
        <v>3</v>
      </c>
      <c r="F5800" s="195">
        <v>1493232</v>
      </c>
      <c r="G5800" s="195"/>
      <c r="H5800" s="196" t="s">
        <v>12800</v>
      </c>
      <c r="I5800" s="197">
        <v>0</v>
      </c>
      <c r="J5800" s="197">
        <v>11655.3</v>
      </c>
      <c r="K5800" s="198">
        <f t="shared" si="90"/>
        <v>11655.3</v>
      </c>
      <c r="L5800" s="199" t="s">
        <v>1580</v>
      </c>
    </row>
    <row r="5801" spans="1:12" ht="33.75">
      <c r="A5801" s="200">
        <v>291</v>
      </c>
      <c r="B5801" s="193" t="s">
        <v>1395</v>
      </c>
      <c r="C5801" s="194">
        <v>42842</v>
      </c>
      <c r="D5801" s="194" t="s">
        <v>12801</v>
      </c>
      <c r="E5801" s="195" t="s">
        <v>3</v>
      </c>
      <c r="F5801" s="195">
        <v>1493234</v>
      </c>
      <c r="G5801" s="195"/>
      <c r="H5801" s="196" t="s">
        <v>12802</v>
      </c>
      <c r="I5801" s="197">
        <v>0</v>
      </c>
      <c r="J5801" s="197">
        <v>139200</v>
      </c>
      <c r="K5801" s="198">
        <f t="shared" si="90"/>
        <v>139200</v>
      </c>
      <c r="L5801" s="199" t="s">
        <v>1580</v>
      </c>
    </row>
    <row r="5802" spans="1:12" ht="33.75">
      <c r="A5802" s="200">
        <v>291</v>
      </c>
      <c r="B5802" s="193" t="s">
        <v>1395</v>
      </c>
      <c r="C5802" s="194">
        <v>42842</v>
      </c>
      <c r="D5802" s="194" t="s">
        <v>12803</v>
      </c>
      <c r="E5802" s="195" t="s">
        <v>3</v>
      </c>
      <c r="F5802" s="195">
        <v>1493235</v>
      </c>
      <c r="G5802" s="195"/>
      <c r="H5802" s="196" t="s">
        <v>12804</v>
      </c>
      <c r="I5802" s="197">
        <v>0</v>
      </c>
      <c r="J5802" s="197">
        <v>28000</v>
      </c>
      <c r="K5802" s="198">
        <f t="shared" si="90"/>
        <v>28000</v>
      </c>
      <c r="L5802" s="199" t="s">
        <v>1580</v>
      </c>
    </row>
    <row r="5803" spans="1:12" ht="33.75">
      <c r="A5803" s="200" t="s">
        <v>635</v>
      </c>
      <c r="B5803" s="193" t="s">
        <v>636</v>
      </c>
      <c r="C5803" s="194">
        <v>42842</v>
      </c>
      <c r="D5803" s="194" t="s">
        <v>12805</v>
      </c>
      <c r="E5803" s="195" t="s">
        <v>3</v>
      </c>
      <c r="F5803" s="195">
        <v>1493236</v>
      </c>
      <c r="G5803" s="195"/>
      <c r="H5803" s="196" t="s">
        <v>12806</v>
      </c>
      <c r="I5803" s="197">
        <v>0</v>
      </c>
      <c r="J5803" s="197">
        <v>153031.34</v>
      </c>
      <c r="K5803" s="198">
        <f t="shared" si="90"/>
        <v>153031.34</v>
      </c>
      <c r="L5803" s="199" t="s">
        <v>1580</v>
      </c>
    </row>
    <row r="5804" spans="1:12" ht="33.75">
      <c r="A5804" s="200">
        <v>291</v>
      </c>
      <c r="B5804" s="193" t="s">
        <v>1395</v>
      </c>
      <c r="C5804" s="194">
        <v>42842</v>
      </c>
      <c r="D5804" s="194" t="s">
        <v>12807</v>
      </c>
      <c r="E5804" s="195" t="s">
        <v>3</v>
      </c>
      <c r="F5804" s="195">
        <v>1493238</v>
      </c>
      <c r="G5804" s="195"/>
      <c r="H5804" s="196" t="s">
        <v>12808</v>
      </c>
      <c r="I5804" s="197">
        <v>0</v>
      </c>
      <c r="J5804" s="197">
        <v>51000</v>
      </c>
      <c r="K5804" s="198">
        <f t="shared" si="90"/>
        <v>51000</v>
      </c>
      <c r="L5804" s="199" t="s">
        <v>1580</v>
      </c>
    </row>
    <row r="5805" spans="1:12" ht="33.75">
      <c r="A5805" s="200">
        <v>291</v>
      </c>
      <c r="B5805" s="193" t="s">
        <v>1395</v>
      </c>
      <c r="C5805" s="194">
        <v>42842</v>
      </c>
      <c r="D5805" s="194" t="s">
        <v>12809</v>
      </c>
      <c r="E5805" s="195" t="s">
        <v>3</v>
      </c>
      <c r="F5805" s="195">
        <v>1493239</v>
      </c>
      <c r="G5805" s="195"/>
      <c r="H5805" s="196" t="s">
        <v>12810</v>
      </c>
      <c r="I5805" s="197">
        <v>0</v>
      </c>
      <c r="J5805" s="197">
        <v>112000</v>
      </c>
      <c r="K5805" s="198">
        <f t="shared" si="90"/>
        <v>112000</v>
      </c>
      <c r="L5805" s="199" t="s">
        <v>1580</v>
      </c>
    </row>
    <row r="5806" spans="1:12" ht="33.75">
      <c r="A5806" s="200">
        <v>291</v>
      </c>
      <c r="B5806" s="193" t="s">
        <v>1395</v>
      </c>
      <c r="C5806" s="194">
        <v>42842</v>
      </c>
      <c r="D5806" s="194" t="s">
        <v>12811</v>
      </c>
      <c r="E5806" s="195" t="s">
        <v>3</v>
      </c>
      <c r="F5806" s="195">
        <v>1493240</v>
      </c>
      <c r="G5806" s="195"/>
      <c r="H5806" s="196" t="s">
        <v>12812</v>
      </c>
      <c r="I5806" s="197">
        <v>0</v>
      </c>
      <c r="J5806" s="197">
        <v>25000</v>
      </c>
      <c r="K5806" s="198">
        <f t="shared" si="90"/>
        <v>25000</v>
      </c>
      <c r="L5806" s="199" t="s">
        <v>1580</v>
      </c>
    </row>
    <row r="5807" spans="1:12" ht="33.75">
      <c r="A5807" s="200">
        <v>20</v>
      </c>
      <c r="B5807" s="193" t="s">
        <v>1412</v>
      </c>
      <c r="C5807" s="194">
        <v>42842</v>
      </c>
      <c r="D5807" s="194" t="s">
        <v>12813</v>
      </c>
      <c r="E5807" s="195" t="s">
        <v>3</v>
      </c>
      <c r="F5807" s="195">
        <v>1493269</v>
      </c>
      <c r="G5807" s="195"/>
      <c r="H5807" s="196" t="s">
        <v>12814</v>
      </c>
      <c r="I5807" s="197">
        <v>0</v>
      </c>
      <c r="J5807" s="197">
        <v>380651.03</v>
      </c>
      <c r="K5807" s="198">
        <f t="shared" si="90"/>
        <v>380651.03</v>
      </c>
      <c r="L5807" s="199" t="s">
        <v>1580</v>
      </c>
    </row>
    <row r="5808" spans="1:12" ht="33.75">
      <c r="A5808" s="200" t="s">
        <v>628</v>
      </c>
      <c r="B5808" s="193" t="s">
        <v>627</v>
      </c>
      <c r="C5808" s="194">
        <v>42842</v>
      </c>
      <c r="D5808" s="194" t="s">
        <v>12815</v>
      </c>
      <c r="E5808" s="195" t="s">
        <v>3</v>
      </c>
      <c r="F5808" s="195">
        <v>1493304</v>
      </c>
      <c r="G5808" s="195"/>
      <c r="H5808" s="196" t="s">
        <v>12816</v>
      </c>
      <c r="I5808" s="197">
        <v>0</v>
      </c>
      <c r="J5808" s="197">
        <v>6252</v>
      </c>
      <c r="K5808" s="198">
        <f t="shared" si="90"/>
        <v>6252</v>
      </c>
      <c r="L5808" s="199" t="s">
        <v>1580</v>
      </c>
    </row>
    <row r="5809" spans="1:12" ht="33.75">
      <c r="A5809" s="200" t="s">
        <v>628</v>
      </c>
      <c r="B5809" s="193" t="s">
        <v>627</v>
      </c>
      <c r="C5809" s="194">
        <v>42842</v>
      </c>
      <c r="D5809" s="194" t="s">
        <v>12817</v>
      </c>
      <c r="E5809" s="195" t="s">
        <v>3</v>
      </c>
      <c r="F5809" s="195">
        <v>1493307</v>
      </c>
      <c r="G5809" s="195"/>
      <c r="H5809" s="196" t="s">
        <v>12818</v>
      </c>
      <c r="I5809" s="197">
        <v>0</v>
      </c>
      <c r="J5809" s="197">
        <v>3574</v>
      </c>
      <c r="K5809" s="198">
        <f t="shared" si="90"/>
        <v>3574</v>
      </c>
      <c r="L5809" s="199" t="s">
        <v>1580</v>
      </c>
    </row>
    <row r="5810" spans="1:12" ht="22.5">
      <c r="A5810" s="200">
        <v>15</v>
      </c>
      <c r="B5810" s="193" t="s">
        <v>1265</v>
      </c>
      <c r="C5810" s="194">
        <v>42842</v>
      </c>
      <c r="D5810" s="194" t="s">
        <v>12819</v>
      </c>
      <c r="E5810" s="195" t="s">
        <v>3</v>
      </c>
      <c r="F5810" s="195">
        <v>1493311</v>
      </c>
      <c r="G5810" s="195"/>
      <c r="H5810" s="196" t="s">
        <v>2638</v>
      </c>
      <c r="I5810" s="197">
        <v>0</v>
      </c>
      <c r="J5810" s="197">
        <v>69357.25</v>
      </c>
      <c r="K5810" s="198">
        <f t="shared" si="90"/>
        <v>69357.25</v>
      </c>
      <c r="L5810" s="199" t="s">
        <v>1580</v>
      </c>
    </row>
    <row r="5811" spans="1:12" ht="22.5">
      <c r="A5811" s="200">
        <v>283</v>
      </c>
      <c r="B5811" s="193" t="s">
        <v>1341</v>
      </c>
      <c r="C5811" s="194">
        <v>42842</v>
      </c>
      <c r="D5811" s="194" t="s">
        <v>12820</v>
      </c>
      <c r="E5811" s="195" t="s">
        <v>3</v>
      </c>
      <c r="F5811" s="195">
        <v>1493361</v>
      </c>
      <c r="G5811" s="195"/>
      <c r="H5811" s="196" t="s">
        <v>12821</v>
      </c>
      <c r="I5811" s="197">
        <v>0</v>
      </c>
      <c r="J5811" s="197">
        <v>142</v>
      </c>
      <c r="K5811" s="198">
        <f t="shared" si="90"/>
        <v>142</v>
      </c>
      <c r="L5811" s="199" t="s">
        <v>1580</v>
      </c>
    </row>
    <row r="5812" spans="1:12" ht="33.75">
      <c r="A5812" s="200">
        <v>254</v>
      </c>
      <c r="B5812" s="193" t="s">
        <v>1335</v>
      </c>
      <c r="C5812" s="194">
        <v>42842</v>
      </c>
      <c r="D5812" s="194" t="s">
        <v>12822</v>
      </c>
      <c r="E5812" s="195" t="s">
        <v>3</v>
      </c>
      <c r="F5812" s="195">
        <v>1493374</v>
      </c>
      <c r="G5812" s="195"/>
      <c r="H5812" s="196" t="s">
        <v>12823</v>
      </c>
      <c r="I5812" s="197">
        <v>0</v>
      </c>
      <c r="J5812" s="197">
        <v>2654</v>
      </c>
      <c r="K5812" s="198">
        <f t="shared" si="90"/>
        <v>2654</v>
      </c>
      <c r="L5812" s="199" t="s">
        <v>1580</v>
      </c>
    </row>
    <row r="5813" spans="1:12" ht="33.75">
      <c r="A5813" s="200">
        <v>86</v>
      </c>
      <c r="B5813" s="193" t="s">
        <v>1328</v>
      </c>
      <c r="C5813" s="194">
        <v>42842</v>
      </c>
      <c r="D5813" s="194" t="s">
        <v>12824</v>
      </c>
      <c r="E5813" s="195" t="s">
        <v>3</v>
      </c>
      <c r="F5813" s="195">
        <v>1493377</v>
      </c>
      <c r="G5813" s="195"/>
      <c r="H5813" s="196" t="s">
        <v>12825</v>
      </c>
      <c r="I5813" s="197">
        <v>0</v>
      </c>
      <c r="J5813" s="197">
        <v>41966.25</v>
      </c>
      <c r="K5813" s="198">
        <f t="shared" si="90"/>
        <v>41966.25</v>
      </c>
      <c r="L5813" s="199" t="s">
        <v>1580</v>
      </c>
    </row>
    <row r="5814" spans="1:12" ht="22.5">
      <c r="A5814" s="200">
        <v>342</v>
      </c>
      <c r="B5814" s="193" t="s">
        <v>1425</v>
      </c>
      <c r="C5814" s="194">
        <v>42842</v>
      </c>
      <c r="D5814" s="194" t="s">
        <v>12826</v>
      </c>
      <c r="E5814" s="195" t="s">
        <v>3</v>
      </c>
      <c r="F5814" s="195">
        <v>1493386</v>
      </c>
      <c r="G5814" s="195"/>
      <c r="H5814" s="196" t="s">
        <v>12827</v>
      </c>
      <c r="I5814" s="197">
        <v>0</v>
      </c>
      <c r="J5814" s="197">
        <v>1641.07</v>
      </c>
      <c r="K5814" s="198">
        <f t="shared" si="90"/>
        <v>1641.07</v>
      </c>
      <c r="L5814" s="199" t="s">
        <v>1580</v>
      </c>
    </row>
    <row r="5815" spans="1:12" ht="22.5">
      <c r="A5815" s="200">
        <v>342</v>
      </c>
      <c r="B5815" s="193" t="s">
        <v>1425</v>
      </c>
      <c r="C5815" s="194">
        <v>42842</v>
      </c>
      <c r="D5815" s="194" t="s">
        <v>12828</v>
      </c>
      <c r="E5815" s="195" t="s">
        <v>3</v>
      </c>
      <c r="F5815" s="195">
        <v>1493387</v>
      </c>
      <c r="G5815" s="195"/>
      <c r="H5815" s="196" t="s">
        <v>12829</v>
      </c>
      <c r="I5815" s="197">
        <v>0</v>
      </c>
      <c r="J5815" s="197">
        <v>1205.5</v>
      </c>
      <c r="K5815" s="198">
        <f t="shared" si="90"/>
        <v>1205.5</v>
      </c>
      <c r="L5815" s="199" t="s">
        <v>1580</v>
      </c>
    </row>
    <row r="5816" spans="1:12" ht="33.75">
      <c r="A5816" s="200" t="s">
        <v>628</v>
      </c>
      <c r="B5816" s="193" t="s">
        <v>627</v>
      </c>
      <c r="C5816" s="194">
        <v>42842</v>
      </c>
      <c r="D5816" s="194" t="s">
        <v>12830</v>
      </c>
      <c r="E5816" s="195" t="s">
        <v>3</v>
      </c>
      <c r="F5816" s="195">
        <v>1493272</v>
      </c>
      <c r="G5816" s="195"/>
      <c r="H5816" s="196" t="s">
        <v>12831</v>
      </c>
      <c r="I5816" s="197">
        <v>0</v>
      </c>
      <c r="J5816" s="197">
        <v>828.96</v>
      </c>
      <c r="K5816" s="198">
        <f t="shared" si="90"/>
        <v>828.96</v>
      </c>
      <c r="L5816" s="199" t="s">
        <v>1580</v>
      </c>
    </row>
    <row r="5817" spans="1:12" ht="33.75">
      <c r="A5817" s="200">
        <v>591</v>
      </c>
      <c r="B5817" s="193" t="s">
        <v>6173</v>
      </c>
      <c r="C5817" s="194">
        <v>42842</v>
      </c>
      <c r="D5817" s="194" t="s">
        <v>12832</v>
      </c>
      <c r="E5817" s="195" t="s">
        <v>3</v>
      </c>
      <c r="F5817" s="195">
        <v>1493277</v>
      </c>
      <c r="G5817" s="195"/>
      <c r="H5817" s="196" t="s">
        <v>12833</v>
      </c>
      <c r="I5817" s="197">
        <v>0</v>
      </c>
      <c r="J5817" s="197">
        <v>95</v>
      </c>
      <c r="K5817" s="198">
        <f t="shared" si="90"/>
        <v>95</v>
      </c>
      <c r="L5817" s="199" t="s">
        <v>1580</v>
      </c>
    </row>
    <row r="5818" spans="1:12" ht="22.5">
      <c r="A5818" s="200">
        <v>86</v>
      </c>
      <c r="B5818" s="193" t="s">
        <v>1328</v>
      </c>
      <c r="C5818" s="194">
        <v>42842</v>
      </c>
      <c r="D5818" s="194" t="s">
        <v>12834</v>
      </c>
      <c r="E5818" s="195" t="s">
        <v>3</v>
      </c>
      <c r="F5818" s="195">
        <v>1493284</v>
      </c>
      <c r="G5818" s="195"/>
      <c r="H5818" s="196" t="s">
        <v>12835</v>
      </c>
      <c r="I5818" s="197">
        <v>0</v>
      </c>
      <c r="J5818" s="197">
        <v>284</v>
      </c>
      <c r="K5818" s="198">
        <f t="shared" si="90"/>
        <v>284</v>
      </c>
      <c r="L5818" s="199" t="s">
        <v>1580</v>
      </c>
    </row>
    <row r="5819" spans="1:12" ht="22.5">
      <c r="A5819" s="200">
        <v>86</v>
      </c>
      <c r="B5819" s="193" t="s">
        <v>1328</v>
      </c>
      <c r="C5819" s="194">
        <v>42842</v>
      </c>
      <c r="D5819" s="194" t="s">
        <v>12836</v>
      </c>
      <c r="E5819" s="195" t="s">
        <v>3</v>
      </c>
      <c r="F5819" s="195">
        <v>1493285</v>
      </c>
      <c r="G5819" s="195"/>
      <c r="H5819" s="196" t="s">
        <v>12837</v>
      </c>
      <c r="I5819" s="197">
        <v>0</v>
      </c>
      <c r="J5819" s="197">
        <v>160</v>
      </c>
      <c r="K5819" s="198">
        <f t="shared" si="90"/>
        <v>160</v>
      </c>
      <c r="L5819" s="199" t="s">
        <v>1580</v>
      </c>
    </row>
    <row r="5820" spans="1:12" ht="22.5">
      <c r="A5820" s="200">
        <v>86</v>
      </c>
      <c r="B5820" s="193" t="s">
        <v>1328</v>
      </c>
      <c r="C5820" s="194">
        <v>42842</v>
      </c>
      <c r="D5820" s="194" t="s">
        <v>12838</v>
      </c>
      <c r="E5820" s="195" t="s">
        <v>3</v>
      </c>
      <c r="F5820" s="195">
        <v>1493286</v>
      </c>
      <c r="G5820" s="195"/>
      <c r="H5820" s="196" t="s">
        <v>12839</v>
      </c>
      <c r="I5820" s="197">
        <v>0</v>
      </c>
      <c r="J5820" s="197">
        <v>150</v>
      </c>
      <c r="K5820" s="198">
        <f t="shared" si="90"/>
        <v>150</v>
      </c>
      <c r="L5820" s="199" t="s">
        <v>1580</v>
      </c>
    </row>
    <row r="5821" spans="1:12" ht="22.5">
      <c r="A5821" s="200">
        <v>526</v>
      </c>
      <c r="B5821" s="193" t="s">
        <v>1411</v>
      </c>
      <c r="C5821" s="194">
        <v>42842</v>
      </c>
      <c r="D5821" s="194" t="s">
        <v>12840</v>
      </c>
      <c r="E5821" s="195" t="s">
        <v>3</v>
      </c>
      <c r="F5821" s="195">
        <v>1493296</v>
      </c>
      <c r="G5821" s="195"/>
      <c r="H5821" s="196" t="s">
        <v>12841</v>
      </c>
      <c r="I5821" s="197">
        <v>0</v>
      </c>
      <c r="J5821" s="197">
        <v>817</v>
      </c>
      <c r="K5821" s="198">
        <f t="shared" si="90"/>
        <v>817</v>
      </c>
      <c r="L5821" s="199" t="s">
        <v>1580</v>
      </c>
    </row>
    <row r="5822" spans="1:12" ht="22.5">
      <c r="A5822" s="200">
        <v>526</v>
      </c>
      <c r="B5822" s="193" t="s">
        <v>1411</v>
      </c>
      <c r="C5822" s="194">
        <v>42842</v>
      </c>
      <c r="D5822" s="194" t="s">
        <v>12842</v>
      </c>
      <c r="E5822" s="195" t="s">
        <v>3</v>
      </c>
      <c r="F5822" s="195">
        <v>1493300</v>
      </c>
      <c r="G5822" s="195"/>
      <c r="H5822" s="196" t="s">
        <v>12628</v>
      </c>
      <c r="I5822" s="197">
        <v>0</v>
      </c>
      <c r="J5822" s="197">
        <v>900</v>
      </c>
      <c r="K5822" s="198">
        <f t="shared" si="90"/>
        <v>900</v>
      </c>
      <c r="L5822" s="199" t="s">
        <v>1580</v>
      </c>
    </row>
    <row r="5823" spans="1:12" ht="22.5">
      <c r="A5823" s="200">
        <v>526</v>
      </c>
      <c r="B5823" s="193" t="s">
        <v>1411</v>
      </c>
      <c r="C5823" s="194">
        <v>42842</v>
      </c>
      <c r="D5823" s="194" t="s">
        <v>12843</v>
      </c>
      <c r="E5823" s="195" t="s">
        <v>3</v>
      </c>
      <c r="F5823" s="195">
        <v>1493302</v>
      </c>
      <c r="G5823" s="195"/>
      <c r="H5823" s="196" t="s">
        <v>12844</v>
      </c>
      <c r="I5823" s="197">
        <v>0</v>
      </c>
      <c r="J5823" s="197">
        <v>533</v>
      </c>
      <c r="K5823" s="198">
        <f t="shared" si="90"/>
        <v>533</v>
      </c>
      <c r="L5823" s="199" t="s">
        <v>1580</v>
      </c>
    </row>
    <row r="5824" spans="1:12" ht="33.75">
      <c r="A5824" s="200">
        <v>10</v>
      </c>
      <c r="B5824" s="193" t="s">
        <v>1384</v>
      </c>
      <c r="C5824" s="194">
        <v>42842</v>
      </c>
      <c r="D5824" s="194" t="s">
        <v>12845</v>
      </c>
      <c r="E5824" s="195" t="s">
        <v>3</v>
      </c>
      <c r="F5824" s="195">
        <v>1493306</v>
      </c>
      <c r="G5824" s="195"/>
      <c r="H5824" s="196" t="s">
        <v>12846</v>
      </c>
      <c r="I5824" s="197">
        <v>0</v>
      </c>
      <c r="J5824" s="197">
        <v>1842.2</v>
      </c>
      <c r="K5824" s="198">
        <f t="shared" si="90"/>
        <v>1842.2</v>
      </c>
      <c r="L5824" s="199" t="s">
        <v>1580</v>
      </c>
    </row>
    <row r="5825" spans="1:12" ht="33.75">
      <c r="A5825" s="200" t="s">
        <v>628</v>
      </c>
      <c r="B5825" s="193" t="s">
        <v>627</v>
      </c>
      <c r="C5825" s="194">
        <v>42842</v>
      </c>
      <c r="D5825" s="194" t="s">
        <v>12847</v>
      </c>
      <c r="E5825" s="195" t="s">
        <v>3</v>
      </c>
      <c r="F5825" s="195">
        <v>1493312</v>
      </c>
      <c r="G5825" s="195"/>
      <c r="H5825" s="196" t="s">
        <v>12848</v>
      </c>
      <c r="I5825" s="197">
        <v>0</v>
      </c>
      <c r="J5825" s="197">
        <v>265.87</v>
      </c>
      <c r="K5825" s="198">
        <f t="shared" si="90"/>
        <v>265.87</v>
      </c>
      <c r="L5825" s="199" t="s">
        <v>1580</v>
      </c>
    </row>
    <row r="5826" spans="1:12" ht="22.5">
      <c r="A5826" s="200">
        <v>212</v>
      </c>
      <c r="B5826" s="193" t="s">
        <v>4956</v>
      </c>
      <c r="C5826" s="194">
        <v>42842</v>
      </c>
      <c r="D5826" s="194" t="s">
        <v>12849</v>
      </c>
      <c r="E5826" s="195" t="s">
        <v>3</v>
      </c>
      <c r="F5826" s="195">
        <v>1493320</v>
      </c>
      <c r="G5826" s="195"/>
      <c r="H5826" s="196" t="s">
        <v>12850</v>
      </c>
      <c r="I5826" s="197">
        <v>0</v>
      </c>
      <c r="J5826" s="197">
        <v>86</v>
      </c>
      <c r="K5826" s="198">
        <f t="shared" si="90"/>
        <v>86</v>
      </c>
      <c r="L5826" s="199" t="s">
        <v>1580</v>
      </c>
    </row>
    <row r="5827" spans="1:12" ht="33.75">
      <c r="A5827" s="200">
        <v>234</v>
      </c>
      <c r="B5827" s="193" t="s">
        <v>1346</v>
      </c>
      <c r="C5827" s="194">
        <v>42842</v>
      </c>
      <c r="D5827" s="194" t="s">
        <v>12851</v>
      </c>
      <c r="E5827" s="195" t="s">
        <v>3</v>
      </c>
      <c r="F5827" s="195">
        <v>1493346</v>
      </c>
      <c r="G5827" s="195"/>
      <c r="H5827" s="196" t="s">
        <v>12852</v>
      </c>
      <c r="I5827" s="197">
        <v>0</v>
      </c>
      <c r="J5827" s="197">
        <v>1976.12</v>
      </c>
      <c r="K5827" s="198">
        <f t="shared" si="90"/>
        <v>1976.12</v>
      </c>
      <c r="L5827" s="199" t="s">
        <v>1580</v>
      </c>
    </row>
    <row r="5828" spans="1:12" ht="22.5">
      <c r="A5828" s="200">
        <v>20</v>
      </c>
      <c r="B5828" s="193" t="s">
        <v>1412</v>
      </c>
      <c r="C5828" s="194">
        <v>42842</v>
      </c>
      <c r="D5828" s="194" t="s">
        <v>12853</v>
      </c>
      <c r="E5828" s="195" t="s">
        <v>3</v>
      </c>
      <c r="F5828" s="195">
        <v>1493350</v>
      </c>
      <c r="G5828" s="195"/>
      <c r="H5828" s="196" t="s">
        <v>12854</v>
      </c>
      <c r="I5828" s="197">
        <v>0</v>
      </c>
      <c r="J5828" s="197">
        <v>15.38</v>
      </c>
      <c r="K5828" s="198">
        <f t="shared" si="90"/>
        <v>15.38</v>
      </c>
      <c r="L5828" s="199" t="s">
        <v>1580</v>
      </c>
    </row>
    <row r="5829" spans="1:12" ht="33.75">
      <c r="A5829" s="200">
        <v>234</v>
      </c>
      <c r="B5829" s="193" t="s">
        <v>1346</v>
      </c>
      <c r="C5829" s="194">
        <v>42842</v>
      </c>
      <c r="D5829" s="194" t="s">
        <v>12855</v>
      </c>
      <c r="E5829" s="195" t="s">
        <v>3</v>
      </c>
      <c r="F5829" s="195">
        <v>1493352</v>
      </c>
      <c r="G5829" s="195"/>
      <c r="H5829" s="196" t="s">
        <v>12856</v>
      </c>
      <c r="I5829" s="197">
        <v>0</v>
      </c>
      <c r="J5829" s="197">
        <v>30</v>
      </c>
      <c r="K5829" s="198">
        <f t="shared" si="90"/>
        <v>30</v>
      </c>
      <c r="L5829" s="199" t="s">
        <v>1580</v>
      </c>
    </row>
    <row r="5830" spans="1:12" ht="22.5">
      <c r="A5830" s="200">
        <v>20</v>
      </c>
      <c r="B5830" s="193" t="s">
        <v>1412</v>
      </c>
      <c r="C5830" s="194">
        <v>42842</v>
      </c>
      <c r="D5830" s="194" t="s">
        <v>12857</v>
      </c>
      <c r="E5830" s="195" t="s">
        <v>3</v>
      </c>
      <c r="F5830" s="195">
        <v>1493353</v>
      </c>
      <c r="G5830" s="195"/>
      <c r="H5830" s="196" t="s">
        <v>12858</v>
      </c>
      <c r="I5830" s="197">
        <v>0</v>
      </c>
      <c r="J5830" s="197">
        <v>384.66</v>
      </c>
      <c r="K5830" s="198">
        <f t="shared" si="90"/>
        <v>384.66</v>
      </c>
      <c r="L5830" s="199" t="s">
        <v>1580</v>
      </c>
    </row>
    <row r="5831" spans="1:12" ht="22.5">
      <c r="A5831" s="200">
        <v>20</v>
      </c>
      <c r="B5831" s="193" t="s">
        <v>1412</v>
      </c>
      <c r="C5831" s="194">
        <v>42842</v>
      </c>
      <c r="D5831" s="194" t="s">
        <v>12859</v>
      </c>
      <c r="E5831" s="195" t="s">
        <v>3</v>
      </c>
      <c r="F5831" s="195">
        <v>1493362</v>
      </c>
      <c r="G5831" s="195"/>
      <c r="H5831" s="196" t="s">
        <v>12860</v>
      </c>
      <c r="I5831" s="197">
        <v>0</v>
      </c>
      <c r="J5831" s="197">
        <v>470</v>
      </c>
      <c r="K5831" s="198">
        <f t="shared" si="90"/>
        <v>470</v>
      </c>
      <c r="L5831" s="199" t="s">
        <v>1580</v>
      </c>
    </row>
    <row r="5832" spans="1:12" ht="22.5">
      <c r="A5832" s="200">
        <v>20</v>
      </c>
      <c r="B5832" s="193" t="s">
        <v>1412</v>
      </c>
      <c r="C5832" s="194">
        <v>42842</v>
      </c>
      <c r="D5832" s="194" t="s">
        <v>12861</v>
      </c>
      <c r="E5832" s="195" t="s">
        <v>3</v>
      </c>
      <c r="F5832" s="195">
        <v>1493363</v>
      </c>
      <c r="G5832" s="195"/>
      <c r="H5832" s="196" t="s">
        <v>12860</v>
      </c>
      <c r="I5832" s="197">
        <v>0</v>
      </c>
      <c r="J5832" s="197">
        <v>40</v>
      </c>
      <c r="K5832" s="198">
        <f t="shared" si="90"/>
        <v>40</v>
      </c>
      <c r="L5832" s="199" t="s">
        <v>1580</v>
      </c>
    </row>
    <row r="5833" spans="1:12" ht="22.5">
      <c r="A5833" s="200">
        <v>20</v>
      </c>
      <c r="B5833" s="193" t="s">
        <v>1412</v>
      </c>
      <c r="C5833" s="194">
        <v>42842</v>
      </c>
      <c r="D5833" s="194" t="s">
        <v>12862</v>
      </c>
      <c r="E5833" s="195" t="s">
        <v>3</v>
      </c>
      <c r="F5833" s="195">
        <v>1493365</v>
      </c>
      <c r="G5833" s="195"/>
      <c r="H5833" s="196" t="s">
        <v>12863</v>
      </c>
      <c r="I5833" s="197">
        <v>0</v>
      </c>
      <c r="J5833" s="197">
        <v>936</v>
      </c>
      <c r="K5833" s="198">
        <f t="shared" ref="K5833:K5896" si="91">+I5833+J5833</f>
        <v>936</v>
      </c>
      <c r="L5833" s="199" t="s">
        <v>1580</v>
      </c>
    </row>
    <row r="5834" spans="1:12" ht="22.5">
      <c r="A5834" s="200">
        <v>20</v>
      </c>
      <c r="B5834" s="193" t="s">
        <v>1412</v>
      </c>
      <c r="C5834" s="194">
        <v>42842</v>
      </c>
      <c r="D5834" s="194" t="s">
        <v>12864</v>
      </c>
      <c r="E5834" s="195" t="s">
        <v>3</v>
      </c>
      <c r="F5834" s="195">
        <v>1493366</v>
      </c>
      <c r="G5834" s="195"/>
      <c r="H5834" s="196" t="s">
        <v>12865</v>
      </c>
      <c r="I5834" s="197">
        <v>0</v>
      </c>
      <c r="J5834" s="197">
        <v>1777</v>
      </c>
      <c r="K5834" s="198">
        <f t="shared" si="91"/>
        <v>1777</v>
      </c>
      <c r="L5834" s="199" t="s">
        <v>1580</v>
      </c>
    </row>
    <row r="5835" spans="1:12" ht="22.5">
      <c r="A5835" s="200">
        <v>20</v>
      </c>
      <c r="B5835" s="193" t="s">
        <v>1412</v>
      </c>
      <c r="C5835" s="194">
        <v>42842</v>
      </c>
      <c r="D5835" s="194" t="s">
        <v>12866</v>
      </c>
      <c r="E5835" s="195" t="s">
        <v>3</v>
      </c>
      <c r="F5835" s="195">
        <v>1493367</v>
      </c>
      <c r="G5835" s="195"/>
      <c r="H5835" s="196" t="s">
        <v>12865</v>
      </c>
      <c r="I5835" s="197">
        <v>0</v>
      </c>
      <c r="J5835" s="197">
        <v>267</v>
      </c>
      <c r="K5835" s="198">
        <f t="shared" si="91"/>
        <v>267</v>
      </c>
      <c r="L5835" s="199" t="s">
        <v>1580</v>
      </c>
    </row>
    <row r="5836" spans="1:12" ht="22.5">
      <c r="A5836" s="200">
        <v>20</v>
      </c>
      <c r="B5836" s="193" t="s">
        <v>1412</v>
      </c>
      <c r="C5836" s="194">
        <v>42842</v>
      </c>
      <c r="D5836" s="194" t="s">
        <v>12867</v>
      </c>
      <c r="E5836" s="195" t="s">
        <v>3</v>
      </c>
      <c r="F5836" s="195">
        <v>1493368</v>
      </c>
      <c r="G5836" s="195"/>
      <c r="H5836" s="196" t="s">
        <v>12865</v>
      </c>
      <c r="I5836" s="197">
        <v>0</v>
      </c>
      <c r="J5836" s="197">
        <v>220</v>
      </c>
      <c r="K5836" s="198">
        <f t="shared" si="91"/>
        <v>220</v>
      </c>
      <c r="L5836" s="199" t="s">
        <v>1580</v>
      </c>
    </row>
    <row r="5837" spans="1:12" ht="22.5">
      <c r="A5837" s="200">
        <v>20</v>
      </c>
      <c r="B5837" s="193" t="s">
        <v>1412</v>
      </c>
      <c r="C5837" s="194">
        <v>42842</v>
      </c>
      <c r="D5837" s="194" t="s">
        <v>12868</v>
      </c>
      <c r="E5837" s="195" t="s">
        <v>3</v>
      </c>
      <c r="F5837" s="195">
        <v>1493370</v>
      </c>
      <c r="G5837" s="195"/>
      <c r="H5837" s="196" t="s">
        <v>12865</v>
      </c>
      <c r="I5837" s="197">
        <v>0</v>
      </c>
      <c r="J5837" s="197">
        <v>62</v>
      </c>
      <c r="K5837" s="198">
        <f t="shared" si="91"/>
        <v>62</v>
      </c>
      <c r="L5837" s="199" t="s">
        <v>1580</v>
      </c>
    </row>
    <row r="5838" spans="1:12" ht="22.5">
      <c r="A5838" s="200">
        <v>20</v>
      </c>
      <c r="B5838" s="193" t="s">
        <v>1412</v>
      </c>
      <c r="C5838" s="194">
        <v>42842</v>
      </c>
      <c r="D5838" s="194" t="s">
        <v>12869</v>
      </c>
      <c r="E5838" s="195" t="s">
        <v>3</v>
      </c>
      <c r="F5838" s="195">
        <v>1493371</v>
      </c>
      <c r="G5838" s="195"/>
      <c r="H5838" s="196" t="s">
        <v>12865</v>
      </c>
      <c r="I5838" s="197">
        <v>0</v>
      </c>
      <c r="J5838" s="197">
        <v>310</v>
      </c>
      <c r="K5838" s="198">
        <f t="shared" si="91"/>
        <v>310</v>
      </c>
      <c r="L5838" s="199" t="s">
        <v>1580</v>
      </c>
    </row>
    <row r="5839" spans="1:12" ht="22.5">
      <c r="A5839" s="200">
        <v>590</v>
      </c>
      <c r="B5839" s="193" t="s">
        <v>1420</v>
      </c>
      <c r="C5839" s="194">
        <v>42842</v>
      </c>
      <c r="D5839" s="194" t="s">
        <v>12870</v>
      </c>
      <c r="E5839" s="195" t="s">
        <v>3</v>
      </c>
      <c r="F5839" s="195">
        <v>1493376</v>
      </c>
      <c r="G5839" s="195"/>
      <c r="H5839" s="196" t="s">
        <v>12871</v>
      </c>
      <c r="I5839" s="197">
        <v>0</v>
      </c>
      <c r="J5839" s="197">
        <v>1107</v>
      </c>
      <c r="K5839" s="198">
        <f t="shared" si="91"/>
        <v>1107</v>
      </c>
      <c r="L5839" s="199" t="s">
        <v>1580</v>
      </c>
    </row>
    <row r="5840" spans="1:12" ht="33.75">
      <c r="A5840" s="200" t="s">
        <v>628</v>
      </c>
      <c r="B5840" s="193" t="s">
        <v>627</v>
      </c>
      <c r="C5840" s="194">
        <v>42842</v>
      </c>
      <c r="D5840" s="194" t="s">
        <v>12872</v>
      </c>
      <c r="E5840" s="195" t="s">
        <v>3</v>
      </c>
      <c r="F5840" s="195">
        <v>1493379</v>
      </c>
      <c r="G5840" s="195"/>
      <c r="H5840" s="196" t="s">
        <v>12873</v>
      </c>
      <c r="I5840" s="197">
        <v>0</v>
      </c>
      <c r="J5840" s="197">
        <v>179</v>
      </c>
      <c r="K5840" s="198">
        <f t="shared" si="91"/>
        <v>179</v>
      </c>
      <c r="L5840" s="199" t="s">
        <v>1580</v>
      </c>
    </row>
    <row r="5841" spans="1:12" ht="33.75">
      <c r="A5841" s="200" t="s">
        <v>628</v>
      </c>
      <c r="B5841" s="193" t="s">
        <v>627</v>
      </c>
      <c r="C5841" s="194">
        <v>42842</v>
      </c>
      <c r="D5841" s="194" t="s">
        <v>12874</v>
      </c>
      <c r="E5841" s="195" t="s">
        <v>3</v>
      </c>
      <c r="F5841" s="195">
        <v>1493407</v>
      </c>
      <c r="G5841" s="195"/>
      <c r="H5841" s="196" t="s">
        <v>12875</v>
      </c>
      <c r="I5841" s="197">
        <v>0</v>
      </c>
      <c r="J5841" s="197">
        <v>80</v>
      </c>
      <c r="K5841" s="198">
        <f t="shared" si="91"/>
        <v>80</v>
      </c>
      <c r="L5841" s="199" t="s">
        <v>1580</v>
      </c>
    </row>
    <row r="5842" spans="1:12" ht="22.5">
      <c r="A5842" s="200">
        <v>46</v>
      </c>
      <c r="B5842" s="193" t="s">
        <v>1402</v>
      </c>
      <c r="C5842" s="194">
        <v>42842</v>
      </c>
      <c r="D5842" s="194" t="s">
        <v>12876</v>
      </c>
      <c r="E5842" s="195" t="s">
        <v>3</v>
      </c>
      <c r="F5842" s="195">
        <v>1493408</v>
      </c>
      <c r="G5842" s="195"/>
      <c r="H5842" s="196" t="s">
        <v>12877</v>
      </c>
      <c r="I5842" s="197">
        <v>0</v>
      </c>
      <c r="J5842" s="197">
        <v>33</v>
      </c>
      <c r="K5842" s="198">
        <f t="shared" si="91"/>
        <v>33</v>
      </c>
      <c r="L5842" s="199" t="s">
        <v>1580</v>
      </c>
    </row>
    <row r="5843" spans="1:12" ht="33.75">
      <c r="A5843" s="200">
        <v>265</v>
      </c>
      <c r="B5843" s="193" t="s">
        <v>12878</v>
      </c>
      <c r="C5843" s="194">
        <v>42842</v>
      </c>
      <c r="D5843" s="194" t="s">
        <v>12879</v>
      </c>
      <c r="E5843" s="195" t="s">
        <v>3</v>
      </c>
      <c r="F5843" s="195">
        <v>1493421</v>
      </c>
      <c r="G5843" s="195"/>
      <c r="H5843" s="196" t="s">
        <v>12880</v>
      </c>
      <c r="I5843" s="197">
        <v>0</v>
      </c>
      <c r="J5843" s="197">
        <v>398</v>
      </c>
      <c r="K5843" s="198">
        <f t="shared" si="91"/>
        <v>398</v>
      </c>
      <c r="L5843" s="199" t="s">
        <v>1580</v>
      </c>
    </row>
    <row r="5844" spans="1:12" ht="33.75">
      <c r="A5844" s="200">
        <v>265</v>
      </c>
      <c r="B5844" s="193" t="s">
        <v>12878</v>
      </c>
      <c r="C5844" s="194">
        <v>42842</v>
      </c>
      <c r="D5844" s="194" t="s">
        <v>12881</v>
      </c>
      <c r="E5844" s="195" t="s">
        <v>3</v>
      </c>
      <c r="F5844" s="195">
        <v>1493422</v>
      </c>
      <c r="G5844" s="195"/>
      <c r="H5844" s="196" t="s">
        <v>12882</v>
      </c>
      <c r="I5844" s="197">
        <v>0</v>
      </c>
      <c r="J5844" s="197">
        <v>30</v>
      </c>
      <c r="K5844" s="198">
        <f t="shared" si="91"/>
        <v>30</v>
      </c>
      <c r="L5844" s="199" t="s">
        <v>1580</v>
      </c>
    </row>
    <row r="5845" spans="1:12" ht="33.75">
      <c r="A5845" s="200" t="s">
        <v>628</v>
      </c>
      <c r="B5845" s="193" t="s">
        <v>627</v>
      </c>
      <c r="C5845" s="194">
        <v>42842</v>
      </c>
      <c r="D5845" s="194" t="s">
        <v>12883</v>
      </c>
      <c r="E5845" s="195" t="s">
        <v>3</v>
      </c>
      <c r="F5845" s="195">
        <v>1493437</v>
      </c>
      <c r="G5845" s="195"/>
      <c r="H5845" s="196" t="s">
        <v>12884</v>
      </c>
      <c r="I5845" s="197">
        <v>0</v>
      </c>
      <c r="J5845" s="197">
        <v>124</v>
      </c>
      <c r="K5845" s="198">
        <f t="shared" si="91"/>
        <v>124</v>
      </c>
      <c r="L5845" s="199" t="s">
        <v>1580</v>
      </c>
    </row>
    <row r="5846" spans="1:12" ht="45">
      <c r="A5846" s="200">
        <v>201</v>
      </c>
      <c r="B5846" s="193" t="s">
        <v>1334</v>
      </c>
      <c r="C5846" s="194">
        <v>42842</v>
      </c>
      <c r="D5846" s="194" t="s">
        <v>12885</v>
      </c>
      <c r="E5846" s="195" t="s">
        <v>3</v>
      </c>
      <c r="F5846" s="195">
        <v>1493439</v>
      </c>
      <c r="G5846" s="195"/>
      <c r="H5846" s="196" t="s">
        <v>12886</v>
      </c>
      <c r="I5846" s="197">
        <v>0</v>
      </c>
      <c r="J5846" s="197">
        <v>371</v>
      </c>
      <c r="K5846" s="198">
        <f t="shared" si="91"/>
        <v>371</v>
      </c>
      <c r="L5846" s="199" t="s">
        <v>1580</v>
      </c>
    </row>
    <row r="5847" spans="1:12" ht="45">
      <c r="A5847" s="200">
        <v>201</v>
      </c>
      <c r="B5847" s="193" t="s">
        <v>1334</v>
      </c>
      <c r="C5847" s="194">
        <v>42842</v>
      </c>
      <c r="D5847" s="194" t="s">
        <v>12887</v>
      </c>
      <c r="E5847" s="195" t="s">
        <v>3</v>
      </c>
      <c r="F5847" s="195">
        <v>1493441</v>
      </c>
      <c r="G5847" s="195"/>
      <c r="H5847" s="196" t="s">
        <v>12888</v>
      </c>
      <c r="I5847" s="197">
        <v>0</v>
      </c>
      <c r="J5847" s="197">
        <v>371</v>
      </c>
      <c r="K5847" s="198">
        <f t="shared" si="91"/>
        <v>371</v>
      </c>
      <c r="L5847" s="199" t="s">
        <v>1580</v>
      </c>
    </row>
    <row r="5848" spans="1:12" ht="22.5">
      <c r="A5848" s="200">
        <v>526</v>
      </c>
      <c r="B5848" s="193" t="s">
        <v>1411</v>
      </c>
      <c r="C5848" s="194">
        <v>42842</v>
      </c>
      <c r="D5848" s="194" t="s">
        <v>12889</v>
      </c>
      <c r="E5848" s="195" t="s">
        <v>3</v>
      </c>
      <c r="F5848" s="195">
        <v>1493442</v>
      </c>
      <c r="G5848" s="195"/>
      <c r="H5848" s="196" t="s">
        <v>12890</v>
      </c>
      <c r="I5848" s="197">
        <v>0</v>
      </c>
      <c r="J5848" s="197">
        <v>120</v>
      </c>
      <c r="K5848" s="198">
        <f t="shared" si="91"/>
        <v>120</v>
      </c>
      <c r="L5848" s="199" t="s">
        <v>1580</v>
      </c>
    </row>
    <row r="5849" spans="1:12" ht="33.75">
      <c r="A5849" s="200" t="s">
        <v>628</v>
      </c>
      <c r="B5849" s="193" t="s">
        <v>627</v>
      </c>
      <c r="C5849" s="194">
        <v>42842</v>
      </c>
      <c r="D5849" s="194" t="s">
        <v>12891</v>
      </c>
      <c r="E5849" s="195" t="s">
        <v>3</v>
      </c>
      <c r="F5849" s="195">
        <v>1493443</v>
      </c>
      <c r="G5849" s="195"/>
      <c r="H5849" s="196" t="s">
        <v>12892</v>
      </c>
      <c r="I5849" s="197">
        <v>0</v>
      </c>
      <c r="J5849" s="197">
        <v>371</v>
      </c>
      <c r="K5849" s="198">
        <f t="shared" si="91"/>
        <v>371</v>
      </c>
      <c r="L5849" s="199" t="s">
        <v>1580</v>
      </c>
    </row>
    <row r="5850" spans="1:12" ht="33.75">
      <c r="A5850" s="200" t="s">
        <v>628</v>
      </c>
      <c r="B5850" s="193" t="s">
        <v>627</v>
      </c>
      <c r="C5850" s="194">
        <v>42842</v>
      </c>
      <c r="D5850" s="194" t="s">
        <v>12893</v>
      </c>
      <c r="E5850" s="195" t="s">
        <v>3</v>
      </c>
      <c r="F5850" s="195">
        <v>1493444</v>
      </c>
      <c r="G5850" s="195"/>
      <c r="H5850" s="196" t="s">
        <v>12894</v>
      </c>
      <c r="I5850" s="197">
        <v>0</v>
      </c>
      <c r="J5850" s="197">
        <v>371</v>
      </c>
      <c r="K5850" s="198">
        <f t="shared" si="91"/>
        <v>371</v>
      </c>
      <c r="L5850" s="199" t="s">
        <v>1580</v>
      </c>
    </row>
    <row r="5851" spans="1:12" ht="33.75">
      <c r="A5851" s="200" t="s">
        <v>628</v>
      </c>
      <c r="B5851" s="193" t="s">
        <v>627</v>
      </c>
      <c r="C5851" s="194">
        <v>42842</v>
      </c>
      <c r="D5851" s="194" t="s">
        <v>12895</v>
      </c>
      <c r="E5851" s="195" t="s">
        <v>3</v>
      </c>
      <c r="F5851" s="195">
        <v>1493454</v>
      </c>
      <c r="G5851" s="195"/>
      <c r="H5851" s="196" t="s">
        <v>12896</v>
      </c>
      <c r="I5851" s="197">
        <v>0</v>
      </c>
      <c r="J5851" s="197">
        <v>3400</v>
      </c>
      <c r="K5851" s="198">
        <f t="shared" si="91"/>
        <v>3400</v>
      </c>
      <c r="L5851" s="199" t="s">
        <v>1580</v>
      </c>
    </row>
    <row r="5852" spans="1:12" ht="22.5">
      <c r="A5852" s="200">
        <v>86</v>
      </c>
      <c r="B5852" s="193" t="s">
        <v>1328</v>
      </c>
      <c r="C5852" s="194">
        <v>42842</v>
      </c>
      <c r="D5852" s="194" t="s">
        <v>12897</v>
      </c>
      <c r="E5852" s="195" t="s">
        <v>3</v>
      </c>
      <c r="F5852" s="195">
        <v>1493470</v>
      </c>
      <c r="G5852" s="195"/>
      <c r="H5852" s="196" t="s">
        <v>12898</v>
      </c>
      <c r="I5852" s="197">
        <v>0</v>
      </c>
      <c r="J5852" s="197">
        <v>4313.1899999999996</v>
      </c>
      <c r="K5852" s="198">
        <f t="shared" si="91"/>
        <v>4313.1899999999996</v>
      </c>
      <c r="L5852" s="199" t="s">
        <v>1580</v>
      </c>
    </row>
    <row r="5853" spans="1:12" ht="33.75">
      <c r="A5853" s="200">
        <v>212</v>
      </c>
      <c r="B5853" s="193" t="s">
        <v>4956</v>
      </c>
      <c r="C5853" s="194">
        <v>42842</v>
      </c>
      <c r="D5853" s="194" t="s">
        <v>12899</v>
      </c>
      <c r="E5853" s="195" t="s">
        <v>3</v>
      </c>
      <c r="F5853" s="195">
        <v>1493481</v>
      </c>
      <c r="G5853" s="195"/>
      <c r="H5853" s="196" t="s">
        <v>12900</v>
      </c>
      <c r="I5853" s="197">
        <v>0</v>
      </c>
      <c r="J5853" s="197">
        <v>652</v>
      </c>
      <c r="K5853" s="198">
        <f t="shared" si="91"/>
        <v>652</v>
      </c>
      <c r="L5853" s="199" t="s">
        <v>1580</v>
      </c>
    </row>
    <row r="5854" spans="1:12" ht="33.75">
      <c r="A5854" s="200">
        <v>10</v>
      </c>
      <c r="B5854" s="193" t="s">
        <v>1384</v>
      </c>
      <c r="C5854" s="194">
        <v>42842</v>
      </c>
      <c r="D5854" s="194" t="s">
        <v>12901</v>
      </c>
      <c r="E5854" s="195" t="s">
        <v>3</v>
      </c>
      <c r="F5854" s="195">
        <v>1493482</v>
      </c>
      <c r="G5854" s="195"/>
      <c r="H5854" s="196" t="s">
        <v>12902</v>
      </c>
      <c r="I5854" s="197">
        <v>0</v>
      </c>
      <c r="J5854" s="197">
        <v>5659.3</v>
      </c>
      <c r="K5854" s="198">
        <f t="shared" si="91"/>
        <v>5659.3</v>
      </c>
      <c r="L5854" s="199" t="s">
        <v>1580</v>
      </c>
    </row>
    <row r="5855" spans="1:12" ht="33.75">
      <c r="A5855" s="200" t="s">
        <v>628</v>
      </c>
      <c r="B5855" s="193" t="s">
        <v>627</v>
      </c>
      <c r="C5855" s="194">
        <v>42842</v>
      </c>
      <c r="D5855" s="194" t="s">
        <v>12903</v>
      </c>
      <c r="E5855" s="195" t="s">
        <v>3</v>
      </c>
      <c r="F5855" s="195">
        <v>1493490</v>
      </c>
      <c r="G5855" s="195"/>
      <c r="H5855" s="196" t="s">
        <v>12904</v>
      </c>
      <c r="I5855" s="197">
        <v>0</v>
      </c>
      <c r="J5855" s="197">
        <v>341</v>
      </c>
      <c r="K5855" s="198">
        <f t="shared" si="91"/>
        <v>341</v>
      </c>
      <c r="L5855" s="199" t="s">
        <v>1580</v>
      </c>
    </row>
    <row r="5856" spans="1:12" ht="33.75">
      <c r="A5856" s="200">
        <v>342</v>
      </c>
      <c r="B5856" s="193" t="s">
        <v>1425</v>
      </c>
      <c r="C5856" s="194">
        <v>42842</v>
      </c>
      <c r="D5856" s="194" t="s">
        <v>12905</v>
      </c>
      <c r="E5856" s="195" t="s">
        <v>3</v>
      </c>
      <c r="F5856" s="195">
        <v>1493512</v>
      </c>
      <c r="G5856" s="195"/>
      <c r="H5856" s="196" t="s">
        <v>12906</v>
      </c>
      <c r="I5856" s="197">
        <v>0</v>
      </c>
      <c r="J5856" s="197">
        <v>135</v>
      </c>
      <c r="K5856" s="198">
        <f t="shared" si="91"/>
        <v>135</v>
      </c>
      <c r="L5856" s="199" t="s">
        <v>1580</v>
      </c>
    </row>
    <row r="5857" spans="1:12" ht="22.5">
      <c r="A5857" s="200">
        <v>526</v>
      </c>
      <c r="B5857" s="193" t="s">
        <v>1411</v>
      </c>
      <c r="C5857" s="194">
        <v>42842</v>
      </c>
      <c r="D5857" s="194" t="s">
        <v>12907</v>
      </c>
      <c r="E5857" s="195" t="s">
        <v>3</v>
      </c>
      <c r="F5857" s="195">
        <v>1493515</v>
      </c>
      <c r="G5857" s="195"/>
      <c r="H5857" s="196" t="s">
        <v>8302</v>
      </c>
      <c r="I5857" s="197">
        <v>0</v>
      </c>
      <c r="J5857" s="197">
        <v>113.49</v>
      </c>
      <c r="K5857" s="198">
        <f t="shared" si="91"/>
        <v>113.49</v>
      </c>
      <c r="L5857" s="199" t="s">
        <v>1580</v>
      </c>
    </row>
    <row r="5858" spans="1:12" ht="22.5">
      <c r="A5858" s="200">
        <v>70</v>
      </c>
      <c r="B5858" s="193" t="s">
        <v>4499</v>
      </c>
      <c r="C5858" s="194">
        <v>42842</v>
      </c>
      <c r="D5858" s="194" t="s">
        <v>12908</v>
      </c>
      <c r="E5858" s="195" t="s">
        <v>3</v>
      </c>
      <c r="F5858" s="195">
        <v>1493518</v>
      </c>
      <c r="G5858" s="195"/>
      <c r="H5858" s="196" t="s">
        <v>12909</v>
      </c>
      <c r="I5858" s="197">
        <v>0</v>
      </c>
      <c r="J5858" s="197">
        <v>371</v>
      </c>
      <c r="K5858" s="198">
        <f t="shared" si="91"/>
        <v>371</v>
      </c>
      <c r="L5858" s="199" t="s">
        <v>1580</v>
      </c>
    </row>
    <row r="5859" spans="1:12" ht="45">
      <c r="A5859" s="200">
        <v>587</v>
      </c>
      <c r="B5859" s="193" t="s">
        <v>6138</v>
      </c>
      <c r="C5859" s="194">
        <v>42842</v>
      </c>
      <c r="D5859" s="194" t="s">
        <v>12910</v>
      </c>
      <c r="E5859" s="195" t="s">
        <v>3</v>
      </c>
      <c r="F5859" s="195">
        <v>1493536</v>
      </c>
      <c r="G5859" s="195"/>
      <c r="H5859" s="196" t="s">
        <v>12911</v>
      </c>
      <c r="I5859" s="197">
        <v>0</v>
      </c>
      <c r="J5859" s="197">
        <v>346.85</v>
      </c>
      <c r="K5859" s="198">
        <f t="shared" si="91"/>
        <v>346.85</v>
      </c>
      <c r="L5859" s="199" t="s">
        <v>1580</v>
      </c>
    </row>
    <row r="5860" spans="1:12" ht="33.75">
      <c r="A5860" s="200">
        <v>526</v>
      </c>
      <c r="B5860" s="193" t="s">
        <v>1411</v>
      </c>
      <c r="C5860" s="194">
        <v>42843</v>
      </c>
      <c r="D5860" s="194" t="s">
        <v>12912</v>
      </c>
      <c r="E5860" s="195" t="s">
        <v>3</v>
      </c>
      <c r="F5860" s="195">
        <v>1493693</v>
      </c>
      <c r="G5860" s="195"/>
      <c r="H5860" s="196" t="s">
        <v>12913</v>
      </c>
      <c r="I5860" s="197">
        <v>0</v>
      </c>
      <c r="J5860" s="197">
        <v>2733.88</v>
      </c>
      <c r="K5860" s="198">
        <f t="shared" si="91"/>
        <v>2733.88</v>
      </c>
      <c r="L5860" s="199" t="s">
        <v>8305</v>
      </c>
    </row>
    <row r="5861" spans="1:12" ht="33.75">
      <c r="A5861" s="200">
        <v>526</v>
      </c>
      <c r="B5861" s="193" t="s">
        <v>1411</v>
      </c>
      <c r="C5861" s="194">
        <v>42843</v>
      </c>
      <c r="D5861" s="194" t="s">
        <v>12914</v>
      </c>
      <c r="E5861" s="195" t="s">
        <v>3</v>
      </c>
      <c r="F5861" s="195">
        <v>1493697</v>
      </c>
      <c r="G5861" s="195"/>
      <c r="H5861" s="196" t="s">
        <v>12915</v>
      </c>
      <c r="I5861" s="197">
        <v>0</v>
      </c>
      <c r="J5861" s="197">
        <v>5679</v>
      </c>
      <c r="K5861" s="198">
        <f t="shared" si="91"/>
        <v>5679</v>
      </c>
      <c r="L5861" s="199" t="s">
        <v>1580</v>
      </c>
    </row>
    <row r="5862" spans="1:12" ht="22.5">
      <c r="A5862" s="200">
        <v>523</v>
      </c>
      <c r="B5862" s="193" t="s">
        <v>1347</v>
      </c>
      <c r="C5862" s="194">
        <v>42843</v>
      </c>
      <c r="D5862" s="194" t="s">
        <v>12916</v>
      </c>
      <c r="E5862" s="195" t="s">
        <v>3</v>
      </c>
      <c r="F5862" s="195">
        <v>1493708</v>
      </c>
      <c r="G5862" s="195"/>
      <c r="H5862" s="196" t="s">
        <v>12917</v>
      </c>
      <c r="I5862" s="197">
        <v>0</v>
      </c>
      <c r="J5862" s="197">
        <v>216</v>
      </c>
      <c r="K5862" s="198">
        <f t="shared" si="91"/>
        <v>216</v>
      </c>
      <c r="L5862" s="199" t="s">
        <v>1580</v>
      </c>
    </row>
    <row r="5863" spans="1:12" ht="22.5">
      <c r="A5863" s="200">
        <v>523</v>
      </c>
      <c r="B5863" s="193" t="s">
        <v>1347</v>
      </c>
      <c r="C5863" s="194">
        <v>42843</v>
      </c>
      <c r="D5863" s="194" t="s">
        <v>12918</v>
      </c>
      <c r="E5863" s="195" t="s">
        <v>3</v>
      </c>
      <c r="F5863" s="195">
        <v>1493710</v>
      </c>
      <c r="G5863" s="195"/>
      <c r="H5863" s="196" t="s">
        <v>12919</v>
      </c>
      <c r="I5863" s="197">
        <v>0</v>
      </c>
      <c r="J5863" s="197">
        <v>6662.66</v>
      </c>
      <c r="K5863" s="198">
        <f t="shared" si="91"/>
        <v>6662.66</v>
      </c>
      <c r="L5863" s="199" t="s">
        <v>1580</v>
      </c>
    </row>
    <row r="5864" spans="1:12" ht="22.5">
      <c r="A5864" s="200">
        <v>523</v>
      </c>
      <c r="B5864" s="193" t="s">
        <v>1347</v>
      </c>
      <c r="C5864" s="194">
        <v>42843</v>
      </c>
      <c r="D5864" s="194" t="s">
        <v>12920</v>
      </c>
      <c r="E5864" s="195" t="s">
        <v>3</v>
      </c>
      <c r="F5864" s="195">
        <v>1493711</v>
      </c>
      <c r="G5864" s="195"/>
      <c r="H5864" s="196" t="s">
        <v>12921</v>
      </c>
      <c r="I5864" s="197">
        <v>0</v>
      </c>
      <c r="J5864" s="197">
        <v>356</v>
      </c>
      <c r="K5864" s="198">
        <f t="shared" si="91"/>
        <v>356</v>
      </c>
      <c r="L5864" s="199" t="s">
        <v>1580</v>
      </c>
    </row>
    <row r="5865" spans="1:12" ht="22.5">
      <c r="A5865" s="200">
        <v>523</v>
      </c>
      <c r="B5865" s="193" t="s">
        <v>1347</v>
      </c>
      <c r="C5865" s="194">
        <v>42843</v>
      </c>
      <c r="D5865" s="194" t="s">
        <v>12922</v>
      </c>
      <c r="E5865" s="195" t="s">
        <v>3</v>
      </c>
      <c r="F5865" s="195">
        <v>1493713</v>
      </c>
      <c r="G5865" s="195"/>
      <c r="H5865" s="196" t="s">
        <v>12923</v>
      </c>
      <c r="I5865" s="197">
        <v>0</v>
      </c>
      <c r="J5865" s="197">
        <v>796.81</v>
      </c>
      <c r="K5865" s="198">
        <f t="shared" si="91"/>
        <v>796.81</v>
      </c>
      <c r="L5865" s="199" t="s">
        <v>1580</v>
      </c>
    </row>
    <row r="5866" spans="1:12" ht="22.5">
      <c r="A5866" s="200">
        <v>523</v>
      </c>
      <c r="B5866" s="193" t="s">
        <v>1347</v>
      </c>
      <c r="C5866" s="194">
        <v>42843</v>
      </c>
      <c r="D5866" s="194" t="s">
        <v>12924</v>
      </c>
      <c r="E5866" s="195" t="s">
        <v>3</v>
      </c>
      <c r="F5866" s="195">
        <v>1493715</v>
      </c>
      <c r="G5866" s="195"/>
      <c r="H5866" s="196" t="s">
        <v>12925</v>
      </c>
      <c r="I5866" s="197">
        <v>0</v>
      </c>
      <c r="J5866" s="197">
        <v>1241.75</v>
      </c>
      <c r="K5866" s="198">
        <f t="shared" si="91"/>
        <v>1241.75</v>
      </c>
      <c r="L5866" s="199" t="s">
        <v>1580</v>
      </c>
    </row>
    <row r="5867" spans="1:12" ht="22.5">
      <c r="A5867" s="200">
        <v>523</v>
      </c>
      <c r="B5867" s="193" t="s">
        <v>1347</v>
      </c>
      <c r="C5867" s="194">
        <v>42843</v>
      </c>
      <c r="D5867" s="194" t="s">
        <v>12926</v>
      </c>
      <c r="E5867" s="195" t="s">
        <v>3</v>
      </c>
      <c r="F5867" s="195">
        <v>1493717</v>
      </c>
      <c r="G5867" s="195"/>
      <c r="H5867" s="196" t="s">
        <v>12927</v>
      </c>
      <c r="I5867" s="197">
        <v>0</v>
      </c>
      <c r="J5867" s="197">
        <v>1622.3</v>
      </c>
      <c r="K5867" s="198">
        <f t="shared" si="91"/>
        <v>1622.3</v>
      </c>
      <c r="L5867" s="199" t="s">
        <v>1580</v>
      </c>
    </row>
    <row r="5868" spans="1:12" ht="22.5">
      <c r="A5868" s="200">
        <v>523</v>
      </c>
      <c r="B5868" s="193" t="s">
        <v>1347</v>
      </c>
      <c r="C5868" s="194">
        <v>42843</v>
      </c>
      <c r="D5868" s="194" t="s">
        <v>12928</v>
      </c>
      <c r="E5868" s="195" t="s">
        <v>3</v>
      </c>
      <c r="F5868" s="195">
        <v>1493720</v>
      </c>
      <c r="G5868" s="195"/>
      <c r="H5868" s="196" t="s">
        <v>12929</v>
      </c>
      <c r="I5868" s="197">
        <v>0</v>
      </c>
      <c r="J5868" s="197">
        <v>1046.6199999999999</v>
      </c>
      <c r="K5868" s="198">
        <f t="shared" si="91"/>
        <v>1046.6199999999999</v>
      </c>
      <c r="L5868" s="199" t="s">
        <v>1580</v>
      </c>
    </row>
    <row r="5869" spans="1:12" ht="22.5">
      <c r="A5869" s="200">
        <v>523</v>
      </c>
      <c r="B5869" s="193" t="s">
        <v>1347</v>
      </c>
      <c r="C5869" s="194">
        <v>42843</v>
      </c>
      <c r="D5869" s="194" t="s">
        <v>12930</v>
      </c>
      <c r="E5869" s="195" t="s">
        <v>3</v>
      </c>
      <c r="F5869" s="195">
        <v>1493721</v>
      </c>
      <c r="G5869" s="195"/>
      <c r="H5869" s="196" t="s">
        <v>12931</v>
      </c>
      <c r="I5869" s="197">
        <v>0</v>
      </c>
      <c r="J5869" s="197">
        <v>1056.58</v>
      </c>
      <c r="K5869" s="198">
        <f t="shared" si="91"/>
        <v>1056.58</v>
      </c>
      <c r="L5869" s="199" t="s">
        <v>1580</v>
      </c>
    </row>
    <row r="5870" spans="1:12" ht="22.5">
      <c r="A5870" s="200">
        <v>523</v>
      </c>
      <c r="B5870" s="193" t="s">
        <v>1347</v>
      </c>
      <c r="C5870" s="194">
        <v>42843</v>
      </c>
      <c r="D5870" s="194" t="s">
        <v>12932</v>
      </c>
      <c r="E5870" s="195" t="s">
        <v>3</v>
      </c>
      <c r="F5870" s="195">
        <v>1493723</v>
      </c>
      <c r="G5870" s="195"/>
      <c r="H5870" s="196" t="s">
        <v>12933</v>
      </c>
      <c r="I5870" s="197">
        <v>0</v>
      </c>
      <c r="J5870" s="197">
        <v>495.86</v>
      </c>
      <c r="K5870" s="198">
        <f t="shared" si="91"/>
        <v>495.86</v>
      </c>
      <c r="L5870" s="199" t="s">
        <v>1580</v>
      </c>
    </row>
    <row r="5871" spans="1:12" ht="22.5">
      <c r="A5871" s="200">
        <v>523</v>
      </c>
      <c r="B5871" s="193" t="s">
        <v>1347</v>
      </c>
      <c r="C5871" s="194">
        <v>42843</v>
      </c>
      <c r="D5871" s="194" t="s">
        <v>12934</v>
      </c>
      <c r="E5871" s="195" t="s">
        <v>3</v>
      </c>
      <c r="F5871" s="195">
        <v>1493724</v>
      </c>
      <c r="G5871" s="195"/>
      <c r="H5871" s="196" t="s">
        <v>12935</v>
      </c>
      <c r="I5871" s="197">
        <v>0</v>
      </c>
      <c r="J5871" s="197">
        <v>552</v>
      </c>
      <c r="K5871" s="198">
        <f t="shared" si="91"/>
        <v>552</v>
      </c>
      <c r="L5871" s="199" t="s">
        <v>1580</v>
      </c>
    </row>
    <row r="5872" spans="1:12" ht="33.75">
      <c r="A5872" s="200">
        <v>222</v>
      </c>
      <c r="B5872" s="193" t="s">
        <v>1398</v>
      </c>
      <c r="C5872" s="194">
        <v>42843</v>
      </c>
      <c r="D5872" s="194" t="s">
        <v>12936</v>
      </c>
      <c r="E5872" s="195" t="s">
        <v>3</v>
      </c>
      <c r="F5872" s="195">
        <v>1493725</v>
      </c>
      <c r="G5872" s="195"/>
      <c r="H5872" s="196" t="s">
        <v>12937</v>
      </c>
      <c r="I5872" s="197">
        <v>0</v>
      </c>
      <c r="J5872" s="197">
        <v>8998.59</v>
      </c>
      <c r="K5872" s="198">
        <f t="shared" si="91"/>
        <v>8998.59</v>
      </c>
      <c r="L5872" s="199" t="s">
        <v>1580</v>
      </c>
    </row>
    <row r="5873" spans="1:12" ht="22.5">
      <c r="A5873" s="200">
        <v>523</v>
      </c>
      <c r="B5873" s="193" t="s">
        <v>1347</v>
      </c>
      <c r="C5873" s="194">
        <v>42843</v>
      </c>
      <c r="D5873" s="194" t="s">
        <v>12938</v>
      </c>
      <c r="E5873" s="195" t="s">
        <v>3</v>
      </c>
      <c r="F5873" s="195">
        <v>1493726</v>
      </c>
      <c r="G5873" s="195"/>
      <c r="H5873" s="196" t="s">
        <v>12939</v>
      </c>
      <c r="I5873" s="197">
        <v>0</v>
      </c>
      <c r="J5873" s="197">
        <v>87</v>
      </c>
      <c r="K5873" s="198">
        <f t="shared" si="91"/>
        <v>87</v>
      </c>
      <c r="L5873" s="199" t="s">
        <v>1580</v>
      </c>
    </row>
    <row r="5874" spans="1:12" ht="22.5">
      <c r="A5874" s="200">
        <v>523</v>
      </c>
      <c r="B5874" s="193" t="s">
        <v>1347</v>
      </c>
      <c r="C5874" s="194">
        <v>42843</v>
      </c>
      <c r="D5874" s="194" t="s">
        <v>12940</v>
      </c>
      <c r="E5874" s="195" t="s">
        <v>3</v>
      </c>
      <c r="F5874" s="195">
        <v>1493727</v>
      </c>
      <c r="G5874" s="195"/>
      <c r="H5874" s="196" t="s">
        <v>12941</v>
      </c>
      <c r="I5874" s="197">
        <v>0</v>
      </c>
      <c r="J5874" s="197">
        <v>2567.5</v>
      </c>
      <c r="K5874" s="198">
        <f t="shared" si="91"/>
        <v>2567.5</v>
      </c>
      <c r="L5874" s="199" t="s">
        <v>1580</v>
      </c>
    </row>
    <row r="5875" spans="1:12" ht="33.75">
      <c r="A5875" s="200">
        <v>523</v>
      </c>
      <c r="B5875" s="193" t="s">
        <v>1347</v>
      </c>
      <c r="C5875" s="194">
        <v>42843</v>
      </c>
      <c r="D5875" s="194" t="s">
        <v>12942</v>
      </c>
      <c r="E5875" s="195" t="s">
        <v>3</v>
      </c>
      <c r="F5875" s="195">
        <v>1493744</v>
      </c>
      <c r="G5875" s="195"/>
      <c r="H5875" s="196" t="s">
        <v>12943</v>
      </c>
      <c r="I5875" s="197">
        <v>0</v>
      </c>
      <c r="J5875" s="197">
        <v>505</v>
      </c>
      <c r="K5875" s="198">
        <f t="shared" si="91"/>
        <v>505</v>
      </c>
      <c r="L5875" s="199" t="s">
        <v>1580</v>
      </c>
    </row>
    <row r="5876" spans="1:12" ht="33.75">
      <c r="A5876" s="200">
        <v>670</v>
      </c>
      <c r="B5876" s="193" t="s">
        <v>1404</v>
      </c>
      <c r="C5876" s="194">
        <v>42843</v>
      </c>
      <c r="D5876" s="194" t="s">
        <v>12944</v>
      </c>
      <c r="E5876" s="195" t="s">
        <v>3</v>
      </c>
      <c r="F5876" s="195">
        <v>1493773</v>
      </c>
      <c r="G5876" s="195"/>
      <c r="H5876" s="196" t="s">
        <v>12945</v>
      </c>
      <c r="I5876" s="197">
        <v>0</v>
      </c>
      <c r="J5876" s="197">
        <v>2463.75</v>
      </c>
      <c r="K5876" s="198">
        <f t="shared" si="91"/>
        <v>2463.75</v>
      </c>
      <c r="L5876" s="199" t="s">
        <v>1580</v>
      </c>
    </row>
    <row r="5877" spans="1:12" ht="33.75">
      <c r="A5877" s="200" t="s">
        <v>628</v>
      </c>
      <c r="B5877" s="193" t="s">
        <v>627</v>
      </c>
      <c r="C5877" s="194">
        <v>42843</v>
      </c>
      <c r="D5877" s="194" t="s">
        <v>12946</v>
      </c>
      <c r="E5877" s="195" t="s">
        <v>3</v>
      </c>
      <c r="F5877" s="195">
        <v>1493668</v>
      </c>
      <c r="G5877" s="195"/>
      <c r="H5877" s="196" t="s">
        <v>12947</v>
      </c>
      <c r="I5877" s="197">
        <v>0</v>
      </c>
      <c r="J5877" s="197">
        <v>3227.7</v>
      </c>
      <c r="K5877" s="198">
        <f t="shared" si="91"/>
        <v>3227.7</v>
      </c>
      <c r="L5877" s="199" t="s">
        <v>1580</v>
      </c>
    </row>
    <row r="5878" spans="1:12" ht="22.5">
      <c r="A5878" s="200">
        <v>590</v>
      </c>
      <c r="B5878" s="193" t="s">
        <v>1420</v>
      </c>
      <c r="C5878" s="194">
        <v>42843</v>
      </c>
      <c r="D5878" s="194" t="s">
        <v>12948</v>
      </c>
      <c r="E5878" s="195" t="s">
        <v>3</v>
      </c>
      <c r="F5878" s="195">
        <v>1493718</v>
      </c>
      <c r="G5878" s="195"/>
      <c r="H5878" s="196" t="s">
        <v>12949</v>
      </c>
      <c r="I5878" s="197">
        <v>0</v>
      </c>
      <c r="J5878" s="197">
        <v>225.7</v>
      </c>
      <c r="K5878" s="198">
        <f t="shared" si="91"/>
        <v>225.7</v>
      </c>
      <c r="L5878" s="199" t="s">
        <v>1580</v>
      </c>
    </row>
    <row r="5879" spans="1:12" ht="33.75">
      <c r="A5879" s="200">
        <v>190</v>
      </c>
      <c r="B5879" s="193" t="s">
        <v>1329</v>
      </c>
      <c r="C5879" s="194">
        <v>42843</v>
      </c>
      <c r="D5879" s="194" t="s">
        <v>12950</v>
      </c>
      <c r="E5879" s="195" t="s">
        <v>3</v>
      </c>
      <c r="F5879" s="195">
        <v>1493737</v>
      </c>
      <c r="G5879" s="195"/>
      <c r="H5879" s="196" t="s">
        <v>12951</v>
      </c>
      <c r="I5879" s="197">
        <v>0</v>
      </c>
      <c r="J5879" s="197">
        <v>111</v>
      </c>
      <c r="K5879" s="198">
        <f t="shared" si="91"/>
        <v>111</v>
      </c>
      <c r="L5879" s="199" t="s">
        <v>1580</v>
      </c>
    </row>
    <row r="5880" spans="1:12" ht="33.75">
      <c r="A5880" s="200">
        <v>190</v>
      </c>
      <c r="B5880" s="193" t="s">
        <v>1329</v>
      </c>
      <c r="C5880" s="194">
        <v>42843</v>
      </c>
      <c r="D5880" s="194" t="s">
        <v>12952</v>
      </c>
      <c r="E5880" s="195" t="s">
        <v>3</v>
      </c>
      <c r="F5880" s="195">
        <v>1493739</v>
      </c>
      <c r="G5880" s="195"/>
      <c r="H5880" s="196" t="s">
        <v>12951</v>
      </c>
      <c r="I5880" s="197">
        <v>0</v>
      </c>
      <c r="J5880" s="197">
        <v>117</v>
      </c>
      <c r="K5880" s="198">
        <f t="shared" si="91"/>
        <v>117</v>
      </c>
      <c r="L5880" s="199" t="s">
        <v>1580</v>
      </c>
    </row>
    <row r="5881" spans="1:12" ht="22.5">
      <c r="A5881" s="200">
        <v>70</v>
      </c>
      <c r="B5881" s="193" t="s">
        <v>4499</v>
      </c>
      <c r="C5881" s="194">
        <v>42843</v>
      </c>
      <c r="D5881" s="194" t="s">
        <v>12953</v>
      </c>
      <c r="E5881" s="195" t="s">
        <v>3</v>
      </c>
      <c r="F5881" s="195">
        <v>1493741</v>
      </c>
      <c r="G5881" s="195"/>
      <c r="H5881" s="196" t="s">
        <v>12954</v>
      </c>
      <c r="I5881" s="197">
        <v>0</v>
      </c>
      <c r="J5881" s="197">
        <v>42.5</v>
      </c>
      <c r="K5881" s="198">
        <f t="shared" si="91"/>
        <v>42.5</v>
      </c>
      <c r="L5881" s="199" t="s">
        <v>1580</v>
      </c>
    </row>
    <row r="5882" spans="1:12" ht="22.5">
      <c r="A5882" s="200">
        <v>526</v>
      </c>
      <c r="B5882" s="193" t="s">
        <v>1411</v>
      </c>
      <c r="C5882" s="194">
        <v>42843</v>
      </c>
      <c r="D5882" s="194" t="s">
        <v>12955</v>
      </c>
      <c r="E5882" s="195" t="s">
        <v>3</v>
      </c>
      <c r="F5882" s="195">
        <v>1493751</v>
      </c>
      <c r="G5882" s="195"/>
      <c r="H5882" s="196" t="s">
        <v>6038</v>
      </c>
      <c r="I5882" s="197">
        <v>0</v>
      </c>
      <c r="J5882" s="197">
        <v>30</v>
      </c>
      <c r="K5882" s="198">
        <f t="shared" si="91"/>
        <v>30</v>
      </c>
      <c r="L5882" s="199" t="s">
        <v>1580</v>
      </c>
    </row>
    <row r="5883" spans="1:12" ht="22.5">
      <c r="A5883" s="200">
        <v>526</v>
      </c>
      <c r="B5883" s="193" t="s">
        <v>1411</v>
      </c>
      <c r="C5883" s="194">
        <v>42843</v>
      </c>
      <c r="D5883" s="194" t="s">
        <v>12956</v>
      </c>
      <c r="E5883" s="195" t="s">
        <v>3</v>
      </c>
      <c r="F5883" s="195">
        <v>1493754</v>
      </c>
      <c r="G5883" s="195"/>
      <c r="H5883" s="196" t="s">
        <v>12957</v>
      </c>
      <c r="I5883" s="197">
        <v>0</v>
      </c>
      <c r="J5883" s="197">
        <v>30</v>
      </c>
      <c r="K5883" s="198">
        <f t="shared" si="91"/>
        <v>30</v>
      </c>
      <c r="L5883" s="199" t="s">
        <v>1580</v>
      </c>
    </row>
    <row r="5884" spans="1:12" ht="22.5">
      <c r="A5884" s="200">
        <v>526</v>
      </c>
      <c r="B5884" s="193" t="s">
        <v>1411</v>
      </c>
      <c r="C5884" s="194">
        <v>42843</v>
      </c>
      <c r="D5884" s="194" t="s">
        <v>12958</v>
      </c>
      <c r="E5884" s="195" t="s">
        <v>3</v>
      </c>
      <c r="F5884" s="195">
        <v>1493756</v>
      </c>
      <c r="G5884" s="195"/>
      <c r="H5884" s="196" t="s">
        <v>12959</v>
      </c>
      <c r="I5884" s="197">
        <v>0</v>
      </c>
      <c r="J5884" s="197">
        <v>30</v>
      </c>
      <c r="K5884" s="198">
        <f t="shared" si="91"/>
        <v>30</v>
      </c>
      <c r="L5884" s="199" t="s">
        <v>1580</v>
      </c>
    </row>
    <row r="5885" spans="1:12" ht="33.75">
      <c r="A5885" s="200">
        <v>41</v>
      </c>
      <c r="B5885" s="193" t="s">
        <v>1421</v>
      </c>
      <c r="C5885" s="194">
        <v>42843</v>
      </c>
      <c r="D5885" s="194" t="s">
        <v>12960</v>
      </c>
      <c r="E5885" s="195" t="s">
        <v>3</v>
      </c>
      <c r="F5885" s="195">
        <v>1493764</v>
      </c>
      <c r="G5885" s="195"/>
      <c r="H5885" s="196" t="s">
        <v>12961</v>
      </c>
      <c r="I5885" s="197">
        <v>0</v>
      </c>
      <c r="J5885" s="197">
        <v>25</v>
      </c>
      <c r="K5885" s="198">
        <f t="shared" si="91"/>
        <v>25</v>
      </c>
      <c r="L5885" s="199" t="s">
        <v>1580</v>
      </c>
    </row>
    <row r="5886" spans="1:12" ht="33.75">
      <c r="A5886" s="200" t="s">
        <v>628</v>
      </c>
      <c r="B5886" s="193" t="s">
        <v>627</v>
      </c>
      <c r="C5886" s="194">
        <v>42843</v>
      </c>
      <c r="D5886" s="194" t="s">
        <v>12962</v>
      </c>
      <c r="E5886" s="195" t="s">
        <v>3</v>
      </c>
      <c r="F5886" s="195">
        <v>1493784</v>
      </c>
      <c r="G5886" s="195"/>
      <c r="H5886" s="196" t="s">
        <v>12963</v>
      </c>
      <c r="I5886" s="197">
        <v>0</v>
      </c>
      <c r="J5886" s="197">
        <v>412</v>
      </c>
      <c r="K5886" s="198">
        <f t="shared" si="91"/>
        <v>412</v>
      </c>
      <c r="L5886" s="199" t="s">
        <v>1580</v>
      </c>
    </row>
    <row r="5887" spans="1:12" ht="22.5">
      <c r="A5887" s="200">
        <v>46</v>
      </c>
      <c r="B5887" s="193" t="s">
        <v>1402</v>
      </c>
      <c r="C5887" s="194">
        <v>42843</v>
      </c>
      <c r="D5887" s="194" t="s">
        <v>12964</v>
      </c>
      <c r="E5887" s="195" t="s">
        <v>3</v>
      </c>
      <c r="F5887" s="195">
        <v>1493785</v>
      </c>
      <c r="G5887" s="195"/>
      <c r="H5887" s="196" t="s">
        <v>12965</v>
      </c>
      <c r="I5887" s="197">
        <v>0</v>
      </c>
      <c r="J5887" s="197">
        <v>3240</v>
      </c>
      <c r="K5887" s="198">
        <f t="shared" si="91"/>
        <v>3240</v>
      </c>
      <c r="L5887" s="199" t="s">
        <v>1580</v>
      </c>
    </row>
    <row r="5888" spans="1:12" ht="33.75">
      <c r="A5888" s="200">
        <v>20</v>
      </c>
      <c r="B5888" s="193" t="s">
        <v>1412</v>
      </c>
      <c r="C5888" s="194">
        <v>42843</v>
      </c>
      <c r="D5888" s="194" t="s">
        <v>12966</v>
      </c>
      <c r="E5888" s="195" t="s">
        <v>3</v>
      </c>
      <c r="F5888" s="195">
        <v>1493796</v>
      </c>
      <c r="G5888" s="195"/>
      <c r="H5888" s="196" t="s">
        <v>12967</v>
      </c>
      <c r="I5888" s="197">
        <v>0</v>
      </c>
      <c r="J5888" s="197">
        <v>44</v>
      </c>
      <c r="K5888" s="198">
        <f t="shared" si="91"/>
        <v>44</v>
      </c>
      <c r="L5888" s="199" t="s">
        <v>1580</v>
      </c>
    </row>
    <row r="5889" spans="1:12" ht="33.75">
      <c r="A5889" s="200">
        <v>20</v>
      </c>
      <c r="B5889" s="193" t="s">
        <v>1412</v>
      </c>
      <c r="C5889" s="194">
        <v>42843</v>
      </c>
      <c r="D5889" s="194" t="s">
        <v>12968</v>
      </c>
      <c r="E5889" s="195" t="s">
        <v>3</v>
      </c>
      <c r="F5889" s="195">
        <v>1493798</v>
      </c>
      <c r="G5889" s="195"/>
      <c r="H5889" s="196" t="s">
        <v>12969</v>
      </c>
      <c r="I5889" s="197">
        <v>0</v>
      </c>
      <c r="J5889" s="197">
        <v>44</v>
      </c>
      <c r="K5889" s="198">
        <f t="shared" si="91"/>
        <v>44</v>
      </c>
      <c r="L5889" s="199" t="s">
        <v>1580</v>
      </c>
    </row>
    <row r="5890" spans="1:12" ht="33.75">
      <c r="A5890" s="200">
        <v>41</v>
      </c>
      <c r="B5890" s="193" t="s">
        <v>1421</v>
      </c>
      <c r="C5890" s="194">
        <v>42843</v>
      </c>
      <c r="D5890" s="194" t="s">
        <v>12970</v>
      </c>
      <c r="E5890" s="195" t="s">
        <v>3</v>
      </c>
      <c r="F5890" s="195">
        <v>1493808</v>
      </c>
      <c r="G5890" s="195"/>
      <c r="H5890" s="196" t="s">
        <v>12971</v>
      </c>
      <c r="I5890" s="197">
        <v>0</v>
      </c>
      <c r="J5890" s="197">
        <v>100</v>
      </c>
      <c r="K5890" s="198">
        <f t="shared" si="91"/>
        <v>100</v>
      </c>
      <c r="L5890" s="199" t="s">
        <v>1580</v>
      </c>
    </row>
    <row r="5891" spans="1:12" ht="33.75">
      <c r="A5891" s="200">
        <v>41</v>
      </c>
      <c r="B5891" s="193" t="s">
        <v>1421</v>
      </c>
      <c r="C5891" s="194">
        <v>42843</v>
      </c>
      <c r="D5891" s="194" t="s">
        <v>12972</v>
      </c>
      <c r="E5891" s="195" t="s">
        <v>3</v>
      </c>
      <c r="F5891" s="195">
        <v>1493809</v>
      </c>
      <c r="G5891" s="195"/>
      <c r="H5891" s="196" t="s">
        <v>12973</v>
      </c>
      <c r="I5891" s="197">
        <v>0</v>
      </c>
      <c r="J5891" s="197">
        <v>192</v>
      </c>
      <c r="K5891" s="198">
        <f t="shared" si="91"/>
        <v>192</v>
      </c>
      <c r="L5891" s="199" t="s">
        <v>1580</v>
      </c>
    </row>
    <row r="5892" spans="1:12" ht="33.75">
      <c r="A5892" s="200">
        <v>203</v>
      </c>
      <c r="B5892" s="193" t="s">
        <v>1332</v>
      </c>
      <c r="C5892" s="194">
        <v>42843</v>
      </c>
      <c r="D5892" s="194" t="s">
        <v>12974</v>
      </c>
      <c r="E5892" s="195" t="s">
        <v>3</v>
      </c>
      <c r="F5892" s="195">
        <v>1493828</v>
      </c>
      <c r="G5892" s="195"/>
      <c r="H5892" s="196" t="s">
        <v>12975</v>
      </c>
      <c r="I5892" s="197">
        <v>0</v>
      </c>
      <c r="J5892" s="197">
        <v>482.3</v>
      </c>
      <c r="K5892" s="198">
        <f t="shared" si="91"/>
        <v>482.3</v>
      </c>
      <c r="L5892" s="199" t="s">
        <v>1580</v>
      </c>
    </row>
    <row r="5893" spans="1:12" ht="33.75">
      <c r="A5893" s="200">
        <v>290</v>
      </c>
      <c r="B5893" s="193" t="s">
        <v>1337</v>
      </c>
      <c r="C5893" s="194">
        <v>42843</v>
      </c>
      <c r="D5893" s="194" t="s">
        <v>12976</v>
      </c>
      <c r="E5893" s="195" t="s">
        <v>3</v>
      </c>
      <c r="F5893" s="195">
        <v>1493833</v>
      </c>
      <c r="G5893" s="195"/>
      <c r="H5893" s="196" t="s">
        <v>12977</v>
      </c>
      <c r="I5893" s="197">
        <v>0</v>
      </c>
      <c r="J5893" s="197">
        <v>60</v>
      </c>
      <c r="K5893" s="198">
        <f t="shared" si="91"/>
        <v>60</v>
      </c>
      <c r="L5893" s="199" t="s">
        <v>1580</v>
      </c>
    </row>
    <row r="5894" spans="1:12" ht="33.75">
      <c r="A5894" s="200" t="s">
        <v>628</v>
      </c>
      <c r="B5894" s="193" t="s">
        <v>627</v>
      </c>
      <c r="C5894" s="194">
        <v>42843</v>
      </c>
      <c r="D5894" s="194" t="s">
        <v>12978</v>
      </c>
      <c r="E5894" s="195" t="s">
        <v>3</v>
      </c>
      <c r="F5894" s="195">
        <v>1493836</v>
      </c>
      <c r="G5894" s="195"/>
      <c r="H5894" s="196" t="s">
        <v>12979</v>
      </c>
      <c r="I5894" s="197">
        <v>0</v>
      </c>
      <c r="J5894" s="197">
        <v>372</v>
      </c>
      <c r="K5894" s="198">
        <f t="shared" si="91"/>
        <v>372</v>
      </c>
      <c r="L5894" s="199" t="s">
        <v>1580</v>
      </c>
    </row>
    <row r="5895" spans="1:12" ht="33.75">
      <c r="A5895" s="200" t="s">
        <v>628</v>
      </c>
      <c r="B5895" s="193" t="s">
        <v>627</v>
      </c>
      <c r="C5895" s="194">
        <v>42843</v>
      </c>
      <c r="D5895" s="194" t="s">
        <v>12980</v>
      </c>
      <c r="E5895" s="195" t="s">
        <v>3</v>
      </c>
      <c r="F5895" s="195">
        <v>1493837</v>
      </c>
      <c r="G5895" s="195"/>
      <c r="H5895" s="196" t="s">
        <v>12981</v>
      </c>
      <c r="I5895" s="197">
        <v>0</v>
      </c>
      <c r="J5895" s="197">
        <v>278</v>
      </c>
      <c r="K5895" s="198">
        <f t="shared" si="91"/>
        <v>278</v>
      </c>
      <c r="L5895" s="199" t="s">
        <v>1580</v>
      </c>
    </row>
    <row r="5896" spans="1:12" ht="33.75">
      <c r="A5896" s="200" t="s">
        <v>628</v>
      </c>
      <c r="B5896" s="193" t="s">
        <v>627</v>
      </c>
      <c r="C5896" s="194">
        <v>42843</v>
      </c>
      <c r="D5896" s="194" t="s">
        <v>12982</v>
      </c>
      <c r="E5896" s="195" t="s">
        <v>3</v>
      </c>
      <c r="F5896" s="195">
        <v>1493838</v>
      </c>
      <c r="G5896" s="195"/>
      <c r="H5896" s="196" t="s">
        <v>12983</v>
      </c>
      <c r="I5896" s="197">
        <v>0</v>
      </c>
      <c r="J5896" s="197">
        <v>100</v>
      </c>
      <c r="K5896" s="198">
        <f t="shared" si="91"/>
        <v>100</v>
      </c>
      <c r="L5896" s="199" t="s">
        <v>1580</v>
      </c>
    </row>
    <row r="5897" spans="1:12" ht="33.75">
      <c r="A5897" s="200" t="s">
        <v>628</v>
      </c>
      <c r="B5897" s="193" t="s">
        <v>627</v>
      </c>
      <c r="C5897" s="194">
        <v>42843</v>
      </c>
      <c r="D5897" s="194" t="s">
        <v>12984</v>
      </c>
      <c r="E5897" s="195" t="s">
        <v>3</v>
      </c>
      <c r="F5897" s="195">
        <v>1493840</v>
      </c>
      <c r="G5897" s="195"/>
      <c r="H5897" s="196" t="s">
        <v>7036</v>
      </c>
      <c r="I5897" s="197">
        <v>0</v>
      </c>
      <c r="J5897" s="197">
        <v>5439.47</v>
      </c>
      <c r="K5897" s="198">
        <f t="shared" ref="K5897:K5960" si="92">+I5897+J5897</f>
        <v>5439.47</v>
      </c>
      <c r="L5897" s="199" t="s">
        <v>1580</v>
      </c>
    </row>
    <row r="5898" spans="1:12" ht="22.5">
      <c r="A5898" s="200">
        <v>526</v>
      </c>
      <c r="B5898" s="193" t="s">
        <v>1411</v>
      </c>
      <c r="C5898" s="194">
        <v>42843</v>
      </c>
      <c r="D5898" s="194" t="s">
        <v>12985</v>
      </c>
      <c r="E5898" s="195" t="s">
        <v>3</v>
      </c>
      <c r="F5898" s="195">
        <v>1493868</v>
      </c>
      <c r="G5898" s="195"/>
      <c r="H5898" s="196" t="s">
        <v>12986</v>
      </c>
      <c r="I5898" s="197">
        <v>0</v>
      </c>
      <c r="J5898" s="197">
        <v>122</v>
      </c>
      <c r="K5898" s="198">
        <f t="shared" si="92"/>
        <v>122</v>
      </c>
      <c r="L5898" s="199" t="s">
        <v>1580</v>
      </c>
    </row>
    <row r="5899" spans="1:12" ht="22.5">
      <c r="A5899" s="200">
        <v>526</v>
      </c>
      <c r="B5899" s="193" t="s">
        <v>1411</v>
      </c>
      <c r="C5899" s="194">
        <v>42843</v>
      </c>
      <c r="D5899" s="194" t="s">
        <v>12987</v>
      </c>
      <c r="E5899" s="195" t="s">
        <v>3</v>
      </c>
      <c r="F5899" s="195">
        <v>1493871</v>
      </c>
      <c r="G5899" s="195"/>
      <c r="H5899" s="196" t="s">
        <v>12988</v>
      </c>
      <c r="I5899" s="197">
        <v>0</v>
      </c>
      <c r="J5899" s="197">
        <v>40</v>
      </c>
      <c r="K5899" s="198">
        <f t="shared" si="92"/>
        <v>40</v>
      </c>
      <c r="L5899" s="199" t="s">
        <v>1580</v>
      </c>
    </row>
    <row r="5900" spans="1:12" ht="22.5">
      <c r="A5900" s="200">
        <v>526</v>
      </c>
      <c r="B5900" s="193" t="s">
        <v>1411</v>
      </c>
      <c r="C5900" s="194">
        <v>42843</v>
      </c>
      <c r="D5900" s="194" t="s">
        <v>12989</v>
      </c>
      <c r="E5900" s="195" t="s">
        <v>3</v>
      </c>
      <c r="F5900" s="195">
        <v>1493872</v>
      </c>
      <c r="G5900" s="195"/>
      <c r="H5900" s="196" t="s">
        <v>12990</v>
      </c>
      <c r="I5900" s="197">
        <v>0</v>
      </c>
      <c r="J5900" s="197">
        <v>40</v>
      </c>
      <c r="K5900" s="198">
        <f t="shared" si="92"/>
        <v>40</v>
      </c>
      <c r="L5900" s="199" t="s">
        <v>1580</v>
      </c>
    </row>
    <row r="5901" spans="1:12" ht="33.75">
      <c r="A5901" s="200">
        <v>41</v>
      </c>
      <c r="B5901" s="193" t="s">
        <v>1421</v>
      </c>
      <c r="C5901" s="194">
        <v>42843</v>
      </c>
      <c r="D5901" s="194" t="s">
        <v>12991</v>
      </c>
      <c r="E5901" s="195" t="s">
        <v>3</v>
      </c>
      <c r="F5901" s="195">
        <v>1493878</v>
      </c>
      <c r="G5901" s="195"/>
      <c r="H5901" s="196" t="s">
        <v>12992</v>
      </c>
      <c r="I5901" s="197">
        <v>0</v>
      </c>
      <c r="J5901" s="197">
        <v>570</v>
      </c>
      <c r="K5901" s="198">
        <f t="shared" si="92"/>
        <v>570</v>
      </c>
      <c r="L5901" s="199" t="s">
        <v>1580</v>
      </c>
    </row>
    <row r="5902" spans="1:12" ht="22.5">
      <c r="A5902" s="200">
        <v>46</v>
      </c>
      <c r="B5902" s="193" t="s">
        <v>1402</v>
      </c>
      <c r="C5902" s="194">
        <v>42843</v>
      </c>
      <c r="D5902" s="194" t="s">
        <v>12993</v>
      </c>
      <c r="E5902" s="195" t="s">
        <v>3</v>
      </c>
      <c r="F5902" s="195">
        <v>1493888</v>
      </c>
      <c r="G5902" s="195"/>
      <c r="H5902" s="196" t="s">
        <v>12994</v>
      </c>
      <c r="I5902" s="197">
        <v>0</v>
      </c>
      <c r="J5902" s="197">
        <v>41850</v>
      </c>
      <c r="K5902" s="198">
        <f t="shared" si="92"/>
        <v>41850</v>
      </c>
      <c r="L5902" s="199" t="s">
        <v>1580</v>
      </c>
    </row>
    <row r="5903" spans="1:12" ht="22.5">
      <c r="A5903" s="200">
        <v>46</v>
      </c>
      <c r="B5903" s="193" t="s">
        <v>1402</v>
      </c>
      <c r="C5903" s="194">
        <v>42843</v>
      </c>
      <c r="D5903" s="194" t="s">
        <v>12995</v>
      </c>
      <c r="E5903" s="195" t="s">
        <v>3</v>
      </c>
      <c r="F5903" s="195">
        <v>1493890</v>
      </c>
      <c r="G5903" s="195"/>
      <c r="H5903" s="196" t="s">
        <v>12996</v>
      </c>
      <c r="I5903" s="197">
        <v>0</v>
      </c>
      <c r="J5903" s="197">
        <v>12850</v>
      </c>
      <c r="K5903" s="198">
        <f t="shared" si="92"/>
        <v>12850</v>
      </c>
      <c r="L5903" s="199" t="s">
        <v>1580</v>
      </c>
    </row>
    <row r="5904" spans="1:12" ht="22.5">
      <c r="A5904" s="200">
        <v>46</v>
      </c>
      <c r="B5904" s="193" t="s">
        <v>1402</v>
      </c>
      <c r="C5904" s="194">
        <v>42843</v>
      </c>
      <c r="D5904" s="194" t="s">
        <v>12997</v>
      </c>
      <c r="E5904" s="195" t="s">
        <v>3</v>
      </c>
      <c r="F5904" s="195">
        <v>1493892</v>
      </c>
      <c r="G5904" s="195"/>
      <c r="H5904" s="196" t="s">
        <v>12998</v>
      </c>
      <c r="I5904" s="197">
        <v>0</v>
      </c>
      <c r="J5904" s="197">
        <v>953.4</v>
      </c>
      <c r="K5904" s="198">
        <f t="shared" si="92"/>
        <v>953.4</v>
      </c>
      <c r="L5904" s="199" t="s">
        <v>1580</v>
      </c>
    </row>
    <row r="5905" spans="1:12" ht="22.5">
      <c r="A5905" s="200">
        <v>46</v>
      </c>
      <c r="B5905" s="193" t="s">
        <v>1402</v>
      </c>
      <c r="C5905" s="194">
        <v>42843</v>
      </c>
      <c r="D5905" s="194" t="s">
        <v>12999</v>
      </c>
      <c r="E5905" s="195" t="s">
        <v>3</v>
      </c>
      <c r="F5905" s="195">
        <v>1493894</v>
      </c>
      <c r="G5905" s="195"/>
      <c r="H5905" s="196" t="s">
        <v>13000</v>
      </c>
      <c r="I5905" s="197">
        <v>0</v>
      </c>
      <c r="J5905" s="197">
        <v>1000</v>
      </c>
      <c r="K5905" s="198">
        <f t="shared" si="92"/>
        <v>1000</v>
      </c>
      <c r="L5905" s="199" t="s">
        <v>1580</v>
      </c>
    </row>
    <row r="5906" spans="1:12" ht="22.5">
      <c r="A5906" s="200">
        <v>46</v>
      </c>
      <c r="B5906" s="193" t="s">
        <v>1402</v>
      </c>
      <c r="C5906" s="194">
        <v>42843</v>
      </c>
      <c r="D5906" s="194" t="s">
        <v>13001</v>
      </c>
      <c r="E5906" s="195" t="s">
        <v>3</v>
      </c>
      <c r="F5906" s="195">
        <v>1493896</v>
      </c>
      <c r="G5906" s="195"/>
      <c r="H5906" s="196" t="s">
        <v>13002</v>
      </c>
      <c r="I5906" s="197">
        <v>0</v>
      </c>
      <c r="J5906" s="197">
        <v>2530</v>
      </c>
      <c r="K5906" s="198">
        <f t="shared" si="92"/>
        <v>2530</v>
      </c>
      <c r="L5906" s="199" t="s">
        <v>1580</v>
      </c>
    </row>
    <row r="5907" spans="1:12" ht="33.75">
      <c r="A5907" s="200" t="s">
        <v>628</v>
      </c>
      <c r="B5907" s="193" t="s">
        <v>627</v>
      </c>
      <c r="C5907" s="194">
        <v>42843</v>
      </c>
      <c r="D5907" s="194" t="s">
        <v>13003</v>
      </c>
      <c r="E5907" s="195" t="s">
        <v>3</v>
      </c>
      <c r="F5907" s="195">
        <v>1493904</v>
      </c>
      <c r="G5907" s="195"/>
      <c r="H5907" s="196" t="s">
        <v>13004</v>
      </c>
      <c r="I5907" s="197">
        <v>0</v>
      </c>
      <c r="J5907" s="197">
        <v>870</v>
      </c>
      <c r="K5907" s="198">
        <f t="shared" si="92"/>
        <v>870</v>
      </c>
      <c r="L5907" s="199" t="s">
        <v>1580</v>
      </c>
    </row>
    <row r="5908" spans="1:12" ht="33.75">
      <c r="A5908" s="200">
        <v>20</v>
      </c>
      <c r="B5908" s="193" t="s">
        <v>1412</v>
      </c>
      <c r="C5908" s="194">
        <v>42843</v>
      </c>
      <c r="D5908" s="194" t="s">
        <v>13005</v>
      </c>
      <c r="E5908" s="195" t="s">
        <v>3</v>
      </c>
      <c r="F5908" s="195">
        <v>1493912</v>
      </c>
      <c r="G5908" s="195"/>
      <c r="H5908" s="196" t="s">
        <v>13006</v>
      </c>
      <c r="I5908" s="197">
        <v>0</v>
      </c>
      <c r="J5908" s="197">
        <v>22</v>
      </c>
      <c r="K5908" s="198">
        <f t="shared" si="92"/>
        <v>22</v>
      </c>
      <c r="L5908" s="199" t="s">
        <v>1580</v>
      </c>
    </row>
    <row r="5909" spans="1:12" ht="22.5">
      <c r="A5909" s="200">
        <v>20</v>
      </c>
      <c r="B5909" s="193" t="s">
        <v>1412</v>
      </c>
      <c r="C5909" s="194">
        <v>42843</v>
      </c>
      <c r="D5909" s="194" t="s">
        <v>13007</v>
      </c>
      <c r="E5909" s="195" t="s">
        <v>3</v>
      </c>
      <c r="F5909" s="195">
        <v>1493915</v>
      </c>
      <c r="G5909" s="195"/>
      <c r="H5909" s="196" t="s">
        <v>13008</v>
      </c>
      <c r="I5909" s="197">
        <v>0</v>
      </c>
      <c r="J5909" s="197">
        <v>17</v>
      </c>
      <c r="K5909" s="198">
        <f t="shared" si="92"/>
        <v>17</v>
      </c>
      <c r="L5909" s="199" t="s">
        <v>1580</v>
      </c>
    </row>
    <row r="5910" spans="1:12" ht="33.75">
      <c r="A5910" s="200">
        <v>20</v>
      </c>
      <c r="B5910" s="193" t="s">
        <v>1412</v>
      </c>
      <c r="C5910" s="194">
        <v>42843</v>
      </c>
      <c r="D5910" s="194" t="s">
        <v>13009</v>
      </c>
      <c r="E5910" s="195" t="s">
        <v>3</v>
      </c>
      <c r="F5910" s="195">
        <v>1493919</v>
      </c>
      <c r="G5910" s="195"/>
      <c r="H5910" s="196" t="s">
        <v>13010</v>
      </c>
      <c r="I5910" s="197">
        <v>0</v>
      </c>
      <c r="J5910" s="197">
        <v>44</v>
      </c>
      <c r="K5910" s="198">
        <f t="shared" si="92"/>
        <v>44</v>
      </c>
      <c r="L5910" s="199" t="s">
        <v>1580</v>
      </c>
    </row>
    <row r="5911" spans="1:12" ht="33.75">
      <c r="A5911" s="200" t="s">
        <v>628</v>
      </c>
      <c r="B5911" s="193" t="s">
        <v>627</v>
      </c>
      <c r="C5911" s="194">
        <v>42843</v>
      </c>
      <c r="D5911" s="194" t="s">
        <v>13011</v>
      </c>
      <c r="E5911" s="195" t="s">
        <v>3</v>
      </c>
      <c r="F5911" s="195">
        <v>1493945</v>
      </c>
      <c r="G5911" s="195"/>
      <c r="H5911" s="196" t="s">
        <v>13012</v>
      </c>
      <c r="I5911" s="197">
        <v>0</v>
      </c>
      <c r="J5911" s="197">
        <v>260</v>
      </c>
      <c r="K5911" s="198">
        <f t="shared" si="92"/>
        <v>260</v>
      </c>
      <c r="L5911" s="199" t="s">
        <v>1580</v>
      </c>
    </row>
    <row r="5912" spans="1:12" ht="33.75">
      <c r="A5912" s="200" t="s">
        <v>628</v>
      </c>
      <c r="B5912" s="193" t="s">
        <v>627</v>
      </c>
      <c r="C5912" s="194">
        <v>42843</v>
      </c>
      <c r="D5912" s="194" t="s">
        <v>13013</v>
      </c>
      <c r="E5912" s="195" t="s">
        <v>3</v>
      </c>
      <c r="F5912" s="195">
        <v>1493953</v>
      </c>
      <c r="G5912" s="195"/>
      <c r="H5912" s="196" t="s">
        <v>13014</v>
      </c>
      <c r="I5912" s="197">
        <v>0</v>
      </c>
      <c r="J5912" s="197">
        <v>127.19</v>
      </c>
      <c r="K5912" s="198">
        <f t="shared" si="92"/>
        <v>127.19</v>
      </c>
      <c r="L5912" s="199" t="s">
        <v>1580</v>
      </c>
    </row>
    <row r="5913" spans="1:12" ht="22.5">
      <c r="A5913" s="200">
        <v>526</v>
      </c>
      <c r="B5913" s="193" t="s">
        <v>1411</v>
      </c>
      <c r="C5913" s="194">
        <v>42843</v>
      </c>
      <c r="D5913" s="194" t="s">
        <v>13015</v>
      </c>
      <c r="E5913" s="195" t="s">
        <v>3</v>
      </c>
      <c r="F5913" s="195">
        <v>1493981</v>
      </c>
      <c r="G5913" s="195"/>
      <c r="H5913" s="196" t="s">
        <v>13016</v>
      </c>
      <c r="I5913" s="197">
        <v>0</v>
      </c>
      <c r="J5913" s="197">
        <v>642.35</v>
      </c>
      <c r="K5913" s="198">
        <f t="shared" si="92"/>
        <v>642.35</v>
      </c>
      <c r="L5913" s="199" t="s">
        <v>1580</v>
      </c>
    </row>
    <row r="5914" spans="1:12" ht="33.75">
      <c r="A5914" s="200" t="s">
        <v>628</v>
      </c>
      <c r="B5914" s="193" t="s">
        <v>627</v>
      </c>
      <c r="C5914" s="194">
        <v>42843</v>
      </c>
      <c r="D5914" s="194" t="s">
        <v>13017</v>
      </c>
      <c r="E5914" s="195" t="s">
        <v>3</v>
      </c>
      <c r="F5914" s="195">
        <v>1494008</v>
      </c>
      <c r="G5914" s="195"/>
      <c r="H5914" s="196" t="s">
        <v>7072</v>
      </c>
      <c r="I5914" s="197">
        <v>0</v>
      </c>
      <c r="J5914" s="197">
        <v>200</v>
      </c>
      <c r="K5914" s="198">
        <f t="shared" si="92"/>
        <v>200</v>
      </c>
      <c r="L5914" s="199" t="s">
        <v>1580</v>
      </c>
    </row>
    <row r="5915" spans="1:12" ht="33.75">
      <c r="A5915" s="200">
        <v>41</v>
      </c>
      <c r="B5915" s="193" t="s">
        <v>1421</v>
      </c>
      <c r="C5915" s="194">
        <v>42843</v>
      </c>
      <c r="D5915" s="194" t="s">
        <v>13018</v>
      </c>
      <c r="E5915" s="195" t="s">
        <v>3</v>
      </c>
      <c r="F5915" s="195">
        <v>1494010</v>
      </c>
      <c r="G5915" s="195"/>
      <c r="H5915" s="196" t="s">
        <v>13019</v>
      </c>
      <c r="I5915" s="197">
        <v>0</v>
      </c>
      <c r="J5915" s="197">
        <v>20</v>
      </c>
      <c r="K5915" s="198">
        <f t="shared" si="92"/>
        <v>20</v>
      </c>
      <c r="L5915" s="199" t="s">
        <v>1580</v>
      </c>
    </row>
    <row r="5916" spans="1:12" ht="33.75">
      <c r="A5916" s="200">
        <v>10</v>
      </c>
      <c r="B5916" s="193" t="s">
        <v>1384</v>
      </c>
      <c r="C5916" s="194">
        <v>42844</v>
      </c>
      <c r="D5916" s="194" t="s">
        <v>13020</v>
      </c>
      <c r="E5916" s="195" t="s">
        <v>3</v>
      </c>
      <c r="F5916" s="195">
        <v>1494146</v>
      </c>
      <c r="G5916" s="195"/>
      <c r="H5916" s="196" t="s">
        <v>13021</v>
      </c>
      <c r="I5916" s="197">
        <v>0</v>
      </c>
      <c r="J5916" s="197">
        <v>13439.78</v>
      </c>
      <c r="K5916" s="198">
        <f t="shared" si="92"/>
        <v>13439.78</v>
      </c>
      <c r="L5916" s="199" t="s">
        <v>1580</v>
      </c>
    </row>
    <row r="5917" spans="1:12" ht="33.75">
      <c r="A5917" s="200">
        <v>10</v>
      </c>
      <c r="B5917" s="193" t="s">
        <v>1384</v>
      </c>
      <c r="C5917" s="194">
        <v>42844</v>
      </c>
      <c r="D5917" s="194" t="s">
        <v>13022</v>
      </c>
      <c r="E5917" s="195" t="s">
        <v>3</v>
      </c>
      <c r="F5917" s="195">
        <v>1494147</v>
      </c>
      <c r="G5917" s="195"/>
      <c r="H5917" s="196" t="s">
        <v>13023</v>
      </c>
      <c r="I5917" s="197">
        <v>0</v>
      </c>
      <c r="J5917" s="197">
        <v>13439.78</v>
      </c>
      <c r="K5917" s="198">
        <f t="shared" si="92"/>
        <v>13439.78</v>
      </c>
      <c r="L5917" s="199" t="s">
        <v>1580</v>
      </c>
    </row>
    <row r="5918" spans="1:12" ht="33.75">
      <c r="A5918" s="200">
        <v>523</v>
      </c>
      <c r="B5918" s="193" t="s">
        <v>1347</v>
      </c>
      <c r="C5918" s="194">
        <v>42844</v>
      </c>
      <c r="D5918" s="194" t="s">
        <v>13024</v>
      </c>
      <c r="E5918" s="195" t="s">
        <v>3</v>
      </c>
      <c r="F5918" s="195">
        <v>1494154</v>
      </c>
      <c r="G5918" s="195"/>
      <c r="H5918" s="196" t="s">
        <v>13025</v>
      </c>
      <c r="I5918" s="197">
        <v>0</v>
      </c>
      <c r="J5918" s="197">
        <v>216</v>
      </c>
      <c r="K5918" s="198">
        <f t="shared" si="92"/>
        <v>216</v>
      </c>
      <c r="L5918" s="199" t="s">
        <v>1580</v>
      </c>
    </row>
    <row r="5919" spans="1:12" ht="33.75">
      <c r="A5919" s="200" t="s">
        <v>628</v>
      </c>
      <c r="B5919" s="193" t="s">
        <v>627</v>
      </c>
      <c r="C5919" s="194">
        <v>42844</v>
      </c>
      <c r="D5919" s="194" t="s">
        <v>13026</v>
      </c>
      <c r="E5919" s="195" t="s">
        <v>3</v>
      </c>
      <c r="F5919" s="195">
        <v>1494167</v>
      </c>
      <c r="G5919" s="195"/>
      <c r="H5919" s="196" t="s">
        <v>13027</v>
      </c>
      <c r="I5919" s="197">
        <v>0</v>
      </c>
      <c r="J5919" s="197">
        <v>605.65</v>
      </c>
      <c r="K5919" s="198">
        <f t="shared" si="92"/>
        <v>605.65</v>
      </c>
      <c r="L5919" s="199" t="s">
        <v>1580</v>
      </c>
    </row>
    <row r="5920" spans="1:12" ht="33.75">
      <c r="A5920" s="200" t="s">
        <v>628</v>
      </c>
      <c r="B5920" s="193" t="s">
        <v>627</v>
      </c>
      <c r="C5920" s="194">
        <v>42844</v>
      </c>
      <c r="D5920" s="194" t="s">
        <v>13028</v>
      </c>
      <c r="E5920" s="195" t="s">
        <v>3</v>
      </c>
      <c r="F5920" s="195">
        <v>1494169</v>
      </c>
      <c r="G5920" s="195"/>
      <c r="H5920" s="196" t="s">
        <v>13029</v>
      </c>
      <c r="I5920" s="197">
        <v>0</v>
      </c>
      <c r="J5920" s="197">
        <v>225.15</v>
      </c>
      <c r="K5920" s="198">
        <f t="shared" si="92"/>
        <v>225.15</v>
      </c>
      <c r="L5920" s="199" t="s">
        <v>1580</v>
      </c>
    </row>
    <row r="5921" spans="1:12" ht="22.5">
      <c r="A5921" s="200">
        <v>523</v>
      </c>
      <c r="B5921" s="193" t="s">
        <v>1347</v>
      </c>
      <c r="C5921" s="194">
        <v>42844</v>
      </c>
      <c r="D5921" s="194" t="s">
        <v>13030</v>
      </c>
      <c r="E5921" s="195" t="s">
        <v>3</v>
      </c>
      <c r="F5921" s="195">
        <v>1494180</v>
      </c>
      <c r="G5921" s="195"/>
      <c r="H5921" s="196" t="s">
        <v>13031</v>
      </c>
      <c r="I5921" s="197">
        <v>0</v>
      </c>
      <c r="J5921" s="197">
        <v>85</v>
      </c>
      <c r="K5921" s="198">
        <f t="shared" si="92"/>
        <v>85</v>
      </c>
      <c r="L5921" s="199" t="s">
        <v>1580</v>
      </c>
    </row>
    <row r="5922" spans="1:12" ht="33.75">
      <c r="A5922" s="200">
        <v>680</v>
      </c>
      <c r="B5922" s="193" t="s">
        <v>6327</v>
      </c>
      <c r="C5922" s="194">
        <v>42844</v>
      </c>
      <c r="D5922" s="194" t="s">
        <v>13032</v>
      </c>
      <c r="E5922" s="195" t="s">
        <v>3</v>
      </c>
      <c r="F5922" s="195">
        <v>1494199</v>
      </c>
      <c r="G5922" s="195"/>
      <c r="H5922" s="196" t="s">
        <v>13033</v>
      </c>
      <c r="I5922" s="197">
        <v>0</v>
      </c>
      <c r="J5922" s="197">
        <v>532.71</v>
      </c>
      <c r="K5922" s="198">
        <f t="shared" si="92"/>
        <v>532.71</v>
      </c>
      <c r="L5922" s="199" t="s">
        <v>1580</v>
      </c>
    </row>
    <row r="5923" spans="1:12" ht="33.75">
      <c r="A5923" s="200">
        <v>15</v>
      </c>
      <c r="B5923" s="193" t="s">
        <v>1265</v>
      </c>
      <c r="C5923" s="194">
        <v>42844</v>
      </c>
      <c r="D5923" s="194" t="s">
        <v>13034</v>
      </c>
      <c r="E5923" s="195" t="s">
        <v>3</v>
      </c>
      <c r="F5923" s="195">
        <v>1494205</v>
      </c>
      <c r="G5923" s="195"/>
      <c r="H5923" s="196" t="s">
        <v>13035</v>
      </c>
      <c r="I5923" s="197">
        <v>0</v>
      </c>
      <c r="J5923" s="197">
        <v>156799.89000000001</v>
      </c>
      <c r="K5923" s="198">
        <f t="shared" si="92"/>
        <v>156799.89000000001</v>
      </c>
      <c r="L5923" s="199" t="s">
        <v>1580</v>
      </c>
    </row>
    <row r="5924" spans="1:12" ht="33.75">
      <c r="A5924" s="200">
        <v>222</v>
      </c>
      <c r="B5924" s="193" t="s">
        <v>1398</v>
      </c>
      <c r="C5924" s="194">
        <v>42844</v>
      </c>
      <c r="D5924" s="194" t="s">
        <v>13036</v>
      </c>
      <c r="E5924" s="195" t="s">
        <v>3</v>
      </c>
      <c r="F5924" s="195">
        <v>1494213</v>
      </c>
      <c r="G5924" s="195"/>
      <c r="H5924" s="196" t="s">
        <v>13037</v>
      </c>
      <c r="I5924" s="197">
        <v>0</v>
      </c>
      <c r="J5924" s="197">
        <v>180</v>
      </c>
      <c r="K5924" s="198">
        <f t="shared" si="92"/>
        <v>180</v>
      </c>
      <c r="L5924" s="199" t="s">
        <v>1580</v>
      </c>
    </row>
    <row r="5925" spans="1:12" ht="33.75">
      <c r="A5925" s="200">
        <v>222</v>
      </c>
      <c r="B5925" s="193" t="s">
        <v>1398</v>
      </c>
      <c r="C5925" s="194">
        <v>42844</v>
      </c>
      <c r="D5925" s="194" t="s">
        <v>13038</v>
      </c>
      <c r="E5925" s="195" t="s">
        <v>3</v>
      </c>
      <c r="F5925" s="195">
        <v>1494215</v>
      </c>
      <c r="G5925" s="195"/>
      <c r="H5925" s="196" t="s">
        <v>13039</v>
      </c>
      <c r="I5925" s="197">
        <v>0</v>
      </c>
      <c r="J5925" s="197">
        <v>44.5</v>
      </c>
      <c r="K5925" s="198">
        <f t="shared" si="92"/>
        <v>44.5</v>
      </c>
      <c r="L5925" s="199" t="s">
        <v>1580</v>
      </c>
    </row>
    <row r="5926" spans="1:12" ht="33.75">
      <c r="A5926" s="200">
        <v>222</v>
      </c>
      <c r="B5926" s="193" t="s">
        <v>1398</v>
      </c>
      <c r="C5926" s="194">
        <v>42844</v>
      </c>
      <c r="D5926" s="194" t="s">
        <v>13040</v>
      </c>
      <c r="E5926" s="195" t="s">
        <v>3</v>
      </c>
      <c r="F5926" s="195">
        <v>1494217</v>
      </c>
      <c r="G5926" s="195"/>
      <c r="H5926" s="196" t="s">
        <v>13041</v>
      </c>
      <c r="I5926" s="197">
        <v>0</v>
      </c>
      <c r="J5926" s="197">
        <v>185.5</v>
      </c>
      <c r="K5926" s="198">
        <f t="shared" si="92"/>
        <v>185.5</v>
      </c>
      <c r="L5926" s="199" t="s">
        <v>1580</v>
      </c>
    </row>
    <row r="5927" spans="1:12" ht="33.75">
      <c r="A5927" s="200">
        <v>222</v>
      </c>
      <c r="B5927" s="193" t="s">
        <v>1398</v>
      </c>
      <c r="C5927" s="194">
        <v>42844</v>
      </c>
      <c r="D5927" s="194" t="s">
        <v>13042</v>
      </c>
      <c r="E5927" s="195" t="s">
        <v>3</v>
      </c>
      <c r="F5927" s="195">
        <v>1494219</v>
      </c>
      <c r="G5927" s="195"/>
      <c r="H5927" s="196" t="s">
        <v>13043</v>
      </c>
      <c r="I5927" s="197">
        <v>0</v>
      </c>
      <c r="J5927" s="197">
        <v>726</v>
      </c>
      <c r="K5927" s="198">
        <f t="shared" si="92"/>
        <v>726</v>
      </c>
      <c r="L5927" s="199" t="s">
        <v>1580</v>
      </c>
    </row>
    <row r="5928" spans="1:12" ht="33.75">
      <c r="A5928" s="200">
        <v>222</v>
      </c>
      <c r="B5928" s="193" t="s">
        <v>1398</v>
      </c>
      <c r="C5928" s="194">
        <v>42844</v>
      </c>
      <c r="D5928" s="194" t="s">
        <v>13044</v>
      </c>
      <c r="E5928" s="195" t="s">
        <v>3</v>
      </c>
      <c r="F5928" s="195">
        <v>1494222</v>
      </c>
      <c r="G5928" s="195"/>
      <c r="H5928" s="196" t="s">
        <v>13045</v>
      </c>
      <c r="I5928" s="197">
        <v>0</v>
      </c>
      <c r="J5928" s="197">
        <v>240</v>
      </c>
      <c r="K5928" s="198">
        <f t="shared" si="92"/>
        <v>240</v>
      </c>
      <c r="L5928" s="199" t="s">
        <v>1580</v>
      </c>
    </row>
    <row r="5929" spans="1:12" ht="33.75">
      <c r="A5929" s="200">
        <v>222</v>
      </c>
      <c r="B5929" s="193" t="s">
        <v>1398</v>
      </c>
      <c r="C5929" s="194">
        <v>42844</v>
      </c>
      <c r="D5929" s="194" t="s">
        <v>13046</v>
      </c>
      <c r="E5929" s="195" t="s">
        <v>3</v>
      </c>
      <c r="F5929" s="195">
        <v>1494223</v>
      </c>
      <c r="G5929" s="195"/>
      <c r="H5929" s="196" t="s">
        <v>13047</v>
      </c>
      <c r="I5929" s="197">
        <v>0</v>
      </c>
      <c r="J5929" s="197">
        <v>556.5</v>
      </c>
      <c r="K5929" s="198">
        <f t="shared" si="92"/>
        <v>556.5</v>
      </c>
      <c r="L5929" s="199" t="s">
        <v>1580</v>
      </c>
    </row>
    <row r="5930" spans="1:12" ht="33.75">
      <c r="A5930" s="200">
        <v>222</v>
      </c>
      <c r="B5930" s="193" t="s">
        <v>1398</v>
      </c>
      <c r="C5930" s="194">
        <v>42844</v>
      </c>
      <c r="D5930" s="194" t="s">
        <v>13048</v>
      </c>
      <c r="E5930" s="195" t="s">
        <v>3</v>
      </c>
      <c r="F5930" s="195">
        <v>1494225</v>
      </c>
      <c r="G5930" s="195"/>
      <c r="H5930" s="196" t="s">
        <v>13049</v>
      </c>
      <c r="I5930" s="197">
        <v>0</v>
      </c>
      <c r="J5930" s="197">
        <v>60</v>
      </c>
      <c r="K5930" s="198">
        <f t="shared" si="92"/>
        <v>60</v>
      </c>
      <c r="L5930" s="199" t="s">
        <v>1580</v>
      </c>
    </row>
    <row r="5931" spans="1:12" ht="33.75">
      <c r="A5931" s="200">
        <v>222</v>
      </c>
      <c r="B5931" s="193" t="s">
        <v>1398</v>
      </c>
      <c r="C5931" s="194">
        <v>42844</v>
      </c>
      <c r="D5931" s="194" t="s">
        <v>13050</v>
      </c>
      <c r="E5931" s="195" t="s">
        <v>3</v>
      </c>
      <c r="F5931" s="195">
        <v>1494227</v>
      </c>
      <c r="G5931" s="195"/>
      <c r="H5931" s="196" t="s">
        <v>13051</v>
      </c>
      <c r="I5931" s="197">
        <v>0</v>
      </c>
      <c r="J5931" s="197">
        <v>9863.31</v>
      </c>
      <c r="K5931" s="198">
        <f t="shared" si="92"/>
        <v>9863.31</v>
      </c>
      <c r="L5931" s="199" t="s">
        <v>1580</v>
      </c>
    </row>
    <row r="5932" spans="1:12" ht="33.75">
      <c r="A5932" s="200">
        <v>682</v>
      </c>
      <c r="B5932" s="193" t="s">
        <v>1352</v>
      </c>
      <c r="C5932" s="194">
        <v>42844</v>
      </c>
      <c r="D5932" s="194" t="s">
        <v>13052</v>
      </c>
      <c r="E5932" s="195" t="s">
        <v>3</v>
      </c>
      <c r="F5932" s="195">
        <v>1494240</v>
      </c>
      <c r="G5932" s="195"/>
      <c r="H5932" s="196" t="s">
        <v>13053</v>
      </c>
      <c r="I5932" s="197">
        <v>0</v>
      </c>
      <c r="J5932" s="197">
        <v>20</v>
      </c>
      <c r="K5932" s="198">
        <f t="shared" si="92"/>
        <v>20</v>
      </c>
      <c r="L5932" s="199" t="s">
        <v>1580</v>
      </c>
    </row>
    <row r="5933" spans="1:12" ht="22.5">
      <c r="A5933" s="200">
        <v>526</v>
      </c>
      <c r="B5933" s="193" t="s">
        <v>1411</v>
      </c>
      <c r="C5933" s="194">
        <v>42844</v>
      </c>
      <c r="D5933" s="194" t="s">
        <v>13054</v>
      </c>
      <c r="E5933" s="195" t="s">
        <v>3</v>
      </c>
      <c r="F5933" s="195">
        <v>1494140</v>
      </c>
      <c r="G5933" s="195"/>
      <c r="H5933" s="196" t="s">
        <v>13055</v>
      </c>
      <c r="I5933" s="197">
        <v>0</v>
      </c>
      <c r="J5933" s="197">
        <v>40</v>
      </c>
      <c r="K5933" s="198">
        <f t="shared" si="92"/>
        <v>40</v>
      </c>
      <c r="L5933" s="199" t="s">
        <v>1580</v>
      </c>
    </row>
    <row r="5934" spans="1:12" ht="33.75">
      <c r="A5934" s="200">
        <v>223</v>
      </c>
      <c r="B5934" s="193" t="s">
        <v>1330</v>
      </c>
      <c r="C5934" s="194">
        <v>42844</v>
      </c>
      <c r="D5934" s="194" t="s">
        <v>13056</v>
      </c>
      <c r="E5934" s="195" t="s">
        <v>3</v>
      </c>
      <c r="F5934" s="195">
        <v>1494192</v>
      </c>
      <c r="G5934" s="195"/>
      <c r="H5934" s="196" t="s">
        <v>13057</v>
      </c>
      <c r="I5934" s="197">
        <v>0</v>
      </c>
      <c r="J5934" s="197">
        <v>90</v>
      </c>
      <c r="K5934" s="198">
        <f t="shared" si="92"/>
        <v>90</v>
      </c>
      <c r="L5934" s="199" t="s">
        <v>1580</v>
      </c>
    </row>
    <row r="5935" spans="1:12" ht="33.75">
      <c r="A5935" s="200" t="s">
        <v>628</v>
      </c>
      <c r="B5935" s="193" t="s">
        <v>627</v>
      </c>
      <c r="C5935" s="194">
        <v>42844</v>
      </c>
      <c r="D5935" s="194" t="s">
        <v>13058</v>
      </c>
      <c r="E5935" s="195" t="s">
        <v>3</v>
      </c>
      <c r="F5935" s="195">
        <v>1494207</v>
      </c>
      <c r="G5935" s="195"/>
      <c r="H5935" s="196" t="s">
        <v>13059</v>
      </c>
      <c r="I5935" s="197">
        <v>0</v>
      </c>
      <c r="J5935" s="197">
        <v>9746</v>
      </c>
      <c r="K5935" s="198">
        <f t="shared" si="92"/>
        <v>9746</v>
      </c>
      <c r="L5935" s="199" t="s">
        <v>1580</v>
      </c>
    </row>
    <row r="5936" spans="1:12" ht="22.5">
      <c r="A5936" s="200">
        <v>46</v>
      </c>
      <c r="B5936" s="193" t="s">
        <v>1402</v>
      </c>
      <c r="C5936" s="194">
        <v>42844</v>
      </c>
      <c r="D5936" s="194" t="s">
        <v>13060</v>
      </c>
      <c r="E5936" s="195" t="s">
        <v>3</v>
      </c>
      <c r="F5936" s="195">
        <v>1494208</v>
      </c>
      <c r="G5936" s="195"/>
      <c r="H5936" s="196" t="s">
        <v>13061</v>
      </c>
      <c r="I5936" s="197">
        <v>0</v>
      </c>
      <c r="J5936" s="197">
        <v>5741.94</v>
      </c>
      <c r="K5936" s="198">
        <f t="shared" si="92"/>
        <v>5741.94</v>
      </c>
      <c r="L5936" s="199" t="s">
        <v>1580</v>
      </c>
    </row>
    <row r="5937" spans="1:12" ht="33.75">
      <c r="A5937" s="200" t="s">
        <v>628</v>
      </c>
      <c r="B5937" s="193" t="s">
        <v>627</v>
      </c>
      <c r="C5937" s="194">
        <v>42844</v>
      </c>
      <c r="D5937" s="194" t="s">
        <v>13062</v>
      </c>
      <c r="E5937" s="195" t="s">
        <v>3</v>
      </c>
      <c r="F5937" s="195">
        <v>1494211</v>
      </c>
      <c r="G5937" s="195"/>
      <c r="H5937" s="196" t="s">
        <v>13063</v>
      </c>
      <c r="I5937" s="197">
        <v>0</v>
      </c>
      <c r="J5937" s="197">
        <v>2</v>
      </c>
      <c r="K5937" s="198">
        <f t="shared" si="92"/>
        <v>2</v>
      </c>
      <c r="L5937" s="199" t="s">
        <v>1580</v>
      </c>
    </row>
    <row r="5938" spans="1:12" ht="33.75">
      <c r="A5938" s="200">
        <v>133</v>
      </c>
      <c r="B5938" s="193" t="s">
        <v>1342</v>
      </c>
      <c r="C5938" s="194">
        <v>42844</v>
      </c>
      <c r="D5938" s="194" t="s">
        <v>13064</v>
      </c>
      <c r="E5938" s="195" t="s">
        <v>3</v>
      </c>
      <c r="F5938" s="195">
        <v>1494214</v>
      </c>
      <c r="G5938" s="195"/>
      <c r="H5938" s="196" t="s">
        <v>13065</v>
      </c>
      <c r="I5938" s="197">
        <v>0</v>
      </c>
      <c r="J5938" s="197">
        <v>4</v>
      </c>
      <c r="K5938" s="198">
        <f t="shared" si="92"/>
        <v>4</v>
      </c>
      <c r="L5938" s="199" t="s">
        <v>1580</v>
      </c>
    </row>
    <row r="5939" spans="1:12" ht="33.75">
      <c r="A5939" s="200">
        <v>594</v>
      </c>
      <c r="B5939" s="193" t="s">
        <v>1415</v>
      </c>
      <c r="C5939" s="194">
        <v>42844</v>
      </c>
      <c r="D5939" s="194" t="s">
        <v>13066</v>
      </c>
      <c r="E5939" s="195" t="s">
        <v>3</v>
      </c>
      <c r="F5939" s="195">
        <v>1494246</v>
      </c>
      <c r="G5939" s="195"/>
      <c r="H5939" s="196" t="s">
        <v>13067</v>
      </c>
      <c r="I5939" s="197">
        <v>0</v>
      </c>
      <c r="J5939" s="197">
        <v>288.60000000000002</v>
      </c>
      <c r="K5939" s="198">
        <f t="shared" si="92"/>
        <v>288.60000000000002</v>
      </c>
      <c r="L5939" s="199" t="s">
        <v>1580</v>
      </c>
    </row>
    <row r="5940" spans="1:12" ht="33.75">
      <c r="A5940" s="200">
        <v>41</v>
      </c>
      <c r="B5940" s="193" t="s">
        <v>1421</v>
      </c>
      <c r="C5940" s="194">
        <v>42844</v>
      </c>
      <c r="D5940" s="194" t="s">
        <v>13068</v>
      </c>
      <c r="E5940" s="195" t="s">
        <v>3</v>
      </c>
      <c r="F5940" s="195">
        <v>1494258</v>
      </c>
      <c r="G5940" s="195"/>
      <c r="H5940" s="196" t="s">
        <v>13069</v>
      </c>
      <c r="I5940" s="197">
        <v>0</v>
      </c>
      <c r="J5940" s="197">
        <v>1822.5</v>
      </c>
      <c r="K5940" s="198">
        <f t="shared" si="92"/>
        <v>1822.5</v>
      </c>
      <c r="L5940" s="199" t="s">
        <v>1580</v>
      </c>
    </row>
    <row r="5941" spans="1:12" ht="33.75">
      <c r="A5941" s="200">
        <v>203</v>
      </c>
      <c r="B5941" s="193" t="s">
        <v>1332</v>
      </c>
      <c r="C5941" s="194">
        <v>42844</v>
      </c>
      <c r="D5941" s="194" t="s">
        <v>13070</v>
      </c>
      <c r="E5941" s="195" t="s">
        <v>3</v>
      </c>
      <c r="F5941" s="195">
        <v>1494259</v>
      </c>
      <c r="G5941" s="195"/>
      <c r="H5941" s="196" t="s">
        <v>13071</v>
      </c>
      <c r="I5941" s="197">
        <v>0</v>
      </c>
      <c r="J5941" s="197">
        <v>125.5</v>
      </c>
      <c r="K5941" s="198">
        <f t="shared" si="92"/>
        <v>125.5</v>
      </c>
      <c r="L5941" s="199" t="s">
        <v>1580</v>
      </c>
    </row>
    <row r="5942" spans="1:12" ht="33.75">
      <c r="A5942" s="200">
        <v>203</v>
      </c>
      <c r="B5942" s="193" t="s">
        <v>1332</v>
      </c>
      <c r="C5942" s="194">
        <v>42844</v>
      </c>
      <c r="D5942" s="194" t="s">
        <v>13072</v>
      </c>
      <c r="E5942" s="195" t="s">
        <v>3</v>
      </c>
      <c r="F5942" s="195">
        <v>1494260</v>
      </c>
      <c r="G5942" s="195"/>
      <c r="H5942" s="196" t="s">
        <v>13073</v>
      </c>
      <c r="I5942" s="197">
        <v>0</v>
      </c>
      <c r="J5942" s="197">
        <v>125.5</v>
      </c>
      <c r="K5942" s="198">
        <f t="shared" si="92"/>
        <v>125.5</v>
      </c>
      <c r="L5942" s="199" t="s">
        <v>1580</v>
      </c>
    </row>
    <row r="5943" spans="1:12" ht="22.5">
      <c r="A5943" s="200">
        <v>51</v>
      </c>
      <c r="B5943" s="193" t="s">
        <v>8524</v>
      </c>
      <c r="C5943" s="194">
        <v>42844</v>
      </c>
      <c r="D5943" s="194" t="s">
        <v>13074</v>
      </c>
      <c r="E5943" s="195" t="s">
        <v>3</v>
      </c>
      <c r="F5943" s="195">
        <v>1494276</v>
      </c>
      <c r="G5943" s="195"/>
      <c r="H5943" s="196" t="s">
        <v>13075</v>
      </c>
      <c r="I5943" s="197">
        <v>0</v>
      </c>
      <c r="J5943" s="197">
        <v>3500</v>
      </c>
      <c r="K5943" s="198">
        <f t="shared" si="92"/>
        <v>3500</v>
      </c>
      <c r="L5943" s="199" t="s">
        <v>1580</v>
      </c>
    </row>
    <row r="5944" spans="1:12" ht="33.75">
      <c r="A5944" s="200" t="s">
        <v>628</v>
      </c>
      <c r="B5944" s="193" t="s">
        <v>627</v>
      </c>
      <c r="C5944" s="194">
        <v>42844</v>
      </c>
      <c r="D5944" s="194" t="s">
        <v>13076</v>
      </c>
      <c r="E5944" s="195" t="s">
        <v>3</v>
      </c>
      <c r="F5944" s="195">
        <v>1494282</v>
      </c>
      <c r="G5944" s="195"/>
      <c r="H5944" s="196" t="s">
        <v>13077</v>
      </c>
      <c r="I5944" s="197">
        <v>0</v>
      </c>
      <c r="J5944" s="197">
        <v>0.15</v>
      </c>
      <c r="K5944" s="198">
        <f t="shared" si="92"/>
        <v>0.15</v>
      </c>
      <c r="L5944" s="199" t="s">
        <v>1580</v>
      </c>
    </row>
    <row r="5945" spans="1:12" ht="22.5">
      <c r="A5945" s="200">
        <v>16</v>
      </c>
      <c r="B5945" s="193" t="s">
        <v>1405</v>
      </c>
      <c r="C5945" s="194">
        <v>42844</v>
      </c>
      <c r="D5945" s="194" t="s">
        <v>13078</v>
      </c>
      <c r="E5945" s="195" t="s">
        <v>3</v>
      </c>
      <c r="F5945" s="195">
        <v>1494294</v>
      </c>
      <c r="G5945" s="195"/>
      <c r="H5945" s="196" t="s">
        <v>13079</v>
      </c>
      <c r="I5945" s="197">
        <v>0</v>
      </c>
      <c r="J5945" s="197">
        <v>3404</v>
      </c>
      <c r="K5945" s="198">
        <f t="shared" si="92"/>
        <v>3404</v>
      </c>
      <c r="L5945" s="199" t="s">
        <v>1580</v>
      </c>
    </row>
    <row r="5946" spans="1:12" ht="22.5">
      <c r="A5946" s="200">
        <v>670</v>
      </c>
      <c r="B5946" s="193" t="s">
        <v>1404</v>
      </c>
      <c r="C5946" s="194">
        <v>42844</v>
      </c>
      <c r="D5946" s="194" t="s">
        <v>13080</v>
      </c>
      <c r="E5946" s="195" t="s">
        <v>3</v>
      </c>
      <c r="F5946" s="195">
        <v>1494299</v>
      </c>
      <c r="G5946" s="195"/>
      <c r="H5946" s="196" t="s">
        <v>13081</v>
      </c>
      <c r="I5946" s="197">
        <v>0</v>
      </c>
      <c r="J5946" s="197">
        <v>371</v>
      </c>
      <c r="K5946" s="198">
        <f t="shared" si="92"/>
        <v>371</v>
      </c>
      <c r="L5946" s="199" t="s">
        <v>1580</v>
      </c>
    </row>
    <row r="5947" spans="1:12" ht="22.5">
      <c r="A5947" s="200">
        <v>78</v>
      </c>
      <c r="B5947" s="193" t="s">
        <v>4544</v>
      </c>
      <c r="C5947" s="194">
        <v>42844</v>
      </c>
      <c r="D5947" s="194" t="s">
        <v>13082</v>
      </c>
      <c r="E5947" s="195" t="s">
        <v>3</v>
      </c>
      <c r="F5947" s="195">
        <v>1494304</v>
      </c>
      <c r="G5947" s="195"/>
      <c r="H5947" s="196" t="s">
        <v>13083</v>
      </c>
      <c r="I5947" s="197">
        <v>0</v>
      </c>
      <c r="J5947" s="197">
        <v>3886.85</v>
      </c>
      <c r="K5947" s="198">
        <f t="shared" si="92"/>
        <v>3886.85</v>
      </c>
      <c r="L5947" s="199" t="s">
        <v>1580</v>
      </c>
    </row>
    <row r="5948" spans="1:12" ht="22.5">
      <c r="A5948" s="200">
        <v>16</v>
      </c>
      <c r="B5948" s="193" t="s">
        <v>1405</v>
      </c>
      <c r="C5948" s="194">
        <v>42844</v>
      </c>
      <c r="D5948" s="194" t="s">
        <v>13084</v>
      </c>
      <c r="E5948" s="195" t="s">
        <v>3</v>
      </c>
      <c r="F5948" s="195">
        <v>1494314</v>
      </c>
      <c r="G5948" s="195"/>
      <c r="H5948" s="196" t="s">
        <v>13085</v>
      </c>
      <c r="I5948" s="197">
        <v>0</v>
      </c>
      <c r="J5948" s="197">
        <v>305</v>
      </c>
      <c r="K5948" s="198">
        <f t="shared" si="92"/>
        <v>305</v>
      </c>
      <c r="L5948" s="199" t="s">
        <v>1580</v>
      </c>
    </row>
    <row r="5949" spans="1:12" ht="22.5">
      <c r="A5949" s="200">
        <v>290</v>
      </c>
      <c r="B5949" s="193" t="s">
        <v>1337</v>
      </c>
      <c r="C5949" s="194">
        <v>42844</v>
      </c>
      <c r="D5949" s="194" t="s">
        <v>13086</v>
      </c>
      <c r="E5949" s="195" t="s">
        <v>3</v>
      </c>
      <c r="F5949" s="195">
        <v>1494316</v>
      </c>
      <c r="G5949" s="195"/>
      <c r="H5949" s="196" t="s">
        <v>13087</v>
      </c>
      <c r="I5949" s="197">
        <v>0</v>
      </c>
      <c r="J5949" s="197">
        <v>15</v>
      </c>
      <c r="K5949" s="198">
        <f t="shared" si="92"/>
        <v>15</v>
      </c>
      <c r="L5949" s="199" t="s">
        <v>1580</v>
      </c>
    </row>
    <row r="5950" spans="1:12" ht="33.75">
      <c r="A5950" s="200">
        <v>190</v>
      </c>
      <c r="B5950" s="193" t="s">
        <v>1329</v>
      </c>
      <c r="C5950" s="194">
        <v>42844</v>
      </c>
      <c r="D5950" s="194" t="s">
        <v>13088</v>
      </c>
      <c r="E5950" s="195" t="s">
        <v>3</v>
      </c>
      <c r="F5950" s="195">
        <v>1494325</v>
      </c>
      <c r="G5950" s="195"/>
      <c r="H5950" s="196" t="s">
        <v>13089</v>
      </c>
      <c r="I5950" s="197">
        <v>0</v>
      </c>
      <c r="J5950" s="197">
        <v>111</v>
      </c>
      <c r="K5950" s="198">
        <f t="shared" si="92"/>
        <v>111</v>
      </c>
      <c r="L5950" s="199" t="s">
        <v>1580</v>
      </c>
    </row>
    <row r="5951" spans="1:12" ht="33.75">
      <c r="A5951" s="200">
        <v>190</v>
      </c>
      <c r="B5951" s="193" t="s">
        <v>1329</v>
      </c>
      <c r="C5951" s="194">
        <v>42844</v>
      </c>
      <c r="D5951" s="194" t="s">
        <v>13090</v>
      </c>
      <c r="E5951" s="195" t="s">
        <v>3</v>
      </c>
      <c r="F5951" s="195">
        <v>1494329</v>
      </c>
      <c r="G5951" s="195"/>
      <c r="H5951" s="196" t="s">
        <v>13089</v>
      </c>
      <c r="I5951" s="197">
        <v>0</v>
      </c>
      <c r="J5951" s="197">
        <v>111</v>
      </c>
      <c r="K5951" s="198">
        <f t="shared" si="92"/>
        <v>111</v>
      </c>
      <c r="L5951" s="199" t="s">
        <v>1580</v>
      </c>
    </row>
    <row r="5952" spans="1:12" ht="33.75">
      <c r="A5952" s="200">
        <v>190</v>
      </c>
      <c r="B5952" s="193" t="s">
        <v>1329</v>
      </c>
      <c r="C5952" s="194">
        <v>42844</v>
      </c>
      <c r="D5952" s="194" t="s">
        <v>13091</v>
      </c>
      <c r="E5952" s="195" t="s">
        <v>3</v>
      </c>
      <c r="F5952" s="195">
        <v>1494332</v>
      </c>
      <c r="G5952" s="195"/>
      <c r="H5952" s="196" t="s">
        <v>13092</v>
      </c>
      <c r="I5952" s="197">
        <v>0</v>
      </c>
      <c r="J5952" s="197">
        <v>111</v>
      </c>
      <c r="K5952" s="198">
        <f t="shared" si="92"/>
        <v>111</v>
      </c>
      <c r="L5952" s="199" t="s">
        <v>1580</v>
      </c>
    </row>
    <row r="5953" spans="1:12" ht="33.75">
      <c r="A5953" s="200">
        <v>190</v>
      </c>
      <c r="B5953" s="193" t="s">
        <v>1329</v>
      </c>
      <c r="C5953" s="194">
        <v>42844</v>
      </c>
      <c r="D5953" s="194" t="s">
        <v>13093</v>
      </c>
      <c r="E5953" s="195" t="s">
        <v>3</v>
      </c>
      <c r="F5953" s="195">
        <v>1494334</v>
      </c>
      <c r="G5953" s="195"/>
      <c r="H5953" s="196" t="s">
        <v>13094</v>
      </c>
      <c r="I5953" s="197">
        <v>0</v>
      </c>
      <c r="J5953" s="197">
        <v>111</v>
      </c>
      <c r="K5953" s="198">
        <f t="shared" si="92"/>
        <v>111</v>
      </c>
      <c r="L5953" s="199" t="s">
        <v>1580</v>
      </c>
    </row>
    <row r="5954" spans="1:12" ht="33.75">
      <c r="A5954" s="200">
        <v>132</v>
      </c>
      <c r="B5954" s="193" t="s">
        <v>1414</v>
      </c>
      <c r="C5954" s="194">
        <v>42844</v>
      </c>
      <c r="D5954" s="194" t="s">
        <v>13095</v>
      </c>
      <c r="E5954" s="195" t="s">
        <v>3</v>
      </c>
      <c r="F5954" s="195">
        <v>1494337</v>
      </c>
      <c r="G5954" s="195"/>
      <c r="H5954" s="196" t="s">
        <v>13096</v>
      </c>
      <c r="I5954" s="197">
        <v>0</v>
      </c>
      <c r="J5954" s="197">
        <v>310</v>
      </c>
      <c r="K5954" s="198">
        <f t="shared" si="92"/>
        <v>310</v>
      </c>
      <c r="L5954" s="199" t="s">
        <v>1580</v>
      </c>
    </row>
    <row r="5955" spans="1:12" ht="33.75">
      <c r="A5955" s="200">
        <v>132</v>
      </c>
      <c r="B5955" s="193" t="s">
        <v>1414</v>
      </c>
      <c r="C5955" s="194">
        <v>42844</v>
      </c>
      <c r="D5955" s="194" t="s">
        <v>13097</v>
      </c>
      <c r="E5955" s="195" t="s">
        <v>3</v>
      </c>
      <c r="F5955" s="195">
        <v>1494338</v>
      </c>
      <c r="G5955" s="195"/>
      <c r="H5955" s="196" t="s">
        <v>13098</v>
      </c>
      <c r="I5955" s="197">
        <v>0</v>
      </c>
      <c r="J5955" s="197">
        <v>897.6</v>
      </c>
      <c r="K5955" s="198">
        <f t="shared" si="92"/>
        <v>897.6</v>
      </c>
      <c r="L5955" s="199" t="s">
        <v>1580</v>
      </c>
    </row>
    <row r="5956" spans="1:12" ht="22.5">
      <c r="A5956" s="200">
        <v>586</v>
      </c>
      <c r="B5956" s="193" t="s">
        <v>1399</v>
      </c>
      <c r="C5956" s="194">
        <v>42844</v>
      </c>
      <c r="D5956" s="194" t="s">
        <v>13099</v>
      </c>
      <c r="E5956" s="195" t="s">
        <v>3</v>
      </c>
      <c r="F5956" s="195">
        <v>1494360</v>
      </c>
      <c r="G5956" s="195"/>
      <c r="H5956" s="196" t="s">
        <v>13100</v>
      </c>
      <c r="I5956" s="197">
        <v>0</v>
      </c>
      <c r="J5956" s="197">
        <v>8231.26</v>
      </c>
      <c r="K5956" s="198">
        <f t="shared" si="92"/>
        <v>8231.26</v>
      </c>
      <c r="L5956" s="199" t="s">
        <v>1580</v>
      </c>
    </row>
    <row r="5957" spans="1:12" ht="33.75">
      <c r="A5957" s="200" t="s">
        <v>628</v>
      </c>
      <c r="B5957" s="193" t="s">
        <v>627</v>
      </c>
      <c r="C5957" s="194">
        <v>42844</v>
      </c>
      <c r="D5957" s="194" t="s">
        <v>13101</v>
      </c>
      <c r="E5957" s="195" t="s">
        <v>3</v>
      </c>
      <c r="F5957" s="195">
        <v>1494366</v>
      </c>
      <c r="G5957" s="195"/>
      <c r="H5957" s="196" t="s">
        <v>13102</v>
      </c>
      <c r="I5957" s="197">
        <v>0</v>
      </c>
      <c r="J5957" s="197">
        <v>0.75</v>
      </c>
      <c r="K5957" s="198">
        <f t="shared" si="92"/>
        <v>0.75</v>
      </c>
      <c r="L5957" s="199" t="s">
        <v>1580</v>
      </c>
    </row>
    <row r="5958" spans="1:12" ht="33.75">
      <c r="A5958" s="200">
        <v>16</v>
      </c>
      <c r="B5958" s="193" t="s">
        <v>1405</v>
      </c>
      <c r="C5958" s="194">
        <v>42844</v>
      </c>
      <c r="D5958" s="194" t="s">
        <v>13103</v>
      </c>
      <c r="E5958" s="195" t="s">
        <v>3</v>
      </c>
      <c r="F5958" s="195">
        <v>1494367</v>
      </c>
      <c r="G5958" s="195"/>
      <c r="H5958" s="196" t="s">
        <v>13104</v>
      </c>
      <c r="I5958" s="197">
        <v>0</v>
      </c>
      <c r="J5958" s="197">
        <v>100</v>
      </c>
      <c r="K5958" s="198">
        <f t="shared" si="92"/>
        <v>100</v>
      </c>
      <c r="L5958" s="199" t="s">
        <v>1580</v>
      </c>
    </row>
    <row r="5959" spans="1:12" ht="33.75">
      <c r="A5959" s="200" t="s">
        <v>628</v>
      </c>
      <c r="B5959" s="193" t="s">
        <v>627</v>
      </c>
      <c r="C5959" s="194">
        <v>42844</v>
      </c>
      <c r="D5959" s="194" t="s">
        <v>13105</v>
      </c>
      <c r="E5959" s="195" t="s">
        <v>3</v>
      </c>
      <c r="F5959" s="195">
        <v>1494382</v>
      </c>
      <c r="G5959" s="195"/>
      <c r="H5959" s="196" t="s">
        <v>13106</v>
      </c>
      <c r="I5959" s="197">
        <v>0</v>
      </c>
      <c r="J5959" s="197">
        <v>199.44</v>
      </c>
      <c r="K5959" s="198">
        <f t="shared" si="92"/>
        <v>199.44</v>
      </c>
      <c r="L5959" s="199" t="s">
        <v>1580</v>
      </c>
    </row>
    <row r="5960" spans="1:12" ht="33.75">
      <c r="A5960" s="200" t="s">
        <v>628</v>
      </c>
      <c r="B5960" s="193" t="s">
        <v>627</v>
      </c>
      <c r="C5960" s="194">
        <v>42844</v>
      </c>
      <c r="D5960" s="194" t="s">
        <v>13107</v>
      </c>
      <c r="E5960" s="195" t="s">
        <v>3</v>
      </c>
      <c r="F5960" s="195">
        <v>1494383</v>
      </c>
      <c r="G5960" s="195"/>
      <c r="H5960" s="196" t="s">
        <v>13108</v>
      </c>
      <c r="I5960" s="197">
        <v>0</v>
      </c>
      <c r="J5960" s="197">
        <v>239.47</v>
      </c>
      <c r="K5960" s="198">
        <f t="shared" si="92"/>
        <v>239.47</v>
      </c>
      <c r="L5960" s="199" t="s">
        <v>1580</v>
      </c>
    </row>
    <row r="5961" spans="1:12" ht="33.75">
      <c r="A5961" s="200">
        <v>20</v>
      </c>
      <c r="B5961" s="193" t="s">
        <v>1412</v>
      </c>
      <c r="C5961" s="194">
        <v>42844</v>
      </c>
      <c r="D5961" s="194" t="s">
        <v>13109</v>
      </c>
      <c r="E5961" s="195" t="s">
        <v>3</v>
      </c>
      <c r="F5961" s="195">
        <v>1494394</v>
      </c>
      <c r="G5961" s="195"/>
      <c r="H5961" s="196" t="s">
        <v>13110</v>
      </c>
      <c r="I5961" s="197">
        <v>0</v>
      </c>
      <c r="J5961" s="197">
        <v>45</v>
      </c>
      <c r="K5961" s="198">
        <f t="shared" ref="K5961:K6024" si="93">+I5961+J5961</f>
        <v>45</v>
      </c>
      <c r="L5961" s="199" t="s">
        <v>1580</v>
      </c>
    </row>
    <row r="5962" spans="1:12" ht="33.75">
      <c r="A5962" s="200">
        <v>20</v>
      </c>
      <c r="B5962" s="193" t="s">
        <v>1412</v>
      </c>
      <c r="C5962" s="194">
        <v>42844</v>
      </c>
      <c r="D5962" s="194" t="s">
        <v>13111</v>
      </c>
      <c r="E5962" s="195" t="s">
        <v>3</v>
      </c>
      <c r="F5962" s="195">
        <v>1494395</v>
      </c>
      <c r="G5962" s="195"/>
      <c r="H5962" s="196" t="s">
        <v>13110</v>
      </c>
      <c r="I5962" s="197">
        <v>0</v>
      </c>
      <c r="J5962" s="197">
        <v>11</v>
      </c>
      <c r="K5962" s="198">
        <f t="shared" si="93"/>
        <v>11</v>
      </c>
      <c r="L5962" s="199" t="s">
        <v>1580</v>
      </c>
    </row>
    <row r="5963" spans="1:12" ht="33.75">
      <c r="A5963" s="200">
        <v>20</v>
      </c>
      <c r="B5963" s="193" t="s">
        <v>1412</v>
      </c>
      <c r="C5963" s="194">
        <v>42844</v>
      </c>
      <c r="D5963" s="194" t="s">
        <v>13112</v>
      </c>
      <c r="E5963" s="195" t="s">
        <v>3</v>
      </c>
      <c r="F5963" s="195">
        <v>1494398</v>
      </c>
      <c r="G5963" s="195"/>
      <c r="H5963" s="196" t="s">
        <v>13113</v>
      </c>
      <c r="I5963" s="197">
        <v>0</v>
      </c>
      <c r="J5963" s="197">
        <v>45</v>
      </c>
      <c r="K5963" s="198">
        <f t="shared" si="93"/>
        <v>45</v>
      </c>
      <c r="L5963" s="199" t="s">
        <v>1580</v>
      </c>
    </row>
    <row r="5964" spans="1:12" ht="33.75">
      <c r="A5964" s="200">
        <v>20</v>
      </c>
      <c r="B5964" s="193" t="s">
        <v>1412</v>
      </c>
      <c r="C5964" s="194">
        <v>42844</v>
      </c>
      <c r="D5964" s="194" t="s">
        <v>13114</v>
      </c>
      <c r="E5964" s="195" t="s">
        <v>3</v>
      </c>
      <c r="F5964" s="195">
        <v>1494399</v>
      </c>
      <c r="G5964" s="195"/>
      <c r="H5964" s="196" t="s">
        <v>13115</v>
      </c>
      <c r="I5964" s="197">
        <v>0</v>
      </c>
      <c r="J5964" s="197">
        <v>11</v>
      </c>
      <c r="K5964" s="198">
        <f t="shared" si="93"/>
        <v>11</v>
      </c>
      <c r="L5964" s="199" t="s">
        <v>1580</v>
      </c>
    </row>
    <row r="5965" spans="1:12" ht="33.75">
      <c r="A5965" s="200">
        <v>20</v>
      </c>
      <c r="B5965" s="193" t="s">
        <v>1412</v>
      </c>
      <c r="C5965" s="194">
        <v>42844</v>
      </c>
      <c r="D5965" s="194" t="s">
        <v>13116</v>
      </c>
      <c r="E5965" s="195" t="s">
        <v>3</v>
      </c>
      <c r="F5965" s="195">
        <v>1494401</v>
      </c>
      <c r="G5965" s="195"/>
      <c r="H5965" s="196" t="s">
        <v>13117</v>
      </c>
      <c r="I5965" s="197">
        <v>0</v>
      </c>
      <c r="J5965" s="197">
        <v>45</v>
      </c>
      <c r="K5965" s="198">
        <f t="shared" si="93"/>
        <v>45</v>
      </c>
      <c r="L5965" s="199" t="s">
        <v>1580</v>
      </c>
    </row>
    <row r="5966" spans="1:12" ht="33.75">
      <c r="A5966" s="200">
        <v>20</v>
      </c>
      <c r="B5966" s="193" t="s">
        <v>1412</v>
      </c>
      <c r="C5966" s="194">
        <v>42844</v>
      </c>
      <c r="D5966" s="194" t="s">
        <v>13118</v>
      </c>
      <c r="E5966" s="195" t="s">
        <v>3</v>
      </c>
      <c r="F5966" s="195">
        <v>1494402</v>
      </c>
      <c r="G5966" s="195"/>
      <c r="H5966" s="196" t="s">
        <v>13119</v>
      </c>
      <c r="I5966" s="197">
        <v>0</v>
      </c>
      <c r="J5966" s="197">
        <v>11</v>
      </c>
      <c r="K5966" s="198">
        <f t="shared" si="93"/>
        <v>11</v>
      </c>
      <c r="L5966" s="199" t="s">
        <v>1580</v>
      </c>
    </row>
    <row r="5967" spans="1:12" ht="33.75">
      <c r="A5967" s="200">
        <v>70</v>
      </c>
      <c r="B5967" s="193" t="s">
        <v>4499</v>
      </c>
      <c r="C5967" s="194">
        <v>42845</v>
      </c>
      <c r="D5967" s="194" t="s">
        <v>13120</v>
      </c>
      <c r="E5967" s="195" t="s">
        <v>3</v>
      </c>
      <c r="F5967" s="195">
        <v>1494542</v>
      </c>
      <c r="G5967" s="195"/>
      <c r="H5967" s="196" t="s">
        <v>13121</v>
      </c>
      <c r="I5967" s="197">
        <v>0</v>
      </c>
      <c r="J5967" s="197">
        <v>0.65</v>
      </c>
      <c r="K5967" s="198">
        <f t="shared" si="93"/>
        <v>0.65</v>
      </c>
      <c r="L5967" s="199" t="s">
        <v>1580</v>
      </c>
    </row>
    <row r="5968" spans="1:12" ht="33.75">
      <c r="A5968" s="200">
        <v>70</v>
      </c>
      <c r="B5968" s="193" t="s">
        <v>4499</v>
      </c>
      <c r="C5968" s="194">
        <v>42845</v>
      </c>
      <c r="D5968" s="194" t="s">
        <v>13122</v>
      </c>
      <c r="E5968" s="195" t="s">
        <v>3</v>
      </c>
      <c r="F5968" s="195">
        <v>1494547</v>
      </c>
      <c r="G5968" s="195"/>
      <c r="H5968" s="196" t="s">
        <v>13123</v>
      </c>
      <c r="I5968" s="197">
        <v>0</v>
      </c>
      <c r="J5968" s="197">
        <v>500</v>
      </c>
      <c r="K5968" s="198">
        <f t="shared" si="93"/>
        <v>500</v>
      </c>
      <c r="L5968" s="199" t="s">
        <v>8305</v>
      </c>
    </row>
    <row r="5969" spans="1:12" ht="33.75">
      <c r="A5969" s="200">
        <v>253</v>
      </c>
      <c r="B5969" s="193" t="s">
        <v>5020</v>
      </c>
      <c r="C5969" s="194">
        <v>42845</v>
      </c>
      <c r="D5969" s="194" t="s">
        <v>13124</v>
      </c>
      <c r="E5969" s="195" t="s">
        <v>3</v>
      </c>
      <c r="F5969" s="195">
        <v>1494558</v>
      </c>
      <c r="G5969" s="195"/>
      <c r="H5969" s="196" t="s">
        <v>13125</v>
      </c>
      <c r="I5969" s="197">
        <v>0</v>
      </c>
      <c r="J5969" s="197">
        <v>372583</v>
      </c>
      <c r="K5969" s="198">
        <f t="shared" si="93"/>
        <v>372583</v>
      </c>
      <c r="L5969" s="199" t="s">
        <v>1580</v>
      </c>
    </row>
    <row r="5970" spans="1:12" ht="33.75">
      <c r="A5970" s="200">
        <v>163</v>
      </c>
      <c r="B5970" s="193" t="s">
        <v>1340</v>
      </c>
      <c r="C5970" s="194">
        <v>42845</v>
      </c>
      <c r="D5970" s="194" t="s">
        <v>13126</v>
      </c>
      <c r="E5970" s="195" t="s">
        <v>3</v>
      </c>
      <c r="F5970" s="195">
        <v>1494614</v>
      </c>
      <c r="G5970" s="195"/>
      <c r="H5970" s="196" t="s">
        <v>13127</v>
      </c>
      <c r="I5970" s="197">
        <v>0</v>
      </c>
      <c r="J5970" s="197">
        <v>108</v>
      </c>
      <c r="K5970" s="198">
        <f t="shared" si="93"/>
        <v>108</v>
      </c>
      <c r="L5970" s="199" t="s">
        <v>1580</v>
      </c>
    </row>
    <row r="5971" spans="1:12" ht="33.75">
      <c r="A5971" s="200">
        <v>254</v>
      </c>
      <c r="B5971" s="193" t="s">
        <v>1335</v>
      </c>
      <c r="C5971" s="194">
        <v>42845</v>
      </c>
      <c r="D5971" s="194" t="s">
        <v>13128</v>
      </c>
      <c r="E5971" s="195" t="s">
        <v>3</v>
      </c>
      <c r="F5971" s="195">
        <v>1494618</v>
      </c>
      <c r="G5971" s="195"/>
      <c r="H5971" s="196" t="s">
        <v>13129</v>
      </c>
      <c r="I5971" s="197">
        <v>0</v>
      </c>
      <c r="J5971" s="197">
        <v>84193</v>
      </c>
      <c r="K5971" s="198">
        <f t="shared" si="93"/>
        <v>84193</v>
      </c>
      <c r="L5971" s="199" t="s">
        <v>1580</v>
      </c>
    </row>
    <row r="5972" spans="1:12" ht="33.75">
      <c r="A5972" s="200">
        <v>254</v>
      </c>
      <c r="B5972" s="193" t="s">
        <v>1335</v>
      </c>
      <c r="C5972" s="194">
        <v>42845</v>
      </c>
      <c r="D5972" s="194" t="s">
        <v>13130</v>
      </c>
      <c r="E5972" s="195" t="s">
        <v>3</v>
      </c>
      <c r="F5972" s="195">
        <v>1494619</v>
      </c>
      <c r="G5972" s="195"/>
      <c r="H5972" s="196" t="s">
        <v>13131</v>
      </c>
      <c r="I5972" s="197">
        <v>0</v>
      </c>
      <c r="J5972" s="197">
        <v>119051</v>
      </c>
      <c r="K5972" s="198">
        <f t="shared" si="93"/>
        <v>119051</v>
      </c>
      <c r="L5972" s="199" t="s">
        <v>1580</v>
      </c>
    </row>
    <row r="5973" spans="1:12" ht="22.5">
      <c r="A5973" s="200">
        <v>254</v>
      </c>
      <c r="B5973" s="193" t="s">
        <v>1335</v>
      </c>
      <c r="C5973" s="194">
        <v>42845</v>
      </c>
      <c r="D5973" s="194" t="s">
        <v>13132</v>
      </c>
      <c r="E5973" s="195" t="s">
        <v>3</v>
      </c>
      <c r="F5973" s="195">
        <v>1494622</v>
      </c>
      <c r="G5973" s="195"/>
      <c r="H5973" s="196" t="s">
        <v>13133</v>
      </c>
      <c r="I5973" s="197">
        <v>0</v>
      </c>
      <c r="J5973" s="197">
        <v>300</v>
      </c>
      <c r="K5973" s="198">
        <f t="shared" si="93"/>
        <v>300</v>
      </c>
      <c r="L5973" s="199" t="s">
        <v>1580</v>
      </c>
    </row>
    <row r="5974" spans="1:12" ht="33.75">
      <c r="A5974" s="200">
        <v>526</v>
      </c>
      <c r="B5974" s="193" t="s">
        <v>1411</v>
      </c>
      <c r="C5974" s="194">
        <v>42845</v>
      </c>
      <c r="D5974" s="194" t="s">
        <v>13134</v>
      </c>
      <c r="E5974" s="195" t="s">
        <v>3</v>
      </c>
      <c r="F5974" s="195">
        <v>1494654</v>
      </c>
      <c r="G5974" s="195"/>
      <c r="H5974" s="196" t="s">
        <v>13135</v>
      </c>
      <c r="I5974" s="197">
        <v>0</v>
      </c>
      <c r="J5974" s="197">
        <v>2431</v>
      </c>
      <c r="K5974" s="198">
        <f t="shared" si="93"/>
        <v>2431</v>
      </c>
      <c r="L5974" s="199" t="s">
        <v>1580</v>
      </c>
    </row>
    <row r="5975" spans="1:12" ht="33.75">
      <c r="A5975" s="200" t="s">
        <v>628</v>
      </c>
      <c r="B5975" s="193" t="s">
        <v>627</v>
      </c>
      <c r="C5975" s="194">
        <v>42845</v>
      </c>
      <c r="D5975" s="194" t="s">
        <v>13136</v>
      </c>
      <c r="E5975" s="195" t="s">
        <v>3</v>
      </c>
      <c r="F5975" s="195">
        <v>1494509</v>
      </c>
      <c r="G5975" s="195"/>
      <c r="H5975" s="196" t="s">
        <v>13137</v>
      </c>
      <c r="I5975" s="197">
        <v>0</v>
      </c>
      <c r="J5975" s="197">
        <v>169</v>
      </c>
      <c r="K5975" s="198">
        <f t="shared" si="93"/>
        <v>169</v>
      </c>
      <c r="L5975" s="199" t="s">
        <v>1580</v>
      </c>
    </row>
    <row r="5976" spans="1:12" ht="33.75">
      <c r="A5976" s="200" t="s">
        <v>628</v>
      </c>
      <c r="B5976" s="193" t="s">
        <v>627</v>
      </c>
      <c r="C5976" s="194">
        <v>42845</v>
      </c>
      <c r="D5976" s="194" t="s">
        <v>13138</v>
      </c>
      <c r="E5976" s="195" t="s">
        <v>3</v>
      </c>
      <c r="F5976" s="195">
        <v>1494529</v>
      </c>
      <c r="G5976" s="195"/>
      <c r="H5976" s="196" t="s">
        <v>13059</v>
      </c>
      <c r="I5976" s="197">
        <v>0</v>
      </c>
      <c r="J5976" s="197">
        <v>212.6</v>
      </c>
      <c r="K5976" s="198">
        <f t="shared" si="93"/>
        <v>212.6</v>
      </c>
      <c r="L5976" s="199" t="s">
        <v>1580</v>
      </c>
    </row>
    <row r="5977" spans="1:12" ht="33.75">
      <c r="A5977" s="200">
        <v>41</v>
      </c>
      <c r="B5977" s="193" t="s">
        <v>1421</v>
      </c>
      <c r="C5977" s="194">
        <v>42845</v>
      </c>
      <c r="D5977" s="194" t="s">
        <v>13139</v>
      </c>
      <c r="E5977" s="195" t="s">
        <v>3</v>
      </c>
      <c r="F5977" s="195">
        <v>1494540</v>
      </c>
      <c r="G5977" s="195"/>
      <c r="H5977" s="196" t="s">
        <v>13140</v>
      </c>
      <c r="I5977" s="197">
        <v>0</v>
      </c>
      <c r="J5977" s="197">
        <v>135</v>
      </c>
      <c r="K5977" s="198">
        <f t="shared" si="93"/>
        <v>135</v>
      </c>
      <c r="L5977" s="199" t="s">
        <v>1580</v>
      </c>
    </row>
    <row r="5978" spans="1:12" ht="33.75">
      <c r="A5978" s="200" t="s">
        <v>628</v>
      </c>
      <c r="B5978" s="193" t="s">
        <v>627</v>
      </c>
      <c r="C5978" s="194">
        <v>42845</v>
      </c>
      <c r="D5978" s="194" t="s">
        <v>13141</v>
      </c>
      <c r="E5978" s="195" t="s">
        <v>3</v>
      </c>
      <c r="F5978" s="195">
        <v>1494544</v>
      </c>
      <c r="G5978" s="195"/>
      <c r="H5978" s="196" t="s">
        <v>13142</v>
      </c>
      <c r="I5978" s="197">
        <v>0</v>
      </c>
      <c r="J5978" s="197">
        <v>150</v>
      </c>
      <c r="K5978" s="198">
        <f t="shared" si="93"/>
        <v>150</v>
      </c>
      <c r="L5978" s="199" t="s">
        <v>1580</v>
      </c>
    </row>
    <row r="5979" spans="1:12" ht="33.75">
      <c r="A5979" s="200">
        <v>41</v>
      </c>
      <c r="B5979" s="193" t="s">
        <v>1421</v>
      </c>
      <c r="C5979" s="194">
        <v>42845</v>
      </c>
      <c r="D5979" s="194" t="s">
        <v>13143</v>
      </c>
      <c r="E5979" s="195" t="s">
        <v>3</v>
      </c>
      <c r="F5979" s="195">
        <v>1494549</v>
      </c>
      <c r="G5979" s="195"/>
      <c r="H5979" s="196" t="s">
        <v>13144</v>
      </c>
      <c r="I5979" s="197">
        <v>0</v>
      </c>
      <c r="J5979" s="197">
        <v>140</v>
      </c>
      <c r="K5979" s="198">
        <f t="shared" si="93"/>
        <v>140</v>
      </c>
      <c r="L5979" s="199" t="s">
        <v>1580</v>
      </c>
    </row>
    <row r="5980" spans="1:12" ht="33.75">
      <c r="A5980" s="200">
        <v>574</v>
      </c>
      <c r="B5980" s="193" t="s">
        <v>1356</v>
      </c>
      <c r="C5980" s="194">
        <v>42845</v>
      </c>
      <c r="D5980" s="194" t="s">
        <v>13145</v>
      </c>
      <c r="E5980" s="195" t="s">
        <v>3</v>
      </c>
      <c r="F5980" s="195">
        <v>1494553</v>
      </c>
      <c r="G5980" s="195"/>
      <c r="H5980" s="196" t="s">
        <v>13146</v>
      </c>
      <c r="I5980" s="197">
        <v>0</v>
      </c>
      <c r="J5980" s="197">
        <v>700</v>
      </c>
      <c r="K5980" s="198">
        <f t="shared" si="93"/>
        <v>700</v>
      </c>
      <c r="L5980" s="199" t="s">
        <v>1580</v>
      </c>
    </row>
    <row r="5981" spans="1:12" ht="33.75">
      <c r="A5981" s="200" t="s">
        <v>628</v>
      </c>
      <c r="B5981" s="193" t="s">
        <v>627</v>
      </c>
      <c r="C5981" s="194">
        <v>42845</v>
      </c>
      <c r="D5981" s="194" t="s">
        <v>13147</v>
      </c>
      <c r="E5981" s="195" t="s">
        <v>3</v>
      </c>
      <c r="F5981" s="195">
        <v>1494576</v>
      </c>
      <c r="G5981" s="195"/>
      <c r="H5981" s="196" t="s">
        <v>13148</v>
      </c>
      <c r="I5981" s="197">
        <v>0</v>
      </c>
      <c r="J5981" s="197">
        <v>2154</v>
      </c>
      <c r="K5981" s="198">
        <f t="shared" si="93"/>
        <v>2154</v>
      </c>
      <c r="L5981" s="199" t="s">
        <v>1580</v>
      </c>
    </row>
    <row r="5982" spans="1:12" ht="33.75">
      <c r="A5982" s="200" t="s">
        <v>628</v>
      </c>
      <c r="B5982" s="193" t="s">
        <v>627</v>
      </c>
      <c r="C5982" s="194">
        <v>42845</v>
      </c>
      <c r="D5982" s="194" t="s">
        <v>13149</v>
      </c>
      <c r="E5982" s="195" t="s">
        <v>3</v>
      </c>
      <c r="F5982" s="195">
        <v>1494583</v>
      </c>
      <c r="G5982" s="195"/>
      <c r="H5982" s="196" t="s">
        <v>13150</v>
      </c>
      <c r="I5982" s="197">
        <v>0</v>
      </c>
      <c r="J5982" s="197">
        <v>2614.6</v>
      </c>
      <c r="K5982" s="198">
        <f t="shared" si="93"/>
        <v>2614.6</v>
      </c>
      <c r="L5982" s="199" t="s">
        <v>1580</v>
      </c>
    </row>
    <row r="5983" spans="1:12" ht="22.5">
      <c r="A5983" s="200">
        <v>16</v>
      </c>
      <c r="B5983" s="193" t="s">
        <v>1405</v>
      </c>
      <c r="C5983" s="194">
        <v>42845</v>
      </c>
      <c r="D5983" s="194" t="s">
        <v>13151</v>
      </c>
      <c r="E5983" s="195" t="s">
        <v>3</v>
      </c>
      <c r="F5983" s="195">
        <v>1494587</v>
      </c>
      <c r="G5983" s="195"/>
      <c r="H5983" s="196" t="s">
        <v>13152</v>
      </c>
      <c r="I5983" s="197">
        <v>0</v>
      </c>
      <c r="J5983" s="197">
        <v>20</v>
      </c>
      <c r="K5983" s="198">
        <f t="shared" si="93"/>
        <v>20</v>
      </c>
      <c r="L5983" s="199" t="s">
        <v>1580</v>
      </c>
    </row>
    <row r="5984" spans="1:12" ht="22.5">
      <c r="A5984" s="200">
        <v>526</v>
      </c>
      <c r="B5984" s="193" t="s">
        <v>1411</v>
      </c>
      <c r="C5984" s="194">
        <v>42845</v>
      </c>
      <c r="D5984" s="194" t="s">
        <v>13153</v>
      </c>
      <c r="E5984" s="195" t="s">
        <v>3</v>
      </c>
      <c r="F5984" s="195">
        <v>1494590</v>
      </c>
      <c r="G5984" s="195"/>
      <c r="H5984" s="196" t="s">
        <v>13154</v>
      </c>
      <c r="I5984" s="197">
        <v>0</v>
      </c>
      <c r="J5984" s="197">
        <v>487</v>
      </c>
      <c r="K5984" s="198">
        <f t="shared" si="93"/>
        <v>487</v>
      </c>
      <c r="L5984" s="199" t="s">
        <v>1580</v>
      </c>
    </row>
    <row r="5985" spans="1:12" ht="22.5">
      <c r="A5985" s="200">
        <v>526</v>
      </c>
      <c r="B5985" s="193" t="s">
        <v>1411</v>
      </c>
      <c r="C5985" s="194">
        <v>42845</v>
      </c>
      <c r="D5985" s="194" t="s">
        <v>13155</v>
      </c>
      <c r="E5985" s="195" t="s">
        <v>3</v>
      </c>
      <c r="F5985" s="195">
        <v>1494592</v>
      </c>
      <c r="G5985" s="195"/>
      <c r="H5985" s="196" t="s">
        <v>13156</v>
      </c>
      <c r="I5985" s="197">
        <v>0</v>
      </c>
      <c r="J5985" s="197">
        <v>487</v>
      </c>
      <c r="K5985" s="198">
        <f t="shared" si="93"/>
        <v>487</v>
      </c>
      <c r="L5985" s="199" t="s">
        <v>1580</v>
      </c>
    </row>
    <row r="5986" spans="1:12" ht="22.5">
      <c r="A5986" s="200">
        <v>526</v>
      </c>
      <c r="B5986" s="193" t="s">
        <v>1411</v>
      </c>
      <c r="C5986" s="194">
        <v>42845</v>
      </c>
      <c r="D5986" s="194" t="s">
        <v>13157</v>
      </c>
      <c r="E5986" s="195" t="s">
        <v>3</v>
      </c>
      <c r="F5986" s="195">
        <v>1494594</v>
      </c>
      <c r="G5986" s="195"/>
      <c r="H5986" s="196" t="s">
        <v>13158</v>
      </c>
      <c r="I5986" s="197">
        <v>0</v>
      </c>
      <c r="J5986" s="197">
        <v>487</v>
      </c>
      <c r="K5986" s="198">
        <f t="shared" si="93"/>
        <v>487</v>
      </c>
      <c r="L5986" s="199" t="s">
        <v>1580</v>
      </c>
    </row>
    <row r="5987" spans="1:12" ht="33.75">
      <c r="A5987" s="200" t="s">
        <v>628</v>
      </c>
      <c r="B5987" s="193" t="s">
        <v>627</v>
      </c>
      <c r="C5987" s="194">
        <v>42845</v>
      </c>
      <c r="D5987" s="194" t="s">
        <v>13159</v>
      </c>
      <c r="E5987" s="195" t="s">
        <v>3</v>
      </c>
      <c r="F5987" s="195">
        <v>1494602</v>
      </c>
      <c r="G5987" s="195"/>
      <c r="H5987" s="196" t="s">
        <v>13160</v>
      </c>
      <c r="I5987" s="197">
        <v>0</v>
      </c>
      <c r="J5987" s="197">
        <v>15839.88</v>
      </c>
      <c r="K5987" s="198">
        <f t="shared" si="93"/>
        <v>15839.88</v>
      </c>
      <c r="L5987" s="199" t="s">
        <v>1580</v>
      </c>
    </row>
    <row r="5988" spans="1:12" ht="33.75">
      <c r="A5988" s="200" t="s">
        <v>628</v>
      </c>
      <c r="B5988" s="193" t="s">
        <v>627</v>
      </c>
      <c r="C5988" s="194">
        <v>42845</v>
      </c>
      <c r="D5988" s="194" t="s">
        <v>13161</v>
      </c>
      <c r="E5988" s="195" t="s">
        <v>3</v>
      </c>
      <c r="F5988" s="195">
        <v>1494609</v>
      </c>
      <c r="G5988" s="195"/>
      <c r="H5988" s="196" t="s">
        <v>13162</v>
      </c>
      <c r="I5988" s="197">
        <v>0</v>
      </c>
      <c r="J5988" s="197">
        <v>40</v>
      </c>
      <c r="K5988" s="198">
        <f t="shared" si="93"/>
        <v>40</v>
      </c>
      <c r="L5988" s="199" t="s">
        <v>1580</v>
      </c>
    </row>
    <row r="5989" spans="1:12" ht="33.75">
      <c r="A5989" s="200">
        <v>41</v>
      </c>
      <c r="B5989" s="193" t="s">
        <v>1421</v>
      </c>
      <c r="C5989" s="194">
        <v>42845</v>
      </c>
      <c r="D5989" s="194" t="s">
        <v>13163</v>
      </c>
      <c r="E5989" s="195" t="s">
        <v>3</v>
      </c>
      <c r="F5989" s="195">
        <v>1494611</v>
      </c>
      <c r="G5989" s="195"/>
      <c r="H5989" s="196" t="s">
        <v>13164</v>
      </c>
      <c r="I5989" s="197">
        <v>0</v>
      </c>
      <c r="J5989" s="197">
        <v>1822.5</v>
      </c>
      <c r="K5989" s="198">
        <f t="shared" si="93"/>
        <v>1822.5</v>
      </c>
      <c r="L5989" s="199" t="s">
        <v>1580</v>
      </c>
    </row>
    <row r="5990" spans="1:12" ht="33.75">
      <c r="A5990" s="200">
        <v>523</v>
      </c>
      <c r="B5990" s="193" t="s">
        <v>1347</v>
      </c>
      <c r="C5990" s="194">
        <v>42845</v>
      </c>
      <c r="D5990" s="194" t="s">
        <v>13165</v>
      </c>
      <c r="E5990" s="195" t="s">
        <v>3</v>
      </c>
      <c r="F5990" s="195">
        <v>1494635</v>
      </c>
      <c r="G5990" s="195"/>
      <c r="H5990" s="196" t="s">
        <v>13166</v>
      </c>
      <c r="I5990" s="197">
        <v>0</v>
      </c>
      <c r="J5990" s="197">
        <v>1162</v>
      </c>
      <c r="K5990" s="198">
        <f t="shared" si="93"/>
        <v>1162</v>
      </c>
      <c r="L5990" s="199" t="s">
        <v>1580</v>
      </c>
    </row>
    <row r="5991" spans="1:12" ht="33.75">
      <c r="A5991" s="200">
        <v>594</v>
      </c>
      <c r="B5991" s="193" t="s">
        <v>1415</v>
      </c>
      <c r="C5991" s="194">
        <v>42845</v>
      </c>
      <c r="D5991" s="194" t="s">
        <v>13167</v>
      </c>
      <c r="E5991" s="195" t="s">
        <v>3</v>
      </c>
      <c r="F5991" s="195">
        <v>1494638</v>
      </c>
      <c r="G5991" s="195"/>
      <c r="H5991" s="196" t="s">
        <v>13168</v>
      </c>
      <c r="I5991" s="197">
        <v>0</v>
      </c>
      <c r="J5991" s="197">
        <v>408.67</v>
      </c>
      <c r="K5991" s="198">
        <f t="shared" si="93"/>
        <v>408.67</v>
      </c>
      <c r="L5991" s="199" t="s">
        <v>1580</v>
      </c>
    </row>
    <row r="5992" spans="1:12" ht="22.5">
      <c r="A5992" s="200">
        <v>20</v>
      </c>
      <c r="B5992" s="193" t="s">
        <v>1412</v>
      </c>
      <c r="C5992" s="194">
        <v>42845</v>
      </c>
      <c r="D5992" s="194" t="s">
        <v>13169</v>
      </c>
      <c r="E5992" s="195" t="s">
        <v>3</v>
      </c>
      <c r="F5992" s="195">
        <v>1494646</v>
      </c>
      <c r="G5992" s="195"/>
      <c r="H5992" s="196" t="s">
        <v>13170</v>
      </c>
      <c r="I5992" s="197">
        <v>0</v>
      </c>
      <c r="J5992" s="197">
        <v>39.200000000000003</v>
      </c>
      <c r="K5992" s="198">
        <f t="shared" si="93"/>
        <v>39.200000000000003</v>
      </c>
      <c r="L5992" s="199" t="s">
        <v>1580</v>
      </c>
    </row>
    <row r="5993" spans="1:12" ht="33.75">
      <c r="A5993" s="200" t="s">
        <v>628</v>
      </c>
      <c r="B5993" s="193" t="s">
        <v>627</v>
      </c>
      <c r="C5993" s="194">
        <v>42845</v>
      </c>
      <c r="D5993" s="194" t="s">
        <v>13171</v>
      </c>
      <c r="E5993" s="195" t="s">
        <v>3</v>
      </c>
      <c r="F5993" s="195">
        <v>1494653</v>
      </c>
      <c r="G5993" s="195"/>
      <c r="H5993" s="196" t="s">
        <v>13172</v>
      </c>
      <c r="I5993" s="197">
        <v>0</v>
      </c>
      <c r="J5993" s="197">
        <v>905.68</v>
      </c>
      <c r="K5993" s="198">
        <f t="shared" si="93"/>
        <v>905.68</v>
      </c>
      <c r="L5993" s="199" t="s">
        <v>1580</v>
      </c>
    </row>
    <row r="5994" spans="1:12" ht="22.5">
      <c r="A5994" s="200">
        <v>526</v>
      </c>
      <c r="B5994" s="193" t="s">
        <v>1411</v>
      </c>
      <c r="C5994" s="194">
        <v>42845</v>
      </c>
      <c r="D5994" s="194" t="s">
        <v>13173</v>
      </c>
      <c r="E5994" s="195" t="s">
        <v>3</v>
      </c>
      <c r="F5994" s="195">
        <v>1494661</v>
      </c>
      <c r="G5994" s="195"/>
      <c r="H5994" s="196" t="s">
        <v>13174</v>
      </c>
      <c r="I5994" s="197">
        <v>0</v>
      </c>
      <c r="J5994" s="197">
        <v>40</v>
      </c>
      <c r="K5994" s="198">
        <f t="shared" si="93"/>
        <v>40</v>
      </c>
      <c r="L5994" s="199" t="s">
        <v>1580</v>
      </c>
    </row>
    <row r="5995" spans="1:12" ht="33.75">
      <c r="A5995" s="200">
        <v>574</v>
      </c>
      <c r="B5995" s="193" t="s">
        <v>1356</v>
      </c>
      <c r="C5995" s="194">
        <v>42845</v>
      </c>
      <c r="D5995" s="194" t="s">
        <v>13175</v>
      </c>
      <c r="E5995" s="195" t="s">
        <v>3</v>
      </c>
      <c r="F5995" s="195">
        <v>1494670</v>
      </c>
      <c r="G5995" s="195"/>
      <c r="H5995" s="196" t="s">
        <v>13176</v>
      </c>
      <c r="I5995" s="197">
        <v>0</v>
      </c>
      <c r="J5995" s="197">
        <v>742</v>
      </c>
      <c r="K5995" s="198">
        <f t="shared" si="93"/>
        <v>742</v>
      </c>
      <c r="L5995" s="199" t="s">
        <v>1580</v>
      </c>
    </row>
    <row r="5996" spans="1:12" ht="33.75">
      <c r="A5996" s="200">
        <v>190</v>
      </c>
      <c r="B5996" s="193" t="s">
        <v>1329</v>
      </c>
      <c r="C5996" s="194">
        <v>42845</v>
      </c>
      <c r="D5996" s="194" t="s">
        <v>13177</v>
      </c>
      <c r="E5996" s="195" t="s">
        <v>3</v>
      </c>
      <c r="F5996" s="195">
        <v>1494676</v>
      </c>
      <c r="G5996" s="195"/>
      <c r="H5996" s="196" t="s">
        <v>13178</v>
      </c>
      <c r="I5996" s="197">
        <v>0</v>
      </c>
      <c r="J5996" s="197">
        <v>222</v>
      </c>
      <c r="K5996" s="198">
        <f t="shared" si="93"/>
        <v>222</v>
      </c>
      <c r="L5996" s="199" t="s">
        <v>1580</v>
      </c>
    </row>
    <row r="5997" spans="1:12" ht="33.75">
      <c r="A5997" s="200">
        <v>190</v>
      </c>
      <c r="B5997" s="193" t="s">
        <v>1329</v>
      </c>
      <c r="C5997" s="194">
        <v>42845</v>
      </c>
      <c r="D5997" s="194" t="s">
        <v>13179</v>
      </c>
      <c r="E5997" s="195" t="s">
        <v>3</v>
      </c>
      <c r="F5997" s="195">
        <v>1494678</v>
      </c>
      <c r="G5997" s="195"/>
      <c r="H5997" s="196" t="s">
        <v>13180</v>
      </c>
      <c r="I5997" s="197">
        <v>0</v>
      </c>
      <c r="J5997" s="197">
        <v>260</v>
      </c>
      <c r="K5997" s="198">
        <f t="shared" si="93"/>
        <v>260</v>
      </c>
      <c r="L5997" s="199" t="s">
        <v>1580</v>
      </c>
    </row>
    <row r="5998" spans="1:12" ht="33.75">
      <c r="A5998" s="200">
        <v>190</v>
      </c>
      <c r="B5998" s="193" t="s">
        <v>1329</v>
      </c>
      <c r="C5998" s="194">
        <v>42845</v>
      </c>
      <c r="D5998" s="194" t="s">
        <v>13181</v>
      </c>
      <c r="E5998" s="195" t="s">
        <v>3</v>
      </c>
      <c r="F5998" s="195">
        <v>1494679</v>
      </c>
      <c r="G5998" s="195"/>
      <c r="H5998" s="196" t="s">
        <v>13182</v>
      </c>
      <c r="I5998" s="197">
        <v>0</v>
      </c>
      <c r="J5998" s="197">
        <v>222</v>
      </c>
      <c r="K5998" s="198">
        <f t="shared" si="93"/>
        <v>222</v>
      </c>
      <c r="L5998" s="199" t="s">
        <v>1580</v>
      </c>
    </row>
    <row r="5999" spans="1:12" ht="33.75">
      <c r="A5999" s="200" t="s">
        <v>628</v>
      </c>
      <c r="B5999" s="193" t="s">
        <v>627</v>
      </c>
      <c r="C5999" s="194">
        <v>42845</v>
      </c>
      <c r="D5999" s="194" t="s">
        <v>13183</v>
      </c>
      <c r="E5999" s="195" t="s">
        <v>3</v>
      </c>
      <c r="F5999" s="195">
        <v>1494683</v>
      </c>
      <c r="G5999" s="195"/>
      <c r="H5999" s="196" t="s">
        <v>13184</v>
      </c>
      <c r="I5999" s="197">
        <v>0</v>
      </c>
      <c r="J5999" s="197">
        <v>7398.89</v>
      </c>
      <c r="K5999" s="198">
        <f t="shared" si="93"/>
        <v>7398.89</v>
      </c>
      <c r="L5999" s="199" t="s">
        <v>1580</v>
      </c>
    </row>
    <row r="6000" spans="1:12" ht="33.75">
      <c r="A6000" s="200" t="s">
        <v>628</v>
      </c>
      <c r="B6000" s="193" t="s">
        <v>627</v>
      </c>
      <c r="C6000" s="194">
        <v>42845</v>
      </c>
      <c r="D6000" s="194" t="s">
        <v>13185</v>
      </c>
      <c r="E6000" s="195" t="s">
        <v>3</v>
      </c>
      <c r="F6000" s="195">
        <v>1494684</v>
      </c>
      <c r="G6000" s="195"/>
      <c r="H6000" s="196" t="s">
        <v>13186</v>
      </c>
      <c r="I6000" s="197">
        <v>0</v>
      </c>
      <c r="J6000" s="197">
        <v>3028.78</v>
      </c>
      <c r="K6000" s="198">
        <f t="shared" si="93"/>
        <v>3028.78</v>
      </c>
      <c r="L6000" s="199" t="s">
        <v>1580</v>
      </c>
    </row>
    <row r="6001" spans="1:12" ht="22.5">
      <c r="A6001" s="200">
        <v>16</v>
      </c>
      <c r="B6001" s="193" t="s">
        <v>1405</v>
      </c>
      <c r="C6001" s="194">
        <v>42845</v>
      </c>
      <c r="D6001" s="194" t="s">
        <v>13187</v>
      </c>
      <c r="E6001" s="195" t="s">
        <v>3</v>
      </c>
      <c r="F6001" s="195">
        <v>1494693</v>
      </c>
      <c r="G6001" s="195"/>
      <c r="H6001" s="196" t="s">
        <v>13188</v>
      </c>
      <c r="I6001" s="197">
        <v>0</v>
      </c>
      <c r="J6001" s="197">
        <v>160</v>
      </c>
      <c r="K6001" s="198">
        <f t="shared" si="93"/>
        <v>160</v>
      </c>
      <c r="L6001" s="199" t="s">
        <v>1580</v>
      </c>
    </row>
    <row r="6002" spans="1:12" ht="33.75">
      <c r="A6002" s="200">
        <v>574</v>
      </c>
      <c r="B6002" s="193" t="s">
        <v>1356</v>
      </c>
      <c r="C6002" s="194">
        <v>42845</v>
      </c>
      <c r="D6002" s="194" t="s">
        <v>13189</v>
      </c>
      <c r="E6002" s="195" t="s">
        <v>3</v>
      </c>
      <c r="F6002" s="195">
        <v>1494696</v>
      </c>
      <c r="G6002" s="195"/>
      <c r="H6002" s="196" t="s">
        <v>13190</v>
      </c>
      <c r="I6002" s="197">
        <v>0</v>
      </c>
      <c r="J6002" s="197">
        <v>56.1</v>
      </c>
      <c r="K6002" s="198">
        <f t="shared" si="93"/>
        <v>56.1</v>
      </c>
      <c r="L6002" s="199" t="s">
        <v>1580</v>
      </c>
    </row>
    <row r="6003" spans="1:12" ht="33.75">
      <c r="A6003" s="200">
        <v>48</v>
      </c>
      <c r="B6003" s="193" t="s">
        <v>1336</v>
      </c>
      <c r="C6003" s="194">
        <v>42845</v>
      </c>
      <c r="D6003" s="194" t="s">
        <v>13191</v>
      </c>
      <c r="E6003" s="195" t="s">
        <v>3</v>
      </c>
      <c r="F6003" s="195">
        <v>1494712</v>
      </c>
      <c r="G6003" s="195"/>
      <c r="H6003" s="196" t="s">
        <v>13192</v>
      </c>
      <c r="I6003" s="197">
        <v>0</v>
      </c>
      <c r="J6003" s="197">
        <v>17527.009999999998</v>
      </c>
      <c r="K6003" s="198">
        <f t="shared" si="93"/>
        <v>17527.009999999998</v>
      </c>
      <c r="L6003" s="199" t="s">
        <v>1580</v>
      </c>
    </row>
    <row r="6004" spans="1:12" ht="22.5">
      <c r="A6004" s="200">
        <v>526</v>
      </c>
      <c r="B6004" s="193" t="s">
        <v>1411</v>
      </c>
      <c r="C6004" s="194">
        <v>42845</v>
      </c>
      <c r="D6004" s="194" t="s">
        <v>13193</v>
      </c>
      <c r="E6004" s="195" t="s">
        <v>3</v>
      </c>
      <c r="F6004" s="195">
        <v>1494718</v>
      </c>
      <c r="G6004" s="195"/>
      <c r="H6004" s="196" t="s">
        <v>13194</v>
      </c>
      <c r="I6004" s="197">
        <v>0</v>
      </c>
      <c r="J6004" s="197">
        <v>182</v>
      </c>
      <c r="K6004" s="198">
        <f t="shared" si="93"/>
        <v>182</v>
      </c>
      <c r="L6004" s="199" t="s">
        <v>1580</v>
      </c>
    </row>
    <row r="6005" spans="1:12" ht="33.75">
      <c r="A6005" s="200">
        <v>86</v>
      </c>
      <c r="B6005" s="193" t="s">
        <v>1409</v>
      </c>
      <c r="C6005" s="194">
        <v>42845</v>
      </c>
      <c r="D6005" s="194" t="s">
        <v>13195</v>
      </c>
      <c r="E6005" s="195" t="s">
        <v>3</v>
      </c>
      <c r="F6005" s="195">
        <v>1494732</v>
      </c>
      <c r="G6005" s="195"/>
      <c r="H6005" s="196" t="s">
        <v>13196</v>
      </c>
      <c r="I6005" s="197">
        <v>0</v>
      </c>
      <c r="J6005" s="197">
        <v>726.77</v>
      </c>
      <c r="K6005" s="198">
        <f t="shared" si="93"/>
        <v>726.77</v>
      </c>
      <c r="L6005" s="199" t="s">
        <v>1580</v>
      </c>
    </row>
    <row r="6006" spans="1:12" ht="33.75">
      <c r="A6006" s="200" t="s">
        <v>628</v>
      </c>
      <c r="B6006" s="193" t="s">
        <v>627</v>
      </c>
      <c r="C6006" s="194">
        <v>42845</v>
      </c>
      <c r="D6006" s="194" t="s">
        <v>13197</v>
      </c>
      <c r="E6006" s="195" t="s">
        <v>3</v>
      </c>
      <c r="F6006" s="195">
        <v>1494737</v>
      </c>
      <c r="G6006" s="195"/>
      <c r="H6006" s="196" t="s">
        <v>13198</v>
      </c>
      <c r="I6006" s="197">
        <v>0</v>
      </c>
      <c r="J6006" s="197">
        <v>3196.57</v>
      </c>
      <c r="K6006" s="198">
        <f t="shared" si="93"/>
        <v>3196.57</v>
      </c>
      <c r="L6006" s="199" t="s">
        <v>1580</v>
      </c>
    </row>
    <row r="6007" spans="1:12" ht="33.75">
      <c r="A6007" s="200">
        <v>312</v>
      </c>
      <c r="B6007" s="193" t="s">
        <v>8280</v>
      </c>
      <c r="C6007" s="194">
        <v>42845</v>
      </c>
      <c r="D6007" s="194" t="s">
        <v>13199</v>
      </c>
      <c r="E6007" s="195" t="s">
        <v>3</v>
      </c>
      <c r="F6007" s="195">
        <v>1494744</v>
      </c>
      <c r="G6007" s="195"/>
      <c r="H6007" s="196" t="s">
        <v>13200</v>
      </c>
      <c r="I6007" s="197">
        <v>0</v>
      </c>
      <c r="J6007" s="197">
        <v>80</v>
      </c>
      <c r="K6007" s="198">
        <f t="shared" si="93"/>
        <v>80</v>
      </c>
      <c r="L6007" s="199" t="s">
        <v>1580</v>
      </c>
    </row>
    <row r="6008" spans="1:12" ht="33.75">
      <c r="A6008" s="200">
        <v>312</v>
      </c>
      <c r="B6008" s="193" t="s">
        <v>8280</v>
      </c>
      <c r="C6008" s="194">
        <v>42845</v>
      </c>
      <c r="D6008" s="194" t="s">
        <v>13201</v>
      </c>
      <c r="E6008" s="195" t="s">
        <v>3</v>
      </c>
      <c r="F6008" s="195">
        <v>1494746</v>
      </c>
      <c r="G6008" s="195"/>
      <c r="H6008" s="196" t="s">
        <v>13202</v>
      </c>
      <c r="I6008" s="197">
        <v>0</v>
      </c>
      <c r="J6008" s="197">
        <v>5</v>
      </c>
      <c r="K6008" s="198">
        <f t="shared" si="93"/>
        <v>5</v>
      </c>
      <c r="L6008" s="199" t="s">
        <v>1580</v>
      </c>
    </row>
    <row r="6009" spans="1:12" ht="33.75">
      <c r="A6009" s="200" t="s">
        <v>628</v>
      </c>
      <c r="B6009" s="193" t="s">
        <v>627</v>
      </c>
      <c r="C6009" s="194">
        <v>42845</v>
      </c>
      <c r="D6009" s="194" t="s">
        <v>13203</v>
      </c>
      <c r="E6009" s="195" t="s">
        <v>3</v>
      </c>
      <c r="F6009" s="195">
        <v>1494748</v>
      </c>
      <c r="G6009" s="195"/>
      <c r="H6009" s="196" t="s">
        <v>13204</v>
      </c>
      <c r="I6009" s="197">
        <v>0</v>
      </c>
      <c r="J6009" s="197">
        <v>4.5</v>
      </c>
      <c r="K6009" s="198">
        <f t="shared" si="93"/>
        <v>4.5</v>
      </c>
      <c r="L6009" s="199" t="s">
        <v>1580</v>
      </c>
    </row>
    <row r="6010" spans="1:12" ht="33.75">
      <c r="A6010" s="200" t="s">
        <v>628</v>
      </c>
      <c r="B6010" s="193" t="s">
        <v>627</v>
      </c>
      <c r="C6010" s="194">
        <v>42845</v>
      </c>
      <c r="D6010" s="194" t="s">
        <v>13205</v>
      </c>
      <c r="E6010" s="195" t="s">
        <v>3</v>
      </c>
      <c r="F6010" s="195">
        <v>1494750</v>
      </c>
      <c r="G6010" s="195"/>
      <c r="H6010" s="196" t="s">
        <v>13206</v>
      </c>
      <c r="I6010" s="197">
        <v>0</v>
      </c>
      <c r="J6010" s="197">
        <v>1129.49</v>
      </c>
      <c r="K6010" s="198">
        <f t="shared" si="93"/>
        <v>1129.49</v>
      </c>
      <c r="L6010" s="199" t="s">
        <v>1580</v>
      </c>
    </row>
    <row r="6011" spans="1:12" ht="33.75">
      <c r="A6011" s="200" t="s">
        <v>628</v>
      </c>
      <c r="B6011" s="193" t="s">
        <v>627</v>
      </c>
      <c r="C6011" s="194">
        <v>42845</v>
      </c>
      <c r="D6011" s="194" t="s">
        <v>13207</v>
      </c>
      <c r="E6011" s="195" t="s">
        <v>3</v>
      </c>
      <c r="F6011" s="195">
        <v>1494752</v>
      </c>
      <c r="G6011" s="195"/>
      <c r="H6011" s="196" t="s">
        <v>13208</v>
      </c>
      <c r="I6011" s="197">
        <v>0</v>
      </c>
      <c r="J6011" s="197">
        <v>46.05</v>
      </c>
      <c r="K6011" s="198">
        <f t="shared" si="93"/>
        <v>46.05</v>
      </c>
      <c r="L6011" s="199" t="s">
        <v>1580</v>
      </c>
    </row>
    <row r="6012" spans="1:12" ht="33.75">
      <c r="A6012" s="200" t="s">
        <v>628</v>
      </c>
      <c r="B6012" s="193" t="s">
        <v>627</v>
      </c>
      <c r="C6012" s="194">
        <v>42845</v>
      </c>
      <c r="D6012" s="194" t="s">
        <v>13209</v>
      </c>
      <c r="E6012" s="195" t="s">
        <v>3</v>
      </c>
      <c r="F6012" s="195">
        <v>1494754</v>
      </c>
      <c r="G6012" s="195"/>
      <c r="H6012" s="196" t="s">
        <v>13210</v>
      </c>
      <c r="I6012" s="197">
        <v>0</v>
      </c>
      <c r="J6012" s="197">
        <v>2</v>
      </c>
      <c r="K6012" s="198">
        <f t="shared" si="93"/>
        <v>2</v>
      </c>
      <c r="L6012" s="199" t="s">
        <v>1580</v>
      </c>
    </row>
    <row r="6013" spans="1:12" ht="33.75">
      <c r="A6013" s="200" t="s">
        <v>628</v>
      </c>
      <c r="B6013" s="193" t="s">
        <v>627</v>
      </c>
      <c r="C6013" s="194">
        <v>42845</v>
      </c>
      <c r="D6013" s="194" t="s">
        <v>13211</v>
      </c>
      <c r="E6013" s="195" t="s">
        <v>3</v>
      </c>
      <c r="F6013" s="195">
        <v>1494757</v>
      </c>
      <c r="G6013" s="195"/>
      <c r="H6013" s="196" t="s">
        <v>13212</v>
      </c>
      <c r="I6013" s="197">
        <v>0</v>
      </c>
      <c r="J6013" s="197">
        <v>634.97</v>
      </c>
      <c r="K6013" s="198">
        <f t="shared" si="93"/>
        <v>634.97</v>
      </c>
      <c r="L6013" s="199" t="s">
        <v>1580</v>
      </c>
    </row>
    <row r="6014" spans="1:12" ht="33.75">
      <c r="A6014" s="200">
        <v>312</v>
      </c>
      <c r="B6014" s="193" t="s">
        <v>8280</v>
      </c>
      <c r="C6014" s="194">
        <v>42845</v>
      </c>
      <c r="D6014" s="194" t="s">
        <v>13213</v>
      </c>
      <c r="E6014" s="195" t="s">
        <v>3</v>
      </c>
      <c r="F6014" s="195">
        <v>1494759</v>
      </c>
      <c r="G6014" s="195"/>
      <c r="H6014" s="196" t="s">
        <v>13214</v>
      </c>
      <c r="I6014" s="197">
        <v>0</v>
      </c>
      <c r="J6014" s="197">
        <v>994</v>
      </c>
      <c r="K6014" s="198">
        <f t="shared" si="93"/>
        <v>994</v>
      </c>
      <c r="L6014" s="199" t="s">
        <v>1580</v>
      </c>
    </row>
    <row r="6015" spans="1:12" ht="33.75">
      <c r="A6015" s="200">
        <v>312</v>
      </c>
      <c r="B6015" s="193" t="s">
        <v>8280</v>
      </c>
      <c r="C6015" s="194">
        <v>42845</v>
      </c>
      <c r="D6015" s="194" t="s">
        <v>13215</v>
      </c>
      <c r="E6015" s="195" t="s">
        <v>3</v>
      </c>
      <c r="F6015" s="195">
        <v>1494761</v>
      </c>
      <c r="G6015" s="195"/>
      <c r="H6015" s="196" t="s">
        <v>13216</v>
      </c>
      <c r="I6015" s="197">
        <v>0</v>
      </c>
      <c r="J6015" s="197">
        <v>100</v>
      </c>
      <c r="K6015" s="198">
        <f t="shared" si="93"/>
        <v>100</v>
      </c>
      <c r="L6015" s="199" t="s">
        <v>1580</v>
      </c>
    </row>
    <row r="6016" spans="1:12" ht="33.75">
      <c r="A6016" s="200">
        <v>312</v>
      </c>
      <c r="B6016" s="193" t="s">
        <v>8280</v>
      </c>
      <c r="C6016" s="194">
        <v>42845</v>
      </c>
      <c r="D6016" s="194" t="s">
        <v>13217</v>
      </c>
      <c r="E6016" s="195" t="s">
        <v>3</v>
      </c>
      <c r="F6016" s="195">
        <v>1494764</v>
      </c>
      <c r="G6016" s="195"/>
      <c r="H6016" s="196" t="s">
        <v>13218</v>
      </c>
      <c r="I6016" s="197">
        <v>0</v>
      </c>
      <c r="J6016" s="197">
        <v>385</v>
      </c>
      <c r="K6016" s="198">
        <f t="shared" si="93"/>
        <v>385</v>
      </c>
      <c r="L6016" s="199" t="s">
        <v>1580</v>
      </c>
    </row>
    <row r="6017" spans="1:12" ht="33.75">
      <c r="A6017" s="200">
        <v>312</v>
      </c>
      <c r="B6017" s="193" t="s">
        <v>8280</v>
      </c>
      <c r="C6017" s="194">
        <v>42845</v>
      </c>
      <c r="D6017" s="194" t="s">
        <v>13219</v>
      </c>
      <c r="E6017" s="195" t="s">
        <v>3</v>
      </c>
      <c r="F6017" s="195">
        <v>1494766</v>
      </c>
      <c r="G6017" s="195"/>
      <c r="H6017" s="196" t="s">
        <v>13220</v>
      </c>
      <c r="I6017" s="197">
        <v>0</v>
      </c>
      <c r="J6017" s="197">
        <v>20</v>
      </c>
      <c r="K6017" s="198">
        <f t="shared" si="93"/>
        <v>20</v>
      </c>
      <c r="L6017" s="199" t="s">
        <v>1580</v>
      </c>
    </row>
    <row r="6018" spans="1:12" ht="33.75">
      <c r="A6018" s="200">
        <v>312</v>
      </c>
      <c r="B6018" s="193" t="s">
        <v>8280</v>
      </c>
      <c r="C6018" s="194">
        <v>42845</v>
      </c>
      <c r="D6018" s="194" t="s">
        <v>13221</v>
      </c>
      <c r="E6018" s="195" t="s">
        <v>3</v>
      </c>
      <c r="F6018" s="195">
        <v>1494767</v>
      </c>
      <c r="G6018" s="195"/>
      <c r="H6018" s="196" t="s">
        <v>13222</v>
      </c>
      <c r="I6018" s="197">
        <v>0</v>
      </c>
      <c r="J6018" s="197">
        <v>17.5</v>
      </c>
      <c r="K6018" s="198">
        <f t="shared" si="93"/>
        <v>17.5</v>
      </c>
      <c r="L6018" s="199" t="s">
        <v>1580</v>
      </c>
    </row>
    <row r="6019" spans="1:12" ht="33.75">
      <c r="A6019" s="200">
        <v>312</v>
      </c>
      <c r="B6019" s="193" t="s">
        <v>8280</v>
      </c>
      <c r="C6019" s="194">
        <v>42845</v>
      </c>
      <c r="D6019" s="194" t="s">
        <v>13223</v>
      </c>
      <c r="E6019" s="195" t="s">
        <v>3</v>
      </c>
      <c r="F6019" s="195">
        <v>1494768</v>
      </c>
      <c r="G6019" s="195"/>
      <c r="H6019" s="196" t="s">
        <v>13224</v>
      </c>
      <c r="I6019" s="197">
        <v>0</v>
      </c>
      <c r="J6019" s="197">
        <v>224.34</v>
      </c>
      <c r="K6019" s="198">
        <f t="shared" si="93"/>
        <v>224.34</v>
      </c>
      <c r="L6019" s="199" t="s">
        <v>1580</v>
      </c>
    </row>
    <row r="6020" spans="1:12" ht="33.75">
      <c r="A6020" s="200">
        <v>312</v>
      </c>
      <c r="B6020" s="193" t="s">
        <v>8280</v>
      </c>
      <c r="C6020" s="194">
        <v>42845</v>
      </c>
      <c r="D6020" s="194" t="s">
        <v>13225</v>
      </c>
      <c r="E6020" s="195" t="s">
        <v>3</v>
      </c>
      <c r="F6020" s="195">
        <v>1494770</v>
      </c>
      <c r="G6020" s="195"/>
      <c r="H6020" s="196" t="s">
        <v>13226</v>
      </c>
      <c r="I6020" s="197">
        <v>0</v>
      </c>
      <c r="J6020" s="197">
        <v>72</v>
      </c>
      <c r="K6020" s="198">
        <f t="shared" si="93"/>
        <v>72</v>
      </c>
      <c r="L6020" s="199" t="s">
        <v>1580</v>
      </c>
    </row>
    <row r="6021" spans="1:12" ht="33.75">
      <c r="A6021" s="200">
        <v>312</v>
      </c>
      <c r="B6021" s="193" t="s">
        <v>8280</v>
      </c>
      <c r="C6021" s="194">
        <v>42845</v>
      </c>
      <c r="D6021" s="194" t="s">
        <v>13227</v>
      </c>
      <c r="E6021" s="195" t="s">
        <v>3</v>
      </c>
      <c r="F6021" s="195">
        <v>1494772</v>
      </c>
      <c r="G6021" s="195"/>
      <c r="H6021" s="196" t="s">
        <v>13228</v>
      </c>
      <c r="I6021" s="197">
        <v>0</v>
      </c>
      <c r="J6021" s="197">
        <v>90</v>
      </c>
      <c r="K6021" s="198">
        <f t="shared" si="93"/>
        <v>90</v>
      </c>
      <c r="L6021" s="199" t="s">
        <v>1580</v>
      </c>
    </row>
    <row r="6022" spans="1:12" ht="33.75">
      <c r="A6022" s="200">
        <v>312</v>
      </c>
      <c r="B6022" s="193" t="s">
        <v>8280</v>
      </c>
      <c r="C6022" s="194">
        <v>42845</v>
      </c>
      <c r="D6022" s="194" t="s">
        <v>13229</v>
      </c>
      <c r="E6022" s="195" t="s">
        <v>3</v>
      </c>
      <c r="F6022" s="195">
        <v>1494774</v>
      </c>
      <c r="G6022" s="195"/>
      <c r="H6022" s="196" t="s">
        <v>13230</v>
      </c>
      <c r="I6022" s="197">
        <v>0</v>
      </c>
      <c r="J6022" s="197">
        <v>1635.9</v>
      </c>
      <c r="K6022" s="198">
        <f t="shared" si="93"/>
        <v>1635.9</v>
      </c>
      <c r="L6022" s="199" t="s">
        <v>1580</v>
      </c>
    </row>
    <row r="6023" spans="1:12" ht="33.75">
      <c r="A6023" s="200" t="s">
        <v>628</v>
      </c>
      <c r="B6023" s="193" t="s">
        <v>627</v>
      </c>
      <c r="C6023" s="194">
        <v>42845</v>
      </c>
      <c r="D6023" s="194" t="s">
        <v>13231</v>
      </c>
      <c r="E6023" s="195" t="s">
        <v>3</v>
      </c>
      <c r="F6023" s="195">
        <v>1494776</v>
      </c>
      <c r="G6023" s="195"/>
      <c r="H6023" s="196" t="s">
        <v>13232</v>
      </c>
      <c r="I6023" s="197">
        <v>0</v>
      </c>
      <c r="J6023" s="197">
        <v>442.29</v>
      </c>
      <c r="K6023" s="198">
        <f t="shared" si="93"/>
        <v>442.29</v>
      </c>
      <c r="L6023" s="199" t="s">
        <v>1580</v>
      </c>
    </row>
    <row r="6024" spans="1:12" ht="33.75">
      <c r="A6024" s="200" t="s">
        <v>628</v>
      </c>
      <c r="B6024" s="193" t="s">
        <v>627</v>
      </c>
      <c r="C6024" s="194">
        <v>42845</v>
      </c>
      <c r="D6024" s="194" t="s">
        <v>13233</v>
      </c>
      <c r="E6024" s="195" t="s">
        <v>3</v>
      </c>
      <c r="F6024" s="195">
        <v>1494777</v>
      </c>
      <c r="G6024" s="195"/>
      <c r="H6024" s="196" t="s">
        <v>13234</v>
      </c>
      <c r="I6024" s="197">
        <v>0</v>
      </c>
      <c r="J6024" s="197">
        <v>100</v>
      </c>
      <c r="K6024" s="198">
        <f t="shared" si="93"/>
        <v>100</v>
      </c>
      <c r="L6024" s="199" t="s">
        <v>1580</v>
      </c>
    </row>
    <row r="6025" spans="1:12" ht="33.75">
      <c r="A6025" s="200">
        <v>312</v>
      </c>
      <c r="B6025" s="193" t="s">
        <v>8280</v>
      </c>
      <c r="C6025" s="194">
        <v>42845</v>
      </c>
      <c r="D6025" s="194" t="s">
        <v>13235</v>
      </c>
      <c r="E6025" s="195" t="s">
        <v>3</v>
      </c>
      <c r="F6025" s="195">
        <v>1494778</v>
      </c>
      <c r="G6025" s="195"/>
      <c r="H6025" s="196" t="s">
        <v>13236</v>
      </c>
      <c r="I6025" s="197">
        <v>0</v>
      </c>
      <c r="J6025" s="197">
        <v>600</v>
      </c>
      <c r="K6025" s="198">
        <f t="shared" ref="K6025:K6088" si="94">+I6025+J6025</f>
        <v>600</v>
      </c>
      <c r="L6025" s="199" t="s">
        <v>1580</v>
      </c>
    </row>
    <row r="6026" spans="1:12" ht="33.75">
      <c r="A6026" s="200">
        <v>47</v>
      </c>
      <c r="B6026" s="193" t="s">
        <v>1355</v>
      </c>
      <c r="C6026" s="194">
        <v>42845</v>
      </c>
      <c r="D6026" s="194" t="s">
        <v>13237</v>
      </c>
      <c r="E6026" s="195" t="s">
        <v>3</v>
      </c>
      <c r="F6026" s="195">
        <v>1494783</v>
      </c>
      <c r="G6026" s="195"/>
      <c r="H6026" s="196" t="s">
        <v>13238</v>
      </c>
      <c r="I6026" s="197">
        <v>0</v>
      </c>
      <c r="J6026" s="197">
        <v>262.91000000000003</v>
      </c>
      <c r="K6026" s="198">
        <f t="shared" si="94"/>
        <v>262.91000000000003</v>
      </c>
      <c r="L6026" s="199" t="s">
        <v>1580</v>
      </c>
    </row>
    <row r="6027" spans="1:12" ht="22.5">
      <c r="A6027" s="200">
        <v>20</v>
      </c>
      <c r="B6027" s="193" t="s">
        <v>1412</v>
      </c>
      <c r="C6027" s="194">
        <v>42845</v>
      </c>
      <c r="D6027" s="194" t="s">
        <v>13239</v>
      </c>
      <c r="E6027" s="195" t="s">
        <v>3</v>
      </c>
      <c r="F6027" s="195">
        <v>1494788</v>
      </c>
      <c r="G6027" s="195"/>
      <c r="H6027" s="196" t="s">
        <v>13240</v>
      </c>
      <c r="I6027" s="197">
        <v>0</v>
      </c>
      <c r="J6027" s="197">
        <v>16.2</v>
      </c>
      <c r="K6027" s="198">
        <f t="shared" si="94"/>
        <v>16.2</v>
      </c>
      <c r="L6027" s="199" t="s">
        <v>1580</v>
      </c>
    </row>
    <row r="6028" spans="1:12" ht="33.75">
      <c r="A6028" s="200">
        <v>41</v>
      </c>
      <c r="B6028" s="193" t="s">
        <v>1421</v>
      </c>
      <c r="C6028" s="194">
        <v>42845</v>
      </c>
      <c r="D6028" s="194" t="s">
        <v>13241</v>
      </c>
      <c r="E6028" s="195" t="s">
        <v>3</v>
      </c>
      <c r="F6028" s="195">
        <v>1494792</v>
      </c>
      <c r="G6028" s="195"/>
      <c r="H6028" s="196" t="s">
        <v>13242</v>
      </c>
      <c r="I6028" s="197">
        <v>0</v>
      </c>
      <c r="J6028" s="197">
        <v>525</v>
      </c>
      <c r="K6028" s="198">
        <f t="shared" si="94"/>
        <v>525</v>
      </c>
      <c r="L6028" s="199" t="s">
        <v>1580</v>
      </c>
    </row>
    <row r="6029" spans="1:12" ht="33.75">
      <c r="A6029" s="200" t="s">
        <v>628</v>
      </c>
      <c r="B6029" s="193" t="s">
        <v>627</v>
      </c>
      <c r="C6029" s="194">
        <v>42845</v>
      </c>
      <c r="D6029" s="194" t="s">
        <v>13243</v>
      </c>
      <c r="E6029" s="195" t="s">
        <v>3</v>
      </c>
      <c r="F6029" s="195">
        <v>1494794</v>
      </c>
      <c r="G6029" s="195"/>
      <c r="H6029" s="196" t="s">
        <v>13244</v>
      </c>
      <c r="I6029" s="197">
        <v>0</v>
      </c>
      <c r="J6029" s="197">
        <v>5166.04</v>
      </c>
      <c r="K6029" s="198">
        <f t="shared" si="94"/>
        <v>5166.04</v>
      </c>
      <c r="L6029" s="199" t="s">
        <v>1580</v>
      </c>
    </row>
    <row r="6030" spans="1:12" ht="22.5">
      <c r="A6030" s="200">
        <v>78</v>
      </c>
      <c r="B6030" s="193" t="s">
        <v>4544</v>
      </c>
      <c r="C6030" s="194">
        <v>42845</v>
      </c>
      <c r="D6030" s="194" t="s">
        <v>13245</v>
      </c>
      <c r="E6030" s="195" t="s">
        <v>3</v>
      </c>
      <c r="F6030" s="195">
        <v>1494815</v>
      </c>
      <c r="G6030" s="195"/>
      <c r="H6030" s="196" t="s">
        <v>13246</v>
      </c>
      <c r="I6030" s="197">
        <v>0</v>
      </c>
      <c r="J6030" s="197">
        <v>4</v>
      </c>
      <c r="K6030" s="198">
        <f t="shared" si="94"/>
        <v>4</v>
      </c>
      <c r="L6030" s="199" t="s">
        <v>1580</v>
      </c>
    </row>
    <row r="6031" spans="1:12" ht="33.75">
      <c r="A6031" s="200">
        <v>41</v>
      </c>
      <c r="B6031" s="193" t="s">
        <v>1421</v>
      </c>
      <c r="C6031" s="194">
        <v>42845</v>
      </c>
      <c r="D6031" s="194" t="s">
        <v>13247</v>
      </c>
      <c r="E6031" s="195" t="s">
        <v>3</v>
      </c>
      <c r="F6031" s="195">
        <v>1494832</v>
      </c>
      <c r="G6031" s="195"/>
      <c r="H6031" s="196" t="s">
        <v>13248</v>
      </c>
      <c r="I6031" s="197">
        <v>0</v>
      </c>
      <c r="J6031" s="197">
        <v>240</v>
      </c>
      <c r="K6031" s="198">
        <f t="shared" si="94"/>
        <v>240</v>
      </c>
      <c r="L6031" s="199" t="s">
        <v>1580</v>
      </c>
    </row>
    <row r="6032" spans="1:12" ht="33.75">
      <c r="A6032" s="200">
        <v>20</v>
      </c>
      <c r="B6032" s="193" t="s">
        <v>1412</v>
      </c>
      <c r="C6032" s="194">
        <v>42845</v>
      </c>
      <c r="D6032" s="194" t="s">
        <v>13249</v>
      </c>
      <c r="E6032" s="195" t="s">
        <v>3</v>
      </c>
      <c r="F6032" s="195">
        <v>1494840</v>
      </c>
      <c r="G6032" s="195"/>
      <c r="H6032" s="196" t="s">
        <v>13250</v>
      </c>
      <c r="I6032" s="197">
        <v>0</v>
      </c>
      <c r="J6032" s="197">
        <v>16.399999999999999</v>
      </c>
      <c r="K6032" s="198">
        <f t="shared" si="94"/>
        <v>16.399999999999999</v>
      </c>
      <c r="L6032" s="199" t="s">
        <v>1580</v>
      </c>
    </row>
    <row r="6033" spans="1:12" ht="33.75">
      <c r="A6033" s="200">
        <v>47</v>
      </c>
      <c r="B6033" s="193" t="s">
        <v>1390</v>
      </c>
      <c r="C6033" s="194">
        <v>42846</v>
      </c>
      <c r="D6033" s="194" t="s">
        <v>13251</v>
      </c>
      <c r="E6033" s="195" t="s">
        <v>3</v>
      </c>
      <c r="F6033" s="195">
        <v>1494995</v>
      </c>
      <c r="G6033" s="195"/>
      <c r="H6033" s="196" t="s">
        <v>13252</v>
      </c>
      <c r="I6033" s="197">
        <v>0</v>
      </c>
      <c r="J6033" s="197">
        <v>9081.2900000000009</v>
      </c>
      <c r="K6033" s="198">
        <f t="shared" si="94"/>
        <v>9081.2900000000009</v>
      </c>
      <c r="L6033" s="199" t="s">
        <v>1580</v>
      </c>
    </row>
    <row r="6034" spans="1:12" ht="33.75">
      <c r="A6034" s="200">
        <v>25</v>
      </c>
      <c r="B6034" s="193" t="s">
        <v>1408</v>
      </c>
      <c r="C6034" s="194">
        <v>42846</v>
      </c>
      <c r="D6034" s="194" t="s">
        <v>13253</v>
      </c>
      <c r="E6034" s="195" t="s">
        <v>3</v>
      </c>
      <c r="F6034" s="195">
        <v>1495017</v>
      </c>
      <c r="G6034" s="195"/>
      <c r="H6034" s="196" t="s">
        <v>13254</v>
      </c>
      <c r="I6034" s="197">
        <v>0</v>
      </c>
      <c r="J6034" s="197">
        <v>159591.39000000001</v>
      </c>
      <c r="K6034" s="198">
        <f t="shared" si="94"/>
        <v>159591.39000000001</v>
      </c>
      <c r="L6034" s="199" t="s">
        <v>1580</v>
      </c>
    </row>
    <row r="6035" spans="1:12" ht="33.75">
      <c r="A6035" s="200">
        <v>35</v>
      </c>
      <c r="B6035" s="193" t="s">
        <v>1403</v>
      </c>
      <c r="C6035" s="194">
        <v>42846</v>
      </c>
      <c r="D6035" s="194" t="s">
        <v>13255</v>
      </c>
      <c r="E6035" s="195" t="s">
        <v>3</v>
      </c>
      <c r="F6035" s="195">
        <v>1495019</v>
      </c>
      <c r="G6035" s="195"/>
      <c r="H6035" s="196" t="s">
        <v>13256</v>
      </c>
      <c r="I6035" s="197">
        <v>0</v>
      </c>
      <c r="J6035" s="197">
        <v>490</v>
      </c>
      <c r="K6035" s="198">
        <f t="shared" si="94"/>
        <v>490</v>
      </c>
      <c r="L6035" s="199" t="s">
        <v>1580</v>
      </c>
    </row>
    <row r="6036" spans="1:12" ht="33.75">
      <c r="A6036" s="200">
        <v>35</v>
      </c>
      <c r="B6036" s="193" t="s">
        <v>1403</v>
      </c>
      <c r="C6036" s="194">
        <v>42846</v>
      </c>
      <c r="D6036" s="194" t="s">
        <v>13257</v>
      </c>
      <c r="E6036" s="195" t="s">
        <v>3</v>
      </c>
      <c r="F6036" s="195">
        <v>1495020</v>
      </c>
      <c r="G6036" s="195"/>
      <c r="H6036" s="196" t="s">
        <v>13258</v>
      </c>
      <c r="I6036" s="197">
        <v>0</v>
      </c>
      <c r="J6036" s="197">
        <v>28000</v>
      </c>
      <c r="K6036" s="198">
        <f t="shared" si="94"/>
        <v>28000</v>
      </c>
      <c r="L6036" s="199" t="s">
        <v>1580</v>
      </c>
    </row>
    <row r="6037" spans="1:12" ht="33.75">
      <c r="A6037" s="200">
        <v>35</v>
      </c>
      <c r="B6037" s="193" t="s">
        <v>1403</v>
      </c>
      <c r="C6037" s="194">
        <v>42846</v>
      </c>
      <c r="D6037" s="194" t="s">
        <v>13259</v>
      </c>
      <c r="E6037" s="195" t="s">
        <v>3</v>
      </c>
      <c r="F6037" s="195">
        <v>1495022</v>
      </c>
      <c r="G6037" s="195"/>
      <c r="H6037" s="196" t="s">
        <v>13260</v>
      </c>
      <c r="I6037" s="197">
        <v>0</v>
      </c>
      <c r="J6037" s="197">
        <v>8000</v>
      </c>
      <c r="K6037" s="198">
        <f t="shared" si="94"/>
        <v>8000</v>
      </c>
      <c r="L6037" s="199" t="s">
        <v>1580</v>
      </c>
    </row>
    <row r="6038" spans="1:12" ht="33.75">
      <c r="A6038" s="200">
        <v>35</v>
      </c>
      <c r="B6038" s="193" t="s">
        <v>1403</v>
      </c>
      <c r="C6038" s="194">
        <v>42846</v>
      </c>
      <c r="D6038" s="194" t="s">
        <v>13261</v>
      </c>
      <c r="E6038" s="195" t="s">
        <v>3</v>
      </c>
      <c r="F6038" s="195">
        <v>1495026</v>
      </c>
      <c r="G6038" s="195"/>
      <c r="H6038" s="196" t="s">
        <v>13262</v>
      </c>
      <c r="I6038" s="197">
        <v>0</v>
      </c>
      <c r="J6038" s="197">
        <v>27400</v>
      </c>
      <c r="K6038" s="198">
        <f t="shared" si="94"/>
        <v>27400</v>
      </c>
      <c r="L6038" s="199" t="s">
        <v>1580</v>
      </c>
    </row>
    <row r="6039" spans="1:12" ht="33.75">
      <c r="A6039" s="200">
        <v>35</v>
      </c>
      <c r="B6039" s="193" t="s">
        <v>1403</v>
      </c>
      <c r="C6039" s="194">
        <v>42846</v>
      </c>
      <c r="D6039" s="194" t="s">
        <v>13263</v>
      </c>
      <c r="E6039" s="195" t="s">
        <v>3</v>
      </c>
      <c r="F6039" s="195">
        <v>1495027</v>
      </c>
      <c r="G6039" s="195"/>
      <c r="H6039" s="196" t="s">
        <v>13264</v>
      </c>
      <c r="I6039" s="197">
        <v>0</v>
      </c>
      <c r="J6039" s="197">
        <v>3132</v>
      </c>
      <c r="K6039" s="198">
        <f t="shared" si="94"/>
        <v>3132</v>
      </c>
      <c r="L6039" s="199" t="s">
        <v>1580</v>
      </c>
    </row>
    <row r="6040" spans="1:12" ht="33.75">
      <c r="A6040" s="200">
        <v>10</v>
      </c>
      <c r="B6040" s="193" t="s">
        <v>1384</v>
      </c>
      <c r="C6040" s="194">
        <v>42846</v>
      </c>
      <c r="D6040" s="194" t="s">
        <v>13265</v>
      </c>
      <c r="E6040" s="195" t="s">
        <v>3</v>
      </c>
      <c r="F6040" s="195">
        <v>1495031</v>
      </c>
      <c r="G6040" s="195"/>
      <c r="H6040" s="196" t="s">
        <v>13266</v>
      </c>
      <c r="I6040" s="197">
        <v>0</v>
      </c>
      <c r="J6040" s="197">
        <v>7809</v>
      </c>
      <c r="K6040" s="198">
        <f t="shared" si="94"/>
        <v>7809</v>
      </c>
      <c r="L6040" s="199" t="s">
        <v>1580</v>
      </c>
    </row>
    <row r="6041" spans="1:12" ht="22.5">
      <c r="A6041" s="200">
        <v>523</v>
      </c>
      <c r="B6041" s="193" t="s">
        <v>1347</v>
      </c>
      <c r="C6041" s="194">
        <v>42846</v>
      </c>
      <c r="D6041" s="194" t="s">
        <v>13267</v>
      </c>
      <c r="E6041" s="195" t="s">
        <v>3</v>
      </c>
      <c r="F6041" s="195">
        <v>1495035</v>
      </c>
      <c r="G6041" s="195"/>
      <c r="H6041" s="196" t="s">
        <v>13268</v>
      </c>
      <c r="I6041" s="197">
        <v>0</v>
      </c>
      <c r="J6041" s="197">
        <v>8009</v>
      </c>
      <c r="K6041" s="198">
        <f t="shared" si="94"/>
        <v>8009</v>
      </c>
      <c r="L6041" s="199" t="s">
        <v>1580</v>
      </c>
    </row>
    <row r="6042" spans="1:12" ht="33.75">
      <c r="A6042" s="200" t="s">
        <v>628</v>
      </c>
      <c r="B6042" s="193" t="s">
        <v>627</v>
      </c>
      <c r="C6042" s="194">
        <v>42846</v>
      </c>
      <c r="D6042" s="194" t="s">
        <v>13269</v>
      </c>
      <c r="E6042" s="195" t="s">
        <v>3</v>
      </c>
      <c r="F6042" s="195">
        <v>1495062</v>
      </c>
      <c r="G6042" s="195"/>
      <c r="H6042" s="196" t="s">
        <v>13270</v>
      </c>
      <c r="I6042" s="197">
        <v>0</v>
      </c>
      <c r="J6042" s="197">
        <v>10064.02</v>
      </c>
      <c r="K6042" s="198">
        <f t="shared" si="94"/>
        <v>10064.02</v>
      </c>
      <c r="L6042" s="199" t="s">
        <v>1580</v>
      </c>
    </row>
    <row r="6043" spans="1:12" ht="33.75">
      <c r="A6043" s="200">
        <v>66</v>
      </c>
      <c r="B6043" s="193" t="s">
        <v>1413</v>
      </c>
      <c r="C6043" s="194">
        <v>42846</v>
      </c>
      <c r="D6043" s="194" t="s">
        <v>13271</v>
      </c>
      <c r="E6043" s="195" t="s">
        <v>3</v>
      </c>
      <c r="F6043" s="195">
        <v>1495072</v>
      </c>
      <c r="G6043" s="195"/>
      <c r="H6043" s="196" t="s">
        <v>13272</v>
      </c>
      <c r="I6043" s="197">
        <v>0</v>
      </c>
      <c r="J6043" s="197">
        <v>10242.43</v>
      </c>
      <c r="K6043" s="198">
        <f t="shared" si="94"/>
        <v>10242.43</v>
      </c>
      <c r="L6043" s="199" t="s">
        <v>1580</v>
      </c>
    </row>
    <row r="6044" spans="1:12" ht="33.75">
      <c r="A6044" s="200">
        <v>66</v>
      </c>
      <c r="B6044" s="193" t="s">
        <v>1413</v>
      </c>
      <c r="C6044" s="194">
        <v>42846</v>
      </c>
      <c r="D6044" s="194" t="s">
        <v>13273</v>
      </c>
      <c r="E6044" s="195" t="s">
        <v>3</v>
      </c>
      <c r="F6044" s="195">
        <v>1495076</v>
      </c>
      <c r="G6044" s="195"/>
      <c r="H6044" s="196" t="s">
        <v>13274</v>
      </c>
      <c r="I6044" s="197">
        <v>0</v>
      </c>
      <c r="J6044" s="197">
        <v>450</v>
      </c>
      <c r="K6044" s="198">
        <f t="shared" si="94"/>
        <v>450</v>
      </c>
      <c r="L6044" s="199" t="s">
        <v>1580</v>
      </c>
    </row>
    <row r="6045" spans="1:12" ht="33.75">
      <c r="A6045" s="200">
        <v>66</v>
      </c>
      <c r="B6045" s="193" t="s">
        <v>1413</v>
      </c>
      <c r="C6045" s="194">
        <v>42846</v>
      </c>
      <c r="D6045" s="194" t="s">
        <v>13275</v>
      </c>
      <c r="E6045" s="195" t="s">
        <v>3</v>
      </c>
      <c r="F6045" s="195">
        <v>1495077</v>
      </c>
      <c r="G6045" s="195"/>
      <c r="H6045" s="196" t="s">
        <v>13276</v>
      </c>
      <c r="I6045" s="197">
        <v>0</v>
      </c>
      <c r="J6045" s="197">
        <v>4500</v>
      </c>
      <c r="K6045" s="198">
        <f t="shared" si="94"/>
        <v>4500</v>
      </c>
      <c r="L6045" s="199" t="s">
        <v>1580</v>
      </c>
    </row>
    <row r="6046" spans="1:12" ht="33.75">
      <c r="A6046" s="200">
        <v>66</v>
      </c>
      <c r="B6046" s="193" t="s">
        <v>1413</v>
      </c>
      <c r="C6046" s="194">
        <v>42846</v>
      </c>
      <c r="D6046" s="194" t="s">
        <v>13277</v>
      </c>
      <c r="E6046" s="195" t="s">
        <v>3</v>
      </c>
      <c r="F6046" s="195">
        <v>1495078</v>
      </c>
      <c r="G6046" s="195"/>
      <c r="H6046" s="196" t="s">
        <v>13278</v>
      </c>
      <c r="I6046" s="197">
        <v>0</v>
      </c>
      <c r="J6046" s="197">
        <v>30</v>
      </c>
      <c r="K6046" s="198">
        <f t="shared" si="94"/>
        <v>30</v>
      </c>
      <c r="L6046" s="199" t="s">
        <v>1580</v>
      </c>
    </row>
    <row r="6047" spans="1:12" ht="33.75">
      <c r="A6047" s="200">
        <v>66</v>
      </c>
      <c r="B6047" s="193" t="s">
        <v>1413</v>
      </c>
      <c r="C6047" s="194">
        <v>42846</v>
      </c>
      <c r="D6047" s="194" t="s">
        <v>13279</v>
      </c>
      <c r="E6047" s="195" t="s">
        <v>3</v>
      </c>
      <c r="F6047" s="195">
        <v>1495079</v>
      </c>
      <c r="G6047" s="195"/>
      <c r="H6047" s="196" t="s">
        <v>13280</v>
      </c>
      <c r="I6047" s="197">
        <v>0</v>
      </c>
      <c r="J6047" s="197">
        <v>30</v>
      </c>
      <c r="K6047" s="198">
        <f t="shared" si="94"/>
        <v>30</v>
      </c>
      <c r="L6047" s="199" t="s">
        <v>1580</v>
      </c>
    </row>
    <row r="6048" spans="1:12" ht="45">
      <c r="A6048" s="200">
        <v>47</v>
      </c>
      <c r="B6048" s="193" t="s">
        <v>13281</v>
      </c>
      <c r="C6048" s="194">
        <v>42846</v>
      </c>
      <c r="D6048" s="194" t="s">
        <v>13282</v>
      </c>
      <c r="E6048" s="195" t="s">
        <v>3</v>
      </c>
      <c r="F6048" s="195">
        <v>1495115</v>
      </c>
      <c r="G6048" s="195"/>
      <c r="H6048" s="196" t="s">
        <v>13283</v>
      </c>
      <c r="I6048" s="197">
        <v>0</v>
      </c>
      <c r="J6048" s="197">
        <v>556800</v>
      </c>
      <c r="K6048" s="198">
        <f t="shared" si="94"/>
        <v>556800</v>
      </c>
      <c r="L6048" s="199" t="s">
        <v>1580</v>
      </c>
    </row>
    <row r="6049" spans="1:12" ht="33.75">
      <c r="A6049" s="200">
        <v>290</v>
      </c>
      <c r="B6049" s="193" t="s">
        <v>1337</v>
      </c>
      <c r="C6049" s="194">
        <v>42846</v>
      </c>
      <c r="D6049" s="194" t="s">
        <v>13284</v>
      </c>
      <c r="E6049" s="195" t="s">
        <v>3</v>
      </c>
      <c r="F6049" s="195">
        <v>1495134</v>
      </c>
      <c r="G6049" s="195"/>
      <c r="H6049" s="196" t="s">
        <v>13285</v>
      </c>
      <c r="I6049" s="197">
        <v>0</v>
      </c>
      <c r="J6049" s="197">
        <v>886.8</v>
      </c>
      <c r="K6049" s="198">
        <f t="shared" si="94"/>
        <v>886.8</v>
      </c>
      <c r="L6049" s="199" t="s">
        <v>1580</v>
      </c>
    </row>
    <row r="6050" spans="1:12" ht="33.75">
      <c r="A6050" s="200">
        <v>20</v>
      </c>
      <c r="B6050" s="193" t="s">
        <v>1412</v>
      </c>
      <c r="C6050" s="194">
        <v>42846</v>
      </c>
      <c r="D6050" s="194" t="s">
        <v>13286</v>
      </c>
      <c r="E6050" s="195" t="s">
        <v>3</v>
      </c>
      <c r="F6050" s="195">
        <v>1495147</v>
      </c>
      <c r="G6050" s="195"/>
      <c r="H6050" s="196" t="s">
        <v>13287</v>
      </c>
      <c r="I6050" s="197">
        <v>0</v>
      </c>
      <c r="J6050" s="197">
        <v>681869.44</v>
      </c>
      <c r="K6050" s="198">
        <f t="shared" si="94"/>
        <v>681869.44</v>
      </c>
      <c r="L6050" s="199" t="s">
        <v>1580</v>
      </c>
    </row>
    <row r="6051" spans="1:12" ht="33.75">
      <c r="A6051" s="200">
        <v>20</v>
      </c>
      <c r="B6051" s="193" t="s">
        <v>1412</v>
      </c>
      <c r="C6051" s="194">
        <v>42846</v>
      </c>
      <c r="D6051" s="194" t="s">
        <v>13288</v>
      </c>
      <c r="E6051" s="195" t="s">
        <v>3</v>
      </c>
      <c r="F6051" s="195">
        <v>1495148</v>
      </c>
      <c r="G6051" s="195"/>
      <c r="H6051" s="196" t="s">
        <v>13289</v>
      </c>
      <c r="I6051" s="197">
        <v>0</v>
      </c>
      <c r="J6051" s="197">
        <v>150371</v>
      </c>
      <c r="K6051" s="198">
        <f t="shared" si="94"/>
        <v>150371</v>
      </c>
      <c r="L6051" s="199" t="s">
        <v>1580</v>
      </c>
    </row>
    <row r="6052" spans="1:12" ht="22.5">
      <c r="A6052" s="200">
        <v>378</v>
      </c>
      <c r="B6052" s="193" t="s">
        <v>1462</v>
      </c>
      <c r="C6052" s="194">
        <v>42846</v>
      </c>
      <c r="D6052" s="194" t="s">
        <v>13290</v>
      </c>
      <c r="E6052" s="195" t="s">
        <v>3</v>
      </c>
      <c r="F6052" s="195">
        <v>1494982</v>
      </c>
      <c r="G6052" s="195"/>
      <c r="H6052" s="196" t="s">
        <v>13291</v>
      </c>
      <c r="I6052" s="197">
        <v>0</v>
      </c>
      <c r="J6052" s="197">
        <v>879.2</v>
      </c>
      <c r="K6052" s="198">
        <f t="shared" si="94"/>
        <v>879.2</v>
      </c>
      <c r="L6052" s="199" t="s">
        <v>1580</v>
      </c>
    </row>
    <row r="6053" spans="1:12" ht="33.75">
      <c r="A6053" s="200" t="s">
        <v>628</v>
      </c>
      <c r="B6053" s="193" t="s">
        <v>627</v>
      </c>
      <c r="C6053" s="194">
        <v>42846</v>
      </c>
      <c r="D6053" s="194" t="s">
        <v>13292</v>
      </c>
      <c r="E6053" s="195" t="s">
        <v>3</v>
      </c>
      <c r="F6053" s="195">
        <v>1494991</v>
      </c>
      <c r="G6053" s="195"/>
      <c r="H6053" s="196" t="s">
        <v>13293</v>
      </c>
      <c r="I6053" s="197">
        <v>0</v>
      </c>
      <c r="J6053" s="197">
        <v>39.04</v>
      </c>
      <c r="K6053" s="198">
        <f t="shared" si="94"/>
        <v>39.04</v>
      </c>
      <c r="L6053" s="199" t="s">
        <v>1580</v>
      </c>
    </row>
    <row r="6054" spans="1:12" ht="22.5">
      <c r="A6054" s="200">
        <v>130</v>
      </c>
      <c r="B6054" s="193" t="s">
        <v>4832</v>
      </c>
      <c r="C6054" s="194">
        <v>42846</v>
      </c>
      <c r="D6054" s="194" t="s">
        <v>13294</v>
      </c>
      <c r="E6054" s="195" t="s">
        <v>3</v>
      </c>
      <c r="F6054" s="195">
        <v>1494998</v>
      </c>
      <c r="G6054" s="195"/>
      <c r="H6054" s="196" t="s">
        <v>13295</v>
      </c>
      <c r="I6054" s="197">
        <v>0</v>
      </c>
      <c r="J6054" s="197">
        <v>10</v>
      </c>
      <c r="K6054" s="198">
        <f t="shared" si="94"/>
        <v>10</v>
      </c>
      <c r="L6054" s="199" t="s">
        <v>1580</v>
      </c>
    </row>
    <row r="6055" spans="1:12" ht="22.5">
      <c r="A6055" s="200">
        <v>130</v>
      </c>
      <c r="B6055" s="193" t="s">
        <v>4832</v>
      </c>
      <c r="C6055" s="194">
        <v>42846</v>
      </c>
      <c r="D6055" s="194" t="s">
        <v>13296</v>
      </c>
      <c r="E6055" s="195" t="s">
        <v>3</v>
      </c>
      <c r="F6055" s="195">
        <v>1494999</v>
      </c>
      <c r="G6055" s="195"/>
      <c r="H6055" s="196" t="s">
        <v>13297</v>
      </c>
      <c r="I6055" s="197">
        <v>0</v>
      </c>
      <c r="J6055" s="197">
        <v>29</v>
      </c>
      <c r="K6055" s="198">
        <f t="shared" si="94"/>
        <v>29</v>
      </c>
      <c r="L6055" s="199" t="s">
        <v>1580</v>
      </c>
    </row>
    <row r="6056" spans="1:12" ht="33.75">
      <c r="A6056" s="200" t="s">
        <v>628</v>
      </c>
      <c r="B6056" s="193" t="s">
        <v>627</v>
      </c>
      <c r="C6056" s="194">
        <v>42846</v>
      </c>
      <c r="D6056" s="194" t="s">
        <v>13298</v>
      </c>
      <c r="E6056" s="195" t="s">
        <v>3</v>
      </c>
      <c r="F6056" s="195">
        <v>1495012</v>
      </c>
      <c r="G6056" s="195"/>
      <c r="H6056" s="196" t="s">
        <v>13299</v>
      </c>
      <c r="I6056" s="197">
        <v>0</v>
      </c>
      <c r="J6056" s="197">
        <v>1587.79</v>
      </c>
      <c r="K6056" s="198">
        <f t="shared" si="94"/>
        <v>1587.79</v>
      </c>
      <c r="L6056" s="199" t="s">
        <v>1580</v>
      </c>
    </row>
    <row r="6057" spans="1:12" ht="22.5">
      <c r="A6057" s="200">
        <v>16</v>
      </c>
      <c r="B6057" s="193" t="s">
        <v>1405</v>
      </c>
      <c r="C6057" s="194">
        <v>42846</v>
      </c>
      <c r="D6057" s="194" t="s">
        <v>13300</v>
      </c>
      <c r="E6057" s="195" t="s">
        <v>3</v>
      </c>
      <c r="F6057" s="195">
        <v>1495013</v>
      </c>
      <c r="G6057" s="195"/>
      <c r="H6057" s="196" t="s">
        <v>13301</v>
      </c>
      <c r="I6057" s="197">
        <v>0</v>
      </c>
      <c r="J6057" s="197">
        <v>355.1</v>
      </c>
      <c r="K6057" s="198">
        <f t="shared" si="94"/>
        <v>355.1</v>
      </c>
      <c r="L6057" s="199" t="s">
        <v>1580</v>
      </c>
    </row>
    <row r="6058" spans="1:12" ht="33.75">
      <c r="A6058" s="200">
        <v>41</v>
      </c>
      <c r="B6058" s="193" t="s">
        <v>1421</v>
      </c>
      <c r="C6058" s="194">
        <v>42846</v>
      </c>
      <c r="D6058" s="194" t="s">
        <v>13302</v>
      </c>
      <c r="E6058" s="195" t="s">
        <v>3</v>
      </c>
      <c r="F6058" s="195">
        <v>1495015</v>
      </c>
      <c r="G6058" s="195"/>
      <c r="H6058" s="196" t="s">
        <v>4371</v>
      </c>
      <c r="I6058" s="197">
        <v>0</v>
      </c>
      <c r="J6058" s="197">
        <v>1822.5</v>
      </c>
      <c r="K6058" s="198">
        <f t="shared" si="94"/>
        <v>1822.5</v>
      </c>
      <c r="L6058" s="199" t="s">
        <v>1580</v>
      </c>
    </row>
    <row r="6059" spans="1:12" ht="33.75">
      <c r="A6059" s="200" t="s">
        <v>628</v>
      </c>
      <c r="B6059" s="193" t="s">
        <v>627</v>
      </c>
      <c r="C6059" s="194">
        <v>42846</v>
      </c>
      <c r="D6059" s="194" t="s">
        <v>13303</v>
      </c>
      <c r="E6059" s="195" t="s">
        <v>3</v>
      </c>
      <c r="F6059" s="195">
        <v>1495016</v>
      </c>
      <c r="G6059" s="195"/>
      <c r="H6059" s="196" t="s">
        <v>13304</v>
      </c>
      <c r="I6059" s="197">
        <v>0</v>
      </c>
      <c r="J6059" s="197">
        <v>12705.31</v>
      </c>
      <c r="K6059" s="198">
        <f t="shared" si="94"/>
        <v>12705.31</v>
      </c>
      <c r="L6059" s="199" t="s">
        <v>1580</v>
      </c>
    </row>
    <row r="6060" spans="1:12" ht="33.75">
      <c r="A6060" s="200" t="s">
        <v>628</v>
      </c>
      <c r="B6060" s="193" t="s">
        <v>627</v>
      </c>
      <c r="C6060" s="194">
        <v>42846</v>
      </c>
      <c r="D6060" s="194" t="s">
        <v>13305</v>
      </c>
      <c r="E6060" s="195" t="s">
        <v>3</v>
      </c>
      <c r="F6060" s="195">
        <v>1495044</v>
      </c>
      <c r="G6060" s="195"/>
      <c r="H6060" s="196" t="s">
        <v>13306</v>
      </c>
      <c r="I6060" s="197">
        <v>0</v>
      </c>
      <c r="J6060" s="197">
        <v>40.51</v>
      </c>
      <c r="K6060" s="198">
        <f t="shared" si="94"/>
        <v>40.51</v>
      </c>
      <c r="L6060" s="199" t="s">
        <v>1580</v>
      </c>
    </row>
    <row r="6061" spans="1:12" ht="22.5">
      <c r="A6061" s="200">
        <v>526</v>
      </c>
      <c r="B6061" s="193" t="s">
        <v>1411</v>
      </c>
      <c r="C6061" s="194">
        <v>42846</v>
      </c>
      <c r="D6061" s="194" t="s">
        <v>13307</v>
      </c>
      <c r="E6061" s="195" t="s">
        <v>3</v>
      </c>
      <c r="F6061" s="195">
        <v>1495053</v>
      </c>
      <c r="G6061" s="195"/>
      <c r="H6061" s="196" t="s">
        <v>13308</v>
      </c>
      <c r="I6061" s="197">
        <v>0</v>
      </c>
      <c r="J6061" s="197">
        <v>817</v>
      </c>
      <c r="K6061" s="198">
        <f t="shared" si="94"/>
        <v>817</v>
      </c>
      <c r="L6061" s="199" t="s">
        <v>1580</v>
      </c>
    </row>
    <row r="6062" spans="1:12" ht="33.75">
      <c r="A6062" s="200" t="s">
        <v>628</v>
      </c>
      <c r="B6062" s="193" t="s">
        <v>627</v>
      </c>
      <c r="C6062" s="194">
        <v>42846</v>
      </c>
      <c r="D6062" s="194" t="s">
        <v>13309</v>
      </c>
      <c r="E6062" s="195" t="s">
        <v>3</v>
      </c>
      <c r="F6062" s="195">
        <v>1495055</v>
      </c>
      <c r="G6062" s="195"/>
      <c r="H6062" s="196" t="s">
        <v>13310</v>
      </c>
      <c r="I6062" s="197">
        <v>0</v>
      </c>
      <c r="J6062" s="197">
        <v>800</v>
      </c>
      <c r="K6062" s="198">
        <f t="shared" si="94"/>
        <v>800</v>
      </c>
      <c r="L6062" s="199" t="s">
        <v>1580</v>
      </c>
    </row>
    <row r="6063" spans="1:12" ht="33.75">
      <c r="A6063" s="200">
        <v>670</v>
      </c>
      <c r="B6063" s="193" t="s">
        <v>1404</v>
      </c>
      <c r="C6063" s="194">
        <v>42846</v>
      </c>
      <c r="D6063" s="194" t="s">
        <v>13311</v>
      </c>
      <c r="E6063" s="195" t="s">
        <v>3</v>
      </c>
      <c r="F6063" s="195">
        <v>1495058</v>
      </c>
      <c r="G6063" s="195"/>
      <c r="H6063" s="196" t="s">
        <v>13312</v>
      </c>
      <c r="I6063" s="197">
        <v>0</v>
      </c>
      <c r="J6063" s="197">
        <v>37453</v>
      </c>
      <c r="K6063" s="198">
        <f t="shared" si="94"/>
        <v>37453</v>
      </c>
      <c r="L6063" s="199" t="s">
        <v>1580</v>
      </c>
    </row>
    <row r="6064" spans="1:12" ht="33.75">
      <c r="A6064" s="200">
        <v>670</v>
      </c>
      <c r="B6064" s="193" t="s">
        <v>1404</v>
      </c>
      <c r="C6064" s="194">
        <v>42846</v>
      </c>
      <c r="D6064" s="194" t="s">
        <v>13313</v>
      </c>
      <c r="E6064" s="195" t="s">
        <v>3</v>
      </c>
      <c r="F6064" s="195">
        <v>1495060</v>
      </c>
      <c r="G6064" s="195"/>
      <c r="H6064" s="196" t="s">
        <v>13314</v>
      </c>
      <c r="I6064" s="197">
        <v>0</v>
      </c>
      <c r="J6064" s="197">
        <v>10033</v>
      </c>
      <c r="K6064" s="198">
        <f t="shared" si="94"/>
        <v>10033</v>
      </c>
      <c r="L6064" s="199" t="s">
        <v>1580</v>
      </c>
    </row>
    <row r="6065" spans="1:12" ht="22.5">
      <c r="A6065" s="200">
        <v>526</v>
      </c>
      <c r="B6065" s="193" t="s">
        <v>1411</v>
      </c>
      <c r="C6065" s="194">
        <v>42846</v>
      </c>
      <c r="D6065" s="194" t="s">
        <v>13315</v>
      </c>
      <c r="E6065" s="195" t="s">
        <v>3</v>
      </c>
      <c r="F6065" s="195">
        <v>1495069</v>
      </c>
      <c r="G6065" s="195"/>
      <c r="H6065" s="196" t="s">
        <v>1479</v>
      </c>
      <c r="I6065" s="197">
        <v>0</v>
      </c>
      <c r="J6065" s="197">
        <v>59</v>
      </c>
      <c r="K6065" s="198">
        <f t="shared" si="94"/>
        <v>59</v>
      </c>
      <c r="L6065" s="199" t="s">
        <v>1580</v>
      </c>
    </row>
    <row r="6066" spans="1:12" ht="22.5">
      <c r="A6066" s="200">
        <v>526</v>
      </c>
      <c r="B6066" s="193" t="s">
        <v>1411</v>
      </c>
      <c r="C6066" s="194">
        <v>42846</v>
      </c>
      <c r="D6066" s="194" t="s">
        <v>13316</v>
      </c>
      <c r="E6066" s="195" t="s">
        <v>3</v>
      </c>
      <c r="F6066" s="195">
        <v>1495070</v>
      </c>
      <c r="G6066" s="195"/>
      <c r="H6066" s="196" t="s">
        <v>1479</v>
      </c>
      <c r="I6066" s="197">
        <v>0</v>
      </c>
      <c r="J6066" s="197">
        <v>8.0399999999999991</v>
      </c>
      <c r="K6066" s="198">
        <f t="shared" si="94"/>
        <v>8.0399999999999991</v>
      </c>
      <c r="L6066" s="199" t="s">
        <v>1580</v>
      </c>
    </row>
    <row r="6067" spans="1:12" ht="45">
      <c r="A6067" s="200">
        <v>47</v>
      </c>
      <c r="B6067" s="193" t="s">
        <v>13281</v>
      </c>
      <c r="C6067" s="194">
        <v>42846</v>
      </c>
      <c r="D6067" s="194" t="s">
        <v>13317</v>
      </c>
      <c r="E6067" s="195" t="s">
        <v>3</v>
      </c>
      <c r="F6067" s="195">
        <v>1495084</v>
      </c>
      <c r="G6067" s="195"/>
      <c r="H6067" s="196" t="s">
        <v>13318</v>
      </c>
      <c r="I6067" s="197">
        <v>0</v>
      </c>
      <c r="J6067" s="197">
        <v>3</v>
      </c>
      <c r="K6067" s="198">
        <f t="shared" si="94"/>
        <v>3</v>
      </c>
      <c r="L6067" s="199" t="s">
        <v>1580</v>
      </c>
    </row>
    <row r="6068" spans="1:12" ht="22.5">
      <c r="A6068" s="200">
        <v>373</v>
      </c>
      <c r="B6068" s="193" t="s">
        <v>1444</v>
      </c>
      <c r="C6068" s="194">
        <v>42846</v>
      </c>
      <c r="D6068" s="194" t="s">
        <v>13319</v>
      </c>
      <c r="E6068" s="195" t="s">
        <v>3</v>
      </c>
      <c r="F6068" s="195">
        <v>1495096</v>
      </c>
      <c r="G6068" s="195"/>
      <c r="H6068" s="196" t="s">
        <v>13320</v>
      </c>
      <c r="I6068" s="197">
        <v>0</v>
      </c>
      <c r="J6068" s="197">
        <v>300</v>
      </c>
      <c r="K6068" s="198">
        <f t="shared" si="94"/>
        <v>300</v>
      </c>
      <c r="L6068" s="199" t="s">
        <v>1580</v>
      </c>
    </row>
    <row r="6069" spans="1:12" ht="33.75">
      <c r="A6069" s="200" t="s">
        <v>628</v>
      </c>
      <c r="B6069" s="193" t="s">
        <v>627</v>
      </c>
      <c r="C6069" s="194">
        <v>42846</v>
      </c>
      <c r="D6069" s="194" t="s">
        <v>13321</v>
      </c>
      <c r="E6069" s="195" t="s">
        <v>3</v>
      </c>
      <c r="F6069" s="195">
        <v>1495120</v>
      </c>
      <c r="G6069" s="195"/>
      <c r="H6069" s="196" t="s">
        <v>13322</v>
      </c>
      <c r="I6069" s="197">
        <v>0</v>
      </c>
      <c r="J6069" s="197">
        <v>222.6</v>
      </c>
      <c r="K6069" s="198">
        <f t="shared" si="94"/>
        <v>222.6</v>
      </c>
      <c r="L6069" s="199" t="s">
        <v>1580</v>
      </c>
    </row>
    <row r="6070" spans="1:12" ht="22.5">
      <c r="A6070" s="200">
        <v>526</v>
      </c>
      <c r="B6070" s="193" t="s">
        <v>1411</v>
      </c>
      <c r="C6070" s="194">
        <v>42846</v>
      </c>
      <c r="D6070" s="194" t="s">
        <v>13323</v>
      </c>
      <c r="E6070" s="195" t="s">
        <v>3</v>
      </c>
      <c r="F6070" s="195">
        <v>1495149</v>
      </c>
      <c r="G6070" s="195"/>
      <c r="H6070" s="196" t="s">
        <v>13324</v>
      </c>
      <c r="I6070" s="197">
        <v>0</v>
      </c>
      <c r="J6070" s="197">
        <v>757</v>
      </c>
      <c r="K6070" s="198">
        <f t="shared" si="94"/>
        <v>757</v>
      </c>
      <c r="L6070" s="199" t="s">
        <v>1580</v>
      </c>
    </row>
    <row r="6071" spans="1:12" ht="22.5">
      <c r="A6071" s="200">
        <v>526</v>
      </c>
      <c r="B6071" s="193" t="s">
        <v>1411</v>
      </c>
      <c r="C6071" s="194">
        <v>42846</v>
      </c>
      <c r="D6071" s="194" t="s">
        <v>13325</v>
      </c>
      <c r="E6071" s="195" t="s">
        <v>3</v>
      </c>
      <c r="F6071" s="195">
        <v>1495154</v>
      </c>
      <c r="G6071" s="195"/>
      <c r="H6071" s="196" t="s">
        <v>13326</v>
      </c>
      <c r="I6071" s="197">
        <v>0</v>
      </c>
      <c r="J6071" s="197">
        <v>757</v>
      </c>
      <c r="K6071" s="198">
        <f t="shared" si="94"/>
        <v>757</v>
      </c>
      <c r="L6071" s="199" t="s">
        <v>1580</v>
      </c>
    </row>
    <row r="6072" spans="1:12" ht="22.5">
      <c r="A6072" s="200">
        <v>526</v>
      </c>
      <c r="B6072" s="193" t="s">
        <v>1411</v>
      </c>
      <c r="C6072" s="194">
        <v>42846</v>
      </c>
      <c r="D6072" s="194" t="s">
        <v>13327</v>
      </c>
      <c r="E6072" s="195" t="s">
        <v>3</v>
      </c>
      <c r="F6072" s="195">
        <v>1495155</v>
      </c>
      <c r="G6072" s="195"/>
      <c r="H6072" s="196" t="s">
        <v>13328</v>
      </c>
      <c r="I6072" s="197">
        <v>0</v>
      </c>
      <c r="J6072" s="197">
        <v>757</v>
      </c>
      <c r="K6072" s="198">
        <f t="shared" si="94"/>
        <v>757</v>
      </c>
      <c r="L6072" s="199" t="s">
        <v>1580</v>
      </c>
    </row>
    <row r="6073" spans="1:12" ht="33.75">
      <c r="A6073" s="200">
        <v>190</v>
      </c>
      <c r="B6073" s="193" t="s">
        <v>1329</v>
      </c>
      <c r="C6073" s="194">
        <v>42846</v>
      </c>
      <c r="D6073" s="194" t="s">
        <v>13329</v>
      </c>
      <c r="E6073" s="195" t="s">
        <v>3</v>
      </c>
      <c r="F6073" s="195">
        <v>1495163</v>
      </c>
      <c r="G6073" s="195"/>
      <c r="H6073" s="196" t="s">
        <v>13330</v>
      </c>
      <c r="I6073" s="197">
        <v>0</v>
      </c>
      <c r="J6073" s="197">
        <v>111</v>
      </c>
      <c r="K6073" s="198">
        <f t="shared" si="94"/>
        <v>111</v>
      </c>
      <c r="L6073" s="199" t="s">
        <v>1580</v>
      </c>
    </row>
    <row r="6074" spans="1:12" ht="33.75">
      <c r="A6074" s="200">
        <v>190</v>
      </c>
      <c r="B6074" s="193" t="s">
        <v>1329</v>
      </c>
      <c r="C6074" s="194">
        <v>42846</v>
      </c>
      <c r="D6074" s="194" t="s">
        <v>13331</v>
      </c>
      <c r="E6074" s="195" t="s">
        <v>3</v>
      </c>
      <c r="F6074" s="195">
        <v>1495164</v>
      </c>
      <c r="G6074" s="195"/>
      <c r="H6074" s="196" t="s">
        <v>13330</v>
      </c>
      <c r="I6074" s="197">
        <v>0</v>
      </c>
      <c r="J6074" s="197">
        <v>111</v>
      </c>
      <c r="K6074" s="198">
        <f t="shared" si="94"/>
        <v>111</v>
      </c>
      <c r="L6074" s="199" t="s">
        <v>1580</v>
      </c>
    </row>
    <row r="6075" spans="1:12" ht="22.5">
      <c r="A6075" s="200">
        <v>526</v>
      </c>
      <c r="B6075" s="193" t="s">
        <v>1411</v>
      </c>
      <c r="C6075" s="194">
        <v>42846</v>
      </c>
      <c r="D6075" s="194" t="s">
        <v>13332</v>
      </c>
      <c r="E6075" s="195" t="s">
        <v>3</v>
      </c>
      <c r="F6075" s="195">
        <v>1495167</v>
      </c>
      <c r="G6075" s="195"/>
      <c r="H6075" s="196" t="s">
        <v>13333</v>
      </c>
      <c r="I6075" s="197">
        <v>0</v>
      </c>
      <c r="J6075" s="197">
        <v>757</v>
      </c>
      <c r="K6075" s="198">
        <f t="shared" si="94"/>
        <v>757</v>
      </c>
      <c r="L6075" s="199" t="s">
        <v>1580</v>
      </c>
    </row>
    <row r="6076" spans="1:12" ht="33.75">
      <c r="A6076" s="200" t="s">
        <v>628</v>
      </c>
      <c r="B6076" s="193" t="s">
        <v>627</v>
      </c>
      <c r="C6076" s="194">
        <v>42846</v>
      </c>
      <c r="D6076" s="194" t="s">
        <v>13334</v>
      </c>
      <c r="E6076" s="195" t="s">
        <v>3</v>
      </c>
      <c r="F6076" s="195">
        <v>1495175</v>
      </c>
      <c r="G6076" s="195"/>
      <c r="H6076" s="196" t="s">
        <v>13335</v>
      </c>
      <c r="I6076" s="197">
        <v>0</v>
      </c>
      <c r="J6076" s="197">
        <v>1000</v>
      </c>
      <c r="K6076" s="198">
        <f t="shared" si="94"/>
        <v>1000</v>
      </c>
      <c r="L6076" s="199" t="s">
        <v>1580</v>
      </c>
    </row>
    <row r="6077" spans="1:12" ht="33.75">
      <c r="A6077" s="200" t="s">
        <v>628</v>
      </c>
      <c r="B6077" s="193" t="s">
        <v>627</v>
      </c>
      <c r="C6077" s="194">
        <v>42846</v>
      </c>
      <c r="D6077" s="194" t="s">
        <v>13336</v>
      </c>
      <c r="E6077" s="195" t="s">
        <v>3</v>
      </c>
      <c r="F6077" s="195">
        <v>1495199</v>
      </c>
      <c r="G6077" s="195"/>
      <c r="H6077" s="196" t="s">
        <v>13337</v>
      </c>
      <c r="I6077" s="197">
        <v>0</v>
      </c>
      <c r="J6077" s="197">
        <v>70</v>
      </c>
      <c r="K6077" s="198">
        <f t="shared" si="94"/>
        <v>70</v>
      </c>
      <c r="L6077" s="199" t="s">
        <v>1580</v>
      </c>
    </row>
    <row r="6078" spans="1:12" ht="22.5">
      <c r="A6078" s="200">
        <v>47</v>
      </c>
      <c r="B6078" s="193" t="s">
        <v>1390</v>
      </c>
      <c r="C6078" s="194">
        <v>42846</v>
      </c>
      <c r="D6078" s="194" t="s">
        <v>13338</v>
      </c>
      <c r="E6078" s="195" t="s">
        <v>3</v>
      </c>
      <c r="F6078" s="195">
        <v>1495215</v>
      </c>
      <c r="G6078" s="195"/>
      <c r="H6078" s="196" t="s">
        <v>13339</v>
      </c>
      <c r="I6078" s="197">
        <v>0</v>
      </c>
      <c r="J6078" s="197">
        <v>8012.85</v>
      </c>
      <c r="K6078" s="198">
        <f t="shared" si="94"/>
        <v>8012.85</v>
      </c>
      <c r="L6078" s="199" t="s">
        <v>1580</v>
      </c>
    </row>
    <row r="6079" spans="1:12" ht="22.5">
      <c r="A6079" s="200">
        <v>526</v>
      </c>
      <c r="B6079" s="193" t="s">
        <v>1411</v>
      </c>
      <c r="C6079" s="194">
        <v>42846</v>
      </c>
      <c r="D6079" s="194" t="s">
        <v>13340</v>
      </c>
      <c r="E6079" s="195" t="s">
        <v>3</v>
      </c>
      <c r="F6079" s="195">
        <v>1495227</v>
      </c>
      <c r="G6079" s="195"/>
      <c r="H6079" s="196" t="s">
        <v>13341</v>
      </c>
      <c r="I6079" s="197">
        <v>0</v>
      </c>
      <c r="J6079" s="197">
        <v>487</v>
      </c>
      <c r="K6079" s="198">
        <f t="shared" si="94"/>
        <v>487</v>
      </c>
      <c r="L6079" s="199" t="s">
        <v>1580</v>
      </c>
    </row>
    <row r="6080" spans="1:12" ht="33.75">
      <c r="A6080" s="200">
        <v>594</v>
      </c>
      <c r="B6080" s="193" t="s">
        <v>1415</v>
      </c>
      <c r="C6080" s="194">
        <v>42846</v>
      </c>
      <c r="D6080" s="194" t="s">
        <v>13342</v>
      </c>
      <c r="E6080" s="195" t="s">
        <v>3</v>
      </c>
      <c r="F6080" s="195">
        <v>1495228</v>
      </c>
      <c r="G6080" s="195"/>
      <c r="H6080" s="196" t="s">
        <v>13343</v>
      </c>
      <c r="I6080" s="197">
        <v>0</v>
      </c>
      <c r="J6080" s="197">
        <v>246</v>
      </c>
      <c r="K6080" s="198">
        <f t="shared" si="94"/>
        <v>246</v>
      </c>
      <c r="L6080" s="199" t="s">
        <v>1580</v>
      </c>
    </row>
    <row r="6081" spans="1:12" ht="33.75">
      <c r="A6081" s="200" t="s">
        <v>628</v>
      </c>
      <c r="B6081" s="193" t="s">
        <v>627</v>
      </c>
      <c r="C6081" s="194">
        <v>42846</v>
      </c>
      <c r="D6081" s="194" t="s">
        <v>13344</v>
      </c>
      <c r="E6081" s="195" t="s">
        <v>3</v>
      </c>
      <c r="F6081" s="195">
        <v>1495247</v>
      </c>
      <c r="G6081" s="195"/>
      <c r="H6081" s="196" t="s">
        <v>13345</v>
      </c>
      <c r="I6081" s="197">
        <v>0</v>
      </c>
      <c r="J6081" s="197">
        <v>1484</v>
      </c>
      <c r="K6081" s="198">
        <f t="shared" si="94"/>
        <v>1484</v>
      </c>
      <c r="L6081" s="199" t="s">
        <v>1580</v>
      </c>
    </row>
    <row r="6082" spans="1:12" ht="22.5">
      <c r="A6082" s="200">
        <v>526</v>
      </c>
      <c r="B6082" s="193" t="s">
        <v>1411</v>
      </c>
      <c r="C6082" s="194">
        <v>42846</v>
      </c>
      <c r="D6082" s="194" t="s">
        <v>13346</v>
      </c>
      <c r="E6082" s="195" t="s">
        <v>3</v>
      </c>
      <c r="F6082" s="195">
        <v>1495266</v>
      </c>
      <c r="G6082" s="195"/>
      <c r="H6082" s="196" t="s">
        <v>13347</v>
      </c>
      <c r="I6082" s="197">
        <v>0</v>
      </c>
      <c r="J6082" s="197">
        <v>76</v>
      </c>
      <c r="K6082" s="198">
        <f t="shared" si="94"/>
        <v>76</v>
      </c>
      <c r="L6082" s="199" t="s">
        <v>1580</v>
      </c>
    </row>
    <row r="6083" spans="1:12" ht="22.5">
      <c r="A6083" s="200">
        <v>526</v>
      </c>
      <c r="B6083" s="193" t="s">
        <v>1411</v>
      </c>
      <c r="C6083" s="194">
        <v>42846</v>
      </c>
      <c r="D6083" s="194" t="s">
        <v>13348</v>
      </c>
      <c r="E6083" s="195" t="s">
        <v>3</v>
      </c>
      <c r="F6083" s="195">
        <v>1495267</v>
      </c>
      <c r="G6083" s="195"/>
      <c r="H6083" s="196" t="s">
        <v>13347</v>
      </c>
      <c r="I6083" s="197">
        <v>0</v>
      </c>
      <c r="J6083" s="197">
        <v>91</v>
      </c>
      <c r="K6083" s="198">
        <f t="shared" si="94"/>
        <v>91</v>
      </c>
      <c r="L6083" s="199" t="s">
        <v>1580</v>
      </c>
    </row>
    <row r="6084" spans="1:12" ht="33.75">
      <c r="A6084" s="200" t="s">
        <v>628</v>
      </c>
      <c r="B6084" s="193" t="s">
        <v>627</v>
      </c>
      <c r="C6084" s="194">
        <v>42846</v>
      </c>
      <c r="D6084" s="194" t="s">
        <v>13349</v>
      </c>
      <c r="E6084" s="195" t="s">
        <v>3</v>
      </c>
      <c r="F6084" s="195">
        <v>1495270</v>
      </c>
      <c r="G6084" s="195"/>
      <c r="H6084" s="196" t="s">
        <v>13350</v>
      </c>
      <c r="I6084" s="197">
        <v>0</v>
      </c>
      <c r="J6084" s="197">
        <v>1038</v>
      </c>
      <c r="K6084" s="198">
        <f t="shared" si="94"/>
        <v>1038</v>
      </c>
      <c r="L6084" s="199" t="s">
        <v>1580</v>
      </c>
    </row>
    <row r="6085" spans="1:12" ht="22.5">
      <c r="A6085" s="200">
        <v>206</v>
      </c>
      <c r="B6085" s="193" t="s">
        <v>1331</v>
      </c>
      <c r="C6085" s="194">
        <v>42846</v>
      </c>
      <c r="D6085" s="194" t="s">
        <v>13351</v>
      </c>
      <c r="E6085" s="195" t="s">
        <v>3</v>
      </c>
      <c r="F6085" s="195">
        <v>1495288</v>
      </c>
      <c r="G6085" s="195"/>
      <c r="H6085" s="196" t="s">
        <v>13352</v>
      </c>
      <c r="I6085" s="197">
        <v>0</v>
      </c>
      <c r="J6085" s="197">
        <v>46.76</v>
      </c>
      <c r="K6085" s="198">
        <f t="shared" si="94"/>
        <v>46.76</v>
      </c>
      <c r="L6085" s="199" t="s">
        <v>1580</v>
      </c>
    </row>
    <row r="6086" spans="1:12" ht="22.5">
      <c r="A6086" s="200">
        <v>578</v>
      </c>
      <c r="B6086" s="193" t="s">
        <v>1344</v>
      </c>
      <c r="C6086" s="194">
        <v>42849</v>
      </c>
      <c r="D6086" s="194" t="s">
        <v>13353</v>
      </c>
      <c r="E6086" s="195" t="s">
        <v>3</v>
      </c>
      <c r="F6086" s="195">
        <v>1495443</v>
      </c>
      <c r="G6086" s="195"/>
      <c r="H6086" s="196" t="s">
        <v>13354</v>
      </c>
      <c r="I6086" s="197">
        <v>0</v>
      </c>
      <c r="J6086" s="197">
        <v>1976.4</v>
      </c>
      <c r="K6086" s="198">
        <f t="shared" si="94"/>
        <v>1976.4</v>
      </c>
      <c r="L6086" s="199" t="s">
        <v>1580</v>
      </c>
    </row>
    <row r="6087" spans="1:12" ht="22.5">
      <c r="A6087" s="200">
        <v>578</v>
      </c>
      <c r="B6087" s="193" t="s">
        <v>1344</v>
      </c>
      <c r="C6087" s="194">
        <v>42849</v>
      </c>
      <c r="D6087" s="194" t="s">
        <v>13355</v>
      </c>
      <c r="E6087" s="195" t="s">
        <v>3</v>
      </c>
      <c r="F6087" s="195">
        <v>1495444</v>
      </c>
      <c r="G6087" s="195"/>
      <c r="H6087" s="196" t="s">
        <v>13356</v>
      </c>
      <c r="I6087" s="197">
        <v>0</v>
      </c>
      <c r="J6087" s="197">
        <v>261</v>
      </c>
      <c r="K6087" s="198">
        <f t="shared" si="94"/>
        <v>261</v>
      </c>
      <c r="L6087" s="199" t="s">
        <v>1580</v>
      </c>
    </row>
    <row r="6088" spans="1:12" ht="22.5">
      <c r="A6088" s="200">
        <v>578</v>
      </c>
      <c r="B6088" s="193" t="s">
        <v>1344</v>
      </c>
      <c r="C6088" s="194">
        <v>42849</v>
      </c>
      <c r="D6088" s="194" t="s">
        <v>13357</v>
      </c>
      <c r="E6088" s="195" t="s">
        <v>3</v>
      </c>
      <c r="F6088" s="195">
        <v>1495446</v>
      </c>
      <c r="G6088" s="195"/>
      <c r="H6088" s="196" t="s">
        <v>13358</v>
      </c>
      <c r="I6088" s="197">
        <v>0</v>
      </c>
      <c r="J6088" s="197">
        <v>749.6</v>
      </c>
      <c r="K6088" s="198">
        <f t="shared" si="94"/>
        <v>749.6</v>
      </c>
      <c r="L6088" s="199" t="s">
        <v>1580</v>
      </c>
    </row>
    <row r="6089" spans="1:12" ht="22.5">
      <c r="A6089" s="200">
        <v>578</v>
      </c>
      <c r="B6089" s="193" t="s">
        <v>1344</v>
      </c>
      <c r="C6089" s="194">
        <v>42849</v>
      </c>
      <c r="D6089" s="194" t="s">
        <v>13359</v>
      </c>
      <c r="E6089" s="195" t="s">
        <v>3</v>
      </c>
      <c r="F6089" s="195">
        <v>1495451</v>
      </c>
      <c r="G6089" s="195"/>
      <c r="H6089" s="196" t="s">
        <v>13360</v>
      </c>
      <c r="I6089" s="197">
        <v>0</v>
      </c>
      <c r="J6089" s="197">
        <v>633.48</v>
      </c>
      <c r="K6089" s="198">
        <f t="shared" ref="K6089:K6152" si="95">+I6089+J6089</f>
        <v>633.48</v>
      </c>
      <c r="L6089" s="199" t="s">
        <v>1580</v>
      </c>
    </row>
    <row r="6090" spans="1:12" ht="22.5">
      <c r="A6090" s="200">
        <v>578</v>
      </c>
      <c r="B6090" s="193" t="s">
        <v>1344</v>
      </c>
      <c r="C6090" s="194">
        <v>42849</v>
      </c>
      <c r="D6090" s="194" t="s">
        <v>13361</v>
      </c>
      <c r="E6090" s="195" t="s">
        <v>3</v>
      </c>
      <c r="F6090" s="195">
        <v>1495453</v>
      </c>
      <c r="G6090" s="195"/>
      <c r="H6090" s="196" t="s">
        <v>13362</v>
      </c>
      <c r="I6090" s="197">
        <v>0</v>
      </c>
      <c r="J6090" s="197">
        <v>280</v>
      </c>
      <c r="K6090" s="198">
        <f t="shared" si="95"/>
        <v>280</v>
      </c>
      <c r="L6090" s="199" t="s">
        <v>1580</v>
      </c>
    </row>
    <row r="6091" spans="1:12" ht="22.5">
      <c r="A6091" s="200">
        <v>578</v>
      </c>
      <c r="B6091" s="193" t="s">
        <v>1344</v>
      </c>
      <c r="C6091" s="194">
        <v>42849</v>
      </c>
      <c r="D6091" s="194" t="s">
        <v>13363</v>
      </c>
      <c r="E6091" s="195" t="s">
        <v>3</v>
      </c>
      <c r="F6091" s="195">
        <v>1495457</v>
      </c>
      <c r="G6091" s="195"/>
      <c r="H6091" s="196" t="s">
        <v>13364</v>
      </c>
      <c r="I6091" s="197">
        <v>0</v>
      </c>
      <c r="J6091" s="197">
        <v>326.01</v>
      </c>
      <c r="K6091" s="198">
        <f t="shared" si="95"/>
        <v>326.01</v>
      </c>
      <c r="L6091" s="199" t="s">
        <v>1580</v>
      </c>
    </row>
    <row r="6092" spans="1:12" ht="22.5">
      <c r="A6092" s="200">
        <v>283</v>
      </c>
      <c r="B6092" s="193" t="s">
        <v>1341</v>
      </c>
      <c r="C6092" s="194">
        <v>42849</v>
      </c>
      <c r="D6092" s="194" t="s">
        <v>13365</v>
      </c>
      <c r="E6092" s="195" t="s">
        <v>3</v>
      </c>
      <c r="F6092" s="195">
        <v>1495458</v>
      </c>
      <c r="G6092" s="195"/>
      <c r="H6092" s="196" t="s">
        <v>13366</v>
      </c>
      <c r="I6092" s="197">
        <v>0</v>
      </c>
      <c r="J6092" s="197">
        <v>0.89</v>
      </c>
      <c r="K6092" s="198">
        <f t="shared" si="95"/>
        <v>0.89</v>
      </c>
      <c r="L6092" s="199" t="s">
        <v>1580</v>
      </c>
    </row>
    <row r="6093" spans="1:12" ht="22.5">
      <c r="A6093" s="200">
        <v>578</v>
      </c>
      <c r="B6093" s="193" t="s">
        <v>1344</v>
      </c>
      <c r="C6093" s="194">
        <v>42849</v>
      </c>
      <c r="D6093" s="194" t="s">
        <v>13367</v>
      </c>
      <c r="E6093" s="195" t="s">
        <v>3</v>
      </c>
      <c r="F6093" s="195">
        <v>1495459</v>
      </c>
      <c r="G6093" s="195"/>
      <c r="H6093" s="196" t="s">
        <v>13368</v>
      </c>
      <c r="I6093" s="197">
        <v>0</v>
      </c>
      <c r="J6093" s="197">
        <v>600</v>
      </c>
      <c r="K6093" s="198">
        <f t="shared" si="95"/>
        <v>600</v>
      </c>
      <c r="L6093" s="199" t="s">
        <v>1580</v>
      </c>
    </row>
    <row r="6094" spans="1:12" ht="22.5">
      <c r="A6094" s="200">
        <v>283</v>
      </c>
      <c r="B6094" s="193" t="s">
        <v>1341</v>
      </c>
      <c r="C6094" s="194">
        <v>42849</v>
      </c>
      <c r="D6094" s="194" t="s">
        <v>13369</v>
      </c>
      <c r="E6094" s="195" t="s">
        <v>3</v>
      </c>
      <c r="F6094" s="195">
        <v>1495461</v>
      </c>
      <c r="G6094" s="195"/>
      <c r="H6094" s="196" t="s">
        <v>13370</v>
      </c>
      <c r="I6094" s="197">
        <v>0</v>
      </c>
      <c r="J6094" s="197">
        <v>32120</v>
      </c>
      <c r="K6094" s="198">
        <f t="shared" si="95"/>
        <v>32120</v>
      </c>
      <c r="L6094" s="199" t="s">
        <v>1580</v>
      </c>
    </row>
    <row r="6095" spans="1:12" ht="22.5">
      <c r="A6095" s="200">
        <v>15</v>
      </c>
      <c r="B6095" s="193" t="s">
        <v>1265</v>
      </c>
      <c r="C6095" s="194">
        <v>42849</v>
      </c>
      <c r="D6095" s="194" t="s">
        <v>13371</v>
      </c>
      <c r="E6095" s="195" t="s">
        <v>3</v>
      </c>
      <c r="F6095" s="195">
        <v>1495466</v>
      </c>
      <c r="G6095" s="195"/>
      <c r="H6095" s="196" t="s">
        <v>13372</v>
      </c>
      <c r="I6095" s="197">
        <v>0</v>
      </c>
      <c r="J6095" s="197">
        <v>270</v>
      </c>
      <c r="K6095" s="198">
        <f t="shared" si="95"/>
        <v>270</v>
      </c>
      <c r="L6095" s="199" t="s">
        <v>1580</v>
      </c>
    </row>
    <row r="6096" spans="1:12" ht="33.75">
      <c r="A6096" s="200">
        <v>10</v>
      </c>
      <c r="B6096" s="193" t="s">
        <v>1384</v>
      </c>
      <c r="C6096" s="194">
        <v>42849</v>
      </c>
      <c r="D6096" s="194" t="s">
        <v>13373</v>
      </c>
      <c r="E6096" s="195" t="s">
        <v>3</v>
      </c>
      <c r="F6096" s="195">
        <v>1495469</v>
      </c>
      <c r="G6096" s="195"/>
      <c r="H6096" s="196" t="s">
        <v>13374</v>
      </c>
      <c r="I6096" s="197">
        <v>0</v>
      </c>
      <c r="J6096" s="197">
        <v>13439.78</v>
      </c>
      <c r="K6096" s="198">
        <f t="shared" si="95"/>
        <v>13439.78</v>
      </c>
      <c r="L6096" s="199" t="s">
        <v>1580</v>
      </c>
    </row>
    <row r="6097" spans="1:12" ht="33.75">
      <c r="A6097" s="200">
        <v>660</v>
      </c>
      <c r="B6097" s="193" t="s">
        <v>1327</v>
      </c>
      <c r="C6097" s="194">
        <v>42849</v>
      </c>
      <c r="D6097" s="194" t="s">
        <v>13375</v>
      </c>
      <c r="E6097" s="195" t="s">
        <v>3</v>
      </c>
      <c r="F6097" s="195">
        <v>1495485</v>
      </c>
      <c r="G6097" s="195"/>
      <c r="H6097" s="196" t="s">
        <v>13376</v>
      </c>
      <c r="I6097" s="197">
        <v>0</v>
      </c>
      <c r="J6097" s="197">
        <v>251.6</v>
      </c>
      <c r="K6097" s="198">
        <f t="shared" si="95"/>
        <v>251.6</v>
      </c>
      <c r="L6097" s="199" t="s">
        <v>1580</v>
      </c>
    </row>
    <row r="6098" spans="1:12" ht="33.75">
      <c r="A6098" s="200">
        <v>660</v>
      </c>
      <c r="B6098" s="193" t="s">
        <v>1327</v>
      </c>
      <c r="C6098" s="194">
        <v>42849</v>
      </c>
      <c r="D6098" s="194" t="s">
        <v>13377</v>
      </c>
      <c r="E6098" s="195" t="s">
        <v>3</v>
      </c>
      <c r="F6098" s="195">
        <v>1495486</v>
      </c>
      <c r="G6098" s="195"/>
      <c r="H6098" s="196" t="s">
        <v>13378</v>
      </c>
      <c r="I6098" s="197">
        <v>0</v>
      </c>
      <c r="J6098" s="197">
        <v>6746.2</v>
      </c>
      <c r="K6098" s="198">
        <f t="shared" si="95"/>
        <v>6746.2</v>
      </c>
      <c r="L6098" s="199" t="s">
        <v>1580</v>
      </c>
    </row>
    <row r="6099" spans="1:12" ht="33.75">
      <c r="A6099" s="200">
        <v>660</v>
      </c>
      <c r="B6099" s="193" t="s">
        <v>1327</v>
      </c>
      <c r="C6099" s="194">
        <v>42849</v>
      </c>
      <c r="D6099" s="194" t="s">
        <v>13379</v>
      </c>
      <c r="E6099" s="195" t="s">
        <v>3</v>
      </c>
      <c r="F6099" s="195">
        <v>1495495</v>
      </c>
      <c r="G6099" s="195"/>
      <c r="H6099" s="196" t="s">
        <v>13380</v>
      </c>
      <c r="I6099" s="197">
        <v>0</v>
      </c>
      <c r="J6099" s="197">
        <v>5407.55</v>
      </c>
      <c r="K6099" s="198">
        <f t="shared" si="95"/>
        <v>5407.55</v>
      </c>
      <c r="L6099" s="199" t="s">
        <v>1580</v>
      </c>
    </row>
    <row r="6100" spans="1:12" ht="22.5">
      <c r="A6100" s="200">
        <v>254</v>
      </c>
      <c r="B6100" s="193" t="s">
        <v>1335</v>
      </c>
      <c r="C6100" s="194">
        <v>42849</v>
      </c>
      <c r="D6100" s="194" t="s">
        <v>13381</v>
      </c>
      <c r="E6100" s="195" t="s">
        <v>3</v>
      </c>
      <c r="F6100" s="195">
        <v>1495525</v>
      </c>
      <c r="G6100" s="195"/>
      <c r="H6100" s="196" t="s">
        <v>13382</v>
      </c>
      <c r="I6100" s="197">
        <v>0</v>
      </c>
      <c r="J6100" s="197">
        <v>300</v>
      </c>
      <c r="K6100" s="198">
        <f t="shared" si="95"/>
        <v>300</v>
      </c>
      <c r="L6100" s="199" t="s">
        <v>1580</v>
      </c>
    </row>
    <row r="6101" spans="1:12" ht="22.5">
      <c r="A6101" s="200">
        <v>254</v>
      </c>
      <c r="B6101" s="193" t="s">
        <v>1335</v>
      </c>
      <c r="C6101" s="194">
        <v>42849</v>
      </c>
      <c r="D6101" s="194" t="s">
        <v>13383</v>
      </c>
      <c r="E6101" s="195" t="s">
        <v>3</v>
      </c>
      <c r="F6101" s="195">
        <v>1495527</v>
      </c>
      <c r="G6101" s="195"/>
      <c r="H6101" s="196" t="s">
        <v>13384</v>
      </c>
      <c r="I6101" s="197">
        <v>0</v>
      </c>
      <c r="J6101" s="197">
        <v>149.9</v>
      </c>
      <c r="K6101" s="198">
        <f t="shared" si="95"/>
        <v>149.9</v>
      </c>
      <c r="L6101" s="199" t="s">
        <v>1580</v>
      </c>
    </row>
    <row r="6102" spans="1:12" ht="22.5">
      <c r="A6102" s="200">
        <v>46</v>
      </c>
      <c r="B6102" s="193" t="s">
        <v>1402</v>
      </c>
      <c r="C6102" s="194">
        <v>42849</v>
      </c>
      <c r="D6102" s="194" t="s">
        <v>13385</v>
      </c>
      <c r="E6102" s="195" t="s">
        <v>3</v>
      </c>
      <c r="F6102" s="195">
        <v>1495551</v>
      </c>
      <c r="G6102" s="195"/>
      <c r="H6102" s="196" t="s">
        <v>13386</v>
      </c>
      <c r="I6102" s="197">
        <v>0</v>
      </c>
      <c r="J6102" s="197">
        <v>7432.56</v>
      </c>
      <c r="K6102" s="198">
        <f t="shared" si="95"/>
        <v>7432.56</v>
      </c>
      <c r="L6102" s="199" t="s">
        <v>1580</v>
      </c>
    </row>
    <row r="6103" spans="1:12" ht="22.5">
      <c r="A6103" s="200">
        <v>46</v>
      </c>
      <c r="B6103" s="193" t="s">
        <v>1402</v>
      </c>
      <c r="C6103" s="194">
        <v>42849</v>
      </c>
      <c r="D6103" s="194" t="s">
        <v>13387</v>
      </c>
      <c r="E6103" s="195" t="s">
        <v>3</v>
      </c>
      <c r="F6103" s="195">
        <v>1495552</v>
      </c>
      <c r="G6103" s="195"/>
      <c r="H6103" s="196" t="s">
        <v>13388</v>
      </c>
      <c r="I6103" s="197">
        <v>0</v>
      </c>
      <c r="J6103" s="197">
        <v>8936</v>
      </c>
      <c r="K6103" s="198">
        <f t="shared" si="95"/>
        <v>8936</v>
      </c>
      <c r="L6103" s="199" t="s">
        <v>1580</v>
      </c>
    </row>
    <row r="6104" spans="1:12" ht="33.75">
      <c r="A6104" s="200">
        <v>20</v>
      </c>
      <c r="B6104" s="193" t="s">
        <v>1412</v>
      </c>
      <c r="C6104" s="194">
        <v>42849</v>
      </c>
      <c r="D6104" s="194" t="s">
        <v>13389</v>
      </c>
      <c r="E6104" s="195" t="s">
        <v>3</v>
      </c>
      <c r="F6104" s="195">
        <v>1495559</v>
      </c>
      <c r="G6104" s="195"/>
      <c r="H6104" s="196" t="s">
        <v>13390</v>
      </c>
      <c r="I6104" s="197">
        <v>0</v>
      </c>
      <c r="J6104" s="197">
        <v>13226.45</v>
      </c>
      <c r="K6104" s="198">
        <f t="shared" si="95"/>
        <v>13226.45</v>
      </c>
      <c r="L6104" s="199" t="s">
        <v>1580</v>
      </c>
    </row>
    <row r="6105" spans="1:12" ht="22.5">
      <c r="A6105" s="200">
        <v>526</v>
      </c>
      <c r="B6105" s="193" t="s">
        <v>1411</v>
      </c>
      <c r="C6105" s="194">
        <v>42849</v>
      </c>
      <c r="D6105" s="194" t="s">
        <v>13391</v>
      </c>
      <c r="E6105" s="195" t="s">
        <v>3</v>
      </c>
      <c r="F6105" s="195">
        <v>1495416</v>
      </c>
      <c r="G6105" s="195"/>
      <c r="H6105" s="196" t="s">
        <v>13392</v>
      </c>
      <c r="I6105" s="197">
        <v>0</v>
      </c>
      <c r="J6105" s="197">
        <v>757</v>
      </c>
      <c r="K6105" s="198">
        <f t="shared" si="95"/>
        <v>757</v>
      </c>
      <c r="L6105" s="199" t="s">
        <v>1580</v>
      </c>
    </row>
    <row r="6106" spans="1:12" ht="33.75">
      <c r="A6106" s="200" t="s">
        <v>628</v>
      </c>
      <c r="B6106" s="193" t="s">
        <v>627</v>
      </c>
      <c r="C6106" s="194">
        <v>42849</v>
      </c>
      <c r="D6106" s="194" t="s">
        <v>13393</v>
      </c>
      <c r="E6106" s="195" t="s">
        <v>3</v>
      </c>
      <c r="F6106" s="195">
        <v>1495420</v>
      </c>
      <c r="G6106" s="195"/>
      <c r="H6106" s="196" t="s">
        <v>13394</v>
      </c>
      <c r="I6106" s="197">
        <v>0</v>
      </c>
      <c r="J6106" s="197">
        <v>4397.2299999999996</v>
      </c>
      <c r="K6106" s="198">
        <f t="shared" si="95"/>
        <v>4397.2299999999996</v>
      </c>
      <c r="L6106" s="199" t="s">
        <v>1580</v>
      </c>
    </row>
    <row r="6107" spans="1:12" ht="33.75">
      <c r="A6107" s="200">
        <v>594</v>
      </c>
      <c r="B6107" s="193" t="s">
        <v>1415</v>
      </c>
      <c r="C6107" s="194">
        <v>42849</v>
      </c>
      <c r="D6107" s="194" t="s">
        <v>13395</v>
      </c>
      <c r="E6107" s="195" t="s">
        <v>3</v>
      </c>
      <c r="F6107" s="195">
        <v>1495445</v>
      </c>
      <c r="G6107" s="195"/>
      <c r="H6107" s="196" t="s">
        <v>13396</v>
      </c>
      <c r="I6107" s="197">
        <v>0</v>
      </c>
      <c r="J6107" s="197">
        <v>148.25</v>
      </c>
      <c r="K6107" s="198">
        <f t="shared" si="95"/>
        <v>148.25</v>
      </c>
      <c r="L6107" s="199" t="s">
        <v>1580</v>
      </c>
    </row>
    <row r="6108" spans="1:12" ht="33.75">
      <c r="A6108" s="200" t="s">
        <v>628</v>
      </c>
      <c r="B6108" s="193" t="s">
        <v>627</v>
      </c>
      <c r="C6108" s="194">
        <v>42849</v>
      </c>
      <c r="D6108" s="194" t="s">
        <v>13397</v>
      </c>
      <c r="E6108" s="195" t="s">
        <v>3</v>
      </c>
      <c r="F6108" s="195">
        <v>1495454</v>
      </c>
      <c r="G6108" s="195"/>
      <c r="H6108" s="196" t="s">
        <v>13398</v>
      </c>
      <c r="I6108" s="197">
        <v>0</v>
      </c>
      <c r="J6108" s="197">
        <v>168.81</v>
      </c>
      <c r="K6108" s="198">
        <f t="shared" si="95"/>
        <v>168.81</v>
      </c>
      <c r="L6108" s="199" t="s">
        <v>1580</v>
      </c>
    </row>
    <row r="6109" spans="1:12" ht="33.75">
      <c r="A6109" s="200" t="s">
        <v>628</v>
      </c>
      <c r="B6109" s="193" t="s">
        <v>627</v>
      </c>
      <c r="C6109" s="194">
        <v>42849</v>
      </c>
      <c r="D6109" s="194" t="s">
        <v>13399</v>
      </c>
      <c r="E6109" s="195" t="s">
        <v>3</v>
      </c>
      <c r="F6109" s="195">
        <v>1495481</v>
      </c>
      <c r="G6109" s="195"/>
      <c r="H6109" s="196" t="s">
        <v>13400</v>
      </c>
      <c r="I6109" s="197">
        <v>0</v>
      </c>
      <c r="J6109" s="197">
        <v>38.630000000000003</v>
      </c>
      <c r="K6109" s="198">
        <f t="shared" si="95"/>
        <v>38.630000000000003</v>
      </c>
      <c r="L6109" s="199" t="s">
        <v>1580</v>
      </c>
    </row>
    <row r="6110" spans="1:12" ht="33.75">
      <c r="A6110" s="200" t="s">
        <v>628</v>
      </c>
      <c r="B6110" s="193" t="s">
        <v>627</v>
      </c>
      <c r="C6110" s="194">
        <v>42849</v>
      </c>
      <c r="D6110" s="194" t="s">
        <v>13401</v>
      </c>
      <c r="E6110" s="195" t="s">
        <v>3</v>
      </c>
      <c r="F6110" s="195">
        <v>1495487</v>
      </c>
      <c r="G6110" s="195"/>
      <c r="H6110" s="196" t="s">
        <v>13402</v>
      </c>
      <c r="I6110" s="197">
        <v>0</v>
      </c>
      <c r="J6110" s="197">
        <v>6975</v>
      </c>
      <c r="K6110" s="198">
        <f t="shared" si="95"/>
        <v>6975</v>
      </c>
      <c r="L6110" s="199" t="s">
        <v>1580</v>
      </c>
    </row>
    <row r="6111" spans="1:12" ht="33.75">
      <c r="A6111" s="200" t="s">
        <v>628</v>
      </c>
      <c r="B6111" s="193" t="s">
        <v>627</v>
      </c>
      <c r="C6111" s="194">
        <v>42849</v>
      </c>
      <c r="D6111" s="194" t="s">
        <v>13403</v>
      </c>
      <c r="E6111" s="195" t="s">
        <v>3</v>
      </c>
      <c r="F6111" s="195">
        <v>1495500</v>
      </c>
      <c r="G6111" s="195"/>
      <c r="H6111" s="196" t="s">
        <v>13404</v>
      </c>
      <c r="I6111" s="197">
        <v>0</v>
      </c>
      <c r="J6111" s="197">
        <v>168.81</v>
      </c>
      <c r="K6111" s="198">
        <f t="shared" si="95"/>
        <v>168.81</v>
      </c>
      <c r="L6111" s="199" t="s">
        <v>1580</v>
      </c>
    </row>
    <row r="6112" spans="1:12" ht="22.5">
      <c r="A6112" s="200">
        <v>16</v>
      </c>
      <c r="B6112" s="193" t="s">
        <v>1405</v>
      </c>
      <c r="C6112" s="194">
        <v>42849</v>
      </c>
      <c r="D6112" s="194" t="s">
        <v>13405</v>
      </c>
      <c r="E6112" s="195" t="s">
        <v>3</v>
      </c>
      <c r="F6112" s="195">
        <v>1495508</v>
      </c>
      <c r="G6112" s="195"/>
      <c r="H6112" s="196" t="s">
        <v>13406</v>
      </c>
      <c r="I6112" s="197">
        <v>0</v>
      </c>
      <c r="J6112" s="197">
        <v>371</v>
      </c>
      <c r="K6112" s="198">
        <f t="shared" si="95"/>
        <v>371</v>
      </c>
      <c r="L6112" s="199" t="s">
        <v>1580</v>
      </c>
    </row>
    <row r="6113" spans="1:12" ht="22.5">
      <c r="A6113" s="200">
        <v>16</v>
      </c>
      <c r="B6113" s="193" t="s">
        <v>1405</v>
      </c>
      <c r="C6113" s="194">
        <v>42849</v>
      </c>
      <c r="D6113" s="194" t="s">
        <v>13407</v>
      </c>
      <c r="E6113" s="195" t="s">
        <v>3</v>
      </c>
      <c r="F6113" s="195">
        <v>1495509</v>
      </c>
      <c r="G6113" s="195"/>
      <c r="H6113" s="196" t="s">
        <v>13408</v>
      </c>
      <c r="I6113" s="197">
        <v>0</v>
      </c>
      <c r="J6113" s="197">
        <v>110</v>
      </c>
      <c r="K6113" s="198">
        <f t="shared" si="95"/>
        <v>110</v>
      </c>
      <c r="L6113" s="199" t="s">
        <v>1580</v>
      </c>
    </row>
    <row r="6114" spans="1:12" ht="22.5">
      <c r="A6114" s="200">
        <v>526</v>
      </c>
      <c r="B6114" s="193" t="s">
        <v>1411</v>
      </c>
      <c r="C6114" s="194">
        <v>42849</v>
      </c>
      <c r="D6114" s="194" t="s">
        <v>13409</v>
      </c>
      <c r="E6114" s="195" t="s">
        <v>3</v>
      </c>
      <c r="F6114" s="195">
        <v>1495518</v>
      </c>
      <c r="G6114" s="195"/>
      <c r="H6114" s="196" t="s">
        <v>13410</v>
      </c>
      <c r="I6114" s="197">
        <v>0</v>
      </c>
      <c r="J6114" s="197">
        <v>277</v>
      </c>
      <c r="K6114" s="198">
        <f t="shared" si="95"/>
        <v>277</v>
      </c>
      <c r="L6114" s="199" t="s">
        <v>1580</v>
      </c>
    </row>
    <row r="6115" spans="1:12" ht="22.5">
      <c r="A6115" s="200">
        <v>526</v>
      </c>
      <c r="B6115" s="193" t="s">
        <v>1411</v>
      </c>
      <c r="C6115" s="194">
        <v>42849</v>
      </c>
      <c r="D6115" s="194" t="s">
        <v>13411</v>
      </c>
      <c r="E6115" s="195" t="s">
        <v>3</v>
      </c>
      <c r="F6115" s="195">
        <v>1495521</v>
      </c>
      <c r="G6115" s="195"/>
      <c r="H6115" s="196" t="s">
        <v>13412</v>
      </c>
      <c r="I6115" s="197">
        <v>0</v>
      </c>
      <c r="J6115" s="197">
        <v>100</v>
      </c>
      <c r="K6115" s="198">
        <f t="shared" si="95"/>
        <v>100</v>
      </c>
      <c r="L6115" s="199" t="s">
        <v>1580</v>
      </c>
    </row>
    <row r="6116" spans="1:12" ht="22.5">
      <c r="A6116" s="200">
        <v>342</v>
      </c>
      <c r="B6116" s="193" t="s">
        <v>1425</v>
      </c>
      <c r="C6116" s="194">
        <v>42849</v>
      </c>
      <c r="D6116" s="194" t="s">
        <v>13413</v>
      </c>
      <c r="E6116" s="195" t="s">
        <v>3</v>
      </c>
      <c r="F6116" s="195">
        <v>1495524</v>
      </c>
      <c r="G6116" s="195"/>
      <c r="H6116" s="196" t="s">
        <v>13414</v>
      </c>
      <c r="I6116" s="197">
        <v>0</v>
      </c>
      <c r="J6116" s="197">
        <v>69</v>
      </c>
      <c r="K6116" s="198">
        <f t="shared" si="95"/>
        <v>69</v>
      </c>
      <c r="L6116" s="199" t="s">
        <v>1580</v>
      </c>
    </row>
    <row r="6117" spans="1:12" ht="22.5">
      <c r="A6117" s="200">
        <v>20</v>
      </c>
      <c r="B6117" s="193" t="s">
        <v>1412</v>
      </c>
      <c r="C6117" s="194">
        <v>42849</v>
      </c>
      <c r="D6117" s="194" t="s">
        <v>13415</v>
      </c>
      <c r="E6117" s="195" t="s">
        <v>3</v>
      </c>
      <c r="F6117" s="195">
        <v>1495537</v>
      </c>
      <c r="G6117" s="195"/>
      <c r="H6117" s="196" t="s">
        <v>13416</v>
      </c>
      <c r="I6117" s="197">
        <v>0</v>
      </c>
      <c r="J6117" s="197">
        <v>371</v>
      </c>
      <c r="K6117" s="198">
        <f t="shared" si="95"/>
        <v>371</v>
      </c>
      <c r="L6117" s="199" t="s">
        <v>1580</v>
      </c>
    </row>
    <row r="6118" spans="1:12" ht="33.75">
      <c r="A6118" s="200" t="s">
        <v>628</v>
      </c>
      <c r="B6118" s="193" t="s">
        <v>627</v>
      </c>
      <c r="C6118" s="194">
        <v>42849</v>
      </c>
      <c r="D6118" s="194" t="s">
        <v>13417</v>
      </c>
      <c r="E6118" s="195" t="s">
        <v>3</v>
      </c>
      <c r="F6118" s="195">
        <v>1495538</v>
      </c>
      <c r="G6118" s="195"/>
      <c r="H6118" s="196" t="s">
        <v>13418</v>
      </c>
      <c r="I6118" s="197">
        <v>0</v>
      </c>
      <c r="J6118" s="197">
        <v>1008</v>
      </c>
      <c r="K6118" s="198">
        <f t="shared" si="95"/>
        <v>1008</v>
      </c>
      <c r="L6118" s="199" t="s">
        <v>1580</v>
      </c>
    </row>
    <row r="6119" spans="1:12" ht="22.5">
      <c r="A6119" s="200">
        <v>47</v>
      </c>
      <c r="B6119" s="193" t="s">
        <v>1390</v>
      </c>
      <c r="C6119" s="194">
        <v>42849</v>
      </c>
      <c r="D6119" s="194" t="s">
        <v>13419</v>
      </c>
      <c r="E6119" s="195" t="s">
        <v>3</v>
      </c>
      <c r="F6119" s="195">
        <v>1495540</v>
      </c>
      <c r="G6119" s="195"/>
      <c r="H6119" s="196" t="s">
        <v>13420</v>
      </c>
      <c r="I6119" s="197">
        <v>0</v>
      </c>
      <c r="J6119" s="197">
        <v>1683.77</v>
      </c>
      <c r="K6119" s="198">
        <f t="shared" si="95"/>
        <v>1683.77</v>
      </c>
      <c r="L6119" s="199" t="s">
        <v>1580</v>
      </c>
    </row>
    <row r="6120" spans="1:12" ht="33.75">
      <c r="A6120" s="200" t="s">
        <v>628</v>
      </c>
      <c r="B6120" s="193" t="s">
        <v>627</v>
      </c>
      <c r="C6120" s="194">
        <v>42849</v>
      </c>
      <c r="D6120" s="194" t="s">
        <v>13421</v>
      </c>
      <c r="E6120" s="195" t="s">
        <v>3</v>
      </c>
      <c r="F6120" s="195">
        <v>1495544</v>
      </c>
      <c r="G6120" s="195"/>
      <c r="H6120" s="196" t="s">
        <v>13422</v>
      </c>
      <c r="I6120" s="197">
        <v>0</v>
      </c>
      <c r="J6120" s="197">
        <v>366</v>
      </c>
      <c r="K6120" s="198">
        <f t="shared" si="95"/>
        <v>366</v>
      </c>
      <c r="L6120" s="199" t="s">
        <v>1580</v>
      </c>
    </row>
    <row r="6121" spans="1:12" ht="33.75">
      <c r="A6121" s="200" t="s">
        <v>628</v>
      </c>
      <c r="B6121" s="193" t="s">
        <v>627</v>
      </c>
      <c r="C6121" s="194">
        <v>42849</v>
      </c>
      <c r="D6121" s="194" t="s">
        <v>13423</v>
      </c>
      <c r="E6121" s="195" t="s">
        <v>3</v>
      </c>
      <c r="F6121" s="195">
        <v>1495545</v>
      </c>
      <c r="G6121" s="195"/>
      <c r="H6121" s="196" t="s">
        <v>13424</v>
      </c>
      <c r="I6121" s="197">
        <v>0</v>
      </c>
      <c r="J6121" s="197">
        <v>211.93</v>
      </c>
      <c r="K6121" s="198">
        <f t="shared" si="95"/>
        <v>211.93</v>
      </c>
      <c r="L6121" s="199" t="s">
        <v>1580</v>
      </c>
    </row>
    <row r="6122" spans="1:12" ht="33.75">
      <c r="A6122" s="200" t="s">
        <v>628</v>
      </c>
      <c r="B6122" s="193" t="s">
        <v>627</v>
      </c>
      <c r="C6122" s="194">
        <v>42849</v>
      </c>
      <c r="D6122" s="194" t="s">
        <v>13425</v>
      </c>
      <c r="E6122" s="195" t="s">
        <v>3</v>
      </c>
      <c r="F6122" s="195">
        <v>1495567</v>
      </c>
      <c r="G6122" s="195"/>
      <c r="H6122" s="196" t="s">
        <v>13426</v>
      </c>
      <c r="I6122" s="197">
        <v>0</v>
      </c>
      <c r="J6122" s="197">
        <v>3774.45</v>
      </c>
      <c r="K6122" s="198">
        <f t="shared" si="95"/>
        <v>3774.45</v>
      </c>
      <c r="L6122" s="199" t="s">
        <v>1580</v>
      </c>
    </row>
    <row r="6123" spans="1:12" ht="33.75">
      <c r="A6123" s="200" t="s">
        <v>628</v>
      </c>
      <c r="B6123" s="193" t="s">
        <v>627</v>
      </c>
      <c r="C6123" s="194">
        <v>42849</v>
      </c>
      <c r="D6123" s="194" t="s">
        <v>13427</v>
      </c>
      <c r="E6123" s="195" t="s">
        <v>3</v>
      </c>
      <c r="F6123" s="195">
        <v>1495569</v>
      </c>
      <c r="G6123" s="195"/>
      <c r="H6123" s="196" t="s">
        <v>13428</v>
      </c>
      <c r="I6123" s="197">
        <v>0</v>
      </c>
      <c r="J6123" s="197">
        <v>38.340000000000003</v>
      </c>
      <c r="K6123" s="198">
        <f t="shared" si="95"/>
        <v>38.340000000000003</v>
      </c>
      <c r="L6123" s="199" t="s">
        <v>1580</v>
      </c>
    </row>
    <row r="6124" spans="1:12" ht="33.75">
      <c r="A6124" s="200" t="s">
        <v>628</v>
      </c>
      <c r="B6124" s="193" t="s">
        <v>627</v>
      </c>
      <c r="C6124" s="194">
        <v>42849</v>
      </c>
      <c r="D6124" s="194" t="s">
        <v>13429</v>
      </c>
      <c r="E6124" s="195" t="s">
        <v>3</v>
      </c>
      <c r="F6124" s="195">
        <v>1495570</v>
      </c>
      <c r="G6124" s="195"/>
      <c r="H6124" s="196" t="s">
        <v>13430</v>
      </c>
      <c r="I6124" s="197">
        <v>0</v>
      </c>
      <c r="J6124" s="197">
        <v>61.3</v>
      </c>
      <c r="K6124" s="198">
        <f t="shared" si="95"/>
        <v>61.3</v>
      </c>
      <c r="L6124" s="199" t="s">
        <v>1580</v>
      </c>
    </row>
    <row r="6125" spans="1:12" ht="33.75">
      <c r="A6125" s="200">
        <v>203</v>
      </c>
      <c r="B6125" s="193" t="s">
        <v>1332</v>
      </c>
      <c r="C6125" s="194">
        <v>42849</v>
      </c>
      <c r="D6125" s="194" t="s">
        <v>13431</v>
      </c>
      <c r="E6125" s="195" t="s">
        <v>3</v>
      </c>
      <c r="F6125" s="195">
        <v>1495573</v>
      </c>
      <c r="G6125" s="195"/>
      <c r="H6125" s="196" t="s">
        <v>13432</v>
      </c>
      <c r="I6125" s="197">
        <v>0</v>
      </c>
      <c r="J6125" s="197">
        <v>15</v>
      </c>
      <c r="K6125" s="198">
        <f t="shared" si="95"/>
        <v>15</v>
      </c>
      <c r="L6125" s="199" t="s">
        <v>1580</v>
      </c>
    </row>
    <row r="6126" spans="1:12" ht="33.75">
      <c r="A6126" s="200">
        <v>132</v>
      </c>
      <c r="B6126" s="193" t="s">
        <v>1414</v>
      </c>
      <c r="C6126" s="194">
        <v>42849</v>
      </c>
      <c r="D6126" s="194" t="s">
        <v>13433</v>
      </c>
      <c r="E6126" s="195" t="s">
        <v>3</v>
      </c>
      <c r="F6126" s="195">
        <v>1495574</v>
      </c>
      <c r="G6126" s="195"/>
      <c r="H6126" s="196" t="s">
        <v>13434</v>
      </c>
      <c r="I6126" s="197">
        <v>0</v>
      </c>
      <c r="J6126" s="197">
        <v>40</v>
      </c>
      <c r="K6126" s="198">
        <f t="shared" si="95"/>
        <v>40</v>
      </c>
      <c r="L6126" s="199" t="s">
        <v>1580</v>
      </c>
    </row>
    <row r="6127" spans="1:12" ht="22.5">
      <c r="A6127" s="200">
        <v>340</v>
      </c>
      <c r="B6127" s="193" t="s">
        <v>1401</v>
      </c>
      <c r="C6127" s="194">
        <v>42849</v>
      </c>
      <c r="D6127" s="194" t="s">
        <v>13435</v>
      </c>
      <c r="E6127" s="195" t="s">
        <v>3</v>
      </c>
      <c r="F6127" s="195">
        <v>1495580</v>
      </c>
      <c r="G6127" s="195"/>
      <c r="H6127" s="196" t="s">
        <v>13436</v>
      </c>
      <c r="I6127" s="197">
        <v>0</v>
      </c>
      <c r="J6127" s="197">
        <v>325.5</v>
      </c>
      <c r="K6127" s="198">
        <f t="shared" si="95"/>
        <v>325.5</v>
      </c>
      <c r="L6127" s="199" t="s">
        <v>1580</v>
      </c>
    </row>
    <row r="6128" spans="1:12" ht="33.75">
      <c r="A6128" s="200" t="s">
        <v>628</v>
      </c>
      <c r="B6128" s="193" t="s">
        <v>627</v>
      </c>
      <c r="C6128" s="194">
        <v>42849</v>
      </c>
      <c r="D6128" s="194" t="s">
        <v>13437</v>
      </c>
      <c r="E6128" s="195" t="s">
        <v>3</v>
      </c>
      <c r="F6128" s="195">
        <v>1495586</v>
      </c>
      <c r="G6128" s="195"/>
      <c r="H6128" s="196" t="s">
        <v>13438</v>
      </c>
      <c r="I6128" s="197">
        <v>0</v>
      </c>
      <c r="J6128" s="197">
        <v>1874.28</v>
      </c>
      <c r="K6128" s="198">
        <f t="shared" si="95"/>
        <v>1874.28</v>
      </c>
      <c r="L6128" s="199" t="s">
        <v>1580</v>
      </c>
    </row>
    <row r="6129" spans="1:12" ht="22.5">
      <c r="A6129" s="200">
        <v>526</v>
      </c>
      <c r="B6129" s="193" t="s">
        <v>1411</v>
      </c>
      <c r="C6129" s="194">
        <v>42849</v>
      </c>
      <c r="D6129" s="194" t="s">
        <v>13439</v>
      </c>
      <c r="E6129" s="195" t="s">
        <v>3</v>
      </c>
      <c r="F6129" s="195">
        <v>1495596</v>
      </c>
      <c r="G6129" s="195"/>
      <c r="H6129" s="196" t="s">
        <v>13440</v>
      </c>
      <c r="I6129" s="197">
        <v>0</v>
      </c>
      <c r="J6129" s="197">
        <v>50</v>
      </c>
      <c r="K6129" s="198">
        <f t="shared" si="95"/>
        <v>50</v>
      </c>
      <c r="L6129" s="199" t="s">
        <v>1580</v>
      </c>
    </row>
    <row r="6130" spans="1:12" ht="22.5">
      <c r="A6130" s="200">
        <v>526</v>
      </c>
      <c r="B6130" s="193" t="s">
        <v>1411</v>
      </c>
      <c r="C6130" s="194">
        <v>42849</v>
      </c>
      <c r="D6130" s="194" t="s">
        <v>13441</v>
      </c>
      <c r="E6130" s="195" t="s">
        <v>3</v>
      </c>
      <c r="F6130" s="195">
        <v>1495598</v>
      </c>
      <c r="G6130" s="195"/>
      <c r="H6130" s="196" t="s">
        <v>13442</v>
      </c>
      <c r="I6130" s="197">
        <v>0</v>
      </c>
      <c r="J6130" s="197">
        <v>4.96</v>
      </c>
      <c r="K6130" s="198">
        <f t="shared" si="95"/>
        <v>4.96</v>
      </c>
      <c r="L6130" s="199" t="s">
        <v>1580</v>
      </c>
    </row>
    <row r="6131" spans="1:12" ht="22.5">
      <c r="A6131" s="200">
        <v>660</v>
      </c>
      <c r="B6131" s="193" t="s">
        <v>1327</v>
      </c>
      <c r="C6131" s="194">
        <v>42849</v>
      </c>
      <c r="D6131" s="194" t="s">
        <v>13443</v>
      </c>
      <c r="E6131" s="195" t="s">
        <v>3</v>
      </c>
      <c r="F6131" s="195">
        <v>1495634</v>
      </c>
      <c r="G6131" s="195"/>
      <c r="H6131" s="196" t="s">
        <v>13444</v>
      </c>
      <c r="I6131" s="197">
        <v>0</v>
      </c>
      <c r="J6131" s="197">
        <v>1875.85</v>
      </c>
      <c r="K6131" s="198">
        <f t="shared" si="95"/>
        <v>1875.85</v>
      </c>
      <c r="L6131" s="199" t="s">
        <v>1580</v>
      </c>
    </row>
    <row r="6132" spans="1:12" ht="22.5">
      <c r="A6132" s="200">
        <v>526</v>
      </c>
      <c r="B6132" s="193" t="s">
        <v>1411</v>
      </c>
      <c r="C6132" s="194">
        <v>42849</v>
      </c>
      <c r="D6132" s="194" t="s">
        <v>13445</v>
      </c>
      <c r="E6132" s="195" t="s">
        <v>3</v>
      </c>
      <c r="F6132" s="195">
        <v>1495654</v>
      </c>
      <c r="G6132" s="195"/>
      <c r="H6132" s="196" t="s">
        <v>8638</v>
      </c>
      <c r="I6132" s="197">
        <v>0</v>
      </c>
      <c r="J6132" s="197">
        <v>748.89</v>
      </c>
      <c r="K6132" s="198">
        <f t="shared" si="95"/>
        <v>748.89</v>
      </c>
      <c r="L6132" s="199" t="s">
        <v>1580</v>
      </c>
    </row>
    <row r="6133" spans="1:12" ht="33.75">
      <c r="A6133" s="200">
        <v>41</v>
      </c>
      <c r="B6133" s="193" t="s">
        <v>1421</v>
      </c>
      <c r="C6133" s="194">
        <v>42849</v>
      </c>
      <c r="D6133" s="194" t="s">
        <v>13446</v>
      </c>
      <c r="E6133" s="195" t="s">
        <v>3</v>
      </c>
      <c r="F6133" s="195">
        <v>1495655</v>
      </c>
      <c r="G6133" s="195"/>
      <c r="H6133" s="196" t="s">
        <v>13447</v>
      </c>
      <c r="I6133" s="197">
        <v>0</v>
      </c>
      <c r="J6133" s="197">
        <v>30</v>
      </c>
      <c r="K6133" s="198">
        <f t="shared" si="95"/>
        <v>30</v>
      </c>
      <c r="L6133" s="199" t="s">
        <v>1580</v>
      </c>
    </row>
    <row r="6134" spans="1:12" ht="22.5">
      <c r="A6134" s="200">
        <v>526</v>
      </c>
      <c r="B6134" s="193" t="s">
        <v>1411</v>
      </c>
      <c r="C6134" s="194">
        <v>42849</v>
      </c>
      <c r="D6134" s="194" t="s">
        <v>13448</v>
      </c>
      <c r="E6134" s="195" t="s">
        <v>3</v>
      </c>
      <c r="F6134" s="195">
        <v>1495656</v>
      </c>
      <c r="G6134" s="195"/>
      <c r="H6134" s="196" t="s">
        <v>8638</v>
      </c>
      <c r="I6134" s="197">
        <v>0</v>
      </c>
      <c r="J6134" s="197">
        <v>13</v>
      </c>
      <c r="K6134" s="198">
        <f t="shared" si="95"/>
        <v>13</v>
      </c>
      <c r="L6134" s="199" t="s">
        <v>1580</v>
      </c>
    </row>
    <row r="6135" spans="1:12" ht="33.75">
      <c r="A6135" s="200">
        <v>41</v>
      </c>
      <c r="B6135" s="193" t="s">
        <v>1421</v>
      </c>
      <c r="C6135" s="194">
        <v>42849</v>
      </c>
      <c r="D6135" s="194" t="s">
        <v>13449</v>
      </c>
      <c r="E6135" s="195" t="s">
        <v>3</v>
      </c>
      <c r="F6135" s="195">
        <v>1495658</v>
      </c>
      <c r="G6135" s="195"/>
      <c r="H6135" s="196" t="s">
        <v>13447</v>
      </c>
      <c r="I6135" s="197">
        <v>0</v>
      </c>
      <c r="J6135" s="197">
        <v>75</v>
      </c>
      <c r="K6135" s="198">
        <f t="shared" si="95"/>
        <v>75</v>
      </c>
      <c r="L6135" s="199" t="s">
        <v>1580</v>
      </c>
    </row>
    <row r="6136" spans="1:12" ht="33.75">
      <c r="A6136" s="200" t="s">
        <v>628</v>
      </c>
      <c r="B6136" s="193" t="s">
        <v>627</v>
      </c>
      <c r="C6136" s="194">
        <v>42849</v>
      </c>
      <c r="D6136" s="194" t="s">
        <v>13450</v>
      </c>
      <c r="E6136" s="195" t="s">
        <v>3</v>
      </c>
      <c r="F6136" s="195">
        <v>1495682</v>
      </c>
      <c r="G6136" s="195"/>
      <c r="H6136" s="196" t="s">
        <v>13451</v>
      </c>
      <c r="I6136" s="197">
        <v>0</v>
      </c>
      <c r="J6136" s="197">
        <v>93</v>
      </c>
      <c r="K6136" s="198">
        <f t="shared" si="95"/>
        <v>93</v>
      </c>
      <c r="L6136" s="199" t="s">
        <v>1580</v>
      </c>
    </row>
    <row r="6137" spans="1:12" ht="33.75">
      <c r="A6137" s="200" t="s">
        <v>628</v>
      </c>
      <c r="B6137" s="193" t="s">
        <v>627</v>
      </c>
      <c r="C6137" s="194">
        <v>42849</v>
      </c>
      <c r="D6137" s="194" t="s">
        <v>13452</v>
      </c>
      <c r="E6137" s="195" t="s">
        <v>3</v>
      </c>
      <c r="F6137" s="195">
        <v>1495686</v>
      </c>
      <c r="G6137" s="195"/>
      <c r="H6137" s="196" t="s">
        <v>13453</v>
      </c>
      <c r="I6137" s="197">
        <v>0</v>
      </c>
      <c r="J6137" s="197">
        <v>93</v>
      </c>
      <c r="K6137" s="198">
        <f t="shared" si="95"/>
        <v>93</v>
      </c>
      <c r="L6137" s="199" t="s">
        <v>1580</v>
      </c>
    </row>
    <row r="6138" spans="1:12" ht="22.5">
      <c r="A6138" s="200">
        <v>212</v>
      </c>
      <c r="B6138" s="193" t="s">
        <v>4956</v>
      </c>
      <c r="C6138" s="194">
        <v>42849</v>
      </c>
      <c r="D6138" s="194" t="s">
        <v>13454</v>
      </c>
      <c r="E6138" s="195" t="s">
        <v>3</v>
      </c>
      <c r="F6138" s="195">
        <v>1495710</v>
      </c>
      <c r="G6138" s="195"/>
      <c r="H6138" s="196" t="s">
        <v>13455</v>
      </c>
      <c r="I6138" s="197">
        <v>0</v>
      </c>
      <c r="J6138" s="197">
        <v>615</v>
      </c>
      <c r="K6138" s="198">
        <f t="shared" si="95"/>
        <v>615</v>
      </c>
      <c r="L6138" s="199" t="s">
        <v>1580</v>
      </c>
    </row>
    <row r="6139" spans="1:12" ht="33.75">
      <c r="A6139" s="200" t="s">
        <v>628</v>
      </c>
      <c r="B6139" s="193" t="s">
        <v>627</v>
      </c>
      <c r="C6139" s="194">
        <v>42849</v>
      </c>
      <c r="D6139" s="194" t="s">
        <v>13456</v>
      </c>
      <c r="E6139" s="195" t="s">
        <v>3</v>
      </c>
      <c r="F6139" s="195">
        <v>1495712</v>
      </c>
      <c r="G6139" s="195"/>
      <c r="H6139" s="196" t="s">
        <v>13457</v>
      </c>
      <c r="I6139" s="197">
        <v>0</v>
      </c>
      <c r="J6139" s="197">
        <v>1667</v>
      </c>
      <c r="K6139" s="198">
        <f t="shared" si="95"/>
        <v>1667</v>
      </c>
      <c r="L6139" s="199" t="s">
        <v>1580</v>
      </c>
    </row>
    <row r="6140" spans="1:12" ht="33.75">
      <c r="A6140" s="200">
        <v>20</v>
      </c>
      <c r="B6140" s="193" t="s">
        <v>1412</v>
      </c>
      <c r="C6140" s="194">
        <v>42850</v>
      </c>
      <c r="D6140" s="194" t="s">
        <v>13458</v>
      </c>
      <c r="E6140" s="195" t="s">
        <v>3</v>
      </c>
      <c r="F6140" s="195">
        <v>1495847</v>
      </c>
      <c r="G6140" s="195"/>
      <c r="H6140" s="196" t="s">
        <v>13459</v>
      </c>
      <c r="I6140" s="197">
        <v>0</v>
      </c>
      <c r="J6140" s="197">
        <v>52787.199999999997</v>
      </c>
      <c r="K6140" s="198">
        <f t="shared" si="95"/>
        <v>52787.199999999997</v>
      </c>
      <c r="L6140" s="199" t="s">
        <v>1580</v>
      </c>
    </row>
    <row r="6141" spans="1:12" ht="33.75">
      <c r="A6141" s="200">
        <v>20</v>
      </c>
      <c r="B6141" s="193" t="s">
        <v>1412</v>
      </c>
      <c r="C6141" s="194">
        <v>42850</v>
      </c>
      <c r="D6141" s="194" t="s">
        <v>13460</v>
      </c>
      <c r="E6141" s="195" t="s">
        <v>3</v>
      </c>
      <c r="F6141" s="195">
        <v>1495850</v>
      </c>
      <c r="G6141" s="195"/>
      <c r="H6141" s="196" t="s">
        <v>13461</v>
      </c>
      <c r="I6141" s="197">
        <v>0</v>
      </c>
      <c r="J6141" s="197">
        <v>24850.41</v>
      </c>
      <c r="K6141" s="198">
        <f t="shared" si="95"/>
        <v>24850.41</v>
      </c>
      <c r="L6141" s="199" t="s">
        <v>1580</v>
      </c>
    </row>
    <row r="6142" spans="1:12" ht="33.75">
      <c r="A6142" s="200">
        <v>20</v>
      </c>
      <c r="B6142" s="193" t="s">
        <v>1412</v>
      </c>
      <c r="C6142" s="194">
        <v>42850</v>
      </c>
      <c r="D6142" s="194" t="s">
        <v>13462</v>
      </c>
      <c r="E6142" s="195" t="s">
        <v>3</v>
      </c>
      <c r="F6142" s="195">
        <v>1495853</v>
      </c>
      <c r="G6142" s="195"/>
      <c r="H6142" s="196" t="s">
        <v>13463</v>
      </c>
      <c r="I6142" s="197">
        <v>0</v>
      </c>
      <c r="J6142" s="197">
        <v>11590.39</v>
      </c>
      <c r="K6142" s="198">
        <f t="shared" si="95"/>
        <v>11590.39</v>
      </c>
      <c r="L6142" s="199" t="s">
        <v>1580</v>
      </c>
    </row>
    <row r="6143" spans="1:12" ht="33.75">
      <c r="A6143" s="200">
        <v>35</v>
      </c>
      <c r="B6143" s="193" t="s">
        <v>1403</v>
      </c>
      <c r="C6143" s="194">
        <v>42850</v>
      </c>
      <c r="D6143" s="194" t="s">
        <v>13464</v>
      </c>
      <c r="E6143" s="195" t="s">
        <v>3</v>
      </c>
      <c r="F6143" s="195">
        <v>1495873</v>
      </c>
      <c r="G6143" s="195"/>
      <c r="H6143" s="196" t="s">
        <v>13465</v>
      </c>
      <c r="I6143" s="197">
        <v>0</v>
      </c>
      <c r="J6143" s="197">
        <v>33637.07</v>
      </c>
      <c r="K6143" s="198">
        <f t="shared" si="95"/>
        <v>33637.07</v>
      </c>
      <c r="L6143" s="199" t="s">
        <v>1580</v>
      </c>
    </row>
    <row r="6144" spans="1:12" ht="22.5">
      <c r="A6144" s="200">
        <v>523</v>
      </c>
      <c r="B6144" s="193" t="s">
        <v>1347</v>
      </c>
      <c r="C6144" s="194">
        <v>42850</v>
      </c>
      <c r="D6144" s="194" t="s">
        <v>13466</v>
      </c>
      <c r="E6144" s="195" t="s">
        <v>3</v>
      </c>
      <c r="F6144" s="195">
        <v>1495892</v>
      </c>
      <c r="G6144" s="195"/>
      <c r="H6144" s="196" t="s">
        <v>13467</v>
      </c>
      <c r="I6144" s="197">
        <v>0</v>
      </c>
      <c r="J6144" s="197">
        <v>1810</v>
      </c>
      <c r="K6144" s="198">
        <f t="shared" si="95"/>
        <v>1810</v>
      </c>
      <c r="L6144" s="199" t="s">
        <v>1580</v>
      </c>
    </row>
    <row r="6145" spans="1:12" ht="33.75">
      <c r="A6145" s="200">
        <v>660</v>
      </c>
      <c r="B6145" s="193" t="s">
        <v>1327</v>
      </c>
      <c r="C6145" s="194">
        <v>42850</v>
      </c>
      <c r="D6145" s="194" t="s">
        <v>13468</v>
      </c>
      <c r="E6145" s="195" t="s">
        <v>3</v>
      </c>
      <c r="F6145" s="195">
        <v>1495902</v>
      </c>
      <c r="G6145" s="195"/>
      <c r="H6145" s="196" t="s">
        <v>13469</v>
      </c>
      <c r="I6145" s="197">
        <v>0</v>
      </c>
      <c r="J6145" s="197">
        <v>60</v>
      </c>
      <c r="K6145" s="198">
        <f t="shared" si="95"/>
        <v>60</v>
      </c>
      <c r="L6145" s="199" t="s">
        <v>1580</v>
      </c>
    </row>
    <row r="6146" spans="1:12" ht="33.75">
      <c r="A6146" s="200">
        <v>660</v>
      </c>
      <c r="B6146" s="193" t="s">
        <v>1327</v>
      </c>
      <c r="C6146" s="194">
        <v>42850</v>
      </c>
      <c r="D6146" s="194" t="s">
        <v>13470</v>
      </c>
      <c r="E6146" s="195" t="s">
        <v>3</v>
      </c>
      <c r="F6146" s="195">
        <v>1495903</v>
      </c>
      <c r="G6146" s="195"/>
      <c r="H6146" s="196" t="s">
        <v>13471</v>
      </c>
      <c r="I6146" s="197">
        <v>0</v>
      </c>
      <c r="J6146" s="197">
        <v>3995</v>
      </c>
      <c r="K6146" s="198">
        <f t="shared" si="95"/>
        <v>3995</v>
      </c>
      <c r="L6146" s="199" t="s">
        <v>1580</v>
      </c>
    </row>
    <row r="6147" spans="1:12" ht="33.75">
      <c r="A6147" s="200">
        <v>70</v>
      </c>
      <c r="B6147" s="193" t="s">
        <v>4499</v>
      </c>
      <c r="C6147" s="194">
        <v>42850</v>
      </c>
      <c r="D6147" s="194" t="s">
        <v>13472</v>
      </c>
      <c r="E6147" s="195" t="s">
        <v>3</v>
      </c>
      <c r="F6147" s="195">
        <v>1495913</v>
      </c>
      <c r="G6147" s="195"/>
      <c r="H6147" s="196" t="s">
        <v>13473</v>
      </c>
      <c r="I6147" s="197">
        <v>0</v>
      </c>
      <c r="J6147" s="197">
        <v>10676</v>
      </c>
      <c r="K6147" s="198">
        <f t="shared" si="95"/>
        <v>10676</v>
      </c>
      <c r="L6147" s="199" t="s">
        <v>1580</v>
      </c>
    </row>
    <row r="6148" spans="1:12" ht="33.75">
      <c r="A6148" s="200">
        <v>70</v>
      </c>
      <c r="B6148" s="193" t="s">
        <v>4499</v>
      </c>
      <c r="C6148" s="194">
        <v>42850</v>
      </c>
      <c r="D6148" s="194" t="s">
        <v>13474</v>
      </c>
      <c r="E6148" s="195" t="s">
        <v>3</v>
      </c>
      <c r="F6148" s="195">
        <v>1495915</v>
      </c>
      <c r="G6148" s="195"/>
      <c r="H6148" s="196" t="s">
        <v>13475</v>
      </c>
      <c r="I6148" s="197">
        <v>0</v>
      </c>
      <c r="J6148" s="197">
        <v>250</v>
      </c>
      <c r="K6148" s="198">
        <f t="shared" si="95"/>
        <v>250</v>
      </c>
      <c r="L6148" s="199" t="s">
        <v>1580</v>
      </c>
    </row>
    <row r="6149" spans="1:12" ht="33.75">
      <c r="A6149" s="200">
        <v>70</v>
      </c>
      <c r="B6149" s="193" t="s">
        <v>4499</v>
      </c>
      <c r="C6149" s="194">
        <v>42850</v>
      </c>
      <c r="D6149" s="194" t="s">
        <v>13476</v>
      </c>
      <c r="E6149" s="195" t="s">
        <v>3</v>
      </c>
      <c r="F6149" s="195">
        <v>1495916</v>
      </c>
      <c r="G6149" s="195"/>
      <c r="H6149" s="196" t="s">
        <v>13477</v>
      </c>
      <c r="I6149" s="197">
        <v>0</v>
      </c>
      <c r="J6149" s="197">
        <v>30</v>
      </c>
      <c r="K6149" s="198">
        <f t="shared" si="95"/>
        <v>30</v>
      </c>
      <c r="L6149" s="199" t="s">
        <v>1580</v>
      </c>
    </row>
    <row r="6150" spans="1:12" ht="33.75">
      <c r="A6150" s="200">
        <v>523</v>
      </c>
      <c r="B6150" s="193" t="s">
        <v>1347</v>
      </c>
      <c r="C6150" s="194">
        <v>42850</v>
      </c>
      <c r="D6150" s="194" t="s">
        <v>13478</v>
      </c>
      <c r="E6150" s="195" t="s">
        <v>3</v>
      </c>
      <c r="F6150" s="195">
        <v>1495922</v>
      </c>
      <c r="G6150" s="195"/>
      <c r="H6150" s="196" t="s">
        <v>13479</v>
      </c>
      <c r="I6150" s="197">
        <v>0</v>
      </c>
      <c r="J6150" s="197">
        <v>1048</v>
      </c>
      <c r="K6150" s="198">
        <f t="shared" si="95"/>
        <v>1048</v>
      </c>
      <c r="L6150" s="199" t="s">
        <v>1580</v>
      </c>
    </row>
    <row r="6151" spans="1:12" ht="22.5">
      <c r="A6151" s="200">
        <v>130</v>
      </c>
      <c r="B6151" s="193" t="s">
        <v>4832</v>
      </c>
      <c r="C6151" s="194">
        <v>42850</v>
      </c>
      <c r="D6151" s="194" t="s">
        <v>13480</v>
      </c>
      <c r="E6151" s="195" t="s">
        <v>3</v>
      </c>
      <c r="F6151" s="195">
        <v>1495923</v>
      </c>
      <c r="G6151" s="195"/>
      <c r="H6151" s="196" t="s">
        <v>13481</v>
      </c>
      <c r="I6151" s="197">
        <v>0</v>
      </c>
      <c r="J6151" s="197">
        <v>688336.35</v>
      </c>
      <c r="K6151" s="198">
        <f t="shared" si="95"/>
        <v>688336.35</v>
      </c>
      <c r="L6151" s="199" t="s">
        <v>1580</v>
      </c>
    </row>
    <row r="6152" spans="1:12" ht="33.75">
      <c r="A6152" s="200">
        <v>130</v>
      </c>
      <c r="B6152" s="193" t="s">
        <v>4832</v>
      </c>
      <c r="C6152" s="194">
        <v>42850</v>
      </c>
      <c r="D6152" s="194" t="s">
        <v>13482</v>
      </c>
      <c r="E6152" s="195" t="s">
        <v>3</v>
      </c>
      <c r="F6152" s="195">
        <v>1495925</v>
      </c>
      <c r="G6152" s="195"/>
      <c r="H6152" s="196" t="s">
        <v>13483</v>
      </c>
      <c r="I6152" s="197">
        <v>0</v>
      </c>
      <c r="J6152" s="197">
        <v>178016.22</v>
      </c>
      <c r="K6152" s="198">
        <f t="shared" si="95"/>
        <v>178016.22</v>
      </c>
      <c r="L6152" s="199" t="s">
        <v>1580</v>
      </c>
    </row>
    <row r="6153" spans="1:12" ht="33.75">
      <c r="A6153" s="200">
        <v>16</v>
      </c>
      <c r="B6153" s="193" t="s">
        <v>1405</v>
      </c>
      <c r="C6153" s="194">
        <v>42850</v>
      </c>
      <c r="D6153" s="194" t="s">
        <v>13484</v>
      </c>
      <c r="E6153" s="195" t="s">
        <v>3</v>
      </c>
      <c r="F6153" s="195">
        <v>1495930</v>
      </c>
      <c r="G6153" s="195"/>
      <c r="H6153" s="196" t="s">
        <v>13485</v>
      </c>
      <c r="I6153" s="197">
        <v>0</v>
      </c>
      <c r="J6153" s="197">
        <v>3650</v>
      </c>
      <c r="K6153" s="198">
        <f t="shared" ref="K6153:K6216" si="96">+I6153+J6153</f>
        <v>3650</v>
      </c>
      <c r="L6153" s="199" t="s">
        <v>1580</v>
      </c>
    </row>
    <row r="6154" spans="1:12" ht="22.5">
      <c r="A6154" s="200">
        <v>523</v>
      </c>
      <c r="B6154" s="193" t="s">
        <v>1347</v>
      </c>
      <c r="C6154" s="194">
        <v>42850</v>
      </c>
      <c r="D6154" s="194" t="s">
        <v>13486</v>
      </c>
      <c r="E6154" s="195" t="s">
        <v>3</v>
      </c>
      <c r="F6154" s="195">
        <v>1495931</v>
      </c>
      <c r="G6154" s="195"/>
      <c r="H6154" s="196" t="s">
        <v>13487</v>
      </c>
      <c r="I6154" s="197">
        <v>0</v>
      </c>
      <c r="J6154" s="197">
        <v>1206</v>
      </c>
      <c r="K6154" s="198">
        <f t="shared" si="96"/>
        <v>1206</v>
      </c>
      <c r="L6154" s="199" t="s">
        <v>1580</v>
      </c>
    </row>
    <row r="6155" spans="1:12" ht="33.75">
      <c r="A6155" s="200">
        <v>86</v>
      </c>
      <c r="B6155" s="193" t="s">
        <v>1409</v>
      </c>
      <c r="C6155" s="194">
        <v>42850</v>
      </c>
      <c r="D6155" s="194" t="s">
        <v>13488</v>
      </c>
      <c r="E6155" s="195" t="s">
        <v>3</v>
      </c>
      <c r="F6155" s="195">
        <v>1495933</v>
      </c>
      <c r="G6155" s="195"/>
      <c r="H6155" s="196" t="s">
        <v>13489</v>
      </c>
      <c r="I6155" s="197">
        <v>0</v>
      </c>
      <c r="J6155" s="197">
        <v>10808.46</v>
      </c>
      <c r="K6155" s="198">
        <f t="shared" si="96"/>
        <v>10808.46</v>
      </c>
      <c r="L6155" s="199" t="s">
        <v>1580</v>
      </c>
    </row>
    <row r="6156" spans="1:12" ht="33.75">
      <c r="A6156" s="200">
        <v>86</v>
      </c>
      <c r="B6156" s="193" t="s">
        <v>1409</v>
      </c>
      <c r="C6156" s="194">
        <v>42850</v>
      </c>
      <c r="D6156" s="194" t="s">
        <v>13490</v>
      </c>
      <c r="E6156" s="195" t="s">
        <v>3</v>
      </c>
      <c r="F6156" s="195">
        <v>1495936</v>
      </c>
      <c r="G6156" s="195"/>
      <c r="H6156" s="196" t="s">
        <v>13491</v>
      </c>
      <c r="I6156" s="197">
        <v>0</v>
      </c>
      <c r="J6156" s="197">
        <v>607</v>
      </c>
      <c r="K6156" s="198">
        <f t="shared" si="96"/>
        <v>607</v>
      </c>
      <c r="L6156" s="199" t="s">
        <v>1580</v>
      </c>
    </row>
    <row r="6157" spans="1:12" ht="33.75">
      <c r="A6157" s="200">
        <v>86</v>
      </c>
      <c r="B6157" s="193" t="s">
        <v>1409</v>
      </c>
      <c r="C6157" s="194">
        <v>42850</v>
      </c>
      <c r="D6157" s="194" t="s">
        <v>13492</v>
      </c>
      <c r="E6157" s="195" t="s">
        <v>3</v>
      </c>
      <c r="F6157" s="195">
        <v>1495938</v>
      </c>
      <c r="G6157" s="195"/>
      <c r="H6157" s="196" t="s">
        <v>13493</v>
      </c>
      <c r="I6157" s="197">
        <v>0</v>
      </c>
      <c r="J6157" s="197">
        <v>3265</v>
      </c>
      <c r="K6157" s="198">
        <f t="shared" si="96"/>
        <v>3265</v>
      </c>
      <c r="L6157" s="199" t="s">
        <v>1580</v>
      </c>
    </row>
    <row r="6158" spans="1:12" ht="33.75">
      <c r="A6158" s="200">
        <v>86</v>
      </c>
      <c r="B6158" s="193" t="s">
        <v>1409</v>
      </c>
      <c r="C6158" s="194">
        <v>42850</v>
      </c>
      <c r="D6158" s="194" t="s">
        <v>13494</v>
      </c>
      <c r="E6158" s="195" t="s">
        <v>3</v>
      </c>
      <c r="F6158" s="195">
        <v>1495940</v>
      </c>
      <c r="G6158" s="195"/>
      <c r="H6158" s="196" t="s">
        <v>13495</v>
      </c>
      <c r="I6158" s="197">
        <v>0</v>
      </c>
      <c r="J6158" s="197">
        <v>99.8</v>
      </c>
      <c r="K6158" s="198">
        <f t="shared" si="96"/>
        <v>99.8</v>
      </c>
      <c r="L6158" s="199" t="s">
        <v>1580</v>
      </c>
    </row>
    <row r="6159" spans="1:12" ht="33.75">
      <c r="A6159" s="200">
        <v>86</v>
      </c>
      <c r="B6159" s="193" t="s">
        <v>1409</v>
      </c>
      <c r="C6159" s="194">
        <v>42850</v>
      </c>
      <c r="D6159" s="194" t="s">
        <v>13496</v>
      </c>
      <c r="E6159" s="195" t="s">
        <v>3</v>
      </c>
      <c r="F6159" s="195">
        <v>1495942</v>
      </c>
      <c r="G6159" s="195"/>
      <c r="H6159" s="196" t="s">
        <v>13497</v>
      </c>
      <c r="I6159" s="197">
        <v>0</v>
      </c>
      <c r="J6159" s="197">
        <v>1496.8</v>
      </c>
      <c r="K6159" s="198">
        <f t="shared" si="96"/>
        <v>1496.8</v>
      </c>
      <c r="L6159" s="199" t="s">
        <v>1580</v>
      </c>
    </row>
    <row r="6160" spans="1:12" ht="22.5">
      <c r="A6160" s="200">
        <v>283</v>
      </c>
      <c r="B6160" s="193" t="s">
        <v>1341</v>
      </c>
      <c r="C6160" s="194">
        <v>42850</v>
      </c>
      <c r="D6160" s="194" t="s">
        <v>13498</v>
      </c>
      <c r="E6160" s="195" t="s">
        <v>3</v>
      </c>
      <c r="F6160" s="195">
        <v>1495951</v>
      </c>
      <c r="G6160" s="195"/>
      <c r="H6160" s="196" t="s">
        <v>13499</v>
      </c>
      <c r="I6160" s="197">
        <v>0</v>
      </c>
      <c r="J6160" s="197">
        <v>1262.54</v>
      </c>
      <c r="K6160" s="198">
        <f t="shared" si="96"/>
        <v>1262.54</v>
      </c>
      <c r="L6160" s="199" t="s">
        <v>8305</v>
      </c>
    </row>
    <row r="6161" spans="1:12" ht="33.75">
      <c r="A6161" s="200" t="s">
        <v>628</v>
      </c>
      <c r="B6161" s="193" t="s">
        <v>627</v>
      </c>
      <c r="C6161" s="194">
        <v>42850</v>
      </c>
      <c r="D6161" s="194" t="s">
        <v>13500</v>
      </c>
      <c r="E6161" s="195" t="s">
        <v>3</v>
      </c>
      <c r="F6161" s="195">
        <v>1496000</v>
      </c>
      <c r="G6161" s="195"/>
      <c r="H6161" s="196" t="s">
        <v>13501</v>
      </c>
      <c r="I6161" s="197">
        <v>0</v>
      </c>
      <c r="J6161" s="197">
        <v>28734.84</v>
      </c>
      <c r="K6161" s="198">
        <f t="shared" si="96"/>
        <v>28734.84</v>
      </c>
      <c r="L6161" s="199" t="s">
        <v>1580</v>
      </c>
    </row>
    <row r="6162" spans="1:12" ht="22.5">
      <c r="A6162" s="200">
        <v>20</v>
      </c>
      <c r="B6162" s="193" t="s">
        <v>1412</v>
      </c>
      <c r="C6162" s="194">
        <v>42850</v>
      </c>
      <c r="D6162" s="194" t="s">
        <v>13502</v>
      </c>
      <c r="E6162" s="195" t="s">
        <v>3</v>
      </c>
      <c r="F6162" s="195">
        <v>1495857</v>
      </c>
      <c r="G6162" s="195"/>
      <c r="H6162" s="196" t="s">
        <v>13503</v>
      </c>
      <c r="I6162" s="197">
        <v>0</v>
      </c>
      <c r="J6162" s="197">
        <v>1272.32</v>
      </c>
      <c r="K6162" s="198">
        <f t="shared" si="96"/>
        <v>1272.32</v>
      </c>
      <c r="L6162" s="199" t="s">
        <v>1580</v>
      </c>
    </row>
    <row r="6163" spans="1:12" ht="22.5">
      <c r="A6163" s="200">
        <v>20</v>
      </c>
      <c r="B6163" s="193" t="s">
        <v>1412</v>
      </c>
      <c r="C6163" s="194">
        <v>42850</v>
      </c>
      <c r="D6163" s="194" t="s">
        <v>13504</v>
      </c>
      <c r="E6163" s="195" t="s">
        <v>3</v>
      </c>
      <c r="F6163" s="195">
        <v>1495859</v>
      </c>
      <c r="G6163" s="195"/>
      <c r="H6163" s="196" t="s">
        <v>13503</v>
      </c>
      <c r="I6163" s="197">
        <v>0</v>
      </c>
      <c r="J6163" s="197">
        <v>416.64</v>
      </c>
      <c r="K6163" s="198">
        <f t="shared" si="96"/>
        <v>416.64</v>
      </c>
      <c r="L6163" s="199" t="s">
        <v>1580</v>
      </c>
    </row>
    <row r="6164" spans="1:12" ht="45">
      <c r="A6164" s="200">
        <v>310</v>
      </c>
      <c r="B6164" s="193" t="s">
        <v>1416</v>
      </c>
      <c r="C6164" s="194">
        <v>42850</v>
      </c>
      <c r="D6164" s="194" t="s">
        <v>13505</v>
      </c>
      <c r="E6164" s="195" t="s">
        <v>3</v>
      </c>
      <c r="F6164" s="195">
        <v>1495869</v>
      </c>
      <c r="G6164" s="195"/>
      <c r="H6164" s="196" t="s">
        <v>13506</v>
      </c>
      <c r="I6164" s="197">
        <v>0</v>
      </c>
      <c r="J6164" s="197">
        <v>778</v>
      </c>
      <c r="K6164" s="198">
        <f t="shared" si="96"/>
        <v>778</v>
      </c>
      <c r="L6164" s="199" t="s">
        <v>1580</v>
      </c>
    </row>
    <row r="6165" spans="1:12" ht="45">
      <c r="A6165" s="200">
        <v>310</v>
      </c>
      <c r="B6165" s="193" t="s">
        <v>1416</v>
      </c>
      <c r="C6165" s="194">
        <v>42850</v>
      </c>
      <c r="D6165" s="194" t="s">
        <v>13507</v>
      </c>
      <c r="E6165" s="195" t="s">
        <v>3</v>
      </c>
      <c r="F6165" s="195">
        <v>1495872</v>
      </c>
      <c r="G6165" s="195"/>
      <c r="H6165" s="196" t="s">
        <v>13508</v>
      </c>
      <c r="I6165" s="197">
        <v>0</v>
      </c>
      <c r="J6165" s="197">
        <v>190</v>
      </c>
      <c r="K6165" s="198">
        <f t="shared" si="96"/>
        <v>190</v>
      </c>
      <c r="L6165" s="199" t="s">
        <v>1580</v>
      </c>
    </row>
    <row r="6166" spans="1:12" ht="22.5">
      <c r="A6166" s="200">
        <v>299</v>
      </c>
      <c r="B6166" s="193" t="s">
        <v>10259</v>
      </c>
      <c r="C6166" s="194">
        <v>42850</v>
      </c>
      <c r="D6166" s="194" t="s">
        <v>13509</v>
      </c>
      <c r="E6166" s="195" t="s">
        <v>3</v>
      </c>
      <c r="F6166" s="195">
        <v>1495874</v>
      </c>
      <c r="G6166" s="195"/>
      <c r="H6166" s="196" t="s">
        <v>13510</v>
      </c>
      <c r="I6166" s="197">
        <v>0</v>
      </c>
      <c r="J6166" s="197">
        <v>80</v>
      </c>
      <c r="K6166" s="198">
        <f t="shared" si="96"/>
        <v>80</v>
      </c>
      <c r="L6166" s="199" t="s">
        <v>1580</v>
      </c>
    </row>
    <row r="6167" spans="1:12" ht="22.5">
      <c r="A6167" s="200">
        <v>299</v>
      </c>
      <c r="B6167" s="193" t="s">
        <v>10259</v>
      </c>
      <c r="C6167" s="194">
        <v>42850</v>
      </c>
      <c r="D6167" s="194" t="s">
        <v>13511</v>
      </c>
      <c r="E6167" s="195" t="s">
        <v>3</v>
      </c>
      <c r="F6167" s="195">
        <v>1495877</v>
      </c>
      <c r="G6167" s="195"/>
      <c r="H6167" s="196" t="s">
        <v>13510</v>
      </c>
      <c r="I6167" s="197">
        <v>0</v>
      </c>
      <c r="J6167" s="197">
        <v>420</v>
      </c>
      <c r="K6167" s="198">
        <f t="shared" si="96"/>
        <v>420</v>
      </c>
      <c r="L6167" s="199" t="s">
        <v>1580</v>
      </c>
    </row>
    <row r="6168" spans="1:12" ht="22.5">
      <c r="A6168" s="200">
        <v>526</v>
      </c>
      <c r="B6168" s="193" t="s">
        <v>1411</v>
      </c>
      <c r="C6168" s="194">
        <v>42850</v>
      </c>
      <c r="D6168" s="194" t="s">
        <v>13512</v>
      </c>
      <c r="E6168" s="195" t="s">
        <v>3</v>
      </c>
      <c r="F6168" s="195">
        <v>1495883</v>
      </c>
      <c r="G6168" s="195"/>
      <c r="H6168" s="196" t="s">
        <v>13513</v>
      </c>
      <c r="I6168" s="197">
        <v>0</v>
      </c>
      <c r="J6168" s="197">
        <v>757</v>
      </c>
      <c r="K6168" s="198">
        <f t="shared" si="96"/>
        <v>757</v>
      </c>
      <c r="L6168" s="199" t="s">
        <v>1580</v>
      </c>
    </row>
    <row r="6169" spans="1:12" ht="33.75">
      <c r="A6169" s="200">
        <v>225</v>
      </c>
      <c r="B6169" s="193" t="s">
        <v>1417</v>
      </c>
      <c r="C6169" s="194">
        <v>42850</v>
      </c>
      <c r="D6169" s="194" t="s">
        <v>13514</v>
      </c>
      <c r="E6169" s="195" t="s">
        <v>3</v>
      </c>
      <c r="F6169" s="195">
        <v>1495887</v>
      </c>
      <c r="G6169" s="195"/>
      <c r="H6169" s="196" t="s">
        <v>13515</v>
      </c>
      <c r="I6169" s="197">
        <v>0</v>
      </c>
      <c r="J6169" s="197">
        <v>480</v>
      </c>
      <c r="K6169" s="198">
        <f t="shared" si="96"/>
        <v>480</v>
      </c>
      <c r="L6169" s="199" t="s">
        <v>1580</v>
      </c>
    </row>
    <row r="6170" spans="1:12" ht="33.75">
      <c r="A6170" s="200">
        <v>225</v>
      </c>
      <c r="B6170" s="193" t="s">
        <v>1417</v>
      </c>
      <c r="C6170" s="194">
        <v>42850</v>
      </c>
      <c r="D6170" s="194" t="s">
        <v>13516</v>
      </c>
      <c r="E6170" s="195" t="s">
        <v>3</v>
      </c>
      <c r="F6170" s="195">
        <v>1495888</v>
      </c>
      <c r="G6170" s="195"/>
      <c r="H6170" s="196" t="s">
        <v>13517</v>
      </c>
      <c r="I6170" s="197">
        <v>0</v>
      </c>
      <c r="J6170" s="197">
        <v>232.5</v>
      </c>
      <c r="K6170" s="198">
        <f t="shared" si="96"/>
        <v>232.5</v>
      </c>
      <c r="L6170" s="199" t="s">
        <v>1580</v>
      </c>
    </row>
    <row r="6171" spans="1:12" ht="22.5">
      <c r="A6171" s="200">
        <v>86</v>
      </c>
      <c r="B6171" s="193" t="s">
        <v>1409</v>
      </c>
      <c r="C6171" s="194">
        <v>42850</v>
      </c>
      <c r="D6171" s="194" t="s">
        <v>13518</v>
      </c>
      <c r="E6171" s="195" t="s">
        <v>3</v>
      </c>
      <c r="F6171" s="195">
        <v>1495898</v>
      </c>
      <c r="G6171" s="195"/>
      <c r="H6171" s="196" t="s">
        <v>13519</v>
      </c>
      <c r="I6171" s="197">
        <v>0</v>
      </c>
      <c r="J6171" s="197">
        <v>1549.89</v>
      </c>
      <c r="K6171" s="198">
        <f t="shared" si="96"/>
        <v>1549.89</v>
      </c>
      <c r="L6171" s="199" t="s">
        <v>1580</v>
      </c>
    </row>
    <row r="6172" spans="1:12" ht="22.5">
      <c r="A6172" s="200">
        <v>526</v>
      </c>
      <c r="B6172" s="193" t="s">
        <v>1411</v>
      </c>
      <c r="C6172" s="194">
        <v>42850</v>
      </c>
      <c r="D6172" s="194" t="s">
        <v>13520</v>
      </c>
      <c r="E6172" s="195" t="s">
        <v>3</v>
      </c>
      <c r="F6172" s="195">
        <v>1495905</v>
      </c>
      <c r="G6172" s="195"/>
      <c r="H6172" s="196" t="s">
        <v>12760</v>
      </c>
      <c r="I6172" s="197">
        <v>0</v>
      </c>
      <c r="J6172" s="197">
        <v>817</v>
      </c>
      <c r="K6172" s="198">
        <f t="shared" si="96"/>
        <v>817</v>
      </c>
      <c r="L6172" s="199" t="s">
        <v>1580</v>
      </c>
    </row>
    <row r="6173" spans="1:12" ht="22.5">
      <c r="A6173" s="200">
        <v>16</v>
      </c>
      <c r="B6173" s="193" t="s">
        <v>1405</v>
      </c>
      <c r="C6173" s="194">
        <v>42850</v>
      </c>
      <c r="D6173" s="194" t="s">
        <v>13521</v>
      </c>
      <c r="E6173" s="195" t="s">
        <v>3</v>
      </c>
      <c r="F6173" s="195">
        <v>1495907</v>
      </c>
      <c r="G6173" s="195"/>
      <c r="H6173" s="196" t="s">
        <v>13522</v>
      </c>
      <c r="I6173" s="197">
        <v>0</v>
      </c>
      <c r="J6173" s="197">
        <v>241</v>
      </c>
      <c r="K6173" s="198">
        <f t="shared" si="96"/>
        <v>241</v>
      </c>
      <c r="L6173" s="199" t="s">
        <v>1580</v>
      </c>
    </row>
    <row r="6174" spans="1:12" ht="22.5">
      <c r="A6174" s="200">
        <v>206</v>
      </c>
      <c r="B6174" s="193" t="s">
        <v>1331</v>
      </c>
      <c r="C6174" s="194">
        <v>42850</v>
      </c>
      <c r="D6174" s="194" t="s">
        <v>13523</v>
      </c>
      <c r="E6174" s="195" t="s">
        <v>3</v>
      </c>
      <c r="F6174" s="195">
        <v>1495919</v>
      </c>
      <c r="G6174" s="195"/>
      <c r="H6174" s="196" t="s">
        <v>13524</v>
      </c>
      <c r="I6174" s="197">
        <v>0</v>
      </c>
      <c r="J6174" s="197">
        <v>739.6</v>
      </c>
      <c r="K6174" s="198">
        <f t="shared" si="96"/>
        <v>739.6</v>
      </c>
      <c r="L6174" s="199" t="s">
        <v>1580</v>
      </c>
    </row>
    <row r="6175" spans="1:12" ht="33.75">
      <c r="A6175" s="200" t="s">
        <v>628</v>
      </c>
      <c r="B6175" s="193" t="s">
        <v>627</v>
      </c>
      <c r="C6175" s="194">
        <v>42850</v>
      </c>
      <c r="D6175" s="194" t="s">
        <v>13525</v>
      </c>
      <c r="E6175" s="195" t="s">
        <v>3</v>
      </c>
      <c r="F6175" s="195">
        <v>1495932</v>
      </c>
      <c r="G6175" s="195"/>
      <c r="H6175" s="196" t="s">
        <v>13526</v>
      </c>
      <c r="I6175" s="197">
        <v>0</v>
      </c>
      <c r="J6175" s="197">
        <v>400</v>
      </c>
      <c r="K6175" s="198">
        <f t="shared" si="96"/>
        <v>400</v>
      </c>
      <c r="L6175" s="199" t="s">
        <v>1580</v>
      </c>
    </row>
    <row r="6176" spans="1:12" ht="33.75">
      <c r="A6176" s="200" t="s">
        <v>628</v>
      </c>
      <c r="B6176" s="193" t="s">
        <v>627</v>
      </c>
      <c r="C6176" s="194">
        <v>42850</v>
      </c>
      <c r="D6176" s="194" t="s">
        <v>13527</v>
      </c>
      <c r="E6176" s="195" t="s">
        <v>3</v>
      </c>
      <c r="F6176" s="195">
        <v>1495941</v>
      </c>
      <c r="G6176" s="195"/>
      <c r="H6176" s="196" t="s">
        <v>13528</v>
      </c>
      <c r="I6176" s="197">
        <v>0</v>
      </c>
      <c r="J6176" s="197">
        <v>20</v>
      </c>
      <c r="K6176" s="198">
        <f t="shared" si="96"/>
        <v>20</v>
      </c>
      <c r="L6176" s="199" t="s">
        <v>1580</v>
      </c>
    </row>
    <row r="6177" spans="1:12" ht="33.75">
      <c r="A6177" s="200" t="s">
        <v>628</v>
      </c>
      <c r="B6177" s="193" t="s">
        <v>627</v>
      </c>
      <c r="C6177" s="194">
        <v>42850</v>
      </c>
      <c r="D6177" s="194" t="s">
        <v>13529</v>
      </c>
      <c r="E6177" s="195" t="s">
        <v>3</v>
      </c>
      <c r="F6177" s="195">
        <v>1495948</v>
      </c>
      <c r="G6177" s="195"/>
      <c r="H6177" s="196" t="s">
        <v>13530</v>
      </c>
      <c r="I6177" s="197">
        <v>0</v>
      </c>
      <c r="J6177" s="197">
        <v>1.91</v>
      </c>
      <c r="K6177" s="198">
        <f t="shared" si="96"/>
        <v>1.91</v>
      </c>
      <c r="L6177" s="199" t="s">
        <v>1580</v>
      </c>
    </row>
    <row r="6178" spans="1:12" ht="33.75">
      <c r="A6178" s="200" t="s">
        <v>628</v>
      </c>
      <c r="B6178" s="193" t="s">
        <v>627</v>
      </c>
      <c r="C6178" s="194">
        <v>42850</v>
      </c>
      <c r="D6178" s="194" t="s">
        <v>13531</v>
      </c>
      <c r="E6178" s="195" t="s">
        <v>3</v>
      </c>
      <c r="F6178" s="195">
        <v>1495954</v>
      </c>
      <c r="G6178" s="195"/>
      <c r="H6178" s="196" t="s">
        <v>13532</v>
      </c>
      <c r="I6178" s="197">
        <v>0</v>
      </c>
      <c r="J6178" s="197">
        <v>9059</v>
      </c>
      <c r="K6178" s="198">
        <f t="shared" si="96"/>
        <v>9059</v>
      </c>
      <c r="L6178" s="199" t="s">
        <v>1580</v>
      </c>
    </row>
    <row r="6179" spans="1:12" ht="33.75">
      <c r="A6179" s="200">
        <v>86</v>
      </c>
      <c r="B6179" s="193" t="s">
        <v>1409</v>
      </c>
      <c r="C6179" s="194">
        <v>42850</v>
      </c>
      <c r="D6179" s="194" t="s">
        <v>13533</v>
      </c>
      <c r="E6179" s="195" t="s">
        <v>3</v>
      </c>
      <c r="F6179" s="195">
        <v>1495959</v>
      </c>
      <c r="G6179" s="195"/>
      <c r="H6179" s="196" t="s">
        <v>13534</v>
      </c>
      <c r="I6179" s="197">
        <v>0</v>
      </c>
      <c r="J6179" s="197">
        <v>2400</v>
      </c>
      <c r="K6179" s="198">
        <f t="shared" si="96"/>
        <v>2400</v>
      </c>
      <c r="L6179" s="199" t="s">
        <v>1580</v>
      </c>
    </row>
    <row r="6180" spans="1:12" ht="22.5">
      <c r="A6180" s="200">
        <v>526</v>
      </c>
      <c r="B6180" s="193" t="s">
        <v>1411</v>
      </c>
      <c r="C6180" s="194">
        <v>42850</v>
      </c>
      <c r="D6180" s="194" t="s">
        <v>13535</v>
      </c>
      <c r="E6180" s="195" t="s">
        <v>3</v>
      </c>
      <c r="F6180" s="195">
        <v>1496002</v>
      </c>
      <c r="G6180" s="195"/>
      <c r="H6180" s="196" t="s">
        <v>13536</v>
      </c>
      <c r="I6180" s="197">
        <v>0</v>
      </c>
      <c r="J6180" s="197">
        <v>50</v>
      </c>
      <c r="K6180" s="198">
        <f t="shared" si="96"/>
        <v>50</v>
      </c>
      <c r="L6180" s="199" t="s">
        <v>1580</v>
      </c>
    </row>
    <row r="6181" spans="1:12" ht="22.5">
      <c r="A6181" s="200">
        <v>86</v>
      </c>
      <c r="B6181" s="193" t="s">
        <v>1328</v>
      </c>
      <c r="C6181" s="194">
        <v>42850</v>
      </c>
      <c r="D6181" s="194" t="s">
        <v>13537</v>
      </c>
      <c r="E6181" s="195" t="s">
        <v>3</v>
      </c>
      <c r="F6181" s="195">
        <v>1496003</v>
      </c>
      <c r="G6181" s="195"/>
      <c r="H6181" s="196" t="s">
        <v>13538</v>
      </c>
      <c r="I6181" s="197">
        <v>0</v>
      </c>
      <c r="J6181" s="197">
        <v>161.54</v>
      </c>
      <c r="K6181" s="198">
        <f t="shared" si="96"/>
        <v>161.54</v>
      </c>
      <c r="L6181" s="199" t="s">
        <v>1580</v>
      </c>
    </row>
    <row r="6182" spans="1:12" ht="22.5">
      <c r="A6182" s="200">
        <v>10</v>
      </c>
      <c r="B6182" s="193" t="s">
        <v>1384</v>
      </c>
      <c r="C6182" s="194">
        <v>42850</v>
      </c>
      <c r="D6182" s="194" t="s">
        <v>13539</v>
      </c>
      <c r="E6182" s="195" t="s">
        <v>3</v>
      </c>
      <c r="F6182" s="195">
        <v>1496019</v>
      </c>
      <c r="G6182" s="195"/>
      <c r="H6182" s="196" t="s">
        <v>13540</v>
      </c>
      <c r="I6182" s="197">
        <v>0</v>
      </c>
      <c r="J6182" s="197">
        <v>14</v>
      </c>
      <c r="K6182" s="198">
        <f t="shared" si="96"/>
        <v>14</v>
      </c>
      <c r="L6182" s="199" t="s">
        <v>1580</v>
      </c>
    </row>
    <row r="6183" spans="1:12" ht="22.5">
      <c r="A6183" s="200">
        <v>10</v>
      </c>
      <c r="B6183" s="193" t="s">
        <v>1384</v>
      </c>
      <c r="C6183" s="194">
        <v>42850</v>
      </c>
      <c r="D6183" s="194" t="s">
        <v>13541</v>
      </c>
      <c r="E6183" s="195" t="s">
        <v>3</v>
      </c>
      <c r="F6183" s="195">
        <v>1496020</v>
      </c>
      <c r="G6183" s="195"/>
      <c r="H6183" s="196" t="s">
        <v>13542</v>
      </c>
      <c r="I6183" s="197">
        <v>0</v>
      </c>
      <c r="J6183" s="197">
        <v>1318.51</v>
      </c>
      <c r="K6183" s="198">
        <f t="shared" si="96"/>
        <v>1318.51</v>
      </c>
      <c r="L6183" s="199" t="s">
        <v>1580</v>
      </c>
    </row>
    <row r="6184" spans="1:12" ht="33.75">
      <c r="A6184" s="200">
        <v>203</v>
      </c>
      <c r="B6184" s="193" t="s">
        <v>1332</v>
      </c>
      <c r="C6184" s="194">
        <v>42850</v>
      </c>
      <c r="D6184" s="194" t="s">
        <v>13543</v>
      </c>
      <c r="E6184" s="195" t="s">
        <v>3</v>
      </c>
      <c r="F6184" s="195">
        <v>1496022</v>
      </c>
      <c r="G6184" s="195"/>
      <c r="H6184" s="196" t="s">
        <v>13544</v>
      </c>
      <c r="I6184" s="197">
        <v>0</v>
      </c>
      <c r="J6184" s="197">
        <v>15</v>
      </c>
      <c r="K6184" s="198">
        <f t="shared" si="96"/>
        <v>15</v>
      </c>
      <c r="L6184" s="199" t="s">
        <v>1580</v>
      </c>
    </row>
    <row r="6185" spans="1:12" ht="33.75">
      <c r="A6185" s="200" t="s">
        <v>628</v>
      </c>
      <c r="B6185" s="193" t="s">
        <v>627</v>
      </c>
      <c r="C6185" s="194">
        <v>42850</v>
      </c>
      <c r="D6185" s="194" t="s">
        <v>13545</v>
      </c>
      <c r="E6185" s="195" t="s">
        <v>3</v>
      </c>
      <c r="F6185" s="195">
        <v>1496023</v>
      </c>
      <c r="G6185" s="195"/>
      <c r="H6185" s="196" t="s">
        <v>13546</v>
      </c>
      <c r="I6185" s="197">
        <v>0</v>
      </c>
      <c r="J6185" s="197">
        <v>15</v>
      </c>
      <c r="K6185" s="198">
        <f t="shared" si="96"/>
        <v>15</v>
      </c>
      <c r="L6185" s="199" t="s">
        <v>1580</v>
      </c>
    </row>
    <row r="6186" spans="1:12" ht="33.75">
      <c r="A6186" s="200" t="s">
        <v>628</v>
      </c>
      <c r="B6186" s="193" t="s">
        <v>627</v>
      </c>
      <c r="C6186" s="194">
        <v>42850</v>
      </c>
      <c r="D6186" s="194" t="s">
        <v>13547</v>
      </c>
      <c r="E6186" s="195" t="s">
        <v>3</v>
      </c>
      <c r="F6186" s="195">
        <v>1496024</v>
      </c>
      <c r="G6186" s="195"/>
      <c r="H6186" s="196" t="s">
        <v>13548</v>
      </c>
      <c r="I6186" s="197">
        <v>0</v>
      </c>
      <c r="J6186" s="197">
        <v>15</v>
      </c>
      <c r="K6186" s="198">
        <f t="shared" si="96"/>
        <v>15</v>
      </c>
      <c r="L6186" s="199" t="s">
        <v>1580</v>
      </c>
    </row>
    <row r="6187" spans="1:12" ht="22.5">
      <c r="A6187" s="200">
        <v>526</v>
      </c>
      <c r="B6187" s="193" t="s">
        <v>1411</v>
      </c>
      <c r="C6187" s="194">
        <v>42850</v>
      </c>
      <c r="D6187" s="194" t="s">
        <v>13549</v>
      </c>
      <c r="E6187" s="195" t="s">
        <v>3</v>
      </c>
      <c r="F6187" s="195">
        <v>1496029</v>
      </c>
      <c r="G6187" s="195"/>
      <c r="H6187" s="196" t="s">
        <v>13550</v>
      </c>
      <c r="I6187" s="197">
        <v>0</v>
      </c>
      <c r="J6187" s="197">
        <v>76</v>
      </c>
      <c r="K6187" s="198">
        <f t="shared" si="96"/>
        <v>76</v>
      </c>
      <c r="L6187" s="199" t="s">
        <v>1580</v>
      </c>
    </row>
    <row r="6188" spans="1:12" ht="33.75">
      <c r="A6188" s="200" t="s">
        <v>628</v>
      </c>
      <c r="B6188" s="193" t="s">
        <v>627</v>
      </c>
      <c r="C6188" s="194">
        <v>42850</v>
      </c>
      <c r="D6188" s="194" t="s">
        <v>13551</v>
      </c>
      <c r="E6188" s="195" t="s">
        <v>3</v>
      </c>
      <c r="F6188" s="195">
        <v>1496038</v>
      </c>
      <c r="G6188" s="195"/>
      <c r="H6188" s="196" t="s">
        <v>7044</v>
      </c>
      <c r="I6188" s="197">
        <v>0</v>
      </c>
      <c r="J6188" s="197">
        <v>1.5</v>
      </c>
      <c r="K6188" s="198">
        <f t="shared" si="96"/>
        <v>1.5</v>
      </c>
      <c r="L6188" s="199" t="s">
        <v>1580</v>
      </c>
    </row>
    <row r="6189" spans="1:12" ht="22.5">
      <c r="A6189" s="200">
        <v>70</v>
      </c>
      <c r="B6189" s="193" t="s">
        <v>4499</v>
      </c>
      <c r="C6189" s="194">
        <v>42850</v>
      </c>
      <c r="D6189" s="194" t="s">
        <v>13552</v>
      </c>
      <c r="E6189" s="195" t="s">
        <v>3</v>
      </c>
      <c r="F6189" s="195">
        <v>1496039</v>
      </c>
      <c r="G6189" s="195"/>
      <c r="H6189" s="196" t="s">
        <v>13553</v>
      </c>
      <c r="I6189" s="197">
        <v>0</v>
      </c>
      <c r="J6189" s="197">
        <v>200</v>
      </c>
      <c r="K6189" s="198">
        <f t="shared" si="96"/>
        <v>200</v>
      </c>
      <c r="L6189" s="199" t="s">
        <v>1580</v>
      </c>
    </row>
    <row r="6190" spans="1:12" ht="22.5">
      <c r="A6190" s="200">
        <v>526</v>
      </c>
      <c r="B6190" s="193" t="s">
        <v>1411</v>
      </c>
      <c r="C6190" s="194">
        <v>42850</v>
      </c>
      <c r="D6190" s="194" t="s">
        <v>13554</v>
      </c>
      <c r="E6190" s="195" t="s">
        <v>3</v>
      </c>
      <c r="F6190" s="195">
        <v>1496051</v>
      </c>
      <c r="G6190" s="195"/>
      <c r="H6190" s="196" t="s">
        <v>13555</v>
      </c>
      <c r="I6190" s="197">
        <v>0</v>
      </c>
      <c r="J6190" s="197">
        <v>100</v>
      </c>
      <c r="K6190" s="198">
        <f t="shared" si="96"/>
        <v>100</v>
      </c>
      <c r="L6190" s="199" t="s">
        <v>1580</v>
      </c>
    </row>
    <row r="6191" spans="1:12" ht="22.5">
      <c r="A6191" s="200">
        <v>526</v>
      </c>
      <c r="B6191" s="193" t="s">
        <v>1411</v>
      </c>
      <c r="C6191" s="194">
        <v>42850</v>
      </c>
      <c r="D6191" s="194" t="s">
        <v>13556</v>
      </c>
      <c r="E6191" s="195" t="s">
        <v>3</v>
      </c>
      <c r="F6191" s="195">
        <v>1496053</v>
      </c>
      <c r="G6191" s="195"/>
      <c r="H6191" s="196" t="s">
        <v>13557</v>
      </c>
      <c r="I6191" s="197">
        <v>0</v>
      </c>
      <c r="J6191" s="197">
        <v>817</v>
      </c>
      <c r="K6191" s="198">
        <f t="shared" si="96"/>
        <v>817</v>
      </c>
      <c r="L6191" s="199" t="s">
        <v>1580</v>
      </c>
    </row>
    <row r="6192" spans="1:12" ht="22.5">
      <c r="A6192" s="200">
        <v>526</v>
      </c>
      <c r="B6192" s="193" t="s">
        <v>1411</v>
      </c>
      <c r="C6192" s="194">
        <v>42850</v>
      </c>
      <c r="D6192" s="194" t="s">
        <v>13558</v>
      </c>
      <c r="E6192" s="195" t="s">
        <v>3</v>
      </c>
      <c r="F6192" s="195">
        <v>1496061</v>
      </c>
      <c r="G6192" s="195"/>
      <c r="H6192" s="196" t="s">
        <v>13559</v>
      </c>
      <c r="I6192" s="197">
        <v>0</v>
      </c>
      <c r="J6192" s="197">
        <v>76</v>
      </c>
      <c r="K6192" s="198">
        <f t="shared" si="96"/>
        <v>76</v>
      </c>
      <c r="L6192" s="199" t="s">
        <v>1580</v>
      </c>
    </row>
    <row r="6193" spans="1:12" ht="33.75">
      <c r="A6193" s="200">
        <v>190</v>
      </c>
      <c r="B6193" s="193" t="s">
        <v>1329</v>
      </c>
      <c r="C6193" s="194">
        <v>42850</v>
      </c>
      <c r="D6193" s="194" t="s">
        <v>13560</v>
      </c>
      <c r="E6193" s="195" t="s">
        <v>3</v>
      </c>
      <c r="F6193" s="195">
        <v>1496063</v>
      </c>
      <c r="G6193" s="195"/>
      <c r="H6193" s="196" t="s">
        <v>13561</v>
      </c>
      <c r="I6193" s="197">
        <v>0</v>
      </c>
      <c r="J6193" s="197">
        <v>111</v>
      </c>
      <c r="K6193" s="198">
        <f t="shared" si="96"/>
        <v>111</v>
      </c>
      <c r="L6193" s="199" t="s">
        <v>1580</v>
      </c>
    </row>
    <row r="6194" spans="1:12" ht="22.5">
      <c r="A6194" s="200">
        <v>513</v>
      </c>
      <c r="B6194" s="193" t="s">
        <v>1394</v>
      </c>
      <c r="C6194" s="194">
        <v>42850</v>
      </c>
      <c r="D6194" s="194" t="s">
        <v>13562</v>
      </c>
      <c r="E6194" s="195" t="s">
        <v>3</v>
      </c>
      <c r="F6194" s="195">
        <v>1496064</v>
      </c>
      <c r="G6194" s="195"/>
      <c r="H6194" s="196" t="s">
        <v>13563</v>
      </c>
      <c r="I6194" s="197">
        <v>0</v>
      </c>
      <c r="J6194" s="197">
        <v>1488</v>
      </c>
      <c r="K6194" s="198">
        <f t="shared" si="96"/>
        <v>1488</v>
      </c>
      <c r="L6194" s="199" t="s">
        <v>1580</v>
      </c>
    </row>
    <row r="6195" spans="1:12" ht="22.5">
      <c r="A6195" s="200">
        <v>526</v>
      </c>
      <c r="B6195" s="193" t="s">
        <v>1411</v>
      </c>
      <c r="C6195" s="194">
        <v>42850</v>
      </c>
      <c r="D6195" s="194" t="s">
        <v>13564</v>
      </c>
      <c r="E6195" s="195" t="s">
        <v>3</v>
      </c>
      <c r="F6195" s="195">
        <v>1496065</v>
      </c>
      <c r="G6195" s="195"/>
      <c r="H6195" s="196" t="s">
        <v>13565</v>
      </c>
      <c r="I6195" s="197">
        <v>0</v>
      </c>
      <c r="J6195" s="197">
        <v>757</v>
      </c>
      <c r="K6195" s="198">
        <f t="shared" si="96"/>
        <v>757</v>
      </c>
      <c r="L6195" s="199" t="s">
        <v>1580</v>
      </c>
    </row>
    <row r="6196" spans="1:12" ht="33.75">
      <c r="A6196" s="200">
        <v>190</v>
      </c>
      <c r="B6196" s="193" t="s">
        <v>1329</v>
      </c>
      <c r="C6196" s="194">
        <v>42850</v>
      </c>
      <c r="D6196" s="194" t="s">
        <v>13566</v>
      </c>
      <c r="E6196" s="195" t="s">
        <v>3</v>
      </c>
      <c r="F6196" s="195">
        <v>1496066</v>
      </c>
      <c r="G6196" s="195"/>
      <c r="H6196" s="196" t="s">
        <v>13561</v>
      </c>
      <c r="I6196" s="197">
        <v>0</v>
      </c>
      <c r="J6196" s="197">
        <v>111</v>
      </c>
      <c r="K6196" s="198">
        <f t="shared" si="96"/>
        <v>111</v>
      </c>
      <c r="L6196" s="199" t="s">
        <v>1580</v>
      </c>
    </row>
    <row r="6197" spans="1:12" ht="22.5">
      <c r="A6197" s="200">
        <v>46</v>
      </c>
      <c r="B6197" s="193" t="s">
        <v>1402</v>
      </c>
      <c r="C6197" s="194">
        <v>42850</v>
      </c>
      <c r="D6197" s="194" t="s">
        <v>13567</v>
      </c>
      <c r="E6197" s="195" t="s">
        <v>3</v>
      </c>
      <c r="F6197" s="195">
        <v>1496072</v>
      </c>
      <c r="G6197" s="195"/>
      <c r="H6197" s="196" t="s">
        <v>13568</v>
      </c>
      <c r="I6197" s="197">
        <v>0</v>
      </c>
      <c r="J6197" s="197">
        <v>4311</v>
      </c>
      <c r="K6197" s="198">
        <f t="shared" si="96"/>
        <v>4311</v>
      </c>
      <c r="L6197" s="199" t="s">
        <v>1580</v>
      </c>
    </row>
    <row r="6198" spans="1:12" ht="33.75">
      <c r="A6198" s="200">
        <v>41</v>
      </c>
      <c r="B6198" s="193" t="s">
        <v>1421</v>
      </c>
      <c r="C6198" s="194">
        <v>42850</v>
      </c>
      <c r="D6198" s="194" t="s">
        <v>13569</v>
      </c>
      <c r="E6198" s="195" t="s">
        <v>3</v>
      </c>
      <c r="F6198" s="195">
        <v>1496089</v>
      </c>
      <c r="G6198" s="195"/>
      <c r="H6198" s="196" t="s">
        <v>13447</v>
      </c>
      <c r="I6198" s="197">
        <v>0</v>
      </c>
      <c r="J6198" s="197">
        <v>20</v>
      </c>
      <c r="K6198" s="198">
        <f t="shared" si="96"/>
        <v>20</v>
      </c>
      <c r="L6198" s="199" t="s">
        <v>1580</v>
      </c>
    </row>
    <row r="6199" spans="1:12" ht="33.75">
      <c r="A6199" s="200" t="s">
        <v>628</v>
      </c>
      <c r="B6199" s="193" t="s">
        <v>627</v>
      </c>
      <c r="C6199" s="194">
        <v>42850</v>
      </c>
      <c r="D6199" s="194" t="s">
        <v>13570</v>
      </c>
      <c r="E6199" s="195" t="s">
        <v>3</v>
      </c>
      <c r="F6199" s="195">
        <v>1496130</v>
      </c>
      <c r="G6199" s="195"/>
      <c r="H6199" s="196" t="s">
        <v>13571</v>
      </c>
      <c r="I6199" s="197">
        <v>0</v>
      </c>
      <c r="J6199" s="197">
        <v>39.020000000000003</v>
      </c>
      <c r="K6199" s="198">
        <f t="shared" si="96"/>
        <v>39.020000000000003</v>
      </c>
      <c r="L6199" s="199" t="s">
        <v>1580</v>
      </c>
    </row>
    <row r="6200" spans="1:12" ht="33.75">
      <c r="A6200" s="200">
        <v>523</v>
      </c>
      <c r="B6200" s="193" t="s">
        <v>1347</v>
      </c>
      <c r="C6200" s="194">
        <v>42851</v>
      </c>
      <c r="D6200" s="194" t="s">
        <v>13572</v>
      </c>
      <c r="E6200" s="195" t="s">
        <v>3</v>
      </c>
      <c r="F6200" s="195">
        <v>1496270</v>
      </c>
      <c r="G6200" s="195"/>
      <c r="H6200" s="196" t="s">
        <v>13573</v>
      </c>
      <c r="I6200" s="197">
        <v>0</v>
      </c>
      <c r="J6200" s="197">
        <v>1016.16</v>
      </c>
      <c r="K6200" s="198">
        <f t="shared" si="96"/>
        <v>1016.16</v>
      </c>
      <c r="L6200" s="199" t="s">
        <v>1580</v>
      </c>
    </row>
    <row r="6201" spans="1:12" ht="22.5">
      <c r="A6201" s="200">
        <v>523</v>
      </c>
      <c r="B6201" s="193" t="s">
        <v>1347</v>
      </c>
      <c r="C6201" s="194">
        <v>42851</v>
      </c>
      <c r="D6201" s="194" t="s">
        <v>13574</v>
      </c>
      <c r="E6201" s="195" t="s">
        <v>3</v>
      </c>
      <c r="F6201" s="195">
        <v>1496271</v>
      </c>
      <c r="G6201" s="195"/>
      <c r="H6201" s="196" t="s">
        <v>13575</v>
      </c>
      <c r="I6201" s="197">
        <v>0</v>
      </c>
      <c r="J6201" s="197">
        <v>719.78</v>
      </c>
      <c r="K6201" s="198">
        <f t="shared" si="96"/>
        <v>719.78</v>
      </c>
      <c r="L6201" s="199" t="s">
        <v>1580</v>
      </c>
    </row>
    <row r="6202" spans="1:12" ht="22.5">
      <c r="A6202" s="200">
        <v>523</v>
      </c>
      <c r="B6202" s="193" t="s">
        <v>1347</v>
      </c>
      <c r="C6202" s="194">
        <v>42851</v>
      </c>
      <c r="D6202" s="194" t="s">
        <v>13576</v>
      </c>
      <c r="E6202" s="195" t="s">
        <v>3</v>
      </c>
      <c r="F6202" s="195">
        <v>1496273</v>
      </c>
      <c r="G6202" s="195"/>
      <c r="H6202" s="196" t="s">
        <v>13577</v>
      </c>
      <c r="I6202" s="197">
        <v>0</v>
      </c>
      <c r="J6202" s="197">
        <v>592.76</v>
      </c>
      <c r="K6202" s="198">
        <f t="shared" si="96"/>
        <v>592.76</v>
      </c>
      <c r="L6202" s="199" t="s">
        <v>1580</v>
      </c>
    </row>
    <row r="6203" spans="1:12" ht="22.5">
      <c r="A6203" s="200">
        <v>523</v>
      </c>
      <c r="B6203" s="193" t="s">
        <v>1347</v>
      </c>
      <c r="C6203" s="194">
        <v>42851</v>
      </c>
      <c r="D6203" s="194" t="s">
        <v>13578</v>
      </c>
      <c r="E6203" s="195" t="s">
        <v>3</v>
      </c>
      <c r="F6203" s="195">
        <v>1496274</v>
      </c>
      <c r="G6203" s="195"/>
      <c r="H6203" s="196" t="s">
        <v>13579</v>
      </c>
      <c r="I6203" s="197">
        <v>0</v>
      </c>
      <c r="J6203" s="197">
        <v>556.70000000000005</v>
      </c>
      <c r="K6203" s="198">
        <f t="shared" si="96"/>
        <v>556.70000000000005</v>
      </c>
      <c r="L6203" s="199" t="s">
        <v>1580</v>
      </c>
    </row>
    <row r="6204" spans="1:12" ht="22.5">
      <c r="A6204" s="200">
        <v>523</v>
      </c>
      <c r="B6204" s="193" t="s">
        <v>1347</v>
      </c>
      <c r="C6204" s="194">
        <v>42851</v>
      </c>
      <c r="D6204" s="194" t="s">
        <v>13580</v>
      </c>
      <c r="E6204" s="195" t="s">
        <v>3</v>
      </c>
      <c r="F6204" s="195">
        <v>1496275</v>
      </c>
      <c r="G6204" s="195"/>
      <c r="H6204" s="196" t="s">
        <v>13581</v>
      </c>
      <c r="I6204" s="197">
        <v>0</v>
      </c>
      <c r="J6204" s="197">
        <v>151.58000000000001</v>
      </c>
      <c r="K6204" s="198">
        <f t="shared" si="96"/>
        <v>151.58000000000001</v>
      </c>
      <c r="L6204" s="199" t="s">
        <v>1580</v>
      </c>
    </row>
    <row r="6205" spans="1:12" ht="22.5">
      <c r="A6205" s="200">
        <v>523</v>
      </c>
      <c r="B6205" s="193" t="s">
        <v>1347</v>
      </c>
      <c r="C6205" s="194">
        <v>42851</v>
      </c>
      <c r="D6205" s="194" t="s">
        <v>13582</v>
      </c>
      <c r="E6205" s="195" t="s">
        <v>3</v>
      </c>
      <c r="F6205" s="195">
        <v>1496277</v>
      </c>
      <c r="G6205" s="195"/>
      <c r="H6205" s="196" t="s">
        <v>13583</v>
      </c>
      <c r="I6205" s="197">
        <v>0</v>
      </c>
      <c r="J6205" s="197">
        <v>855.14</v>
      </c>
      <c r="K6205" s="198">
        <f t="shared" si="96"/>
        <v>855.14</v>
      </c>
      <c r="L6205" s="199" t="s">
        <v>1580</v>
      </c>
    </row>
    <row r="6206" spans="1:12" ht="22.5">
      <c r="A6206" s="200">
        <v>523</v>
      </c>
      <c r="B6206" s="193" t="s">
        <v>1347</v>
      </c>
      <c r="C6206" s="194">
        <v>42851</v>
      </c>
      <c r="D6206" s="194" t="s">
        <v>13584</v>
      </c>
      <c r="E6206" s="195" t="s">
        <v>3</v>
      </c>
      <c r="F6206" s="195">
        <v>1496279</v>
      </c>
      <c r="G6206" s="195"/>
      <c r="H6206" s="196" t="s">
        <v>13585</v>
      </c>
      <c r="I6206" s="197">
        <v>0</v>
      </c>
      <c r="J6206" s="197">
        <v>267.45999999999998</v>
      </c>
      <c r="K6206" s="198">
        <f t="shared" si="96"/>
        <v>267.45999999999998</v>
      </c>
      <c r="L6206" s="199" t="s">
        <v>1580</v>
      </c>
    </row>
    <row r="6207" spans="1:12" ht="22.5">
      <c r="A6207" s="200">
        <v>523</v>
      </c>
      <c r="B6207" s="193" t="s">
        <v>1347</v>
      </c>
      <c r="C6207" s="194">
        <v>42851</v>
      </c>
      <c r="D6207" s="194" t="s">
        <v>13586</v>
      </c>
      <c r="E6207" s="195" t="s">
        <v>3</v>
      </c>
      <c r="F6207" s="195">
        <v>1496282</v>
      </c>
      <c r="G6207" s="195"/>
      <c r="H6207" s="196" t="s">
        <v>13587</v>
      </c>
      <c r="I6207" s="197">
        <v>0</v>
      </c>
      <c r="J6207" s="197">
        <v>58.72</v>
      </c>
      <c r="K6207" s="198">
        <f t="shared" si="96"/>
        <v>58.72</v>
      </c>
      <c r="L6207" s="199" t="s">
        <v>1580</v>
      </c>
    </row>
    <row r="6208" spans="1:12" ht="22.5">
      <c r="A6208" s="200">
        <v>523</v>
      </c>
      <c r="B6208" s="193" t="s">
        <v>1347</v>
      </c>
      <c r="C6208" s="194">
        <v>42851</v>
      </c>
      <c r="D6208" s="194" t="s">
        <v>13588</v>
      </c>
      <c r="E6208" s="195" t="s">
        <v>3</v>
      </c>
      <c r="F6208" s="195">
        <v>1496283</v>
      </c>
      <c r="G6208" s="195"/>
      <c r="H6208" s="196" t="s">
        <v>13589</v>
      </c>
      <c r="I6208" s="197">
        <v>0</v>
      </c>
      <c r="J6208" s="197">
        <v>444.57</v>
      </c>
      <c r="K6208" s="198">
        <f t="shared" si="96"/>
        <v>444.57</v>
      </c>
      <c r="L6208" s="199" t="s">
        <v>1580</v>
      </c>
    </row>
    <row r="6209" spans="1:12" ht="22.5">
      <c r="A6209" s="200">
        <v>523</v>
      </c>
      <c r="B6209" s="193" t="s">
        <v>1347</v>
      </c>
      <c r="C6209" s="194">
        <v>42851</v>
      </c>
      <c r="D6209" s="194" t="s">
        <v>13590</v>
      </c>
      <c r="E6209" s="195" t="s">
        <v>3</v>
      </c>
      <c r="F6209" s="195">
        <v>1496285</v>
      </c>
      <c r="G6209" s="195"/>
      <c r="H6209" s="196" t="s">
        <v>13591</v>
      </c>
      <c r="I6209" s="197">
        <v>0</v>
      </c>
      <c r="J6209" s="197">
        <v>3323.69</v>
      </c>
      <c r="K6209" s="198">
        <f t="shared" si="96"/>
        <v>3323.69</v>
      </c>
      <c r="L6209" s="199" t="s">
        <v>1580</v>
      </c>
    </row>
    <row r="6210" spans="1:12" ht="22.5">
      <c r="A6210" s="200">
        <v>523</v>
      </c>
      <c r="B6210" s="193" t="s">
        <v>1347</v>
      </c>
      <c r="C6210" s="194">
        <v>42851</v>
      </c>
      <c r="D6210" s="194" t="s">
        <v>13592</v>
      </c>
      <c r="E6210" s="195" t="s">
        <v>3</v>
      </c>
      <c r="F6210" s="195">
        <v>1496287</v>
      </c>
      <c r="G6210" s="195"/>
      <c r="H6210" s="196" t="s">
        <v>13593</v>
      </c>
      <c r="I6210" s="197">
        <v>0</v>
      </c>
      <c r="J6210" s="197">
        <v>804.46</v>
      </c>
      <c r="K6210" s="198">
        <f t="shared" si="96"/>
        <v>804.46</v>
      </c>
      <c r="L6210" s="199" t="s">
        <v>1580</v>
      </c>
    </row>
    <row r="6211" spans="1:12" ht="33.75">
      <c r="A6211" s="200">
        <v>70</v>
      </c>
      <c r="B6211" s="193" t="s">
        <v>4499</v>
      </c>
      <c r="C6211" s="194">
        <v>42851</v>
      </c>
      <c r="D6211" s="194" t="s">
        <v>13594</v>
      </c>
      <c r="E6211" s="195" t="s">
        <v>3</v>
      </c>
      <c r="F6211" s="195">
        <v>1496291</v>
      </c>
      <c r="G6211" s="195"/>
      <c r="H6211" s="196" t="s">
        <v>13595</v>
      </c>
      <c r="I6211" s="197">
        <v>0</v>
      </c>
      <c r="J6211" s="197">
        <v>5479</v>
      </c>
      <c r="K6211" s="198">
        <f t="shared" si="96"/>
        <v>5479</v>
      </c>
      <c r="L6211" s="199" t="s">
        <v>1580</v>
      </c>
    </row>
    <row r="6212" spans="1:12" ht="33.75">
      <c r="A6212" s="200">
        <v>70</v>
      </c>
      <c r="B6212" s="193" t="s">
        <v>4499</v>
      </c>
      <c r="C6212" s="194">
        <v>42851</v>
      </c>
      <c r="D6212" s="194" t="s">
        <v>13596</v>
      </c>
      <c r="E6212" s="195" t="s">
        <v>3</v>
      </c>
      <c r="F6212" s="195">
        <v>1496295</v>
      </c>
      <c r="G6212" s="195"/>
      <c r="H6212" s="196" t="s">
        <v>13597</v>
      </c>
      <c r="I6212" s="197">
        <v>0</v>
      </c>
      <c r="J6212" s="197">
        <v>374.62</v>
      </c>
      <c r="K6212" s="198">
        <f t="shared" si="96"/>
        <v>374.62</v>
      </c>
      <c r="L6212" s="199" t="s">
        <v>1580</v>
      </c>
    </row>
    <row r="6213" spans="1:12" ht="22.5">
      <c r="A6213" s="200">
        <v>291</v>
      </c>
      <c r="B6213" s="193" t="s">
        <v>1395</v>
      </c>
      <c r="C6213" s="194">
        <v>42851</v>
      </c>
      <c r="D6213" s="194" t="s">
        <v>13598</v>
      </c>
      <c r="E6213" s="195" t="s">
        <v>3</v>
      </c>
      <c r="F6213" s="195">
        <v>1496302</v>
      </c>
      <c r="G6213" s="195"/>
      <c r="H6213" s="196" t="s">
        <v>13599</v>
      </c>
      <c r="I6213" s="197">
        <v>0</v>
      </c>
      <c r="J6213" s="197">
        <v>17779.57</v>
      </c>
      <c r="K6213" s="198">
        <f t="shared" si="96"/>
        <v>17779.57</v>
      </c>
      <c r="L6213" s="199" t="s">
        <v>1580</v>
      </c>
    </row>
    <row r="6214" spans="1:12" ht="22.5">
      <c r="A6214" s="200">
        <v>578</v>
      </c>
      <c r="B6214" s="193" t="s">
        <v>1344</v>
      </c>
      <c r="C6214" s="194">
        <v>42851</v>
      </c>
      <c r="D6214" s="194" t="s">
        <v>13600</v>
      </c>
      <c r="E6214" s="195" t="s">
        <v>3</v>
      </c>
      <c r="F6214" s="195">
        <v>1496320</v>
      </c>
      <c r="G6214" s="195"/>
      <c r="H6214" s="196" t="s">
        <v>13601</v>
      </c>
      <c r="I6214" s="197">
        <v>0</v>
      </c>
      <c r="J6214" s="197">
        <v>652.02</v>
      </c>
      <c r="K6214" s="198">
        <f t="shared" si="96"/>
        <v>652.02</v>
      </c>
      <c r="L6214" s="199" t="s">
        <v>1580</v>
      </c>
    </row>
    <row r="6215" spans="1:12" ht="33.75">
      <c r="A6215" s="200">
        <v>683</v>
      </c>
      <c r="B6215" s="193" t="s">
        <v>13602</v>
      </c>
      <c r="C6215" s="194">
        <v>42851</v>
      </c>
      <c r="D6215" s="194" t="s">
        <v>13603</v>
      </c>
      <c r="E6215" s="195" t="s">
        <v>3</v>
      </c>
      <c r="F6215" s="195">
        <v>1496335</v>
      </c>
      <c r="G6215" s="195"/>
      <c r="H6215" s="196" t="s">
        <v>13604</v>
      </c>
      <c r="I6215" s="197">
        <v>0</v>
      </c>
      <c r="J6215" s="197">
        <v>1915</v>
      </c>
      <c r="K6215" s="198">
        <f t="shared" si="96"/>
        <v>1915</v>
      </c>
      <c r="L6215" s="199" t="s">
        <v>1580</v>
      </c>
    </row>
    <row r="6216" spans="1:12" ht="33.75">
      <c r="A6216" s="200">
        <v>660</v>
      </c>
      <c r="B6216" s="193" t="s">
        <v>1327</v>
      </c>
      <c r="C6216" s="194">
        <v>42851</v>
      </c>
      <c r="D6216" s="194" t="s">
        <v>13605</v>
      </c>
      <c r="E6216" s="195" t="s">
        <v>3</v>
      </c>
      <c r="F6216" s="195">
        <v>1496343</v>
      </c>
      <c r="G6216" s="195"/>
      <c r="H6216" s="196" t="s">
        <v>13606</v>
      </c>
      <c r="I6216" s="197">
        <v>0</v>
      </c>
      <c r="J6216" s="197">
        <v>371</v>
      </c>
      <c r="K6216" s="198">
        <f t="shared" si="96"/>
        <v>371</v>
      </c>
      <c r="L6216" s="199" t="s">
        <v>1580</v>
      </c>
    </row>
    <row r="6217" spans="1:12" ht="33.75">
      <c r="A6217" s="200" t="s">
        <v>628</v>
      </c>
      <c r="B6217" s="193" t="s">
        <v>627</v>
      </c>
      <c r="C6217" s="194">
        <v>42851</v>
      </c>
      <c r="D6217" s="194" t="s">
        <v>13607</v>
      </c>
      <c r="E6217" s="195" t="s">
        <v>3</v>
      </c>
      <c r="F6217" s="195">
        <v>1496272</v>
      </c>
      <c r="G6217" s="195"/>
      <c r="H6217" s="196" t="s">
        <v>13608</v>
      </c>
      <c r="I6217" s="197">
        <v>0</v>
      </c>
      <c r="J6217" s="197">
        <v>888.73</v>
      </c>
      <c r="K6217" s="198">
        <f t="shared" ref="K6217:K6280" si="97">+I6217+J6217</f>
        <v>888.73</v>
      </c>
      <c r="L6217" s="199" t="s">
        <v>1580</v>
      </c>
    </row>
    <row r="6218" spans="1:12" ht="22.5">
      <c r="A6218" s="200">
        <v>46</v>
      </c>
      <c r="B6218" s="193" t="s">
        <v>1402</v>
      </c>
      <c r="C6218" s="194">
        <v>42851</v>
      </c>
      <c r="D6218" s="194" t="s">
        <v>13609</v>
      </c>
      <c r="E6218" s="195" t="s">
        <v>3</v>
      </c>
      <c r="F6218" s="195">
        <v>1496284</v>
      </c>
      <c r="G6218" s="195"/>
      <c r="H6218" s="196" t="s">
        <v>13610</v>
      </c>
      <c r="I6218" s="197">
        <v>0</v>
      </c>
      <c r="J6218" s="197">
        <v>114.97</v>
      </c>
      <c r="K6218" s="198">
        <f t="shared" si="97"/>
        <v>114.97</v>
      </c>
      <c r="L6218" s="199" t="s">
        <v>1580</v>
      </c>
    </row>
    <row r="6219" spans="1:12" ht="33.75">
      <c r="A6219" s="200">
        <v>41</v>
      </c>
      <c r="B6219" s="193" t="s">
        <v>1421</v>
      </c>
      <c r="C6219" s="194">
        <v>42851</v>
      </c>
      <c r="D6219" s="194" t="s">
        <v>13611</v>
      </c>
      <c r="E6219" s="195" t="s">
        <v>3</v>
      </c>
      <c r="F6219" s="195">
        <v>1496289</v>
      </c>
      <c r="G6219" s="195"/>
      <c r="H6219" s="196" t="s">
        <v>13612</v>
      </c>
      <c r="I6219" s="197">
        <v>0</v>
      </c>
      <c r="J6219" s="197">
        <v>238.61</v>
      </c>
      <c r="K6219" s="198">
        <f t="shared" si="97"/>
        <v>238.61</v>
      </c>
      <c r="L6219" s="199" t="s">
        <v>1580</v>
      </c>
    </row>
    <row r="6220" spans="1:12" ht="33.75">
      <c r="A6220" s="200">
        <v>16</v>
      </c>
      <c r="B6220" s="193" t="s">
        <v>1405</v>
      </c>
      <c r="C6220" s="194">
        <v>42851</v>
      </c>
      <c r="D6220" s="194" t="s">
        <v>13613</v>
      </c>
      <c r="E6220" s="195" t="s">
        <v>3</v>
      </c>
      <c r="F6220" s="195">
        <v>1496293</v>
      </c>
      <c r="G6220" s="195"/>
      <c r="H6220" s="196" t="s">
        <v>13614</v>
      </c>
      <c r="I6220" s="197">
        <v>0</v>
      </c>
      <c r="J6220" s="197">
        <v>845</v>
      </c>
      <c r="K6220" s="198">
        <f t="shared" si="97"/>
        <v>845</v>
      </c>
      <c r="L6220" s="199" t="s">
        <v>1580</v>
      </c>
    </row>
    <row r="6221" spans="1:12" ht="33.75">
      <c r="A6221" s="200" t="s">
        <v>628</v>
      </c>
      <c r="B6221" s="193" t="s">
        <v>627</v>
      </c>
      <c r="C6221" s="194">
        <v>42851</v>
      </c>
      <c r="D6221" s="194" t="s">
        <v>13615</v>
      </c>
      <c r="E6221" s="195" t="s">
        <v>3</v>
      </c>
      <c r="F6221" s="195">
        <v>1496307</v>
      </c>
      <c r="G6221" s="195"/>
      <c r="H6221" s="196" t="s">
        <v>13616</v>
      </c>
      <c r="I6221" s="197">
        <v>0</v>
      </c>
      <c r="J6221" s="197">
        <v>5069.5</v>
      </c>
      <c r="K6221" s="198">
        <f t="shared" si="97"/>
        <v>5069.5</v>
      </c>
      <c r="L6221" s="199" t="s">
        <v>1580</v>
      </c>
    </row>
    <row r="6222" spans="1:12" ht="33.75">
      <c r="A6222" s="200" t="s">
        <v>628</v>
      </c>
      <c r="B6222" s="193" t="s">
        <v>627</v>
      </c>
      <c r="C6222" s="194">
        <v>42851</v>
      </c>
      <c r="D6222" s="194" t="s">
        <v>13617</v>
      </c>
      <c r="E6222" s="195" t="s">
        <v>3</v>
      </c>
      <c r="F6222" s="195">
        <v>1496327</v>
      </c>
      <c r="G6222" s="195"/>
      <c r="H6222" s="196" t="s">
        <v>13618</v>
      </c>
      <c r="I6222" s="197">
        <v>0</v>
      </c>
      <c r="J6222" s="197">
        <v>170</v>
      </c>
      <c r="K6222" s="198">
        <f t="shared" si="97"/>
        <v>170</v>
      </c>
      <c r="L6222" s="199" t="s">
        <v>1580</v>
      </c>
    </row>
    <row r="6223" spans="1:12" ht="22.5">
      <c r="A6223" s="200">
        <v>86</v>
      </c>
      <c r="B6223" s="193" t="s">
        <v>1409</v>
      </c>
      <c r="C6223" s="194">
        <v>42851</v>
      </c>
      <c r="D6223" s="194" t="s">
        <v>13619</v>
      </c>
      <c r="E6223" s="195" t="s">
        <v>3</v>
      </c>
      <c r="F6223" s="195">
        <v>1496338</v>
      </c>
      <c r="G6223" s="195"/>
      <c r="H6223" s="196" t="s">
        <v>13620</v>
      </c>
      <c r="I6223" s="197">
        <v>0</v>
      </c>
      <c r="J6223" s="197">
        <v>11803.92</v>
      </c>
      <c r="K6223" s="198">
        <f t="shared" si="97"/>
        <v>11803.92</v>
      </c>
      <c r="L6223" s="199" t="s">
        <v>1580</v>
      </c>
    </row>
    <row r="6224" spans="1:12" ht="22.5">
      <c r="A6224" s="200">
        <v>20</v>
      </c>
      <c r="B6224" s="193" t="s">
        <v>1412</v>
      </c>
      <c r="C6224" s="194">
        <v>42851</v>
      </c>
      <c r="D6224" s="194" t="s">
        <v>13621</v>
      </c>
      <c r="E6224" s="195" t="s">
        <v>3</v>
      </c>
      <c r="F6224" s="195">
        <v>1496340</v>
      </c>
      <c r="G6224" s="195"/>
      <c r="H6224" s="196" t="s">
        <v>13622</v>
      </c>
      <c r="I6224" s="197">
        <v>0</v>
      </c>
      <c r="J6224" s="197">
        <v>40.4</v>
      </c>
      <c r="K6224" s="198">
        <f t="shared" si="97"/>
        <v>40.4</v>
      </c>
      <c r="L6224" s="199" t="s">
        <v>1580</v>
      </c>
    </row>
    <row r="6225" spans="1:12" ht="22.5">
      <c r="A6225" s="200">
        <v>20</v>
      </c>
      <c r="B6225" s="193" t="s">
        <v>1412</v>
      </c>
      <c r="C6225" s="194">
        <v>42851</v>
      </c>
      <c r="D6225" s="194" t="s">
        <v>13623</v>
      </c>
      <c r="E6225" s="195" t="s">
        <v>3</v>
      </c>
      <c r="F6225" s="195">
        <v>1496342</v>
      </c>
      <c r="G6225" s="195"/>
      <c r="H6225" s="196" t="s">
        <v>13622</v>
      </c>
      <c r="I6225" s="197">
        <v>0</v>
      </c>
      <c r="J6225" s="197">
        <v>26.4</v>
      </c>
      <c r="K6225" s="198">
        <f t="shared" si="97"/>
        <v>26.4</v>
      </c>
      <c r="L6225" s="199" t="s">
        <v>1580</v>
      </c>
    </row>
    <row r="6226" spans="1:12" ht="33.75">
      <c r="A6226" s="200" t="s">
        <v>628</v>
      </c>
      <c r="B6226" s="193" t="s">
        <v>627</v>
      </c>
      <c r="C6226" s="194">
        <v>42851</v>
      </c>
      <c r="D6226" s="194" t="s">
        <v>13624</v>
      </c>
      <c r="E6226" s="195" t="s">
        <v>3</v>
      </c>
      <c r="F6226" s="195">
        <v>1496346</v>
      </c>
      <c r="G6226" s="195"/>
      <c r="H6226" s="196" t="s">
        <v>13625</v>
      </c>
      <c r="I6226" s="197">
        <v>0</v>
      </c>
      <c r="J6226" s="197">
        <v>371</v>
      </c>
      <c r="K6226" s="198">
        <f t="shared" si="97"/>
        <v>371</v>
      </c>
      <c r="L6226" s="199" t="s">
        <v>1580</v>
      </c>
    </row>
    <row r="6227" spans="1:12" ht="33.75">
      <c r="A6227" s="200" t="s">
        <v>628</v>
      </c>
      <c r="B6227" s="193" t="s">
        <v>627</v>
      </c>
      <c r="C6227" s="194">
        <v>42851</v>
      </c>
      <c r="D6227" s="194" t="s">
        <v>13626</v>
      </c>
      <c r="E6227" s="195" t="s">
        <v>3</v>
      </c>
      <c r="F6227" s="195">
        <v>1496413</v>
      </c>
      <c r="G6227" s="195"/>
      <c r="H6227" s="196" t="s">
        <v>13627</v>
      </c>
      <c r="I6227" s="197">
        <v>0</v>
      </c>
      <c r="J6227" s="197">
        <v>290</v>
      </c>
      <c r="K6227" s="198">
        <f t="shared" si="97"/>
        <v>290</v>
      </c>
      <c r="L6227" s="199" t="s">
        <v>1580</v>
      </c>
    </row>
    <row r="6228" spans="1:12" ht="33.75">
      <c r="A6228" s="200">
        <v>203</v>
      </c>
      <c r="B6228" s="193" t="s">
        <v>1332</v>
      </c>
      <c r="C6228" s="194">
        <v>42851</v>
      </c>
      <c r="D6228" s="194" t="s">
        <v>13628</v>
      </c>
      <c r="E6228" s="195" t="s">
        <v>3</v>
      </c>
      <c r="F6228" s="195">
        <v>1496424</v>
      </c>
      <c r="G6228" s="195"/>
      <c r="H6228" s="196" t="s">
        <v>13629</v>
      </c>
      <c r="I6228" s="197">
        <v>0</v>
      </c>
      <c r="J6228" s="197">
        <v>15</v>
      </c>
      <c r="K6228" s="198">
        <f t="shared" si="97"/>
        <v>15</v>
      </c>
      <c r="L6228" s="199" t="s">
        <v>1580</v>
      </c>
    </row>
    <row r="6229" spans="1:12" ht="33.75">
      <c r="A6229" s="200" t="s">
        <v>628</v>
      </c>
      <c r="B6229" s="193" t="s">
        <v>627</v>
      </c>
      <c r="C6229" s="194">
        <v>42851</v>
      </c>
      <c r="D6229" s="194" t="s">
        <v>13630</v>
      </c>
      <c r="E6229" s="195" t="s">
        <v>3</v>
      </c>
      <c r="F6229" s="195">
        <v>1496436</v>
      </c>
      <c r="G6229" s="195"/>
      <c r="H6229" s="196" t="s">
        <v>13631</v>
      </c>
      <c r="I6229" s="197">
        <v>0</v>
      </c>
      <c r="J6229" s="197">
        <v>39.11</v>
      </c>
      <c r="K6229" s="198">
        <f t="shared" si="97"/>
        <v>39.11</v>
      </c>
      <c r="L6229" s="199" t="s">
        <v>1580</v>
      </c>
    </row>
    <row r="6230" spans="1:12" ht="22.5">
      <c r="A6230" s="200">
        <v>670</v>
      </c>
      <c r="B6230" s="193" t="s">
        <v>1404</v>
      </c>
      <c r="C6230" s="194">
        <v>42851</v>
      </c>
      <c r="D6230" s="194" t="s">
        <v>13632</v>
      </c>
      <c r="E6230" s="195" t="s">
        <v>3</v>
      </c>
      <c r="F6230" s="195">
        <v>1496454</v>
      </c>
      <c r="G6230" s="195"/>
      <c r="H6230" s="196" t="s">
        <v>13633</v>
      </c>
      <c r="I6230" s="197">
        <v>0</v>
      </c>
      <c r="J6230" s="197">
        <v>673</v>
      </c>
      <c r="K6230" s="198">
        <f t="shared" si="97"/>
        <v>673</v>
      </c>
      <c r="L6230" s="199" t="s">
        <v>1580</v>
      </c>
    </row>
    <row r="6231" spans="1:12" ht="22.5">
      <c r="A6231" s="200">
        <v>526</v>
      </c>
      <c r="B6231" s="193" t="s">
        <v>1411</v>
      </c>
      <c r="C6231" s="194">
        <v>42851</v>
      </c>
      <c r="D6231" s="194" t="s">
        <v>13634</v>
      </c>
      <c r="E6231" s="195" t="s">
        <v>3</v>
      </c>
      <c r="F6231" s="195">
        <v>1496458</v>
      </c>
      <c r="G6231" s="195"/>
      <c r="H6231" s="196" t="s">
        <v>13635</v>
      </c>
      <c r="I6231" s="197">
        <v>0</v>
      </c>
      <c r="J6231" s="197">
        <v>40</v>
      </c>
      <c r="K6231" s="198">
        <f t="shared" si="97"/>
        <v>40</v>
      </c>
      <c r="L6231" s="199" t="s">
        <v>1580</v>
      </c>
    </row>
    <row r="6232" spans="1:12" ht="33.75">
      <c r="A6232" s="200">
        <v>20</v>
      </c>
      <c r="B6232" s="193" t="s">
        <v>1412</v>
      </c>
      <c r="C6232" s="194">
        <v>42851</v>
      </c>
      <c r="D6232" s="194" t="s">
        <v>13636</v>
      </c>
      <c r="E6232" s="195" t="s">
        <v>3</v>
      </c>
      <c r="F6232" s="195">
        <v>1496466</v>
      </c>
      <c r="G6232" s="195"/>
      <c r="H6232" s="196" t="s">
        <v>13637</v>
      </c>
      <c r="I6232" s="197">
        <v>0</v>
      </c>
      <c r="J6232" s="197">
        <v>63.24</v>
      </c>
      <c r="K6232" s="198">
        <f t="shared" si="97"/>
        <v>63.24</v>
      </c>
      <c r="L6232" s="199" t="s">
        <v>1580</v>
      </c>
    </row>
    <row r="6233" spans="1:12" ht="22.5">
      <c r="A6233" s="200">
        <v>20</v>
      </c>
      <c r="B6233" s="193" t="s">
        <v>1412</v>
      </c>
      <c r="C6233" s="194">
        <v>42851</v>
      </c>
      <c r="D6233" s="194" t="s">
        <v>13638</v>
      </c>
      <c r="E6233" s="195" t="s">
        <v>3</v>
      </c>
      <c r="F6233" s="195">
        <v>1496474</v>
      </c>
      <c r="G6233" s="195"/>
      <c r="H6233" s="196" t="s">
        <v>13639</v>
      </c>
      <c r="I6233" s="197">
        <v>0</v>
      </c>
      <c r="J6233" s="197">
        <v>124</v>
      </c>
      <c r="K6233" s="198">
        <f t="shared" si="97"/>
        <v>124</v>
      </c>
      <c r="L6233" s="199" t="s">
        <v>1580</v>
      </c>
    </row>
    <row r="6234" spans="1:12" ht="33.75">
      <c r="A6234" s="200">
        <v>20</v>
      </c>
      <c r="B6234" s="193" t="s">
        <v>1412</v>
      </c>
      <c r="C6234" s="194">
        <v>42851</v>
      </c>
      <c r="D6234" s="194" t="s">
        <v>13640</v>
      </c>
      <c r="E6234" s="195" t="s">
        <v>3</v>
      </c>
      <c r="F6234" s="195">
        <v>1496477</v>
      </c>
      <c r="G6234" s="195"/>
      <c r="H6234" s="196" t="s">
        <v>13641</v>
      </c>
      <c r="I6234" s="197">
        <v>0</v>
      </c>
      <c r="J6234" s="197">
        <v>411</v>
      </c>
      <c r="K6234" s="198">
        <f t="shared" si="97"/>
        <v>411</v>
      </c>
      <c r="L6234" s="199" t="s">
        <v>1580</v>
      </c>
    </row>
    <row r="6235" spans="1:12" ht="22.5">
      <c r="A6235" s="200">
        <v>20</v>
      </c>
      <c r="B6235" s="193" t="s">
        <v>1412</v>
      </c>
      <c r="C6235" s="194">
        <v>42851</v>
      </c>
      <c r="D6235" s="194" t="s">
        <v>13642</v>
      </c>
      <c r="E6235" s="195" t="s">
        <v>3</v>
      </c>
      <c r="F6235" s="195">
        <v>1496479</v>
      </c>
      <c r="G6235" s="195"/>
      <c r="H6235" s="196" t="s">
        <v>13643</v>
      </c>
      <c r="I6235" s="197">
        <v>0</v>
      </c>
      <c r="J6235" s="197">
        <v>278</v>
      </c>
      <c r="K6235" s="198">
        <f t="shared" si="97"/>
        <v>278</v>
      </c>
      <c r="L6235" s="199" t="s">
        <v>1580</v>
      </c>
    </row>
    <row r="6236" spans="1:12" ht="22.5">
      <c r="A6236" s="200">
        <v>16</v>
      </c>
      <c r="B6236" s="193" t="s">
        <v>1405</v>
      </c>
      <c r="C6236" s="194">
        <v>42851</v>
      </c>
      <c r="D6236" s="194" t="s">
        <v>13644</v>
      </c>
      <c r="E6236" s="195" t="s">
        <v>3</v>
      </c>
      <c r="F6236" s="195">
        <v>1496481</v>
      </c>
      <c r="G6236" s="195"/>
      <c r="H6236" s="196" t="s">
        <v>13645</v>
      </c>
      <c r="I6236" s="197">
        <v>0</v>
      </c>
      <c r="J6236" s="197">
        <v>2064</v>
      </c>
      <c r="K6236" s="198">
        <f t="shared" si="97"/>
        <v>2064</v>
      </c>
      <c r="L6236" s="199" t="s">
        <v>1580</v>
      </c>
    </row>
    <row r="6237" spans="1:12" ht="22.5">
      <c r="A6237" s="200">
        <v>292</v>
      </c>
      <c r="B6237" s="193" t="s">
        <v>1485</v>
      </c>
      <c r="C6237" s="194">
        <v>42851</v>
      </c>
      <c r="D6237" s="194" t="s">
        <v>13646</v>
      </c>
      <c r="E6237" s="195" t="s">
        <v>3</v>
      </c>
      <c r="F6237" s="195">
        <v>1496490</v>
      </c>
      <c r="G6237" s="195"/>
      <c r="H6237" s="196" t="s">
        <v>13647</v>
      </c>
      <c r="I6237" s="197">
        <v>0</v>
      </c>
      <c r="J6237" s="197">
        <v>187.5</v>
      </c>
      <c r="K6237" s="198">
        <f t="shared" si="97"/>
        <v>187.5</v>
      </c>
      <c r="L6237" s="199" t="s">
        <v>1580</v>
      </c>
    </row>
    <row r="6238" spans="1:12" ht="33.75">
      <c r="A6238" s="200" t="s">
        <v>628</v>
      </c>
      <c r="B6238" s="193" t="s">
        <v>627</v>
      </c>
      <c r="C6238" s="194">
        <v>42851</v>
      </c>
      <c r="D6238" s="194" t="s">
        <v>13648</v>
      </c>
      <c r="E6238" s="195" t="s">
        <v>3</v>
      </c>
      <c r="F6238" s="195">
        <v>1496495</v>
      </c>
      <c r="G6238" s="195"/>
      <c r="H6238" s="196" t="s">
        <v>13649</v>
      </c>
      <c r="I6238" s="197">
        <v>0</v>
      </c>
      <c r="J6238" s="197">
        <v>1000</v>
      </c>
      <c r="K6238" s="198">
        <f t="shared" si="97"/>
        <v>1000</v>
      </c>
      <c r="L6238" s="199" t="s">
        <v>1580</v>
      </c>
    </row>
    <row r="6239" spans="1:12" ht="33.75">
      <c r="A6239" s="200" t="s">
        <v>628</v>
      </c>
      <c r="B6239" s="193" t="s">
        <v>627</v>
      </c>
      <c r="C6239" s="194">
        <v>42851</v>
      </c>
      <c r="D6239" s="194" t="s">
        <v>13650</v>
      </c>
      <c r="E6239" s="195" t="s">
        <v>3</v>
      </c>
      <c r="F6239" s="195">
        <v>1496505</v>
      </c>
      <c r="G6239" s="195"/>
      <c r="H6239" s="196" t="s">
        <v>13651</v>
      </c>
      <c r="I6239" s="197">
        <v>0</v>
      </c>
      <c r="J6239" s="197">
        <v>38.6</v>
      </c>
      <c r="K6239" s="198">
        <f t="shared" si="97"/>
        <v>38.6</v>
      </c>
      <c r="L6239" s="199" t="s">
        <v>1580</v>
      </c>
    </row>
    <row r="6240" spans="1:12" ht="33.75">
      <c r="A6240" s="200" t="s">
        <v>628</v>
      </c>
      <c r="B6240" s="193" t="s">
        <v>627</v>
      </c>
      <c r="C6240" s="194">
        <v>42851</v>
      </c>
      <c r="D6240" s="194" t="s">
        <v>13652</v>
      </c>
      <c r="E6240" s="195" t="s">
        <v>3</v>
      </c>
      <c r="F6240" s="195">
        <v>1496507</v>
      </c>
      <c r="G6240" s="195"/>
      <c r="H6240" s="196" t="s">
        <v>13653</v>
      </c>
      <c r="I6240" s="197">
        <v>0</v>
      </c>
      <c r="J6240" s="197">
        <v>240</v>
      </c>
      <c r="K6240" s="198">
        <f t="shared" si="97"/>
        <v>240</v>
      </c>
      <c r="L6240" s="199" t="s">
        <v>1580</v>
      </c>
    </row>
    <row r="6241" spans="1:12" ht="22.5">
      <c r="A6241" s="200">
        <v>16</v>
      </c>
      <c r="B6241" s="193" t="s">
        <v>1405</v>
      </c>
      <c r="C6241" s="194">
        <v>42851</v>
      </c>
      <c r="D6241" s="194" t="s">
        <v>13654</v>
      </c>
      <c r="E6241" s="195" t="s">
        <v>3</v>
      </c>
      <c r="F6241" s="195">
        <v>1496510</v>
      </c>
      <c r="G6241" s="195"/>
      <c r="H6241" s="196" t="s">
        <v>13655</v>
      </c>
      <c r="I6241" s="197">
        <v>0</v>
      </c>
      <c r="J6241" s="197">
        <v>18</v>
      </c>
      <c r="K6241" s="198">
        <f t="shared" si="97"/>
        <v>18</v>
      </c>
      <c r="L6241" s="199" t="s">
        <v>1580</v>
      </c>
    </row>
    <row r="6242" spans="1:12" ht="22.5">
      <c r="A6242" s="200">
        <v>16</v>
      </c>
      <c r="B6242" s="193" t="s">
        <v>1405</v>
      </c>
      <c r="C6242" s="194">
        <v>42851</v>
      </c>
      <c r="D6242" s="194" t="s">
        <v>13656</v>
      </c>
      <c r="E6242" s="195" t="s">
        <v>3</v>
      </c>
      <c r="F6242" s="195">
        <v>1496512</v>
      </c>
      <c r="G6242" s="195"/>
      <c r="H6242" s="196" t="s">
        <v>13657</v>
      </c>
      <c r="I6242" s="197">
        <v>0</v>
      </c>
      <c r="J6242" s="197">
        <v>1484</v>
      </c>
      <c r="K6242" s="198">
        <f t="shared" si="97"/>
        <v>1484</v>
      </c>
      <c r="L6242" s="199" t="s">
        <v>1580</v>
      </c>
    </row>
    <row r="6243" spans="1:12" ht="22.5">
      <c r="A6243" s="200">
        <v>20</v>
      </c>
      <c r="B6243" s="193" t="s">
        <v>1412</v>
      </c>
      <c r="C6243" s="194">
        <v>42851</v>
      </c>
      <c r="D6243" s="194" t="s">
        <v>13658</v>
      </c>
      <c r="E6243" s="195" t="s">
        <v>3</v>
      </c>
      <c r="F6243" s="195">
        <v>1496515</v>
      </c>
      <c r="G6243" s="195"/>
      <c r="H6243" s="196" t="s">
        <v>13659</v>
      </c>
      <c r="I6243" s="197">
        <v>0</v>
      </c>
      <c r="J6243" s="197">
        <v>1219</v>
      </c>
      <c r="K6243" s="198">
        <f t="shared" si="97"/>
        <v>1219</v>
      </c>
      <c r="L6243" s="199" t="s">
        <v>1580</v>
      </c>
    </row>
    <row r="6244" spans="1:12" ht="22.5">
      <c r="A6244" s="200">
        <v>20</v>
      </c>
      <c r="B6244" s="193" t="s">
        <v>1412</v>
      </c>
      <c r="C6244" s="194">
        <v>42851</v>
      </c>
      <c r="D6244" s="194" t="s">
        <v>13660</v>
      </c>
      <c r="E6244" s="195" t="s">
        <v>3</v>
      </c>
      <c r="F6244" s="195">
        <v>1496516</v>
      </c>
      <c r="G6244" s="195"/>
      <c r="H6244" s="196" t="s">
        <v>13661</v>
      </c>
      <c r="I6244" s="197">
        <v>0</v>
      </c>
      <c r="J6244" s="197">
        <v>122</v>
      </c>
      <c r="K6244" s="198">
        <f t="shared" si="97"/>
        <v>122</v>
      </c>
      <c r="L6244" s="199" t="s">
        <v>1580</v>
      </c>
    </row>
    <row r="6245" spans="1:12" ht="22.5">
      <c r="A6245" s="200">
        <v>20</v>
      </c>
      <c r="B6245" s="193" t="s">
        <v>1412</v>
      </c>
      <c r="C6245" s="194">
        <v>42851</v>
      </c>
      <c r="D6245" s="194" t="s">
        <v>13662</v>
      </c>
      <c r="E6245" s="195" t="s">
        <v>3</v>
      </c>
      <c r="F6245" s="195">
        <v>1496517</v>
      </c>
      <c r="G6245" s="195"/>
      <c r="H6245" s="196" t="s">
        <v>13661</v>
      </c>
      <c r="I6245" s="197">
        <v>0</v>
      </c>
      <c r="J6245" s="197">
        <v>340</v>
      </c>
      <c r="K6245" s="198">
        <f t="shared" si="97"/>
        <v>340</v>
      </c>
      <c r="L6245" s="199" t="s">
        <v>1580</v>
      </c>
    </row>
    <row r="6246" spans="1:12" ht="22.5">
      <c r="A6246" s="200">
        <v>20</v>
      </c>
      <c r="B6246" s="193" t="s">
        <v>1412</v>
      </c>
      <c r="C6246" s="194">
        <v>42851</v>
      </c>
      <c r="D6246" s="194" t="s">
        <v>13663</v>
      </c>
      <c r="E6246" s="195" t="s">
        <v>3</v>
      </c>
      <c r="F6246" s="195">
        <v>1496519</v>
      </c>
      <c r="G6246" s="195"/>
      <c r="H6246" s="196" t="s">
        <v>13661</v>
      </c>
      <c r="I6246" s="197">
        <v>0</v>
      </c>
      <c r="J6246" s="197">
        <v>39</v>
      </c>
      <c r="K6246" s="198">
        <f t="shared" si="97"/>
        <v>39</v>
      </c>
      <c r="L6246" s="199" t="s">
        <v>1580</v>
      </c>
    </row>
    <row r="6247" spans="1:12" ht="22.5">
      <c r="A6247" s="200">
        <v>20</v>
      </c>
      <c r="B6247" s="193" t="s">
        <v>1412</v>
      </c>
      <c r="C6247" s="194">
        <v>42851</v>
      </c>
      <c r="D6247" s="194" t="s">
        <v>13664</v>
      </c>
      <c r="E6247" s="195" t="s">
        <v>3</v>
      </c>
      <c r="F6247" s="195">
        <v>1496523</v>
      </c>
      <c r="G6247" s="195"/>
      <c r="H6247" s="196" t="s">
        <v>13661</v>
      </c>
      <c r="I6247" s="197">
        <v>0</v>
      </c>
      <c r="J6247" s="197">
        <v>25</v>
      </c>
      <c r="K6247" s="198">
        <f t="shared" si="97"/>
        <v>25</v>
      </c>
      <c r="L6247" s="199" t="s">
        <v>1580</v>
      </c>
    </row>
    <row r="6248" spans="1:12" ht="22.5">
      <c r="A6248" s="200">
        <v>526</v>
      </c>
      <c r="B6248" s="193" t="s">
        <v>1411</v>
      </c>
      <c r="C6248" s="194">
        <v>42851</v>
      </c>
      <c r="D6248" s="194" t="s">
        <v>13665</v>
      </c>
      <c r="E6248" s="195" t="s">
        <v>3</v>
      </c>
      <c r="F6248" s="195">
        <v>1496527</v>
      </c>
      <c r="G6248" s="195"/>
      <c r="H6248" s="196" t="s">
        <v>13666</v>
      </c>
      <c r="I6248" s="197">
        <v>0</v>
      </c>
      <c r="J6248" s="197">
        <v>100</v>
      </c>
      <c r="K6248" s="198">
        <f t="shared" si="97"/>
        <v>100</v>
      </c>
      <c r="L6248" s="199" t="s">
        <v>1580</v>
      </c>
    </row>
    <row r="6249" spans="1:12" ht="33.75">
      <c r="A6249" s="200" t="s">
        <v>628</v>
      </c>
      <c r="B6249" s="193" t="s">
        <v>627</v>
      </c>
      <c r="C6249" s="194">
        <v>42851</v>
      </c>
      <c r="D6249" s="194" t="s">
        <v>13667</v>
      </c>
      <c r="E6249" s="195" t="s">
        <v>3</v>
      </c>
      <c r="F6249" s="195">
        <v>1496548</v>
      </c>
      <c r="G6249" s="195"/>
      <c r="H6249" s="196" t="s">
        <v>13668</v>
      </c>
      <c r="I6249" s="197">
        <v>0</v>
      </c>
      <c r="J6249" s="197">
        <v>1957.5</v>
      </c>
      <c r="K6249" s="198">
        <f t="shared" si="97"/>
        <v>1957.5</v>
      </c>
      <c r="L6249" s="199" t="s">
        <v>1580</v>
      </c>
    </row>
    <row r="6250" spans="1:12" ht="22.5">
      <c r="A6250" s="200">
        <v>20</v>
      </c>
      <c r="B6250" s="193" t="s">
        <v>1412</v>
      </c>
      <c r="C6250" s="194">
        <v>42851</v>
      </c>
      <c r="D6250" s="194" t="s">
        <v>13669</v>
      </c>
      <c r="E6250" s="195" t="s">
        <v>3</v>
      </c>
      <c r="F6250" s="195">
        <v>1496557</v>
      </c>
      <c r="G6250" s="195"/>
      <c r="H6250" s="196" t="s">
        <v>13670</v>
      </c>
      <c r="I6250" s="197">
        <v>0</v>
      </c>
      <c r="J6250" s="197">
        <v>270.89999999999998</v>
      </c>
      <c r="K6250" s="198">
        <f t="shared" si="97"/>
        <v>270.89999999999998</v>
      </c>
      <c r="L6250" s="199" t="s">
        <v>1580</v>
      </c>
    </row>
    <row r="6251" spans="1:12" ht="22.5">
      <c r="A6251" s="200">
        <v>20</v>
      </c>
      <c r="B6251" s="193" t="s">
        <v>1412</v>
      </c>
      <c r="C6251" s="194">
        <v>42851</v>
      </c>
      <c r="D6251" s="194" t="s">
        <v>13671</v>
      </c>
      <c r="E6251" s="195" t="s">
        <v>3</v>
      </c>
      <c r="F6251" s="195">
        <v>1496558</v>
      </c>
      <c r="G6251" s="195"/>
      <c r="H6251" s="196" t="s">
        <v>13672</v>
      </c>
      <c r="I6251" s="197">
        <v>0</v>
      </c>
      <c r="J6251" s="197">
        <v>306.8</v>
      </c>
      <c r="K6251" s="198">
        <f t="shared" si="97"/>
        <v>306.8</v>
      </c>
      <c r="L6251" s="199" t="s">
        <v>1580</v>
      </c>
    </row>
    <row r="6252" spans="1:12" ht="33.75">
      <c r="A6252" s="200">
        <v>572</v>
      </c>
      <c r="B6252" s="193" t="s">
        <v>1481</v>
      </c>
      <c r="C6252" s="194">
        <v>42852</v>
      </c>
      <c r="D6252" s="194" t="s">
        <v>13673</v>
      </c>
      <c r="E6252" s="195" t="s">
        <v>3</v>
      </c>
      <c r="F6252" s="195">
        <v>1496668</v>
      </c>
      <c r="G6252" s="195"/>
      <c r="H6252" s="196" t="s">
        <v>13674</v>
      </c>
      <c r="I6252" s="197">
        <v>0</v>
      </c>
      <c r="J6252" s="197">
        <v>302</v>
      </c>
      <c r="K6252" s="198">
        <f t="shared" si="97"/>
        <v>302</v>
      </c>
      <c r="L6252" s="199" t="s">
        <v>1580</v>
      </c>
    </row>
    <row r="6253" spans="1:12" ht="22.5">
      <c r="A6253" s="200">
        <v>523</v>
      </c>
      <c r="B6253" s="193" t="s">
        <v>1347</v>
      </c>
      <c r="C6253" s="194">
        <v>42852</v>
      </c>
      <c r="D6253" s="194" t="s">
        <v>13675</v>
      </c>
      <c r="E6253" s="195" t="s">
        <v>3</v>
      </c>
      <c r="F6253" s="195">
        <v>1496709</v>
      </c>
      <c r="G6253" s="195"/>
      <c r="H6253" s="196" t="s">
        <v>13676</v>
      </c>
      <c r="I6253" s="197">
        <v>0</v>
      </c>
      <c r="J6253" s="197">
        <v>160</v>
      </c>
      <c r="K6253" s="198">
        <f t="shared" si="97"/>
        <v>160</v>
      </c>
      <c r="L6253" s="199" t="s">
        <v>1580</v>
      </c>
    </row>
    <row r="6254" spans="1:12" ht="33.75">
      <c r="A6254" s="200">
        <v>523</v>
      </c>
      <c r="B6254" s="193" t="s">
        <v>1347</v>
      </c>
      <c r="C6254" s="194">
        <v>42852</v>
      </c>
      <c r="D6254" s="194" t="s">
        <v>13677</v>
      </c>
      <c r="E6254" s="195" t="s">
        <v>3</v>
      </c>
      <c r="F6254" s="195">
        <v>1496717</v>
      </c>
      <c r="G6254" s="195"/>
      <c r="H6254" s="196" t="s">
        <v>13678</v>
      </c>
      <c r="I6254" s="197">
        <v>0</v>
      </c>
      <c r="J6254" s="197">
        <v>284</v>
      </c>
      <c r="K6254" s="198">
        <f t="shared" si="97"/>
        <v>284</v>
      </c>
      <c r="L6254" s="199" t="s">
        <v>1580</v>
      </c>
    </row>
    <row r="6255" spans="1:12" ht="33.75">
      <c r="A6255" s="200">
        <v>346</v>
      </c>
      <c r="B6255" s="193" t="s">
        <v>1348</v>
      </c>
      <c r="C6255" s="194">
        <v>42852</v>
      </c>
      <c r="D6255" s="194" t="s">
        <v>13679</v>
      </c>
      <c r="E6255" s="195" t="s">
        <v>3</v>
      </c>
      <c r="F6255" s="195">
        <v>1496722</v>
      </c>
      <c r="G6255" s="195"/>
      <c r="H6255" s="196" t="s">
        <v>13680</v>
      </c>
      <c r="I6255" s="197">
        <v>0</v>
      </c>
      <c r="J6255" s="197">
        <v>4945.34</v>
      </c>
      <c r="K6255" s="198">
        <f t="shared" si="97"/>
        <v>4945.34</v>
      </c>
      <c r="L6255" s="199" t="s">
        <v>1580</v>
      </c>
    </row>
    <row r="6256" spans="1:12" ht="33.75">
      <c r="A6256" s="200">
        <v>660</v>
      </c>
      <c r="B6256" s="193" t="s">
        <v>1327</v>
      </c>
      <c r="C6256" s="194">
        <v>42852</v>
      </c>
      <c r="D6256" s="194" t="s">
        <v>13681</v>
      </c>
      <c r="E6256" s="195" t="s">
        <v>3</v>
      </c>
      <c r="F6256" s="195">
        <v>1496726</v>
      </c>
      <c r="G6256" s="195"/>
      <c r="H6256" s="196" t="s">
        <v>13682</v>
      </c>
      <c r="I6256" s="197">
        <v>0</v>
      </c>
      <c r="J6256" s="197">
        <v>3.22</v>
      </c>
      <c r="K6256" s="198">
        <f t="shared" si="97"/>
        <v>3.22</v>
      </c>
      <c r="L6256" s="199" t="s">
        <v>1580</v>
      </c>
    </row>
    <row r="6257" spans="1:12" ht="33.75">
      <c r="A6257" s="200">
        <v>660</v>
      </c>
      <c r="B6257" s="193" t="s">
        <v>1327</v>
      </c>
      <c r="C6257" s="194">
        <v>42852</v>
      </c>
      <c r="D6257" s="194" t="s">
        <v>13683</v>
      </c>
      <c r="E6257" s="195" t="s">
        <v>3</v>
      </c>
      <c r="F6257" s="195">
        <v>1496728</v>
      </c>
      <c r="G6257" s="195"/>
      <c r="H6257" s="196" t="s">
        <v>13684</v>
      </c>
      <c r="I6257" s="197">
        <v>0</v>
      </c>
      <c r="J6257" s="197">
        <v>168</v>
      </c>
      <c r="K6257" s="198">
        <f t="shared" si="97"/>
        <v>168</v>
      </c>
      <c r="L6257" s="199" t="s">
        <v>1580</v>
      </c>
    </row>
    <row r="6258" spans="1:12" ht="33.75">
      <c r="A6258" s="200">
        <v>287</v>
      </c>
      <c r="B6258" s="193" t="s">
        <v>1333</v>
      </c>
      <c r="C6258" s="194">
        <v>42852</v>
      </c>
      <c r="D6258" s="194" t="s">
        <v>13685</v>
      </c>
      <c r="E6258" s="195" t="s">
        <v>3</v>
      </c>
      <c r="F6258" s="195">
        <v>1496734</v>
      </c>
      <c r="G6258" s="195"/>
      <c r="H6258" s="196" t="s">
        <v>13686</v>
      </c>
      <c r="I6258" s="197">
        <v>0</v>
      </c>
      <c r="J6258" s="197">
        <v>8000</v>
      </c>
      <c r="K6258" s="198">
        <f t="shared" si="97"/>
        <v>8000</v>
      </c>
      <c r="L6258" s="199" t="s">
        <v>1580</v>
      </c>
    </row>
    <row r="6259" spans="1:12" ht="22.5">
      <c r="A6259" s="200">
        <v>342</v>
      </c>
      <c r="B6259" s="193" t="s">
        <v>1425</v>
      </c>
      <c r="C6259" s="194">
        <v>42852</v>
      </c>
      <c r="D6259" s="194" t="s">
        <v>13687</v>
      </c>
      <c r="E6259" s="195" t="s">
        <v>3</v>
      </c>
      <c r="F6259" s="195">
        <v>1496740</v>
      </c>
      <c r="G6259" s="195"/>
      <c r="H6259" s="196" t="s">
        <v>13688</v>
      </c>
      <c r="I6259" s="197">
        <v>0</v>
      </c>
      <c r="J6259" s="197">
        <v>2523.9</v>
      </c>
      <c r="K6259" s="198">
        <f t="shared" si="97"/>
        <v>2523.9</v>
      </c>
      <c r="L6259" s="199" t="s">
        <v>1580</v>
      </c>
    </row>
    <row r="6260" spans="1:12" ht="33.75">
      <c r="A6260" s="200" t="s">
        <v>628</v>
      </c>
      <c r="B6260" s="193" t="s">
        <v>627</v>
      </c>
      <c r="C6260" s="194">
        <v>42852</v>
      </c>
      <c r="D6260" s="194" t="s">
        <v>13689</v>
      </c>
      <c r="E6260" s="195" t="s">
        <v>3</v>
      </c>
      <c r="F6260" s="195">
        <v>1496745</v>
      </c>
      <c r="G6260" s="195"/>
      <c r="H6260" s="196" t="s">
        <v>13690</v>
      </c>
      <c r="I6260" s="197">
        <v>0</v>
      </c>
      <c r="J6260" s="197">
        <v>1621.35</v>
      </c>
      <c r="K6260" s="198">
        <f t="shared" si="97"/>
        <v>1621.35</v>
      </c>
      <c r="L6260" s="199" t="s">
        <v>1580</v>
      </c>
    </row>
    <row r="6261" spans="1:12" ht="33.75">
      <c r="A6261" s="200" t="s">
        <v>628</v>
      </c>
      <c r="B6261" s="193" t="s">
        <v>627</v>
      </c>
      <c r="C6261" s="194">
        <v>42852</v>
      </c>
      <c r="D6261" s="194" t="s">
        <v>13691</v>
      </c>
      <c r="E6261" s="195" t="s">
        <v>3</v>
      </c>
      <c r="F6261" s="195">
        <v>1496747</v>
      </c>
      <c r="G6261" s="195"/>
      <c r="H6261" s="196" t="s">
        <v>13692</v>
      </c>
      <c r="I6261" s="197">
        <v>0</v>
      </c>
      <c r="J6261" s="197">
        <v>1341.25</v>
      </c>
      <c r="K6261" s="198">
        <f t="shared" si="97"/>
        <v>1341.25</v>
      </c>
      <c r="L6261" s="199" t="s">
        <v>1580</v>
      </c>
    </row>
    <row r="6262" spans="1:12" ht="33.75">
      <c r="A6262" s="200" t="s">
        <v>628</v>
      </c>
      <c r="B6262" s="193" t="s">
        <v>627</v>
      </c>
      <c r="C6262" s="194">
        <v>42852</v>
      </c>
      <c r="D6262" s="194" t="s">
        <v>13693</v>
      </c>
      <c r="E6262" s="195" t="s">
        <v>3</v>
      </c>
      <c r="F6262" s="195">
        <v>1496750</v>
      </c>
      <c r="G6262" s="195"/>
      <c r="H6262" s="196" t="s">
        <v>13694</v>
      </c>
      <c r="I6262" s="197">
        <v>0</v>
      </c>
      <c r="J6262" s="197">
        <v>2770.5</v>
      </c>
      <c r="K6262" s="198">
        <f t="shared" si="97"/>
        <v>2770.5</v>
      </c>
      <c r="L6262" s="199" t="s">
        <v>1580</v>
      </c>
    </row>
    <row r="6263" spans="1:12" ht="33.75">
      <c r="A6263" s="200" t="s">
        <v>628</v>
      </c>
      <c r="B6263" s="193" t="s">
        <v>627</v>
      </c>
      <c r="C6263" s="194">
        <v>42852</v>
      </c>
      <c r="D6263" s="194" t="s">
        <v>13695</v>
      </c>
      <c r="E6263" s="195" t="s">
        <v>3</v>
      </c>
      <c r="F6263" s="195">
        <v>1496751</v>
      </c>
      <c r="G6263" s="195"/>
      <c r="H6263" s="196" t="s">
        <v>13696</v>
      </c>
      <c r="I6263" s="197">
        <v>0</v>
      </c>
      <c r="J6263" s="197">
        <v>1899.95</v>
      </c>
      <c r="K6263" s="198">
        <f t="shared" si="97"/>
        <v>1899.95</v>
      </c>
      <c r="L6263" s="199" t="s">
        <v>1580</v>
      </c>
    </row>
    <row r="6264" spans="1:12" ht="33.75">
      <c r="A6264" s="200" t="s">
        <v>628</v>
      </c>
      <c r="B6264" s="193" t="s">
        <v>627</v>
      </c>
      <c r="C6264" s="194">
        <v>42852</v>
      </c>
      <c r="D6264" s="194" t="s">
        <v>13697</v>
      </c>
      <c r="E6264" s="195" t="s">
        <v>3</v>
      </c>
      <c r="F6264" s="195">
        <v>1496756</v>
      </c>
      <c r="G6264" s="195"/>
      <c r="H6264" s="196" t="s">
        <v>13698</v>
      </c>
      <c r="I6264" s="197">
        <v>0</v>
      </c>
      <c r="J6264" s="197">
        <v>699.43</v>
      </c>
      <c r="K6264" s="198">
        <f t="shared" si="97"/>
        <v>699.43</v>
      </c>
      <c r="L6264" s="199" t="s">
        <v>1580</v>
      </c>
    </row>
    <row r="6265" spans="1:12" ht="33.75">
      <c r="A6265" s="200">
        <v>86</v>
      </c>
      <c r="B6265" s="193" t="s">
        <v>1409</v>
      </c>
      <c r="C6265" s="194">
        <v>42852</v>
      </c>
      <c r="D6265" s="194" t="s">
        <v>13699</v>
      </c>
      <c r="E6265" s="195" t="s">
        <v>3</v>
      </c>
      <c r="F6265" s="195">
        <v>1496672</v>
      </c>
      <c r="G6265" s="195"/>
      <c r="H6265" s="196" t="s">
        <v>13700</v>
      </c>
      <c r="I6265" s="197">
        <v>0</v>
      </c>
      <c r="J6265" s="197">
        <v>1720</v>
      </c>
      <c r="K6265" s="198">
        <f t="shared" si="97"/>
        <v>1720</v>
      </c>
      <c r="L6265" s="199" t="s">
        <v>1580</v>
      </c>
    </row>
    <row r="6266" spans="1:12" ht="33.75">
      <c r="A6266" s="200" t="s">
        <v>628</v>
      </c>
      <c r="B6266" s="193" t="s">
        <v>627</v>
      </c>
      <c r="C6266" s="194">
        <v>42852</v>
      </c>
      <c r="D6266" s="194" t="s">
        <v>13701</v>
      </c>
      <c r="E6266" s="195" t="s">
        <v>3</v>
      </c>
      <c r="F6266" s="195">
        <v>1496676</v>
      </c>
      <c r="G6266" s="195"/>
      <c r="H6266" s="196" t="s">
        <v>13702</v>
      </c>
      <c r="I6266" s="197">
        <v>0</v>
      </c>
      <c r="J6266" s="197">
        <v>810</v>
      </c>
      <c r="K6266" s="198">
        <f t="shared" si="97"/>
        <v>810</v>
      </c>
      <c r="L6266" s="199" t="s">
        <v>1580</v>
      </c>
    </row>
    <row r="6267" spans="1:12" ht="22.5">
      <c r="A6267" s="200">
        <v>48</v>
      </c>
      <c r="B6267" s="193" t="s">
        <v>1336</v>
      </c>
      <c r="C6267" s="194">
        <v>42852</v>
      </c>
      <c r="D6267" s="194" t="s">
        <v>13703</v>
      </c>
      <c r="E6267" s="195" t="s">
        <v>3</v>
      </c>
      <c r="F6267" s="195">
        <v>1496681</v>
      </c>
      <c r="G6267" s="195"/>
      <c r="H6267" s="196" t="s">
        <v>13704</v>
      </c>
      <c r="I6267" s="197">
        <v>0</v>
      </c>
      <c r="J6267" s="197">
        <v>51.21</v>
      </c>
      <c r="K6267" s="198">
        <f t="shared" si="97"/>
        <v>51.21</v>
      </c>
      <c r="L6267" s="199" t="s">
        <v>1580</v>
      </c>
    </row>
    <row r="6268" spans="1:12" ht="22.5">
      <c r="A6268" s="200">
        <v>292</v>
      </c>
      <c r="B6268" s="193" t="s">
        <v>1485</v>
      </c>
      <c r="C6268" s="194">
        <v>42852</v>
      </c>
      <c r="D6268" s="194" t="s">
        <v>13705</v>
      </c>
      <c r="E6268" s="195" t="s">
        <v>3</v>
      </c>
      <c r="F6268" s="195">
        <v>1496715</v>
      </c>
      <c r="G6268" s="195"/>
      <c r="H6268" s="196" t="s">
        <v>13647</v>
      </c>
      <c r="I6268" s="197">
        <v>0</v>
      </c>
      <c r="J6268" s="197">
        <v>6</v>
      </c>
      <c r="K6268" s="198">
        <f t="shared" si="97"/>
        <v>6</v>
      </c>
      <c r="L6268" s="199" t="s">
        <v>1580</v>
      </c>
    </row>
    <row r="6269" spans="1:12" ht="33.75">
      <c r="A6269" s="200">
        <v>222</v>
      </c>
      <c r="B6269" s="193" t="s">
        <v>1398</v>
      </c>
      <c r="C6269" s="194">
        <v>42852</v>
      </c>
      <c r="D6269" s="194" t="s">
        <v>13706</v>
      </c>
      <c r="E6269" s="195" t="s">
        <v>3</v>
      </c>
      <c r="F6269" s="195">
        <v>1496720</v>
      </c>
      <c r="G6269" s="195"/>
      <c r="H6269" s="196" t="s">
        <v>13707</v>
      </c>
      <c r="I6269" s="197">
        <v>0</v>
      </c>
      <c r="J6269" s="197">
        <v>1034</v>
      </c>
      <c r="K6269" s="198">
        <f t="shared" si="97"/>
        <v>1034</v>
      </c>
      <c r="L6269" s="199" t="s">
        <v>1580</v>
      </c>
    </row>
    <row r="6270" spans="1:12" ht="22.5">
      <c r="A6270" s="200">
        <v>585</v>
      </c>
      <c r="B6270" s="193" t="s">
        <v>1351</v>
      </c>
      <c r="C6270" s="194">
        <v>42852</v>
      </c>
      <c r="D6270" s="194" t="s">
        <v>13708</v>
      </c>
      <c r="E6270" s="195" t="s">
        <v>3</v>
      </c>
      <c r="F6270" s="195">
        <v>1496723</v>
      </c>
      <c r="G6270" s="195"/>
      <c r="H6270" s="196" t="s">
        <v>13709</v>
      </c>
      <c r="I6270" s="197">
        <v>0</v>
      </c>
      <c r="J6270" s="197">
        <v>58.98</v>
      </c>
      <c r="K6270" s="198">
        <f t="shared" si="97"/>
        <v>58.98</v>
      </c>
      <c r="L6270" s="199" t="s">
        <v>1580</v>
      </c>
    </row>
    <row r="6271" spans="1:12" ht="33.75">
      <c r="A6271" s="200">
        <v>133</v>
      </c>
      <c r="B6271" s="193" t="s">
        <v>1342</v>
      </c>
      <c r="C6271" s="194">
        <v>42852</v>
      </c>
      <c r="D6271" s="194" t="s">
        <v>13710</v>
      </c>
      <c r="E6271" s="195" t="s">
        <v>3</v>
      </c>
      <c r="F6271" s="195">
        <v>1496729</v>
      </c>
      <c r="G6271" s="195"/>
      <c r="H6271" s="196" t="s">
        <v>13711</v>
      </c>
      <c r="I6271" s="197">
        <v>0</v>
      </c>
      <c r="J6271" s="197">
        <v>1113</v>
      </c>
      <c r="K6271" s="198">
        <f t="shared" si="97"/>
        <v>1113</v>
      </c>
      <c r="L6271" s="199" t="s">
        <v>1580</v>
      </c>
    </row>
    <row r="6272" spans="1:12" ht="22.5">
      <c r="A6272" s="200">
        <v>130</v>
      </c>
      <c r="B6272" s="193" t="s">
        <v>4832</v>
      </c>
      <c r="C6272" s="194">
        <v>42852</v>
      </c>
      <c r="D6272" s="194" t="s">
        <v>13712</v>
      </c>
      <c r="E6272" s="195" t="s">
        <v>3</v>
      </c>
      <c r="F6272" s="195">
        <v>1496733</v>
      </c>
      <c r="G6272" s="195"/>
      <c r="H6272" s="196" t="s">
        <v>13713</v>
      </c>
      <c r="I6272" s="197">
        <v>0</v>
      </c>
      <c r="J6272" s="197">
        <v>1113</v>
      </c>
      <c r="K6272" s="198">
        <f t="shared" si="97"/>
        <v>1113</v>
      </c>
      <c r="L6272" s="199" t="s">
        <v>1580</v>
      </c>
    </row>
    <row r="6273" spans="1:12" ht="22.5">
      <c r="A6273" s="200">
        <v>130</v>
      </c>
      <c r="B6273" s="193" t="s">
        <v>4832</v>
      </c>
      <c r="C6273" s="194">
        <v>42852</v>
      </c>
      <c r="D6273" s="194" t="s">
        <v>13714</v>
      </c>
      <c r="E6273" s="195" t="s">
        <v>3</v>
      </c>
      <c r="F6273" s="195">
        <v>1496735</v>
      </c>
      <c r="G6273" s="195"/>
      <c r="H6273" s="196" t="s">
        <v>13715</v>
      </c>
      <c r="I6273" s="197">
        <v>0</v>
      </c>
      <c r="J6273" s="197">
        <v>80</v>
      </c>
      <c r="K6273" s="198">
        <f t="shared" si="97"/>
        <v>80</v>
      </c>
      <c r="L6273" s="199" t="s">
        <v>1580</v>
      </c>
    </row>
    <row r="6274" spans="1:12" ht="22.5">
      <c r="A6274" s="200">
        <v>130</v>
      </c>
      <c r="B6274" s="193" t="s">
        <v>4832</v>
      </c>
      <c r="C6274" s="194">
        <v>42852</v>
      </c>
      <c r="D6274" s="194" t="s">
        <v>13716</v>
      </c>
      <c r="E6274" s="195" t="s">
        <v>3</v>
      </c>
      <c r="F6274" s="195">
        <v>1496736</v>
      </c>
      <c r="G6274" s="195"/>
      <c r="H6274" s="196" t="s">
        <v>13717</v>
      </c>
      <c r="I6274" s="197">
        <v>0</v>
      </c>
      <c r="J6274" s="197">
        <v>800</v>
      </c>
      <c r="K6274" s="198">
        <f t="shared" si="97"/>
        <v>800</v>
      </c>
      <c r="L6274" s="199" t="s">
        <v>1580</v>
      </c>
    </row>
    <row r="6275" spans="1:12" ht="22.5">
      <c r="A6275" s="200">
        <v>15</v>
      </c>
      <c r="B6275" s="193" t="s">
        <v>1265</v>
      </c>
      <c r="C6275" s="194">
        <v>42852</v>
      </c>
      <c r="D6275" s="194" t="s">
        <v>13718</v>
      </c>
      <c r="E6275" s="195" t="s">
        <v>3</v>
      </c>
      <c r="F6275" s="195">
        <v>1496738</v>
      </c>
      <c r="G6275" s="195"/>
      <c r="H6275" s="196" t="s">
        <v>13719</v>
      </c>
      <c r="I6275" s="197">
        <v>0</v>
      </c>
      <c r="J6275" s="197">
        <v>1017.3</v>
      </c>
      <c r="K6275" s="198">
        <f t="shared" si="97"/>
        <v>1017.3</v>
      </c>
      <c r="L6275" s="199" t="s">
        <v>1580</v>
      </c>
    </row>
    <row r="6276" spans="1:12" ht="33.75">
      <c r="A6276" s="200">
        <v>25</v>
      </c>
      <c r="B6276" s="193" t="s">
        <v>1408</v>
      </c>
      <c r="C6276" s="194">
        <v>42852</v>
      </c>
      <c r="D6276" s="194" t="s">
        <v>13720</v>
      </c>
      <c r="E6276" s="195" t="s">
        <v>3</v>
      </c>
      <c r="F6276" s="195">
        <v>1496739</v>
      </c>
      <c r="G6276" s="195"/>
      <c r="H6276" s="196" t="s">
        <v>13721</v>
      </c>
      <c r="I6276" s="197">
        <v>0</v>
      </c>
      <c r="J6276" s="197">
        <v>134</v>
      </c>
      <c r="K6276" s="198">
        <f t="shared" si="97"/>
        <v>134</v>
      </c>
      <c r="L6276" s="199" t="s">
        <v>1580</v>
      </c>
    </row>
    <row r="6277" spans="1:12" ht="22.5">
      <c r="A6277" s="200">
        <v>35</v>
      </c>
      <c r="B6277" s="193" t="s">
        <v>1403</v>
      </c>
      <c r="C6277" s="194">
        <v>42852</v>
      </c>
      <c r="D6277" s="194" t="s">
        <v>13722</v>
      </c>
      <c r="E6277" s="195" t="s">
        <v>3</v>
      </c>
      <c r="F6277" s="195">
        <v>1496741</v>
      </c>
      <c r="G6277" s="195"/>
      <c r="H6277" s="196" t="s">
        <v>13723</v>
      </c>
      <c r="I6277" s="197">
        <v>0</v>
      </c>
      <c r="J6277" s="197">
        <v>20</v>
      </c>
      <c r="K6277" s="198">
        <f t="shared" si="97"/>
        <v>20</v>
      </c>
      <c r="L6277" s="199" t="s">
        <v>1580</v>
      </c>
    </row>
    <row r="6278" spans="1:12" ht="22.5">
      <c r="A6278" s="200">
        <v>35</v>
      </c>
      <c r="B6278" s="193" t="s">
        <v>1403</v>
      </c>
      <c r="C6278" s="194">
        <v>42852</v>
      </c>
      <c r="D6278" s="194" t="s">
        <v>13724</v>
      </c>
      <c r="E6278" s="195" t="s">
        <v>3</v>
      </c>
      <c r="F6278" s="195">
        <v>1496742</v>
      </c>
      <c r="G6278" s="195"/>
      <c r="H6278" s="196" t="s">
        <v>13725</v>
      </c>
      <c r="I6278" s="197">
        <v>0</v>
      </c>
      <c r="J6278" s="197">
        <v>45</v>
      </c>
      <c r="K6278" s="198">
        <f t="shared" si="97"/>
        <v>45</v>
      </c>
      <c r="L6278" s="199" t="s">
        <v>1580</v>
      </c>
    </row>
    <row r="6279" spans="1:12" ht="33.75">
      <c r="A6279" s="200">
        <v>132</v>
      </c>
      <c r="B6279" s="193" t="s">
        <v>1414</v>
      </c>
      <c r="C6279" s="194">
        <v>42852</v>
      </c>
      <c r="D6279" s="194" t="s">
        <v>13726</v>
      </c>
      <c r="E6279" s="195" t="s">
        <v>3</v>
      </c>
      <c r="F6279" s="195">
        <v>1496774</v>
      </c>
      <c r="G6279" s="195"/>
      <c r="H6279" s="196" t="s">
        <v>13727</v>
      </c>
      <c r="I6279" s="197">
        <v>0</v>
      </c>
      <c r="J6279" s="197">
        <v>5220</v>
      </c>
      <c r="K6279" s="198">
        <f t="shared" si="97"/>
        <v>5220</v>
      </c>
      <c r="L6279" s="199" t="s">
        <v>1580</v>
      </c>
    </row>
    <row r="6280" spans="1:12" ht="33.75">
      <c r="A6280" s="200">
        <v>132</v>
      </c>
      <c r="B6280" s="193" t="s">
        <v>1414</v>
      </c>
      <c r="C6280" s="194">
        <v>42852</v>
      </c>
      <c r="D6280" s="194" t="s">
        <v>13728</v>
      </c>
      <c r="E6280" s="195" t="s">
        <v>3</v>
      </c>
      <c r="F6280" s="195">
        <v>1496776</v>
      </c>
      <c r="G6280" s="195"/>
      <c r="H6280" s="196" t="s">
        <v>13727</v>
      </c>
      <c r="I6280" s="197">
        <v>0</v>
      </c>
      <c r="J6280" s="197">
        <v>5220</v>
      </c>
      <c r="K6280" s="198">
        <f t="shared" si="97"/>
        <v>5220</v>
      </c>
      <c r="L6280" s="199" t="s">
        <v>1580</v>
      </c>
    </row>
    <row r="6281" spans="1:12" ht="33.75">
      <c r="A6281" s="200">
        <v>46</v>
      </c>
      <c r="B6281" s="193" t="s">
        <v>1402</v>
      </c>
      <c r="C6281" s="194">
        <v>42852</v>
      </c>
      <c r="D6281" s="194" t="s">
        <v>13729</v>
      </c>
      <c r="E6281" s="195" t="s">
        <v>3</v>
      </c>
      <c r="F6281" s="195">
        <v>1496777</v>
      </c>
      <c r="G6281" s="195"/>
      <c r="H6281" s="196" t="s">
        <v>13730</v>
      </c>
      <c r="I6281" s="197">
        <v>0</v>
      </c>
      <c r="J6281" s="197">
        <v>1139.1099999999999</v>
      </c>
      <c r="K6281" s="198">
        <f t="shared" ref="K6281:K6344" si="98">+I6281+J6281</f>
        <v>1139.1099999999999</v>
      </c>
      <c r="L6281" s="199" t="s">
        <v>1580</v>
      </c>
    </row>
    <row r="6282" spans="1:12" ht="33.75">
      <c r="A6282" s="200">
        <v>46</v>
      </c>
      <c r="B6282" s="193" t="s">
        <v>1402</v>
      </c>
      <c r="C6282" s="194">
        <v>42852</v>
      </c>
      <c r="D6282" s="194" t="s">
        <v>13731</v>
      </c>
      <c r="E6282" s="195" t="s">
        <v>3</v>
      </c>
      <c r="F6282" s="195">
        <v>1496782</v>
      </c>
      <c r="G6282" s="195"/>
      <c r="H6282" s="196" t="s">
        <v>13732</v>
      </c>
      <c r="I6282" s="197">
        <v>0</v>
      </c>
      <c r="J6282" s="197">
        <v>538</v>
      </c>
      <c r="K6282" s="198">
        <f t="shared" si="98"/>
        <v>538</v>
      </c>
      <c r="L6282" s="199" t="s">
        <v>1580</v>
      </c>
    </row>
    <row r="6283" spans="1:12" ht="33.75">
      <c r="A6283" s="200">
        <v>46</v>
      </c>
      <c r="B6283" s="193" t="s">
        <v>1402</v>
      </c>
      <c r="C6283" s="194">
        <v>42852</v>
      </c>
      <c r="D6283" s="194" t="s">
        <v>13733</v>
      </c>
      <c r="E6283" s="195" t="s">
        <v>3</v>
      </c>
      <c r="F6283" s="195">
        <v>1496786</v>
      </c>
      <c r="G6283" s="195"/>
      <c r="H6283" s="196" t="s">
        <v>13734</v>
      </c>
      <c r="I6283" s="197">
        <v>0</v>
      </c>
      <c r="J6283" s="197">
        <v>145.09</v>
      </c>
      <c r="K6283" s="198">
        <f t="shared" si="98"/>
        <v>145.09</v>
      </c>
      <c r="L6283" s="199" t="s">
        <v>1580</v>
      </c>
    </row>
    <row r="6284" spans="1:12" ht="22.5">
      <c r="A6284" s="200">
        <v>46</v>
      </c>
      <c r="B6284" s="193" t="s">
        <v>1402</v>
      </c>
      <c r="C6284" s="194">
        <v>42852</v>
      </c>
      <c r="D6284" s="194" t="s">
        <v>13735</v>
      </c>
      <c r="E6284" s="195" t="s">
        <v>3</v>
      </c>
      <c r="F6284" s="195">
        <v>1496788</v>
      </c>
      <c r="G6284" s="195"/>
      <c r="H6284" s="196" t="s">
        <v>13736</v>
      </c>
      <c r="I6284" s="197">
        <v>0</v>
      </c>
      <c r="J6284" s="197">
        <v>6.6</v>
      </c>
      <c r="K6284" s="198">
        <f t="shared" si="98"/>
        <v>6.6</v>
      </c>
      <c r="L6284" s="199" t="s">
        <v>1580</v>
      </c>
    </row>
    <row r="6285" spans="1:12" ht="33.75">
      <c r="A6285" s="200" t="s">
        <v>631</v>
      </c>
      <c r="B6285" s="193" t="s">
        <v>632</v>
      </c>
      <c r="C6285" s="194">
        <v>42852</v>
      </c>
      <c r="D6285" s="194" t="s">
        <v>13737</v>
      </c>
      <c r="E6285" s="195" t="s">
        <v>3</v>
      </c>
      <c r="F6285" s="195">
        <v>1496804</v>
      </c>
      <c r="G6285" s="195"/>
      <c r="H6285" s="196" t="s">
        <v>13738</v>
      </c>
      <c r="I6285" s="197">
        <v>0</v>
      </c>
      <c r="J6285" s="197">
        <v>1789.45</v>
      </c>
      <c r="K6285" s="198">
        <f t="shared" si="98"/>
        <v>1789.45</v>
      </c>
      <c r="L6285" s="199" t="s">
        <v>1580</v>
      </c>
    </row>
    <row r="6286" spans="1:12" ht="33.75">
      <c r="A6286" s="200" t="s">
        <v>631</v>
      </c>
      <c r="B6286" s="193" t="s">
        <v>632</v>
      </c>
      <c r="C6286" s="194">
        <v>42852</v>
      </c>
      <c r="D6286" s="194" t="s">
        <v>13739</v>
      </c>
      <c r="E6286" s="195" t="s">
        <v>3</v>
      </c>
      <c r="F6286" s="195">
        <v>1496809</v>
      </c>
      <c r="G6286" s="195"/>
      <c r="H6286" s="196" t="s">
        <v>13740</v>
      </c>
      <c r="I6286" s="197">
        <v>0</v>
      </c>
      <c r="J6286" s="197">
        <v>1330.84</v>
      </c>
      <c r="K6286" s="198">
        <f t="shared" si="98"/>
        <v>1330.84</v>
      </c>
      <c r="L6286" s="199" t="s">
        <v>1580</v>
      </c>
    </row>
    <row r="6287" spans="1:12" ht="22.5">
      <c r="A6287" s="200">
        <v>130</v>
      </c>
      <c r="B6287" s="193" t="s">
        <v>4832</v>
      </c>
      <c r="C6287" s="194">
        <v>42852</v>
      </c>
      <c r="D6287" s="194" t="s">
        <v>13741</v>
      </c>
      <c r="E6287" s="195" t="s">
        <v>3</v>
      </c>
      <c r="F6287" s="195">
        <v>1496833</v>
      </c>
      <c r="G6287" s="195"/>
      <c r="H6287" s="196" t="s">
        <v>13742</v>
      </c>
      <c r="I6287" s="197">
        <v>0</v>
      </c>
      <c r="J6287" s="197">
        <v>1113</v>
      </c>
      <c r="K6287" s="198">
        <f t="shared" si="98"/>
        <v>1113</v>
      </c>
      <c r="L6287" s="199" t="s">
        <v>1580</v>
      </c>
    </row>
    <row r="6288" spans="1:12" ht="45">
      <c r="A6288" s="200">
        <v>201</v>
      </c>
      <c r="B6288" s="193" t="s">
        <v>1334</v>
      </c>
      <c r="C6288" s="194">
        <v>42852</v>
      </c>
      <c r="D6288" s="194" t="s">
        <v>13743</v>
      </c>
      <c r="E6288" s="195" t="s">
        <v>3</v>
      </c>
      <c r="F6288" s="195">
        <v>1496834</v>
      </c>
      <c r="G6288" s="195"/>
      <c r="H6288" s="196" t="s">
        <v>13744</v>
      </c>
      <c r="I6288" s="197">
        <v>0</v>
      </c>
      <c r="J6288" s="197">
        <v>1870</v>
      </c>
      <c r="K6288" s="198">
        <f t="shared" si="98"/>
        <v>1870</v>
      </c>
      <c r="L6288" s="199" t="s">
        <v>1580</v>
      </c>
    </row>
    <row r="6289" spans="1:12" ht="22.5">
      <c r="A6289" s="200">
        <v>20</v>
      </c>
      <c r="B6289" s="193" t="s">
        <v>1412</v>
      </c>
      <c r="C6289" s="194">
        <v>42852</v>
      </c>
      <c r="D6289" s="194" t="s">
        <v>13745</v>
      </c>
      <c r="E6289" s="195" t="s">
        <v>3</v>
      </c>
      <c r="F6289" s="195">
        <v>1496837</v>
      </c>
      <c r="G6289" s="195"/>
      <c r="H6289" s="196" t="s">
        <v>13746</v>
      </c>
      <c r="I6289" s="197">
        <v>0</v>
      </c>
      <c r="J6289" s="197">
        <v>278.10000000000002</v>
      </c>
      <c r="K6289" s="198">
        <f t="shared" si="98"/>
        <v>278.10000000000002</v>
      </c>
      <c r="L6289" s="199" t="s">
        <v>1580</v>
      </c>
    </row>
    <row r="6290" spans="1:12" ht="33.75">
      <c r="A6290" s="200">
        <v>190</v>
      </c>
      <c r="B6290" s="193" t="s">
        <v>1329</v>
      </c>
      <c r="C6290" s="194">
        <v>42852</v>
      </c>
      <c r="D6290" s="194" t="s">
        <v>13747</v>
      </c>
      <c r="E6290" s="195" t="s">
        <v>3</v>
      </c>
      <c r="F6290" s="195">
        <v>1496840</v>
      </c>
      <c r="G6290" s="195"/>
      <c r="H6290" s="196" t="s">
        <v>13748</v>
      </c>
      <c r="I6290" s="197">
        <v>0</v>
      </c>
      <c r="J6290" s="197">
        <v>111</v>
      </c>
      <c r="K6290" s="198">
        <f t="shared" si="98"/>
        <v>111</v>
      </c>
      <c r="L6290" s="199" t="s">
        <v>1580</v>
      </c>
    </row>
    <row r="6291" spans="1:12" ht="33.75">
      <c r="A6291" s="200">
        <v>225</v>
      </c>
      <c r="B6291" s="193" t="s">
        <v>1417</v>
      </c>
      <c r="C6291" s="194">
        <v>42852</v>
      </c>
      <c r="D6291" s="194" t="s">
        <v>13749</v>
      </c>
      <c r="E6291" s="195" t="s">
        <v>3</v>
      </c>
      <c r="F6291" s="195">
        <v>1496847</v>
      </c>
      <c r="G6291" s="195"/>
      <c r="H6291" s="196" t="s">
        <v>13750</v>
      </c>
      <c r="I6291" s="197">
        <v>0</v>
      </c>
      <c r="J6291" s="197">
        <v>5900</v>
      </c>
      <c r="K6291" s="198">
        <f t="shared" si="98"/>
        <v>5900</v>
      </c>
      <c r="L6291" s="199" t="s">
        <v>1580</v>
      </c>
    </row>
    <row r="6292" spans="1:12" ht="22.5">
      <c r="A6292" s="200">
        <v>16</v>
      </c>
      <c r="B6292" s="193" t="s">
        <v>1405</v>
      </c>
      <c r="C6292" s="194">
        <v>42852</v>
      </c>
      <c r="D6292" s="194" t="s">
        <v>13751</v>
      </c>
      <c r="E6292" s="195" t="s">
        <v>3</v>
      </c>
      <c r="F6292" s="195">
        <v>1496856</v>
      </c>
      <c r="G6292" s="195"/>
      <c r="H6292" s="196" t="s">
        <v>13752</v>
      </c>
      <c r="I6292" s="197">
        <v>0</v>
      </c>
      <c r="J6292" s="197">
        <v>40</v>
      </c>
      <c r="K6292" s="198">
        <f t="shared" si="98"/>
        <v>40</v>
      </c>
      <c r="L6292" s="199" t="s">
        <v>1580</v>
      </c>
    </row>
    <row r="6293" spans="1:12" ht="22.5">
      <c r="A6293" s="200">
        <v>78</v>
      </c>
      <c r="B6293" s="193" t="s">
        <v>4544</v>
      </c>
      <c r="C6293" s="194">
        <v>42852</v>
      </c>
      <c r="D6293" s="194" t="s">
        <v>13753</v>
      </c>
      <c r="E6293" s="195" t="s">
        <v>3</v>
      </c>
      <c r="F6293" s="195">
        <v>1496859</v>
      </c>
      <c r="G6293" s="195"/>
      <c r="H6293" s="196" t="s">
        <v>13754</v>
      </c>
      <c r="I6293" s="197">
        <v>0</v>
      </c>
      <c r="J6293" s="197">
        <v>8785.7000000000007</v>
      </c>
      <c r="K6293" s="198">
        <f t="shared" si="98"/>
        <v>8785.7000000000007</v>
      </c>
      <c r="L6293" s="199" t="s">
        <v>1580</v>
      </c>
    </row>
    <row r="6294" spans="1:12" ht="22.5">
      <c r="A6294" s="200">
        <v>526</v>
      </c>
      <c r="B6294" s="193" t="s">
        <v>1411</v>
      </c>
      <c r="C6294" s="194">
        <v>42852</v>
      </c>
      <c r="D6294" s="194" t="s">
        <v>13755</v>
      </c>
      <c r="E6294" s="195" t="s">
        <v>3</v>
      </c>
      <c r="F6294" s="195">
        <v>1496867</v>
      </c>
      <c r="G6294" s="195"/>
      <c r="H6294" s="196" t="s">
        <v>13756</v>
      </c>
      <c r="I6294" s="197">
        <v>0</v>
      </c>
      <c r="J6294" s="197">
        <v>3173</v>
      </c>
      <c r="K6294" s="198">
        <f t="shared" si="98"/>
        <v>3173</v>
      </c>
      <c r="L6294" s="199" t="s">
        <v>1580</v>
      </c>
    </row>
    <row r="6295" spans="1:12" ht="33.75">
      <c r="A6295" s="200">
        <v>41</v>
      </c>
      <c r="B6295" s="193" t="s">
        <v>1421</v>
      </c>
      <c r="C6295" s="194">
        <v>42852</v>
      </c>
      <c r="D6295" s="194" t="s">
        <v>13757</v>
      </c>
      <c r="E6295" s="195" t="s">
        <v>3</v>
      </c>
      <c r="F6295" s="195">
        <v>1496871</v>
      </c>
      <c r="G6295" s="195"/>
      <c r="H6295" s="196" t="s">
        <v>13758</v>
      </c>
      <c r="I6295" s="197">
        <v>0</v>
      </c>
      <c r="J6295" s="197">
        <v>564</v>
      </c>
      <c r="K6295" s="198">
        <f t="shared" si="98"/>
        <v>564</v>
      </c>
      <c r="L6295" s="199" t="s">
        <v>1580</v>
      </c>
    </row>
    <row r="6296" spans="1:12" ht="33.75">
      <c r="A6296" s="200" t="s">
        <v>628</v>
      </c>
      <c r="B6296" s="193" t="s">
        <v>627</v>
      </c>
      <c r="C6296" s="194">
        <v>42852</v>
      </c>
      <c r="D6296" s="194" t="s">
        <v>13759</v>
      </c>
      <c r="E6296" s="195" t="s">
        <v>3</v>
      </c>
      <c r="F6296" s="195">
        <v>1496874</v>
      </c>
      <c r="G6296" s="195"/>
      <c r="H6296" s="196" t="s">
        <v>13760</v>
      </c>
      <c r="I6296" s="197">
        <v>0</v>
      </c>
      <c r="J6296" s="197">
        <v>1126.8</v>
      </c>
      <c r="K6296" s="198">
        <f t="shared" si="98"/>
        <v>1126.8</v>
      </c>
      <c r="L6296" s="199" t="s">
        <v>1580</v>
      </c>
    </row>
    <row r="6297" spans="1:12" ht="33.75">
      <c r="A6297" s="200" t="s">
        <v>628</v>
      </c>
      <c r="B6297" s="193" t="s">
        <v>627</v>
      </c>
      <c r="C6297" s="194">
        <v>42852</v>
      </c>
      <c r="D6297" s="194" t="s">
        <v>13761</v>
      </c>
      <c r="E6297" s="195" t="s">
        <v>3</v>
      </c>
      <c r="F6297" s="195">
        <v>1496898</v>
      </c>
      <c r="G6297" s="195"/>
      <c r="H6297" s="196" t="s">
        <v>13762</v>
      </c>
      <c r="I6297" s="197">
        <v>0</v>
      </c>
      <c r="J6297" s="197">
        <v>465</v>
      </c>
      <c r="K6297" s="198">
        <f t="shared" si="98"/>
        <v>465</v>
      </c>
      <c r="L6297" s="199" t="s">
        <v>1580</v>
      </c>
    </row>
    <row r="6298" spans="1:12" ht="33.75">
      <c r="A6298" s="200" t="s">
        <v>628</v>
      </c>
      <c r="B6298" s="193" t="s">
        <v>627</v>
      </c>
      <c r="C6298" s="194">
        <v>42852</v>
      </c>
      <c r="D6298" s="194" t="s">
        <v>13763</v>
      </c>
      <c r="E6298" s="195" t="s">
        <v>3</v>
      </c>
      <c r="F6298" s="195">
        <v>1496901</v>
      </c>
      <c r="G6298" s="195"/>
      <c r="H6298" s="196" t="s">
        <v>13764</v>
      </c>
      <c r="I6298" s="197">
        <v>0</v>
      </c>
      <c r="J6298" s="197">
        <v>531</v>
      </c>
      <c r="K6298" s="198">
        <f t="shared" si="98"/>
        <v>531</v>
      </c>
      <c r="L6298" s="199" t="s">
        <v>1580</v>
      </c>
    </row>
    <row r="6299" spans="1:12" ht="33.75">
      <c r="A6299" s="200" t="s">
        <v>628</v>
      </c>
      <c r="B6299" s="193" t="s">
        <v>627</v>
      </c>
      <c r="C6299" s="194">
        <v>42852</v>
      </c>
      <c r="D6299" s="194" t="s">
        <v>13765</v>
      </c>
      <c r="E6299" s="195" t="s">
        <v>3</v>
      </c>
      <c r="F6299" s="195">
        <v>1496918</v>
      </c>
      <c r="G6299" s="195"/>
      <c r="H6299" s="196" t="s">
        <v>13766</v>
      </c>
      <c r="I6299" s="197">
        <v>0</v>
      </c>
      <c r="J6299" s="197">
        <v>222.6</v>
      </c>
      <c r="K6299" s="198">
        <f t="shared" si="98"/>
        <v>222.6</v>
      </c>
      <c r="L6299" s="199" t="s">
        <v>1580</v>
      </c>
    </row>
    <row r="6300" spans="1:12" ht="33.75">
      <c r="A6300" s="200">
        <v>212</v>
      </c>
      <c r="B6300" s="193" t="s">
        <v>4956</v>
      </c>
      <c r="C6300" s="194">
        <v>42852</v>
      </c>
      <c r="D6300" s="194" t="s">
        <v>13767</v>
      </c>
      <c r="E6300" s="195" t="s">
        <v>3</v>
      </c>
      <c r="F6300" s="195">
        <v>1496944</v>
      </c>
      <c r="G6300" s="195"/>
      <c r="H6300" s="196" t="s">
        <v>13768</v>
      </c>
      <c r="I6300" s="197">
        <v>0</v>
      </c>
      <c r="J6300" s="197">
        <v>45</v>
      </c>
      <c r="K6300" s="198">
        <f t="shared" si="98"/>
        <v>45</v>
      </c>
      <c r="L6300" s="199" t="s">
        <v>1580</v>
      </c>
    </row>
    <row r="6301" spans="1:12" ht="22.5">
      <c r="A6301" s="200">
        <v>660</v>
      </c>
      <c r="B6301" s="193" t="s">
        <v>1327</v>
      </c>
      <c r="C6301" s="194">
        <v>42852</v>
      </c>
      <c r="D6301" s="194" t="s">
        <v>13769</v>
      </c>
      <c r="E6301" s="195" t="s">
        <v>3</v>
      </c>
      <c r="F6301" s="195">
        <v>1496951</v>
      </c>
      <c r="G6301" s="195"/>
      <c r="H6301" s="196" t="s">
        <v>13770</v>
      </c>
      <c r="I6301" s="197">
        <v>0</v>
      </c>
      <c r="J6301" s="197">
        <v>1875.85</v>
      </c>
      <c r="K6301" s="198">
        <f t="shared" si="98"/>
        <v>1875.85</v>
      </c>
      <c r="L6301" s="199" t="s">
        <v>1580</v>
      </c>
    </row>
    <row r="6302" spans="1:12" ht="22.5">
      <c r="A6302" s="200">
        <v>590</v>
      </c>
      <c r="B6302" s="193" t="s">
        <v>1420</v>
      </c>
      <c r="C6302" s="194">
        <v>42852</v>
      </c>
      <c r="D6302" s="194" t="s">
        <v>13771</v>
      </c>
      <c r="E6302" s="195" t="s">
        <v>3</v>
      </c>
      <c r="F6302" s="195">
        <v>1496992</v>
      </c>
      <c r="G6302" s="195"/>
      <c r="H6302" s="196" t="s">
        <v>13772</v>
      </c>
      <c r="I6302" s="197">
        <v>0</v>
      </c>
      <c r="J6302" s="197">
        <v>1080</v>
      </c>
      <c r="K6302" s="198">
        <f t="shared" si="98"/>
        <v>1080</v>
      </c>
      <c r="L6302" s="199" t="s">
        <v>1580</v>
      </c>
    </row>
    <row r="6303" spans="1:12" ht="22.5">
      <c r="A6303" s="200">
        <v>523</v>
      </c>
      <c r="B6303" s="193" t="s">
        <v>1347</v>
      </c>
      <c r="C6303" s="194">
        <v>42853</v>
      </c>
      <c r="D6303" s="194" t="s">
        <v>13773</v>
      </c>
      <c r="E6303" s="195" t="s">
        <v>3</v>
      </c>
      <c r="F6303" s="195">
        <v>1497100</v>
      </c>
      <c r="G6303" s="195"/>
      <c r="H6303" s="196" t="s">
        <v>13774</v>
      </c>
      <c r="I6303" s="197">
        <v>0</v>
      </c>
      <c r="J6303" s="197">
        <v>42.34</v>
      </c>
      <c r="K6303" s="198">
        <f t="shared" si="98"/>
        <v>42.34</v>
      </c>
      <c r="L6303" s="199" t="s">
        <v>1580</v>
      </c>
    </row>
    <row r="6304" spans="1:12" ht="22.5">
      <c r="A6304" s="200">
        <v>523</v>
      </c>
      <c r="B6304" s="193" t="s">
        <v>1347</v>
      </c>
      <c r="C6304" s="194">
        <v>42853</v>
      </c>
      <c r="D6304" s="194" t="s">
        <v>13775</v>
      </c>
      <c r="E6304" s="195" t="s">
        <v>3</v>
      </c>
      <c r="F6304" s="195">
        <v>1497102</v>
      </c>
      <c r="G6304" s="195"/>
      <c r="H6304" s="196" t="s">
        <v>13776</v>
      </c>
      <c r="I6304" s="197">
        <v>0</v>
      </c>
      <c r="J6304" s="197">
        <v>503.72</v>
      </c>
      <c r="K6304" s="198">
        <f t="shared" si="98"/>
        <v>503.72</v>
      </c>
      <c r="L6304" s="199" t="s">
        <v>1580</v>
      </c>
    </row>
    <row r="6305" spans="1:12" ht="22.5">
      <c r="A6305" s="200">
        <v>523</v>
      </c>
      <c r="B6305" s="193" t="s">
        <v>1347</v>
      </c>
      <c r="C6305" s="194">
        <v>42853</v>
      </c>
      <c r="D6305" s="194" t="s">
        <v>13777</v>
      </c>
      <c r="E6305" s="195" t="s">
        <v>3</v>
      </c>
      <c r="F6305" s="195">
        <v>1497104</v>
      </c>
      <c r="G6305" s="195"/>
      <c r="H6305" s="196" t="s">
        <v>13778</v>
      </c>
      <c r="I6305" s="197">
        <v>0</v>
      </c>
      <c r="J6305" s="197">
        <v>190.53</v>
      </c>
      <c r="K6305" s="198">
        <f t="shared" si="98"/>
        <v>190.53</v>
      </c>
      <c r="L6305" s="199" t="s">
        <v>1580</v>
      </c>
    </row>
    <row r="6306" spans="1:12" ht="22.5">
      <c r="A6306" s="200">
        <v>523</v>
      </c>
      <c r="B6306" s="193" t="s">
        <v>1347</v>
      </c>
      <c r="C6306" s="194">
        <v>42853</v>
      </c>
      <c r="D6306" s="194" t="s">
        <v>13779</v>
      </c>
      <c r="E6306" s="195" t="s">
        <v>3</v>
      </c>
      <c r="F6306" s="195">
        <v>1497106</v>
      </c>
      <c r="G6306" s="195"/>
      <c r="H6306" s="196" t="s">
        <v>13780</v>
      </c>
      <c r="I6306" s="197">
        <v>0</v>
      </c>
      <c r="J6306" s="197">
        <v>1284.57</v>
      </c>
      <c r="K6306" s="198">
        <f t="shared" si="98"/>
        <v>1284.57</v>
      </c>
      <c r="L6306" s="199" t="s">
        <v>1580</v>
      </c>
    </row>
    <row r="6307" spans="1:12" ht="33.75">
      <c r="A6307" s="200">
        <v>574</v>
      </c>
      <c r="B6307" s="193" t="s">
        <v>1356</v>
      </c>
      <c r="C6307" s="194">
        <v>42853</v>
      </c>
      <c r="D6307" s="194" t="s">
        <v>13781</v>
      </c>
      <c r="E6307" s="195" t="s">
        <v>3</v>
      </c>
      <c r="F6307" s="195">
        <v>1497109</v>
      </c>
      <c r="G6307" s="195"/>
      <c r="H6307" s="196" t="s">
        <v>13782</v>
      </c>
      <c r="I6307" s="197">
        <v>0</v>
      </c>
      <c r="J6307" s="197">
        <v>350</v>
      </c>
      <c r="K6307" s="198">
        <f t="shared" si="98"/>
        <v>350</v>
      </c>
      <c r="L6307" s="199" t="s">
        <v>1580</v>
      </c>
    </row>
    <row r="6308" spans="1:12" ht="33.75">
      <c r="A6308" s="200">
        <v>582</v>
      </c>
      <c r="B6308" s="193" t="s">
        <v>6120</v>
      </c>
      <c r="C6308" s="194">
        <v>42853</v>
      </c>
      <c r="D6308" s="194" t="s">
        <v>13783</v>
      </c>
      <c r="E6308" s="195" t="s">
        <v>3</v>
      </c>
      <c r="F6308" s="195">
        <v>1497118</v>
      </c>
      <c r="G6308" s="195"/>
      <c r="H6308" s="196" t="s">
        <v>13784</v>
      </c>
      <c r="I6308" s="197">
        <v>0</v>
      </c>
      <c r="J6308" s="197">
        <v>93020.42</v>
      </c>
      <c r="K6308" s="198">
        <f t="shared" si="98"/>
        <v>93020.42</v>
      </c>
      <c r="L6308" s="199" t="s">
        <v>1580</v>
      </c>
    </row>
    <row r="6309" spans="1:12" ht="22.5">
      <c r="A6309" s="200">
        <v>578</v>
      </c>
      <c r="B6309" s="193" t="s">
        <v>1344</v>
      </c>
      <c r="C6309" s="194">
        <v>42853</v>
      </c>
      <c r="D6309" s="194" t="s">
        <v>13785</v>
      </c>
      <c r="E6309" s="195" t="s">
        <v>3</v>
      </c>
      <c r="F6309" s="195">
        <v>1497135</v>
      </c>
      <c r="G6309" s="195"/>
      <c r="H6309" s="196" t="s">
        <v>13786</v>
      </c>
      <c r="I6309" s="197">
        <v>0</v>
      </c>
      <c r="J6309" s="197">
        <v>4049.46</v>
      </c>
      <c r="K6309" s="198">
        <f t="shared" si="98"/>
        <v>4049.46</v>
      </c>
      <c r="L6309" s="199" t="s">
        <v>1580</v>
      </c>
    </row>
    <row r="6310" spans="1:12" ht="22.5">
      <c r="A6310" s="200">
        <v>578</v>
      </c>
      <c r="B6310" s="193" t="s">
        <v>1344</v>
      </c>
      <c r="C6310" s="194">
        <v>42853</v>
      </c>
      <c r="D6310" s="194" t="s">
        <v>13787</v>
      </c>
      <c r="E6310" s="195" t="s">
        <v>3</v>
      </c>
      <c r="F6310" s="195">
        <v>1497139</v>
      </c>
      <c r="G6310" s="195"/>
      <c r="H6310" s="196" t="s">
        <v>13788</v>
      </c>
      <c r="I6310" s="197">
        <v>0</v>
      </c>
      <c r="J6310" s="197">
        <v>171.6</v>
      </c>
      <c r="K6310" s="198">
        <f t="shared" si="98"/>
        <v>171.6</v>
      </c>
      <c r="L6310" s="199" t="s">
        <v>1580</v>
      </c>
    </row>
    <row r="6311" spans="1:12" ht="33.75">
      <c r="A6311" s="200">
        <v>291</v>
      </c>
      <c r="B6311" s="193" t="s">
        <v>1395</v>
      </c>
      <c r="C6311" s="194">
        <v>42853</v>
      </c>
      <c r="D6311" s="194" t="s">
        <v>13789</v>
      </c>
      <c r="E6311" s="195" t="s">
        <v>3</v>
      </c>
      <c r="F6311" s="195">
        <v>1497142</v>
      </c>
      <c r="G6311" s="195"/>
      <c r="H6311" s="196" t="s">
        <v>13790</v>
      </c>
      <c r="I6311" s="197">
        <v>0</v>
      </c>
      <c r="J6311" s="197">
        <v>32989691.890000001</v>
      </c>
      <c r="K6311" s="198">
        <f t="shared" si="98"/>
        <v>32989691.890000001</v>
      </c>
      <c r="L6311" s="199" t="s">
        <v>1580</v>
      </c>
    </row>
    <row r="6312" spans="1:12" ht="33.75">
      <c r="A6312" s="200">
        <v>291</v>
      </c>
      <c r="B6312" s="193" t="s">
        <v>1395</v>
      </c>
      <c r="C6312" s="194">
        <v>42853</v>
      </c>
      <c r="D6312" s="194" t="s">
        <v>13791</v>
      </c>
      <c r="E6312" s="195" t="s">
        <v>3</v>
      </c>
      <c r="F6312" s="195">
        <v>1497144</v>
      </c>
      <c r="G6312" s="195"/>
      <c r="H6312" s="196" t="s">
        <v>13792</v>
      </c>
      <c r="I6312" s="197">
        <v>0</v>
      </c>
      <c r="J6312" s="197">
        <v>30000000</v>
      </c>
      <c r="K6312" s="198">
        <f t="shared" si="98"/>
        <v>30000000</v>
      </c>
      <c r="L6312" s="199" t="s">
        <v>1580</v>
      </c>
    </row>
    <row r="6313" spans="1:12" ht="33.75">
      <c r="A6313" s="200">
        <v>291</v>
      </c>
      <c r="B6313" s="193" t="s">
        <v>1395</v>
      </c>
      <c r="C6313" s="194">
        <v>42853</v>
      </c>
      <c r="D6313" s="194" t="s">
        <v>13793</v>
      </c>
      <c r="E6313" s="195" t="s">
        <v>3</v>
      </c>
      <c r="F6313" s="195">
        <v>1497148</v>
      </c>
      <c r="G6313" s="195"/>
      <c r="H6313" s="196" t="s">
        <v>13792</v>
      </c>
      <c r="I6313" s="197">
        <v>0</v>
      </c>
      <c r="J6313" s="197">
        <v>1500000</v>
      </c>
      <c r="K6313" s="198">
        <f t="shared" si="98"/>
        <v>1500000</v>
      </c>
      <c r="L6313" s="199" t="s">
        <v>1580</v>
      </c>
    </row>
    <row r="6314" spans="1:12" ht="33.75">
      <c r="A6314" s="200">
        <v>291</v>
      </c>
      <c r="B6314" s="193" t="s">
        <v>1395</v>
      </c>
      <c r="C6314" s="194">
        <v>42853</v>
      </c>
      <c r="D6314" s="194" t="s">
        <v>13794</v>
      </c>
      <c r="E6314" s="195" t="s">
        <v>3</v>
      </c>
      <c r="F6314" s="195">
        <v>1497150</v>
      </c>
      <c r="G6314" s="195"/>
      <c r="H6314" s="196" t="s">
        <v>13792</v>
      </c>
      <c r="I6314" s="197">
        <v>0</v>
      </c>
      <c r="J6314" s="197">
        <v>1292072.8400000001</v>
      </c>
      <c r="K6314" s="198">
        <f t="shared" si="98"/>
        <v>1292072.8400000001</v>
      </c>
      <c r="L6314" s="199" t="s">
        <v>1580</v>
      </c>
    </row>
    <row r="6315" spans="1:12" ht="33.75">
      <c r="A6315" s="200">
        <v>212</v>
      </c>
      <c r="B6315" s="193" t="s">
        <v>4956</v>
      </c>
      <c r="C6315" s="194">
        <v>42853</v>
      </c>
      <c r="D6315" s="194" t="s">
        <v>13795</v>
      </c>
      <c r="E6315" s="195" t="s">
        <v>3</v>
      </c>
      <c r="F6315" s="195">
        <v>1497159</v>
      </c>
      <c r="G6315" s="195"/>
      <c r="H6315" s="196" t="s">
        <v>13796</v>
      </c>
      <c r="I6315" s="197">
        <v>0</v>
      </c>
      <c r="J6315" s="197">
        <v>212617.5</v>
      </c>
      <c r="K6315" s="198">
        <f t="shared" si="98"/>
        <v>212617.5</v>
      </c>
      <c r="L6315" s="199" t="s">
        <v>1580</v>
      </c>
    </row>
    <row r="6316" spans="1:12" ht="33.75">
      <c r="A6316" s="200">
        <v>212</v>
      </c>
      <c r="B6316" s="193" t="s">
        <v>4956</v>
      </c>
      <c r="C6316" s="194">
        <v>42853</v>
      </c>
      <c r="D6316" s="194" t="s">
        <v>13797</v>
      </c>
      <c r="E6316" s="195" t="s">
        <v>3</v>
      </c>
      <c r="F6316" s="195">
        <v>1497161</v>
      </c>
      <c r="G6316" s="195"/>
      <c r="H6316" s="196" t="s">
        <v>13798</v>
      </c>
      <c r="I6316" s="197">
        <v>0</v>
      </c>
      <c r="J6316" s="197">
        <v>347646</v>
      </c>
      <c r="K6316" s="198">
        <f t="shared" si="98"/>
        <v>347646</v>
      </c>
      <c r="L6316" s="199" t="s">
        <v>1580</v>
      </c>
    </row>
    <row r="6317" spans="1:12" ht="33.75">
      <c r="A6317" s="200">
        <v>212</v>
      </c>
      <c r="B6317" s="193" t="s">
        <v>4956</v>
      </c>
      <c r="C6317" s="194">
        <v>42853</v>
      </c>
      <c r="D6317" s="194" t="s">
        <v>13799</v>
      </c>
      <c r="E6317" s="195" t="s">
        <v>3</v>
      </c>
      <c r="F6317" s="195">
        <v>1497166</v>
      </c>
      <c r="G6317" s="195"/>
      <c r="H6317" s="196" t="s">
        <v>13800</v>
      </c>
      <c r="I6317" s="197">
        <v>0</v>
      </c>
      <c r="J6317" s="197">
        <v>212892</v>
      </c>
      <c r="K6317" s="198">
        <f t="shared" si="98"/>
        <v>212892</v>
      </c>
      <c r="L6317" s="199" t="s">
        <v>1580</v>
      </c>
    </row>
    <row r="6318" spans="1:12" ht="45">
      <c r="A6318" s="200">
        <v>512</v>
      </c>
      <c r="B6318" s="193" t="s">
        <v>1396</v>
      </c>
      <c r="C6318" s="194">
        <v>42853</v>
      </c>
      <c r="D6318" s="194" t="s">
        <v>13801</v>
      </c>
      <c r="E6318" s="195" t="s">
        <v>3</v>
      </c>
      <c r="F6318" s="195">
        <v>1497175</v>
      </c>
      <c r="G6318" s="195"/>
      <c r="H6318" s="196" t="s">
        <v>13802</v>
      </c>
      <c r="I6318" s="197">
        <v>0</v>
      </c>
      <c r="J6318" s="197">
        <v>519.4</v>
      </c>
      <c r="K6318" s="198">
        <f t="shared" si="98"/>
        <v>519.4</v>
      </c>
      <c r="L6318" s="199" t="s">
        <v>1580</v>
      </c>
    </row>
    <row r="6319" spans="1:12" ht="33.75">
      <c r="A6319" s="200">
        <v>660</v>
      </c>
      <c r="B6319" s="193" t="s">
        <v>1327</v>
      </c>
      <c r="C6319" s="194">
        <v>42853</v>
      </c>
      <c r="D6319" s="194" t="s">
        <v>13803</v>
      </c>
      <c r="E6319" s="195" t="s">
        <v>3</v>
      </c>
      <c r="F6319" s="195">
        <v>1497176</v>
      </c>
      <c r="G6319" s="195"/>
      <c r="H6319" s="196" t="s">
        <v>13804</v>
      </c>
      <c r="I6319" s="197">
        <v>0</v>
      </c>
      <c r="J6319" s="197">
        <v>323</v>
      </c>
      <c r="K6319" s="198">
        <f t="shared" si="98"/>
        <v>323</v>
      </c>
      <c r="L6319" s="199" t="s">
        <v>1580</v>
      </c>
    </row>
    <row r="6320" spans="1:12" ht="33.75">
      <c r="A6320" s="200">
        <v>660</v>
      </c>
      <c r="B6320" s="193" t="s">
        <v>1327</v>
      </c>
      <c r="C6320" s="194">
        <v>42853</v>
      </c>
      <c r="D6320" s="194" t="s">
        <v>13805</v>
      </c>
      <c r="E6320" s="195" t="s">
        <v>3</v>
      </c>
      <c r="F6320" s="195">
        <v>1497177</v>
      </c>
      <c r="G6320" s="195"/>
      <c r="H6320" s="196" t="s">
        <v>13806</v>
      </c>
      <c r="I6320" s="197">
        <v>0</v>
      </c>
      <c r="J6320" s="197">
        <v>4.34</v>
      </c>
      <c r="K6320" s="198">
        <f t="shared" si="98"/>
        <v>4.34</v>
      </c>
      <c r="L6320" s="199" t="s">
        <v>1580</v>
      </c>
    </row>
    <row r="6321" spans="1:12" ht="33.75">
      <c r="A6321" s="200">
        <v>660</v>
      </c>
      <c r="B6321" s="193" t="s">
        <v>1327</v>
      </c>
      <c r="C6321" s="194">
        <v>42853</v>
      </c>
      <c r="D6321" s="194" t="s">
        <v>13807</v>
      </c>
      <c r="E6321" s="195" t="s">
        <v>3</v>
      </c>
      <c r="F6321" s="195">
        <v>1497179</v>
      </c>
      <c r="G6321" s="195"/>
      <c r="H6321" s="196" t="s">
        <v>13808</v>
      </c>
      <c r="I6321" s="197">
        <v>0</v>
      </c>
      <c r="J6321" s="197">
        <v>481</v>
      </c>
      <c r="K6321" s="198">
        <f t="shared" si="98"/>
        <v>481</v>
      </c>
      <c r="L6321" s="199" t="s">
        <v>1580</v>
      </c>
    </row>
    <row r="6322" spans="1:12" ht="33.75">
      <c r="A6322" s="200">
        <v>660</v>
      </c>
      <c r="B6322" s="193" t="s">
        <v>1327</v>
      </c>
      <c r="C6322" s="194">
        <v>42853</v>
      </c>
      <c r="D6322" s="194" t="s">
        <v>13809</v>
      </c>
      <c r="E6322" s="195" t="s">
        <v>3</v>
      </c>
      <c r="F6322" s="195">
        <v>1497183</v>
      </c>
      <c r="G6322" s="195"/>
      <c r="H6322" s="196" t="s">
        <v>13810</v>
      </c>
      <c r="I6322" s="197">
        <v>0</v>
      </c>
      <c r="J6322" s="197">
        <v>323</v>
      </c>
      <c r="K6322" s="198">
        <f t="shared" si="98"/>
        <v>323</v>
      </c>
      <c r="L6322" s="199" t="s">
        <v>1580</v>
      </c>
    </row>
    <row r="6323" spans="1:12" ht="33.75">
      <c r="A6323" s="200">
        <v>660</v>
      </c>
      <c r="B6323" s="193" t="s">
        <v>1327</v>
      </c>
      <c r="C6323" s="194">
        <v>42853</v>
      </c>
      <c r="D6323" s="194" t="s">
        <v>13811</v>
      </c>
      <c r="E6323" s="195" t="s">
        <v>3</v>
      </c>
      <c r="F6323" s="195">
        <v>1497185</v>
      </c>
      <c r="G6323" s="195"/>
      <c r="H6323" s="196" t="s">
        <v>13812</v>
      </c>
      <c r="I6323" s="197">
        <v>0</v>
      </c>
      <c r="J6323" s="197">
        <v>27373</v>
      </c>
      <c r="K6323" s="198">
        <f t="shared" si="98"/>
        <v>27373</v>
      </c>
      <c r="L6323" s="199" t="s">
        <v>1580</v>
      </c>
    </row>
    <row r="6324" spans="1:12" ht="22.5">
      <c r="A6324" s="200">
        <v>15</v>
      </c>
      <c r="B6324" s="193" t="s">
        <v>1265</v>
      </c>
      <c r="C6324" s="194">
        <v>42853</v>
      </c>
      <c r="D6324" s="194" t="s">
        <v>13813</v>
      </c>
      <c r="E6324" s="195" t="s">
        <v>3</v>
      </c>
      <c r="F6324" s="195">
        <v>1497190</v>
      </c>
      <c r="G6324" s="195"/>
      <c r="H6324" s="196" t="s">
        <v>13814</v>
      </c>
      <c r="I6324" s="197">
        <v>0</v>
      </c>
      <c r="J6324" s="197">
        <v>630</v>
      </c>
      <c r="K6324" s="198">
        <f t="shared" si="98"/>
        <v>630</v>
      </c>
      <c r="L6324" s="199" t="s">
        <v>1580</v>
      </c>
    </row>
    <row r="6325" spans="1:12" ht="33.75">
      <c r="A6325" s="200">
        <v>222</v>
      </c>
      <c r="B6325" s="193" t="s">
        <v>1398</v>
      </c>
      <c r="C6325" s="194">
        <v>42853</v>
      </c>
      <c r="D6325" s="194" t="s">
        <v>13815</v>
      </c>
      <c r="E6325" s="195" t="s">
        <v>3</v>
      </c>
      <c r="F6325" s="195">
        <v>1497205</v>
      </c>
      <c r="G6325" s="195"/>
      <c r="H6325" s="196" t="s">
        <v>13816</v>
      </c>
      <c r="I6325" s="197">
        <v>0</v>
      </c>
      <c r="J6325" s="197">
        <v>204096.78</v>
      </c>
      <c r="K6325" s="198">
        <f t="shared" si="98"/>
        <v>204096.78</v>
      </c>
      <c r="L6325" s="199" t="s">
        <v>1580</v>
      </c>
    </row>
    <row r="6326" spans="1:12" ht="33.75">
      <c r="A6326" s="200">
        <v>222</v>
      </c>
      <c r="B6326" s="193" t="s">
        <v>1398</v>
      </c>
      <c r="C6326" s="194">
        <v>42853</v>
      </c>
      <c r="D6326" s="194" t="s">
        <v>13817</v>
      </c>
      <c r="E6326" s="195" t="s">
        <v>3</v>
      </c>
      <c r="F6326" s="195">
        <v>1497206</v>
      </c>
      <c r="G6326" s="195"/>
      <c r="H6326" s="196" t="s">
        <v>13818</v>
      </c>
      <c r="I6326" s="197">
        <v>0</v>
      </c>
      <c r="J6326" s="197">
        <v>136007.78</v>
      </c>
      <c r="K6326" s="198">
        <f t="shared" si="98"/>
        <v>136007.78</v>
      </c>
      <c r="L6326" s="199" t="s">
        <v>1580</v>
      </c>
    </row>
    <row r="6327" spans="1:12" ht="33.75">
      <c r="A6327" s="200">
        <v>290</v>
      </c>
      <c r="B6327" s="193" t="s">
        <v>1337</v>
      </c>
      <c r="C6327" s="194">
        <v>42853</v>
      </c>
      <c r="D6327" s="194" t="s">
        <v>13819</v>
      </c>
      <c r="E6327" s="195" t="s">
        <v>3</v>
      </c>
      <c r="F6327" s="195">
        <v>1497212</v>
      </c>
      <c r="G6327" s="195"/>
      <c r="H6327" s="196" t="s">
        <v>13820</v>
      </c>
      <c r="I6327" s="197">
        <v>0</v>
      </c>
      <c r="J6327" s="197">
        <v>6651.8</v>
      </c>
      <c r="K6327" s="198">
        <f t="shared" si="98"/>
        <v>6651.8</v>
      </c>
      <c r="L6327" s="199" t="s">
        <v>1580</v>
      </c>
    </row>
    <row r="6328" spans="1:12" ht="22.5">
      <c r="A6328" s="200">
        <v>523</v>
      </c>
      <c r="B6328" s="193" t="s">
        <v>1347</v>
      </c>
      <c r="C6328" s="194">
        <v>42853</v>
      </c>
      <c r="D6328" s="194" t="s">
        <v>13821</v>
      </c>
      <c r="E6328" s="195" t="s">
        <v>3</v>
      </c>
      <c r="F6328" s="195">
        <v>1497224</v>
      </c>
      <c r="G6328" s="195"/>
      <c r="H6328" s="196" t="s">
        <v>13822</v>
      </c>
      <c r="I6328" s="197">
        <v>0</v>
      </c>
      <c r="J6328" s="197">
        <v>1558.76</v>
      </c>
      <c r="K6328" s="198">
        <f t="shared" si="98"/>
        <v>1558.76</v>
      </c>
      <c r="L6328" s="199" t="s">
        <v>1580</v>
      </c>
    </row>
    <row r="6329" spans="1:12" ht="33.75">
      <c r="A6329" s="200">
        <v>20</v>
      </c>
      <c r="B6329" s="193" t="s">
        <v>1412</v>
      </c>
      <c r="C6329" s="194">
        <v>42853</v>
      </c>
      <c r="D6329" s="194" t="s">
        <v>13823</v>
      </c>
      <c r="E6329" s="195" t="s">
        <v>3</v>
      </c>
      <c r="F6329" s="195">
        <v>1497234</v>
      </c>
      <c r="G6329" s="195"/>
      <c r="H6329" s="196" t="s">
        <v>13824</v>
      </c>
      <c r="I6329" s="197">
        <v>0</v>
      </c>
      <c r="J6329" s="197">
        <v>678567.97</v>
      </c>
      <c r="K6329" s="198">
        <f t="shared" si="98"/>
        <v>678567.97</v>
      </c>
      <c r="L6329" s="199" t="s">
        <v>1580</v>
      </c>
    </row>
    <row r="6330" spans="1:12" ht="33.75">
      <c r="A6330" s="200">
        <v>20</v>
      </c>
      <c r="B6330" s="193" t="s">
        <v>1412</v>
      </c>
      <c r="C6330" s="194">
        <v>42853</v>
      </c>
      <c r="D6330" s="194" t="s">
        <v>13825</v>
      </c>
      <c r="E6330" s="195" t="s">
        <v>3</v>
      </c>
      <c r="F6330" s="195">
        <v>1497239</v>
      </c>
      <c r="G6330" s="195"/>
      <c r="H6330" s="196" t="s">
        <v>13826</v>
      </c>
      <c r="I6330" s="197">
        <v>0</v>
      </c>
      <c r="J6330" s="197">
        <v>142491.6</v>
      </c>
      <c r="K6330" s="198">
        <f t="shared" si="98"/>
        <v>142491.6</v>
      </c>
      <c r="L6330" s="199" t="s">
        <v>1580</v>
      </c>
    </row>
    <row r="6331" spans="1:12" ht="33.75">
      <c r="A6331" s="200">
        <v>574</v>
      </c>
      <c r="B6331" s="193" t="s">
        <v>1356</v>
      </c>
      <c r="C6331" s="194">
        <v>42853</v>
      </c>
      <c r="D6331" s="194" t="s">
        <v>13827</v>
      </c>
      <c r="E6331" s="195" t="s">
        <v>3</v>
      </c>
      <c r="F6331" s="195">
        <v>1497261</v>
      </c>
      <c r="G6331" s="195"/>
      <c r="H6331" s="196" t="s">
        <v>13828</v>
      </c>
      <c r="I6331" s="197">
        <v>0</v>
      </c>
      <c r="J6331" s="197">
        <v>135113.47</v>
      </c>
      <c r="K6331" s="198">
        <f t="shared" si="98"/>
        <v>135113.47</v>
      </c>
      <c r="L6331" s="199" t="s">
        <v>1580</v>
      </c>
    </row>
    <row r="6332" spans="1:12" ht="33.75">
      <c r="A6332" s="200">
        <v>660</v>
      </c>
      <c r="B6332" s="193" t="s">
        <v>1327</v>
      </c>
      <c r="C6332" s="194">
        <v>42853</v>
      </c>
      <c r="D6332" s="194" t="s">
        <v>13829</v>
      </c>
      <c r="E6332" s="195" t="s">
        <v>3</v>
      </c>
      <c r="F6332" s="195">
        <v>1497263</v>
      </c>
      <c r="G6332" s="195"/>
      <c r="H6332" s="196" t="s">
        <v>13830</v>
      </c>
      <c r="I6332" s="197">
        <v>0</v>
      </c>
      <c r="J6332" s="197">
        <v>1933</v>
      </c>
      <c r="K6332" s="198">
        <f t="shared" si="98"/>
        <v>1933</v>
      </c>
      <c r="L6332" s="199" t="s">
        <v>1580</v>
      </c>
    </row>
    <row r="6333" spans="1:12" ht="33.75">
      <c r="A6333" s="200">
        <v>660</v>
      </c>
      <c r="B6333" s="193" t="s">
        <v>1327</v>
      </c>
      <c r="C6333" s="194">
        <v>42853</v>
      </c>
      <c r="D6333" s="194" t="s">
        <v>13831</v>
      </c>
      <c r="E6333" s="195" t="s">
        <v>3</v>
      </c>
      <c r="F6333" s="195">
        <v>1497265</v>
      </c>
      <c r="G6333" s="195"/>
      <c r="H6333" s="196" t="s">
        <v>13832</v>
      </c>
      <c r="I6333" s="197">
        <v>0</v>
      </c>
      <c r="J6333" s="197">
        <v>1923.07</v>
      </c>
      <c r="K6333" s="198">
        <f t="shared" si="98"/>
        <v>1923.07</v>
      </c>
      <c r="L6333" s="199" t="s">
        <v>1580</v>
      </c>
    </row>
    <row r="6334" spans="1:12" ht="33.75">
      <c r="A6334" s="200">
        <v>660</v>
      </c>
      <c r="B6334" s="193" t="s">
        <v>1327</v>
      </c>
      <c r="C6334" s="194">
        <v>42853</v>
      </c>
      <c r="D6334" s="194" t="s">
        <v>13833</v>
      </c>
      <c r="E6334" s="195" t="s">
        <v>3</v>
      </c>
      <c r="F6334" s="195">
        <v>1497266</v>
      </c>
      <c r="G6334" s="195"/>
      <c r="H6334" s="196" t="s">
        <v>13834</v>
      </c>
      <c r="I6334" s="197">
        <v>0</v>
      </c>
      <c r="J6334" s="197">
        <v>50</v>
      </c>
      <c r="K6334" s="198">
        <f t="shared" si="98"/>
        <v>50</v>
      </c>
      <c r="L6334" s="199" t="s">
        <v>1580</v>
      </c>
    </row>
    <row r="6335" spans="1:12" ht="33.75">
      <c r="A6335" s="200">
        <v>650</v>
      </c>
      <c r="B6335" s="193" t="s">
        <v>1419</v>
      </c>
      <c r="C6335" s="194">
        <v>42853</v>
      </c>
      <c r="D6335" s="194" t="s">
        <v>13835</v>
      </c>
      <c r="E6335" s="195" t="s">
        <v>3</v>
      </c>
      <c r="F6335" s="195">
        <v>1497269</v>
      </c>
      <c r="G6335" s="195"/>
      <c r="H6335" s="196" t="s">
        <v>13836</v>
      </c>
      <c r="I6335" s="197">
        <v>0</v>
      </c>
      <c r="J6335" s="197">
        <v>1960</v>
      </c>
      <c r="K6335" s="198">
        <f t="shared" si="98"/>
        <v>1960</v>
      </c>
      <c r="L6335" s="199" t="s">
        <v>1580</v>
      </c>
    </row>
    <row r="6336" spans="1:12" ht="33.75">
      <c r="A6336" s="200">
        <v>25</v>
      </c>
      <c r="B6336" s="193" t="s">
        <v>1408</v>
      </c>
      <c r="C6336" s="194">
        <v>42853</v>
      </c>
      <c r="D6336" s="194" t="s">
        <v>13837</v>
      </c>
      <c r="E6336" s="195" t="s">
        <v>3</v>
      </c>
      <c r="F6336" s="195">
        <v>1497271</v>
      </c>
      <c r="G6336" s="195"/>
      <c r="H6336" s="196" t="s">
        <v>13838</v>
      </c>
      <c r="I6336" s="197">
        <v>0</v>
      </c>
      <c r="J6336" s="197">
        <v>23130.13</v>
      </c>
      <c r="K6336" s="198">
        <f t="shared" si="98"/>
        <v>23130.13</v>
      </c>
      <c r="L6336" s="199" t="s">
        <v>1580</v>
      </c>
    </row>
    <row r="6337" spans="1:12" ht="33.75">
      <c r="A6337" s="200">
        <v>25</v>
      </c>
      <c r="B6337" s="193" t="s">
        <v>1408</v>
      </c>
      <c r="C6337" s="194">
        <v>42853</v>
      </c>
      <c r="D6337" s="194" t="s">
        <v>13839</v>
      </c>
      <c r="E6337" s="195" t="s">
        <v>3</v>
      </c>
      <c r="F6337" s="195">
        <v>1497273</v>
      </c>
      <c r="G6337" s="195"/>
      <c r="H6337" s="196" t="s">
        <v>13840</v>
      </c>
      <c r="I6337" s="197">
        <v>0</v>
      </c>
      <c r="J6337" s="197">
        <v>111546.66</v>
      </c>
      <c r="K6337" s="198">
        <f t="shared" si="98"/>
        <v>111546.66</v>
      </c>
      <c r="L6337" s="199" t="s">
        <v>1580</v>
      </c>
    </row>
    <row r="6338" spans="1:12" ht="33.75">
      <c r="A6338" s="200">
        <v>25</v>
      </c>
      <c r="B6338" s="193" t="s">
        <v>1408</v>
      </c>
      <c r="C6338" s="194">
        <v>42853</v>
      </c>
      <c r="D6338" s="194" t="s">
        <v>13841</v>
      </c>
      <c r="E6338" s="195" t="s">
        <v>3</v>
      </c>
      <c r="F6338" s="195">
        <v>1497275</v>
      </c>
      <c r="G6338" s="195"/>
      <c r="H6338" s="196" t="s">
        <v>13842</v>
      </c>
      <c r="I6338" s="197">
        <v>0</v>
      </c>
      <c r="J6338" s="197">
        <v>131427.48000000001</v>
      </c>
      <c r="K6338" s="198">
        <f t="shared" si="98"/>
        <v>131427.48000000001</v>
      </c>
      <c r="L6338" s="199" t="s">
        <v>1580</v>
      </c>
    </row>
    <row r="6339" spans="1:12" ht="33.75">
      <c r="A6339" s="200">
        <v>20</v>
      </c>
      <c r="B6339" s="193" t="s">
        <v>1412</v>
      </c>
      <c r="C6339" s="194">
        <v>42853</v>
      </c>
      <c r="D6339" s="194" t="s">
        <v>13843</v>
      </c>
      <c r="E6339" s="195" t="s">
        <v>3</v>
      </c>
      <c r="F6339" s="195">
        <v>1497101</v>
      </c>
      <c r="G6339" s="195"/>
      <c r="H6339" s="196" t="s">
        <v>13844</v>
      </c>
      <c r="I6339" s="197">
        <v>0</v>
      </c>
      <c r="J6339" s="197">
        <v>1595.24</v>
      </c>
      <c r="K6339" s="198">
        <f t="shared" si="98"/>
        <v>1595.24</v>
      </c>
      <c r="L6339" s="199" t="s">
        <v>1580</v>
      </c>
    </row>
    <row r="6340" spans="1:12" ht="33.75">
      <c r="A6340" s="200">
        <v>46</v>
      </c>
      <c r="B6340" s="193" t="s">
        <v>1402</v>
      </c>
      <c r="C6340" s="194">
        <v>42853</v>
      </c>
      <c r="D6340" s="194" t="s">
        <v>13845</v>
      </c>
      <c r="E6340" s="195" t="s">
        <v>3</v>
      </c>
      <c r="F6340" s="195">
        <v>1497124</v>
      </c>
      <c r="G6340" s="195"/>
      <c r="H6340" s="196" t="s">
        <v>13846</v>
      </c>
      <c r="I6340" s="197">
        <v>0</v>
      </c>
      <c r="J6340" s="197">
        <v>39.020000000000003</v>
      </c>
      <c r="K6340" s="198">
        <f t="shared" si="98"/>
        <v>39.020000000000003</v>
      </c>
      <c r="L6340" s="199" t="s">
        <v>1580</v>
      </c>
    </row>
    <row r="6341" spans="1:12" ht="22.5">
      <c r="A6341" s="200">
        <v>526</v>
      </c>
      <c r="B6341" s="193" t="s">
        <v>1411</v>
      </c>
      <c r="C6341" s="194">
        <v>42853</v>
      </c>
      <c r="D6341" s="194" t="s">
        <v>13847</v>
      </c>
      <c r="E6341" s="195" t="s">
        <v>3</v>
      </c>
      <c r="F6341" s="195">
        <v>1497129</v>
      </c>
      <c r="G6341" s="195"/>
      <c r="H6341" s="196" t="s">
        <v>13848</v>
      </c>
      <c r="I6341" s="197">
        <v>0</v>
      </c>
      <c r="J6341" s="197">
        <v>791.99</v>
      </c>
      <c r="K6341" s="198">
        <f t="shared" si="98"/>
        <v>791.99</v>
      </c>
      <c r="L6341" s="199" t="s">
        <v>1580</v>
      </c>
    </row>
    <row r="6342" spans="1:12" ht="33.75">
      <c r="A6342" s="200">
        <v>133</v>
      </c>
      <c r="B6342" s="193" t="s">
        <v>1342</v>
      </c>
      <c r="C6342" s="194">
        <v>42853</v>
      </c>
      <c r="D6342" s="194" t="s">
        <v>13849</v>
      </c>
      <c r="E6342" s="195" t="s">
        <v>3</v>
      </c>
      <c r="F6342" s="195">
        <v>1497130</v>
      </c>
      <c r="G6342" s="195"/>
      <c r="H6342" s="196" t="s">
        <v>13850</v>
      </c>
      <c r="I6342" s="197">
        <v>0</v>
      </c>
      <c r="J6342" s="197">
        <v>1113</v>
      </c>
      <c r="K6342" s="198">
        <f t="shared" si="98"/>
        <v>1113</v>
      </c>
      <c r="L6342" s="199" t="s">
        <v>1580</v>
      </c>
    </row>
    <row r="6343" spans="1:12" ht="33.75">
      <c r="A6343" s="200">
        <v>133</v>
      </c>
      <c r="B6343" s="193" t="s">
        <v>1342</v>
      </c>
      <c r="C6343" s="194">
        <v>42853</v>
      </c>
      <c r="D6343" s="194" t="s">
        <v>13851</v>
      </c>
      <c r="E6343" s="195" t="s">
        <v>3</v>
      </c>
      <c r="F6343" s="195">
        <v>1497132</v>
      </c>
      <c r="G6343" s="195"/>
      <c r="H6343" s="196" t="s">
        <v>13852</v>
      </c>
      <c r="I6343" s="197">
        <v>0</v>
      </c>
      <c r="J6343" s="197">
        <v>1113</v>
      </c>
      <c r="K6343" s="198">
        <f t="shared" si="98"/>
        <v>1113</v>
      </c>
      <c r="L6343" s="199" t="s">
        <v>1580</v>
      </c>
    </row>
    <row r="6344" spans="1:12" ht="33.75">
      <c r="A6344" s="200">
        <v>133</v>
      </c>
      <c r="B6344" s="193" t="s">
        <v>1342</v>
      </c>
      <c r="C6344" s="194">
        <v>42853</v>
      </c>
      <c r="D6344" s="194" t="s">
        <v>13853</v>
      </c>
      <c r="E6344" s="195" t="s">
        <v>3</v>
      </c>
      <c r="F6344" s="195">
        <v>1497136</v>
      </c>
      <c r="G6344" s="195"/>
      <c r="H6344" s="196" t="s">
        <v>13854</v>
      </c>
      <c r="I6344" s="197">
        <v>0</v>
      </c>
      <c r="J6344" s="197">
        <v>1113</v>
      </c>
      <c r="K6344" s="198">
        <f t="shared" si="98"/>
        <v>1113</v>
      </c>
      <c r="L6344" s="199" t="s">
        <v>1580</v>
      </c>
    </row>
    <row r="6345" spans="1:12" ht="22.5">
      <c r="A6345" s="200">
        <v>25</v>
      </c>
      <c r="B6345" s="193" t="s">
        <v>1408</v>
      </c>
      <c r="C6345" s="194">
        <v>42853</v>
      </c>
      <c r="D6345" s="194" t="s">
        <v>13855</v>
      </c>
      <c r="E6345" s="195" t="s">
        <v>3</v>
      </c>
      <c r="F6345" s="195">
        <v>1497152</v>
      </c>
      <c r="G6345" s="195"/>
      <c r="H6345" s="196" t="s">
        <v>13856</v>
      </c>
      <c r="I6345" s="197">
        <v>0</v>
      </c>
      <c r="J6345" s="197">
        <v>95</v>
      </c>
      <c r="K6345" s="198">
        <f t="shared" ref="K6345:K6387" si="99">+I6345+J6345</f>
        <v>95</v>
      </c>
      <c r="L6345" s="199" t="s">
        <v>1580</v>
      </c>
    </row>
    <row r="6346" spans="1:12" ht="22.5">
      <c r="A6346" s="200">
        <v>513</v>
      </c>
      <c r="B6346" s="193" t="s">
        <v>1394</v>
      </c>
      <c r="C6346" s="194">
        <v>42853</v>
      </c>
      <c r="D6346" s="194" t="s">
        <v>13857</v>
      </c>
      <c r="E6346" s="195" t="s">
        <v>3</v>
      </c>
      <c r="F6346" s="195">
        <v>1497157</v>
      </c>
      <c r="G6346" s="195"/>
      <c r="H6346" s="196" t="s">
        <v>13858</v>
      </c>
      <c r="I6346" s="197">
        <v>0</v>
      </c>
      <c r="J6346" s="197">
        <v>9596</v>
      </c>
      <c r="K6346" s="198">
        <f t="shared" si="99"/>
        <v>9596</v>
      </c>
      <c r="L6346" s="199" t="s">
        <v>1580</v>
      </c>
    </row>
    <row r="6347" spans="1:12" ht="22.5">
      <c r="A6347" s="200">
        <v>526</v>
      </c>
      <c r="B6347" s="193" t="s">
        <v>1411</v>
      </c>
      <c r="C6347" s="194">
        <v>42853</v>
      </c>
      <c r="D6347" s="194" t="s">
        <v>13859</v>
      </c>
      <c r="E6347" s="195" t="s">
        <v>3</v>
      </c>
      <c r="F6347" s="195">
        <v>1497158</v>
      </c>
      <c r="G6347" s="195"/>
      <c r="H6347" s="196" t="s">
        <v>13860</v>
      </c>
      <c r="I6347" s="197">
        <v>0</v>
      </c>
      <c r="J6347" s="197">
        <v>75</v>
      </c>
      <c r="K6347" s="198">
        <f t="shared" si="99"/>
        <v>75</v>
      </c>
      <c r="L6347" s="199" t="s">
        <v>1580</v>
      </c>
    </row>
    <row r="6348" spans="1:12" ht="33.75">
      <c r="A6348" s="200" t="s">
        <v>628</v>
      </c>
      <c r="B6348" s="193" t="s">
        <v>627</v>
      </c>
      <c r="C6348" s="194">
        <v>42853</v>
      </c>
      <c r="D6348" s="194" t="s">
        <v>13861</v>
      </c>
      <c r="E6348" s="195" t="s">
        <v>3</v>
      </c>
      <c r="F6348" s="195">
        <v>1497173</v>
      </c>
      <c r="G6348" s="195"/>
      <c r="H6348" s="196" t="s">
        <v>13862</v>
      </c>
      <c r="I6348" s="197">
        <v>0</v>
      </c>
      <c r="J6348" s="197">
        <v>15839.88</v>
      </c>
      <c r="K6348" s="198">
        <f t="shared" si="99"/>
        <v>15839.88</v>
      </c>
      <c r="L6348" s="199" t="s">
        <v>1580</v>
      </c>
    </row>
    <row r="6349" spans="1:12" ht="33.75">
      <c r="A6349" s="200" t="s">
        <v>628</v>
      </c>
      <c r="B6349" s="193" t="s">
        <v>627</v>
      </c>
      <c r="C6349" s="194">
        <v>42853</v>
      </c>
      <c r="D6349" s="194" t="s">
        <v>13863</v>
      </c>
      <c r="E6349" s="195" t="s">
        <v>3</v>
      </c>
      <c r="F6349" s="195">
        <v>1497187</v>
      </c>
      <c r="G6349" s="195"/>
      <c r="H6349" s="196" t="s">
        <v>13864</v>
      </c>
      <c r="I6349" s="197">
        <v>0</v>
      </c>
      <c r="J6349" s="197">
        <v>533.46</v>
      </c>
      <c r="K6349" s="198">
        <f t="shared" si="99"/>
        <v>533.46</v>
      </c>
      <c r="L6349" s="199" t="s">
        <v>1580</v>
      </c>
    </row>
    <row r="6350" spans="1:12" ht="33.75">
      <c r="A6350" s="200">
        <v>222</v>
      </c>
      <c r="B6350" s="193" t="s">
        <v>1398</v>
      </c>
      <c r="C6350" s="194">
        <v>42853</v>
      </c>
      <c r="D6350" s="194" t="s">
        <v>13865</v>
      </c>
      <c r="E6350" s="195" t="s">
        <v>3</v>
      </c>
      <c r="F6350" s="195">
        <v>1497207</v>
      </c>
      <c r="G6350" s="195"/>
      <c r="H6350" s="196" t="s">
        <v>13866</v>
      </c>
      <c r="I6350" s="197">
        <v>0</v>
      </c>
      <c r="J6350" s="197">
        <v>823.87</v>
      </c>
      <c r="K6350" s="198">
        <f t="shared" si="99"/>
        <v>823.87</v>
      </c>
      <c r="L6350" s="199" t="s">
        <v>1580</v>
      </c>
    </row>
    <row r="6351" spans="1:12" ht="33.75">
      <c r="A6351" s="200" t="s">
        <v>628</v>
      </c>
      <c r="B6351" s="193" t="s">
        <v>627</v>
      </c>
      <c r="C6351" s="194">
        <v>42853</v>
      </c>
      <c r="D6351" s="194" t="s">
        <v>13867</v>
      </c>
      <c r="E6351" s="195" t="s">
        <v>3</v>
      </c>
      <c r="F6351" s="195">
        <v>1497226</v>
      </c>
      <c r="G6351" s="195"/>
      <c r="H6351" s="196" t="s">
        <v>13868</v>
      </c>
      <c r="I6351" s="197">
        <v>0</v>
      </c>
      <c r="J6351" s="197">
        <v>53.6</v>
      </c>
      <c r="K6351" s="198">
        <f t="shared" si="99"/>
        <v>53.6</v>
      </c>
      <c r="L6351" s="199" t="s">
        <v>1580</v>
      </c>
    </row>
    <row r="6352" spans="1:12" ht="33.75">
      <c r="A6352" s="200">
        <v>70</v>
      </c>
      <c r="B6352" s="193" t="s">
        <v>4499</v>
      </c>
      <c r="C6352" s="194">
        <v>42853</v>
      </c>
      <c r="D6352" s="194" t="s">
        <v>13869</v>
      </c>
      <c r="E6352" s="195" t="s">
        <v>3</v>
      </c>
      <c r="F6352" s="195">
        <v>1497233</v>
      </c>
      <c r="G6352" s="195"/>
      <c r="H6352" s="196" t="s">
        <v>13870</v>
      </c>
      <c r="I6352" s="197">
        <v>0</v>
      </c>
      <c r="J6352" s="197">
        <v>650</v>
      </c>
      <c r="K6352" s="198">
        <f t="shared" si="99"/>
        <v>650</v>
      </c>
      <c r="L6352" s="199" t="s">
        <v>1580</v>
      </c>
    </row>
    <row r="6353" spans="1:12" ht="22.5">
      <c r="A6353" s="200">
        <v>373</v>
      </c>
      <c r="B6353" s="193" t="s">
        <v>1444</v>
      </c>
      <c r="C6353" s="194">
        <v>42853</v>
      </c>
      <c r="D6353" s="194" t="s">
        <v>13871</v>
      </c>
      <c r="E6353" s="195" t="s">
        <v>3</v>
      </c>
      <c r="F6353" s="195">
        <v>1497240</v>
      </c>
      <c r="G6353" s="195"/>
      <c r="H6353" s="196" t="s">
        <v>13872</v>
      </c>
      <c r="I6353" s="197">
        <v>0</v>
      </c>
      <c r="J6353" s="197">
        <v>150</v>
      </c>
      <c r="K6353" s="198">
        <f t="shared" si="99"/>
        <v>150</v>
      </c>
      <c r="L6353" s="199" t="s">
        <v>1580</v>
      </c>
    </row>
    <row r="6354" spans="1:12" ht="33.75">
      <c r="A6354" s="200" t="s">
        <v>628</v>
      </c>
      <c r="B6354" s="193" t="s">
        <v>627</v>
      </c>
      <c r="C6354" s="194">
        <v>42853</v>
      </c>
      <c r="D6354" s="194" t="s">
        <v>13873</v>
      </c>
      <c r="E6354" s="195" t="s">
        <v>3</v>
      </c>
      <c r="F6354" s="195">
        <v>1497258</v>
      </c>
      <c r="G6354" s="195"/>
      <c r="H6354" s="196" t="s">
        <v>13874</v>
      </c>
      <c r="I6354" s="197">
        <v>0</v>
      </c>
      <c r="J6354" s="197">
        <v>7882.44</v>
      </c>
      <c r="K6354" s="198">
        <f t="shared" si="99"/>
        <v>7882.44</v>
      </c>
      <c r="L6354" s="199" t="s">
        <v>1580</v>
      </c>
    </row>
    <row r="6355" spans="1:12" ht="33.75">
      <c r="A6355" s="200">
        <v>203</v>
      </c>
      <c r="B6355" s="193" t="s">
        <v>1332</v>
      </c>
      <c r="C6355" s="194">
        <v>42853</v>
      </c>
      <c r="D6355" s="194" t="s">
        <v>13875</v>
      </c>
      <c r="E6355" s="195" t="s">
        <v>3</v>
      </c>
      <c r="F6355" s="195">
        <v>1497296</v>
      </c>
      <c r="G6355" s="195"/>
      <c r="H6355" s="196" t="s">
        <v>13876</v>
      </c>
      <c r="I6355" s="197">
        <v>0</v>
      </c>
      <c r="J6355" s="197">
        <v>15</v>
      </c>
      <c r="K6355" s="198">
        <f t="shared" si="99"/>
        <v>15</v>
      </c>
      <c r="L6355" s="199" t="s">
        <v>1580</v>
      </c>
    </row>
    <row r="6356" spans="1:12" ht="33.75">
      <c r="A6356" s="200">
        <v>203</v>
      </c>
      <c r="B6356" s="193" t="s">
        <v>1332</v>
      </c>
      <c r="C6356" s="194">
        <v>42853</v>
      </c>
      <c r="D6356" s="194" t="s">
        <v>13877</v>
      </c>
      <c r="E6356" s="195" t="s">
        <v>3</v>
      </c>
      <c r="F6356" s="195">
        <v>1497297</v>
      </c>
      <c r="G6356" s="195"/>
      <c r="H6356" s="196" t="s">
        <v>13878</v>
      </c>
      <c r="I6356" s="197">
        <v>0</v>
      </c>
      <c r="J6356" s="197">
        <v>15</v>
      </c>
      <c r="K6356" s="198">
        <f t="shared" si="99"/>
        <v>15</v>
      </c>
      <c r="L6356" s="199" t="s">
        <v>1580</v>
      </c>
    </row>
    <row r="6357" spans="1:12" ht="33.75">
      <c r="A6357" s="200" t="s">
        <v>628</v>
      </c>
      <c r="B6357" s="193" t="s">
        <v>627</v>
      </c>
      <c r="C6357" s="194">
        <v>42853</v>
      </c>
      <c r="D6357" s="194" t="s">
        <v>13879</v>
      </c>
      <c r="E6357" s="195" t="s">
        <v>3</v>
      </c>
      <c r="F6357" s="195">
        <v>1497299</v>
      </c>
      <c r="G6357" s="195"/>
      <c r="H6357" s="196" t="s">
        <v>13880</v>
      </c>
      <c r="I6357" s="197">
        <v>0</v>
      </c>
      <c r="J6357" s="197">
        <v>633</v>
      </c>
      <c r="K6357" s="198">
        <f t="shared" si="99"/>
        <v>633</v>
      </c>
      <c r="L6357" s="199" t="s">
        <v>1580</v>
      </c>
    </row>
    <row r="6358" spans="1:12" ht="22.5">
      <c r="A6358" s="200">
        <v>46</v>
      </c>
      <c r="B6358" s="193" t="s">
        <v>1402</v>
      </c>
      <c r="C6358" s="194">
        <v>42853</v>
      </c>
      <c r="D6358" s="194" t="s">
        <v>13881</v>
      </c>
      <c r="E6358" s="195" t="s">
        <v>3</v>
      </c>
      <c r="F6358" s="195">
        <v>1497300</v>
      </c>
      <c r="G6358" s="195"/>
      <c r="H6358" s="196" t="s">
        <v>13882</v>
      </c>
      <c r="I6358" s="197">
        <v>0</v>
      </c>
      <c r="J6358" s="197">
        <v>200</v>
      </c>
      <c r="K6358" s="198">
        <f t="shared" si="99"/>
        <v>200</v>
      </c>
      <c r="L6358" s="199" t="s">
        <v>1580</v>
      </c>
    </row>
    <row r="6359" spans="1:12" ht="22.5">
      <c r="A6359" s="200">
        <v>46</v>
      </c>
      <c r="B6359" s="193" t="s">
        <v>1402</v>
      </c>
      <c r="C6359" s="194">
        <v>42853</v>
      </c>
      <c r="D6359" s="194" t="s">
        <v>13883</v>
      </c>
      <c r="E6359" s="195" t="s">
        <v>3</v>
      </c>
      <c r="F6359" s="195">
        <v>1497304</v>
      </c>
      <c r="G6359" s="195"/>
      <c r="H6359" s="196" t="s">
        <v>13884</v>
      </c>
      <c r="I6359" s="197">
        <v>0</v>
      </c>
      <c r="J6359" s="197">
        <v>9.11</v>
      </c>
      <c r="K6359" s="198">
        <f t="shared" si="99"/>
        <v>9.11</v>
      </c>
      <c r="L6359" s="199" t="s">
        <v>1580</v>
      </c>
    </row>
    <row r="6360" spans="1:12" ht="22.5">
      <c r="A6360" s="200">
        <v>526</v>
      </c>
      <c r="B6360" s="193" t="s">
        <v>1411</v>
      </c>
      <c r="C6360" s="194">
        <v>42853</v>
      </c>
      <c r="D6360" s="194" t="s">
        <v>13885</v>
      </c>
      <c r="E6360" s="195" t="s">
        <v>3</v>
      </c>
      <c r="F6360" s="195">
        <v>1497318</v>
      </c>
      <c r="G6360" s="195"/>
      <c r="H6360" s="196" t="s">
        <v>13886</v>
      </c>
      <c r="I6360" s="197">
        <v>0</v>
      </c>
      <c r="J6360" s="197">
        <v>294</v>
      </c>
      <c r="K6360" s="198">
        <f t="shared" si="99"/>
        <v>294</v>
      </c>
      <c r="L6360" s="199" t="s">
        <v>1580</v>
      </c>
    </row>
    <row r="6361" spans="1:12" ht="22.5">
      <c r="A6361" s="200">
        <v>130</v>
      </c>
      <c r="B6361" s="193" t="s">
        <v>4832</v>
      </c>
      <c r="C6361" s="194">
        <v>42853</v>
      </c>
      <c r="D6361" s="194" t="s">
        <v>13887</v>
      </c>
      <c r="E6361" s="195" t="s">
        <v>3</v>
      </c>
      <c r="F6361" s="195">
        <v>1497320</v>
      </c>
      <c r="G6361" s="195"/>
      <c r="H6361" s="196" t="s">
        <v>13888</v>
      </c>
      <c r="I6361" s="197">
        <v>0</v>
      </c>
      <c r="J6361" s="197">
        <v>250</v>
      </c>
      <c r="K6361" s="198">
        <f t="shared" si="99"/>
        <v>250</v>
      </c>
      <c r="L6361" s="199" t="s">
        <v>1580</v>
      </c>
    </row>
    <row r="6362" spans="1:12" ht="22.5">
      <c r="A6362" s="200">
        <v>130</v>
      </c>
      <c r="B6362" s="193" t="s">
        <v>4832</v>
      </c>
      <c r="C6362" s="194">
        <v>42853</v>
      </c>
      <c r="D6362" s="194" t="s">
        <v>13889</v>
      </c>
      <c r="E6362" s="195" t="s">
        <v>3</v>
      </c>
      <c r="F6362" s="195">
        <v>1497321</v>
      </c>
      <c r="G6362" s="195"/>
      <c r="H6362" s="196" t="s">
        <v>13890</v>
      </c>
      <c r="I6362" s="197">
        <v>0</v>
      </c>
      <c r="J6362" s="197">
        <v>742</v>
      </c>
      <c r="K6362" s="198">
        <f t="shared" si="99"/>
        <v>742</v>
      </c>
      <c r="L6362" s="199" t="s">
        <v>1580</v>
      </c>
    </row>
    <row r="6363" spans="1:12" ht="22.5">
      <c r="A6363" s="200">
        <v>130</v>
      </c>
      <c r="B6363" s="193" t="s">
        <v>4832</v>
      </c>
      <c r="C6363" s="194">
        <v>42853</v>
      </c>
      <c r="D6363" s="194" t="s">
        <v>13891</v>
      </c>
      <c r="E6363" s="195" t="s">
        <v>3</v>
      </c>
      <c r="F6363" s="195">
        <v>1497322</v>
      </c>
      <c r="G6363" s="195"/>
      <c r="H6363" s="196" t="s">
        <v>13892</v>
      </c>
      <c r="I6363" s="197">
        <v>0</v>
      </c>
      <c r="J6363" s="197">
        <v>34</v>
      </c>
      <c r="K6363" s="198">
        <f t="shared" si="99"/>
        <v>34</v>
      </c>
      <c r="L6363" s="199" t="s">
        <v>1580</v>
      </c>
    </row>
    <row r="6364" spans="1:12" ht="22.5">
      <c r="A6364" s="200">
        <v>78</v>
      </c>
      <c r="B6364" s="193" t="s">
        <v>4544</v>
      </c>
      <c r="C6364" s="194">
        <v>42853</v>
      </c>
      <c r="D6364" s="194" t="s">
        <v>13893</v>
      </c>
      <c r="E6364" s="195" t="s">
        <v>3</v>
      </c>
      <c r="F6364" s="195">
        <v>1497327</v>
      </c>
      <c r="G6364" s="195"/>
      <c r="H6364" s="196" t="s">
        <v>13894</v>
      </c>
      <c r="I6364" s="197">
        <v>0</v>
      </c>
      <c r="J6364" s="197">
        <v>559.1</v>
      </c>
      <c r="K6364" s="198">
        <f t="shared" si="99"/>
        <v>559.1</v>
      </c>
      <c r="L6364" s="199" t="s">
        <v>1580</v>
      </c>
    </row>
    <row r="6365" spans="1:12" ht="22.5">
      <c r="A6365" s="200">
        <v>526</v>
      </c>
      <c r="B6365" s="193" t="s">
        <v>1411</v>
      </c>
      <c r="C6365" s="194">
        <v>42853</v>
      </c>
      <c r="D6365" s="194" t="s">
        <v>13895</v>
      </c>
      <c r="E6365" s="195" t="s">
        <v>3</v>
      </c>
      <c r="F6365" s="195">
        <v>1497330</v>
      </c>
      <c r="G6365" s="195"/>
      <c r="H6365" s="196" t="s">
        <v>13896</v>
      </c>
      <c r="I6365" s="197">
        <v>0</v>
      </c>
      <c r="J6365" s="197">
        <v>30</v>
      </c>
      <c r="K6365" s="198">
        <f t="shared" si="99"/>
        <v>30</v>
      </c>
      <c r="L6365" s="199" t="s">
        <v>1580</v>
      </c>
    </row>
    <row r="6366" spans="1:12" ht="22.5">
      <c r="A6366" s="200">
        <v>78</v>
      </c>
      <c r="B6366" s="193" t="s">
        <v>4544</v>
      </c>
      <c r="C6366" s="194">
        <v>42853</v>
      </c>
      <c r="D6366" s="194" t="s">
        <v>13897</v>
      </c>
      <c r="E6366" s="195" t="s">
        <v>3</v>
      </c>
      <c r="F6366" s="195">
        <v>1497333</v>
      </c>
      <c r="G6366" s="195"/>
      <c r="H6366" s="196" t="s">
        <v>13898</v>
      </c>
      <c r="I6366" s="197">
        <v>0</v>
      </c>
      <c r="J6366" s="197">
        <v>300</v>
      </c>
      <c r="K6366" s="198">
        <f t="shared" si="99"/>
        <v>300</v>
      </c>
      <c r="L6366" s="199" t="s">
        <v>1580</v>
      </c>
    </row>
    <row r="6367" spans="1:12" ht="22.5">
      <c r="A6367" s="200">
        <v>78</v>
      </c>
      <c r="B6367" s="193" t="s">
        <v>4544</v>
      </c>
      <c r="C6367" s="194">
        <v>42853</v>
      </c>
      <c r="D6367" s="194" t="s">
        <v>13899</v>
      </c>
      <c r="E6367" s="195" t="s">
        <v>3</v>
      </c>
      <c r="F6367" s="195">
        <v>1497335</v>
      </c>
      <c r="G6367" s="195"/>
      <c r="H6367" s="196" t="s">
        <v>13900</v>
      </c>
      <c r="I6367" s="197">
        <v>0</v>
      </c>
      <c r="J6367" s="197">
        <v>390</v>
      </c>
      <c r="K6367" s="198">
        <f t="shared" si="99"/>
        <v>390</v>
      </c>
      <c r="L6367" s="199" t="s">
        <v>1580</v>
      </c>
    </row>
    <row r="6368" spans="1:12" ht="22.5">
      <c r="A6368" s="200">
        <v>291</v>
      </c>
      <c r="B6368" s="193" t="s">
        <v>1395</v>
      </c>
      <c r="C6368" s="194">
        <v>42853</v>
      </c>
      <c r="D6368" s="194" t="s">
        <v>13901</v>
      </c>
      <c r="E6368" s="195" t="s">
        <v>3</v>
      </c>
      <c r="F6368" s="195">
        <v>1497336</v>
      </c>
      <c r="G6368" s="195"/>
      <c r="H6368" s="196" t="s">
        <v>13902</v>
      </c>
      <c r="I6368" s="197">
        <v>0</v>
      </c>
      <c r="J6368" s="197">
        <v>187</v>
      </c>
      <c r="K6368" s="198">
        <f t="shared" si="99"/>
        <v>187</v>
      </c>
      <c r="L6368" s="199" t="s">
        <v>1580</v>
      </c>
    </row>
    <row r="6369" spans="1:12" ht="33.75">
      <c r="A6369" s="200" t="s">
        <v>628</v>
      </c>
      <c r="B6369" s="193" t="s">
        <v>627</v>
      </c>
      <c r="C6369" s="194">
        <v>42853</v>
      </c>
      <c r="D6369" s="194" t="s">
        <v>13903</v>
      </c>
      <c r="E6369" s="195" t="s">
        <v>3</v>
      </c>
      <c r="F6369" s="195">
        <v>1497337</v>
      </c>
      <c r="G6369" s="195"/>
      <c r="H6369" s="196" t="s">
        <v>13904</v>
      </c>
      <c r="I6369" s="197">
        <v>0</v>
      </c>
      <c r="J6369" s="197">
        <v>880.58</v>
      </c>
      <c r="K6369" s="198">
        <f t="shared" si="99"/>
        <v>880.58</v>
      </c>
      <c r="L6369" s="199" t="s">
        <v>1580</v>
      </c>
    </row>
    <row r="6370" spans="1:12" ht="22.5">
      <c r="A6370" s="200">
        <v>15</v>
      </c>
      <c r="B6370" s="193" t="s">
        <v>1265</v>
      </c>
      <c r="C6370" s="194">
        <v>42853</v>
      </c>
      <c r="D6370" s="194" t="s">
        <v>13905</v>
      </c>
      <c r="E6370" s="195" t="s">
        <v>3</v>
      </c>
      <c r="F6370" s="195">
        <v>1497342</v>
      </c>
      <c r="G6370" s="195"/>
      <c r="H6370" s="196" t="s">
        <v>13906</v>
      </c>
      <c r="I6370" s="197">
        <v>0</v>
      </c>
      <c r="J6370" s="197">
        <v>517.47</v>
      </c>
      <c r="K6370" s="198">
        <f t="shared" si="99"/>
        <v>517.47</v>
      </c>
      <c r="L6370" s="199" t="s">
        <v>1580</v>
      </c>
    </row>
    <row r="6371" spans="1:12" ht="22.5">
      <c r="A6371" s="200">
        <v>130</v>
      </c>
      <c r="B6371" s="193" t="s">
        <v>4832</v>
      </c>
      <c r="C6371" s="194">
        <v>42853</v>
      </c>
      <c r="D6371" s="194" t="s">
        <v>13907</v>
      </c>
      <c r="E6371" s="195" t="s">
        <v>3</v>
      </c>
      <c r="F6371" s="195">
        <v>1497343</v>
      </c>
      <c r="G6371" s="195"/>
      <c r="H6371" s="196" t="s">
        <v>13908</v>
      </c>
      <c r="I6371" s="197">
        <v>0</v>
      </c>
      <c r="J6371" s="197">
        <v>50000</v>
      </c>
      <c r="K6371" s="198">
        <f t="shared" si="99"/>
        <v>50000</v>
      </c>
      <c r="L6371" s="199" t="s">
        <v>1580</v>
      </c>
    </row>
    <row r="6372" spans="1:12" ht="22.5">
      <c r="A6372" s="200">
        <v>292</v>
      </c>
      <c r="B6372" s="193" t="s">
        <v>1485</v>
      </c>
      <c r="C6372" s="194">
        <v>42853</v>
      </c>
      <c r="D6372" s="194" t="s">
        <v>13909</v>
      </c>
      <c r="E6372" s="195" t="s">
        <v>3</v>
      </c>
      <c r="F6372" s="195">
        <v>1497361</v>
      </c>
      <c r="G6372" s="195"/>
      <c r="H6372" s="196" t="s">
        <v>13910</v>
      </c>
      <c r="I6372" s="197">
        <v>0</v>
      </c>
      <c r="J6372" s="197">
        <v>25.5</v>
      </c>
      <c r="K6372" s="198">
        <f t="shared" si="99"/>
        <v>25.5</v>
      </c>
      <c r="L6372" s="199" t="s">
        <v>1580</v>
      </c>
    </row>
    <row r="6373" spans="1:12" ht="22.5">
      <c r="A6373" s="200">
        <v>290</v>
      </c>
      <c r="B6373" s="193" t="s">
        <v>1337</v>
      </c>
      <c r="C6373" s="194">
        <v>42853</v>
      </c>
      <c r="D6373" s="194" t="s">
        <v>13911</v>
      </c>
      <c r="E6373" s="195" t="s">
        <v>3</v>
      </c>
      <c r="F6373" s="195">
        <v>1497365</v>
      </c>
      <c r="G6373" s="195"/>
      <c r="H6373" s="196" t="s">
        <v>13912</v>
      </c>
      <c r="I6373" s="197">
        <v>0</v>
      </c>
      <c r="J6373" s="197">
        <v>391</v>
      </c>
      <c r="K6373" s="198">
        <f t="shared" si="99"/>
        <v>391</v>
      </c>
      <c r="L6373" s="199" t="s">
        <v>1580</v>
      </c>
    </row>
    <row r="6374" spans="1:12" ht="22.5">
      <c r="A6374" s="200">
        <v>15</v>
      </c>
      <c r="B6374" s="193" t="s">
        <v>1265</v>
      </c>
      <c r="C6374" s="194">
        <v>42853</v>
      </c>
      <c r="D6374" s="194" t="s">
        <v>13913</v>
      </c>
      <c r="E6374" s="195" t="s">
        <v>3</v>
      </c>
      <c r="F6374" s="195">
        <v>1497369</v>
      </c>
      <c r="G6374" s="195"/>
      <c r="H6374" s="196" t="s">
        <v>13914</v>
      </c>
      <c r="I6374" s="197">
        <v>0</v>
      </c>
      <c r="J6374" s="197">
        <v>1107.56</v>
      </c>
      <c r="K6374" s="198">
        <f t="shared" si="99"/>
        <v>1107.56</v>
      </c>
      <c r="L6374" s="199" t="s">
        <v>1580</v>
      </c>
    </row>
    <row r="6375" spans="1:12" ht="22.5">
      <c r="A6375" s="200">
        <v>86</v>
      </c>
      <c r="B6375" s="193" t="s">
        <v>1328</v>
      </c>
      <c r="C6375" s="194">
        <v>42853</v>
      </c>
      <c r="D6375" s="194" t="s">
        <v>13915</v>
      </c>
      <c r="E6375" s="195" t="s">
        <v>3</v>
      </c>
      <c r="F6375" s="195">
        <v>1497370</v>
      </c>
      <c r="G6375" s="195"/>
      <c r="H6375" s="196" t="s">
        <v>13916</v>
      </c>
      <c r="I6375" s="197">
        <v>0</v>
      </c>
      <c r="J6375" s="197">
        <v>5967.4</v>
      </c>
      <c r="K6375" s="198">
        <f t="shared" si="99"/>
        <v>5967.4</v>
      </c>
      <c r="L6375" s="199" t="s">
        <v>1580</v>
      </c>
    </row>
    <row r="6376" spans="1:12" ht="33.75">
      <c r="A6376" s="200" t="s">
        <v>628</v>
      </c>
      <c r="B6376" s="193" t="s">
        <v>627</v>
      </c>
      <c r="C6376" s="194">
        <v>42853</v>
      </c>
      <c r="D6376" s="194" t="s">
        <v>13917</v>
      </c>
      <c r="E6376" s="195" t="s">
        <v>3</v>
      </c>
      <c r="F6376" s="195">
        <v>1497386</v>
      </c>
      <c r="G6376" s="195"/>
      <c r="H6376" s="196" t="s">
        <v>13918</v>
      </c>
      <c r="I6376" s="197">
        <v>0</v>
      </c>
      <c r="J6376" s="197">
        <v>2251.2800000000002</v>
      </c>
      <c r="K6376" s="198">
        <f t="shared" si="99"/>
        <v>2251.2800000000002</v>
      </c>
      <c r="L6376" s="199" t="s">
        <v>1580</v>
      </c>
    </row>
    <row r="6377" spans="1:12" ht="22.5">
      <c r="A6377" s="200">
        <v>234</v>
      </c>
      <c r="B6377" s="193" t="s">
        <v>1346</v>
      </c>
      <c r="C6377" s="194">
        <v>42853</v>
      </c>
      <c r="D6377" s="194" t="s">
        <v>13919</v>
      </c>
      <c r="E6377" s="195" t="s">
        <v>3</v>
      </c>
      <c r="F6377" s="195">
        <v>1497391</v>
      </c>
      <c r="G6377" s="195"/>
      <c r="H6377" s="196" t="s">
        <v>13920</v>
      </c>
      <c r="I6377" s="197">
        <v>0</v>
      </c>
      <c r="J6377" s="197">
        <v>54</v>
      </c>
      <c r="K6377" s="198">
        <f t="shared" si="99"/>
        <v>54</v>
      </c>
      <c r="L6377" s="199" t="s">
        <v>1580</v>
      </c>
    </row>
    <row r="6378" spans="1:12" ht="33.75">
      <c r="A6378" s="200">
        <v>41</v>
      </c>
      <c r="B6378" s="193" t="s">
        <v>1421</v>
      </c>
      <c r="C6378" s="194">
        <v>42853</v>
      </c>
      <c r="D6378" s="194" t="s">
        <v>13921</v>
      </c>
      <c r="E6378" s="195" t="s">
        <v>3</v>
      </c>
      <c r="F6378" s="195">
        <v>1497399</v>
      </c>
      <c r="G6378" s="195"/>
      <c r="H6378" s="196" t="s">
        <v>13922</v>
      </c>
      <c r="I6378" s="197">
        <v>0</v>
      </c>
      <c r="J6378" s="197">
        <v>28</v>
      </c>
      <c r="K6378" s="198">
        <f t="shared" si="99"/>
        <v>28</v>
      </c>
      <c r="L6378" s="199" t="s">
        <v>1580</v>
      </c>
    </row>
    <row r="6379" spans="1:12" ht="33.75">
      <c r="A6379" s="200">
        <v>41</v>
      </c>
      <c r="B6379" s="193" t="s">
        <v>1421</v>
      </c>
      <c r="C6379" s="194">
        <v>42853</v>
      </c>
      <c r="D6379" s="194" t="s">
        <v>13923</v>
      </c>
      <c r="E6379" s="195" t="s">
        <v>3</v>
      </c>
      <c r="F6379" s="195">
        <v>1497401</v>
      </c>
      <c r="G6379" s="195"/>
      <c r="H6379" s="196" t="s">
        <v>13924</v>
      </c>
      <c r="I6379" s="197">
        <v>0</v>
      </c>
      <c r="J6379" s="197">
        <v>3</v>
      </c>
      <c r="K6379" s="198">
        <f t="shared" si="99"/>
        <v>3</v>
      </c>
      <c r="L6379" s="199" t="s">
        <v>1580</v>
      </c>
    </row>
    <row r="6380" spans="1:12" ht="22.5">
      <c r="A6380" s="200">
        <v>16</v>
      </c>
      <c r="B6380" s="193" t="s">
        <v>1405</v>
      </c>
      <c r="C6380" s="194">
        <v>42853</v>
      </c>
      <c r="D6380" s="194" t="s">
        <v>13925</v>
      </c>
      <c r="E6380" s="195" t="s">
        <v>3</v>
      </c>
      <c r="F6380" s="195">
        <v>1497409</v>
      </c>
      <c r="G6380" s="195"/>
      <c r="H6380" s="196" t="s">
        <v>13926</v>
      </c>
      <c r="I6380" s="197">
        <v>0</v>
      </c>
      <c r="J6380" s="197">
        <v>3795</v>
      </c>
      <c r="K6380" s="198">
        <f t="shared" si="99"/>
        <v>3795</v>
      </c>
      <c r="L6380" s="199" t="s">
        <v>1580</v>
      </c>
    </row>
    <row r="6381" spans="1:12" ht="33.75">
      <c r="A6381" s="200" t="s">
        <v>628</v>
      </c>
      <c r="B6381" s="193" t="s">
        <v>627</v>
      </c>
      <c r="C6381" s="194">
        <v>42853</v>
      </c>
      <c r="D6381" s="194" t="s">
        <v>13927</v>
      </c>
      <c r="E6381" s="195" t="s">
        <v>3</v>
      </c>
      <c r="F6381" s="195">
        <v>1497410</v>
      </c>
      <c r="G6381" s="195"/>
      <c r="H6381" s="196" t="s">
        <v>13904</v>
      </c>
      <c r="I6381" s="197">
        <v>0</v>
      </c>
      <c r="J6381" s="197">
        <v>440.29</v>
      </c>
      <c r="K6381" s="198">
        <f t="shared" si="99"/>
        <v>440.29</v>
      </c>
      <c r="L6381" s="199" t="s">
        <v>1580</v>
      </c>
    </row>
    <row r="6382" spans="1:12" ht="22.5">
      <c r="A6382" s="200">
        <v>70</v>
      </c>
      <c r="B6382" s="193" t="s">
        <v>4499</v>
      </c>
      <c r="C6382" s="194">
        <v>42853</v>
      </c>
      <c r="D6382" s="194" t="s">
        <v>13928</v>
      </c>
      <c r="E6382" s="195" t="s">
        <v>3</v>
      </c>
      <c r="F6382" s="195">
        <v>1497413</v>
      </c>
      <c r="G6382" s="195"/>
      <c r="H6382" s="196" t="s">
        <v>13929</v>
      </c>
      <c r="I6382" s="197">
        <v>0</v>
      </c>
      <c r="J6382" s="197">
        <v>0.45</v>
      </c>
      <c r="K6382" s="198">
        <f t="shared" si="99"/>
        <v>0.45</v>
      </c>
      <c r="L6382" s="199" t="s">
        <v>1580</v>
      </c>
    </row>
    <row r="6383" spans="1:12" ht="22.5">
      <c r="A6383" s="200">
        <v>224</v>
      </c>
      <c r="B6383" s="193" t="s">
        <v>5001</v>
      </c>
      <c r="C6383" s="194">
        <v>42853</v>
      </c>
      <c r="D6383" s="194" t="s">
        <v>13930</v>
      </c>
      <c r="E6383" s="195" t="s">
        <v>3</v>
      </c>
      <c r="F6383" s="195">
        <v>1497416</v>
      </c>
      <c r="G6383" s="195"/>
      <c r="H6383" s="196" t="s">
        <v>13931</v>
      </c>
      <c r="I6383" s="197">
        <v>0</v>
      </c>
      <c r="J6383" s="197">
        <v>498</v>
      </c>
      <c r="K6383" s="198">
        <f t="shared" si="99"/>
        <v>498</v>
      </c>
      <c r="L6383" s="199" t="s">
        <v>1580</v>
      </c>
    </row>
    <row r="6384" spans="1:12" ht="33.75">
      <c r="A6384" s="200">
        <v>16</v>
      </c>
      <c r="B6384" s="193" t="s">
        <v>1405</v>
      </c>
      <c r="C6384" s="194">
        <v>42853</v>
      </c>
      <c r="D6384" s="194" t="s">
        <v>13932</v>
      </c>
      <c r="E6384" s="195" t="s">
        <v>3</v>
      </c>
      <c r="F6384" s="195">
        <v>1497421</v>
      </c>
      <c r="G6384" s="195"/>
      <c r="H6384" s="196" t="s">
        <v>13933</v>
      </c>
      <c r="I6384" s="197">
        <v>0</v>
      </c>
      <c r="J6384" s="197">
        <v>19</v>
      </c>
      <c r="K6384" s="198">
        <f t="shared" si="99"/>
        <v>19</v>
      </c>
      <c r="L6384" s="199" t="s">
        <v>1580</v>
      </c>
    </row>
    <row r="6385" spans="1:12" ht="33.75">
      <c r="A6385" s="200" t="s">
        <v>628</v>
      </c>
      <c r="B6385" s="193" t="s">
        <v>627</v>
      </c>
      <c r="C6385" s="194">
        <v>42853</v>
      </c>
      <c r="D6385" s="194" t="s">
        <v>13934</v>
      </c>
      <c r="E6385" s="195" t="s">
        <v>3</v>
      </c>
      <c r="F6385" s="195">
        <v>1497429</v>
      </c>
      <c r="G6385" s="195"/>
      <c r="H6385" s="196" t="s">
        <v>13935</v>
      </c>
      <c r="I6385" s="197">
        <v>0</v>
      </c>
      <c r="J6385" s="197">
        <v>30</v>
      </c>
      <c r="K6385" s="198">
        <f t="shared" si="99"/>
        <v>30</v>
      </c>
      <c r="L6385" s="199" t="s">
        <v>1580</v>
      </c>
    </row>
    <row r="6386" spans="1:12" ht="33.75">
      <c r="A6386" s="200" t="s">
        <v>628</v>
      </c>
      <c r="B6386" s="193" t="s">
        <v>627</v>
      </c>
      <c r="C6386" s="194">
        <v>42853</v>
      </c>
      <c r="D6386" s="194" t="s">
        <v>13936</v>
      </c>
      <c r="E6386" s="195" t="s">
        <v>3</v>
      </c>
      <c r="F6386" s="195">
        <v>1497431</v>
      </c>
      <c r="G6386" s="195"/>
      <c r="H6386" s="196" t="s">
        <v>13937</v>
      </c>
      <c r="I6386" s="197">
        <v>0</v>
      </c>
      <c r="J6386" s="197">
        <v>30</v>
      </c>
      <c r="K6386" s="198">
        <f t="shared" si="99"/>
        <v>30</v>
      </c>
      <c r="L6386" s="199" t="s">
        <v>1580</v>
      </c>
    </row>
    <row r="6387" spans="1:12" ht="22.5">
      <c r="A6387" s="200">
        <v>130</v>
      </c>
      <c r="B6387" s="193" t="s">
        <v>4832</v>
      </c>
      <c r="C6387" s="194">
        <v>42853</v>
      </c>
      <c r="D6387" s="194" t="s">
        <v>13938</v>
      </c>
      <c r="E6387" s="195" t="s">
        <v>3</v>
      </c>
      <c r="F6387" s="195">
        <v>1497434</v>
      </c>
      <c r="G6387" s="195"/>
      <c r="H6387" s="196" t="s">
        <v>13939</v>
      </c>
      <c r="I6387" s="197">
        <v>0</v>
      </c>
      <c r="J6387" s="197">
        <v>1113</v>
      </c>
      <c r="K6387" s="198">
        <f t="shared" si="99"/>
        <v>1113</v>
      </c>
      <c r="L6387" s="199" t="s">
        <v>1580</v>
      </c>
    </row>
    <row r="6388" spans="1:12">
      <c r="A6388" s="206"/>
      <c r="B6388" s="207"/>
      <c r="C6388" s="208"/>
      <c r="D6388" s="208"/>
      <c r="E6388" s="209"/>
      <c r="F6388" s="209"/>
      <c r="G6388" s="209"/>
      <c r="H6388" s="196"/>
      <c r="I6388" s="210"/>
      <c r="J6388" s="211"/>
      <c r="K6388" s="212"/>
      <c r="L6388" s="213"/>
    </row>
    <row r="6389" spans="1:12">
      <c r="H6389" s="205" t="s">
        <v>654</v>
      </c>
      <c r="I6389" s="214">
        <f>+SUBTOTAL(9,I9:I6387)</f>
        <v>2504491455.1999998</v>
      </c>
      <c r="J6389" s="214">
        <f>+SUBTOTAL(9,J9:J6387)</f>
        <v>736178042.74999988</v>
      </c>
    </row>
  </sheetData>
  <sheetProtection formatCells="0" formatColumns="0" formatRows="0" insertColumns="0" insertRows="0" sort="0" autoFilter="0" pivotTables="0"/>
  <autoFilter ref="A8:L6387"/>
  <sortState ref="A8:L14405">
    <sortCondition ref="A8:A14405"/>
    <sortCondition ref="D8:D14405"/>
    <sortCondition ref="F8:F14405"/>
  </sortState>
  <mergeCells count="4">
    <mergeCell ref="A1:K1"/>
    <mergeCell ref="A2:K2"/>
    <mergeCell ref="A3:K3"/>
    <mergeCell ref="A4:K4"/>
  </mergeCells>
  <pageMargins left="0.47244094488188981" right="0.39370078740157483" top="0.59055118110236227" bottom="0.23622047244094491" header="0.31496062992125984" footer="0.27559055118110237"/>
  <pageSetup scale="6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360"/>
  <sheetViews>
    <sheetView view="pageBreakPreview" zoomScaleNormal="85" zoomScaleSheetLayoutView="100" workbookViewId="0">
      <pane ySplit="8" topLeftCell="A9" activePane="bottomLeft" state="frozen"/>
      <selection pane="bottomLeft" activeCell="A9" sqref="A9"/>
    </sheetView>
  </sheetViews>
  <sheetFormatPr baseColWidth="10" defaultRowHeight="15" outlineLevelCol="1"/>
  <cols>
    <col min="1" max="1" width="6.5703125" customWidth="1"/>
    <col min="2" max="2" width="22.7109375" customWidth="1"/>
    <col min="3" max="3" width="11.7109375" customWidth="1"/>
    <col min="4" max="4" width="7.7109375" customWidth="1"/>
    <col min="5" max="5" width="9.7109375" customWidth="1"/>
    <col min="6" max="6" width="7.42578125" customWidth="1"/>
    <col min="7" max="7" width="61.7109375" customWidth="1"/>
    <col min="8" max="9" width="21.5703125" customWidth="1"/>
    <col min="10" max="10" width="21.5703125" hidden="1" customWidth="1" outlineLevel="1"/>
    <col min="11" max="11" width="21.5703125" customWidth="1" collapsed="1"/>
    <col min="12" max="12" width="21.5703125" customWidth="1"/>
    <col min="13" max="13" width="17.7109375" hidden="1" customWidth="1" outlineLevel="1"/>
    <col min="14" max="14" width="16.7109375" bestFit="1" customWidth="1" collapsed="1"/>
  </cols>
  <sheetData>
    <row r="1" spans="1:14">
      <c r="A1" s="285" t="s">
        <v>37</v>
      </c>
      <c r="B1" s="285"/>
      <c r="C1" s="285"/>
      <c r="D1" s="285"/>
      <c r="E1" s="285"/>
      <c r="F1" s="285"/>
      <c r="G1" s="285"/>
      <c r="H1" s="285"/>
      <c r="I1" s="285"/>
      <c r="J1" s="285"/>
      <c r="K1" s="285"/>
      <c r="L1" s="285"/>
      <c r="M1" s="104"/>
      <c r="N1" s="22"/>
    </row>
    <row r="2" spans="1:14">
      <c r="A2" s="285" t="s">
        <v>640</v>
      </c>
      <c r="B2" s="285"/>
      <c r="C2" s="285"/>
      <c r="D2" s="285"/>
      <c r="E2" s="285"/>
      <c r="F2" s="285"/>
      <c r="G2" s="285"/>
      <c r="H2" s="285"/>
      <c r="I2" s="285"/>
      <c r="J2" s="285"/>
      <c r="K2" s="285"/>
      <c r="L2" s="285"/>
      <c r="M2" s="104"/>
      <c r="N2" s="22"/>
    </row>
    <row r="3" spans="1:14">
      <c r="A3" s="285" t="s">
        <v>641</v>
      </c>
      <c r="B3" s="285"/>
      <c r="C3" s="285"/>
      <c r="D3" s="285"/>
      <c r="E3" s="285"/>
      <c r="F3" s="285"/>
      <c r="G3" s="285"/>
      <c r="H3" s="285"/>
      <c r="I3" s="285"/>
      <c r="J3" s="285"/>
      <c r="K3" s="285"/>
      <c r="L3" s="285"/>
      <c r="M3" s="104"/>
      <c r="N3" s="22"/>
    </row>
    <row r="4" spans="1:14">
      <c r="A4" s="285" t="str">
        <f>+'CUT Bs.'!A4:K4</f>
        <v>DESDE ENERO A ABRIL DE 2017</v>
      </c>
      <c r="B4" s="285"/>
      <c r="C4" s="285"/>
      <c r="D4" s="285"/>
      <c r="E4" s="285"/>
      <c r="F4" s="285"/>
      <c r="G4" s="285"/>
      <c r="H4" s="285"/>
      <c r="I4" s="285"/>
      <c r="J4" s="285"/>
      <c r="K4" s="285"/>
      <c r="L4" s="285"/>
      <c r="M4" s="104"/>
      <c r="N4" s="22"/>
    </row>
    <row r="5" spans="1:14">
      <c r="A5" s="105"/>
      <c r="B5" s="106"/>
      <c r="C5" s="106"/>
      <c r="D5" s="107"/>
      <c r="E5" s="108"/>
      <c r="F5" s="108"/>
      <c r="G5" s="108"/>
      <c r="H5" s="109"/>
      <c r="I5" s="109"/>
      <c r="J5" s="109"/>
      <c r="K5" s="110"/>
      <c r="L5" s="111"/>
      <c r="M5" s="111"/>
      <c r="N5" s="22"/>
    </row>
    <row r="6" spans="1:14">
      <c r="A6" s="112" t="str">
        <f>+'CUT Bs.'!A6</f>
        <v>ACTUALIZADO AL :  9-MAYO-2017</v>
      </c>
      <c r="B6" s="113"/>
      <c r="C6" s="113"/>
      <c r="D6" s="114"/>
      <c r="E6" s="115"/>
      <c r="F6" s="115"/>
      <c r="G6" s="115"/>
      <c r="H6" s="115"/>
      <c r="I6" s="115"/>
      <c r="J6" s="115"/>
      <c r="K6" s="116"/>
      <c r="L6" s="114"/>
      <c r="M6" s="114"/>
      <c r="N6" s="22"/>
    </row>
    <row r="7" spans="1:14">
      <c r="A7" s="22"/>
      <c r="B7" s="22"/>
      <c r="C7" s="105"/>
      <c r="D7" s="106"/>
      <c r="E7" s="106"/>
      <c r="F7" s="106"/>
      <c r="G7" s="107"/>
      <c r="H7" s="109"/>
      <c r="I7" s="109"/>
      <c r="J7" s="109"/>
      <c r="K7" s="109"/>
      <c r="L7" s="109"/>
      <c r="M7" s="109"/>
      <c r="N7" s="22"/>
    </row>
    <row r="8" spans="1:14" ht="22.5">
      <c r="A8" s="84" t="s">
        <v>40</v>
      </c>
      <c r="B8" s="117" t="s">
        <v>41</v>
      </c>
      <c r="C8" s="117" t="s">
        <v>42</v>
      </c>
      <c r="D8" s="118" t="s">
        <v>662</v>
      </c>
      <c r="E8" s="117" t="s">
        <v>642</v>
      </c>
      <c r="F8" s="117" t="s">
        <v>643</v>
      </c>
      <c r="G8" s="117" t="s">
        <v>44</v>
      </c>
      <c r="H8" s="119" t="s">
        <v>663</v>
      </c>
      <c r="I8" s="119" t="s">
        <v>664</v>
      </c>
      <c r="J8" s="120" t="s">
        <v>665</v>
      </c>
      <c r="K8" s="119" t="s">
        <v>666</v>
      </c>
      <c r="L8" s="119" t="s">
        <v>667</v>
      </c>
      <c r="M8" s="120" t="s">
        <v>668</v>
      </c>
      <c r="N8" s="117" t="s">
        <v>669</v>
      </c>
    </row>
    <row r="9" spans="1:14" ht="60" customHeight="1">
      <c r="A9" s="201" t="s">
        <v>629</v>
      </c>
      <c r="B9" s="202" t="s">
        <v>1357</v>
      </c>
      <c r="C9" s="194">
        <v>42738</v>
      </c>
      <c r="D9" s="195" t="s">
        <v>20</v>
      </c>
      <c r="E9" s="195">
        <v>8705</v>
      </c>
      <c r="F9" s="195"/>
      <c r="G9" s="203" t="s">
        <v>1579</v>
      </c>
      <c r="H9" s="197">
        <v>825503.91</v>
      </c>
      <c r="I9" s="197">
        <v>0</v>
      </c>
      <c r="J9" s="197">
        <v>825503.91</v>
      </c>
      <c r="K9" s="197">
        <v>5662956.8200000003</v>
      </c>
      <c r="L9" s="197">
        <v>0</v>
      </c>
      <c r="M9" s="197">
        <v>5662956.8200000003</v>
      </c>
      <c r="N9" s="199" t="s">
        <v>1580</v>
      </c>
    </row>
    <row r="10" spans="1:14" ht="60" customHeight="1">
      <c r="A10" s="201" t="s">
        <v>628</v>
      </c>
      <c r="B10" s="202" t="s">
        <v>72</v>
      </c>
      <c r="C10" s="194">
        <v>42741</v>
      </c>
      <c r="D10" s="195" t="s">
        <v>1276</v>
      </c>
      <c r="E10" s="195">
        <v>68986</v>
      </c>
      <c r="F10" s="195"/>
      <c r="G10" s="203" t="s">
        <v>1581</v>
      </c>
      <c r="H10" s="197">
        <v>0</v>
      </c>
      <c r="I10" s="197">
        <v>193583.33</v>
      </c>
      <c r="J10" s="197">
        <v>193583.33</v>
      </c>
      <c r="K10" s="197">
        <v>0</v>
      </c>
      <c r="L10" s="197">
        <v>1327981.6399999999</v>
      </c>
      <c r="M10" s="197">
        <v>1327981.6399999999</v>
      </c>
      <c r="N10" s="199" t="s">
        <v>1580</v>
      </c>
    </row>
    <row r="11" spans="1:14" ht="60" customHeight="1">
      <c r="A11" s="201">
        <v>47</v>
      </c>
      <c r="B11" s="202" t="s">
        <v>59</v>
      </c>
      <c r="C11" s="194">
        <v>42741</v>
      </c>
      <c r="D11" s="195" t="s">
        <v>6</v>
      </c>
      <c r="E11" s="195">
        <v>350797</v>
      </c>
      <c r="F11" s="195"/>
      <c r="G11" s="203" t="s">
        <v>1582</v>
      </c>
      <c r="H11" s="197">
        <v>0</v>
      </c>
      <c r="I11" s="197">
        <v>1340641.03</v>
      </c>
      <c r="J11" s="197">
        <v>1340641.03</v>
      </c>
      <c r="K11" s="197">
        <v>0</v>
      </c>
      <c r="L11" s="197">
        <v>9196797.4700000007</v>
      </c>
      <c r="M11" s="197">
        <v>9196797.4700000007</v>
      </c>
      <c r="N11" s="199" t="s">
        <v>1580</v>
      </c>
    </row>
    <row r="12" spans="1:14" ht="60" customHeight="1">
      <c r="A12" s="201">
        <v>513</v>
      </c>
      <c r="B12" s="202" t="s">
        <v>1583</v>
      </c>
      <c r="C12" s="194">
        <v>42741</v>
      </c>
      <c r="D12" s="195" t="s">
        <v>6</v>
      </c>
      <c r="E12" s="195">
        <v>786676</v>
      </c>
      <c r="F12" s="195"/>
      <c r="G12" s="203" t="s">
        <v>1584</v>
      </c>
      <c r="H12" s="197">
        <v>0</v>
      </c>
      <c r="I12" s="197">
        <v>52027.02</v>
      </c>
      <c r="J12" s="197">
        <v>52027.02</v>
      </c>
      <c r="K12" s="197">
        <v>0</v>
      </c>
      <c r="L12" s="197">
        <v>356905.36</v>
      </c>
      <c r="M12" s="197">
        <v>356905.36</v>
      </c>
      <c r="N12" s="199" t="s">
        <v>1580</v>
      </c>
    </row>
    <row r="13" spans="1:14" ht="60" customHeight="1">
      <c r="A13" s="201">
        <v>47</v>
      </c>
      <c r="B13" s="202" t="s">
        <v>59</v>
      </c>
      <c r="C13" s="194">
        <v>42741</v>
      </c>
      <c r="D13" s="195" t="s">
        <v>6</v>
      </c>
      <c r="E13" s="195">
        <v>876438</v>
      </c>
      <c r="F13" s="195"/>
      <c r="G13" s="203" t="s">
        <v>1585</v>
      </c>
      <c r="H13" s="197">
        <v>0</v>
      </c>
      <c r="I13" s="197">
        <v>1240865.31</v>
      </c>
      <c r="J13" s="197">
        <v>1240865.31</v>
      </c>
      <c r="K13" s="197">
        <v>0</v>
      </c>
      <c r="L13" s="197">
        <v>8512336.0299999993</v>
      </c>
      <c r="M13" s="197">
        <v>8512336.0299999993</v>
      </c>
      <c r="N13" s="199" t="s">
        <v>1580</v>
      </c>
    </row>
    <row r="14" spans="1:14" ht="60" customHeight="1">
      <c r="A14" s="201" t="s">
        <v>629</v>
      </c>
      <c r="B14" s="202" t="s">
        <v>1357</v>
      </c>
      <c r="C14" s="194">
        <v>42741</v>
      </c>
      <c r="D14" s="195" t="s">
        <v>20</v>
      </c>
      <c r="E14" s="195">
        <v>8785</v>
      </c>
      <c r="F14" s="195"/>
      <c r="G14" s="203" t="s">
        <v>1586</v>
      </c>
      <c r="H14" s="197">
        <v>2338401.31</v>
      </c>
      <c r="I14" s="197">
        <v>0</v>
      </c>
      <c r="J14" s="197">
        <v>2338401.31</v>
      </c>
      <c r="K14" s="197">
        <v>16041432.99</v>
      </c>
      <c r="L14" s="197">
        <v>0</v>
      </c>
      <c r="M14" s="197">
        <v>16041432.99</v>
      </c>
      <c r="N14" s="199" t="s">
        <v>1580</v>
      </c>
    </row>
    <row r="15" spans="1:14" ht="60" customHeight="1">
      <c r="A15" s="201" t="s">
        <v>629</v>
      </c>
      <c r="B15" s="202" t="s">
        <v>1357</v>
      </c>
      <c r="C15" s="194">
        <v>42741</v>
      </c>
      <c r="D15" s="195" t="s">
        <v>20</v>
      </c>
      <c r="E15" s="195">
        <v>8784</v>
      </c>
      <c r="F15" s="195"/>
      <c r="G15" s="203" t="s">
        <v>1587</v>
      </c>
      <c r="H15" s="197">
        <v>35829.879999999997</v>
      </c>
      <c r="I15" s="197">
        <v>0</v>
      </c>
      <c r="J15" s="197">
        <v>35829.879999999997</v>
      </c>
      <c r="K15" s="197">
        <v>245792.98</v>
      </c>
      <c r="L15" s="197">
        <v>0</v>
      </c>
      <c r="M15" s="197">
        <v>245792.98</v>
      </c>
      <c r="N15" s="199" t="s">
        <v>1580</v>
      </c>
    </row>
    <row r="16" spans="1:14" ht="60" customHeight="1">
      <c r="A16" s="201">
        <v>47</v>
      </c>
      <c r="B16" s="202" t="s">
        <v>1388</v>
      </c>
      <c r="C16" s="194">
        <v>42741</v>
      </c>
      <c r="D16" s="195" t="s">
        <v>11</v>
      </c>
      <c r="E16" s="195">
        <v>350797</v>
      </c>
      <c r="F16" s="195"/>
      <c r="G16" s="203" t="s">
        <v>1588</v>
      </c>
      <c r="H16" s="197">
        <v>7.29</v>
      </c>
      <c r="I16" s="197">
        <v>0</v>
      </c>
      <c r="J16" s="197">
        <v>7.29</v>
      </c>
      <c r="K16" s="197">
        <v>50.01</v>
      </c>
      <c r="L16" s="197">
        <v>0</v>
      </c>
      <c r="M16" s="197">
        <v>50.01</v>
      </c>
      <c r="N16" s="199" t="s">
        <v>1580</v>
      </c>
    </row>
    <row r="17" spans="1:14" ht="60" customHeight="1">
      <c r="A17" s="201">
        <v>47</v>
      </c>
      <c r="B17" s="202" t="s">
        <v>1388</v>
      </c>
      <c r="C17" s="194">
        <v>42741</v>
      </c>
      <c r="D17" s="195" t="s">
        <v>11</v>
      </c>
      <c r="E17" s="195">
        <v>876438</v>
      </c>
      <c r="F17" s="195"/>
      <c r="G17" s="203" t="s">
        <v>1589</v>
      </c>
      <c r="H17" s="197">
        <v>7.29</v>
      </c>
      <c r="I17" s="197">
        <v>0</v>
      </c>
      <c r="J17" s="197">
        <v>7.29</v>
      </c>
      <c r="K17" s="197">
        <v>50.01</v>
      </c>
      <c r="L17" s="197">
        <v>0</v>
      </c>
      <c r="M17" s="197">
        <v>50.01</v>
      </c>
      <c r="N17" s="199" t="s">
        <v>1580</v>
      </c>
    </row>
    <row r="18" spans="1:14" ht="60" customHeight="1">
      <c r="A18" s="201" t="s">
        <v>629</v>
      </c>
      <c r="B18" s="202" t="s">
        <v>1357</v>
      </c>
      <c r="C18" s="194">
        <v>42744</v>
      </c>
      <c r="D18" s="195" t="s">
        <v>20</v>
      </c>
      <c r="E18" s="195">
        <v>8753</v>
      </c>
      <c r="F18" s="195"/>
      <c r="G18" s="203" t="s">
        <v>1590</v>
      </c>
      <c r="H18" s="197">
        <v>756540.73</v>
      </c>
      <c r="I18" s="197">
        <v>0</v>
      </c>
      <c r="J18" s="197">
        <v>756540.73</v>
      </c>
      <c r="K18" s="197">
        <v>5189869.41</v>
      </c>
      <c r="L18" s="197">
        <v>0</v>
      </c>
      <c r="M18" s="197">
        <v>5189869.41</v>
      </c>
      <c r="N18" s="199" t="s">
        <v>1580</v>
      </c>
    </row>
    <row r="19" spans="1:14" ht="60" customHeight="1">
      <c r="A19" s="201" t="s">
        <v>629</v>
      </c>
      <c r="B19" s="202" t="s">
        <v>1357</v>
      </c>
      <c r="C19" s="194">
        <v>42744</v>
      </c>
      <c r="D19" s="195" t="s">
        <v>20</v>
      </c>
      <c r="E19" s="195">
        <v>8757</v>
      </c>
      <c r="F19" s="195"/>
      <c r="G19" s="203" t="s">
        <v>1591</v>
      </c>
      <c r="H19" s="197">
        <v>250472.32000000001</v>
      </c>
      <c r="I19" s="197">
        <v>0</v>
      </c>
      <c r="J19" s="197">
        <v>250472.32000000001</v>
      </c>
      <c r="K19" s="197">
        <v>1718240.12</v>
      </c>
      <c r="L19" s="197">
        <v>0</v>
      </c>
      <c r="M19" s="197">
        <v>1718240.12</v>
      </c>
      <c r="N19" s="199" t="s">
        <v>1580</v>
      </c>
    </row>
    <row r="20" spans="1:14" ht="60" customHeight="1">
      <c r="A20" s="201">
        <v>47</v>
      </c>
      <c r="B20" s="202" t="s">
        <v>1388</v>
      </c>
      <c r="C20" s="194">
        <v>42746</v>
      </c>
      <c r="D20" s="195" t="s">
        <v>6</v>
      </c>
      <c r="E20" s="195">
        <v>353642</v>
      </c>
      <c r="F20" s="195"/>
      <c r="G20" s="203" t="s">
        <v>1592</v>
      </c>
      <c r="H20" s="197">
        <v>0</v>
      </c>
      <c r="I20" s="197">
        <v>845811.16</v>
      </c>
      <c r="J20" s="197">
        <v>845811.16</v>
      </c>
      <c r="K20" s="197">
        <v>0</v>
      </c>
      <c r="L20" s="197">
        <v>5802264.5599999996</v>
      </c>
      <c r="M20" s="197">
        <v>5802264.5599999996</v>
      </c>
      <c r="N20" s="199" t="s">
        <v>1580</v>
      </c>
    </row>
    <row r="21" spans="1:14" ht="60" customHeight="1">
      <c r="A21" s="201" t="s">
        <v>629</v>
      </c>
      <c r="B21" s="202" t="s">
        <v>1357</v>
      </c>
      <c r="C21" s="194">
        <v>42746</v>
      </c>
      <c r="D21" s="195" t="s">
        <v>20</v>
      </c>
      <c r="E21" s="195">
        <v>8727</v>
      </c>
      <c r="F21" s="195"/>
      <c r="G21" s="203" t="s">
        <v>1593</v>
      </c>
      <c r="H21" s="197">
        <v>209279.34</v>
      </c>
      <c r="I21" s="197">
        <v>0</v>
      </c>
      <c r="J21" s="197">
        <v>209279.34</v>
      </c>
      <c r="K21" s="197">
        <v>1435656.27</v>
      </c>
      <c r="L21" s="197">
        <v>0</v>
      </c>
      <c r="M21" s="197">
        <v>1435656.27</v>
      </c>
      <c r="N21" s="199" t="s">
        <v>1580</v>
      </c>
    </row>
    <row r="22" spans="1:14" ht="60" customHeight="1">
      <c r="A22" s="201">
        <v>47</v>
      </c>
      <c r="B22" s="202" t="s">
        <v>1388</v>
      </c>
      <c r="C22" s="194">
        <v>42746</v>
      </c>
      <c r="D22" s="195" t="s">
        <v>11</v>
      </c>
      <c r="E22" s="195">
        <v>353642</v>
      </c>
      <c r="F22" s="195"/>
      <c r="G22" s="203" t="s">
        <v>1594</v>
      </c>
      <c r="H22" s="197">
        <v>7.29</v>
      </c>
      <c r="I22" s="197">
        <v>0</v>
      </c>
      <c r="J22" s="197">
        <v>7.29</v>
      </c>
      <c r="K22" s="197">
        <v>50.01</v>
      </c>
      <c r="L22" s="197">
        <v>0</v>
      </c>
      <c r="M22" s="197">
        <v>50.01</v>
      </c>
      <c r="N22" s="199" t="s">
        <v>1580</v>
      </c>
    </row>
    <row r="23" spans="1:14" ht="60" customHeight="1">
      <c r="A23" s="201" t="s">
        <v>628</v>
      </c>
      <c r="B23" s="202" t="s">
        <v>72</v>
      </c>
      <c r="C23" s="194">
        <v>42751</v>
      </c>
      <c r="D23" s="195" t="s">
        <v>23</v>
      </c>
      <c r="E23" s="195">
        <v>16459</v>
      </c>
      <c r="F23" s="195"/>
      <c r="G23" s="203" t="s">
        <v>1595</v>
      </c>
      <c r="H23" s="197">
        <v>0</v>
      </c>
      <c r="I23" s="197">
        <v>0</v>
      </c>
      <c r="J23" s="197">
        <v>0</v>
      </c>
      <c r="K23" s="197">
        <v>0</v>
      </c>
      <c r="L23" s="197">
        <v>0.03</v>
      </c>
      <c r="M23" s="197">
        <v>0.03</v>
      </c>
      <c r="N23" s="199" t="s">
        <v>1580</v>
      </c>
    </row>
    <row r="24" spans="1:14" ht="60" customHeight="1">
      <c r="A24" s="201" t="s">
        <v>629</v>
      </c>
      <c r="B24" s="202" t="s">
        <v>1357</v>
      </c>
      <c r="C24" s="194">
        <v>42751</v>
      </c>
      <c r="D24" s="195" t="s">
        <v>6</v>
      </c>
      <c r="E24" s="195">
        <v>356786</v>
      </c>
      <c r="F24" s="195"/>
      <c r="G24" s="203" t="s">
        <v>1596</v>
      </c>
      <c r="H24" s="197">
        <v>0</v>
      </c>
      <c r="I24" s="197">
        <v>87997.54</v>
      </c>
      <c r="J24" s="197">
        <v>87997.54</v>
      </c>
      <c r="K24" s="197">
        <v>0</v>
      </c>
      <c r="L24" s="197">
        <v>603663.12</v>
      </c>
      <c r="M24" s="197">
        <v>603663.12</v>
      </c>
      <c r="N24" s="199" t="s">
        <v>1580</v>
      </c>
    </row>
    <row r="25" spans="1:14" ht="60" customHeight="1">
      <c r="A25" s="201" t="s">
        <v>629</v>
      </c>
      <c r="B25" s="202" t="s">
        <v>1357</v>
      </c>
      <c r="C25" s="194">
        <v>42751</v>
      </c>
      <c r="D25" s="195" t="s">
        <v>6</v>
      </c>
      <c r="E25" s="195">
        <v>356787</v>
      </c>
      <c r="F25" s="195"/>
      <c r="G25" s="203" t="s">
        <v>1597</v>
      </c>
      <c r="H25" s="197">
        <v>0</v>
      </c>
      <c r="I25" s="197">
        <v>490.61</v>
      </c>
      <c r="J25" s="197">
        <v>490.61</v>
      </c>
      <c r="K25" s="197">
        <v>0</v>
      </c>
      <c r="L25" s="197">
        <v>3365.58</v>
      </c>
      <c r="M25" s="197">
        <v>3365.58</v>
      </c>
      <c r="N25" s="199" t="s">
        <v>1580</v>
      </c>
    </row>
    <row r="26" spans="1:14" ht="60" customHeight="1">
      <c r="A26" s="201" t="s">
        <v>629</v>
      </c>
      <c r="B26" s="202" t="s">
        <v>1357</v>
      </c>
      <c r="C26" s="194">
        <v>42751</v>
      </c>
      <c r="D26" s="195" t="s">
        <v>6</v>
      </c>
      <c r="E26" s="195">
        <v>877115</v>
      </c>
      <c r="F26" s="195"/>
      <c r="G26" s="203" t="s">
        <v>1598</v>
      </c>
      <c r="H26" s="197">
        <v>0</v>
      </c>
      <c r="I26" s="197">
        <v>45516.01</v>
      </c>
      <c r="J26" s="197">
        <v>45516.01</v>
      </c>
      <c r="K26" s="197">
        <v>0</v>
      </c>
      <c r="L26" s="197">
        <v>312239.83</v>
      </c>
      <c r="M26" s="197">
        <v>312239.83</v>
      </c>
      <c r="N26" s="199" t="s">
        <v>1580</v>
      </c>
    </row>
    <row r="27" spans="1:14" ht="60" customHeight="1">
      <c r="A27" s="201" t="s">
        <v>629</v>
      </c>
      <c r="B27" s="202" t="s">
        <v>1357</v>
      </c>
      <c r="C27" s="194">
        <v>42751</v>
      </c>
      <c r="D27" s="195" t="s">
        <v>13</v>
      </c>
      <c r="E27" s="195">
        <v>877086</v>
      </c>
      <c r="F27" s="195"/>
      <c r="G27" s="203" t="s">
        <v>1599</v>
      </c>
      <c r="H27" s="197">
        <v>6.74</v>
      </c>
      <c r="I27" s="197">
        <v>0</v>
      </c>
      <c r="J27" s="197">
        <v>6.74</v>
      </c>
      <c r="K27" s="197">
        <v>46.24</v>
      </c>
      <c r="L27" s="197">
        <v>0</v>
      </c>
      <c r="M27" s="197">
        <v>46.24</v>
      </c>
      <c r="N27" s="199" t="s">
        <v>1580</v>
      </c>
    </row>
    <row r="28" spans="1:14" ht="60" customHeight="1">
      <c r="A28" s="201">
        <v>291</v>
      </c>
      <c r="B28" s="202" t="s">
        <v>159</v>
      </c>
      <c r="C28" s="194">
        <v>42752</v>
      </c>
      <c r="D28" s="195" t="s">
        <v>6</v>
      </c>
      <c r="E28" s="195">
        <v>357918</v>
      </c>
      <c r="F28" s="195"/>
      <c r="G28" s="203" t="s">
        <v>1600</v>
      </c>
      <c r="H28" s="197">
        <v>0</v>
      </c>
      <c r="I28" s="197">
        <v>2140000</v>
      </c>
      <c r="J28" s="197">
        <v>2140000</v>
      </c>
      <c r="K28" s="197">
        <v>0</v>
      </c>
      <c r="L28" s="197">
        <v>14680400</v>
      </c>
      <c r="M28" s="197">
        <v>14680400</v>
      </c>
      <c r="N28" s="199" t="s">
        <v>1580</v>
      </c>
    </row>
    <row r="29" spans="1:14" ht="60" customHeight="1">
      <c r="A29" s="201" t="s">
        <v>628</v>
      </c>
      <c r="B29" s="202" t="s">
        <v>72</v>
      </c>
      <c r="C29" s="194">
        <v>42752</v>
      </c>
      <c r="D29" s="195" t="s">
        <v>23</v>
      </c>
      <c r="E29" s="195">
        <v>16464</v>
      </c>
      <c r="F29" s="195"/>
      <c r="G29" s="203" t="s">
        <v>1601</v>
      </c>
      <c r="H29" s="197">
        <v>0</v>
      </c>
      <c r="I29" s="197">
        <v>0</v>
      </c>
      <c r="J29" s="197">
        <v>0</v>
      </c>
      <c r="K29" s="197">
        <v>0.01</v>
      </c>
      <c r="L29" s="197">
        <v>0</v>
      </c>
      <c r="M29" s="197">
        <v>0.01</v>
      </c>
      <c r="N29" s="199" t="s">
        <v>1580</v>
      </c>
    </row>
    <row r="30" spans="1:14" ht="60" customHeight="1">
      <c r="A30" s="201" t="s">
        <v>629</v>
      </c>
      <c r="B30" s="202" t="s">
        <v>1357</v>
      </c>
      <c r="C30" s="194">
        <v>42752</v>
      </c>
      <c r="D30" s="195" t="s">
        <v>20</v>
      </c>
      <c r="E30" s="195">
        <v>8864</v>
      </c>
      <c r="F30" s="195"/>
      <c r="G30" s="203" t="s">
        <v>1602</v>
      </c>
      <c r="H30" s="197">
        <v>887343.47</v>
      </c>
      <c r="I30" s="197">
        <v>0</v>
      </c>
      <c r="J30" s="197">
        <v>887343.47</v>
      </c>
      <c r="K30" s="197">
        <v>6087176.2000000002</v>
      </c>
      <c r="L30" s="197">
        <v>0</v>
      </c>
      <c r="M30" s="197">
        <v>6087176.2000000002</v>
      </c>
      <c r="N30" s="199" t="s">
        <v>1580</v>
      </c>
    </row>
    <row r="31" spans="1:14" ht="60" customHeight="1">
      <c r="A31" s="201" t="s">
        <v>629</v>
      </c>
      <c r="B31" s="202" t="s">
        <v>1357</v>
      </c>
      <c r="C31" s="194">
        <v>42752</v>
      </c>
      <c r="D31" s="195" t="s">
        <v>20</v>
      </c>
      <c r="E31" s="195">
        <v>8848</v>
      </c>
      <c r="F31" s="195"/>
      <c r="G31" s="203" t="s">
        <v>1603</v>
      </c>
      <c r="H31" s="197">
        <v>853792.44</v>
      </c>
      <c r="I31" s="197">
        <v>0</v>
      </c>
      <c r="J31" s="197">
        <v>853792.44</v>
      </c>
      <c r="K31" s="197">
        <v>5857016.1399999997</v>
      </c>
      <c r="L31" s="197">
        <v>0</v>
      </c>
      <c r="M31" s="197">
        <v>5857016.1399999997</v>
      </c>
      <c r="N31" s="199" t="s">
        <v>1580</v>
      </c>
    </row>
    <row r="32" spans="1:14" ht="60" customHeight="1">
      <c r="A32" s="201" t="s">
        <v>629</v>
      </c>
      <c r="B32" s="202" t="s">
        <v>1357</v>
      </c>
      <c r="C32" s="194">
        <v>42752</v>
      </c>
      <c r="D32" s="195" t="s">
        <v>20</v>
      </c>
      <c r="E32" s="195">
        <v>8745</v>
      </c>
      <c r="F32" s="195"/>
      <c r="G32" s="203" t="s">
        <v>1604</v>
      </c>
      <c r="H32" s="197">
        <v>871433.58</v>
      </c>
      <c r="I32" s="197">
        <v>0</v>
      </c>
      <c r="J32" s="197">
        <v>871433.58</v>
      </c>
      <c r="K32" s="197">
        <v>5978034.3600000003</v>
      </c>
      <c r="L32" s="197">
        <v>0</v>
      </c>
      <c r="M32" s="197">
        <v>5978034.3600000003</v>
      </c>
      <c r="N32" s="199" t="s">
        <v>1580</v>
      </c>
    </row>
    <row r="33" spans="1:14" ht="60" customHeight="1">
      <c r="A33" s="201" t="s">
        <v>629</v>
      </c>
      <c r="B33" s="202" t="s">
        <v>1357</v>
      </c>
      <c r="C33" s="194">
        <v>42752</v>
      </c>
      <c r="D33" s="195" t="s">
        <v>20</v>
      </c>
      <c r="E33" s="195">
        <v>8749</v>
      </c>
      <c r="F33" s="195"/>
      <c r="G33" s="203" t="s">
        <v>1605</v>
      </c>
      <c r="H33" s="197">
        <v>289985.59999999998</v>
      </c>
      <c r="I33" s="197">
        <v>0</v>
      </c>
      <c r="J33" s="197">
        <v>289985.59999999998</v>
      </c>
      <c r="K33" s="197">
        <v>1989301.22</v>
      </c>
      <c r="L33" s="197">
        <v>0</v>
      </c>
      <c r="M33" s="197">
        <v>1989301.22</v>
      </c>
      <c r="N33" s="199" t="s">
        <v>1580</v>
      </c>
    </row>
    <row r="34" spans="1:14" ht="60" customHeight="1">
      <c r="A34" s="201" t="s">
        <v>629</v>
      </c>
      <c r="B34" s="202" t="s">
        <v>1357</v>
      </c>
      <c r="C34" s="194">
        <v>42752</v>
      </c>
      <c r="D34" s="195" t="s">
        <v>20</v>
      </c>
      <c r="E34" s="195">
        <v>8728</v>
      </c>
      <c r="F34" s="195"/>
      <c r="G34" s="203" t="s">
        <v>1606</v>
      </c>
      <c r="H34" s="197">
        <v>1190888.8999999999</v>
      </c>
      <c r="I34" s="197">
        <v>0</v>
      </c>
      <c r="J34" s="197">
        <v>1190888.8999999999</v>
      </c>
      <c r="K34" s="197">
        <v>8169497.8499999996</v>
      </c>
      <c r="L34" s="197">
        <v>0</v>
      </c>
      <c r="M34" s="197">
        <v>8169497.8499999996</v>
      </c>
      <c r="N34" s="199" t="s">
        <v>1580</v>
      </c>
    </row>
    <row r="35" spans="1:14" ht="60" customHeight="1">
      <c r="A35" s="201" t="s">
        <v>629</v>
      </c>
      <c r="B35" s="202" t="s">
        <v>1357</v>
      </c>
      <c r="C35" s="194">
        <v>42752</v>
      </c>
      <c r="D35" s="195" t="s">
        <v>20</v>
      </c>
      <c r="E35" s="195">
        <v>8800</v>
      </c>
      <c r="F35" s="195"/>
      <c r="G35" s="203" t="s">
        <v>1607</v>
      </c>
      <c r="H35" s="197">
        <v>2714.32</v>
      </c>
      <c r="I35" s="197">
        <v>0</v>
      </c>
      <c r="J35" s="197">
        <v>2714.32</v>
      </c>
      <c r="K35" s="197">
        <v>18620.240000000002</v>
      </c>
      <c r="L35" s="197">
        <v>0</v>
      </c>
      <c r="M35" s="197">
        <v>18620.240000000002</v>
      </c>
      <c r="N35" s="199" t="s">
        <v>1580</v>
      </c>
    </row>
    <row r="36" spans="1:14" ht="60" customHeight="1">
      <c r="A36" s="201" t="s">
        <v>629</v>
      </c>
      <c r="B36" s="202" t="s">
        <v>1357</v>
      </c>
      <c r="C36" s="194">
        <v>42752</v>
      </c>
      <c r="D36" s="195" t="s">
        <v>20</v>
      </c>
      <c r="E36" s="195">
        <v>8754</v>
      </c>
      <c r="F36" s="195"/>
      <c r="G36" s="203" t="s">
        <v>1608</v>
      </c>
      <c r="H36" s="197">
        <v>173603.20000000001</v>
      </c>
      <c r="I36" s="197">
        <v>0</v>
      </c>
      <c r="J36" s="197">
        <v>173603.20000000001</v>
      </c>
      <c r="K36" s="197">
        <v>1190917.95</v>
      </c>
      <c r="L36" s="197">
        <v>0</v>
      </c>
      <c r="M36" s="197">
        <v>1190917.95</v>
      </c>
      <c r="N36" s="199" t="s">
        <v>1580</v>
      </c>
    </row>
    <row r="37" spans="1:14" ht="60" customHeight="1">
      <c r="A37" s="201" t="s">
        <v>629</v>
      </c>
      <c r="B37" s="202" t="s">
        <v>1357</v>
      </c>
      <c r="C37" s="194">
        <v>42752</v>
      </c>
      <c r="D37" s="195" t="s">
        <v>20</v>
      </c>
      <c r="E37" s="195">
        <v>8722</v>
      </c>
      <c r="F37" s="195"/>
      <c r="G37" s="203" t="s">
        <v>1609</v>
      </c>
      <c r="H37" s="197">
        <v>33171.519999999997</v>
      </c>
      <c r="I37" s="197">
        <v>0</v>
      </c>
      <c r="J37" s="197">
        <v>33171.519999999997</v>
      </c>
      <c r="K37" s="197">
        <v>227556.63</v>
      </c>
      <c r="L37" s="197">
        <v>0</v>
      </c>
      <c r="M37" s="197">
        <v>227556.63</v>
      </c>
      <c r="N37" s="199" t="s">
        <v>1580</v>
      </c>
    </row>
    <row r="38" spans="1:14" ht="60" customHeight="1">
      <c r="A38" s="201" t="s">
        <v>629</v>
      </c>
      <c r="B38" s="202" t="s">
        <v>1357</v>
      </c>
      <c r="C38" s="194">
        <v>42752</v>
      </c>
      <c r="D38" s="195" t="s">
        <v>20</v>
      </c>
      <c r="E38" s="195">
        <v>8724</v>
      </c>
      <c r="F38" s="195"/>
      <c r="G38" s="203" t="s">
        <v>1610</v>
      </c>
      <c r="H38" s="197">
        <v>38781.06</v>
      </c>
      <c r="I38" s="197">
        <v>0</v>
      </c>
      <c r="J38" s="197">
        <v>38781.06</v>
      </c>
      <c r="K38" s="197">
        <v>266038.07</v>
      </c>
      <c r="L38" s="197">
        <v>0</v>
      </c>
      <c r="M38" s="197">
        <v>266038.07</v>
      </c>
      <c r="N38" s="199" t="s">
        <v>1580</v>
      </c>
    </row>
    <row r="39" spans="1:14" ht="60" customHeight="1">
      <c r="A39" s="201" t="s">
        <v>629</v>
      </c>
      <c r="B39" s="202" t="s">
        <v>1357</v>
      </c>
      <c r="C39" s="194">
        <v>42752</v>
      </c>
      <c r="D39" s="195" t="s">
        <v>20</v>
      </c>
      <c r="E39" s="195">
        <v>8723</v>
      </c>
      <c r="F39" s="195"/>
      <c r="G39" s="203" t="s">
        <v>1611</v>
      </c>
      <c r="H39" s="197">
        <v>24429.98</v>
      </c>
      <c r="I39" s="197">
        <v>0</v>
      </c>
      <c r="J39" s="197">
        <v>24429.98</v>
      </c>
      <c r="K39" s="197">
        <v>167589.66</v>
      </c>
      <c r="L39" s="197">
        <v>0</v>
      </c>
      <c r="M39" s="197">
        <v>167589.66</v>
      </c>
      <c r="N39" s="199" t="s">
        <v>1580</v>
      </c>
    </row>
    <row r="40" spans="1:14" ht="60" customHeight="1">
      <c r="A40" s="201" t="s">
        <v>629</v>
      </c>
      <c r="B40" s="202" t="s">
        <v>1357</v>
      </c>
      <c r="C40" s="194">
        <v>42752</v>
      </c>
      <c r="D40" s="195" t="s">
        <v>20</v>
      </c>
      <c r="E40" s="195">
        <v>8736</v>
      </c>
      <c r="F40" s="195"/>
      <c r="G40" s="203" t="s">
        <v>1612</v>
      </c>
      <c r="H40" s="197">
        <v>248860.93</v>
      </c>
      <c r="I40" s="197">
        <v>0</v>
      </c>
      <c r="J40" s="197">
        <v>248860.93</v>
      </c>
      <c r="K40" s="197">
        <v>1707185.98</v>
      </c>
      <c r="L40" s="197">
        <v>0</v>
      </c>
      <c r="M40" s="197">
        <v>1707185.98</v>
      </c>
      <c r="N40" s="199" t="s">
        <v>1580</v>
      </c>
    </row>
    <row r="41" spans="1:14" ht="60" customHeight="1">
      <c r="A41" s="201" t="s">
        <v>629</v>
      </c>
      <c r="B41" s="202" t="s">
        <v>1357</v>
      </c>
      <c r="C41" s="194">
        <v>42752</v>
      </c>
      <c r="D41" s="195" t="s">
        <v>20</v>
      </c>
      <c r="E41" s="195">
        <v>8737</v>
      </c>
      <c r="F41" s="195"/>
      <c r="G41" s="203" t="s">
        <v>1613</v>
      </c>
      <c r="H41" s="197">
        <v>83.47</v>
      </c>
      <c r="I41" s="197">
        <v>0</v>
      </c>
      <c r="J41" s="197">
        <v>83.47</v>
      </c>
      <c r="K41" s="197">
        <v>572.6</v>
      </c>
      <c r="L41" s="197">
        <v>0</v>
      </c>
      <c r="M41" s="197">
        <v>572.6</v>
      </c>
      <c r="N41" s="199" t="s">
        <v>1580</v>
      </c>
    </row>
    <row r="42" spans="1:14" ht="60" customHeight="1">
      <c r="A42" s="201" t="s">
        <v>629</v>
      </c>
      <c r="B42" s="202" t="s">
        <v>1357</v>
      </c>
      <c r="C42" s="194">
        <v>42752</v>
      </c>
      <c r="D42" s="195" t="s">
        <v>20</v>
      </c>
      <c r="E42" s="195">
        <v>8768</v>
      </c>
      <c r="F42" s="195"/>
      <c r="G42" s="203" t="s">
        <v>1614</v>
      </c>
      <c r="H42" s="197">
        <v>13400.83</v>
      </c>
      <c r="I42" s="197">
        <v>0</v>
      </c>
      <c r="J42" s="197">
        <v>13400.83</v>
      </c>
      <c r="K42" s="197">
        <v>91929.69</v>
      </c>
      <c r="L42" s="197">
        <v>0</v>
      </c>
      <c r="M42" s="197">
        <v>91929.69</v>
      </c>
      <c r="N42" s="199" t="s">
        <v>1580</v>
      </c>
    </row>
    <row r="43" spans="1:14" ht="60" customHeight="1">
      <c r="A43" s="201" t="s">
        <v>629</v>
      </c>
      <c r="B43" s="202" t="s">
        <v>1357</v>
      </c>
      <c r="C43" s="194">
        <v>42752</v>
      </c>
      <c r="D43" s="195" t="s">
        <v>20</v>
      </c>
      <c r="E43" s="195">
        <v>8862</v>
      </c>
      <c r="F43" s="195"/>
      <c r="G43" s="203" t="s">
        <v>1615</v>
      </c>
      <c r="H43" s="197">
        <v>55583.51</v>
      </c>
      <c r="I43" s="197">
        <v>0</v>
      </c>
      <c r="J43" s="197">
        <v>55583.51</v>
      </c>
      <c r="K43" s="197">
        <v>381302.88</v>
      </c>
      <c r="L43" s="197">
        <v>0</v>
      </c>
      <c r="M43" s="197">
        <v>381302.88</v>
      </c>
      <c r="N43" s="199" t="s">
        <v>1580</v>
      </c>
    </row>
    <row r="44" spans="1:14" ht="60" customHeight="1">
      <c r="A44" s="201" t="s">
        <v>628</v>
      </c>
      <c r="B44" s="202" t="s">
        <v>72</v>
      </c>
      <c r="C44" s="194">
        <v>42753</v>
      </c>
      <c r="D44" s="195" t="s">
        <v>3</v>
      </c>
      <c r="E44" s="195">
        <v>1467262</v>
      </c>
      <c r="F44" s="195"/>
      <c r="G44" s="203" t="s">
        <v>1616</v>
      </c>
      <c r="H44" s="197">
        <v>0</v>
      </c>
      <c r="I44" s="197">
        <v>35.159999999999997</v>
      </c>
      <c r="J44" s="197">
        <v>35.159999999999997</v>
      </c>
      <c r="K44" s="197">
        <v>0</v>
      </c>
      <c r="L44" s="197">
        <v>241.2</v>
      </c>
      <c r="M44" s="197">
        <v>241.2</v>
      </c>
      <c r="N44" s="199" t="s">
        <v>1580</v>
      </c>
    </row>
    <row r="45" spans="1:14" ht="60" customHeight="1">
      <c r="A45" s="201" t="s">
        <v>629</v>
      </c>
      <c r="B45" s="202" t="s">
        <v>1357</v>
      </c>
      <c r="C45" s="194">
        <v>42754</v>
      </c>
      <c r="D45" s="195" t="s">
        <v>20</v>
      </c>
      <c r="E45" s="195">
        <v>8924</v>
      </c>
      <c r="F45" s="195"/>
      <c r="G45" s="203" t="s">
        <v>1617</v>
      </c>
      <c r="H45" s="197">
        <v>72210.25</v>
      </c>
      <c r="I45" s="197">
        <v>0</v>
      </c>
      <c r="J45" s="197">
        <v>72210.25</v>
      </c>
      <c r="K45" s="197">
        <v>495362.32</v>
      </c>
      <c r="L45" s="197">
        <v>0</v>
      </c>
      <c r="M45" s="197">
        <v>495362.32</v>
      </c>
      <c r="N45" s="199" t="s">
        <v>1580</v>
      </c>
    </row>
    <row r="46" spans="1:14" ht="60" customHeight="1">
      <c r="A46" s="201" t="s">
        <v>629</v>
      </c>
      <c r="B46" s="202" t="s">
        <v>1357</v>
      </c>
      <c r="C46" s="194">
        <v>42754</v>
      </c>
      <c r="D46" s="195" t="s">
        <v>20</v>
      </c>
      <c r="E46" s="195">
        <v>8922</v>
      </c>
      <c r="F46" s="195"/>
      <c r="G46" s="203" t="s">
        <v>1618</v>
      </c>
      <c r="H46" s="197">
        <v>1821.11</v>
      </c>
      <c r="I46" s="197">
        <v>0</v>
      </c>
      <c r="J46" s="197">
        <v>1821.11</v>
      </c>
      <c r="K46" s="197">
        <v>12492.81</v>
      </c>
      <c r="L46" s="197">
        <v>0</v>
      </c>
      <c r="M46" s="197">
        <v>12492.81</v>
      </c>
      <c r="N46" s="199" t="s">
        <v>1580</v>
      </c>
    </row>
    <row r="47" spans="1:14" ht="60" customHeight="1">
      <c r="A47" s="201">
        <v>46</v>
      </c>
      <c r="B47" s="202" t="s">
        <v>58</v>
      </c>
      <c r="C47" s="194">
        <v>42754</v>
      </c>
      <c r="D47" s="195" t="s">
        <v>11</v>
      </c>
      <c r="E47" s="195">
        <v>877483</v>
      </c>
      <c r="F47" s="195"/>
      <c r="G47" s="203" t="s">
        <v>1619</v>
      </c>
      <c r="H47" s="197">
        <v>7.29</v>
      </c>
      <c r="I47" s="197">
        <v>0</v>
      </c>
      <c r="J47" s="197">
        <v>7.29</v>
      </c>
      <c r="K47" s="197">
        <v>50.01</v>
      </c>
      <c r="L47" s="197">
        <v>0</v>
      </c>
      <c r="M47" s="197">
        <v>50.01</v>
      </c>
      <c r="N47" s="199" t="s">
        <v>1580</v>
      </c>
    </row>
    <row r="48" spans="1:14" ht="60" customHeight="1">
      <c r="A48" s="201" t="s">
        <v>629</v>
      </c>
      <c r="B48" s="202" t="s">
        <v>1357</v>
      </c>
      <c r="C48" s="194">
        <v>42755</v>
      </c>
      <c r="D48" s="195" t="s">
        <v>20</v>
      </c>
      <c r="E48" s="195">
        <v>8755</v>
      </c>
      <c r="F48" s="195"/>
      <c r="G48" s="203" t="s">
        <v>1620</v>
      </c>
      <c r="H48" s="197">
        <v>2013368.89</v>
      </c>
      <c r="I48" s="197">
        <v>0</v>
      </c>
      <c r="J48" s="197">
        <v>2013368.89</v>
      </c>
      <c r="K48" s="197">
        <v>13811710.59</v>
      </c>
      <c r="L48" s="197">
        <v>0</v>
      </c>
      <c r="M48" s="197">
        <v>13811710.59</v>
      </c>
      <c r="N48" s="199" t="s">
        <v>1580</v>
      </c>
    </row>
    <row r="49" spans="1:14" ht="60" customHeight="1">
      <c r="A49" s="201" t="s">
        <v>629</v>
      </c>
      <c r="B49" s="202" t="s">
        <v>1357</v>
      </c>
      <c r="C49" s="194">
        <v>42755</v>
      </c>
      <c r="D49" s="195" t="s">
        <v>20</v>
      </c>
      <c r="E49" s="195">
        <v>8730</v>
      </c>
      <c r="F49" s="195"/>
      <c r="G49" s="203" t="s">
        <v>1621</v>
      </c>
      <c r="H49" s="197">
        <v>42271.58</v>
      </c>
      <c r="I49" s="197">
        <v>0</v>
      </c>
      <c r="J49" s="197">
        <v>42271.58</v>
      </c>
      <c r="K49" s="197">
        <v>289983.03999999998</v>
      </c>
      <c r="L49" s="197">
        <v>0</v>
      </c>
      <c r="M49" s="197">
        <v>289983.03999999998</v>
      </c>
      <c r="N49" s="199" t="s">
        <v>1580</v>
      </c>
    </row>
    <row r="50" spans="1:14" ht="60" customHeight="1">
      <c r="A50" s="201" t="s">
        <v>629</v>
      </c>
      <c r="B50" s="202" t="s">
        <v>1357</v>
      </c>
      <c r="C50" s="194">
        <v>42755</v>
      </c>
      <c r="D50" s="195" t="s">
        <v>13</v>
      </c>
      <c r="E50" s="195">
        <v>877550</v>
      </c>
      <c r="F50" s="195"/>
      <c r="G50" s="203" t="s">
        <v>1622</v>
      </c>
      <c r="H50" s="197">
        <v>20</v>
      </c>
      <c r="I50" s="197">
        <v>0</v>
      </c>
      <c r="J50" s="197">
        <v>20</v>
      </c>
      <c r="K50" s="197">
        <v>137.19999999999999</v>
      </c>
      <c r="L50" s="197">
        <v>0</v>
      </c>
      <c r="M50" s="197">
        <v>137.19999999999999</v>
      </c>
      <c r="N50" s="199" t="s">
        <v>1580</v>
      </c>
    </row>
    <row r="51" spans="1:14" ht="60" customHeight="1">
      <c r="A51" s="201">
        <v>15</v>
      </c>
      <c r="B51" s="202" t="s">
        <v>51</v>
      </c>
      <c r="C51" s="194">
        <v>42759</v>
      </c>
      <c r="D51" s="195" t="s">
        <v>6</v>
      </c>
      <c r="E51" s="195">
        <v>877623</v>
      </c>
      <c r="F51" s="195"/>
      <c r="G51" s="203" t="s">
        <v>1623</v>
      </c>
      <c r="H51" s="197">
        <v>0</v>
      </c>
      <c r="I51" s="197">
        <v>69967</v>
      </c>
      <c r="J51" s="197">
        <v>69967</v>
      </c>
      <c r="K51" s="197">
        <v>0</v>
      </c>
      <c r="L51" s="197">
        <v>479973.62</v>
      </c>
      <c r="M51" s="197">
        <v>479973.62</v>
      </c>
      <c r="N51" s="199" t="s">
        <v>1580</v>
      </c>
    </row>
    <row r="52" spans="1:14" ht="60" customHeight="1">
      <c r="A52" s="201" t="s">
        <v>629</v>
      </c>
      <c r="B52" s="202" t="s">
        <v>1357</v>
      </c>
      <c r="C52" s="194">
        <v>42759</v>
      </c>
      <c r="D52" s="195" t="s">
        <v>20</v>
      </c>
      <c r="E52" s="195">
        <v>8787</v>
      </c>
      <c r="F52" s="195"/>
      <c r="G52" s="203" t="s">
        <v>1624</v>
      </c>
      <c r="H52" s="197">
        <v>26653.54</v>
      </c>
      <c r="I52" s="197">
        <v>0</v>
      </c>
      <c r="J52" s="197">
        <v>26653.54</v>
      </c>
      <c r="K52" s="197">
        <v>182843.28</v>
      </c>
      <c r="L52" s="197">
        <v>0</v>
      </c>
      <c r="M52" s="197">
        <v>182843.28</v>
      </c>
      <c r="N52" s="199" t="s">
        <v>1580</v>
      </c>
    </row>
    <row r="53" spans="1:14" ht="60" customHeight="1">
      <c r="A53" s="201" t="s">
        <v>629</v>
      </c>
      <c r="B53" s="202" t="s">
        <v>1357</v>
      </c>
      <c r="C53" s="194">
        <v>42759</v>
      </c>
      <c r="D53" s="195" t="s">
        <v>20</v>
      </c>
      <c r="E53" s="195">
        <v>8786</v>
      </c>
      <c r="F53" s="195"/>
      <c r="G53" s="203" t="s">
        <v>1625</v>
      </c>
      <c r="H53" s="197">
        <v>1850821.61</v>
      </c>
      <c r="I53" s="197">
        <v>0</v>
      </c>
      <c r="J53" s="197">
        <v>1850821.61</v>
      </c>
      <c r="K53" s="197">
        <v>12696636.24</v>
      </c>
      <c r="L53" s="197">
        <v>0</v>
      </c>
      <c r="M53" s="197">
        <v>12696636.24</v>
      </c>
      <c r="N53" s="199" t="s">
        <v>1580</v>
      </c>
    </row>
    <row r="54" spans="1:14" ht="60" customHeight="1">
      <c r="A54" s="201">
        <v>15</v>
      </c>
      <c r="B54" s="202" t="s">
        <v>51</v>
      </c>
      <c r="C54" s="194">
        <v>42759</v>
      </c>
      <c r="D54" s="195" t="s">
        <v>11</v>
      </c>
      <c r="E54" s="195">
        <v>877623</v>
      </c>
      <c r="F54" s="195"/>
      <c r="G54" s="203" t="s">
        <v>1626</v>
      </c>
      <c r="H54" s="197">
        <v>7.29</v>
      </c>
      <c r="I54" s="197">
        <v>0</v>
      </c>
      <c r="J54" s="197">
        <v>7.29</v>
      </c>
      <c r="K54" s="197">
        <v>50.01</v>
      </c>
      <c r="L54" s="197">
        <v>0</v>
      </c>
      <c r="M54" s="197">
        <v>50.01</v>
      </c>
      <c r="N54" s="199" t="s">
        <v>1580</v>
      </c>
    </row>
    <row r="55" spans="1:14" ht="60" customHeight="1">
      <c r="A55" s="201" t="s">
        <v>629</v>
      </c>
      <c r="B55" s="202" t="s">
        <v>1357</v>
      </c>
      <c r="C55" s="194">
        <v>42760</v>
      </c>
      <c r="D55" s="195" t="s">
        <v>20</v>
      </c>
      <c r="E55" s="195">
        <v>8788</v>
      </c>
      <c r="F55" s="195"/>
      <c r="G55" s="203" t="s">
        <v>1627</v>
      </c>
      <c r="H55" s="197">
        <v>187534.71</v>
      </c>
      <c r="I55" s="197">
        <v>0</v>
      </c>
      <c r="J55" s="197">
        <v>187534.71</v>
      </c>
      <c r="K55" s="197">
        <v>1286488.1100000001</v>
      </c>
      <c r="L55" s="197">
        <v>0</v>
      </c>
      <c r="M55" s="197">
        <v>1286488.1100000001</v>
      </c>
      <c r="N55" s="199" t="s">
        <v>1580</v>
      </c>
    </row>
    <row r="56" spans="1:14" ht="60" customHeight="1">
      <c r="A56" s="201" t="s">
        <v>628</v>
      </c>
      <c r="B56" s="202" t="s">
        <v>72</v>
      </c>
      <c r="C56" s="194">
        <v>42761</v>
      </c>
      <c r="D56" s="195" t="s">
        <v>3</v>
      </c>
      <c r="E56" s="195">
        <v>1469588</v>
      </c>
      <c r="F56" s="195"/>
      <c r="G56" s="203" t="s">
        <v>1628</v>
      </c>
      <c r="H56" s="197">
        <v>0</v>
      </c>
      <c r="I56" s="197">
        <v>19927.54</v>
      </c>
      <c r="J56" s="197">
        <v>19927.54</v>
      </c>
      <c r="K56" s="197">
        <v>0</v>
      </c>
      <c r="L56" s="197">
        <v>136702.92000000001</v>
      </c>
      <c r="M56" s="197">
        <v>136702.92000000001</v>
      </c>
      <c r="N56" s="199" t="s">
        <v>1580</v>
      </c>
    </row>
    <row r="57" spans="1:14" ht="60" customHeight="1">
      <c r="A57" s="201" t="s">
        <v>629</v>
      </c>
      <c r="B57" s="202" t="s">
        <v>1357</v>
      </c>
      <c r="C57" s="194">
        <v>42761</v>
      </c>
      <c r="D57" s="195" t="s">
        <v>20</v>
      </c>
      <c r="E57" s="195">
        <v>8770</v>
      </c>
      <c r="F57" s="195"/>
      <c r="G57" s="203" t="s">
        <v>1629</v>
      </c>
      <c r="H57" s="197">
        <v>1375973.82</v>
      </c>
      <c r="I57" s="197">
        <v>0</v>
      </c>
      <c r="J57" s="197">
        <v>1375973.82</v>
      </c>
      <c r="K57" s="197">
        <v>9439180.4100000001</v>
      </c>
      <c r="L57" s="197">
        <v>0</v>
      </c>
      <c r="M57" s="197">
        <v>9439180.4100000001</v>
      </c>
      <c r="N57" s="199" t="s">
        <v>1580</v>
      </c>
    </row>
    <row r="58" spans="1:14" ht="60" customHeight="1">
      <c r="A58" s="201" t="s">
        <v>629</v>
      </c>
      <c r="B58" s="202" t="s">
        <v>1357</v>
      </c>
      <c r="C58" s="194">
        <v>42761</v>
      </c>
      <c r="D58" s="195" t="s">
        <v>20</v>
      </c>
      <c r="E58" s="195">
        <v>8772</v>
      </c>
      <c r="F58" s="195"/>
      <c r="G58" s="203" t="s">
        <v>1630</v>
      </c>
      <c r="H58" s="197">
        <v>2717539.68</v>
      </c>
      <c r="I58" s="197">
        <v>0</v>
      </c>
      <c r="J58" s="197">
        <v>2717539.68</v>
      </c>
      <c r="K58" s="197">
        <v>18642322.199999999</v>
      </c>
      <c r="L58" s="197">
        <v>0</v>
      </c>
      <c r="M58" s="197">
        <v>18642322.199999999</v>
      </c>
      <c r="N58" s="199" t="s">
        <v>1580</v>
      </c>
    </row>
    <row r="59" spans="1:14" ht="60" customHeight="1">
      <c r="A59" s="201" t="s">
        <v>629</v>
      </c>
      <c r="B59" s="202" t="s">
        <v>1357</v>
      </c>
      <c r="C59" s="194">
        <v>42761</v>
      </c>
      <c r="D59" s="195" t="s">
        <v>20</v>
      </c>
      <c r="E59" s="195">
        <v>8771</v>
      </c>
      <c r="F59" s="195"/>
      <c r="G59" s="203" t="s">
        <v>1631</v>
      </c>
      <c r="H59" s="197">
        <v>1033822.88</v>
      </c>
      <c r="I59" s="197">
        <v>0</v>
      </c>
      <c r="J59" s="197">
        <v>1033822.88</v>
      </c>
      <c r="K59" s="197">
        <v>7092024.96</v>
      </c>
      <c r="L59" s="197">
        <v>0</v>
      </c>
      <c r="M59" s="197">
        <v>7092024.96</v>
      </c>
      <c r="N59" s="199" t="s">
        <v>1580</v>
      </c>
    </row>
    <row r="60" spans="1:14" ht="60" customHeight="1">
      <c r="A60" s="201" t="s">
        <v>629</v>
      </c>
      <c r="B60" s="202" t="s">
        <v>1357</v>
      </c>
      <c r="C60" s="194">
        <v>42762</v>
      </c>
      <c r="D60" s="195" t="s">
        <v>20</v>
      </c>
      <c r="E60" s="195">
        <v>8777</v>
      </c>
      <c r="F60" s="195"/>
      <c r="G60" s="203" t="s">
        <v>1632</v>
      </c>
      <c r="H60" s="197">
        <v>11424.25</v>
      </c>
      <c r="I60" s="197">
        <v>0</v>
      </c>
      <c r="J60" s="197">
        <v>11424.25</v>
      </c>
      <c r="K60" s="197">
        <v>78370.36</v>
      </c>
      <c r="L60" s="197">
        <v>0</v>
      </c>
      <c r="M60" s="197">
        <v>78370.36</v>
      </c>
      <c r="N60" s="199" t="s">
        <v>1580</v>
      </c>
    </row>
    <row r="61" spans="1:14" ht="60" customHeight="1">
      <c r="A61" s="201" t="s">
        <v>629</v>
      </c>
      <c r="B61" s="202" t="s">
        <v>1357</v>
      </c>
      <c r="C61" s="194">
        <v>42765</v>
      </c>
      <c r="D61" s="195" t="s">
        <v>20</v>
      </c>
      <c r="E61" s="195">
        <v>8731</v>
      </c>
      <c r="F61" s="195"/>
      <c r="G61" s="203" t="s">
        <v>1633</v>
      </c>
      <c r="H61" s="197">
        <v>667670.43000000005</v>
      </c>
      <c r="I61" s="197">
        <v>0</v>
      </c>
      <c r="J61" s="197">
        <v>667670.43000000005</v>
      </c>
      <c r="K61" s="197">
        <v>4580219.1500000004</v>
      </c>
      <c r="L61" s="197">
        <v>0</v>
      </c>
      <c r="M61" s="197">
        <v>4580219.1500000004</v>
      </c>
      <c r="N61" s="199" t="s">
        <v>1580</v>
      </c>
    </row>
    <row r="62" spans="1:14" ht="60" customHeight="1">
      <c r="A62" s="201" t="s">
        <v>629</v>
      </c>
      <c r="B62" s="202" t="s">
        <v>1357</v>
      </c>
      <c r="C62" s="194">
        <v>42765</v>
      </c>
      <c r="D62" s="195" t="s">
        <v>20</v>
      </c>
      <c r="E62" s="195">
        <v>8790</v>
      </c>
      <c r="F62" s="195"/>
      <c r="G62" s="203" t="s">
        <v>1634</v>
      </c>
      <c r="H62" s="197">
        <v>227899.22</v>
      </c>
      <c r="I62" s="197">
        <v>0</v>
      </c>
      <c r="J62" s="197">
        <v>227899.22</v>
      </c>
      <c r="K62" s="197">
        <v>1563388.65</v>
      </c>
      <c r="L62" s="197">
        <v>0</v>
      </c>
      <c r="M62" s="197">
        <v>1563388.65</v>
      </c>
      <c r="N62" s="199" t="s">
        <v>1580</v>
      </c>
    </row>
    <row r="63" spans="1:14" ht="60" customHeight="1">
      <c r="A63" s="201" t="s">
        <v>629</v>
      </c>
      <c r="B63" s="202" t="s">
        <v>1357</v>
      </c>
      <c r="C63" s="194">
        <v>42765</v>
      </c>
      <c r="D63" s="195" t="s">
        <v>20</v>
      </c>
      <c r="E63" s="195">
        <v>8789</v>
      </c>
      <c r="F63" s="195"/>
      <c r="G63" s="203" t="s">
        <v>1635</v>
      </c>
      <c r="H63" s="197">
        <v>6692.33</v>
      </c>
      <c r="I63" s="197">
        <v>0</v>
      </c>
      <c r="J63" s="197">
        <v>6692.33</v>
      </c>
      <c r="K63" s="197">
        <v>45909.38</v>
      </c>
      <c r="L63" s="197">
        <v>0</v>
      </c>
      <c r="M63" s="197">
        <v>45909.38</v>
      </c>
      <c r="N63" s="199" t="s">
        <v>1580</v>
      </c>
    </row>
    <row r="64" spans="1:14" ht="60" customHeight="1">
      <c r="A64" s="201" t="s">
        <v>629</v>
      </c>
      <c r="B64" s="202" t="s">
        <v>1357</v>
      </c>
      <c r="C64" s="194">
        <v>42765</v>
      </c>
      <c r="D64" s="195" t="s">
        <v>20</v>
      </c>
      <c r="E64" s="195">
        <v>8732</v>
      </c>
      <c r="F64" s="195"/>
      <c r="G64" s="203" t="s">
        <v>1636</v>
      </c>
      <c r="H64" s="197">
        <v>11334.62</v>
      </c>
      <c r="I64" s="197">
        <v>0</v>
      </c>
      <c r="J64" s="197">
        <v>11334.62</v>
      </c>
      <c r="K64" s="197">
        <v>77755.490000000005</v>
      </c>
      <c r="L64" s="197">
        <v>0</v>
      </c>
      <c r="M64" s="197">
        <v>77755.490000000005</v>
      </c>
      <c r="N64" s="199" t="s">
        <v>1580</v>
      </c>
    </row>
    <row r="65" spans="1:14" ht="60" customHeight="1">
      <c r="A65" s="201" t="s">
        <v>629</v>
      </c>
      <c r="B65" s="202" t="s">
        <v>1357</v>
      </c>
      <c r="C65" s="194">
        <v>42766</v>
      </c>
      <c r="D65" s="195" t="s">
        <v>20</v>
      </c>
      <c r="E65" s="195">
        <v>8778</v>
      </c>
      <c r="F65" s="195"/>
      <c r="G65" s="203" t="s">
        <v>1637</v>
      </c>
      <c r="H65" s="197">
        <v>961982.88</v>
      </c>
      <c r="I65" s="197">
        <v>0</v>
      </c>
      <c r="J65" s="197">
        <v>961982.88</v>
      </c>
      <c r="K65" s="197">
        <v>6599202.5599999996</v>
      </c>
      <c r="L65" s="197">
        <v>0</v>
      </c>
      <c r="M65" s="197">
        <v>6599202.5599999996</v>
      </c>
      <c r="N65" s="199" t="s">
        <v>1580</v>
      </c>
    </row>
    <row r="66" spans="1:14" ht="60" customHeight="1">
      <c r="A66" s="201">
        <v>66</v>
      </c>
      <c r="B66" s="202" t="s">
        <v>1500</v>
      </c>
      <c r="C66" s="194">
        <v>42768</v>
      </c>
      <c r="D66" s="195" t="s">
        <v>6</v>
      </c>
      <c r="E66" s="195">
        <v>878700</v>
      </c>
      <c r="F66" s="195"/>
      <c r="G66" s="203" t="s">
        <v>1638</v>
      </c>
      <c r="H66" s="197">
        <v>0</v>
      </c>
      <c r="I66" s="197">
        <v>160000</v>
      </c>
      <c r="J66" s="197">
        <v>160000</v>
      </c>
      <c r="K66" s="197">
        <v>0</v>
      </c>
      <c r="L66" s="197">
        <v>1097600</v>
      </c>
      <c r="M66" s="197">
        <v>1097600</v>
      </c>
      <c r="N66" s="199" t="s">
        <v>1580</v>
      </c>
    </row>
    <row r="67" spans="1:14" ht="60" customHeight="1">
      <c r="A67" s="201">
        <v>66</v>
      </c>
      <c r="B67" s="202" t="s">
        <v>1500</v>
      </c>
      <c r="C67" s="194">
        <v>42768</v>
      </c>
      <c r="D67" s="195" t="s">
        <v>11</v>
      </c>
      <c r="E67" s="195">
        <v>878700</v>
      </c>
      <c r="F67" s="195"/>
      <c r="G67" s="203" t="s">
        <v>1639</v>
      </c>
      <c r="H67" s="197">
        <v>7.29</v>
      </c>
      <c r="I67" s="197">
        <v>0</v>
      </c>
      <c r="J67" s="197">
        <v>7.29</v>
      </c>
      <c r="K67" s="197">
        <v>50.01</v>
      </c>
      <c r="L67" s="197">
        <v>0</v>
      </c>
      <c r="M67" s="197">
        <v>50.01</v>
      </c>
      <c r="N67" s="199" t="s">
        <v>1580</v>
      </c>
    </row>
    <row r="68" spans="1:14" ht="60" customHeight="1">
      <c r="A68" s="201" t="s">
        <v>629</v>
      </c>
      <c r="B68" s="202" t="s">
        <v>1357</v>
      </c>
      <c r="C68" s="194">
        <v>42769</v>
      </c>
      <c r="D68" s="195" t="s">
        <v>20</v>
      </c>
      <c r="E68" s="195">
        <v>9004</v>
      </c>
      <c r="F68" s="195"/>
      <c r="G68" s="203" t="s">
        <v>1640</v>
      </c>
      <c r="H68" s="197">
        <v>547494.38</v>
      </c>
      <c r="I68" s="197">
        <v>0</v>
      </c>
      <c r="J68" s="197">
        <v>547494.38</v>
      </c>
      <c r="K68" s="197">
        <v>3755811.45</v>
      </c>
      <c r="L68" s="197">
        <v>0</v>
      </c>
      <c r="M68" s="197">
        <v>3755811.45</v>
      </c>
      <c r="N68" s="199" t="s">
        <v>1580</v>
      </c>
    </row>
    <row r="69" spans="1:14" ht="60" customHeight="1">
      <c r="A69" s="201" t="s">
        <v>629</v>
      </c>
      <c r="B69" s="202" t="s">
        <v>1357</v>
      </c>
      <c r="C69" s="194">
        <v>42769</v>
      </c>
      <c r="D69" s="195" t="s">
        <v>20</v>
      </c>
      <c r="E69" s="195">
        <v>8911</v>
      </c>
      <c r="F69" s="195"/>
      <c r="G69" s="203" t="s">
        <v>1641</v>
      </c>
      <c r="H69" s="197">
        <v>125669.33</v>
      </c>
      <c r="I69" s="197">
        <v>0</v>
      </c>
      <c r="J69" s="197">
        <v>125669.33</v>
      </c>
      <c r="K69" s="197">
        <v>862091.6</v>
      </c>
      <c r="L69" s="197">
        <v>0</v>
      </c>
      <c r="M69" s="197">
        <v>862091.6</v>
      </c>
      <c r="N69" s="199" t="s">
        <v>1580</v>
      </c>
    </row>
    <row r="70" spans="1:14" ht="60" customHeight="1">
      <c r="A70" s="201" t="s">
        <v>629</v>
      </c>
      <c r="B70" s="202" t="s">
        <v>1357</v>
      </c>
      <c r="C70" s="194">
        <v>42769</v>
      </c>
      <c r="D70" s="195" t="s">
        <v>20</v>
      </c>
      <c r="E70" s="195">
        <v>8910</v>
      </c>
      <c r="F70" s="195"/>
      <c r="G70" s="203" t="s">
        <v>1642</v>
      </c>
      <c r="H70" s="197">
        <v>152302.35999999999</v>
      </c>
      <c r="I70" s="197">
        <v>0</v>
      </c>
      <c r="J70" s="197">
        <v>152302.35999999999</v>
      </c>
      <c r="K70" s="197">
        <v>1044794.19</v>
      </c>
      <c r="L70" s="197">
        <v>0</v>
      </c>
      <c r="M70" s="197">
        <v>1044794.19</v>
      </c>
      <c r="N70" s="199" t="s">
        <v>1580</v>
      </c>
    </row>
    <row r="71" spans="1:14" ht="60" customHeight="1">
      <c r="A71" s="201" t="s">
        <v>629</v>
      </c>
      <c r="B71" s="202" t="s">
        <v>1357</v>
      </c>
      <c r="C71" s="194">
        <v>42772</v>
      </c>
      <c r="D71" s="195" t="s">
        <v>20</v>
      </c>
      <c r="E71" s="195">
        <v>8908</v>
      </c>
      <c r="F71" s="195"/>
      <c r="G71" s="203" t="s">
        <v>1643</v>
      </c>
      <c r="H71" s="197">
        <v>23158.66</v>
      </c>
      <c r="I71" s="197">
        <v>0</v>
      </c>
      <c r="J71" s="197">
        <v>23158.66</v>
      </c>
      <c r="K71" s="197">
        <v>158868.41</v>
      </c>
      <c r="L71" s="197">
        <v>0</v>
      </c>
      <c r="M71" s="197">
        <v>158868.41</v>
      </c>
      <c r="N71" s="199" t="s">
        <v>1580</v>
      </c>
    </row>
    <row r="72" spans="1:14" ht="60" customHeight="1">
      <c r="A72" s="201" t="s">
        <v>629</v>
      </c>
      <c r="B72" s="202" t="s">
        <v>1357</v>
      </c>
      <c r="C72" s="194">
        <v>42772</v>
      </c>
      <c r="D72" s="195" t="s">
        <v>20</v>
      </c>
      <c r="E72" s="195">
        <v>8966</v>
      </c>
      <c r="F72" s="195"/>
      <c r="G72" s="203" t="s">
        <v>1644</v>
      </c>
      <c r="H72" s="197">
        <v>75907.350000000006</v>
      </c>
      <c r="I72" s="197">
        <v>0</v>
      </c>
      <c r="J72" s="197">
        <v>75907.350000000006</v>
      </c>
      <c r="K72" s="197">
        <v>520724.42</v>
      </c>
      <c r="L72" s="197">
        <v>0</v>
      </c>
      <c r="M72" s="197">
        <v>520724.42</v>
      </c>
      <c r="N72" s="199" t="s">
        <v>1580</v>
      </c>
    </row>
    <row r="73" spans="1:14" ht="60" customHeight="1">
      <c r="A73" s="201" t="s">
        <v>628</v>
      </c>
      <c r="B73" s="202" t="s">
        <v>72</v>
      </c>
      <c r="C73" s="194">
        <v>42774</v>
      </c>
      <c r="D73" s="195" t="s">
        <v>23</v>
      </c>
      <c r="E73" s="195">
        <v>16527</v>
      </c>
      <c r="F73" s="195"/>
      <c r="G73" s="203" t="s">
        <v>1645</v>
      </c>
      <c r="H73" s="197">
        <v>0</v>
      </c>
      <c r="I73" s="197">
        <v>0</v>
      </c>
      <c r="J73" s="197">
        <v>0</v>
      </c>
      <c r="K73" s="197">
        <v>0</v>
      </c>
      <c r="L73" s="197">
        <v>0.01</v>
      </c>
      <c r="M73" s="197">
        <v>0.01</v>
      </c>
      <c r="N73" s="199" t="s">
        <v>1580</v>
      </c>
    </row>
    <row r="74" spans="1:14" ht="60" customHeight="1">
      <c r="A74" s="201">
        <v>86</v>
      </c>
      <c r="B74" s="202" t="s">
        <v>69</v>
      </c>
      <c r="C74" s="194">
        <v>42774</v>
      </c>
      <c r="D74" s="195" t="s">
        <v>6</v>
      </c>
      <c r="E74" s="195">
        <v>374788</v>
      </c>
      <c r="F74" s="195"/>
      <c r="G74" s="203" t="s">
        <v>1646</v>
      </c>
      <c r="H74" s="197">
        <v>0</v>
      </c>
      <c r="I74" s="197">
        <v>727314.86</v>
      </c>
      <c r="J74" s="197">
        <v>727314.86</v>
      </c>
      <c r="K74" s="197">
        <v>0</v>
      </c>
      <c r="L74" s="197">
        <v>4989379.9400000004</v>
      </c>
      <c r="M74" s="197">
        <v>4989379.9400000004</v>
      </c>
      <c r="N74" s="199" t="s">
        <v>1580</v>
      </c>
    </row>
    <row r="75" spans="1:14" ht="60" customHeight="1">
      <c r="A75" s="201">
        <v>86</v>
      </c>
      <c r="B75" s="202" t="s">
        <v>69</v>
      </c>
      <c r="C75" s="194">
        <v>42774</v>
      </c>
      <c r="D75" s="195" t="s">
        <v>6</v>
      </c>
      <c r="E75" s="195">
        <v>879325</v>
      </c>
      <c r="F75" s="195"/>
      <c r="G75" s="203" t="s">
        <v>1647</v>
      </c>
      <c r="H75" s="197">
        <v>0</v>
      </c>
      <c r="I75" s="197">
        <v>79407.199999999997</v>
      </c>
      <c r="J75" s="197">
        <v>79407.199999999997</v>
      </c>
      <c r="K75" s="197">
        <v>0</v>
      </c>
      <c r="L75" s="197">
        <v>544733.39</v>
      </c>
      <c r="M75" s="197">
        <v>544733.39</v>
      </c>
      <c r="N75" s="199" t="s">
        <v>1580</v>
      </c>
    </row>
    <row r="76" spans="1:14" ht="60" customHeight="1">
      <c r="A76" s="201" t="s">
        <v>629</v>
      </c>
      <c r="B76" s="202" t="s">
        <v>1357</v>
      </c>
      <c r="C76" s="194">
        <v>42774</v>
      </c>
      <c r="D76" s="195" t="s">
        <v>6</v>
      </c>
      <c r="E76" s="195">
        <v>374790</v>
      </c>
      <c r="F76" s="195"/>
      <c r="G76" s="203" t="s">
        <v>1648</v>
      </c>
      <c r="H76" s="197">
        <v>0</v>
      </c>
      <c r="I76" s="197">
        <v>183490.35</v>
      </c>
      <c r="J76" s="197">
        <v>183490.35</v>
      </c>
      <c r="K76" s="197">
        <v>0</v>
      </c>
      <c r="L76" s="197">
        <v>1258743.8</v>
      </c>
      <c r="M76" s="197">
        <v>1258743.8</v>
      </c>
      <c r="N76" s="199" t="s">
        <v>1580</v>
      </c>
    </row>
    <row r="77" spans="1:14" ht="60" customHeight="1">
      <c r="A77" s="201" t="s">
        <v>629</v>
      </c>
      <c r="B77" s="202" t="s">
        <v>1357</v>
      </c>
      <c r="C77" s="194">
        <v>42774</v>
      </c>
      <c r="D77" s="195" t="s">
        <v>20</v>
      </c>
      <c r="E77" s="195">
        <v>8913</v>
      </c>
      <c r="F77" s="195"/>
      <c r="G77" s="203" t="s">
        <v>1649</v>
      </c>
      <c r="H77" s="197">
        <v>282315.34999999998</v>
      </c>
      <c r="I77" s="197">
        <v>0</v>
      </c>
      <c r="J77" s="197">
        <v>282315.34999999998</v>
      </c>
      <c r="K77" s="197">
        <v>1936683.3</v>
      </c>
      <c r="L77" s="197">
        <v>0</v>
      </c>
      <c r="M77" s="197">
        <v>1936683.3</v>
      </c>
      <c r="N77" s="199" t="s">
        <v>1580</v>
      </c>
    </row>
    <row r="78" spans="1:14" ht="60" customHeight="1">
      <c r="A78" s="201">
        <v>86</v>
      </c>
      <c r="B78" s="202" t="s">
        <v>69</v>
      </c>
      <c r="C78" s="194">
        <v>42774</v>
      </c>
      <c r="D78" s="195" t="s">
        <v>11</v>
      </c>
      <c r="E78" s="195">
        <v>374788</v>
      </c>
      <c r="F78" s="195"/>
      <c r="G78" s="203" t="s">
        <v>1650</v>
      </c>
      <c r="H78" s="197">
        <v>7.29</v>
      </c>
      <c r="I78" s="197">
        <v>0</v>
      </c>
      <c r="J78" s="197">
        <v>7.29</v>
      </c>
      <c r="K78" s="197">
        <v>50.01</v>
      </c>
      <c r="L78" s="197">
        <v>0</v>
      </c>
      <c r="M78" s="197">
        <v>50.01</v>
      </c>
      <c r="N78" s="199" t="s">
        <v>1580</v>
      </c>
    </row>
    <row r="79" spans="1:14" ht="60" customHeight="1">
      <c r="A79" s="201" t="s">
        <v>629</v>
      </c>
      <c r="B79" s="202" t="s">
        <v>1357</v>
      </c>
      <c r="C79" s="194">
        <v>42774</v>
      </c>
      <c r="D79" s="195" t="s">
        <v>20</v>
      </c>
      <c r="E79" s="195">
        <v>8914</v>
      </c>
      <c r="F79" s="195"/>
      <c r="G79" s="203" t="s">
        <v>1651</v>
      </c>
      <c r="H79" s="197">
        <v>448264.72</v>
      </c>
      <c r="I79" s="197">
        <v>0</v>
      </c>
      <c r="J79" s="197">
        <v>448264.72</v>
      </c>
      <c r="K79" s="197">
        <v>3075095.98</v>
      </c>
      <c r="L79" s="197">
        <v>0</v>
      </c>
      <c r="M79" s="197">
        <v>3075095.98</v>
      </c>
      <c r="N79" s="199" t="s">
        <v>1580</v>
      </c>
    </row>
    <row r="80" spans="1:14" ht="60" customHeight="1">
      <c r="A80" s="201">
        <v>86</v>
      </c>
      <c r="B80" s="202" t="s">
        <v>69</v>
      </c>
      <c r="C80" s="194">
        <v>42774</v>
      </c>
      <c r="D80" s="195" t="s">
        <v>11</v>
      </c>
      <c r="E80" s="195">
        <v>879325</v>
      </c>
      <c r="F80" s="195"/>
      <c r="G80" s="203" t="s">
        <v>1652</v>
      </c>
      <c r="H80" s="197">
        <v>7.29</v>
      </c>
      <c r="I80" s="197">
        <v>0</v>
      </c>
      <c r="J80" s="197">
        <v>7.29</v>
      </c>
      <c r="K80" s="197">
        <v>50.01</v>
      </c>
      <c r="L80" s="197">
        <v>0</v>
      </c>
      <c r="M80" s="197">
        <v>50.01</v>
      </c>
      <c r="N80" s="199" t="s">
        <v>1580</v>
      </c>
    </row>
    <row r="81" spans="1:14" ht="60" customHeight="1">
      <c r="A81" s="201" t="s">
        <v>628</v>
      </c>
      <c r="B81" s="202" t="s">
        <v>72</v>
      </c>
      <c r="C81" s="194">
        <v>42775</v>
      </c>
      <c r="D81" s="195" t="s">
        <v>23</v>
      </c>
      <c r="E81" s="195">
        <v>16531</v>
      </c>
      <c r="F81" s="195"/>
      <c r="G81" s="203" t="s">
        <v>1653</v>
      </c>
      <c r="H81" s="197">
        <v>0</v>
      </c>
      <c r="I81" s="197">
        <v>0</v>
      </c>
      <c r="J81" s="197">
        <v>0</v>
      </c>
      <c r="K81" s="197">
        <v>0.01</v>
      </c>
      <c r="L81" s="197">
        <v>0</v>
      </c>
      <c r="M81" s="197">
        <v>0.01</v>
      </c>
      <c r="N81" s="199" t="s">
        <v>1580</v>
      </c>
    </row>
    <row r="82" spans="1:14" ht="60" customHeight="1">
      <c r="A82" s="201" t="s">
        <v>629</v>
      </c>
      <c r="B82" s="202" t="s">
        <v>1357</v>
      </c>
      <c r="C82" s="194">
        <v>42775</v>
      </c>
      <c r="D82" s="195" t="s">
        <v>20</v>
      </c>
      <c r="E82" s="195">
        <v>8889</v>
      </c>
      <c r="F82" s="195"/>
      <c r="G82" s="203" t="s">
        <v>1654</v>
      </c>
      <c r="H82" s="197">
        <v>2806270.56</v>
      </c>
      <c r="I82" s="197">
        <v>0</v>
      </c>
      <c r="J82" s="197">
        <v>2806270.56</v>
      </c>
      <c r="K82" s="197">
        <v>19251016.039999999</v>
      </c>
      <c r="L82" s="197">
        <v>0</v>
      </c>
      <c r="M82" s="197">
        <v>19251016.039999999</v>
      </c>
      <c r="N82" s="199" t="s">
        <v>1580</v>
      </c>
    </row>
    <row r="83" spans="1:14" ht="60" customHeight="1">
      <c r="A83" s="201" t="s">
        <v>628</v>
      </c>
      <c r="B83" s="202" t="s">
        <v>72</v>
      </c>
      <c r="C83" s="194">
        <v>42776</v>
      </c>
      <c r="D83" s="195" t="s">
        <v>23</v>
      </c>
      <c r="E83" s="195">
        <v>16537</v>
      </c>
      <c r="F83" s="195"/>
      <c r="G83" s="203" t="s">
        <v>1655</v>
      </c>
      <c r="H83" s="197">
        <v>0</v>
      </c>
      <c r="I83" s="197">
        <v>0</v>
      </c>
      <c r="J83" s="197">
        <v>0</v>
      </c>
      <c r="K83" s="197">
        <v>0</v>
      </c>
      <c r="L83" s="197">
        <v>0.01</v>
      </c>
      <c r="M83" s="197">
        <v>0.01</v>
      </c>
      <c r="N83" s="199" t="s">
        <v>1580</v>
      </c>
    </row>
    <row r="84" spans="1:14" ht="60" customHeight="1">
      <c r="A84" s="201" t="s">
        <v>629</v>
      </c>
      <c r="B84" s="202" t="s">
        <v>1357</v>
      </c>
      <c r="C84" s="194">
        <v>42776</v>
      </c>
      <c r="D84" s="195" t="s">
        <v>20</v>
      </c>
      <c r="E84" s="195">
        <v>8841</v>
      </c>
      <c r="F84" s="195"/>
      <c r="G84" s="203" t="s">
        <v>1656</v>
      </c>
      <c r="H84" s="197">
        <v>29376.09</v>
      </c>
      <c r="I84" s="197">
        <v>0</v>
      </c>
      <c r="J84" s="197">
        <v>29376.09</v>
      </c>
      <c r="K84" s="197">
        <v>201519.98</v>
      </c>
      <c r="L84" s="197">
        <v>0</v>
      </c>
      <c r="M84" s="197">
        <v>201519.98</v>
      </c>
      <c r="N84" s="199" t="s">
        <v>1580</v>
      </c>
    </row>
    <row r="85" spans="1:14" ht="60" customHeight="1">
      <c r="A85" s="201" t="s">
        <v>629</v>
      </c>
      <c r="B85" s="202" t="s">
        <v>1357</v>
      </c>
      <c r="C85" s="194">
        <v>42776</v>
      </c>
      <c r="D85" s="195" t="s">
        <v>20</v>
      </c>
      <c r="E85" s="195">
        <v>8960</v>
      </c>
      <c r="F85" s="195"/>
      <c r="G85" s="203" t="s">
        <v>1657</v>
      </c>
      <c r="H85" s="197">
        <v>163423.15</v>
      </c>
      <c r="I85" s="197">
        <v>0</v>
      </c>
      <c r="J85" s="197">
        <v>163423.15</v>
      </c>
      <c r="K85" s="197">
        <v>1121082.81</v>
      </c>
      <c r="L85" s="197">
        <v>0</v>
      </c>
      <c r="M85" s="197">
        <v>1121082.81</v>
      </c>
      <c r="N85" s="199" t="s">
        <v>1580</v>
      </c>
    </row>
    <row r="86" spans="1:14" ht="60" customHeight="1">
      <c r="A86" s="201" t="s">
        <v>629</v>
      </c>
      <c r="B86" s="202" t="s">
        <v>1357</v>
      </c>
      <c r="C86" s="194">
        <v>42776</v>
      </c>
      <c r="D86" s="195" t="s">
        <v>20</v>
      </c>
      <c r="E86" s="195">
        <v>8876</v>
      </c>
      <c r="F86" s="195"/>
      <c r="G86" s="203" t="s">
        <v>1658</v>
      </c>
      <c r="H86" s="197">
        <v>1019557.94</v>
      </c>
      <c r="I86" s="197">
        <v>0</v>
      </c>
      <c r="J86" s="197">
        <v>1019557.94</v>
      </c>
      <c r="K86" s="197">
        <v>6994167.4699999997</v>
      </c>
      <c r="L86" s="197">
        <v>0</v>
      </c>
      <c r="M86" s="197">
        <v>6994167.4699999997</v>
      </c>
      <c r="N86" s="199" t="s">
        <v>1580</v>
      </c>
    </row>
    <row r="87" spans="1:14" ht="60" customHeight="1">
      <c r="A87" s="201" t="s">
        <v>629</v>
      </c>
      <c r="B87" s="202" t="s">
        <v>1357</v>
      </c>
      <c r="C87" s="194">
        <v>42776</v>
      </c>
      <c r="D87" s="195" t="s">
        <v>20</v>
      </c>
      <c r="E87" s="195">
        <v>8877</v>
      </c>
      <c r="F87" s="195"/>
      <c r="G87" s="203" t="s">
        <v>1659</v>
      </c>
      <c r="H87" s="197">
        <v>11318.21</v>
      </c>
      <c r="I87" s="197">
        <v>0</v>
      </c>
      <c r="J87" s="197">
        <v>11318.21</v>
      </c>
      <c r="K87" s="197">
        <v>77642.92</v>
      </c>
      <c r="L87" s="197">
        <v>0</v>
      </c>
      <c r="M87" s="197">
        <v>77642.92</v>
      </c>
      <c r="N87" s="199" t="s">
        <v>1580</v>
      </c>
    </row>
    <row r="88" spans="1:14" ht="60" customHeight="1">
      <c r="A88" s="201">
        <v>291</v>
      </c>
      <c r="B88" s="202" t="s">
        <v>159</v>
      </c>
      <c r="C88" s="194">
        <v>42779</v>
      </c>
      <c r="D88" s="195" t="s">
        <v>6</v>
      </c>
      <c r="E88" s="195">
        <v>378149</v>
      </c>
      <c r="F88" s="195"/>
      <c r="G88" s="203" t="s">
        <v>1660</v>
      </c>
      <c r="H88" s="197">
        <v>0</v>
      </c>
      <c r="I88" s="197">
        <v>1300000</v>
      </c>
      <c r="J88" s="197">
        <v>1300000</v>
      </c>
      <c r="K88" s="197">
        <v>0</v>
      </c>
      <c r="L88" s="197">
        <v>8918000</v>
      </c>
      <c r="M88" s="197">
        <v>8918000</v>
      </c>
      <c r="N88" s="199" t="s">
        <v>1580</v>
      </c>
    </row>
    <row r="89" spans="1:14" ht="60" customHeight="1">
      <c r="A89" s="201">
        <v>291</v>
      </c>
      <c r="B89" s="202" t="s">
        <v>159</v>
      </c>
      <c r="C89" s="194">
        <v>42779</v>
      </c>
      <c r="D89" s="195" t="s">
        <v>6</v>
      </c>
      <c r="E89" s="195">
        <v>378150</v>
      </c>
      <c r="F89" s="195"/>
      <c r="G89" s="203" t="s">
        <v>1661</v>
      </c>
      <c r="H89" s="197">
        <v>0</v>
      </c>
      <c r="I89" s="197">
        <v>2460500</v>
      </c>
      <c r="J89" s="197">
        <v>2460500</v>
      </c>
      <c r="K89" s="197">
        <v>0</v>
      </c>
      <c r="L89" s="197">
        <v>16879030</v>
      </c>
      <c r="M89" s="197">
        <v>16879030</v>
      </c>
      <c r="N89" s="199" t="s">
        <v>1580</v>
      </c>
    </row>
    <row r="90" spans="1:14" ht="60" customHeight="1">
      <c r="A90" s="201" t="s">
        <v>629</v>
      </c>
      <c r="B90" s="202" t="s">
        <v>1357</v>
      </c>
      <c r="C90" s="194">
        <v>42779</v>
      </c>
      <c r="D90" s="195" t="s">
        <v>20</v>
      </c>
      <c r="E90" s="195">
        <v>9014</v>
      </c>
      <c r="F90" s="195"/>
      <c r="G90" s="203" t="s">
        <v>1662</v>
      </c>
      <c r="H90" s="197">
        <v>6553588.54</v>
      </c>
      <c r="I90" s="197">
        <v>0</v>
      </c>
      <c r="J90" s="197">
        <v>6553588.54</v>
      </c>
      <c r="K90" s="197">
        <v>44957617.380000003</v>
      </c>
      <c r="L90" s="197">
        <v>0</v>
      </c>
      <c r="M90" s="197">
        <v>44957617.380000003</v>
      </c>
      <c r="N90" s="199" t="s">
        <v>1580</v>
      </c>
    </row>
    <row r="91" spans="1:14" ht="60" customHeight="1">
      <c r="A91" s="201" t="s">
        <v>629</v>
      </c>
      <c r="B91" s="202" t="s">
        <v>1357</v>
      </c>
      <c r="C91" s="194">
        <v>42779</v>
      </c>
      <c r="D91" s="195" t="s">
        <v>20</v>
      </c>
      <c r="E91" s="195">
        <v>8971</v>
      </c>
      <c r="F91" s="195"/>
      <c r="G91" s="203" t="s">
        <v>1663</v>
      </c>
      <c r="H91" s="197">
        <v>1351355.6</v>
      </c>
      <c r="I91" s="197">
        <v>0</v>
      </c>
      <c r="J91" s="197">
        <v>1351355.6</v>
      </c>
      <c r="K91" s="197">
        <v>9270299.4199999999</v>
      </c>
      <c r="L91" s="197">
        <v>0</v>
      </c>
      <c r="M91" s="197">
        <v>9270299.4199999999</v>
      </c>
      <c r="N91" s="199" t="s">
        <v>1580</v>
      </c>
    </row>
    <row r="92" spans="1:14" ht="60" customHeight="1">
      <c r="A92" s="201">
        <v>291</v>
      </c>
      <c r="B92" s="202" t="s">
        <v>159</v>
      </c>
      <c r="C92" s="194">
        <v>42781</v>
      </c>
      <c r="D92" s="195" t="s">
        <v>6</v>
      </c>
      <c r="E92" s="195">
        <v>380178</v>
      </c>
      <c r="F92" s="195"/>
      <c r="G92" s="203" t="s">
        <v>1664</v>
      </c>
      <c r="H92" s="197">
        <v>0</v>
      </c>
      <c r="I92" s="197">
        <v>150000</v>
      </c>
      <c r="J92" s="197">
        <v>150000</v>
      </c>
      <c r="K92" s="197">
        <v>0</v>
      </c>
      <c r="L92" s="197">
        <v>1029000</v>
      </c>
      <c r="M92" s="197">
        <v>1029000</v>
      </c>
      <c r="N92" s="199" t="s">
        <v>1580</v>
      </c>
    </row>
    <row r="93" spans="1:14" ht="60" customHeight="1">
      <c r="A93" s="201">
        <v>10</v>
      </c>
      <c r="B93" s="202" t="s">
        <v>50</v>
      </c>
      <c r="C93" s="194">
        <v>42781</v>
      </c>
      <c r="D93" s="195" t="s">
        <v>6</v>
      </c>
      <c r="E93" s="195">
        <v>1671</v>
      </c>
      <c r="F93" s="195"/>
      <c r="G93" s="203" t="s">
        <v>1665</v>
      </c>
      <c r="H93" s="197">
        <v>0</v>
      </c>
      <c r="I93" s="197">
        <v>46.69</v>
      </c>
      <c r="J93" s="197">
        <v>46.69</v>
      </c>
      <c r="K93" s="197">
        <v>0</v>
      </c>
      <c r="L93" s="197">
        <v>320.29000000000002</v>
      </c>
      <c r="M93" s="197">
        <v>320.29000000000002</v>
      </c>
      <c r="N93" s="199" t="s">
        <v>1580</v>
      </c>
    </row>
    <row r="94" spans="1:14" ht="60" customHeight="1">
      <c r="A94" s="201" t="s">
        <v>628</v>
      </c>
      <c r="B94" s="202" t="s">
        <v>72</v>
      </c>
      <c r="C94" s="194">
        <v>42781</v>
      </c>
      <c r="D94" s="195" t="s">
        <v>23</v>
      </c>
      <c r="E94" s="195">
        <v>16549</v>
      </c>
      <c r="F94" s="195"/>
      <c r="G94" s="203" t="s">
        <v>1666</v>
      </c>
      <c r="H94" s="197">
        <v>0</v>
      </c>
      <c r="I94" s="197">
        <v>0</v>
      </c>
      <c r="J94" s="197">
        <v>0</v>
      </c>
      <c r="K94" s="197">
        <v>0</v>
      </c>
      <c r="L94" s="197">
        <v>0.01</v>
      </c>
      <c r="M94" s="197">
        <v>0.01</v>
      </c>
      <c r="N94" s="199" t="s">
        <v>1580</v>
      </c>
    </row>
    <row r="95" spans="1:14" ht="60" customHeight="1">
      <c r="A95" s="201" t="s">
        <v>629</v>
      </c>
      <c r="B95" s="202" t="s">
        <v>1357</v>
      </c>
      <c r="C95" s="194">
        <v>42781</v>
      </c>
      <c r="D95" s="195" t="s">
        <v>20</v>
      </c>
      <c r="E95" s="195">
        <v>8821</v>
      </c>
      <c r="F95" s="195"/>
      <c r="G95" s="203" t="s">
        <v>1667</v>
      </c>
      <c r="H95" s="197">
        <v>214096.42</v>
      </c>
      <c r="I95" s="197">
        <v>0</v>
      </c>
      <c r="J95" s="197">
        <v>214096.42</v>
      </c>
      <c r="K95" s="197">
        <v>1468701.44</v>
      </c>
      <c r="L95" s="197">
        <v>0</v>
      </c>
      <c r="M95" s="197">
        <v>1468701.44</v>
      </c>
      <c r="N95" s="199" t="s">
        <v>1580</v>
      </c>
    </row>
    <row r="96" spans="1:14" ht="60" customHeight="1">
      <c r="A96" s="201" t="s">
        <v>629</v>
      </c>
      <c r="B96" s="202" t="s">
        <v>1357</v>
      </c>
      <c r="C96" s="194">
        <v>42781</v>
      </c>
      <c r="D96" s="195" t="s">
        <v>20</v>
      </c>
      <c r="E96" s="195">
        <v>8822</v>
      </c>
      <c r="F96" s="195"/>
      <c r="G96" s="203" t="s">
        <v>1668</v>
      </c>
      <c r="H96" s="197">
        <v>404633.11</v>
      </c>
      <c r="I96" s="197">
        <v>0</v>
      </c>
      <c r="J96" s="197">
        <v>404633.11</v>
      </c>
      <c r="K96" s="197">
        <v>2775783.13</v>
      </c>
      <c r="L96" s="197">
        <v>0</v>
      </c>
      <c r="M96" s="197">
        <v>2775783.13</v>
      </c>
      <c r="N96" s="199" t="s">
        <v>1580</v>
      </c>
    </row>
    <row r="97" spans="1:14" ht="60" customHeight="1">
      <c r="A97" s="201" t="s">
        <v>629</v>
      </c>
      <c r="B97" s="202" t="s">
        <v>1357</v>
      </c>
      <c r="C97" s="194">
        <v>42781</v>
      </c>
      <c r="D97" s="195" t="s">
        <v>20</v>
      </c>
      <c r="E97" s="195">
        <v>8901</v>
      </c>
      <c r="F97" s="195"/>
      <c r="G97" s="203" t="s">
        <v>1669</v>
      </c>
      <c r="H97" s="197">
        <v>46578.12</v>
      </c>
      <c r="I97" s="197">
        <v>0</v>
      </c>
      <c r="J97" s="197">
        <v>46578.12</v>
      </c>
      <c r="K97" s="197">
        <v>319525.90000000002</v>
      </c>
      <c r="L97" s="197">
        <v>0</v>
      </c>
      <c r="M97" s="197">
        <v>319525.90000000002</v>
      </c>
      <c r="N97" s="199" t="s">
        <v>1580</v>
      </c>
    </row>
    <row r="98" spans="1:14" ht="60" customHeight="1">
      <c r="A98" s="201" t="s">
        <v>629</v>
      </c>
      <c r="B98" s="202" t="s">
        <v>1357</v>
      </c>
      <c r="C98" s="194">
        <v>42781</v>
      </c>
      <c r="D98" s="195" t="s">
        <v>20</v>
      </c>
      <c r="E98" s="195">
        <v>8827</v>
      </c>
      <c r="F98" s="195"/>
      <c r="G98" s="203" t="s">
        <v>1670</v>
      </c>
      <c r="H98" s="197">
        <v>16682.53</v>
      </c>
      <c r="I98" s="197">
        <v>0</v>
      </c>
      <c r="J98" s="197">
        <v>16682.53</v>
      </c>
      <c r="K98" s="197">
        <v>114442.16</v>
      </c>
      <c r="L98" s="197">
        <v>0</v>
      </c>
      <c r="M98" s="197">
        <v>114442.16</v>
      </c>
      <c r="N98" s="199" t="s">
        <v>1580</v>
      </c>
    </row>
    <row r="99" spans="1:14" ht="60" customHeight="1">
      <c r="A99" s="201" t="s">
        <v>629</v>
      </c>
      <c r="B99" s="202" t="s">
        <v>1357</v>
      </c>
      <c r="C99" s="194">
        <v>42781</v>
      </c>
      <c r="D99" s="195" t="s">
        <v>20</v>
      </c>
      <c r="E99" s="195">
        <v>8824</v>
      </c>
      <c r="F99" s="195"/>
      <c r="G99" s="203" t="s">
        <v>1671</v>
      </c>
      <c r="H99" s="197">
        <v>60797.89</v>
      </c>
      <c r="I99" s="197">
        <v>0</v>
      </c>
      <c r="J99" s="197">
        <v>60797.89</v>
      </c>
      <c r="K99" s="197">
        <v>417073.53</v>
      </c>
      <c r="L99" s="197">
        <v>0</v>
      </c>
      <c r="M99" s="197">
        <v>417073.53</v>
      </c>
      <c r="N99" s="199" t="s">
        <v>1580</v>
      </c>
    </row>
    <row r="100" spans="1:14" ht="60" customHeight="1">
      <c r="A100" s="201" t="s">
        <v>629</v>
      </c>
      <c r="B100" s="202" t="s">
        <v>1357</v>
      </c>
      <c r="C100" s="194">
        <v>42781</v>
      </c>
      <c r="D100" s="195" t="s">
        <v>20</v>
      </c>
      <c r="E100" s="195">
        <v>8828</v>
      </c>
      <c r="F100" s="195"/>
      <c r="G100" s="203" t="s">
        <v>1672</v>
      </c>
      <c r="H100" s="197">
        <v>31534.880000000001</v>
      </c>
      <c r="I100" s="197">
        <v>0</v>
      </c>
      <c r="J100" s="197">
        <v>31534.880000000001</v>
      </c>
      <c r="K100" s="197">
        <v>216329.28</v>
      </c>
      <c r="L100" s="197">
        <v>0</v>
      </c>
      <c r="M100" s="197">
        <v>216329.28</v>
      </c>
      <c r="N100" s="199" t="s">
        <v>1580</v>
      </c>
    </row>
    <row r="101" spans="1:14" ht="60" customHeight="1">
      <c r="A101" s="201" t="s">
        <v>629</v>
      </c>
      <c r="B101" s="202" t="s">
        <v>1357</v>
      </c>
      <c r="C101" s="194">
        <v>42781</v>
      </c>
      <c r="D101" s="195" t="s">
        <v>20</v>
      </c>
      <c r="E101" s="195">
        <v>8825</v>
      </c>
      <c r="F101" s="195"/>
      <c r="G101" s="203" t="s">
        <v>1673</v>
      </c>
      <c r="H101" s="197">
        <v>39380.879999999997</v>
      </c>
      <c r="I101" s="197">
        <v>0</v>
      </c>
      <c r="J101" s="197">
        <v>39380.879999999997</v>
      </c>
      <c r="K101" s="197">
        <v>270152.84000000003</v>
      </c>
      <c r="L101" s="197">
        <v>0</v>
      </c>
      <c r="M101" s="197">
        <v>270152.84000000003</v>
      </c>
      <c r="N101" s="199" t="s">
        <v>1580</v>
      </c>
    </row>
    <row r="102" spans="1:14" ht="60" customHeight="1">
      <c r="A102" s="201" t="s">
        <v>629</v>
      </c>
      <c r="B102" s="202" t="s">
        <v>1357</v>
      </c>
      <c r="C102" s="194">
        <v>42781</v>
      </c>
      <c r="D102" s="195" t="s">
        <v>20</v>
      </c>
      <c r="E102" s="195">
        <v>8902</v>
      </c>
      <c r="F102" s="195"/>
      <c r="G102" s="203" t="s">
        <v>1674</v>
      </c>
      <c r="H102" s="197">
        <v>34043.26</v>
      </c>
      <c r="I102" s="197">
        <v>0</v>
      </c>
      <c r="J102" s="197">
        <v>34043.26</v>
      </c>
      <c r="K102" s="197">
        <v>233536.76</v>
      </c>
      <c r="L102" s="197">
        <v>0</v>
      </c>
      <c r="M102" s="197">
        <v>233536.76</v>
      </c>
      <c r="N102" s="199" t="s">
        <v>1580</v>
      </c>
    </row>
    <row r="103" spans="1:14" ht="60" customHeight="1">
      <c r="A103" s="201" t="s">
        <v>629</v>
      </c>
      <c r="B103" s="202" t="s">
        <v>1357</v>
      </c>
      <c r="C103" s="194">
        <v>42781</v>
      </c>
      <c r="D103" s="195" t="s">
        <v>20</v>
      </c>
      <c r="E103" s="195">
        <v>8829</v>
      </c>
      <c r="F103" s="195"/>
      <c r="G103" s="203" t="s">
        <v>1675</v>
      </c>
      <c r="H103" s="197">
        <v>11850.21</v>
      </c>
      <c r="I103" s="197">
        <v>0</v>
      </c>
      <c r="J103" s="197">
        <v>11850.21</v>
      </c>
      <c r="K103" s="197">
        <v>81292.44</v>
      </c>
      <c r="L103" s="197">
        <v>0</v>
      </c>
      <c r="M103" s="197">
        <v>81292.44</v>
      </c>
      <c r="N103" s="199" t="s">
        <v>1580</v>
      </c>
    </row>
    <row r="104" spans="1:14" ht="60" customHeight="1">
      <c r="A104" s="201" t="s">
        <v>629</v>
      </c>
      <c r="B104" s="202" t="s">
        <v>1357</v>
      </c>
      <c r="C104" s="194">
        <v>42781</v>
      </c>
      <c r="D104" s="195" t="s">
        <v>20</v>
      </c>
      <c r="E104" s="195">
        <v>8826</v>
      </c>
      <c r="F104" s="195"/>
      <c r="G104" s="203" t="s">
        <v>1676</v>
      </c>
      <c r="H104" s="197">
        <v>99076.57</v>
      </c>
      <c r="I104" s="197">
        <v>0</v>
      </c>
      <c r="J104" s="197">
        <v>99076.57</v>
      </c>
      <c r="K104" s="197">
        <v>679665.27</v>
      </c>
      <c r="L104" s="197">
        <v>0</v>
      </c>
      <c r="M104" s="197">
        <v>679665.27</v>
      </c>
      <c r="N104" s="199" t="s">
        <v>1580</v>
      </c>
    </row>
    <row r="105" spans="1:14" ht="60" customHeight="1">
      <c r="A105" s="201" t="s">
        <v>629</v>
      </c>
      <c r="B105" s="202" t="s">
        <v>1357</v>
      </c>
      <c r="C105" s="194">
        <v>42781</v>
      </c>
      <c r="D105" s="195" t="s">
        <v>20</v>
      </c>
      <c r="E105" s="195">
        <v>8840</v>
      </c>
      <c r="F105" s="195"/>
      <c r="G105" s="203" t="s">
        <v>1677</v>
      </c>
      <c r="H105" s="197">
        <v>323660.37</v>
      </c>
      <c r="I105" s="197">
        <v>0</v>
      </c>
      <c r="J105" s="197">
        <v>323660.37</v>
      </c>
      <c r="K105" s="197">
        <v>2220310.14</v>
      </c>
      <c r="L105" s="197">
        <v>0</v>
      </c>
      <c r="M105" s="197">
        <v>2220310.14</v>
      </c>
      <c r="N105" s="199" t="s">
        <v>1580</v>
      </c>
    </row>
    <row r="106" spans="1:14" ht="60" customHeight="1">
      <c r="A106" s="201" t="s">
        <v>629</v>
      </c>
      <c r="B106" s="202" t="s">
        <v>1357</v>
      </c>
      <c r="C106" s="194">
        <v>42781</v>
      </c>
      <c r="D106" s="195" t="s">
        <v>20</v>
      </c>
      <c r="E106" s="195">
        <v>8865</v>
      </c>
      <c r="F106" s="195"/>
      <c r="G106" s="203" t="s">
        <v>1678</v>
      </c>
      <c r="H106" s="197">
        <v>4787.2</v>
      </c>
      <c r="I106" s="197">
        <v>0</v>
      </c>
      <c r="J106" s="197">
        <v>4787.2</v>
      </c>
      <c r="K106" s="197">
        <v>32840.19</v>
      </c>
      <c r="L106" s="197">
        <v>0</v>
      </c>
      <c r="M106" s="197">
        <v>32840.19</v>
      </c>
      <c r="N106" s="199" t="s">
        <v>1580</v>
      </c>
    </row>
    <row r="107" spans="1:14" ht="60" customHeight="1">
      <c r="A107" s="201" t="s">
        <v>629</v>
      </c>
      <c r="B107" s="202" t="s">
        <v>1357</v>
      </c>
      <c r="C107" s="194">
        <v>42781</v>
      </c>
      <c r="D107" s="195" t="s">
        <v>20</v>
      </c>
      <c r="E107" s="195">
        <v>8818</v>
      </c>
      <c r="F107" s="195"/>
      <c r="G107" s="203" t="s">
        <v>1679</v>
      </c>
      <c r="H107" s="197">
        <v>78549.850000000006</v>
      </c>
      <c r="I107" s="197">
        <v>0</v>
      </c>
      <c r="J107" s="197">
        <v>78549.850000000006</v>
      </c>
      <c r="K107" s="197">
        <v>538851.97</v>
      </c>
      <c r="L107" s="197">
        <v>0</v>
      </c>
      <c r="M107" s="197">
        <v>538851.97</v>
      </c>
      <c r="N107" s="199" t="s">
        <v>1580</v>
      </c>
    </row>
    <row r="108" spans="1:14" ht="60" customHeight="1">
      <c r="A108" s="201" t="s">
        <v>629</v>
      </c>
      <c r="B108" s="202" t="s">
        <v>1357</v>
      </c>
      <c r="C108" s="194">
        <v>42781</v>
      </c>
      <c r="D108" s="195" t="s">
        <v>20</v>
      </c>
      <c r="E108" s="195">
        <v>8819</v>
      </c>
      <c r="F108" s="195"/>
      <c r="G108" s="203" t="s">
        <v>1680</v>
      </c>
      <c r="H108" s="197">
        <v>454732.04</v>
      </c>
      <c r="I108" s="197">
        <v>0</v>
      </c>
      <c r="J108" s="197">
        <v>454732.04</v>
      </c>
      <c r="K108" s="197">
        <v>3119461.79</v>
      </c>
      <c r="L108" s="197">
        <v>0</v>
      </c>
      <c r="M108" s="197">
        <v>3119461.79</v>
      </c>
      <c r="N108" s="199" t="s">
        <v>1580</v>
      </c>
    </row>
    <row r="109" spans="1:14" ht="60" customHeight="1">
      <c r="A109" s="201" t="s">
        <v>629</v>
      </c>
      <c r="B109" s="202" t="s">
        <v>1357</v>
      </c>
      <c r="C109" s="194">
        <v>42781</v>
      </c>
      <c r="D109" s="195" t="s">
        <v>20</v>
      </c>
      <c r="E109" s="195">
        <v>8820</v>
      </c>
      <c r="F109" s="195"/>
      <c r="G109" s="203" t="s">
        <v>1681</v>
      </c>
      <c r="H109" s="197">
        <v>1207240.21</v>
      </c>
      <c r="I109" s="197">
        <v>0</v>
      </c>
      <c r="J109" s="197">
        <v>1207240.21</v>
      </c>
      <c r="K109" s="197">
        <v>8281667.8399999999</v>
      </c>
      <c r="L109" s="197">
        <v>0</v>
      </c>
      <c r="M109" s="197">
        <v>8281667.8399999999</v>
      </c>
      <c r="N109" s="199" t="s">
        <v>1580</v>
      </c>
    </row>
    <row r="110" spans="1:14" ht="60" customHeight="1">
      <c r="A110" s="201" t="s">
        <v>629</v>
      </c>
      <c r="B110" s="202" t="s">
        <v>1357</v>
      </c>
      <c r="C110" s="194">
        <v>42781</v>
      </c>
      <c r="D110" s="195" t="s">
        <v>20</v>
      </c>
      <c r="E110" s="195">
        <v>8817</v>
      </c>
      <c r="F110" s="195"/>
      <c r="G110" s="203" t="s">
        <v>1682</v>
      </c>
      <c r="H110" s="197">
        <v>941569.89</v>
      </c>
      <c r="I110" s="197">
        <v>0</v>
      </c>
      <c r="J110" s="197">
        <v>941569.89</v>
      </c>
      <c r="K110" s="197">
        <v>6459169.4500000002</v>
      </c>
      <c r="L110" s="197">
        <v>0</v>
      </c>
      <c r="M110" s="197">
        <v>6459169.4500000002</v>
      </c>
      <c r="N110" s="199" t="s">
        <v>1580</v>
      </c>
    </row>
    <row r="111" spans="1:14" ht="60" customHeight="1">
      <c r="A111" s="201" t="s">
        <v>629</v>
      </c>
      <c r="B111" s="202" t="s">
        <v>1357</v>
      </c>
      <c r="C111" s="194">
        <v>42781</v>
      </c>
      <c r="D111" s="195" t="s">
        <v>20</v>
      </c>
      <c r="E111" s="195">
        <v>8816</v>
      </c>
      <c r="F111" s="195"/>
      <c r="G111" s="203" t="s">
        <v>1683</v>
      </c>
      <c r="H111" s="197">
        <v>947110.73</v>
      </c>
      <c r="I111" s="197">
        <v>0</v>
      </c>
      <c r="J111" s="197">
        <v>947110.73</v>
      </c>
      <c r="K111" s="197">
        <v>6497179.6100000003</v>
      </c>
      <c r="L111" s="197">
        <v>0</v>
      </c>
      <c r="M111" s="197">
        <v>6497179.6100000003</v>
      </c>
      <c r="N111" s="199" t="s">
        <v>1580</v>
      </c>
    </row>
    <row r="112" spans="1:14" ht="60" customHeight="1">
      <c r="A112" s="201" t="s">
        <v>629</v>
      </c>
      <c r="B112" s="202" t="s">
        <v>1357</v>
      </c>
      <c r="C112" s="194">
        <v>42781</v>
      </c>
      <c r="D112" s="195" t="s">
        <v>20</v>
      </c>
      <c r="E112" s="195">
        <v>8815</v>
      </c>
      <c r="F112" s="195"/>
      <c r="G112" s="203" t="s">
        <v>1684</v>
      </c>
      <c r="H112" s="197">
        <v>197213.66</v>
      </c>
      <c r="I112" s="197">
        <v>0</v>
      </c>
      <c r="J112" s="197">
        <v>197213.66</v>
      </c>
      <c r="K112" s="197">
        <v>1352885.71</v>
      </c>
      <c r="L112" s="197">
        <v>0</v>
      </c>
      <c r="M112" s="197">
        <v>1352885.71</v>
      </c>
      <c r="N112" s="199" t="s">
        <v>1580</v>
      </c>
    </row>
    <row r="113" spans="1:14" ht="60" customHeight="1">
      <c r="A113" s="201" t="s">
        <v>629</v>
      </c>
      <c r="B113" s="202" t="s">
        <v>1357</v>
      </c>
      <c r="C113" s="194">
        <v>42781</v>
      </c>
      <c r="D113" s="195" t="s">
        <v>20</v>
      </c>
      <c r="E113" s="195">
        <v>8813</v>
      </c>
      <c r="F113" s="195"/>
      <c r="G113" s="203" t="s">
        <v>1685</v>
      </c>
      <c r="H113" s="197">
        <v>41069.129999999997</v>
      </c>
      <c r="I113" s="197">
        <v>0</v>
      </c>
      <c r="J113" s="197">
        <v>41069.129999999997</v>
      </c>
      <c r="K113" s="197">
        <v>281734.23</v>
      </c>
      <c r="L113" s="197">
        <v>0</v>
      </c>
      <c r="M113" s="197">
        <v>281734.23</v>
      </c>
      <c r="N113" s="199" t="s">
        <v>1580</v>
      </c>
    </row>
    <row r="114" spans="1:14" ht="60" customHeight="1">
      <c r="A114" s="201" t="s">
        <v>629</v>
      </c>
      <c r="B114" s="202" t="s">
        <v>1357</v>
      </c>
      <c r="C114" s="194">
        <v>42781</v>
      </c>
      <c r="D114" s="195" t="s">
        <v>20</v>
      </c>
      <c r="E114" s="195">
        <v>8812</v>
      </c>
      <c r="F114" s="195"/>
      <c r="G114" s="203" t="s">
        <v>1686</v>
      </c>
      <c r="H114" s="197">
        <v>84188.27</v>
      </c>
      <c r="I114" s="197">
        <v>0</v>
      </c>
      <c r="J114" s="197">
        <v>84188.27</v>
      </c>
      <c r="K114" s="197">
        <v>577531.53</v>
      </c>
      <c r="L114" s="197">
        <v>0</v>
      </c>
      <c r="M114" s="197">
        <v>577531.53</v>
      </c>
      <c r="N114" s="199" t="s">
        <v>1580</v>
      </c>
    </row>
    <row r="115" spans="1:14" ht="60" customHeight="1">
      <c r="A115" s="201" t="s">
        <v>629</v>
      </c>
      <c r="B115" s="202" t="s">
        <v>1357</v>
      </c>
      <c r="C115" s="194">
        <v>42781</v>
      </c>
      <c r="D115" s="195" t="s">
        <v>20</v>
      </c>
      <c r="E115" s="195">
        <v>8811</v>
      </c>
      <c r="F115" s="195"/>
      <c r="G115" s="203" t="s">
        <v>1687</v>
      </c>
      <c r="H115" s="197">
        <v>407296.95</v>
      </c>
      <c r="I115" s="197">
        <v>0</v>
      </c>
      <c r="J115" s="197">
        <v>407296.95</v>
      </c>
      <c r="K115" s="197">
        <v>2794057.08</v>
      </c>
      <c r="L115" s="197">
        <v>0</v>
      </c>
      <c r="M115" s="197">
        <v>2794057.08</v>
      </c>
      <c r="N115" s="199" t="s">
        <v>1580</v>
      </c>
    </row>
    <row r="116" spans="1:14" ht="60" customHeight="1">
      <c r="A116" s="201" t="s">
        <v>629</v>
      </c>
      <c r="B116" s="202" t="s">
        <v>1357</v>
      </c>
      <c r="C116" s="194">
        <v>42781</v>
      </c>
      <c r="D116" s="195" t="s">
        <v>20</v>
      </c>
      <c r="E116" s="195">
        <v>8885</v>
      </c>
      <c r="F116" s="195"/>
      <c r="G116" s="203" t="s">
        <v>1688</v>
      </c>
      <c r="H116" s="197">
        <v>126919.1</v>
      </c>
      <c r="I116" s="197">
        <v>0</v>
      </c>
      <c r="J116" s="197">
        <v>126919.1</v>
      </c>
      <c r="K116" s="197">
        <v>870665.03</v>
      </c>
      <c r="L116" s="197">
        <v>0</v>
      </c>
      <c r="M116" s="197">
        <v>870665.03</v>
      </c>
      <c r="N116" s="199" t="s">
        <v>1580</v>
      </c>
    </row>
    <row r="117" spans="1:14" ht="60" customHeight="1">
      <c r="A117" s="201" t="s">
        <v>629</v>
      </c>
      <c r="B117" s="202" t="s">
        <v>1357</v>
      </c>
      <c r="C117" s="194">
        <v>42781</v>
      </c>
      <c r="D117" s="195" t="s">
        <v>20</v>
      </c>
      <c r="E117" s="195">
        <v>8888</v>
      </c>
      <c r="F117" s="195"/>
      <c r="G117" s="203" t="s">
        <v>1689</v>
      </c>
      <c r="H117" s="197">
        <v>82.24</v>
      </c>
      <c r="I117" s="197">
        <v>0</v>
      </c>
      <c r="J117" s="197">
        <v>82.24</v>
      </c>
      <c r="K117" s="197">
        <v>564.16999999999996</v>
      </c>
      <c r="L117" s="197">
        <v>0</v>
      </c>
      <c r="M117" s="197">
        <v>564.16999999999996</v>
      </c>
      <c r="N117" s="199" t="s">
        <v>1580</v>
      </c>
    </row>
    <row r="118" spans="1:14" ht="60" customHeight="1">
      <c r="A118" s="201" t="s">
        <v>629</v>
      </c>
      <c r="B118" s="202" t="s">
        <v>1357</v>
      </c>
      <c r="C118" s="194">
        <v>42781</v>
      </c>
      <c r="D118" s="195" t="s">
        <v>20</v>
      </c>
      <c r="E118" s="195">
        <v>8814</v>
      </c>
      <c r="F118" s="195"/>
      <c r="G118" s="203" t="s">
        <v>1690</v>
      </c>
      <c r="H118" s="197">
        <v>427903.26</v>
      </c>
      <c r="I118" s="197">
        <v>0</v>
      </c>
      <c r="J118" s="197">
        <v>427903.26</v>
      </c>
      <c r="K118" s="197">
        <v>2935416.36</v>
      </c>
      <c r="L118" s="197">
        <v>0</v>
      </c>
      <c r="M118" s="197">
        <v>2935416.36</v>
      </c>
      <c r="N118" s="199" t="s">
        <v>1580</v>
      </c>
    </row>
    <row r="119" spans="1:14" ht="60" customHeight="1">
      <c r="A119" s="201" t="s">
        <v>629</v>
      </c>
      <c r="B119" s="202" t="s">
        <v>1357</v>
      </c>
      <c r="C119" s="194">
        <v>42782</v>
      </c>
      <c r="D119" s="195" t="s">
        <v>20</v>
      </c>
      <c r="E119" s="195">
        <v>8844</v>
      </c>
      <c r="F119" s="195"/>
      <c r="G119" s="203" t="s">
        <v>1691</v>
      </c>
      <c r="H119" s="197">
        <v>115789.36</v>
      </c>
      <c r="I119" s="197">
        <v>0</v>
      </c>
      <c r="J119" s="197">
        <v>115789.36</v>
      </c>
      <c r="K119" s="197">
        <v>794315.01</v>
      </c>
      <c r="L119" s="197">
        <v>0</v>
      </c>
      <c r="M119" s="197">
        <v>794315.01</v>
      </c>
      <c r="N119" s="199" t="s">
        <v>1580</v>
      </c>
    </row>
    <row r="120" spans="1:14" ht="60" customHeight="1">
      <c r="A120" s="201">
        <v>10</v>
      </c>
      <c r="B120" s="202" t="s">
        <v>50</v>
      </c>
      <c r="C120" s="194">
        <v>42782</v>
      </c>
      <c r="D120" s="195" t="s">
        <v>1290</v>
      </c>
      <c r="E120" s="195">
        <v>1675</v>
      </c>
      <c r="F120" s="195"/>
      <c r="G120" s="203" t="s">
        <v>1692</v>
      </c>
      <c r="H120" s="197">
        <v>0.46</v>
      </c>
      <c r="I120" s="197">
        <v>0</v>
      </c>
      <c r="J120" s="197">
        <v>0.46</v>
      </c>
      <c r="K120" s="197">
        <v>3.16</v>
      </c>
      <c r="L120" s="197">
        <v>0</v>
      </c>
      <c r="M120" s="197">
        <v>3.16</v>
      </c>
      <c r="N120" s="199" t="s">
        <v>1580</v>
      </c>
    </row>
    <row r="121" spans="1:14" ht="60" customHeight="1">
      <c r="A121" s="201">
        <v>10</v>
      </c>
      <c r="B121" s="202" t="s">
        <v>50</v>
      </c>
      <c r="C121" s="194">
        <v>42782</v>
      </c>
      <c r="D121" s="195" t="s">
        <v>1290</v>
      </c>
      <c r="E121" s="195">
        <v>1677</v>
      </c>
      <c r="F121" s="195"/>
      <c r="G121" s="203" t="s">
        <v>1693</v>
      </c>
      <c r="H121" s="197">
        <v>2.63</v>
      </c>
      <c r="I121" s="197">
        <v>0</v>
      </c>
      <c r="J121" s="197">
        <v>2.63</v>
      </c>
      <c r="K121" s="197">
        <v>18.04</v>
      </c>
      <c r="L121" s="197">
        <v>0</v>
      </c>
      <c r="M121" s="197">
        <v>18.04</v>
      </c>
      <c r="N121" s="199" t="s">
        <v>1580</v>
      </c>
    </row>
    <row r="122" spans="1:14" ht="60" customHeight="1">
      <c r="A122" s="201">
        <v>10</v>
      </c>
      <c r="B122" s="202" t="s">
        <v>50</v>
      </c>
      <c r="C122" s="194">
        <v>42782</v>
      </c>
      <c r="D122" s="195" t="s">
        <v>1290</v>
      </c>
      <c r="E122" s="195">
        <v>1678</v>
      </c>
      <c r="F122" s="195"/>
      <c r="G122" s="203" t="s">
        <v>1694</v>
      </c>
      <c r="H122" s="197">
        <v>20.7</v>
      </c>
      <c r="I122" s="197">
        <v>0</v>
      </c>
      <c r="J122" s="197">
        <v>20.7</v>
      </c>
      <c r="K122" s="197">
        <v>142</v>
      </c>
      <c r="L122" s="197">
        <v>0</v>
      </c>
      <c r="M122" s="197">
        <v>142</v>
      </c>
      <c r="N122" s="199" t="s">
        <v>1580</v>
      </c>
    </row>
    <row r="123" spans="1:14" ht="60" customHeight="1">
      <c r="A123" s="201" t="s">
        <v>628</v>
      </c>
      <c r="B123" s="202" t="s">
        <v>72</v>
      </c>
      <c r="C123" s="194">
        <v>42783</v>
      </c>
      <c r="D123" s="195" t="s">
        <v>23</v>
      </c>
      <c r="E123" s="195">
        <v>16557</v>
      </c>
      <c r="F123" s="195"/>
      <c r="G123" s="203" t="s">
        <v>1695</v>
      </c>
      <c r="H123" s="197">
        <v>0</v>
      </c>
      <c r="I123" s="197">
        <v>0</v>
      </c>
      <c r="J123" s="197">
        <v>0</v>
      </c>
      <c r="K123" s="197">
        <v>0</v>
      </c>
      <c r="L123" s="197">
        <v>0.02</v>
      </c>
      <c r="M123" s="197">
        <v>0.02</v>
      </c>
      <c r="N123" s="199" t="s">
        <v>1580</v>
      </c>
    </row>
    <row r="124" spans="1:14" ht="60" customHeight="1">
      <c r="A124" s="201" t="s">
        <v>629</v>
      </c>
      <c r="B124" s="202" t="s">
        <v>1357</v>
      </c>
      <c r="C124" s="194">
        <v>42783</v>
      </c>
      <c r="D124" s="195" t="s">
        <v>20</v>
      </c>
      <c r="E124" s="195">
        <v>9012</v>
      </c>
      <c r="F124" s="195"/>
      <c r="G124" s="203" t="s">
        <v>1696</v>
      </c>
      <c r="H124" s="197">
        <v>307688.89</v>
      </c>
      <c r="I124" s="197">
        <v>0</v>
      </c>
      <c r="J124" s="197">
        <v>307688.89</v>
      </c>
      <c r="K124" s="197">
        <v>2110745.79</v>
      </c>
      <c r="L124" s="197">
        <v>0</v>
      </c>
      <c r="M124" s="197">
        <v>2110745.79</v>
      </c>
      <c r="N124" s="199" t="s">
        <v>1580</v>
      </c>
    </row>
    <row r="125" spans="1:14" ht="60" customHeight="1">
      <c r="A125" s="201" t="s">
        <v>628</v>
      </c>
      <c r="B125" s="202" t="s">
        <v>72</v>
      </c>
      <c r="C125" s="194">
        <v>42786</v>
      </c>
      <c r="D125" s="195" t="s">
        <v>23</v>
      </c>
      <c r="E125" s="195">
        <v>16561</v>
      </c>
      <c r="F125" s="195"/>
      <c r="G125" s="203" t="s">
        <v>1697</v>
      </c>
      <c r="H125" s="197">
        <v>0</v>
      </c>
      <c r="I125" s="197">
        <v>0</v>
      </c>
      <c r="J125" s="197">
        <v>0</v>
      </c>
      <c r="K125" s="197">
        <v>0</v>
      </c>
      <c r="L125" s="197">
        <v>0.01</v>
      </c>
      <c r="M125" s="197">
        <v>0.01</v>
      </c>
      <c r="N125" s="199" t="s">
        <v>1580</v>
      </c>
    </row>
    <row r="126" spans="1:14" ht="60" customHeight="1">
      <c r="A126" s="201" t="s">
        <v>629</v>
      </c>
      <c r="B126" s="202" t="s">
        <v>1357</v>
      </c>
      <c r="C126" s="194">
        <v>42786</v>
      </c>
      <c r="D126" s="195" t="s">
        <v>20</v>
      </c>
      <c r="E126" s="195">
        <v>8847</v>
      </c>
      <c r="F126" s="195"/>
      <c r="G126" s="203" t="s">
        <v>1698</v>
      </c>
      <c r="H126" s="197">
        <v>50285.01</v>
      </c>
      <c r="I126" s="197">
        <v>0</v>
      </c>
      <c r="J126" s="197">
        <v>50285.01</v>
      </c>
      <c r="K126" s="197">
        <v>344955.17</v>
      </c>
      <c r="L126" s="197">
        <v>0</v>
      </c>
      <c r="M126" s="197">
        <v>344955.17</v>
      </c>
      <c r="N126" s="199" t="s">
        <v>1580</v>
      </c>
    </row>
    <row r="127" spans="1:14" ht="60" customHeight="1">
      <c r="A127" s="201">
        <v>10</v>
      </c>
      <c r="B127" s="202" t="s">
        <v>50</v>
      </c>
      <c r="C127" s="194">
        <v>42786</v>
      </c>
      <c r="D127" s="195" t="s">
        <v>1290</v>
      </c>
      <c r="E127" s="195">
        <v>1703</v>
      </c>
      <c r="F127" s="195"/>
      <c r="G127" s="203" t="s">
        <v>1699</v>
      </c>
      <c r="H127" s="197">
        <v>4.57</v>
      </c>
      <c r="I127" s="197">
        <v>0</v>
      </c>
      <c r="J127" s="197">
        <v>4.57</v>
      </c>
      <c r="K127" s="197">
        <v>31.35</v>
      </c>
      <c r="L127" s="197">
        <v>0</v>
      </c>
      <c r="M127" s="197">
        <v>31.35</v>
      </c>
      <c r="N127" s="199" t="s">
        <v>1580</v>
      </c>
    </row>
    <row r="128" spans="1:14" ht="60" customHeight="1">
      <c r="A128" s="201" t="s">
        <v>629</v>
      </c>
      <c r="B128" s="202" t="s">
        <v>1357</v>
      </c>
      <c r="C128" s="194">
        <v>42787</v>
      </c>
      <c r="D128" s="195" t="s">
        <v>6</v>
      </c>
      <c r="E128" s="195">
        <v>384791</v>
      </c>
      <c r="F128" s="195"/>
      <c r="G128" s="203" t="s">
        <v>1700</v>
      </c>
      <c r="H128" s="197">
        <v>0</v>
      </c>
      <c r="I128" s="197">
        <v>4062305</v>
      </c>
      <c r="J128" s="197">
        <v>4062305</v>
      </c>
      <c r="K128" s="197">
        <v>0</v>
      </c>
      <c r="L128" s="197">
        <v>27867412.300000001</v>
      </c>
      <c r="M128" s="197">
        <v>27867412.300000001</v>
      </c>
      <c r="N128" s="199" t="s">
        <v>1580</v>
      </c>
    </row>
    <row r="129" spans="1:14" ht="60" customHeight="1">
      <c r="A129" s="201">
        <v>10</v>
      </c>
      <c r="B129" s="202" t="s">
        <v>50</v>
      </c>
      <c r="C129" s="194">
        <v>42787</v>
      </c>
      <c r="D129" s="195" t="s">
        <v>1290</v>
      </c>
      <c r="E129" s="195">
        <v>1721</v>
      </c>
      <c r="F129" s="195"/>
      <c r="G129" s="203" t="s">
        <v>1701</v>
      </c>
      <c r="H129" s="197">
        <v>12.78</v>
      </c>
      <c r="I129" s="197">
        <v>0</v>
      </c>
      <c r="J129" s="197">
        <v>12.78</v>
      </c>
      <c r="K129" s="197">
        <v>87.67</v>
      </c>
      <c r="L129" s="197">
        <v>0</v>
      </c>
      <c r="M129" s="197">
        <v>87.67</v>
      </c>
      <c r="N129" s="199" t="s">
        <v>1580</v>
      </c>
    </row>
    <row r="130" spans="1:14" ht="60" customHeight="1">
      <c r="A130" s="201" t="s">
        <v>629</v>
      </c>
      <c r="B130" s="202" t="s">
        <v>1357</v>
      </c>
      <c r="C130" s="194">
        <v>42787</v>
      </c>
      <c r="D130" s="195" t="s">
        <v>13</v>
      </c>
      <c r="E130" s="195">
        <v>880286</v>
      </c>
      <c r="F130" s="195"/>
      <c r="G130" s="203" t="s">
        <v>1702</v>
      </c>
      <c r="H130" s="197">
        <v>22.1</v>
      </c>
      <c r="I130" s="197">
        <v>0</v>
      </c>
      <c r="J130" s="197">
        <v>22.1</v>
      </c>
      <c r="K130" s="197">
        <v>151.61000000000001</v>
      </c>
      <c r="L130" s="197">
        <v>0</v>
      </c>
      <c r="M130" s="197">
        <v>151.61000000000001</v>
      </c>
      <c r="N130" s="199" t="s">
        <v>1580</v>
      </c>
    </row>
    <row r="131" spans="1:14" ht="60" customHeight="1">
      <c r="A131" s="201" t="s">
        <v>629</v>
      </c>
      <c r="B131" s="202" t="s">
        <v>1357</v>
      </c>
      <c r="C131" s="194">
        <v>42787</v>
      </c>
      <c r="D131" s="195" t="s">
        <v>20</v>
      </c>
      <c r="E131" s="195">
        <v>8967</v>
      </c>
      <c r="F131" s="195"/>
      <c r="G131" s="203" t="s">
        <v>1703</v>
      </c>
      <c r="H131" s="197">
        <v>2189890.14</v>
      </c>
      <c r="I131" s="197">
        <v>0</v>
      </c>
      <c r="J131" s="197">
        <v>2189890.14</v>
      </c>
      <c r="K131" s="197">
        <v>15022646.359999999</v>
      </c>
      <c r="L131" s="197">
        <v>0</v>
      </c>
      <c r="M131" s="197">
        <v>15022646.359999999</v>
      </c>
      <c r="N131" s="199" t="s">
        <v>1580</v>
      </c>
    </row>
    <row r="132" spans="1:14" ht="60" customHeight="1">
      <c r="A132" s="201" t="s">
        <v>629</v>
      </c>
      <c r="B132" s="202" t="s">
        <v>1357</v>
      </c>
      <c r="C132" s="194">
        <v>42787</v>
      </c>
      <c r="D132" s="195" t="s">
        <v>20</v>
      </c>
      <c r="E132" s="195">
        <v>8968</v>
      </c>
      <c r="F132" s="195"/>
      <c r="G132" s="203" t="s">
        <v>1704</v>
      </c>
      <c r="H132" s="197">
        <v>7498388.7800000003</v>
      </c>
      <c r="I132" s="197">
        <v>0</v>
      </c>
      <c r="J132" s="197">
        <v>7498388.7800000003</v>
      </c>
      <c r="K132" s="197">
        <v>51438947.030000001</v>
      </c>
      <c r="L132" s="197">
        <v>0</v>
      </c>
      <c r="M132" s="197">
        <v>51438947.030000001</v>
      </c>
      <c r="N132" s="199" t="s">
        <v>1580</v>
      </c>
    </row>
    <row r="133" spans="1:14" ht="60" customHeight="1">
      <c r="A133" s="201" t="s">
        <v>629</v>
      </c>
      <c r="B133" s="202" t="s">
        <v>1357</v>
      </c>
      <c r="C133" s="194">
        <v>42787</v>
      </c>
      <c r="D133" s="195" t="s">
        <v>20</v>
      </c>
      <c r="E133" s="195">
        <v>8969</v>
      </c>
      <c r="F133" s="195"/>
      <c r="G133" s="203" t="s">
        <v>1705</v>
      </c>
      <c r="H133" s="197">
        <v>2067508.12</v>
      </c>
      <c r="I133" s="197">
        <v>0</v>
      </c>
      <c r="J133" s="197">
        <v>2067508.12</v>
      </c>
      <c r="K133" s="197">
        <v>14183105.699999999</v>
      </c>
      <c r="L133" s="197">
        <v>0</v>
      </c>
      <c r="M133" s="197">
        <v>14183105.699999999</v>
      </c>
      <c r="N133" s="199" t="s">
        <v>1580</v>
      </c>
    </row>
    <row r="134" spans="1:14" ht="60" customHeight="1">
      <c r="A134" s="201" t="s">
        <v>629</v>
      </c>
      <c r="B134" s="202" t="s">
        <v>1357</v>
      </c>
      <c r="C134" s="194">
        <v>42787</v>
      </c>
      <c r="D134" s="195" t="s">
        <v>20</v>
      </c>
      <c r="E134" s="195">
        <v>8970</v>
      </c>
      <c r="F134" s="195"/>
      <c r="G134" s="203" t="s">
        <v>1706</v>
      </c>
      <c r="H134" s="197">
        <v>1731961.73</v>
      </c>
      <c r="I134" s="197">
        <v>0</v>
      </c>
      <c r="J134" s="197">
        <v>1731961.73</v>
      </c>
      <c r="K134" s="197">
        <v>11881257.470000001</v>
      </c>
      <c r="L134" s="197">
        <v>0</v>
      </c>
      <c r="M134" s="197">
        <v>11881257.470000001</v>
      </c>
      <c r="N134" s="199" t="s">
        <v>1580</v>
      </c>
    </row>
    <row r="135" spans="1:14" ht="60" customHeight="1">
      <c r="A135" s="201" t="s">
        <v>629</v>
      </c>
      <c r="B135" s="202" t="s">
        <v>1357</v>
      </c>
      <c r="C135" s="194">
        <v>42787</v>
      </c>
      <c r="D135" s="195" t="s">
        <v>20</v>
      </c>
      <c r="E135" s="195">
        <v>9009</v>
      </c>
      <c r="F135" s="195"/>
      <c r="G135" s="203" t="s">
        <v>1707</v>
      </c>
      <c r="H135" s="197">
        <v>419984.23</v>
      </c>
      <c r="I135" s="197">
        <v>0</v>
      </c>
      <c r="J135" s="197">
        <v>419984.23</v>
      </c>
      <c r="K135" s="197">
        <v>2881091.82</v>
      </c>
      <c r="L135" s="197">
        <v>0</v>
      </c>
      <c r="M135" s="197">
        <v>2881091.82</v>
      </c>
      <c r="N135" s="199" t="s">
        <v>1580</v>
      </c>
    </row>
    <row r="136" spans="1:14" ht="60" customHeight="1">
      <c r="A136" s="201" t="s">
        <v>629</v>
      </c>
      <c r="B136" s="202" t="s">
        <v>1357</v>
      </c>
      <c r="C136" s="194">
        <v>42787</v>
      </c>
      <c r="D136" s="195" t="s">
        <v>20</v>
      </c>
      <c r="E136" s="195">
        <v>8938</v>
      </c>
      <c r="F136" s="195"/>
      <c r="G136" s="203" t="s">
        <v>1708</v>
      </c>
      <c r="H136" s="197">
        <v>14875000</v>
      </c>
      <c r="I136" s="197">
        <v>0</v>
      </c>
      <c r="J136" s="197">
        <v>14875000</v>
      </c>
      <c r="K136" s="197">
        <v>102042500</v>
      </c>
      <c r="L136" s="197">
        <v>0</v>
      </c>
      <c r="M136" s="197">
        <v>102042500</v>
      </c>
      <c r="N136" s="199" t="s">
        <v>1580</v>
      </c>
    </row>
    <row r="137" spans="1:14" ht="60" customHeight="1">
      <c r="A137" s="201" t="s">
        <v>629</v>
      </c>
      <c r="B137" s="202" t="s">
        <v>1357</v>
      </c>
      <c r="C137" s="194">
        <v>42787</v>
      </c>
      <c r="D137" s="195" t="s">
        <v>20</v>
      </c>
      <c r="E137" s="195">
        <v>8983</v>
      </c>
      <c r="F137" s="195"/>
      <c r="G137" s="203" t="s">
        <v>1709</v>
      </c>
      <c r="H137" s="197">
        <v>10978.89</v>
      </c>
      <c r="I137" s="197">
        <v>0</v>
      </c>
      <c r="J137" s="197">
        <v>10978.89</v>
      </c>
      <c r="K137" s="197">
        <v>75315.19</v>
      </c>
      <c r="L137" s="197">
        <v>0</v>
      </c>
      <c r="M137" s="197">
        <v>75315.19</v>
      </c>
      <c r="N137" s="199" t="s">
        <v>1580</v>
      </c>
    </row>
    <row r="138" spans="1:14" ht="60" customHeight="1">
      <c r="A138" s="201" t="s">
        <v>629</v>
      </c>
      <c r="B138" s="202" t="s">
        <v>1357</v>
      </c>
      <c r="C138" s="194">
        <v>42787</v>
      </c>
      <c r="D138" s="195" t="s">
        <v>20</v>
      </c>
      <c r="E138" s="195">
        <v>9139</v>
      </c>
      <c r="F138" s="195"/>
      <c r="G138" s="203" t="s">
        <v>1710</v>
      </c>
      <c r="H138" s="197">
        <v>12343.78</v>
      </c>
      <c r="I138" s="197">
        <v>0</v>
      </c>
      <c r="J138" s="197">
        <v>12343.78</v>
      </c>
      <c r="K138" s="197">
        <v>84678.33</v>
      </c>
      <c r="L138" s="197">
        <v>0</v>
      </c>
      <c r="M138" s="197">
        <v>84678.33</v>
      </c>
      <c r="N138" s="199" t="s">
        <v>1580</v>
      </c>
    </row>
    <row r="139" spans="1:14" ht="60" customHeight="1">
      <c r="A139" s="201">
        <v>10</v>
      </c>
      <c r="B139" s="202" t="s">
        <v>50</v>
      </c>
      <c r="C139" s="194">
        <v>42787</v>
      </c>
      <c r="D139" s="195" t="s">
        <v>1290</v>
      </c>
      <c r="E139" s="195">
        <v>1676</v>
      </c>
      <c r="F139" s="195"/>
      <c r="G139" s="203" t="s">
        <v>1711</v>
      </c>
      <c r="H139" s="197">
        <v>1269.1099999999999</v>
      </c>
      <c r="I139" s="197">
        <v>0</v>
      </c>
      <c r="J139" s="197">
        <v>1269.1099999999999</v>
      </c>
      <c r="K139" s="197">
        <v>8706.09</v>
      </c>
      <c r="L139" s="197">
        <v>0</v>
      </c>
      <c r="M139" s="197">
        <v>8706.09</v>
      </c>
      <c r="N139" s="199" t="s">
        <v>1580</v>
      </c>
    </row>
    <row r="140" spans="1:14" ht="60" customHeight="1">
      <c r="A140" s="201">
        <v>10</v>
      </c>
      <c r="B140" s="202" t="s">
        <v>50</v>
      </c>
      <c r="C140" s="194">
        <v>42788</v>
      </c>
      <c r="D140" s="195" t="s">
        <v>6</v>
      </c>
      <c r="E140" s="195">
        <v>1723</v>
      </c>
      <c r="F140" s="195"/>
      <c r="G140" s="203" t="s">
        <v>1712</v>
      </c>
      <c r="H140" s="197">
        <v>0</v>
      </c>
      <c r="I140" s="197">
        <v>36.369999999999997</v>
      </c>
      <c r="J140" s="197">
        <v>36.369999999999997</v>
      </c>
      <c r="K140" s="197">
        <v>0</v>
      </c>
      <c r="L140" s="197">
        <v>249.5</v>
      </c>
      <c r="M140" s="197">
        <v>249.5</v>
      </c>
      <c r="N140" s="199" t="s">
        <v>1580</v>
      </c>
    </row>
    <row r="141" spans="1:14" ht="60" customHeight="1">
      <c r="A141" s="201" t="s">
        <v>628</v>
      </c>
      <c r="B141" s="202" t="s">
        <v>72</v>
      </c>
      <c r="C141" s="194">
        <v>42789</v>
      </c>
      <c r="D141" s="195" t="s">
        <v>3</v>
      </c>
      <c r="E141" s="195">
        <v>1479012</v>
      </c>
      <c r="F141" s="195"/>
      <c r="G141" s="203" t="s">
        <v>1713</v>
      </c>
      <c r="H141" s="197">
        <v>0</v>
      </c>
      <c r="I141" s="197">
        <v>6737.44</v>
      </c>
      <c r="J141" s="197">
        <v>6737.44</v>
      </c>
      <c r="K141" s="197">
        <v>0</v>
      </c>
      <c r="L141" s="197">
        <v>46218.84</v>
      </c>
      <c r="M141" s="197">
        <v>46218.84</v>
      </c>
      <c r="N141" s="199" t="s">
        <v>1580</v>
      </c>
    </row>
    <row r="142" spans="1:14" ht="60" customHeight="1">
      <c r="A142" s="201" t="s">
        <v>628</v>
      </c>
      <c r="B142" s="202" t="s">
        <v>72</v>
      </c>
      <c r="C142" s="194">
        <v>42790</v>
      </c>
      <c r="D142" s="195" t="s">
        <v>6</v>
      </c>
      <c r="E142" s="195">
        <v>880884</v>
      </c>
      <c r="F142" s="195"/>
      <c r="G142" s="203" t="s">
        <v>1714</v>
      </c>
      <c r="H142" s="197">
        <v>0</v>
      </c>
      <c r="I142" s="197">
        <v>74934500</v>
      </c>
      <c r="J142" s="197">
        <v>74934500</v>
      </c>
      <c r="K142" s="197">
        <v>0</v>
      </c>
      <c r="L142" s="197">
        <v>514050670</v>
      </c>
      <c r="M142" s="197">
        <v>514050670</v>
      </c>
      <c r="N142" s="199" t="s">
        <v>1580</v>
      </c>
    </row>
    <row r="143" spans="1:14" ht="60" customHeight="1">
      <c r="A143" s="201" t="s">
        <v>628</v>
      </c>
      <c r="B143" s="202" t="s">
        <v>72</v>
      </c>
      <c r="C143" s="194">
        <v>42790</v>
      </c>
      <c r="D143" s="195" t="s">
        <v>6</v>
      </c>
      <c r="E143" s="195">
        <v>880886</v>
      </c>
      <c r="F143" s="195"/>
      <c r="G143" s="203" t="s">
        <v>1715</v>
      </c>
      <c r="H143" s="197">
        <v>0</v>
      </c>
      <c r="I143" s="197">
        <v>40065500</v>
      </c>
      <c r="J143" s="197">
        <v>40065500</v>
      </c>
      <c r="K143" s="197">
        <v>0</v>
      </c>
      <c r="L143" s="197">
        <v>274849330</v>
      </c>
      <c r="M143" s="197">
        <v>274849330</v>
      </c>
      <c r="N143" s="199" t="s">
        <v>1580</v>
      </c>
    </row>
    <row r="144" spans="1:14" ht="60" customHeight="1">
      <c r="A144" s="201" t="s">
        <v>629</v>
      </c>
      <c r="B144" s="202" t="s">
        <v>1357</v>
      </c>
      <c r="C144" s="194">
        <v>42790</v>
      </c>
      <c r="D144" s="195" t="s">
        <v>20</v>
      </c>
      <c r="E144" s="195">
        <v>8845</v>
      </c>
      <c r="F144" s="195"/>
      <c r="G144" s="203" t="s">
        <v>1716</v>
      </c>
      <c r="H144" s="197">
        <v>159318.72</v>
      </c>
      <c r="I144" s="197">
        <v>0</v>
      </c>
      <c r="J144" s="197">
        <v>159318.72</v>
      </c>
      <c r="K144" s="197">
        <v>1092926.42</v>
      </c>
      <c r="L144" s="197">
        <v>0</v>
      </c>
      <c r="M144" s="197">
        <v>1092926.42</v>
      </c>
      <c r="N144" s="199" t="s">
        <v>1580</v>
      </c>
    </row>
    <row r="145" spans="1:14" ht="60" customHeight="1">
      <c r="A145" s="201" t="s">
        <v>629</v>
      </c>
      <c r="B145" s="202" t="s">
        <v>1357</v>
      </c>
      <c r="C145" s="194">
        <v>42790</v>
      </c>
      <c r="D145" s="195" t="s">
        <v>20</v>
      </c>
      <c r="E145" s="195">
        <v>8973</v>
      </c>
      <c r="F145" s="195"/>
      <c r="G145" s="203" t="s">
        <v>1717</v>
      </c>
      <c r="H145" s="197">
        <v>124291.57</v>
      </c>
      <c r="I145" s="197">
        <v>0</v>
      </c>
      <c r="J145" s="197">
        <v>124291.57</v>
      </c>
      <c r="K145" s="197">
        <v>852640.17</v>
      </c>
      <c r="L145" s="197">
        <v>0</v>
      </c>
      <c r="M145" s="197">
        <v>852640.17</v>
      </c>
      <c r="N145" s="199" t="s">
        <v>1580</v>
      </c>
    </row>
    <row r="146" spans="1:14" ht="60" customHeight="1">
      <c r="A146" s="201" t="s">
        <v>629</v>
      </c>
      <c r="B146" s="202" t="s">
        <v>1357</v>
      </c>
      <c r="C146" s="194">
        <v>42790</v>
      </c>
      <c r="D146" s="195" t="s">
        <v>20</v>
      </c>
      <c r="E146" s="195">
        <v>8974</v>
      </c>
      <c r="F146" s="195"/>
      <c r="G146" s="203" t="s">
        <v>1718</v>
      </c>
      <c r="H146" s="197">
        <v>2454.2199999999998</v>
      </c>
      <c r="I146" s="197">
        <v>0</v>
      </c>
      <c r="J146" s="197">
        <v>2454.2199999999998</v>
      </c>
      <c r="K146" s="197">
        <v>16835.95</v>
      </c>
      <c r="L146" s="197">
        <v>0</v>
      </c>
      <c r="M146" s="197">
        <v>16835.95</v>
      </c>
      <c r="N146" s="199" t="s">
        <v>1580</v>
      </c>
    </row>
    <row r="147" spans="1:14" ht="60" customHeight="1">
      <c r="A147" s="201" t="s">
        <v>628</v>
      </c>
      <c r="B147" s="202" t="s">
        <v>72</v>
      </c>
      <c r="C147" s="194">
        <v>42795</v>
      </c>
      <c r="D147" s="195" t="s">
        <v>23</v>
      </c>
      <c r="E147" s="195">
        <v>16583</v>
      </c>
      <c r="F147" s="195"/>
      <c r="G147" s="203" t="s">
        <v>1719</v>
      </c>
      <c r="H147" s="197">
        <v>0</v>
      </c>
      <c r="I147" s="197">
        <v>0</v>
      </c>
      <c r="J147" s="197">
        <v>0</v>
      </c>
      <c r="K147" s="197">
        <v>0</v>
      </c>
      <c r="L147" s="197">
        <v>0.01</v>
      </c>
      <c r="M147" s="197">
        <v>0.01</v>
      </c>
      <c r="N147" s="199" t="s">
        <v>1580</v>
      </c>
    </row>
    <row r="148" spans="1:14" ht="60" customHeight="1">
      <c r="A148" s="201" t="s">
        <v>628</v>
      </c>
      <c r="B148" s="202" t="s">
        <v>72</v>
      </c>
      <c r="C148" s="194">
        <v>42795</v>
      </c>
      <c r="D148" s="195" t="s">
        <v>6</v>
      </c>
      <c r="E148" s="195">
        <v>881017</v>
      </c>
      <c r="F148" s="195"/>
      <c r="G148" s="203" t="s">
        <v>1720</v>
      </c>
      <c r="H148" s="197">
        <v>0</v>
      </c>
      <c r="I148" s="197">
        <v>352</v>
      </c>
      <c r="J148" s="197">
        <v>352</v>
      </c>
      <c r="K148" s="197">
        <v>0</v>
      </c>
      <c r="L148" s="197">
        <v>2414.7199999999998</v>
      </c>
      <c r="M148" s="197">
        <v>2414.7199999999998</v>
      </c>
      <c r="N148" s="199" t="s">
        <v>1580</v>
      </c>
    </row>
    <row r="149" spans="1:14" ht="60" customHeight="1">
      <c r="A149" s="201" t="s">
        <v>629</v>
      </c>
      <c r="B149" s="202" t="s">
        <v>1357</v>
      </c>
      <c r="C149" s="194">
        <v>42795</v>
      </c>
      <c r="D149" s="195" t="s">
        <v>20</v>
      </c>
      <c r="E149" s="195">
        <v>9073</v>
      </c>
      <c r="F149" s="195"/>
      <c r="G149" s="203" t="s">
        <v>1721</v>
      </c>
      <c r="H149" s="197">
        <v>109590.17</v>
      </c>
      <c r="I149" s="197">
        <v>0</v>
      </c>
      <c r="J149" s="197">
        <v>109590.17</v>
      </c>
      <c r="K149" s="197">
        <v>751788.57</v>
      </c>
      <c r="L149" s="197">
        <v>0</v>
      </c>
      <c r="M149" s="197">
        <v>751788.57</v>
      </c>
      <c r="N149" s="199" t="s">
        <v>1580</v>
      </c>
    </row>
    <row r="150" spans="1:14" ht="60" customHeight="1">
      <c r="A150" s="201" t="s">
        <v>629</v>
      </c>
      <c r="B150" s="202" t="s">
        <v>1357</v>
      </c>
      <c r="C150" s="194">
        <v>42795</v>
      </c>
      <c r="D150" s="195" t="s">
        <v>20</v>
      </c>
      <c r="E150" s="195">
        <v>9044</v>
      </c>
      <c r="F150" s="195"/>
      <c r="G150" s="203" t="s">
        <v>1722</v>
      </c>
      <c r="H150" s="197">
        <v>7323.39</v>
      </c>
      <c r="I150" s="197">
        <v>0</v>
      </c>
      <c r="J150" s="197">
        <v>7323.39</v>
      </c>
      <c r="K150" s="197">
        <v>50238.46</v>
      </c>
      <c r="L150" s="197">
        <v>0</v>
      </c>
      <c r="M150" s="197">
        <v>50238.46</v>
      </c>
      <c r="N150" s="199" t="s">
        <v>1580</v>
      </c>
    </row>
    <row r="151" spans="1:14" ht="60" customHeight="1">
      <c r="A151" s="201" t="s">
        <v>629</v>
      </c>
      <c r="B151" s="202" t="s">
        <v>1357</v>
      </c>
      <c r="C151" s="194">
        <v>42795</v>
      </c>
      <c r="D151" s="195" t="s">
        <v>20</v>
      </c>
      <c r="E151" s="195">
        <v>9061</v>
      </c>
      <c r="F151" s="195"/>
      <c r="G151" s="203" t="s">
        <v>1723</v>
      </c>
      <c r="H151" s="197">
        <v>586213.18999999994</v>
      </c>
      <c r="I151" s="197">
        <v>0</v>
      </c>
      <c r="J151" s="197">
        <v>586213.18999999994</v>
      </c>
      <c r="K151" s="197">
        <v>4021422.48</v>
      </c>
      <c r="L151" s="197">
        <v>0</v>
      </c>
      <c r="M151" s="197">
        <v>4021422.48</v>
      </c>
      <c r="N151" s="199" t="s">
        <v>1580</v>
      </c>
    </row>
    <row r="152" spans="1:14" ht="60" customHeight="1">
      <c r="A152" s="201" t="s">
        <v>628</v>
      </c>
      <c r="B152" s="202" t="s">
        <v>72</v>
      </c>
      <c r="C152" s="194">
        <v>42796</v>
      </c>
      <c r="D152" s="195" t="s">
        <v>23</v>
      </c>
      <c r="E152" s="195">
        <v>16588</v>
      </c>
      <c r="F152" s="195"/>
      <c r="G152" s="203" t="s">
        <v>1724</v>
      </c>
      <c r="H152" s="197">
        <v>0</v>
      </c>
      <c r="I152" s="197">
        <v>0</v>
      </c>
      <c r="J152" s="197">
        <v>0</v>
      </c>
      <c r="K152" s="197">
        <v>0</v>
      </c>
      <c r="L152" s="197">
        <v>0.01</v>
      </c>
      <c r="M152" s="197">
        <v>0.01</v>
      </c>
      <c r="N152" s="199" t="s">
        <v>1580</v>
      </c>
    </row>
    <row r="153" spans="1:14" ht="60" customHeight="1">
      <c r="A153" s="201" t="s">
        <v>628</v>
      </c>
      <c r="B153" s="202" t="s">
        <v>72</v>
      </c>
      <c r="C153" s="194">
        <v>42796</v>
      </c>
      <c r="D153" s="195" t="s">
        <v>6</v>
      </c>
      <c r="E153" s="195">
        <v>69716</v>
      </c>
      <c r="F153" s="195"/>
      <c r="G153" s="203" t="s">
        <v>1389</v>
      </c>
      <c r="H153" s="197">
        <v>0</v>
      </c>
      <c r="I153" s="197">
        <v>10000</v>
      </c>
      <c r="J153" s="197">
        <v>10000</v>
      </c>
      <c r="K153" s="197">
        <v>0</v>
      </c>
      <c r="L153" s="197">
        <v>68600</v>
      </c>
      <c r="M153" s="197">
        <v>68600</v>
      </c>
      <c r="N153" s="199" t="s">
        <v>1580</v>
      </c>
    </row>
    <row r="154" spans="1:14" ht="60" customHeight="1">
      <c r="A154" s="201" t="s">
        <v>629</v>
      </c>
      <c r="B154" s="202" t="s">
        <v>1357</v>
      </c>
      <c r="C154" s="194">
        <v>42800</v>
      </c>
      <c r="D154" s="195" t="s">
        <v>20</v>
      </c>
      <c r="E154" s="195">
        <v>9007</v>
      </c>
      <c r="F154" s="195"/>
      <c r="G154" s="203" t="s">
        <v>1725</v>
      </c>
      <c r="H154" s="197">
        <v>1944032.24</v>
      </c>
      <c r="I154" s="197">
        <v>0</v>
      </c>
      <c r="J154" s="197">
        <v>1944032.24</v>
      </c>
      <c r="K154" s="197">
        <v>13336061.17</v>
      </c>
      <c r="L154" s="197">
        <v>0</v>
      </c>
      <c r="M154" s="197">
        <v>13336061.17</v>
      </c>
      <c r="N154" s="199" t="s">
        <v>1580</v>
      </c>
    </row>
    <row r="155" spans="1:14" ht="60" customHeight="1">
      <c r="A155" s="201" t="s">
        <v>629</v>
      </c>
      <c r="B155" s="202" t="s">
        <v>1357</v>
      </c>
      <c r="C155" s="194">
        <v>42800</v>
      </c>
      <c r="D155" s="195" t="s">
        <v>20</v>
      </c>
      <c r="E155" s="195">
        <v>9083</v>
      </c>
      <c r="F155" s="195"/>
      <c r="G155" s="203" t="s">
        <v>1726</v>
      </c>
      <c r="H155" s="197">
        <v>1420099.5</v>
      </c>
      <c r="I155" s="197">
        <v>0</v>
      </c>
      <c r="J155" s="197">
        <v>1420099.5</v>
      </c>
      <c r="K155" s="197">
        <v>9741882.5700000003</v>
      </c>
      <c r="L155" s="197">
        <v>0</v>
      </c>
      <c r="M155" s="197">
        <v>9741882.5700000003</v>
      </c>
      <c r="N155" s="199" t="s">
        <v>1580</v>
      </c>
    </row>
    <row r="156" spans="1:14" ht="60" customHeight="1">
      <c r="A156" s="201" t="s">
        <v>629</v>
      </c>
      <c r="B156" s="202" t="s">
        <v>1357</v>
      </c>
      <c r="C156" s="194">
        <v>42800</v>
      </c>
      <c r="D156" s="195" t="s">
        <v>20</v>
      </c>
      <c r="E156" s="195">
        <v>9103</v>
      </c>
      <c r="F156" s="195"/>
      <c r="G156" s="203" t="s">
        <v>1727</v>
      </c>
      <c r="H156" s="197">
        <v>74333.320000000007</v>
      </c>
      <c r="I156" s="197">
        <v>0</v>
      </c>
      <c r="J156" s="197">
        <v>74333.320000000007</v>
      </c>
      <c r="K156" s="197">
        <v>509926.58</v>
      </c>
      <c r="L156" s="197">
        <v>0</v>
      </c>
      <c r="M156" s="197">
        <v>509926.58</v>
      </c>
      <c r="N156" s="199" t="s">
        <v>1580</v>
      </c>
    </row>
    <row r="157" spans="1:14" ht="60" customHeight="1">
      <c r="A157" s="201">
        <v>291</v>
      </c>
      <c r="B157" s="202" t="s">
        <v>159</v>
      </c>
      <c r="C157" s="194">
        <v>42800</v>
      </c>
      <c r="D157" s="195" t="s">
        <v>1728</v>
      </c>
      <c r="E157" s="195">
        <v>12820876</v>
      </c>
      <c r="F157" s="195"/>
      <c r="G157" s="203" t="s">
        <v>1729</v>
      </c>
      <c r="H157" s="197">
        <v>1365000</v>
      </c>
      <c r="I157" s="197">
        <v>0</v>
      </c>
      <c r="J157" s="197">
        <v>1365000</v>
      </c>
      <c r="K157" s="197">
        <v>9363900</v>
      </c>
      <c r="L157" s="197">
        <v>0</v>
      </c>
      <c r="M157" s="197">
        <v>9363900</v>
      </c>
      <c r="N157" s="199" t="s">
        <v>1580</v>
      </c>
    </row>
    <row r="158" spans="1:14" ht="60" customHeight="1">
      <c r="A158" s="201" t="s">
        <v>628</v>
      </c>
      <c r="B158" s="202" t="s">
        <v>72</v>
      </c>
      <c r="C158" s="194">
        <v>42801</v>
      </c>
      <c r="D158" s="195" t="s">
        <v>23</v>
      </c>
      <c r="E158" s="195">
        <v>16600</v>
      </c>
      <c r="F158" s="195"/>
      <c r="G158" s="203" t="s">
        <v>1730</v>
      </c>
      <c r="H158" s="197">
        <v>0</v>
      </c>
      <c r="I158" s="197">
        <v>0</v>
      </c>
      <c r="J158" s="197">
        <v>0</v>
      </c>
      <c r="K158" s="197">
        <v>0</v>
      </c>
      <c r="L158" s="197">
        <v>0.01</v>
      </c>
      <c r="M158" s="197">
        <v>0.01</v>
      </c>
      <c r="N158" s="199" t="s">
        <v>1580</v>
      </c>
    </row>
    <row r="159" spans="1:14" ht="60" customHeight="1">
      <c r="A159" s="201" t="s">
        <v>629</v>
      </c>
      <c r="B159" s="202" t="s">
        <v>1357</v>
      </c>
      <c r="C159" s="194">
        <v>42801</v>
      </c>
      <c r="D159" s="195" t="s">
        <v>6</v>
      </c>
      <c r="E159" s="195">
        <v>393669</v>
      </c>
      <c r="F159" s="195"/>
      <c r="G159" s="203" t="s">
        <v>1731</v>
      </c>
      <c r="H159" s="197">
        <v>0</v>
      </c>
      <c r="I159" s="197">
        <v>680165.28</v>
      </c>
      <c r="J159" s="197">
        <v>680165.28</v>
      </c>
      <c r="K159" s="197">
        <v>0</v>
      </c>
      <c r="L159" s="197">
        <v>4665933.82</v>
      </c>
      <c r="M159" s="197">
        <v>4665933.82</v>
      </c>
      <c r="N159" s="199" t="s">
        <v>1580</v>
      </c>
    </row>
    <row r="160" spans="1:14" ht="60" customHeight="1">
      <c r="A160" s="201">
        <v>291</v>
      </c>
      <c r="B160" s="202" t="s">
        <v>159</v>
      </c>
      <c r="C160" s="194">
        <v>42801</v>
      </c>
      <c r="D160" s="195" t="s">
        <v>6</v>
      </c>
      <c r="E160" s="195">
        <v>393671</v>
      </c>
      <c r="F160" s="195"/>
      <c r="G160" s="203" t="s">
        <v>1732</v>
      </c>
      <c r="H160" s="197">
        <v>0</v>
      </c>
      <c r="I160" s="197">
        <v>1500000</v>
      </c>
      <c r="J160" s="197">
        <v>1500000</v>
      </c>
      <c r="K160" s="197">
        <v>0</v>
      </c>
      <c r="L160" s="197">
        <v>10290000</v>
      </c>
      <c r="M160" s="197">
        <v>10290000</v>
      </c>
      <c r="N160" s="199" t="s">
        <v>1580</v>
      </c>
    </row>
    <row r="161" spans="1:14" ht="60" customHeight="1">
      <c r="A161" s="201">
        <v>86</v>
      </c>
      <c r="B161" s="202" t="s">
        <v>69</v>
      </c>
      <c r="C161" s="194">
        <v>42802</v>
      </c>
      <c r="D161" s="195" t="s">
        <v>6</v>
      </c>
      <c r="E161" s="195">
        <v>881498</v>
      </c>
      <c r="F161" s="195"/>
      <c r="G161" s="203" t="s">
        <v>1733</v>
      </c>
      <c r="H161" s="197">
        <v>0</v>
      </c>
      <c r="I161" s="197">
        <v>19000</v>
      </c>
      <c r="J161" s="197">
        <v>19000</v>
      </c>
      <c r="K161" s="197">
        <v>0</v>
      </c>
      <c r="L161" s="197">
        <v>130340</v>
      </c>
      <c r="M161" s="197">
        <v>130340</v>
      </c>
      <c r="N161" s="199" t="s">
        <v>1580</v>
      </c>
    </row>
    <row r="162" spans="1:14" ht="60" customHeight="1">
      <c r="A162" s="201">
        <v>287</v>
      </c>
      <c r="B162" s="202" t="s">
        <v>155</v>
      </c>
      <c r="C162" s="194">
        <v>42804</v>
      </c>
      <c r="D162" s="195" t="s">
        <v>6</v>
      </c>
      <c r="E162" s="195">
        <v>397078</v>
      </c>
      <c r="F162" s="195"/>
      <c r="G162" s="203" t="s">
        <v>1734</v>
      </c>
      <c r="H162" s="197">
        <v>0</v>
      </c>
      <c r="I162" s="197">
        <v>2435051.04</v>
      </c>
      <c r="J162" s="197">
        <v>2435051.04</v>
      </c>
      <c r="K162" s="197">
        <v>0</v>
      </c>
      <c r="L162" s="197">
        <v>16704450.130000001</v>
      </c>
      <c r="M162" s="197">
        <v>16704450.130000001</v>
      </c>
      <c r="N162" s="199" t="s">
        <v>1580</v>
      </c>
    </row>
    <row r="163" spans="1:14" ht="60" customHeight="1">
      <c r="A163" s="201" t="s">
        <v>629</v>
      </c>
      <c r="B163" s="202" t="s">
        <v>1357</v>
      </c>
      <c r="C163" s="194">
        <v>42804</v>
      </c>
      <c r="D163" s="195" t="s">
        <v>20</v>
      </c>
      <c r="E163" s="195">
        <v>9105</v>
      </c>
      <c r="F163" s="195"/>
      <c r="G163" s="203" t="s">
        <v>1735</v>
      </c>
      <c r="H163" s="197">
        <v>28406.37</v>
      </c>
      <c r="I163" s="197">
        <v>0</v>
      </c>
      <c r="J163" s="197">
        <v>28406.37</v>
      </c>
      <c r="K163" s="197">
        <v>194867.7</v>
      </c>
      <c r="L163" s="197">
        <v>0</v>
      </c>
      <c r="M163" s="197">
        <v>194867.7</v>
      </c>
      <c r="N163" s="199" t="s">
        <v>1580</v>
      </c>
    </row>
    <row r="164" spans="1:14" ht="60" customHeight="1">
      <c r="A164" s="201" t="s">
        <v>629</v>
      </c>
      <c r="B164" s="202" t="s">
        <v>1357</v>
      </c>
      <c r="C164" s="194">
        <v>42804</v>
      </c>
      <c r="D164" s="195" t="s">
        <v>20</v>
      </c>
      <c r="E164" s="195">
        <v>9106</v>
      </c>
      <c r="F164" s="195"/>
      <c r="G164" s="203" t="s">
        <v>1736</v>
      </c>
      <c r="H164" s="197">
        <v>154509.67000000001</v>
      </c>
      <c r="I164" s="197">
        <v>0</v>
      </c>
      <c r="J164" s="197">
        <v>154509.67000000001</v>
      </c>
      <c r="K164" s="197">
        <v>1059936.3400000001</v>
      </c>
      <c r="L164" s="197">
        <v>0</v>
      </c>
      <c r="M164" s="197">
        <v>1059936.3400000001</v>
      </c>
      <c r="N164" s="199" t="s">
        <v>1580</v>
      </c>
    </row>
    <row r="165" spans="1:14" ht="60" customHeight="1">
      <c r="A165" s="201" t="s">
        <v>629</v>
      </c>
      <c r="B165" s="202" t="s">
        <v>1357</v>
      </c>
      <c r="C165" s="194">
        <v>42804</v>
      </c>
      <c r="D165" s="195" t="s">
        <v>20</v>
      </c>
      <c r="E165" s="195">
        <v>9038</v>
      </c>
      <c r="F165" s="195"/>
      <c r="G165" s="203" t="s">
        <v>1737</v>
      </c>
      <c r="H165" s="197">
        <v>6884.77</v>
      </c>
      <c r="I165" s="197">
        <v>0</v>
      </c>
      <c r="J165" s="197">
        <v>6884.77</v>
      </c>
      <c r="K165" s="197">
        <v>47229.52</v>
      </c>
      <c r="L165" s="197">
        <v>0</v>
      </c>
      <c r="M165" s="197">
        <v>47229.52</v>
      </c>
      <c r="N165" s="199" t="s">
        <v>1580</v>
      </c>
    </row>
    <row r="166" spans="1:14" ht="60" customHeight="1">
      <c r="A166" s="201" t="s">
        <v>629</v>
      </c>
      <c r="B166" s="202" t="s">
        <v>1357</v>
      </c>
      <c r="C166" s="194">
        <v>42804</v>
      </c>
      <c r="D166" s="195" t="s">
        <v>20</v>
      </c>
      <c r="E166" s="195">
        <v>9084</v>
      </c>
      <c r="F166" s="195"/>
      <c r="G166" s="203" t="s">
        <v>1738</v>
      </c>
      <c r="H166" s="197">
        <v>214539.36</v>
      </c>
      <c r="I166" s="197">
        <v>0</v>
      </c>
      <c r="J166" s="197">
        <v>214539.36</v>
      </c>
      <c r="K166" s="197">
        <v>1471740.01</v>
      </c>
      <c r="L166" s="197">
        <v>0</v>
      </c>
      <c r="M166" s="197">
        <v>1471740.01</v>
      </c>
      <c r="N166" s="199" t="s">
        <v>1580</v>
      </c>
    </row>
    <row r="167" spans="1:14" ht="60" customHeight="1">
      <c r="A167" s="201" t="s">
        <v>629</v>
      </c>
      <c r="B167" s="202" t="s">
        <v>1357</v>
      </c>
      <c r="C167" s="194">
        <v>42807</v>
      </c>
      <c r="D167" s="195" t="s">
        <v>6</v>
      </c>
      <c r="E167" s="195">
        <v>398034</v>
      </c>
      <c r="F167" s="195"/>
      <c r="G167" s="203" t="s">
        <v>1739</v>
      </c>
      <c r="H167" s="197">
        <v>0</v>
      </c>
      <c r="I167" s="197">
        <v>175314.58</v>
      </c>
      <c r="J167" s="197">
        <v>175314.58</v>
      </c>
      <c r="K167" s="197">
        <v>0</v>
      </c>
      <c r="L167" s="197">
        <v>1202658.02</v>
      </c>
      <c r="M167" s="197">
        <v>1202658.02</v>
      </c>
      <c r="N167" s="199" t="s">
        <v>1580</v>
      </c>
    </row>
    <row r="168" spans="1:14" ht="60" customHeight="1">
      <c r="A168" s="201">
        <v>225</v>
      </c>
      <c r="B168" s="202" t="s">
        <v>13942</v>
      </c>
      <c r="C168" s="194">
        <v>42809</v>
      </c>
      <c r="D168" s="195" t="s">
        <v>6</v>
      </c>
      <c r="E168" s="195">
        <v>882225</v>
      </c>
      <c r="F168" s="195"/>
      <c r="G168" s="203" t="s">
        <v>1740</v>
      </c>
      <c r="H168" s="197">
        <v>0</v>
      </c>
      <c r="I168" s="197">
        <v>400000</v>
      </c>
      <c r="J168" s="197">
        <v>400000</v>
      </c>
      <c r="K168" s="197">
        <v>0</v>
      </c>
      <c r="L168" s="197">
        <v>2744000</v>
      </c>
      <c r="M168" s="197">
        <v>2744000</v>
      </c>
      <c r="N168" s="199" t="s">
        <v>1580</v>
      </c>
    </row>
    <row r="169" spans="1:14" ht="60" customHeight="1">
      <c r="A169" s="201" t="s">
        <v>629</v>
      </c>
      <c r="B169" s="202" t="s">
        <v>1357</v>
      </c>
      <c r="C169" s="194">
        <v>42809</v>
      </c>
      <c r="D169" s="195" t="s">
        <v>20</v>
      </c>
      <c r="E169" s="195">
        <v>9003</v>
      </c>
      <c r="F169" s="195"/>
      <c r="G169" s="203" t="s">
        <v>1741</v>
      </c>
      <c r="H169" s="197">
        <v>748544.91</v>
      </c>
      <c r="I169" s="197">
        <v>0</v>
      </c>
      <c r="J169" s="197">
        <v>748544.91</v>
      </c>
      <c r="K169" s="197">
        <v>5135018.08</v>
      </c>
      <c r="L169" s="197">
        <v>0</v>
      </c>
      <c r="M169" s="197">
        <v>5135018.08</v>
      </c>
      <c r="N169" s="199" t="s">
        <v>1580</v>
      </c>
    </row>
    <row r="170" spans="1:14" ht="60" customHeight="1">
      <c r="A170" s="201" t="s">
        <v>629</v>
      </c>
      <c r="B170" s="202" t="s">
        <v>1357</v>
      </c>
      <c r="C170" s="194">
        <v>42809</v>
      </c>
      <c r="D170" s="195" t="s">
        <v>20</v>
      </c>
      <c r="E170" s="195">
        <v>9058</v>
      </c>
      <c r="F170" s="195"/>
      <c r="G170" s="203" t="s">
        <v>1742</v>
      </c>
      <c r="H170" s="197">
        <v>309573.34999999998</v>
      </c>
      <c r="I170" s="197">
        <v>0</v>
      </c>
      <c r="J170" s="197">
        <v>309573.34999999998</v>
      </c>
      <c r="K170" s="197">
        <v>2123673.1800000002</v>
      </c>
      <c r="L170" s="197">
        <v>0</v>
      </c>
      <c r="M170" s="197">
        <v>2123673.1800000002</v>
      </c>
      <c r="N170" s="199" t="s">
        <v>1580</v>
      </c>
    </row>
    <row r="171" spans="1:14" ht="60" customHeight="1">
      <c r="A171" s="201" t="s">
        <v>629</v>
      </c>
      <c r="B171" s="202" t="s">
        <v>1357</v>
      </c>
      <c r="C171" s="194">
        <v>42809</v>
      </c>
      <c r="D171" s="195" t="s">
        <v>20</v>
      </c>
      <c r="E171" s="195">
        <v>9101</v>
      </c>
      <c r="F171" s="195"/>
      <c r="G171" s="203" t="s">
        <v>1743</v>
      </c>
      <c r="H171" s="197">
        <v>23348.48</v>
      </c>
      <c r="I171" s="197">
        <v>0</v>
      </c>
      <c r="J171" s="197">
        <v>23348.48</v>
      </c>
      <c r="K171" s="197">
        <v>160170.57</v>
      </c>
      <c r="L171" s="197">
        <v>0</v>
      </c>
      <c r="M171" s="197">
        <v>160170.57</v>
      </c>
      <c r="N171" s="199" t="s">
        <v>1580</v>
      </c>
    </row>
    <row r="172" spans="1:14" ht="60" customHeight="1">
      <c r="A172" s="201" t="s">
        <v>629</v>
      </c>
      <c r="B172" s="202" t="s">
        <v>1357</v>
      </c>
      <c r="C172" s="194">
        <v>42809</v>
      </c>
      <c r="D172" s="195" t="s">
        <v>20</v>
      </c>
      <c r="E172" s="195">
        <v>9005</v>
      </c>
      <c r="F172" s="195"/>
      <c r="G172" s="203" t="s">
        <v>1744</v>
      </c>
      <c r="H172" s="197">
        <v>3934.62</v>
      </c>
      <c r="I172" s="197">
        <v>0</v>
      </c>
      <c r="J172" s="197">
        <v>3934.62</v>
      </c>
      <c r="K172" s="197">
        <v>26991.49</v>
      </c>
      <c r="L172" s="197">
        <v>0</v>
      </c>
      <c r="M172" s="197">
        <v>26991.49</v>
      </c>
      <c r="N172" s="199" t="s">
        <v>1580</v>
      </c>
    </row>
    <row r="173" spans="1:14" ht="60" customHeight="1">
      <c r="A173" s="201" t="s">
        <v>629</v>
      </c>
      <c r="B173" s="202" t="s">
        <v>1357</v>
      </c>
      <c r="C173" s="194">
        <v>42809</v>
      </c>
      <c r="D173" s="195" t="s">
        <v>20</v>
      </c>
      <c r="E173" s="195">
        <v>9063</v>
      </c>
      <c r="F173" s="195"/>
      <c r="G173" s="203" t="s">
        <v>1745</v>
      </c>
      <c r="H173" s="197">
        <v>252.66</v>
      </c>
      <c r="I173" s="197">
        <v>0</v>
      </c>
      <c r="J173" s="197">
        <v>252.66</v>
      </c>
      <c r="K173" s="197">
        <v>1733.25</v>
      </c>
      <c r="L173" s="197">
        <v>0</v>
      </c>
      <c r="M173" s="197">
        <v>1733.25</v>
      </c>
      <c r="N173" s="199" t="s">
        <v>1580</v>
      </c>
    </row>
    <row r="174" spans="1:14" ht="60" customHeight="1">
      <c r="A174" s="201" t="s">
        <v>629</v>
      </c>
      <c r="B174" s="202" t="s">
        <v>1357</v>
      </c>
      <c r="C174" s="194">
        <v>42809</v>
      </c>
      <c r="D174" s="195" t="s">
        <v>20</v>
      </c>
      <c r="E174" s="195">
        <v>9082</v>
      </c>
      <c r="F174" s="195"/>
      <c r="G174" s="203" t="s">
        <v>1746</v>
      </c>
      <c r="H174" s="197">
        <v>196112.72</v>
      </c>
      <c r="I174" s="197">
        <v>0</v>
      </c>
      <c r="J174" s="197">
        <v>196112.72</v>
      </c>
      <c r="K174" s="197">
        <v>1345333.26</v>
      </c>
      <c r="L174" s="197">
        <v>0</v>
      </c>
      <c r="M174" s="197">
        <v>1345333.26</v>
      </c>
      <c r="N174" s="199" t="s">
        <v>1580</v>
      </c>
    </row>
    <row r="175" spans="1:14" ht="60" customHeight="1">
      <c r="A175" s="201" t="s">
        <v>629</v>
      </c>
      <c r="B175" s="202" t="s">
        <v>1357</v>
      </c>
      <c r="C175" s="194">
        <v>42809</v>
      </c>
      <c r="D175" s="195" t="s">
        <v>20</v>
      </c>
      <c r="E175" s="195">
        <v>9001</v>
      </c>
      <c r="F175" s="195"/>
      <c r="G175" s="203" t="s">
        <v>1747</v>
      </c>
      <c r="H175" s="197">
        <v>100933.2</v>
      </c>
      <c r="I175" s="197">
        <v>0</v>
      </c>
      <c r="J175" s="197">
        <v>100933.2</v>
      </c>
      <c r="K175" s="197">
        <v>692401.75</v>
      </c>
      <c r="L175" s="197">
        <v>0</v>
      </c>
      <c r="M175" s="197">
        <v>692401.75</v>
      </c>
      <c r="N175" s="199" t="s">
        <v>1580</v>
      </c>
    </row>
    <row r="176" spans="1:14" ht="60" customHeight="1">
      <c r="A176" s="201" t="s">
        <v>628</v>
      </c>
      <c r="B176" s="202" t="s">
        <v>72</v>
      </c>
      <c r="C176" s="194">
        <v>42809</v>
      </c>
      <c r="D176" s="195" t="s">
        <v>23</v>
      </c>
      <c r="E176" s="195">
        <v>16628</v>
      </c>
      <c r="F176" s="195"/>
      <c r="G176" s="203" t="s">
        <v>1748</v>
      </c>
      <c r="H176" s="197">
        <v>0</v>
      </c>
      <c r="I176" s="197">
        <v>0</v>
      </c>
      <c r="J176" s="197">
        <v>0</v>
      </c>
      <c r="K176" s="197">
        <v>0.01</v>
      </c>
      <c r="L176" s="197">
        <v>0</v>
      </c>
      <c r="M176" s="197">
        <v>0.01</v>
      </c>
      <c r="N176" s="199" t="s">
        <v>1580</v>
      </c>
    </row>
    <row r="177" spans="1:14" ht="60" customHeight="1">
      <c r="A177" s="201" t="s">
        <v>629</v>
      </c>
      <c r="B177" s="202" t="s">
        <v>1357</v>
      </c>
      <c r="C177" s="194">
        <v>42809</v>
      </c>
      <c r="D177" s="195" t="s">
        <v>20</v>
      </c>
      <c r="E177" s="195">
        <v>9002</v>
      </c>
      <c r="F177" s="195"/>
      <c r="G177" s="203" t="s">
        <v>1749</v>
      </c>
      <c r="H177" s="197">
        <v>292055.86</v>
      </c>
      <c r="I177" s="197">
        <v>0</v>
      </c>
      <c r="J177" s="197">
        <v>292055.86</v>
      </c>
      <c r="K177" s="197">
        <v>2003503.2</v>
      </c>
      <c r="L177" s="197">
        <v>0</v>
      </c>
      <c r="M177" s="197">
        <v>2003503.2</v>
      </c>
      <c r="N177" s="199" t="s">
        <v>1580</v>
      </c>
    </row>
    <row r="178" spans="1:14" ht="60" customHeight="1">
      <c r="A178" s="201" t="s">
        <v>628</v>
      </c>
      <c r="B178" s="202" t="s">
        <v>72</v>
      </c>
      <c r="C178" s="194">
        <v>42810</v>
      </c>
      <c r="D178" s="195" t="s">
        <v>23</v>
      </c>
      <c r="E178" s="195">
        <v>16632</v>
      </c>
      <c r="F178" s="195"/>
      <c r="G178" s="203" t="s">
        <v>1750</v>
      </c>
      <c r="H178" s="197">
        <v>0</v>
      </c>
      <c r="I178" s="197">
        <v>0</v>
      </c>
      <c r="J178" s="197">
        <v>0</v>
      </c>
      <c r="K178" s="197">
        <v>0</v>
      </c>
      <c r="L178" s="197">
        <v>0.01</v>
      </c>
      <c r="M178" s="197">
        <v>0.01</v>
      </c>
      <c r="N178" s="199" t="s">
        <v>1580</v>
      </c>
    </row>
    <row r="179" spans="1:14" ht="60" customHeight="1">
      <c r="A179" s="201">
        <v>291</v>
      </c>
      <c r="B179" s="202" t="s">
        <v>159</v>
      </c>
      <c r="C179" s="194">
        <v>42810</v>
      </c>
      <c r="D179" s="195" t="s">
        <v>6</v>
      </c>
      <c r="E179" s="195">
        <v>400911</v>
      </c>
      <c r="F179" s="195"/>
      <c r="G179" s="203" t="s">
        <v>1751</v>
      </c>
      <c r="H179" s="197">
        <v>0</v>
      </c>
      <c r="I179" s="197">
        <v>2440000</v>
      </c>
      <c r="J179" s="197">
        <v>2440000</v>
      </c>
      <c r="K179" s="197">
        <v>0</v>
      </c>
      <c r="L179" s="197">
        <v>16738400</v>
      </c>
      <c r="M179" s="197">
        <v>16738400</v>
      </c>
      <c r="N179" s="199" t="s">
        <v>1580</v>
      </c>
    </row>
    <row r="180" spans="1:14" ht="60" customHeight="1">
      <c r="A180" s="201" t="s">
        <v>629</v>
      </c>
      <c r="B180" s="202" t="s">
        <v>1357</v>
      </c>
      <c r="C180" s="194">
        <v>42810</v>
      </c>
      <c r="D180" s="195" t="s">
        <v>20</v>
      </c>
      <c r="E180" s="195">
        <v>9109</v>
      </c>
      <c r="F180" s="195"/>
      <c r="G180" s="203" t="s">
        <v>1752</v>
      </c>
      <c r="H180" s="197">
        <v>353627.15</v>
      </c>
      <c r="I180" s="197">
        <v>0</v>
      </c>
      <c r="J180" s="197">
        <v>353627.15</v>
      </c>
      <c r="K180" s="197">
        <v>2425882.25</v>
      </c>
      <c r="L180" s="197">
        <v>0</v>
      </c>
      <c r="M180" s="197">
        <v>2425882.25</v>
      </c>
      <c r="N180" s="199" t="s">
        <v>1580</v>
      </c>
    </row>
    <row r="181" spans="1:14" ht="60" customHeight="1">
      <c r="A181" s="201" t="s">
        <v>629</v>
      </c>
      <c r="B181" s="202" t="s">
        <v>1357</v>
      </c>
      <c r="C181" s="194">
        <v>42811</v>
      </c>
      <c r="D181" s="195" t="s">
        <v>20</v>
      </c>
      <c r="E181" s="195">
        <v>9062</v>
      </c>
      <c r="F181" s="195"/>
      <c r="G181" s="203" t="s">
        <v>1753</v>
      </c>
      <c r="H181" s="197">
        <v>516686.93</v>
      </c>
      <c r="I181" s="197">
        <v>0</v>
      </c>
      <c r="J181" s="197">
        <v>516686.93</v>
      </c>
      <c r="K181" s="197">
        <v>3544472.34</v>
      </c>
      <c r="L181" s="197">
        <v>0</v>
      </c>
      <c r="M181" s="197">
        <v>3544472.34</v>
      </c>
      <c r="N181" s="199" t="s">
        <v>1580</v>
      </c>
    </row>
    <row r="182" spans="1:14" ht="60" customHeight="1">
      <c r="A182" s="201" t="s">
        <v>629</v>
      </c>
      <c r="B182" s="202" t="s">
        <v>1357</v>
      </c>
      <c r="C182" s="194">
        <v>42811</v>
      </c>
      <c r="D182" s="195" t="s">
        <v>20</v>
      </c>
      <c r="E182" s="195">
        <v>9081</v>
      </c>
      <c r="F182" s="195"/>
      <c r="G182" s="203" t="s">
        <v>1754</v>
      </c>
      <c r="H182" s="197">
        <v>6736.4</v>
      </c>
      <c r="I182" s="197">
        <v>0</v>
      </c>
      <c r="J182" s="197">
        <v>6736.4</v>
      </c>
      <c r="K182" s="197">
        <v>46211.7</v>
      </c>
      <c r="L182" s="197">
        <v>0</v>
      </c>
      <c r="M182" s="197">
        <v>46211.7</v>
      </c>
      <c r="N182" s="199" t="s">
        <v>1580</v>
      </c>
    </row>
    <row r="183" spans="1:14" ht="60" customHeight="1">
      <c r="A183" s="201" t="s">
        <v>629</v>
      </c>
      <c r="B183" s="202" t="s">
        <v>1357</v>
      </c>
      <c r="C183" s="194">
        <v>42811</v>
      </c>
      <c r="D183" s="195" t="s">
        <v>20</v>
      </c>
      <c r="E183" s="195">
        <v>9111</v>
      </c>
      <c r="F183" s="195"/>
      <c r="G183" s="203" t="s">
        <v>1755</v>
      </c>
      <c r="H183" s="197">
        <v>228884.64</v>
      </c>
      <c r="I183" s="197">
        <v>0</v>
      </c>
      <c r="J183" s="197">
        <v>228884.64</v>
      </c>
      <c r="K183" s="197">
        <v>1570148.63</v>
      </c>
      <c r="L183" s="197">
        <v>0</v>
      </c>
      <c r="M183" s="197">
        <v>1570148.63</v>
      </c>
      <c r="N183" s="199" t="s">
        <v>1580</v>
      </c>
    </row>
    <row r="184" spans="1:14" ht="60" customHeight="1">
      <c r="A184" s="201" t="s">
        <v>629</v>
      </c>
      <c r="B184" s="202" t="s">
        <v>1357</v>
      </c>
      <c r="C184" s="194">
        <v>42811</v>
      </c>
      <c r="D184" s="195" t="s">
        <v>20</v>
      </c>
      <c r="E184" s="195">
        <v>9110</v>
      </c>
      <c r="F184" s="195"/>
      <c r="G184" s="203" t="s">
        <v>1756</v>
      </c>
      <c r="H184" s="197">
        <v>392546.75</v>
      </c>
      <c r="I184" s="197">
        <v>0</v>
      </c>
      <c r="J184" s="197">
        <v>392546.75</v>
      </c>
      <c r="K184" s="197">
        <v>2692870.71</v>
      </c>
      <c r="L184" s="197">
        <v>0</v>
      </c>
      <c r="M184" s="197">
        <v>2692870.71</v>
      </c>
      <c r="N184" s="199" t="s">
        <v>1580</v>
      </c>
    </row>
    <row r="185" spans="1:14" ht="60" customHeight="1">
      <c r="A185" s="201" t="s">
        <v>629</v>
      </c>
      <c r="B185" s="202" t="s">
        <v>1357</v>
      </c>
      <c r="C185" s="194">
        <v>42814</v>
      </c>
      <c r="D185" s="195" t="s">
        <v>6</v>
      </c>
      <c r="E185" s="195">
        <v>882510</v>
      </c>
      <c r="F185" s="195"/>
      <c r="G185" s="203" t="s">
        <v>1757</v>
      </c>
      <c r="H185" s="197">
        <v>0</v>
      </c>
      <c r="I185" s="197">
        <v>991040000</v>
      </c>
      <c r="J185" s="197">
        <v>991040000</v>
      </c>
      <c r="K185" s="197">
        <v>0</v>
      </c>
      <c r="L185" s="197">
        <v>6798534400</v>
      </c>
      <c r="M185" s="197">
        <v>6798534400</v>
      </c>
      <c r="N185" s="199" t="s">
        <v>1580</v>
      </c>
    </row>
    <row r="186" spans="1:14" ht="60" customHeight="1">
      <c r="A186" s="201" t="s">
        <v>629</v>
      </c>
      <c r="B186" s="202" t="s">
        <v>1357</v>
      </c>
      <c r="C186" s="194">
        <v>42814</v>
      </c>
      <c r="D186" s="195" t="s">
        <v>20</v>
      </c>
      <c r="E186" s="195">
        <v>9113</v>
      </c>
      <c r="F186" s="195"/>
      <c r="G186" s="203" t="s">
        <v>1758</v>
      </c>
      <c r="H186" s="197">
        <v>62419.51</v>
      </c>
      <c r="I186" s="197">
        <v>0</v>
      </c>
      <c r="J186" s="197">
        <v>62419.51</v>
      </c>
      <c r="K186" s="197">
        <v>428197.84</v>
      </c>
      <c r="L186" s="197">
        <v>0</v>
      </c>
      <c r="M186" s="197">
        <v>428197.84</v>
      </c>
      <c r="N186" s="199" t="s">
        <v>1580</v>
      </c>
    </row>
    <row r="187" spans="1:14" ht="60" customHeight="1">
      <c r="A187" s="201" t="s">
        <v>629</v>
      </c>
      <c r="B187" s="202" t="s">
        <v>1357</v>
      </c>
      <c r="C187" s="194">
        <v>42814</v>
      </c>
      <c r="D187" s="195" t="s">
        <v>20</v>
      </c>
      <c r="E187" s="195">
        <v>8985</v>
      </c>
      <c r="F187" s="195"/>
      <c r="G187" s="203" t="s">
        <v>1759</v>
      </c>
      <c r="H187" s="197">
        <v>19309.66</v>
      </c>
      <c r="I187" s="197">
        <v>0</v>
      </c>
      <c r="J187" s="197">
        <v>19309.66</v>
      </c>
      <c r="K187" s="197">
        <v>132464.26999999999</v>
      </c>
      <c r="L187" s="197">
        <v>0</v>
      </c>
      <c r="M187" s="197">
        <v>132464.26999999999</v>
      </c>
      <c r="N187" s="199" t="s">
        <v>1580</v>
      </c>
    </row>
    <row r="188" spans="1:14" ht="60" customHeight="1">
      <c r="A188" s="201" t="s">
        <v>629</v>
      </c>
      <c r="B188" s="202" t="s">
        <v>1357</v>
      </c>
      <c r="C188" s="194">
        <v>42814</v>
      </c>
      <c r="D188" s="195" t="s">
        <v>20</v>
      </c>
      <c r="E188" s="195">
        <v>9114</v>
      </c>
      <c r="F188" s="195"/>
      <c r="G188" s="203" t="s">
        <v>1760</v>
      </c>
      <c r="H188" s="197">
        <v>1268108.98</v>
      </c>
      <c r="I188" s="197">
        <v>0</v>
      </c>
      <c r="J188" s="197">
        <v>1268108.98</v>
      </c>
      <c r="K188" s="197">
        <v>8699227.5999999996</v>
      </c>
      <c r="L188" s="197">
        <v>0</v>
      </c>
      <c r="M188" s="197">
        <v>8699227.5999999996</v>
      </c>
      <c r="N188" s="199" t="s">
        <v>1580</v>
      </c>
    </row>
    <row r="189" spans="1:14" ht="60" customHeight="1">
      <c r="A189" s="201">
        <v>291</v>
      </c>
      <c r="B189" s="202" t="s">
        <v>159</v>
      </c>
      <c r="C189" s="194">
        <v>42815</v>
      </c>
      <c r="D189" s="195" t="s">
        <v>1728</v>
      </c>
      <c r="E189" s="195">
        <v>12980501</v>
      </c>
      <c r="F189" s="195"/>
      <c r="G189" s="203" t="s">
        <v>1761</v>
      </c>
      <c r="H189" s="197">
        <v>0</v>
      </c>
      <c r="I189" s="197">
        <v>680427.87</v>
      </c>
      <c r="J189" s="197">
        <v>680427.87</v>
      </c>
      <c r="K189" s="197">
        <v>0</v>
      </c>
      <c r="L189" s="197">
        <v>4667735.1900000004</v>
      </c>
      <c r="M189" s="197">
        <v>4667735.1900000004</v>
      </c>
      <c r="N189" s="199" t="s">
        <v>1580</v>
      </c>
    </row>
    <row r="190" spans="1:14" ht="60" customHeight="1">
      <c r="A190" s="201">
        <v>287</v>
      </c>
      <c r="B190" s="202" t="s">
        <v>155</v>
      </c>
      <c r="C190" s="194">
        <v>42815</v>
      </c>
      <c r="D190" s="195" t="s">
        <v>6</v>
      </c>
      <c r="E190" s="195">
        <v>404687</v>
      </c>
      <c r="F190" s="195"/>
      <c r="G190" s="203" t="s">
        <v>1762</v>
      </c>
      <c r="H190" s="197">
        <v>0</v>
      </c>
      <c r="I190" s="197">
        <v>1709973.27</v>
      </c>
      <c r="J190" s="197">
        <v>1709973.27</v>
      </c>
      <c r="K190" s="197">
        <v>0</v>
      </c>
      <c r="L190" s="197">
        <v>11730416.630000001</v>
      </c>
      <c r="M190" s="197">
        <v>11730416.630000001</v>
      </c>
      <c r="N190" s="199" t="s">
        <v>1580</v>
      </c>
    </row>
    <row r="191" spans="1:14" ht="60" customHeight="1">
      <c r="A191" s="201" t="s">
        <v>629</v>
      </c>
      <c r="B191" s="202" t="s">
        <v>1357</v>
      </c>
      <c r="C191" s="194">
        <v>42815</v>
      </c>
      <c r="D191" s="195" t="s">
        <v>20</v>
      </c>
      <c r="E191" s="195">
        <v>8987</v>
      </c>
      <c r="F191" s="195"/>
      <c r="G191" s="203" t="s">
        <v>1763</v>
      </c>
      <c r="H191" s="197">
        <v>2874.86</v>
      </c>
      <c r="I191" s="197">
        <v>0</v>
      </c>
      <c r="J191" s="197">
        <v>2874.86</v>
      </c>
      <c r="K191" s="197">
        <v>19721.54</v>
      </c>
      <c r="L191" s="197">
        <v>0</v>
      </c>
      <c r="M191" s="197">
        <v>19721.54</v>
      </c>
      <c r="N191" s="199" t="s">
        <v>1580</v>
      </c>
    </row>
    <row r="192" spans="1:14" ht="60" customHeight="1">
      <c r="A192" s="201" t="s">
        <v>629</v>
      </c>
      <c r="B192" s="202" t="s">
        <v>1357</v>
      </c>
      <c r="C192" s="194">
        <v>42815</v>
      </c>
      <c r="D192" s="195" t="s">
        <v>20</v>
      </c>
      <c r="E192" s="195">
        <v>9107</v>
      </c>
      <c r="F192" s="195"/>
      <c r="G192" s="203" t="s">
        <v>1764</v>
      </c>
      <c r="H192" s="197">
        <v>174994.79</v>
      </c>
      <c r="I192" s="197">
        <v>0</v>
      </c>
      <c r="J192" s="197">
        <v>174994.79</v>
      </c>
      <c r="K192" s="197">
        <v>1200464.26</v>
      </c>
      <c r="L192" s="197">
        <v>0</v>
      </c>
      <c r="M192" s="197">
        <v>1200464.26</v>
      </c>
      <c r="N192" s="199" t="s">
        <v>1580</v>
      </c>
    </row>
    <row r="193" spans="1:14" ht="60" customHeight="1">
      <c r="A193" s="201" t="s">
        <v>629</v>
      </c>
      <c r="B193" s="202" t="s">
        <v>1357</v>
      </c>
      <c r="C193" s="194">
        <v>42815</v>
      </c>
      <c r="D193" s="195" t="s">
        <v>20</v>
      </c>
      <c r="E193" s="195">
        <v>8989</v>
      </c>
      <c r="F193" s="195"/>
      <c r="G193" s="203" t="s">
        <v>1765</v>
      </c>
      <c r="H193" s="197">
        <v>5179.4799999999996</v>
      </c>
      <c r="I193" s="197">
        <v>0</v>
      </c>
      <c r="J193" s="197">
        <v>5179.4799999999996</v>
      </c>
      <c r="K193" s="197">
        <v>35531.230000000003</v>
      </c>
      <c r="L193" s="197">
        <v>0</v>
      </c>
      <c r="M193" s="197">
        <v>35531.230000000003</v>
      </c>
      <c r="N193" s="199" t="s">
        <v>1580</v>
      </c>
    </row>
    <row r="194" spans="1:14" ht="60" customHeight="1">
      <c r="A194" s="201" t="s">
        <v>629</v>
      </c>
      <c r="B194" s="202" t="s">
        <v>1357</v>
      </c>
      <c r="C194" s="194">
        <v>42815</v>
      </c>
      <c r="D194" s="195" t="s">
        <v>20</v>
      </c>
      <c r="E194" s="195">
        <v>9148</v>
      </c>
      <c r="F194" s="195"/>
      <c r="G194" s="203" t="s">
        <v>1766</v>
      </c>
      <c r="H194" s="197">
        <v>374794.61</v>
      </c>
      <c r="I194" s="197">
        <v>0</v>
      </c>
      <c r="J194" s="197">
        <v>374794.61</v>
      </c>
      <c r="K194" s="197">
        <v>2571091.02</v>
      </c>
      <c r="L194" s="197">
        <v>0</v>
      </c>
      <c r="M194" s="197">
        <v>2571091.02</v>
      </c>
      <c r="N194" s="199" t="s">
        <v>1580</v>
      </c>
    </row>
    <row r="195" spans="1:14" ht="60" customHeight="1">
      <c r="A195" s="201" t="s">
        <v>629</v>
      </c>
      <c r="B195" s="202" t="s">
        <v>1357</v>
      </c>
      <c r="C195" s="194">
        <v>42815</v>
      </c>
      <c r="D195" s="195" t="s">
        <v>20</v>
      </c>
      <c r="E195" s="195">
        <v>9074</v>
      </c>
      <c r="F195" s="195"/>
      <c r="G195" s="203" t="s">
        <v>1767</v>
      </c>
      <c r="H195" s="197">
        <v>910354.69</v>
      </c>
      <c r="I195" s="197">
        <v>0</v>
      </c>
      <c r="J195" s="197">
        <v>910354.69</v>
      </c>
      <c r="K195" s="197">
        <v>6245033.1699999999</v>
      </c>
      <c r="L195" s="197">
        <v>0</v>
      </c>
      <c r="M195" s="197">
        <v>6245033.1699999999</v>
      </c>
      <c r="N195" s="199" t="s">
        <v>1580</v>
      </c>
    </row>
    <row r="196" spans="1:14" ht="60" customHeight="1">
      <c r="A196" s="201" t="s">
        <v>629</v>
      </c>
      <c r="B196" s="202" t="s">
        <v>1357</v>
      </c>
      <c r="C196" s="194">
        <v>42815</v>
      </c>
      <c r="D196" s="195" t="s">
        <v>20</v>
      </c>
      <c r="E196" s="195">
        <v>9075</v>
      </c>
      <c r="F196" s="195"/>
      <c r="G196" s="203" t="s">
        <v>1768</v>
      </c>
      <c r="H196" s="197">
        <v>3073660.26</v>
      </c>
      <c r="I196" s="197">
        <v>0</v>
      </c>
      <c r="J196" s="197">
        <v>3073660.26</v>
      </c>
      <c r="K196" s="197">
        <v>21085309.379999999</v>
      </c>
      <c r="L196" s="197">
        <v>0</v>
      </c>
      <c r="M196" s="197">
        <v>21085309.379999999</v>
      </c>
      <c r="N196" s="199" t="s">
        <v>1580</v>
      </c>
    </row>
    <row r="197" spans="1:14" ht="60" customHeight="1">
      <c r="A197" s="201" t="s">
        <v>629</v>
      </c>
      <c r="B197" s="202" t="s">
        <v>1357</v>
      </c>
      <c r="C197" s="194">
        <v>42815</v>
      </c>
      <c r="D197" s="195" t="s">
        <v>20</v>
      </c>
      <c r="E197" s="195">
        <v>8992</v>
      </c>
      <c r="F197" s="195"/>
      <c r="G197" s="203" t="s">
        <v>1769</v>
      </c>
      <c r="H197" s="197">
        <v>324698.39</v>
      </c>
      <c r="I197" s="197">
        <v>0</v>
      </c>
      <c r="J197" s="197">
        <v>324698.39</v>
      </c>
      <c r="K197" s="197">
        <v>2227430.96</v>
      </c>
      <c r="L197" s="197">
        <v>0</v>
      </c>
      <c r="M197" s="197">
        <v>2227430.96</v>
      </c>
      <c r="N197" s="199" t="s">
        <v>1580</v>
      </c>
    </row>
    <row r="198" spans="1:14" ht="60" customHeight="1">
      <c r="A198" s="201" t="s">
        <v>629</v>
      </c>
      <c r="B198" s="202" t="s">
        <v>1357</v>
      </c>
      <c r="C198" s="194">
        <v>42815</v>
      </c>
      <c r="D198" s="195" t="s">
        <v>20</v>
      </c>
      <c r="E198" s="195">
        <v>9037</v>
      </c>
      <c r="F198" s="195"/>
      <c r="G198" s="203" t="s">
        <v>1770</v>
      </c>
      <c r="H198" s="197">
        <v>1695206.51</v>
      </c>
      <c r="I198" s="197">
        <v>0</v>
      </c>
      <c r="J198" s="197">
        <v>1695206.51</v>
      </c>
      <c r="K198" s="197">
        <v>11629116.66</v>
      </c>
      <c r="L198" s="197">
        <v>0</v>
      </c>
      <c r="M198" s="197">
        <v>11629116.66</v>
      </c>
      <c r="N198" s="199" t="s">
        <v>1580</v>
      </c>
    </row>
    <row r="199" spans="1:14" ht="60" customHeight="1">
      <c r="A199" s="201" t="s">
        <v>629</v>
      </c>
      <c r="B199" s="202" t="s">
        <v>1357</v>
      </c>
      <c r="C199" s="194">
        <v>42815</v>
      </c>
      <c r="D199" s="195" t="s">
        <v>20</v>
      </c>
      <c r="E199" s="195">
        <v>8998</v>
      </c>
      <c r="F199" s="195"/>
      <c r="G199" s="203" t="s">
        <v>1771</v>
      </c>
      <c r="H199" s="197">
        <v>1045488.9</v>
      </c>
      <c r="I199" s="197">
        <v>0</v>
      </c>
      <c r="J199" s="197">
        <v>1045488.9</v>
      </c>
      <c r="K199" s="197">
        <v>7172053.8499999996</v>
      </c>
      <c r="L199" s="197">
        <v>0</v>
      </c>
      <c r="M199" s="197">
        <v>7172053.8499999996</v>
      </c>
      <c r="N199" s="199" t="s">
        <v>1580</v>
      </c>
    </row>
    <row r="200" spans="1:14" ht="60" customHeight="1">
      <c r="A200" s="201" t="s">
        <v>629</v>
      </c>
      <c r="B200" s="202" t="s">
        <v>1357</v>
      </c>
      <c r="C200" s="194">
        <v>42815</v>
      </c>
      <c r="D200" s="195" t="s">
        <v>20</v>
      </c>
      <c r="E200" s="195">
        <v>9036</v>
      </c>
      <c r="F200" s="195"/>
      <c r="G200" s="203" t="s">
        <v>1772</v>
      </c>
      <c r="H200" s="197">
        <v>2174365.66</v>
      </c>
      <c r="I200" s="197">
        <v>0</v>
      </c>
      <c r="J200" s="197">
        <v>2174365.66</v>
      </c>
      <c r="K200" s="197">
        <v>14916148.43</v>
      </c>
      <c r="L200" s="197">
        <v>0</v>
      </c>
      <c r="M200" s="197">
        <v>14916148.43</v>
      </c>
      <c r="N200" s="199" t="s">
        <v>1580</v>
      </c>
    </row>
    <row r="201" spans="1:14" ht="60" customHeight="1">
      <c r="A201" s="201" t="s">
        <v>629</v>
      </c>
      <c r="B201" s="202" t="s">
        <v>1357</v>
      </c>
      <c r="C201" s="194">
        <v>42815</v>
      </c>
      <c r="D201" s="195" t="s">
        <v>20</v>
      </c>
      <c r="E201" s="195">
        <v>9096</v>
      </c>
      <c r="F201" s="195"/>
      <c r="G201" s="203" t="s">
        <v>1773</v>
      </c>
      <c r="H201" s="197">
        <v>731765.38</v>
      </c>
      <c r="I201" s="197">
        <v>0</v>
      </c>
      <c r="J201" s="197">
        <v>731765.38</v>
      </c>
      <c r="K201" s="197">
        <v>5019910.51</v>
      </c>
      <c r="L201" s="197">
        <v>0</v>
      </c>
      <c r="M201" s="197">
        <v>5019910.51</v>
      </c>
      <c r="N201" s="199" t="s">
        <v>1580</v>
      </c>
    </row>
    <row r="202" spans="1:14" ht="60" customHeight="1">
      <c r="A202" s="201" t="s">
        <v>628</v>
      </c>
      <c r="B202" s="202" t="s">
        <v>72</v>
      </c>
      <c r="C202" s="194">
        <v>42815</v>
      </c>
      <c r="D202" s="195" t="s">
        <v>23</v>
      </c>
      <c r="E202" s="195">
        <v>16645</v>
      </c>
      <c r="F202" s="195"/>
      <c r="G202" s="203" t="s">
        <v>1774</v>
      </c>
      <c r="H202" s="197">
        <v>0</v>
      </c>
      <c r="I202" s="197">
        <v>0</v>
      </c>
      <c r="J202" s="197">
        <v>0</v>
      </c>
      <c r="K202" s="197">
        <v>0.01</v>
      </c>
      <c r="L202" s="197">
        <v>0</v>
      </c>
      <c r="M202" s="197">
        <v>0.01</v>
      </c>
      <c r="N202" s="199" t="s">
        <v>1580</v>
      </c>
    </row>
    <row r="203" spans="1:14" ht="60" customHeight="1">
      <c r="A203" s="201" t="s">
        <v>629</v>
      </c>
      <c r="B203" s="202" t="s">
        <v>1357</v>
      </c>
      <c r="C203" s="194">
        <v>42815</v>
      </c>
      <c r="D203" s="195" t="s">
        <v>20</v>
      </c>
      <c r="E203" s="195">
        <v>9112</v>
      </c>
      <c r="F203" s="195"/>
      <c r="G203" s="203" t="s">
        <v>1775</v>
      </c>
      <c r="H203" s="197">
        <v>218826.46</v>
      </c>
      <c r="I203" s="197">
        <v>0</v>
      </c>
      <c r="J203" s="197">
        <v>218826.46</v>
      </c>
      <c r="K203" s="197">
        <v>1501149.52</v>
      </c>
      <c r="L203" s="197">
        <v>0</v>
      </c>
      <c r="M203" s="197">
        <v>1501149.52</v>
      </c>
      <c r="N203" s="199" t="s">
        <v>1580</v>
      </c>
    </row>
    <row r="204" spans="1:14" ht="60" customHeight="1">
      <c r="A204" s="201" t="s">
        <v>629</v>
      </c>
      <c r="B204" s="202" t="s">
        <v>1357</v>
      </c>
      <c r="C204" s="194">
        <v>42816</v>
      </c>
      <c r="D204" s="195" t="s">
        <v>20</v>
      </c>
      <c r="E204" s="195">
        <v>9134</v>
      </c>
      <c r="F204" s="195"/>
      <c r="G204" s="203" t="s">
        <v>1776</v>
      </c>
      <c r="H204" s="197">
        <v>385437.61</v>
      </c>
      <c r="I204" s="197">
        <v>0</v>
      </c>
      <c r="J204" s="197">
        <v>385437.61</v>
      </c>
      <c r="K204" s="197">
        <v>2644102</v>
      </c>
      <c r="L204" s="197">
        <v>0</v>
      </c>
      <c r="M204" s="197">
        <v>2644102</v>
      </c>
      <c r="N204" s="199" t="s">
        <v>1580</v>
      </c>
    </row>
    <row r="205" spans="1:14" ht="60" customHeight="1">
      <c r="A205" s="201" t="s">
        <v>629</v>
      </c>
      <c r="B205" s="202" t="s">
        <v>1357</v>
      </c>
      <c r="C205" s="194">
        <v>42816</v>
      </c>
      <c r="D205" s="195" t="s">
        <v>20</v>
      </c>
      <c r="E205" s="195">
        <v>9115</v>
      </c>
      <c r="F205" s="195"/>
      <c r="G205" s="203" t="s">
        <v>1777</v>
      </c>
      <c r="H205" s="197">
        <v>5431.03</v>
      </c>
      <c r="I205" s="197">
        <v>0</v>
      </c>
      <c r="J205" s="197">
        <v>5431.03</v>
      </c>
      <c r="K205" s="197">
        <v>37256.870000000003</v>
      </c>
      <c r="L205" s="197">
        <v>0</v>
      </c>
      <c r="M205" s="197">
        <v>37256.870000000003</v>
      </c>
      <c r="N205" s="199" t="s">
        <v>1580</v>
      </c>
    </row>
    <row r="206" spans="1:14" ht="60" customHeight="1">
      <c r="A206" s="201" t="s">
        <v>628</v>
      </c>
      <c r="B206" s="202" t="s">
        <v>72</v>
      </c>
      <c r="C206" s="194">
        <v>42817</v>
      </c>
      <c r="D206" s="195" t="s">
        <v>1276</v>
      </c>
      <c r="E206" s="195">
        <v>70007</v>
      </c>
      <c r="F206" s="195"/>
      <c r="G206" s="203" t="s">
        <v>1778</v>
      </c>
      <c r="H206" s="197">
        <v>0</v>
      </c>
      <c r="I206" s="197">
        <v>598115.52</v>
      </c>
      <c r="J206" s="197">
        <v>598115.52</v>
      </c>
      <c r="K206" s="197">
        <v>0</v>
      </c>
      <c r="L206" s="197">
        <v>4103072.46</v>
      </c>
      <c r="M206" s="197">
        <v>4103072.46</v>
      </c>
      <c r="N206" s="199" t="s">
        <v>1580</v>
      </c>
    </row>
    <row r="207" spans="1:14" ht="60" customHeight="1">
      <c r="A207" s="201" t="s">
        <v>629</v>
      </c>
      <c r="B207" s="202" t="s">
        <v>1357</v>
      </c>
      <c r="C207" s="194">
        <v>42817</v>
      </c>
      <c r="D207" s="195" t="s">
        <v>20</v>
      </c>
      <c r="E207" s="195">
        <v>9147</v>
      </c>
      <c r="F207" s="195"/>
      <c r="G207" s="203" t="s">
        <v>1779</v>
      </c>
      <c r="H207" s="197">
        <v>1466679.02</v>
      </c>
      <c r="I207" s="197">
        <v>0</v>
      </c>
      <c r="J207" s="197">
        <v>1466679.02</v>
      </c>
      <c r="K207" s="197">
        <v>10061418.08</v>
      </c>
      <c r="L207" s="197">
        <v>0</v>
      </c>
      <c r="M207" s="197">
        <v>10061418.08</v>
      </c>
      <c r="N207" s="199" t="s">
        <v>1580</v>
      </c>
    </row>
    <row r="208" spans="1:14" ht="60" customHeight="1">
      <c r="A208" s="201" t="s">
        <v>629</v>
      </c>
      <c r="B208" s="202" t="s">
        <v>1357</v>
      </c>
      <c r="C208" s="194">
        <v>42817</v>
      </c>
      <c r="D208" s="195" t="s">
        <v>20</v>
      </c>
      <c r="E208" s="195">
        <v>9093</v>
      </c>
      <c r="F208" s="195"/>
      <c r="G208" s="203" t="s">
        <v>1780</v>
      </c>
      <c r="H208" s="197">
        <v>18843.439999999999</v>
      </c>
      <c r="I208" s="197">
        <v>0</v>
      </c>
      <c r="J208" s="197">
        <v>18843.439999999999</v>
      </c>
      <c r="K208" s="197">
        <v>129266</v>
      </c>
      <c r="L208" s="197">
        <v>0</v>
      </c>
      <c r="M208" s="197">
        <v>129266</v>
      </c>
      <c r="N208" s="199" t="s">
        <v>1580</v>
      </c>
    </row>
    <row r="209" spans="1:14" ht="60" customHeight="1">
      <c r="A209" s="201" t="s">
        <v>629</v>
      </c>
      <c r="B209" s="202" t="s">
        <v>1357</v>
      </c>
      <c r="C209" s="194">
        <v>42817</v>
      </c>
      <c r="D209" s="195" t="s">
        <v>20</v>
      </c>
      <c r="E209" s="195">
        <v>9041</v>
      </c>
      <c r="F209" s="195"/>
      <c r="G209" s="203" t="s">
        <v>1781</v>
      </c>
      <c r="H209" s="197">
        <v>64604.68</v>
      </c>
      <c r="I209" s="197">
        <v>0</v>
      </c>
      <c r="J209" s="197">
        <v>64604.68</v>
      </c>
      <c r="K209" s="197">
        <v>443188.1</v>
      </c>
      <c r="L209" s="197">
        <v>0</v>
      </c>
      <c r="M209" s="197">
        <v>443188.1</v>
      </c>
      <c r="N209" s="199" t="s">
        <v>1580</v>
      </c>
    </row>
    <row r="210" spans="1:14" ht="60" customHeight="1">
      <c r="A210" s="201" t="s">
        <v>629</v>
      </c>
      <c r="B210" s="202" t="s">
        <v>1357</v>
      </c>
      <c r="C210" s="194">
        <v>42817</v>
      </c>
      <c r="D210" s="195" t="s">
        <v>13</v>
      </c>
      <c r="E210" s="195">
        <v>882752</v>
      </c>
      <c r="F210" s="195"/>
      <c r="G210" s="203" t="s">
        <v>1782</v>
      </c>
      <c r="H210" s="197">
        <v>45.01</v>
      </c>
      <c r="I210" s="197">
        <v>0</v>
      </c>
      <c r="J210" s="197">
        <v>45.01</v>
      </c>
      <c r="K210" s="197">
        <v>308.77</v>
      </c>
      <c r="L210" s="197">
        <v>0</v>
      </c>
      <c r="M210" s="197">
        <v>308.77</v>
      </c>
      <c r="N210" s="199" t="s">
        <v>1580</v>
      </c>
    </row>
    <row r="211" spans="1:14" ht="60" customHeight="1">
      <c r="A211" s="201">
        <v>291</v>
      </c>
      <c r="B211" s="202" t="s">
        <v>159</v>
      </c>
      <c r="C211" s="194">
        <v>42818</v>
      </c>
      <c r="D211" s="195" t="s">
        <v>6</v>
      </c>
      <c r="E211" s="195">
        <v>407189</v>
      </c>
      <c r="F211" s="195"/>
      <c r="G211" s="203" t="s">
        <v>1783</v>
      </c>
      <c r="H211" s="197">
        <v>0</v>
      </c>
      <c r="I211" s="197">
        <v>1500000</v>
      </c>
      <c r="J211" s="197">
        <v>1500000</v>
      </c>
      <c r="K211" s="197">
        <v>0</v>
      </c>
      <c r="L211" s="197">
        <v>10290000</v>
      </c>
      <c r="M211" s="197">
        <v>10290000</v>
      </c>
      <c r="N211" s="199" t="s">
        <v>1580</v>
      </c>
    </row>
    <row r="212" spans="1:14" ht="60" customHeight="1">
      <c r="A212" s="201">
        <v>86</v>
      </c>
      <c r="B212" s="202" t="s">
        <v>69</v>
      </c>
      <c r="C212" s="194">
        <v>42818</v>
      </c>
      <c r="D212" s="195" t="s">
        <v>6</v>
      </c>
      <c r="E212" s="195">
        <v>407188</v>
      </c>
      <c r="F212" s="195"/>
      <c r="G212" s="203" t="s">
        <v>1784</v>
      </c>
      <c r="H212" s="197">
        <v>0</v>
      </c>
      <c r="I212" s="197">
        <v>14121482.970000001</v>
      </c>
      <c r="J212" s="197">
        <v>14121482.970000001</v>
      </c>
      <c r="K212" s="197">
        <v>0</v>
      </c>
      <c r="L212" s="197">
        <v>96873373.170000002</v>
      </c>
      <c r="M212" s="197">
        <v>96873373.170000002</v>
      </c>
      <c r="N212" s="199" t="s">
        <v>1580</v>
      </c>
    </row>
    <row r="213" spans="1:14" ht="60" customHeight="1">
      <c r="A213" s="201" t="s">
        <v>628</v>
      </c>
      <c r="B213" s="202" t="s">
        <v>72</v>
      </c>
      <c r="C213" s="194">
        <v>42818</v>
      </c>
      <c r="D213" s="195" t="s">
        <v>23</v>
      </c>
      <c r="E213" s="195">
        <v>16659</v>
      </c>
      <c r="F213" s="195"/>
      <c r="G213" s="203" t="s">
        <v>1785</v>
      </c>
      <c r="H213" s="197">
        <v>0</v>
      </c>
      <c r="I213" s="197">
        <v>0</v>
      </c>
      <c r="J213" s="197">
        <v>0</v>
      </c>
      <c r="K213" s="197">
        <v>0</v>
      </c>
      <c r="L213" s="197">
        <v>0.01</v>
      </c>
      <c r="M213" s="197">
        <v>0.01</v>
      </c>
      <c r="N213" s="199" t="s">
        <v>1580</v>
      </c>
    </row>
    <row r="214" spans="1:14" ht="60" customHeight="1">
      <c r="A214" s="201">
        <v>291</v>
      </c>
      <c r="B214" s="202" t="s">
        <v>159</v>
      </c>
      <c r="C214" s="194">
        <v>42818</v>
      </c>
      <c r="D214" s="195" t="s">
        <v>6</v>
      </c>
      <c r="E214" s="195">
        <v>407190</v>
      </c>
      <c r="F214" s="195"/>
      <c r="G214" s="203" t="s">
        <v>1786</v>
      </c>
      <c r="H214" s="197">
        <v>0</v>
      </c>
      <c r="I214" s="197">
        <v>7200000</v>
      </c>
      <c r="J214" s="197">
        <v>7200000</v>
      </c>
      <c r="K214" s="197">
        <v>0</v>
      </c>
      <c r="L214" s="197">
        <v>49392000</v>
      </c>
      <c r="M214" s="197">
        <v>49392000</v>
      </c>
      <c r="N214" s="199" t="s">
        <v>1580</v>
      </c>
    </row>
    <row r="215" spans="1:14" ht="60" customHeight="1">
      <c r="A215" s="201" t="s">
        <v>629</v>
      </c>
      <c r="B215" s="202" t="s">
        <v>1357</v>
      </c>
      <c r="C215" s="194">
        <v>42818</v>
      </c>
      <c r="D215" s="195" t="s">
        <v>6</v>
      </c>
      <c r="E215" s="195">
        <v>882865</v>
      </c>
      <c r="F215" s="195"/>
      <c r="G215" s="203" t="s">
        <v>1787</v>
      </c>
      <c r="H215" s="197">
        <v>0</v>
      </c>
      <c r="I215" s="197">
        <v>615517.24</v>
      </c>
      <c r="J215" s="197">
        <v>615517.24</v>
      </c>
      <c r="K215" s="197">
        <v>0</v>
      </c>
      <c r="L215" s="197">
        <v>4222448.2699999996</v>
      </c>
      <c r="M215" s="197">
        <v>4222448.2699999996</v>
      </c>
      <c r="N215" s="199" t="s">
        <v>1580</v>
      </c>
    </row>
    <row r="216" spans="1:14" ht="60" customHeight="1">
      <c r="A216" s="201" t="s">
        <v>628</v>
      </c>
      <c r="B216" s="202" t="s">
        <v>72</v>
      </c>
      <c r="C216" s="194">
        <v>42818</v>
      </c>
      <c r="D216" s="195" t="s">
        <v>1276</v>
      </c>
      <c r="E216" s="195">
        <v>70025</v>
      </c>
      <c r="F216" s="195"/>
      <c r="G216" s="203" t="s">
        <v>1788</v>
      </c>
      <c r="H216" s="197">
        <v>0</v>
      </c>
      <c r="I216" s="197">
        <v>143512.9</v>
      </c>
      <c r="J216" s="197">
        <v>143512.9</v>
      </c>
      <c r="K216" s="197">
        <v>0</v>
      </c>
      <c r="L216" s="197">
        <v>984498.49</v>
      </c>
      <c r="M216" s="197">
        <v>984498.49</v>
      </c>
      <c r="N216" s="199" t="s">
        <v>1580</v>
      </c>
    </row>
    <row r="217" spans="1:14" ht="60" customHeight="1">
      <c r="A217" s="201" t="s">
        <v>629</v>
      </c>
      <c r="B217" s="202" t="s">
        <v>1357</v>
      </c>
      <c r="C217" s="194">
        <v>42818</v>
      </c>
      <c r="D217" s="195" t="s">
        <v>6</v>
      </c>
      <c r="E217" s="195">
        <v>407932</v>
      </c>
      <c r="F217" s="195"/>
      <c r="G217" s="203" t="s">
        <v>1789</v>
      </c>
      <c r="H217" s="197">
        <v>0</v>
      </c>
      <c r="I217" s="197">
        <v>756506.52</v>
      </c>
      <c r="J217" s="197">
        <v>756506.52</v>
      </c>
      <c r="K217" s="197">
        <v>0</v>
      </c>
      <c r="L217" s="197">
        <v>5189634.7300000004</v>
      </c>
      <c r="M217" s="197">
        <v>5189634.7300000004</v>
      </c>
      <c r="N217" s="199" t="s">
        <v>1580</v>
      </c>
    </row>
    <row r="218" spans="1:14" ht="60" customHeight="1">
      <c r="A218" s="201">
        <v>291</v>
      </c>
      <c r="B218" s="202" t="s">
        <v>159</v>
      </c>
      <c r="C218" s="194">
        <v>42818</v>
      </c>
      <c r="D218" s="195" t="s">
        <v>6</v>
      </c>
      <c r="E218" s="195">
        <v>407193</v>
      </c>
      <c r="F218" s="195"/>
      <c r="G218" s="203" t="s">
        <v>1790</v>
      </c>
      <c r="H218" s="197">
        <v>0</v>
      </c>
      <c r="I218" s="197">
        <v>1800000</v>
      </c>
      <c r="J218" s="197">
        <v>1800000</v>
      </c>
      <c r="K218" s="197">
        <v>0</v>
      </c>
      <c r="L218" s="197">
        <v>12348000</v>
      </c>
      <c r="M218" s="197">
        <v>12348000</v>
      </c>
      <c r="N218" s="199" t="s">
        <v>1580</v>
      </c>
    </row>
    <row r="219" spans="1:14" ht="60" customHeight="1">
      <c r="A219" s="201">
        <v>291</v>
      </c>
      <c r="B219" s="202" t="s">
        <v>159</v>
      </c>
      <c r="C219" s="194">
        <v>42818</v>
      </c>
      <c r="D219" s="195" t="s">
        <v>6</v>
      </c>
      <c r="E219" s="195">
        <v>407666</v>
      </c>
      <c r="F219" s="195"/>
      <c r="G219" s="203" t="s">
        <v>1791</v>
      </c>
      <c r="H219" s="197">
        <v>0</v>
      </c>
      <c r="I219" s="197">
        <v>2000000</v>
      </c>
      <c r="J219" s="197">
        <v>2000000</v>
      </c>
      <c r="K219" s="197">
        <v>0</v>
      </c>
      <c r="L219" s="197">
        <v>13720000</v>
      </c>
      <c r="M219" s="197">
        <v>13720000</v>
      </c>
      <c r="N219" s="199" t="s">
        <v>1580</v>
      </c>
    </row>
    <row r="220" spans="1:14" ht="60" customHeight="1">
      <c r="A220" s="201" t="s">
        <v>629</v>
      </c>
      <c r="B220" s="202" t="s">
        <v>1357</v>
      </c>
      <c r="C220" s="194">
        <v>42818</v>
      </c>
      <c r="D220" s="195" t="s">
        <v>20</v>
      </c>
      <c r="E220" s="195">
        <v>9102</v>
      </c>
      <c r="F220" s="195"/>
      <c r="G220" s="203" t="s">
        <v>1792</v>
      </c>
      <c r="H220" s="197">
        <v>35787.5</v>
      </c>
      <c r="I220" s="197">
        <v>0</v>
      </c>
      <c r="J220" s="197">
        <v>35787.5</v>
      </c>
      <c r="K220" s="197">
        <v>245502.25</v>
      </c>
      <c r="L220" s="197">
        <v>0</v>
      </c>
      <c r="M220" s="197">
        <v>245502.25</v>
      </c>
      <c r="N220" s="199" t="s">
        <v>1580</v>
      </c>
    </row>
    <row r="221" spans="1:14" ht="60" customHeight="1">
      <c r="A221" s="201">
        <v>291</v>
      </c>
      <c r="B221" s="202" t="s">
        <v>159</v>
      </c>
      <c r="C221" s="194">
        <v>42818</v>
      </c>
      <c r="D221" s="195" t="s">
        <v>11</v>
      </c>
      <c r="E221" s="195">
        <v>407188</v>
      </c>
      <c r="F221" s="195"/>
      <c r="G221" s="203" t="s">
        <v>1793</v>
      </c>
      <c r="H221" s="197">
        <v>7.29</v>
      </c>
      <c r="I221" s="197">
        <v>0</v>
      </c>
      <c r="J221" s="197">
        <v>7.29</v>
      </c>
      <c r="K221" s="197">
        <v>50.01</v>
      </c>
      <c r="L221" s="197">
        <v>0</v>
      </c>
      <c r="M221" s="197">
        <v>50.01</v>
      </c>
      <c r="N221" s="199" t="s">
        <v>1580</v>
      </c>
    </row>
    <row r="222" spans="1:14" ht="60" customHeight="1">
      <c r="A222" s="201" t="s">
        <v>629</v>
      </c>
      <c r="B222" s="202" t="s">
        <v>1357</v>
      </c>
      <c r="C222" s="194">
        <v>42818</v>
      </c>
      <c r="D222" s="195" t="s">
        <v>20</v>
      </c>
      <c r="E222" s="195">
        <v>8990</v>
      </c>
      <c r="F222" s="195"/>
      <c r="G222" s="203" t="s">
        <v>1794</v>
      </c>
      <c r="H222" s="197">
        <v>24951.33</v>
      </c>
      <c r="I222" s="197">
        <v>0</v>
      </c>
      <c r="J222" s="197">
        <v>24951.33</v>
      </c>
      <c r="K222" s="197">
        <v>171166.12</v>
      </c>
      <c r="L222" s="197">
        <v>0</v>
      </c>
      <c r="M222" s="197">
        <v>171166.12</v>
      </c>
      <c r="N222" s="199" t="s">
        <v>1580</v>
      </c>
    </row>
    <row r="223" spans="1:14" ht="60" customHeight="1">
      <c r="A223" s="201" t="s">
        <v>629</v>
      </c>
      <c r="B223" s="202" t="s">
        <v>1357</v>
      </c>
      <c r="C223" s="194">
        <v>42818</v>
      </c>
      <c r="D223" s="195" t="s">
        <v>20</v>
      </c>
      <c r="E223" s="195">
        <v>9095</v>
      </c>
      <c r="F223" s="195"/>
      <c r="G223" s="203" t="s">
        <v>1795</v>
      </c>
      <c r="H223" s="197">
        <v>24916.67</v>
      </c>
      <c r="I223" s="197">
        <v>0</v>
      </c>
      <c r="J223" s="197">
        <v>24916.67</v>
      </c>
      <c r="K223" s="197">
        <v>170928.36</v>
      </c>
      <c r="L223" s="197">
        <v>0</v>
      </c>
      <c r="M223" s="197">
        <v>170928.36</v>
      </c>
      <c r="N223" s="199" t="s">
        <v>1580</v>
      </c>
    </row>
    <row r="224" spans="1:14" ht="60" customHeight="1">
      <c r="A224" s="201">
        <v>291</v>
      </c>
      <c r="B224" s="202" t="s">
        <v>159</v>
      </c>
      <c r="C224" s="194">
        <v>42821</v>
      </c>
      <c r="D224" s="195" t="s">
        <v>6</v>
      </c>
      <c r="E224" s="195">
        <v>409082</v>
      </c>
      <c r="F224" s="195"/>
      <c r="G224" s="203" t="s">
        <v>1796</v>
      </c>
      <c r="H224" s="197">
        <v>0</v>
      </c>
      <c r="I224" s="197">
        <v>20000000</v>
      </c>
      <c r="J224" s="197">
        <v>20000000</v>
      </c>
      <c r="K224" s="197">
        <v>0</v>
      </c>
      <c r="L224" s="197">
        <v>137200000</v>
      </c>
      <c r="M224" s="197">
        <v>137200000</v>
      </c>
      <c r="N224" s="199" t="s">
        <v>1580</v>
      </c>
    </row>
    <row r="225" spans="1:14" ht="60" customHeight="1">
      <c r="A225" s="201" t="s">
        <v>628</v>
      </c>
      <c r="B225" s="202" t="s">
        <v>72</v>
      </c>
      <c r="C225" s="194">
        <v>42821</v>
      </c>
      <c r="D225" s="195" t="s">
        <v>6</v>
      </c>
      <c r="E225" s="195">
        <v>70045</v>
      </c>
      <c r="F225" s="195"/>
      <c r="G225" s="203" t="s">
        <v>1389</v>
      </c>
      <c r="H225" s="197">
        <v>0</v>
      </c>
      <c r="I225" s="197">
        <v>3</v>
      </c>
      <c r="J225" s="197">
        <v>3</v>
      </c>
      <c r="K225" s="197">
        <v>0</v>
      </c>
      <c r="L225" s="197">
        <v>20.58</v>
      </c>
      <c r="M225" s="197">
        <v>20.58</v>
      </c>
      <c r="N225" s="199" t="s">
        <v>1580</v>
      </c>
    </row>
    <row r="226" spans="1:14" ht="60" customHeight="1">
      <c r="A226" s="201">
        <v>35</v>
      </c>
      <c r="B226" s="202" t="s">
        <v>1797</v>
      </c>
      <c r="C226" s="194">
        <v>42821</v>
      </c>
      <c r="D226" s="195" t="s">
        <v>3</v>
      </c>
      <c r="E226" s="195">
        <v>1487634</v>
      </c>
      <c r="F226" s="195"/>
      <c r="G226" s="203" t="s">
        <v>1798</v>
      </c>
      <c r="H226" s="197">
        <v>0</v>
      </c>
      <c r="I226" s="197">
        <v>40000</v>
      </c>
      <c r="J226" s="197">
        <v>40000</v>
      </c>
      <c r="K226" s="197">
        <v>0</v>
      </c>
      <c r="L226" s="197">
        <v>274400</v>
      </c>
      <c r="M226" s="197">
        <v>274400</v>
      </c>
      <c r="N226" s="199" t="s">
        <v>1580</v>
      </c>
    </row>
    <row r="227" spans="1:14" ht="60" customHeight="1">
      <c r="A227" s="201">
        <v>291</v>
      </c>
      <c r="B227" s="202" t="s">
        <v>159</v>
      </c>
      <c r="C227" s="194">
        <v>42821</v>
      </c>
      <c r="D227" s="195" t="s">
        <v>6</v>
      </c>
      <c r="E227" s="195">
        <v>409084</v>
      </c>
      <c r="F227" s="195"/>
      <c r="G227" s="203" t="s">
        <v>1799</v>
      </c>
      <c r="H227" s="197">
        <v>0</v>
      </c>
      <c r="I227" s="197">
        <v>5000000</v>
      </c>
      <c r="J227" s="197">
        <v>5000000</v>
      </c>
      <c r="K227" s="197">
        <v>0</v>
      </c>
      <c r="L227" s="197">
        <v>34300000</v>
      </c>
      <c r="M227" s="197">
        <v>34300000</v>
      </c>
      <c r="N227" s="199" t="s">
        <v>1580</v>
      </c>
    </row>
    <row r="228" spans="1:14" ht="60" customHeight="1">
      <c r="A228" s="201" t="s">
        <v>629</v>
      </c>
      <c r="B228" s="202" t="s">
        <v>1357</v>
      </c>
      <c r="C228" s="194">
        <v>42821</v>
      </c>
      <c r="D228" s="195" t="s">
        <v>20</v>
      </c>
      <c r="E228" s="195">
        <v>9119</v>
      </c>
      <c r="F228" s="195"/>
      <c r="G228" s="203" t="s">
        <v>1800</v>
      </c>
      <c r="H228" s="197">
        <v>12230.96</v>
      </c>
      <c r="I228" s="197">
        <v>0</v>
      </c>
      <c r="J228" s="197">
        <v>12230.96</v>
      </c>
      <c r="K228" s="197">
        <v>83904.39</v>
      </c>
      <c r="L228" s="197">
        <v>0</v>
      </c>
      <c r="M228" s="197">
        <v>83904.39</v>
      </c>
      <c r="N228" s="199" t="s">
        <v>1580</v>
      </c>
    </row>
    <row r="229" spans="1:14" ht="60" customHeight="1">
      <c r="A229" s="201" t="s">
        <v>629</v>
      </c>
      <c r="B229" s="202" t="s">
        <v>1357</v>
      </c>
      <c r="C229" s="194">
        <v>42821</v>
      </c>
      <c r="D229" s="195" t="s">
        <v>20</v>
      </c>
      <c r="E229" s="195">
        <v>9123</v>
      </c>
      <c r="F229" s="195"/>
      <c r="G229" s="203" t="s">
        <v>1801</v>
      </c>
      <c r="H229" s="197">
        <v>758410.09</v>
      </c>
      <c r="I229" s="197">
        <v>0</v>
      </c>
      <c r="J229" s="197">
        <v>758410.09</v>
      </c>
      <c r="K229" s="197">
        <v>5202693.22</v>
      </c>
      <c r="L229" s="197">
        <v>0</v>
      </c>
      <c r="M229" s="197">
        <v>5202693.22</v>
      </c>
      <c r="N229" s="199" t="s">
        <v>1580</v>
      </c>
    </row>
    <row r="230" spans="1:14" ht="60" customHeight="1">
      <c r="A230" s="201" t="s">
        <v>629</v>
      </c>
      <c r="B230" s="202" t="s">
        <v>1357</v>
      </c>
      <c r="C230" s="194">
        <v>42821</v>
      </c>
      <c r="D230" s="195" t="s">
        <v>20</v>
      </c>
      <c r="E230" s="195">
        <v>9126</v>
      </c>
      <c r="F230" s="195"/>
      <c r="G230" s="203" t="s">
        <v>1802</v>
      </c>
      <c r="H230" s="197">
        <v>369936.99</v>
      </c>
      <c r="I230" s="197">
        <v>0</v>
      </c>
      <c r="J230" s="197">
        <v>369936.99</v>
      </c>
      <c r="K230" s="197">
        <v>2537767.75</v>
      </c>
      <c r="L230" s="197">
        <v>0</v>
      </c>
      <c r="M230" s="197">
        <v>2537767.75</v>
      </c>
      <c r="N230" s="199" t="s">
        <v>1580</v>
      </c>
    </row>
    <row r="231" spans="1:14" ht="60" customHeight="1">
      <c r="A231" s="201" t="s">
        <v>629</v>
      </c>
      <c r="B231" s="202" t="s">
        <v>1357</v>
      </c>
      <c r="C231" s="194">
        <v>42821</v>
      </c>
      <c r="D231" s="195" t="s">
        <v>20</v>
      </c>
      <c r="E231" s="195">
        <v>9127</v>
      </c>
      <c r="F231" s="195"/>
      <c r="G231" s="203" t="s">
        <v>1803</v>
      </c>
      <c r="H231" s="197">
        <v>5953.1</v>
      </c>
      <c r="I231" s="197">
        <v>0</v>
      </c>
      <c r="J231" s="197">
        <v>5953.1</v>
      </c>
      <c r="K231" s="197">
        <v>40838.269999999997</v>
      </c>
      <c r="L231" s="197">
        <v>0</v>
      </c>
      <c r="M231" s="197">
        <v>40838.269999999997</v>
      </c>
      <c r="N231" s="199" t="s">
        <v>1580</v>
      </c>
    </row>
    <row r="232" spans="1:14" ht="60" customHeight="1">
      <c r="A232" s="201" t="s">
        <v>629</v>
      </c>
      <c r="B232" s="202" t="s">
        <v>1357</v>
      </c>
      <c r="C232" s="194">
        <v>42821</v>
      </c>
      <c r="D232" s="195" t="s">
        <v>20</v>
      </c>
      <c r="E232" s="195">
        <v>9118</v>
      </c>
      <c r="F232" s="195"/>
      <c r="G232" s="203" t="s">
        <v>1804</v>
      </c>
      <c r="H232" s="197">
        <v>5167.84</v>
      </c>
      <c r="I232" s="197">
        <v>0</v>
      </c>
      <c r="J232" s="197">
        <v>5167.84</v>
      </c>
      <c r="K232" s="197">
        <v>35451.379999999997</v>
      </c>
      <c r="L232" s="197">
        <v>0</v>
      </c>
      <c r="M232" s="197">
        <v>35451.379999999997</v>
      </c>
      <c r="N232" s="199" t="s">
        <v>1580</v>
      </c>
    </row>
    <row r="233" spans="1:14" ht="60" customHeight="1">
      <c r="A233" s="201" t="s">
        <v>629</v>
      </c>
      <c r="B233" s="202" t="s">
        <v>1357</v>
      </c>
      <c r="C233" s="194">
        <v>42821</v>
      </c>
      <c r="D233" s="195" t="s">
        <v>20</v>
      </c>
      <c r="E233" s="195">
        <v>9121</v>
      </c>
      <c r="F233" s="195"/>
      <c r="G233" s="203" t="s">
        <v>1805</v>
      </c>
      <c r="H233" s="197">
        <v>168181.45</v>
      </c>
      <c r="I233" s="197">
        <v>0</v>
      </c>
      <c r="J233" s="197">
        <v>168181.45</v>
      </c>
      <c r="K233" s="197">
        <v>1153724.75</v>
      </c>
      <c r="L233" s="197">
        <v>0</v>
      </c>
      <c r="M233" s="197">
        <v>1153724.75</v>
      </c>
      <c r="N233" s="199" t="s">
        <v>1580</v>
      </c>
    </row>
    <row r="234" spans="1:14" ht="60" customHeight="1">
      <c r="A234" s="201" t="s">
        <v>629</v>
      </c>
      <c r="B234" s="202" t="s">
        <v>1357</v>
      </c>
      <c r="C234" s="194">
        <v>42821</v>
      </c>
      <c r="D234" s="195" t="s">
        <v>20</v>
      </c>
      <c r="E234" s="195">
        <v>9034</v>
      </c>
      <c r="F234" s="195"/>
      <c r="G234" s="203" t="s">
        <v>1806</v>
      </c>
      <c r="H234" s="197">
        <v>5687.54</v>
      </c>
      <c r="I234" s="197">
        <v>0</v>
      </c>
      <c r="J234" s="197">
        <v>5687.54</v>
      </c>
      <c r="K234" s="197">
        <v>39016.519999999997</v>
      </c>
      <c r="L234" s="197">
        <v>0</v>
      </c>
      <c r="M234" s="197">
        <v>39016.519999999997</v>
      </c>
      <c r="N234" s="199" t="s">
        <v>1580</v>
      </c>
    </row>
    <row r="235" spans="1:14" ht="60" customHeight="1">
      <c r="A235" s="201" t="s">
        <v>629</v>
      </c>
      <c r="B235" s="202" t="s">
        <v>1357</v>
      </c>
      <c r="C235" s="194">
        <v>42821</v>
      </c>
      <c r="D235" s="195" t="s">
        <v>20</v>
      </c>
      <c r="E235" s="195">
        <v>9056</v>
      </c>
      <c r="F235" s="195"/>
      <c r="G235" s="203" t="s">
        <v>1807</v>
      </c>
      <c r="H235" s="197">
        <v>3713.79</v>
      </c>
      <c r="I235" s="197">
        <v>0</v>
      </c>
      <c r="J235" s="197">
        <v>3713.79</v>
      </c>
      <c r="K235" s="197">
        <v>25476.6</v>
      </c>
      <c r="L235" s="197">
        <v>0</v>
      </c>
      <c r="M235" s="197">
        <v>25476.6</v>
      </c>
      <c r="N235" s="199" t="s">
        <v>1580</v>
      </c>
    </row>
    <row r="236" spans="1:14" ht="60" customHeight="1">
      <c r="A236" s="201" t="s">
        <v>629</v>
      </c>
      <c r="B236" s="202" t="s">
        <v>1357</v>
      </c>
      <c r="C236" s="194">
        <v>42821</v>
      </c>
      <c r="D236" s="195" t="s">
        <v>20</v>
      </c>
      <c r="E236" s="195">
        <v>9055</v>
      </c>
      <c r="F236" s="195"/>
      <c r="G236" s="203" t="s">
        <v>1808</v>
      </c>
      <c r="H236" s="197">
        <v>230782.12</v>
      </c>
      <c r="I236" s="197">
        <v>0</v>
      </c>
      <c r="J236" s="197">
        <v>230782.12</v>
      </c>
      <c r="K236" s="197">
        <v>1583165.34</v>
      </c>
      <c r="L236" s="197">
        <v>0</v>
      </c>
      <c r="M236" s="197">
        <v>1583165.34</v>
      </c>
      <c r="N236" s="199" t="s">
        <v>1580</v>
      </c>
    </row>
    <row r="237" spans="1:14" ht="60" customHeight="1">
      <c r="A237" s="201" t="s">
        <v>629</v>
      </c>
      <c r="B237" s="202" t="s">
        <v>1357</v>
      </c>
      <c r="C237" s="194">
        <v>42821</v>
      </c>
      <c r="D237" s="195" t="s">
        <v>20</v>
      </c>
      <c r="E237" s="195">
        <v>9094</v>
      </c>
      <c r="F237" s="195"/>
      <c r="G237" s="203" t="s">
        <v>1809</v>
      </c>
      <c r="H237" s="197">
        <v>383645.04</v>
      </c>
      <c r="I237" s="197">
        <v>0</v>
      </c>
      <c r="J237" s="197">
        <v>383645.04</v>
      </c>
      <c r="K237" s="197">
        <v>2631804.9700000002</v>
      </c>
      <c r="L237" s="197">
        <v>0</v>
      </c>
      <c r="M237" s="197">
        <v>2631804.9700000002</v>
      </c>
      <c r="N237" s="199" t="s">
        <v>1580</v>
      </c>
    </row>
    <row r="238" spans="1:14" ht="60" customHeight="1">
      <c r="A238" s="201" t="s">
        <v>629</v>
      </c>
      <c r="B238" s="202" t="s">
        <v>1357</v>
      </c>
      <c r="C238" s="194">
        <v>42821</v>
      </c>
      <c r="D238" s="195" t="s">
        <v>20</v>
      </c>
      <c r="E238" s="195">
        <v>9078</v>
      </c>
      <c r="F238" s="195"/>
      <c r="G238" s="203" t="s">
        <v>1810</v>
      </c>
      <c r="H238" s="197">
        <v>3296078.21</v>
      </c>
      <c r="I238" s="197">
        <v>0</v>
      </c>
      <c r="J238" s="197">
        <v>3296078.21</v>
      </c>
      <c r="K238" s="197">
        <v>22611096.52</v>
      </c>
      <c r="L238" s="197">
        <v>0</v>
      </c>
      <c r="M238" s="197">
        <v>22611096.52</v>
      </c>
      <c r="N238" s="199" t="s">
        <v>1580</v>
      </c>
    </row>
    <row r="239" spans="1:14" ht="60" customHeight="1">
      <c r="A239" s="201" t="s">
        <v>629</v>
      </c>
      <c r="B239" s="202" t="s">
        <v>1357</v>
      </c>
      <c r="C239" s="194">
        <v>42821</v>
      </c>
      <c r="D239" s="195" t="s">
        <v>20</v>
      </c>
      <c r="E239" s="195">
        <v>9079</v>
      </c>
      <c r="F239" s="195"/>
      <c r="G239" s="203" t="s">
        <v>1811</v>
      </c>
      <c r="H239" s="197">
        <v>5372826.1699999999</v>
      </c>
      <c r="I239" s="197">
        <v>0</v>
      </c>
      <c r="J239" s="197">
        <v>5372826.1699999999</v>
      </c>
      <c r="K239" s="197">
        <v>36857587.530000001</v>
      </c>
      <c r="L239" s="197">
        <v>0</v>
      </c>
      <c r="M239" s="197">
        <v>36857587.530000001</v>
      </c>
      <c r="N239" s="199" t="s">
        <v>1580</v>
      </c>
    </row>
    <row r="240" spans="1:14" ht="60" customHeight="1">
      <c r="A240" s="201" t="s">
        <v>629</v>
      </c>
      <c r="B240" s="202" t="s">
        <v>1357</v>
      </c>
      <c r="C240" s="194">
        <v>42821</v>
      </c>
      <c r="D240" s="195" t="s">
        <v>20</v>
      </c>
      <c r="E240" s="195">
        <v>9080</v>
      </c>
      <c r="F240" s="195"/>
      <c r="G240" s="203" t="s">
        <v>1812</v>
      </c>
      <c r="H240" s="197">
        <v>1117063.47</v>
      </c>
      <c r="I240" s="197">
        <v>0</v>
      </c>
      <c r="J240" s="197">
        <v>1117063.47</v>
      </c>
      <c r="K240" s="197">
        <v>7663055.4000000004</v>
      </c>
      <c r="L240" s="197">
        <v>0</v>
      </c>
      <c r="M240" s="197">
        <v>7663055.4000000004</v>
      </c>
      <c r="N240" s="199" t="s">
        <v>1580</v>
      </c>
    </row>
    <row r="241" spans="1:14" ht="60" customHeight="1">
      <c r="A241" s="201" t="s">
        <v>629</v>
      </c>
      <c r="B241" s="202" t="s">
        <v>1357</v>
      </c>
      <c r="C241" s="194">
        <v>42821</v>
      </c>
      <c r="D241" s="195" t="s">
        <v>13</v>
      </c>
      <c r="E241" s="195">
        <v>45736</v>
      </c>
      <c r="F241" s="195"/>
      <c r="G241" s="203" t="s">
        <v>1358</v>
      </c>
      <c r="H241" s="197">
        <v>4874.96</v>
      </c>
      <c r="I241" s="197">
        <v>0</v>
      </c>
      <c r="J241" s="197">
        <v>4874.96</v>
      </c>
      <c r="K241" s="197">
        <v>33442.230000000003</v>
      </c>
      <c r="L241" s="197">
        <v>0</v>
      </c>
      <c r="M241" s="197">
        <v>33442.230000000003</v>
      </c>
      <c r="N241" s="199" t="s">
        <v>1580</v>
      </c>
    </row>
    <row r="242" spans="1:14" ht="60" customHeight="1">
      <c r="A242" s="201" t="s">
        <v>629</v>
      </c>
      <c r="B242" s="202" t="s">
        <v>1357</v>
      </c>
      <c r="C242" s="194">
        <v>42821</v>
      </c>
      <c r="D242" s="195" t="s">
        <v>13</v>
      </c>
      <c r="E242" s="195">
        <v>45733</v>
      </c>
      <c r="F242" s="195"/>
      <c r="G242" s="203" t="s">
        <v>1358</v>
      </c>
      <c r="H242" s="197">
        <v>80356.5</v>
      </c>
      <c r="I242" s="197">
        <v>0</v>
      </c>
      <c r="J242" s="197">
        <v>80356.5</v>
      </c>
      <c r="K242" s="197">
        <v>551245.59</v>
      </c>
      <c r="L242" s="197">
        <v>0</v>
      </c>
      <c r="M242" s="197">
        <v>551245.59</v>
      </c>
      <c r="N242" s="199" t="s">
        <v>1580</v>
      </c>
    </row>
    <row r="243" spans="1:14" ht="60" customHeight="1">
      <c r="A243" s="201" t="s">
        <v>629</v>
      </c>
      <c r="B243" s="202" t="s">
        <v>1357</v>
      </c>
      <c r="C243" s="194">
        <v>42822</v>
      </c>
      <c r="D243" s="195" t="s">
        <v>6</v>
      </c>
      <c r="E243" s="195">
        <v>883086</v>
      </c>
      <c r="F243" s="195"/>
      <c r="G243" s="203" t="s">
        <v>1813</v>
      </c>
      <c r="H243" s="197">
        <v>0</v>
      </c>
      <c r="I243" s="197">
        <v>14647.99</v>
      </c>
      <c r="J243" s="197">
        <v>14647.99</v>
      </c>
      <c r="K243" s="197">
        <v>0</v>
      </c>
      <c r="L243" s="197">
        <v>100485.21</v>
      </c>
      <c r="M243" s="197">
        <v>100485.21</v>
      </c>
      <c r="N243" s="199" t="s">
        <v>1580</v>
      </c>
    </row>
    <row r="244" spans="1:14" ht="60" customHeight="1">
      <c r="A244" s="201" t="s">
        <v>629</v>
      </c>
      <c r="B244" s="202" t="s">
        <v>1357</v>
      </c>
      <c r="C244" s="194">
        <v>42823</v>
      </c>
      <c r="D244" s="195" t="s">
        <v>6</v>
      </c>
      <c r="E244" s="195">
        <v>883240</v>
      </c>
      <c r="F244" s="195"/>
      <c r="G244" s="203" t="s">
        <v>1813</v>
      </c>
      <c r="H244" s="197">
        <v>0</v>
      </c>
      <c r="I244" s="197">
        <v>22981.32</v>
      </c>
      <c r="J244" s="197">
        <v>22981.32</v>
      </c>
      <c r="K244" s="197">
        <v>0</v>
      </c>
      <c r="L244" s="197">
        <v>157651.85999999999</v>
      </c>
      <c r="M244" s="197">
        <v>157651.85999999999</v>
      </c>
      <c r="N244" s="199" t="s">
        <v>1580</v>
      </c>
    </row>
    <row r="245" spans="1:14" ht="60" customHeight="1">
      <c r="A245" s="201">
        <v>86</v>
      </c>
      <c r="B245" s="202" t="s">
        <v>69</v>
      </c>
      <c r="C245" s="194">
        <v>42823</v>
      </c>
      <c r="D245" s="195" t="s">
        <v>6</v>
      </c>
      <c r="E245" s="195">
        <v>883292</v>
      </c>
      <c r="F245" s="195"/>
      <c r="G245" s="203" t="s">
        <v>1814</v>
      </c>
      <c r="H245" s="197">
        <v>0</v>
      </c>
      <c r="I245" s="197">
        <v>286778.39</v>
      </c>
      <c r="J245" s="197">
        <v>286778.39</v>
      </c>
      <c r="K245" s="197">
        <v>0</v>
      </c>
      <c r="L245" s="197">
        <v>1967299.76</v>
      </c>
      <c r="M245" s="197">
        <v>1967299.76</v>
      </c>
      <c r="N245" s="199" t="s">
        <v>1580</v>
      </c>
    </row>
    <row r="246" spans="1:14" ht="60" customHeight="1">
      <c r="A246" s="201" t="s">
        <v>629</v>
      </c>
      <c r="B246" s="202" t="s">
        <v>1357</v>
      </c>
      <c r="C246" s="194">
        <v>42823</v>
      </c>
      <c r="D246" s="195" t="s">
        <v>20</v>
      </c>
      <c r="E246" s="195">
        <v>9092</v>
      </c>
      <c r="F246" s="195"/>
      <c r="G246" s="203" t="s">
        <v>1815</v>
      </c>
      <c r="H246" s="197">
        <v>602450.75</v>
      </c>
      <c r="I246" s="197">
        <v>0</v>
      </c>
      <c r="J246" s="197">
        <v>602450.75</v>
      </c>
      <c r="K246" s="197">
        <v>4132812.15</v>
      </c>
      <c r="L246" s="197">
        <v>0</v>
      </c>
      <c r="M246" s="197">
        <v>4132812.15</v>
      </c>
      <c r="N246" s="199" t="s">
        <v>1580</v>
      </c>
    </row>
    <row r="247" spans="1:14" ht="60" customHeight="1">
      <c r="A247" s="201">
        <v>86</v>
      </c>
      <c r="B247" s="202" t="s">
        <v>69</v>
      </c>
      <c r="C247" s="194">
        <v>42823</v>
      </c>
      <c r="D247" s="195" t="s">
        <v>11</v>
      </c>
      <c r="E247" s="195">
        <v>883292</v>
      </c>
      <c r="F247" s="195"/>
      <c r="G247" s="203" t="s">
        <v>1816</v>
      </c>
      <c r="H247" s="197">
        <v>7.29</v>
      </c>
      <c r="I247" s="197">
        <v>0</v>
      </c>
      <c r="J247" s="197">
        <v>7.29</v>
      </c>
      <c r="K247" s="197">
        <v>50.01</v>
      </c>
      <c r="L247" s="197">
        <v>0</v>
      </c>
      <c r="M247" s="197">
        <v>50.01</v>
      </c>
      <c r="N247" s="199" t="s">
        <v>1580</v>
      </c>
    </row>
    <row r="248" spans="1:14" ht="60" customHeight="1">
      <c r="A248" s="201" t="s">
        <v>629</v>
      </c>
      <c r="B248" s="202" t="s">
        <v>1357</v>
      </c>
      <c r="C248" s="194">
        <v>42824</v>
      </c>
      <c r="D248" s="195" t="s">
        <v>6</v>
      </c>
      <c r="E248" s="195">
        <v>883507</v>
      </c>
      <c r="F248" s="195"/>
      <c r="G248" s="203" t="s">
        <v>1813</v>
      </c>
      <c r="H248" s="197">
        <v>0</v>
      </c>
      <c r="I248" s="197">
        <v>1860.63</v>
      </c>
      <c r="J248" s="197">
        <v>1860.63</v>
      </c>
      <c r="K248" s="197">
        <v>0</v>
      </c>
      <c r="L248" s="197">
        <v>12763.92</v>
      </c>
      <c r="M248" s="197">
        <v>12763.92</v>
      </c>
      <c r="N248" s="199" t="s">
        <v>1580</v>
      </c>
    </row>
    <row r="249" spans="1:14" ht="60" customHeight="1">
      <c r="A249" s="201">
        <v>585</v>
      </c>
      <c r="B249" s="202" t="s">
        <v>230</v>
      </c>
      <c r="C249" s="194">
        <v>42824</v>
      </c>
      <c r="D249" s="195" t="s">
        <v>6</v>
      </c>
      <c r="E249" s="195">
        <v>819330</v>
      </c>
      <c r="F249" s="195"/>
      <c r="G249" s="203" t="s">
        <v>1817</v>
      </c>
      <c r="H249" s="197">
        <v>0</v>
      </c>
      <c r="I249" s="197">
        <v>24799.97</v>
      </c>
      <c r="J249" s="197">
        <v>24799.97</v>
      </c>
      <c r="K249" s="197">
        <v>0</v>
      </c>
      <c r="L249" s="197">
        <v>170127.79</v>
      </c>
      <c r="M249" s="197">
        <v>170127.79</v>
      </c>
      <c r="N249" s="199" t="s">
        <v>1580</v>
      </c>
    </row>
    <row r="250" spans="1:14" ht="60" customHeight="1">
      <c r="A250" s="201" t="s">
        <v>628</v>
      </c>
      <c r="B250" s="202" t="s">
        <v>72</v>
      </c>
      <c r="C250" s="194">
        <v>42824</v>
      </c>
      <c r="D250" s="195" t="s">
        <v>3</v>
      </c>
      <c r="E250" s="195">
        <v>1488619</v>
      </c>
      <c r="F250" s="195"/>
      <c r="G250" s="203" t="s">
        <v>1818</v>
      </c>
      <c r="H250" s="197">
        <v>0</v>
      </c>
      <c r="I250" s="197">
        <v>6737.44</v>
      </c>
      <c r="J250" s="197">
        <v>6737.44</v>
      </c>
      <c r="K250" s="197">
        <v>0</v>
      </c>
      <c r="L250" s="197">
        <v>46218.84</v>
      </c>
      <c r="M250" s="197">
        <v>46218.84</v>
      </c>
      <c r="N250" s="199" t="s">
        <v>1580</v>
      </c>
    </row>
    <row r="251" spans="1:14" ht="60" customHeight="1">
      <c r="A251" s="201" t="s">
        <v>629</v>
      </c>
      <c r="B251" s="202" t="s">
        <v>1357</v>
      </c>
      <c r="C251" s="194">
        <v>42825</v>
      </c>
      <c r="D251" s="195" t="s">
        <v>6</v>
      </c>
      <c r="E251" s="195">
        <v>883621</v>
      </c>
      <c r="F251" s="195"/>
      <c r="G251" s="203" t="s">
        <v>1813</v>
      </c>
      <c r="H251" s="197">
        <v>0</v>
      </c>
      <c r="I251" s="197">
        <v>5021.55</v>
      </c>
      <c r="J251" s="197">
        <v>5021.55</v>
      </c>
      <c r="K251" s="197">
        <v>0</v>
      </c>
      <c r="L251" s="197">
        <v>34447.83</v>
      </c>
      <c r="M251" s="197">
        <v>34447.83</v>
      </c>
      <c r="N251" s="199" t="s">
        <v>1580</v>
      </c>
    </row>
    <row r="252" spans="1:14" ht="60" customHeight="1">
      <c r="A252" s="201">
        <v>20</v>
      </c>
      <c r="B252" s="202" t="s">
        <v>53</v>
      </c>
      <c r="C252" s="194">
        <v>42825</v>
      </c>
      <c r="D252" s="195" t="s">
        <v>6</v>
      </c>
      <c r="E252" s="195">
        <v>883648</v>
      </c>
      <c r="F252" s="195"/>
      <c r="G252" s="203" t="s">
        <v>1819</v>
      </c>
      <c r="H252" s="197">
        <v>0</v>
      </c>
      <c r="I252" s="197">
        <v>2116272.89</v>
      </c>
      <c r="J252" s="197">
        <v>2116272.89</v>
      </c>
      <c r="K252" s="197">
        <v>0</v>
      </c>
      <c r="L252" s="197">
        <v>14517632.029999999</v>
      </c>
      <c r="M252" s="197">
        <v>14517632.029999999</v>
      </c>
      <c r="N252" s="199" t="s">
        <v>1580</v>
      </c>
    </row>
    <row r="253" spans="1:14" ht="60" customHeight="1">
      <c r="A253" s="201" t="s">
        <v>629</v>
      </c>
      <c r="B253" s="202" t="s">
        <v>1357</v>
      </c>
      <c r="C253" s="194">
        <v>42825</v>
      </c>
      <c r="D253" s="195" t="s">
        <v>6</v>
      </c>
      <c r="E253" s="195">
        <v>883780</v>
      </c>
      <c r="F253" s="195"/>
      <c r="G253" s="203" t="s">
        <v>1813</v>
      </c>
      <c r="H253" s="197">
        <v>0</v>
      </c>
      <c r="I253" s="197">
        <v>4877.87</v>
      </c>
      <c r="J253" s="197">
        <v>4877.87</v>
      </c>
      <c r="K253" s="197">
        <v>0</v>
      </c>
      <c r="L253" s="197">
        <v>33462.19</v>
      </c>
      <c r="M253" s="197">
        <v>33462.19</v>
      </c>
      <c r="N253" s="199" t="s">
        <v>1580</v>
      </c>
    </row>
    <row r="254" spans="1:14" ht="60" customHeight="1">
      <c r="A254" s="201" t="s">
        <v>628</v>
      </c>
      <c r="B254" s="202" t="s">
        <v>72</v>
      </c>
      <c r="C254" s="194">
        <v>42825</v>
      </c>
      <c r="D254" s="195" t="s">
        <v>1290</v>
      </c>
      <c r="E254" s="195">
        <v>1964</v>
      </c>
      <c r="F254" s="195"/>
      <c r="G254" s="203" t="s">
        <v>1820</v>
      </c>
      <c r="H254" s="197">
        <v>23.99</v>
      </c>
      <c r="I254" s="197">
        <v>0</v>
      </c>
      <c r="J254" s="197">
        <v>23.99</v>
      </c>
      <c r="K254" s="197">
        <v>164.57</v>
      </c>
      <c r="L254" s="197">
        <v>0</v>
      </c>
      <c r="M254" s="197">
        <v>164.57</v>
      </c>
      <c r="N254" s="199" t="s">
        <v>1580</v>
      </c>
    </row>
    <row r="255" spans="1:14" ht="60" customHeight="1">
      <c r="A255" s="201" t="s">
        <v>629</v>
      </c>
      <c r="B255" s="202" t="s">
        <v>1357</v>
      </c>
      <c r="C255" s="194">
        <v>42825</v>
      </c>
      <c r="D255" s="195" t="s">
        <v>20</v>
      </c>
      <c r="E255" s="195">
        <v>9085</v>
      </c>
      <c r="F255" s="195"/>
      <c r="G255" s="203" t="s">
        <v>1821</v>
      </c>
      <c r="H255" s="197">
        <v>30857.34</v>
      </c>
      <c r="I255" s="197">
        <v>0</v>
      </c>
      <c r="J255" s="197">
        <v>30857.34</v>
      </c>
      <c r="K255" s="197">
        <v>211681.35</v>
      </c>
      <c r="L255" s="197">
        <v>0</v>
      </c>
      <c r="M255" s="197">
        <v>211681.35</v>
      </c>
      <c r="N255" s="199" t="s">
        <v>1580</v>
      </c>
    </row>
    <row r="256" spans="1:14" ht="60" customHeight="1">
      <c r="A256" s="201" t="s">
        <v>628</v>
      </c>
      <c r="B256" s="202" t="s">
        <v>72</v>
      </c>
      <c r="C256" s="194">
        <v>42828</v>
      </c>
      <c r="D256" s="195" t="s">
        <v>23</v>
      </c>
      <c r="E256" s="195">
        <v>16687</v>
      </c>
      <c r="F256" s="195"/>
      <c r="G256" s="203" t="s">
        <v>13943</v>
      </c>
      <c r="H256" s="197">
        <v>0</v>
      </c>
      <c r="I256" s="197">
        <v>0</v>
      </c>
      <c r="J256" s="197">
        <v>0</v>
      </c>
      <c r="K256" s="197">
        <v>0</v>
      </c>
      <c r="L256" s="197">
        <v>0.01</v>
      </c>
      <c r="M256" s="197">
        <v>0.01</v>
      </c>
      <c r="N256" s="199" t="s">
        <v>1580</v>
      </c>
    </row>
    <row r="257" spans="1:14" ht="60" customHeight="1">
      <c r="A257" s="201">
        <v>291</v>
      </c>
      <c r="B257" s="202" t="s">
        <v>159</v>
      </c>
      <c r="C257" s="194">
        <v>42828</v>
      </c>
      <c r="D257" s="195" t="s">
        <v>3</v>
      </c>
      <c r="E257" s="195">
        <v>1489626</v>
      </c>
      <c r="F257" s="195"/>
      <c r="G257" s="203" t="s">
        <v>13944</v>
      </c>
      <c r="H257" s="197">
        <v>0</v>
      </c>
      <c r="I257" s="197">
        <v>45040</v>
      </c>
      <c r="J257" s="197">
        <v>45040</v>
      </c>
      <c r="K257" s="197">
        <v>0</v>
      </c>
      <c r="L257" s="197">
        <v>308974.40000000002</v>
      </c>
      <c r="M257" s="197">
        <v>308974.40000000002</v>
      </c>
      <c r="N257" s="199" t="s">
        <v>1580</v>
      </c>
    </row>
    <row r="258" spans="1:14" ht="60" customHeight="1">
      <c r="A258" s="201">
        <v>291</v>
      </c>
      <c r="B258" s="202" t="s">
        <v>159</v>
      </c>
      <c r="C258" s="194">
        <v>42828</v>
      </c>
      <c r="D258" s="195" t="s">
        <v>3</v>
      </c>
      <c r="E258" s="195">
        <v>1489624</v>
      </c>
      <c r="F258" s="195"/>
      <c r="G258" s="203" t="s">
        <v>13945</v>
      </c>
      <c r="H258" s="197">
        <v>0</v>
      </c>
      <c r="I258" s="197">
        <v>59718.8</v>
      </c>
      <c r="J258" s="197">
        <v>59718.8</v>
      </c>
      <c r="K258" s="197">
        <v>0</v>
      </c>
      <c r="L258" s="197">
        <v>409670.97</v>
      </c>
      <c r="M258" s="197">
        <v>409670.97</v>
      </c>
      <c r="N258" s="199" t="s">
        <v>1580</v>
      </c>
    </row>
    <row r="259" spans="1:14" ht="60" customHeight="1">
      <c r="A259" s="201">
        <v>70</v>
      </c>
      <c r="B259" s="202" t="s">
        <v>65</v>
      </c>
      <c r="C259" s="194">
        <v>42828</v>
      </c>
      <c r="D259" s="195" t="s">
        <v>6</v>
      </c>
      <c r="E259" s="195">
        <v>414109</v>
      </c>
      <c r="F259" s="195"/>
      <c r="G259" s="203" t="s">
        <v>13946</v>
      </c>
      <c r="H259" s="197">
        <v>0</v>
      </c>
      <c r="I259" s="197">
        <v>1006226.91</v>
      </c>
      <c r="J259" s="197">
        <v>1006226.91</v>
      </c>
      <c r="K259" s="197">
        <v>0</v>
      </c>
      <c r="L259" s="197">
        <v>6902716.5999999996</v>
      </c>
      <c r="M259" s="197">
        <v>6902716.5999999996</v>
      </c>
      <c r="N259" s="199" t="s">
        <v>1580</v>
      </c>
    </row>
    <row r="260" spans="1:14" ht="60" customHeight="1">
      <c r="A260" s="201">
        <v>85</v>
      </c>
      <c r="B260" s="202" t="s">
        <v>8192</v>
      </c>
      <c r="C260" s="194">
        <v>42828</v>
      </c>
      <c r="D260" s="195" t="s">
        <v>6</v>
      </c>
      <c r="E260" s="195">
        <v>415181</v>
      </c>
      <c r="F260" s="195"/>
      <c r="G260" s="203" t="s">
        <v>13947</v>
      </c>
      <c r="H260" s="197">
        <v>0</v>
      </c>
      <c r="I260" s="197">
        <v>67200</v>
      </c>
      <c r="J260" s="197">
        <v>67200</v>
      </c>
      <c r="K260" s="197">
        <v>0</v>
      </c>
      <c r="L260" s="197">
        <v>460992</v>
      </c>
      <c r="M260" s="197">
        <v>460992</v>
      </c>
      <c r="N260" s="199" t="s">
        <v>1580</v>
      </c>
    </row>
    <row r="261" spans="1:14" ht="60" customHeight="1">
      <c r="A261" s="201">
        <v>85</v>
      </c>
      <c r="B261" s="202" t="s">
        <v>8192</v>
      </c>
      <c r="C261" s="194">
        <v>42828</v>
      </c>
      <c r="D261" s="195" t="s">
        <v>6</v>
      </c>
      <c r="E261" s="195">
        <v>415182</v>
      </c>
      <c r="F261" s="195"/>
      <c r="G261" s="203" t="s">
        <v>13948</v>
      </c>
      <c r="H261" s="197">
        <v>0</v>
      </c>
      <c r="I261" s="197">
        <v>28800</v>
      </c>
      <c r="J261" s="197">
        <v>28800</v>
      </c>
      <c r="K261" s="197">
        <v>0</v>
      </c>
      <c r="L261" s="197">
        <v>197568</v>
      </c>
      <c r="M261" s="197">
        <v>197568</v>
      </c>
      <c r="N261" s="199" t="s">
        <v>1580</v>
      </c>
    </row>
    <row r="262" spans="1:14" ht="60" customHeight="1">
      <c r="A262" s="201">
        <v>70</v>
      </c>
      <c r="B262" s="202" t="s">
        <v>65</v>
      </c>
      <c r="C262" s="194">
        <v>42828</v>
      </c>
      <c r="D262" s="195" t="s">
        <v>6</v>
      </c>
      <c r="E262" s="195">
        <v>414110</v>
      </c>
      <c r="F262" s="195"/>
      <c r="G262" s="203" t="s">
        <v>13949</v>
      </c>
      <c r="H262" s="197">
        <v>0</v>
      </c>
      <c r="I262" s="197">
        <v>431240.11</v>
      </c>
      <c r="J262" s="197">
        <v>431240.11</v>
      </c>
      <c r="K262" s="197">
        <v>0</v>
      </c>
      <c r="L262" s="197">
        <v>2958307.15</v>
      </c>
      <c r="M262" s="197">
        <v>2958307.15</v>
      </c>
      <c r="N262" s="199" t="s">
        <v>1580</v>
      </c>
    </row>
    <row r="263" spans="1:14" ht="60" customHeight="1">
      <c r="A263" s="201">
        <v>85</v>
      </c>
      <c r="B263" s="202" t="s">
        <v>8192</v>
      </c>
      <c r="C263" s="194">
        <v>42828</v>
      </c>
      <c r="D263" s="195" t="s">
        <v>11</v>
      </c>
      <c r="E263" s="195">
        <v>415182</v>
      </c>
      <c r="F263" s="195"/>
      <c r="G263" s="203" t="s">
        <v>13950</v>
      </c>
      <c r="H263" s="197">
        <v>7.29</v>
      </c>
      <c r="I263" s="197">
        <v>0</v>
      </c>
      <c r="J263" s="197">
        <v>7.29</v>
      </c>
      <c r="K263" s="197">
        <v>50.01</v>
      </c>
      <c r="L263" s="197">
        <v>0</v>
      </c>
      <c r="M263" s="197">
        <v>50.01</v>
      </c>
      <c r="N263" s="199" t="s">
        <v>1580</v>
      </c>
    </row>
    <row r="264" spans="1:14" ht="34.5">
      <c r="A264" s="201">
        <v>85</v>
      </c>
      <c r="B264" s="202" t="s">
        <v>8192</v>
      </c>
      <c r="C264" s="194">
        <v>42828</v>
      </c>
      <c r="D264" s="195" t="s">
        <v>11</v>
      </c>
      <c r="E264" s="195">
        <v>415181</v>
      </c>
      <c r="F264" s="195"/>
      <c r="G264" s="203" t="s">
        <v>13951</v>
      </c>
      <c r="H264" s="197">
        <v>7.29</v>
      </c>
      <c r="I264" s="197">
        <v>0</v>
      </c>
      <c r="J264" s="197">
        <v>7.29</v>
      </c>
      <c r="K264" s="197">
        <v>50.01</v>
      </c>
      <c r="L264" s="197">
        <v>0</v>
      </c>
      <c r="M264" s="197">
        <v>50.01</v>
      </c>
      <c r="N264" s="199" t="s">
        <v>1580</v>
      </c>
    </row>
    <row r="265" spans="1:14" ht="15" customHeight="1">
      <c r="A265" s="201">
        <v>70</v>
      </c>
      <c r="B265" s="202" t="s">
        <v>65</v>
      </c>
      <c r="C265" s="194">
        <v>42828</v>
      </c>
      <c r="D265" s="195" t="s">
        <v>11</v>
      </c>
      <c r="E265" s="195">
        <v>414110</v>
      </c>
      <c r="F265" s="195"/>
      <c r="G265" s="203" t="s">
        <v>13952</v>
      </c>
      <c r="H265" s="197">
        <v>7.29</v>
      </c>
      <c r="I265" s="197">
        <v>0</v>
      </c>
      <c r="J265" s="197">
        <v>7.29</v>
      </c>
      <c r="K265" s="197">
        <v>50.01</v>
      </c>
      <c r="L265" s="197">
        <v>0</v>
      </c>
      <c r="M265" s="197">
        <v>50.01</v>
      </c>
      <c r="N265" s="199" t="s">
        <v>1580</v>
      </c>
    </row>
    <row r="266" spans="1:14" ht="45.75">
      <c r="A266" s="201">
        <v>70</v>
      </c>
      <c r="B266" s="202" t="s">
        <v>65</v>
      </c>
      <c r="C266" s="194">
        <v>42828</v>
      </c>
      <c r="D266" s="195" t="s">
        <v>11</v>
      </c>
      <c r="E266" s="195">
        <v>414109</v>
      </c>
      <c r="F266" s="195"/>
      <c r="G266" s="203" t="s">
        <v>13953</v>
      </c>
      <c r="H266" s="197">
        <v>7.29</v>
      </c>
      <c r="I266" s="197">
        <v>0</v>
      </c>
      <c r="J266" s="197">
        <v>7.29</v>
      </c>
      <c r="K266" s="197">
        <v>50.01</v>
      </c>
      <c r="L266" s="197">
        <v>0</v>
      </c>
      <c r="M266" s="197">
        <v>50.01</v>
      </c>
      <c r="N266" s="199" t="s">
        <v>1580</v>
      </c>
    </row>
    <row r="267" spans="1:14" ht="34.5">
      <c r="A267" s="201" t="s">
        <v>629</v>
      </c>
      <c r="B267" s="202" t="s">
        <v>1357</v>
      </c>
      <c r="C267" s="194">
        <v>42828</v>
      </c>
      <c r="D267" s="195" t="s">
        <v>20</v>
      </c>
      <c r="E267" s="195">
        <v>9267</v>
      </c>
      <c r="F267" s="195"/>
      <c r="G267" s="203" t="s">
        <v>13954</v>
      </c>
      <c r="H267" s="197">
        <v>2272641.3199999998</v>
      </c>
      <c r="I267" s="197">
        <v>0</v>
      </c>
      <c r="J267" s="197">
        <v>2272641.3199999998</v>
      </c>
      <c r="K267" s="197">
        <v>15590319.460000001</v>
      </c>
      <c r="L267" s="197">
        <v>0</v>
      </c>
      <c r="M267" s="197">
        <v>15590319.460000001</v>
      </c>
      <c r="N267" s="199" t="s">
        <v>1580</v>
      </c>
    </row>
    <row r="268" spans="1:14" ht="34.5">
      <c r="A268" s="201" t="s">
        <v>629</v>
      </c>
      <c r="B268" s="202" t="s">
        <v>1357</v>
      </c>
      <c r="C268" s="194">
        <v>42828</v>
      </c>
      <c r="D268" s="195" t="s">
        <v>20</v>
      </c>
      <c r="E268" s="195">
        <v>9268</v>
      </c>
      <c r="F268" s="195"/>
      <c r="G268" s="203" t="s">
        <v>13955</v>
      </c>
      <c r="H268" s="197">
        <v>4141511.78</v>
      </c>
      <c r="I268" s="197">
        <v>0</v>
      </c>
      <c r="J268" s="197">
        <v>4141511.78</v>
      </c>
      <c r="K268" s="197">
        <v>28410770.809999999</v>
      </c>
      <c r="L268" s="197">
        <v>0</v>
      </c>
      <c r="M268" s="197">
        <v>28410770.809999999</v>
      </c>
      <c r="N268" s="199" t="s">
        <v>1580</v>
      </c>
    </row>
    <row r="269" spans="1:14" ht="34.5">
      <c r="A269" s="201" t="s">
        <v>629</v>
      </c>
      <c r="B269" s="202" t="s">
        <v>1357</v>
      </c>
      <c r="C269" s="194">
        <v>42828</v>
      </c>
      <c r="D269" s="195" t="s">
        <v>20</v>
      </c>
      <c r="E269" s="195">
        <v>9150</v>
      </c>
      <c r="F269" s="195"/>
      <c r="G269" s="203" t="s">
        <v>13956</v>
      </c>
      <c r="H269" s="197">
        <v>37025.15</v>
      </c>
      <c r="I269" s="197">
        <v>0</v>
      </c>
      <c r="J269" s="197">
        <v>37025.15</v>
      </c>
      <c r="K269" s="197">
        <v>253992.53</v>
      </c>
      <c r="L269" s="197">
        <v>0</v>
      </c>
      <c r="M269" s="197">
        <v>253992.53</v>
      </c>
      <c r="N269" s="199" t="s">
        <v>1580</v>
      </c>
    </row>
    <row r="270" spans="1:14" ht="23.25">
      <c r="A270" s="201" t="s">
        <v>629</v>
      </c>
      <c r="B270" s="202" t="s">
        <v>1357</v>
      </c>
      <c r="C270" s="194">
        <v>42828</v>
      </c>
      <c r="D270" s="195" t="s">
        <v>13</v>
      </c>
      <c r="E270" s="195">
        <v>45764</v>
      </c>
      <c r="F270" s="195"/>
      <c r="G270" s="203" t="s">
        <v>1358</v>
      </c>
      <c r="H270" s="197">
        <v>1949.98</v>
      </c>
      <c r="I270" s="197">
        <v>0</v>
      </c>
      <c r="J270" s="197">
        <v>1949.98</v>
      </c>
      <c r="K270" s="197">
        <v>13376.86</v>
      </c>
      <c r="L270" s="197">
        <v>0</v>
      </c>
      <c r="M270" s="197">
        <v>13376.86</v>
      </c>
      <c r="N270" s="199" t="s">
        <v>1580</v>
      </c>
    </row>
    <row r="271" spans="1:14" ht="23.25">
      <c r="A271" s="201" t="s">
        <v>629</v>
      </c>
      <c r="B271" s="202" t="s">
        <v>1357</v>
      </c>
      <c r="C271" s="194">
        <v>42828</v>
      </c>
      <c r="D271" s="195" t="s">
        <v>13</v>
      </c>
      <c r="E271" s="195">
        <v>45761</v>
      </c>
      <c r="F271" s="195"/>
      <c r="G271" s="203" t="s">
        <v>1358</v>
      </c>
      <c r="H271" s="197">
        <v>32142.6</v>
      </c>
      <c r="I271" s="197">
        <v>0</v>
      </c>
      <c r="J271" s="197">
        <v>32142.6</v>
      </c>
      <c r="K271" s="197">
        <v>220498.24</v>
      </c>
      <c r="L271" s="197">
        <v>0</v>
      </c>
      <c r="M271" s="197">
        <v>220498.24</v>
      </c>
      <c r="N271" s="199" t="s">
        <v>1580</v>
      </c>
    </row>
    <row r="272" spans="1:14" ht="45.75">
      <c r="A272" s="201" t="s">
        <v>629</v>
      </c>
      <c r="B272" s="202" t="s">
        <v>1357</v>
      </c>
      <c r="C272" s="194">
        <v>42828</v>
      </c>
      <c r="D272" s="195" t="s">
        <v>20</v>
      </c>
      <c r="E272" s="195">
        <v>883827</v>
      </c>
      <c r="F272" s="195"/>
      <c r="G272" s="203" t="s">
        <v>13957</v>
      </c>
      <c r="H272" s="197">
        <v>34042.370000000003</v>
      </c>
      <c r="I272" s="197">
        <v>0</v>
      </c>
      <c r="J272" s="197">
        <v>34042.370000000003</v>
      </c>
      <c r="K272" s="197">
        <v>233530.66</v>
      </c>
      <c r="L272" s="197">
        <v>0</v>
      </c>
      <c r="M272" s="197">
        <v>233530.66</v>
      </c>
      <c r="N272" s="199" t="s">
        <v>1580</v>
      </c>
    </row>
    <row r="273" spans="1:14" ht="23.25">
      <c r="A273" s="201" t="s">
        <v>629</v>
      </c>
      <c r="B273" s="202" t="s">
        <v>1357</v>
      </c>
      <c r="C273" s="194">
        <v>42828</v>
      </c>
      <c r="D273" s="195" t="s">
        <v>13</v>
      </c>
      <c r="E273" s="195">
        <v>45755</v>
      </c>
      <c r="F273" s="195"/>
      <c r="G273" s="203" t="s">
        <v>1358</v>
      </c>
      <c r="H273" s="197">
        <v>32142.6</v>
      </c>
      <c r="I273" s="197">
        <v>0</v>
      </c>
      <c r="J273" s="197">
        <v>32142.6</v>
      </c>
      <c r="K273" s="197">
        <v>220498.24</v>
      </c>
      <c r="L273" s="197">
        <v>0</v>
      </c>
      <c r="M273" s="197">
        <v>220498.24</v>
      </c>
      <c r="N273" s="199" t="s">
        <v>1580</v>
      </c>
    </row>
    <row r="274" spans="1:14" ht="23.25">
      <c r="A274" s="201" t="s">
        <v>629</v>
      </c>
      <c r="B274" s="202" t="s">
        <v>1357</v>
      </c>
      <c r="C274" s="194">
        <v>42828</v>
      </c>
      <c r="D274" s="195" t="s">
        <v>13</v>
      </c>
      <c r="E274" s="195">
        <v>45758</v>
      </c>
      <c r="F274" s="195"/>
      <c r="G274" s="203" t="s">
        <v>1358</v>
      </c>
      <c r="H274" s="197">
        <v>1949.98</v>
      </c>
      <c r="I274" s="197">
        <v>0</v>
      </c>
      <c r="J274" s="197">
        <v>1949.98</v>
      </c>
      <c r="K274" s="197">
        <v>13376.86</v>
      </c>
      <c r="L274" s="197">
        <v>0</v>
      </c>
      <c r="M274" s="197">
        <v>13376.86</v>
      </c>
      <c r="N274" s="199" t="s">
        <v>1580</v>
      </c>
    </row>
    <row r="275" spans="1:14" ht="34.5">
      <c r="A275" s="201" t="s">
        <v>629</v>
      </c>
      <c r="B275" s="202" t="s">
        <v>1357</v>
      </c>
      <c r="C275" s="194">
        <v>42829</v>
      </c>
      <c r="D275" s="195" t="s">
        <v>20</v>
      </c>
      <c r="E275" s="195">
        <v>9159</v>
      </c>
      <c r="F275" s="195"/>
      <c r="G275" s="203" t="s">
        <v>13958</v>
      </c>
      <c r="H275" s="197">
        <v>6355428.3600000003</v>
      </c>
      <c r="I275" s="197">
        <v>0</v>
      </c>
      <c r="J275" s="197">
        <v>6355428.3600000003</v>
      </c>
      <c r="K275" s="197">
        <v>43598238.549999997</v>
      </c>
      <c r="L275" s="197">
        <v>0</v>
      </c>
      <c r="M275" s="197">
        <v>43598238.549999997</v>
      </c>
      <c r="N275" s="199" t="s">
        <v>1580</v>
      </c>
    </row>
    <row r="276" spans="1:14" ht="34.5">
      <c r="A276" s="201">
        <v>47</v>
      </c>
      <c r="B276" s="202" t="s">
        <v>1388</v>
      </c>
      <c r="C276" s="194">
        <v>42830</v>
      </c>
      <c r="D276" s="195" t="s">
        <v>6</v>
      </c>
      <c r="E276" s="195">
        <v>417482</v>
      </c>
      <c r="F276" s="195"/>
      <c r="G276" s="203" t="s">
        <v>13959</v>
      </c>
      <c r="H276" s="197">
        <v>0</v>
      </c>
      <c r="I276" s="197">
        <v>2000000</v>
      </c>
      <c r="J276" s="197">
        <v>2000000</v>
      </c>
      <c r="K276" s="197">
        <v>0</v>
      </c>
      <c r="L276" s="197">
        <v>13720000</v>
      </c>
      <c r="M276" s="197">
        <v>13720000</v>
      </c>
      <c r="N276" s="199" t="s">
        <v>1580</v>
      </c>
    </row>
    <row r="277" spans="1:14" ht="34.5">
      <c r="A277" s="201">
        <v>287</v>
      </c>
      <c r="B277" s="202" t="s">
        <v>155</v>
      </c>
      <c r="C277" s="194">
        <v>42830</v>
      </c>
      <c r="D277" s="195" t="s">
        <v>6</v>
      </c>
      <c r="E277" s="195">
        <v>416478</v>
      </c>
      <c r="F277" s="195"/>
      <c r="G277" s="203" t="s">
        <v>13960</v>
      </c>
      <c r="H277" s="197">
        <v>0</v>
      </c>
      <c r="I277" s="197">
        <v>6000000</v>
      </c>
      <c r="J277" s="197">
        <v>6000000</v>
      </c>
      <c r="K277" s="197">
        <v>0</v>
      </c>
      <c r="L277" s="197">
        <v>41160000</v>
      </c>
      <c r="M277" s="197">
        <v>41160000</v>
      </c>
      <c r="N277" s="199" t="s">
        <v>1580</v>
      </c>
    </row>
    <row r="278" spans="1:14" ht="45.75">
      <c r="A278" s="201">
        <v>291</v>
      </c>
      <c r="B278" s="202" t="s">
        <v>159</v>
      </c>
      <c r="C278" s="194">
        <v>42830</v>
      </c>
      <c r="D278" s="195" t="s">
        <v>6</v>
      </c>
      <c r="E278" s="195">
        <v>416477</v>
      </c>
      <c r="F278" s="195"/>
      <c r="G278" s="203" t="s">
        <v>13961</v>
      </c>
      <c r="H278" s="197">
        <v>0</v>
      </c>
      <c r="I278" s="197">
        <v>3000000</v>
      </c>
      <c r="J278" s="197">
        <v>3000000</v>
      </c>
      <c r="K278" s="197">
        <v>0</v>
      </c>
      <c r="L278" s="197">
        <v>20580000</v>
      </c>
      <c r="M278" s="197">
        <v>20580000</v>
      </c>
      <c r="N278" s="199" t="s">
        <v>1580</v>
      </c>
    </row>
    <row r="279" spans="1:14" ht="45.75">
      <c r="A279" s="201">
        <v>291</v>
      </c>
      <c r="B279" s="202" t="s">
        <v>159</v>
      </c>
      <c r="C279" s="194">
        <v>42830</v>
      </c>
      <c r="D279" s="195" t="s">
        <v>6</v>
      </c>
      <c r="E279" s="195">
        <v>417487</v>
      </c>
      <c r="F279" s="195"/>
      <c r="G279" s="203" t="s">
        <v>13962</v>
      </c>
      <c r="H279" s="197">
        <v>0</v>
      </c>
      <c r="I279" s="197">
        <v>2000000</v>
      </c>
      <c r="J279" s="197">
        <v>2000000</v>
      </c>
      <c r="K279" s="197">
        <v>0</v>
      </c>
      <c r="L279" s="197">
        <v>13720000</v>
      </c>
      <c r="M279" s="197">
        <v>13720000</v>
      </c>
      <c r="N279" s="199" t="s">
        <v>1580</v>
      </c>
    </row>
    <row r="280" spans="1:14" ht="34.5">
      <c r="A280" s="201" t="s">
        <v>629</v>
      </c>
      <c r="B280" s="202" t="s">
        <v>1357</v>
      </c>
      <c r="C280" s="194">
        <v>42830</v>
      </c>
      <c r="D280" s="195" t="s">
        <v>20</v>
      </c>
      <c r="E280" s="195">
        <v>9213</v>
      </c>
      <c r="F280" s="195"/>
      <c r="G280" s="203" t="s">
        <v>13963</v>
      </c>
      <c r="H280" s="197">
        <v>83469.11</v>
      </c>
      <c r="I280" s="197">
        <v>0</v>
      </c>
      <c r="J280" s="197">
        <v>83469.11</v>
      </c>
      <c r="K280" s="197">
        <v>572598.09</v>
      </c>
      <c r="L280" s="197">
        <v>0</v>
      </c>
      <c r="M280" s="197">
        <v>572598.09</v>
      </c>
      <c r="N280" s="199" t="s">
        <v>1580</v>
      </c>
    </row>
    <row r="281" spans="1:14" ht="34.5">
      <c r="A281" s="201" t="s">
        <v>629</v>
      </c>
      <c r="B281" s="202" t="s">
        <v>1357</v>
      </c>
      <c r="C281" s="194">
        <v>42830</v>
      </c>
      <c r="D281" s="195" t="s">
        <v>20</v>
      </c>
      <c r="E281" s="195">
        <v>9214</v>
      </c>
      <c r="F281" s="195"/>
      <c r="G281" s="203" t="s">
        <v>13964</v>
      </c>
      <c r="H281" s="197">
        <v>1867.38</v>
      </c>
      <c r="I281" s="197">
        <v>0</v>
      </c>
      <c r="J281" s="197">
        <v>1867.38</v>
      </c>
      <c r="K281" s="197">
        <v>12810.23</v>
      </c>
      <c r="L281" s="197">
        <v>0</v>
      </c>
      <c r="M281" s="197">
        <v>12810.23</v>
      </c>
      <c r="N281" s="199" t="s">
        <v>1580</v>
      </c>
    </row>
    <row r="282" spans="1:14" ht="34.5">
      <c r="A282" s="201" t="s">
        <v>629</v>
      </c>
      <c r="B282" s="202" t="s">
        <v>1357</v>
      </c>
      <c r="C282" s="194">
        <v>42830</v>
      </c>
      <c r="D282" s="195" t="s">
        <v>20</v>
      </c>
      <c r="E282" s="195">
        <v>9228</v>
      </c>
      <c r="F282" s="195"/>
      <c r="G282" s="203" t="s">
        <v>13965</v>
      </c>
      <c r="H282" s="197">
        <v>5159.43</v>
      </c>
      <c r="I282" s="197">
        <v>0</v>
      </c>
      <c r="J282" s="197">
        <v>5159.43</v>
      </c>
      <c r="K282" s="197">
        <v>35393.69</v>
      </c>
      <c r="L282" s="197">
        <v>0</v>
      </c>
      <c r="M282" s="197">
        <v>35393.69</v>
      </c>
      <c r="N282" s="199" t="s">
        <v>1580</v>
      </c>
    </row>
    <row r="283" spans="1:14" ht="45.75">
      <c r="A283" s="201">
        <v>47</v>
      </c>
      <c r="B283" s="202" t="s">
        <v>1388</v>
      </c>
      <c r="C283" s="194">
        <v>42830</v>
      </c>
      <c r="D283" s="195" t="s">
        <v>11</v>
      </c>
      <c r="E283" s="195">
        <v>417482</v>
      </c>
      <c r="F283" s="195"/>
      <c r="G283" s="203" t="s">
        <v>13966</v>
      </c>
      <c r="H283" s="197">
        <v>7.29</v>
      </c>
      <c r="I283" s="197">
        <v>0</v>
      </c>
      <c r="J283" s="197">
        <v>7.29</v>
      </c>
      <c r="K283" s="197">
        <v>50.01</v>
      </c>
      <c r="L283" s="197">
        <v>0</v>
      </c>
      <c r="M283" s="197">
        <v>50.01</v>
      </c>
      <c r="N283" s="199" t="s">
        <v>1580</v>
      </c>
    </row>
    <row r="284" spans="1:14" ht="45.75">
      <c r="A284" s="201">
        <v>86</v>
      </c>
      <c r="B284" s="202" t="s">
        <v>13967</v>
      </c>
      <c r="C284" s="194">
        <v>42831</v>
      </c>
      <c r="D284" s="195" t="s">
        <v>6</v>
      </c>
      <c r="E284" s="195">
        <v>418127</v>
      </c>
      <c r="F284" s="195"/>
      <c r="G284" s="203" t="s">
        <v>13968</v>
      </c>
      <c r="H284" s="197">
        <v>0</v>
      </c>
      <c r="I284" s="197">
        <v>2170000</v>
      </c>
      <c r="J284" s="197">
        <v>2170000</v>
      </c>
      <c r="K284" s="197">
        <v>0</v>
      </c>
      <c r="L284" s="197">
        <v>14886200</v>
      </c>
      <c r="M284" s="197">
        <v>14886200</v>
      </c>
      <c r="N284" s="199" t="s">
        <v>1580</v>
      </c>
    </row>
    <row r="285" spans="1:14" ht="45.75">
      <c r="A285" s="201">
        <v>86</v>
      </c>
      <c r="B285" s="202" t="s">
        <v>13967</v>
      </c>
      <c r="C285" s="194">
        <v>42831</v>
      </c>
      <c r="D285" s="195" t="s">
        <v>11</v>
      </c>
      <c r="E285" s="195">
        <v>418127</v>
      </c>
      <c r="F285" s="195"/>
      <c r="G285" s="203" t="s">
        <v>13969</v>
      </c>
      <c r="H285" s="197">
        <v>7.29</v>
      </c>
      <c r="I285" s="197">
        <v>0</v>
      </c>
      <c r="J285" s="197">
        <v>7.29</v>
      </c>
      <c r="K285" s="197">
        <v>50.01</v>
      </c>
      <c r="L285" s="197">
        <v>0</v>
      </c>
      <c r="M285" s="197">
        <v>50.01</v>
      </c>
      <c r="N285" s="199" t="s">
        <v>1580</v>
      </c>
    </row>
    <row r="286" spans="1:14" ht="57">
      <c r="A286" s="201" t="s">
        <v>629</v>
      </c>
      <c r="B286" s="202" t="s">
        <v>1357</v>
      </c>
      <c r="C286" s="194">
        <v>42835</v>
      </c>
      <c r="D286" s="195" t="s">
        <v>6</v>
      </c>
      <c r="E286" s="195">
        <v>884646</v>
      </c>
      <c r="F286" s="195"/>
      <c r="G286" s="203" t="s">
        <v>13970</v>
      </c>
      <c r="H286" s="197">
        <v>0</v>
      </c>
      <c r="I286" s="197">
        <v>22850</v>
      </c>
      <c r="J286" s="197">
        <v>22850</v>
      </c>
      <c r="K286" s="197">
        <v>0</v>
      </c>
      <c r="L286" s="197">
        <v>156751</v>
      </c>
      <c r="M286" s="197">
        <v>156751</v>
      </c>
      <c r="N286" s="199" t="s">
        <v>1580</v>
      </c>
    </row>
    <row r="287" spans="1:14" ht="34.5">
      <c r="A287" s="201">
        <v>287</v>
      </c>
      <c r="B287" s="202" t="s">
        <v>155</v>
      </c>
      <c r="C287" s="194">
        <v>42835</v>
      </c>
      <c r="D287" s="195" t="s">
        <v>6</v>
      </c>
      <c r="E287" s="195">
        <v>420152</v>
      </c>
      <c r="F287" s="195"/>
      <c r="G287" s="203" t="s">
        <v>13971</v>
      </c>
      <c r="H287" s="197">
        <v>0</v>
      </c>
      <c r="I287" s="197">
        <v>204522.91</v>
      </c>
      <c r="J287" s="197">
        <v>204522.91</v>
      </c>
      <c r="K287" s="197">
        <v>0</v>
      </c>
      <c r="L287" s="197">
        <v>1403027.16</v>
      </c>
      <c r="M287" s="197">
        <v>1403027.16</v>
      </c>
      <c r="N287" s="199" t="s">
        <v>1580</v>
      </c>
    </row>
    <row r="288" spans="1:14" ht="34.5">
      <c r="A288" s="201">
        <v>287</v>
      </c>
      <c r="B288" s="202" t="s">
        <v>155</v>
      </c>
      <c r="C288" s="194">
        <v>42835</v>
      </c>
      <c r="D288" s="195" t="s">
        <v>6</v>
      </c>
      <c r="E288" s="195">
        <v>420151</v>
      </c>
      <c r="F288" s="195"/>
      <c r="G288" s="203" t="s">
        <v>13972</v>
      </c>
      <c r="H288" s="197">
        <v>0</v>
      </c>
      <c r="I288" s="197">
        <v>68174.31</v>
      </c>
      <c r="J288" s="197">
        <v>68174.31</v>
      </c>
      <c r="K288" s="197">
        <v>0</v>
      </c>
      <c r="L288" s="197">
        <v>467675.77</v>
      </c>
      <c r="M288" s="197">
        <v>467675.77</v>
      </c>
      <c r="N288" s="199" t="s">
        <v>1580</v>
      </c>
    </row>
    <row r="289" spans="1:14" ht="34.5">
      <c r="A289" s="201" t="s">
        <v>628</v>
      </c>
      <c r="B289" s="202" t="s">
        <v>72</v>
      </c>
      <c r="C289" s="194">
        <v>42835</v>
      </c>
      <c r="D289" s="195" t="s">
        <v>23</v>
      </c>
      <c r="E289" s="195">
        <v>16709</v>
      </c>
      <c r="F289" s="195"/>
      <c r="G289" s="203" t="s">
        <v>13973</v>
      </c>
      <c r="H289" s="197">
        <v>0</v>
      </c>
      <c r="I289" s="197">
        <v>0</v>
      </c>
      <c r="J289" s="197">
        <v>0</v>
      </c>
      <c r="K289" s="197">
        <v>0</v>
      </c>
      <c r="L289" s="197">
        <v>0.01</v>
      </c>
      <c r="M289" s="197">
        <v>0.01</v>
      </c>
      <c r="N289" s="199" t="s">
        <v>1580</v>
      </c>
    </row>
    <row r="290" spans="1:14" ht="34.5">
      <c r="A290" s="201" t="s">
        <v>629</v>
      </c>
      <c r="B290" s="202" t="s">
        <v>1357</v>
      </c>
      <c r="C290" s="194">
        <v>42835</v>
      </c>
      <c r="D290" s="195" t="s">
        <v>20</v>
      </c>
      <c r="E290" s="195">
        <v>9212</v>
      </c>
      <c r="F290" s="195"/>
      <c r="G290" s="203" t="s">
        <v>13974</v>
      </c>
      <c r="H290" s="197">
        <v>259743.92</v>
      </c>
      <c r="I290" s="197">
        <v>0</v>
      </c>
      <c r="J290" s="197">
        <v>259743.92</v>
      </c>
      <c r="K290" s="197">
        <v>1781843.29</v>
      </c>
      <c r="L290" s="197">
        <v>0</v>
      </c>
      <c r="M290" s="197">
        <v>1781843.29</v>
      </c>
      <c r="N290" s="199" t="s">
        <v>1580</v>
      </c>
    </row>
    <row r="291" spans="1:14" ht="34.5">
      <c r="A291" s="201" t="s">
        <v>629</v>
      </c>
      <c r="B291" s="202" t="s">
        <v>1357</v>
      </c>
      <c r="C291" s="194">
        <v>42835</v>
      </c>
      <c r="D291" s="195" t="s">
        <v>20</v>
      </c>
      <c r="E291" s="195">
        <v>9211</v>
      </c>
      <c r="F291" s="195"/>
      <c r="G291" s="203" t="s">
        <v>13975</v>
      </c>
      <c r="H291" s="197">
        <v>5908.02</v>
      </c>
      <c r="I291" s="197">
        <v>0</v>
      </c>
      <c r="J291" s="197">
        <v>5908.02</v>
      </c>
      <c r="K291" s="197">
        <v>40529.019999999997</v>
      </c>
      <c r="L291" s="197">
        <v>0</v>
      </c>
      <c r="M291" s="197">
        <v>40529.019999999997</v>
      </c>
      <c r="N291" s="199" t="s">
        <v>1580</v>
      </c>
    </row>
    <row r="292" spans="1:14" ht="34.5">
      <c r="A292" s="201" t="s">
        <v>629</v>
      </c>
      <c r="B292" s="202" t="s">
        <v>1357</v>
      </c>
      <c r="C292" s="194">
        <v>42835</v>
      </c>
      <c r="D292" s="195" t="s">
        <v>20</v>
      </c>
      <c r="E292" s="195">
        <v>9203</v>
      </c>
      <c r="F292" s="195"/>
      <c r="G292" s="203" t="s">
        <v>13976</v>
      </c>
      <c r="H292" s="197">
        <v>63207.17</v>
      </c>
      <c r="I292" s="197">
        <v>0</v>
      </c>
      <c r="J292" s="197">
        <v>63207.17</v>
      </c>
      <c r="K292" s="197">
        <v>433601.19</v>
      </c>
      <c r="L292" s="197">
        <v>0</v>
      </c>
      <c r="M292" s="197">
        <v>433601.19</v>
      </c>
      <c r="N292" s="199" t="s">
        <v>1580</v>
      </c>
    </row>
    <row r="293" spans="1:14" ht="34.5">
      <c r="A293" s="201" t="s">
        <v>629</v>
      </c>
      <c r="B293" s="202" t="s">
        <v>1357</v>
      </c>
      <c r="C293" s="194">
        <v>42835</v>
      </c>
      <c r="D293" s="195" t="s">
        <v>20</v>
      </c>
      <c r="E293" s="195">
        <v>9204</v>
      </c>
      <c r="F293" s="195"/>
      <c r="G293" s="203" t="s">
        <v>13977</v>
      </c>
      <c r="H293" s="197">
        <v>1556.25</v>
      </c>
      <c r="I293" s="197">
        <v>0</v>
      </c>
      <c r="J293" s="197">
        <v>1556.25</v>
      </c>
      <c r="K293" s="197">
        <v>10675.88</v>
      </c>
      <c r="L293" s="197">
        <v>0</v>
      </c>
      <c r="M293" s="197">
        <v>10675.88</v>
      </c>
      <c r="N293" s="199" t="s">
        <v>1580</v>
      </c>
    </row>
    <row r="294" spans="1:14" ht="34.5">
      <c r="A294" s="201" t="s">
        <v>629</v>
      </c>
      <c r="B294" s="202" t="s">
        <v>1357</v>
      </c>
      <c r="C294" s="194">
        <v>42835</v>
      </c>
      <c r="D294" s="195" t="s">
        <v>20</v>
      </c>
      <c r="E294" s="195">
        <v>9152</v>
      </c>
      <c r="F294" s="195"/>
      <c r="G294" s="203" t="s">
        <v>13978</v>
      </c>
      <c r="H294" s="197">
        <v>1924.97</v>
      </c>
      <c r="I294" s="197">
        <v>0</v>
      </c>
      <c r="J294" s="197">
        <v>1924.97</v>
      </c>
      <c r="K294" s="197">
        <v>13205.29</v>
      </c>
      <c r="L294" s="197">
        <v>0</v>
      </c>
      <c r="M294" s="197">
        <v>13205.29</v>
      </c>
      <c r="N294" s="199" t="s">
        <v>1580</v>
      </c>
    </row>
    <row r="295" spans="1:14" ht="34.5">
      <c r="A295" s="201" t="s">
        <v>629</v>
      </c>
      <c r="B295" s="202" t="s">
        <v>1357</v>
      </c>
      <c r="C295" s="194">
        <v>42835</v>
      </c>
      <c r="D295" s="195" t="s">
        <v>20</v>
      </c>
      <c r="E295" s="195">
        <v>9151</v>
      </c>
      <c r="F295" s="195"/>
      <c r="G295" s="203" t="s">
        <v>13979</v>
      </c>
      <c r="H295" s="197">
        <v>133973.91</v>
      </c>
      <c r="I295" s="197">
        <v>0</v>
      </c>
      <c r="J295" s="197">
        <v>133973.91</v>
      </c>
      <c r="K295" s="197">
        <v>919061.02</v>
      </c>
      <c r="L295" s="197">
        <v>0</v>
      </c>
      <c r="M295" s="197">
        <v>919061.02</v>
      </c>
      <c r="N295" s="199" t="s">
        <v>1580</v>
      </c>
    </row>
    <row r="296" spans="1:14" ht="34.5">
      <c r="A296" s="201" t="s">
        <v>629</v>
      </c>
      <c r="B296" s="202" t="s">
        <v>1357</v>
      </c>
      <c r="C296" s="194">
        <v>42835</v>
      </c>
      <c r="D296" s="195" t="s">
        <v>20</v>
      </c>
      <c r="E296" s="195">
        <v>9153</v>
      </c>
      <c r="F296" s="195"/>
      <c r="G296" s="203" t="s">
        <v>13980</v>
      </c>
      <c r="H296" s="197">
        <v>786210.92</v>
      </c>
      <c r="I296" s="197">
        <v>0</v>
      </c>
      <c r="J296" s="197">
        <v>786210.92</v>
      </c>
      <c r="K296" s="197">
        <v>5393406.9100000001</v>
      </c>
      <c r="L296" s="197">
        <v>0</v>
      </c>
      <c r="M296" s="197">
        <v>5393406.9100000001</v>
      </c>
      <c r="N296" s="199" t="s">
        <v>1580</v>
      </c>
    </row>
    <row r="297" spans="1:14" ht="34.5">
      <c r="A297" s="201" t="s">
        <v>629</v>
      </c>
      <c r="B297" s="202" t="s">
        <v>1357</v>
      </c>
      <c r="C297" s="194">
        <v>42835</v>
      </c>
      <c r="D297" s="195" t="s">
        <v>20</v>
      </c>
      <c r="E297" s="195">
        <v>9154</v>
      </c>
      <c r="F297" s="195"/>
      <c r="G297" s="203" t="s">
        <v>13981</v>
      </c>
      <c r="H297" s="197">
        <v>70000</v>
      </c>
      <c r="I297" s="197">
        <v>0</v>
      </c>
      <c r="J297" s="197">
        <v>70000</v>
      </c>
      <c r="K297" s="197">
        <v>480200</v>
      </c>
      <c r="L297" s="197">
        <v>0</v>
      </c>
      <c r="M297" s="197">
        <v>480200</v>
      </c>
      <c r="N297" s="199" t="s">
        <v>1580</v>
      </c>
    </row>
    <row r="298" spans="1:14" ht="45.75">
      <c r="A298" s="201">
        <v>86</v>
      </c>
      <c r="B298" s="202" t="s">
        <v>13967</v>
      </c>
      <c r="C298" s="194">
        <v>42836</v>
      </c>
      <c r="D298" s="195" t="s">
        <v>6</v>
      </c>
      <c r="E298" s="195">
        <v>420871</v>
      </c>
      <c r="F298" s="195"/>
      <c r="G298" s="203" t="s">
        <v>13982</v>
      </c>
      <c r="H298" s="197">
        <v>0</v>
      </c>
      <c r="I298" s="197">
        <v>40000</v>
      </c>
      <c r="J298" s="197">
        <v>40000</v>
      </c>
      <c r="K298" s="197">
        <v>0</v>
      </c>
      <c r="L298" s="197">
        <v>274400</v>
      </c>
      <c r="M298" s="197">
        <v>274400</v>
      </c>
      <c r="N298" s="199" t="s">
        <v>1580</v>
      </c>
    </row>
    <row r="299" spans="1:14" ht="45.75">
      <c r="A299" s="201">
        <v>86</v>
      </c>
      <c r="B299" s="202" t="s">
        <v>13967</v>
      </c>
      <c r="C299" s="194">
        <v>42836</v>
      </c>
      <c r="D299" s="195" t="s">
        <v>6</v>
      </c>
      <c r="E299" s="195">
        <v>420870</v>
      </c>
      <c r="F299" s="195"/>
      <c r="G299" s="203" t="s">
        <v>13983</v>
      </c>
      <c r="H299" s="197">
        <v>0</v>
      </c>
      <c r="I299" s="197">
        <v>120000</v>
      </c>
      <c r="J299" s="197">
        <v>120000</v>
      </c>
      <c r="K299" s="197">
        <v>0</v>
      </c>
      <c r="L299" s="197">
        <v>823200</v>
      </c>
      <c r="M299" s="197">
        <v>823200</v>
      </c>
      <c r="N299" s="199" t="s">
        <v>1580</v>
      </c>
    </row>
    <row r="300" spans="1:14" ht="45.75">
      <c r="A300" s="201">
        <v>225</v>
      </c>
      <c r="B300" s="202" t="s">
        <v>13942</v>
      </c>
      <c r="C300" s="194">
        <v>42836</v>
      </c>
      <c r="D300" s="195" t="s">
        <v>6</v>
      </c>
      <c r="E300" s="195">
        <v>421014</v>
      </c>
      <c r="F300" s="195"/>
      <c r="G300" s="203" t="s">
        <v>13984</v>
      </c>
      <c r="H300" s="197">
        <v>0</v>
      </c>
      <c r="I300" s="197">
        <v>123750</v>
      </c>
      <c r="J300" s="197">
        <v>123750</v>
      </c>
      <c r="K300" s="197">
        <v>0</v>
      </c>
      <c r="L300" s="197">
        <v>848925</v>
      </c>
      <c r="M300" s="197">
        <v>848925</v>
      </c>
      <c r="N300" s="199" t="s">
        <v>1580</v>
      </c>
    </row>
    <row r="301" spans="1:14" ht="45.75">
      <c r="A301" s="201">
        <v>225</v>
      </c>
      <c r="B301" s="202" t="s">
        <v>13942</v>
      </c>
      <c r="C301" s="194">
        <v>42836</v>
      </c>
      <c r="D301" s="195" t="s">
        <v>6</v>
      </c>
      <c r="E301" s="195">
        <v>421015</v>
      </c>
      <c r="F301" s="195"/>
      <c r="G301" s="203" t="s">
        <v>13985</v>
      </c>
      <c r="H301" s="197">
        <v>0</v>
      </c>
      <c r="I301" s="197">
        <v>41250</v>
      </c>
      <c r="J301" s="197">
        <v>41250</v>
      </c>
      <c r="K301" s="197">
        <v>0</v>
      </c>
      <c r="L301" s="197">
        <v>282975</v>
      </c>
      <c r="M301" s="197">
        <v>282975</v>
      </c>
      <c r="N301" s="199" t="s">
        <v>1580</v>
      </c>
    </row>
    <row r="302" spans="1:14" ht="45.75">
      <c r="A302" s="201">
        <v>86</v>
      </c>
      <c r="B302" s="202" t="s">
        <v>13967</v>
      </c>
      <c r="C302" s="194">
        <v>42836</v>
      </c>
      <c r="D302" s="195" t="s">
        <v>11</v>
      </c>
      <c r="E302" s="195">
        <v>420870</v>
      </c>
      <c r="F302" s="195"/>
      <c r="G302" s="203" t="s">
        <v>13986</v>
      </c>
      <c r="H302" s="197">
        <v>7.29</v>
      </c>
      <c r="I302" s="197">
        <v>0</v>
      </c>
      <c r="J302" s="197">
        <v>7.29</v>
      </c>
      <c r="K302" s="197">
        <v>50.01</v>
      </c>
      <c r="L302" s="197">
        <v>0</v>
      </c>
      <c r="M302" s="197">
        <v>50.01</v>
      </c>
      <c r="N302" s="199" t="s">
        <v>1580</v>
      </c>
    </row>
    <row r="303" spans="1:14" ht="45.75">
      <c r="A303" s="201">
        <v>86</v>
      </c>
      <c r="B303" s="202" t="s">
        <v>13967</v>
      </c>
      <c r="C303" s="194">
        <v>42836</v>
      </c>
      <c r="D303" s="195" t="s">
        <v>11</v>
      </c>
      <c r="E303" s="195">
        <v>420871</v>
      </c>
      <c r="F303" s="195"/>
      <c r="G303" s="203" t="s">
        <v>13987</v>
      </c>
      <c r="H303" s="197">
        <v>7.29</v>
      </c>
      <c r="I303" s="197">
        <v>0</v>
      </c>
      <c r="J303" s="197">
        <v>7.29</v>
      </c>
      <c r="K303" s="197">
        <v>50.01</v>
      </c>
      <c r="L303" s="197">
        <v>0</v>
      </c>
      <c r="M303" s="197">
        <v>50.01</v>
      </c>
      <c r="N303" s="199" t="s">
        <v>1580</v>
      </c>
    </row>
    <row r="304" spans="1:14" ht="34.5">
      <c r="A304" s="201" t="s">
        <v>629</v>
      </c>
      <c r="B304" s="202" t="s">
        <v>1357</v>
      </c>
      <c r="C304" s="194">
        <v>42836</v>
      </c>
      <c r="D304" s="195" t="s">
        <v>20</v>
      </c>
      <c r="E304" s="195">
        <v>9178</v>
      </c>
      <c r="F304" s="195"/>
      <c r="G304" s="203" t="s">
        <v>13988</v>
      </c>
      <c r="H304" s="197">
        <v>597619.57999999996</v>
      </c>
      <c r="I304" s="197">
        <v>0</v>
      </c>
      <c r="J304" s="197">
        <v>597619.57999999996</v>
      </c>
      <c r="K304" s="197">
        <v>4099670.32</v>
      </c>
      <c r="L304" s="197">
        <v>0</v>
      </c>
      <c r="M304" s="197">
        <v>4099670.32</v>
      </c>
      <c r="N304" s="199" t="s">
        <v>1580</v>
      </c>
    </row>
    <row r="305" spans="1:14" ht="45.75">
      <c r="A305" s="201">
        <v>86</v>
      </c>
      <c r="B305" s="202" t="s">
        <v>13967</v>
      </c>
      <c r="C305" s="194">
        <v>42837</v>
      </c>
      <c r="D305" s="195" t="s">
        <v>6</v>
      </c>
      <c r="E305" s="195">
        <v>422251</v>
      </c>
      <c r="F305" s="195"/>
      <c r="G305" s="203" t="s">
        <v>13989</v>
      </c>
      <c r="H305" s="197">
        <v>0</v>
      </c>
      <c r="I305" s="197">
        <v>425000</v>
      </c>
      <c r="J305" s="197">
        <v>425000</v>
      </c>
      <c r="K305" s="197">
        <v>0</v>
      </c>
      <c r="L305" s="197">
        <v>2915500</v>
      </c>
      <c r="M305" s="197">
        <v>2915500</v>
      </c>
      <c r="N305" s="199" t="s">
        <v>1580</v>
      </c>
    </row>
    <row r="306" spans="1:14" ht="45.75">
      <c r="A306" s="201">
        <v>86</v>
      </c>
      <c r="B306" s="202" t="s">
        <v>13967</v>
      </c>
      <c r="C306" s="194">
        <v>42837</v>
      </c>
      <c r="D306" s="195" t="s">
        <v>6</v>
      </c>
      <c r="E306" s="195">
        <v>422252</v>
      </c>
      <c r="F306" s="195"/>
      <c r="G306" s="203" t="s">
        <v>13990</v>
      </c>
      <c r="H306" s="197">
        <v>0</v>
      </c>
      <c r="I306" s="197">
        <v>75000</v>
      </c>
      <c r="J306" s="197">
        <v>75000</v>
      </c>
      <c r="K306" s="197">
        <v>0</v>
      </c>
      <c r="L306" s="197">
        <v>514500</v>
      </c>
      <c r="M306" s="197">
        <v>514500</v>
      </c>
      <c r="N306" s="199" t="s">
        <v>1580</v>
      </c>
    </row>
    <row r="307" spans="1:14" ht="34.5">
      <c r="A307" s="201" t="s">
        <v>629</v>
      </c>
      <c r="B307" s="202" t="s">
        <v>1357</v>
      </c>
      <c r="C307" s="194">
        <v>42837</v>
      </c>
      <c r="D307" s="195" t="s">
        <v>20</v>
      </c>
      <c r="E307" s="195">
        <v>9158</v>
      </c>
      <c r="F307" s="195"/>
      <c r="G307" s="203" t="s">
        <v>13991</v>
      </c>
      <c r="H307" s="197">
        <v>945469.6</v>
      </c>
      <c r="I307" s="197">
        <v>0</v>
      </c>
      <c r="J307" s="197">
        <v>945469.6</v>
      </c>
      <c r="K307" s="197">
        <v>6485921.46</v>
      </c>
      <c r="L307" s="197">
        <v>0</v>
      </c>
      <c r="M307" s="197">
        <v>6485921.46</v>
      </c>
      <c r="N307" s="199" t="s">
        <v>1580</v>
      </c>
    </row>
    <row r="308" spans="1:14" ht="45.75">
      <c r="A308" s="201">
        <v>86</v>
      </c>
      <c r="B308" s="202" t="s">
        <v>13967</v>
      </c>
      <c r="C308" s="194">
        <v>42837</v>
      </c>
      <c r="D308" s="195" t="s">
        <v>11</v>
      </c>
      <c r="E308" s="195">
        <v>422251</v>
      </c>
      <c r="F308" s="195"/>
      <c r="G308" s="203" t="s">
        <v>13992</v>
      </c>
      <c r="H308" s="197">
        <v>7.29</v>
      </c>
      <c r="I308" s="197">
        <v>0</v>
      </c>
      <c r="J308" s="197">
        <v>7.29</v>
      </c>
      <c r="K308" s="197">
        <v>50.01</v>
      </c>
      <c r="L308" s="197">
        <v>0</v>
      </c>
      <c r="M308" s="197">
        <v>50.01</v>
      </c>
      <c r="N308" s="199" t="s">
        <v>1580</v>
      </c>
    </row>
    <row r="309" spans="1:14" ht="45.75">
      <c r="A309" s="201">
        <v>86</v>
      </c>
      <c r="B309" s="202" t="s">
        <v>13967</v>
      </c>
      <c r="C309" s="194">
        <v>42837</v>
      </c>
      <c r="D309" s="195" t="s">
        <v>11</v>
      </c>
      <c r="E309" s="195">
        <v>422252</v>
      </c>
      <c r="F309" s="195"/>
      <c r="G309" s="203" t="s">
        <v>13993</v>
      </c>
      <c r="H309" s="197">
        <v>7.29</v>
      </c>
      <c r="I309" s="197">
        <v>0</v>
      </c>
      <c r="J309" s="197">
        <v>7.29</v>
      </c>
      <c r="K309" s="197">
        <v>50.01</v>
      </c>
      <c r="L309" s="197">
        <v>0</v>
      </c>
      <c r="M309" s="197">
        <v>50.01</v>
      </c>
      <c r="N309" s="199" t="s">
        <v>1580</v>
      </c>
    </row>
    <row r="310" spans="1:14" ht="34.5">
      <c r="A310" s="201">
        <v>287</v>
      </c>
      <c r="B310" s="202" t="s">
        <v>155</v>
      </c>
      <c r="C310" s="194">
        <v>42842</v>
      </c>
      <c r="D310" s="195" t="s">
        <v>6</v>
      </c>
      <c r="E310" s="195">
        <v>424538</v>
      </c>
      <c r="F310" s="195"/>
      <c r="G310" s="203" t="s">
        <v>13994</v>
      </c>
      <c r="H310" s="197">
        <v>0</v>
      </c>
      <c r="I310" s="197">
        <v>7000000</v>
      </c>
      <c r="J310" s="197">
        <v>7000000</v>
      </c>
      <c r="K310" s="197">
        <v>0</v>
      </c>
      <c r="L310" s="197">
        <v>48020000</v>
      </c>
      <c r="M310" s="197">
        <v>48020000</v>
      </c>
      <c r="N310" s="199" t="s">
        <v>1580</v>
      </c>
    </row>
    <row r="311" spans="1:14" ht="45.75">
      <c r="A311" s="201" t="s">
        <v>628</v>
      </c>
      <c r="B311" s="202" t="s">
        <v>72</v>
      </c>
      <c r="C311" s="194">
        <v>42842</v>
      </c>
      <c r="D311" s="195" t="s">
        <v>6</v>
      </c>
      <c r="E311" s="195">
        <v>424955</v>
      </c>
      <c r="F311" s="195"/>
      <c r="G311" s="203" t="s">
        <v>13995</v>
      </c>
      <c r="H311" s="197">
        <v>0</v>
      </c>
      <c r="I311" s="197">
        <v>34380000</v>
      </c>
      <c r="J311" s="197">
        <v>34380000</v>
      </c>
      <c r="K311" s="197">
        <v>0</v>
      </c>
      <c r="L311" s="197">
        <v>235846800</v>
      </c>
      <c r="M311" s="197">
        <v>235846800</v>
      </c>
      <c r="N311" s="199" t="s">
        <v>1580</v>
      </c>
    </row>
    <row r="312" spans="1:14" ht="34.5">
      <c r="A312" s="201">
        <v>47</v>
      </c>
      <c r="B312" s="202" t="s">
        <v>1388</v>
      </c>
      <c r="C312" s="194">
        <v>42842</v>
      </c>
      <c r="D312" s="195" t="s">
        <v>6</v>
      </c>
      <c r="E312" s="195">
        <v>424537</v>
      </c>
      <c r="F312" s="195"/>
      <c r="G312" s="203" t="s">
        <v>13996</v>
      </c>
      <c r="H312" s="197">
        <v>0</v>
      </c>
      <c r="I312" s="197">
        <v>401109.15</v>
      </c>
      <c r="J312" s="197">
        <v>401109.15</v>
      </c>
      <c r="K312" s="197">
        <v>0</v>
      </c>
      <c r="L312" s="197">
        <v>2751608.77</v>
      </c>
      <c r="M312" s="197">
        <v>2751608.77</v>
      </c>
      <c r="N312" s="199" t="s">
        <v>1580</v>
      </c>
    </row>
    <row r="313" spans="1:14" ht="34.5">
      <c r="A313" s="201" t="s">
        <v>629</v>
      </c>
      <c r="B313" s="202" t="s">
        <v>1357</v>
      </c>
      <c r="C313" s="194">
        <v>42842</v>
      </c>
      <c r="D313" s="195" t="s">
        <v>20</v>
      </c>
      <c r="E313" s="195">
        <v>9174</v>
      </c>
      <c r="F313" s="195"/>
      <c r="G313" s="203" t="s">
        <v>13997</v>
      </c>
      <c r="H313" s="197">
        <v>89938.28</v>
      </c>
      <c r="I313" s="197">
        <v>0</v>
      </c>
      <c r="J313" s="197">
        <v>89938.28</v>
      </c>
      <c r="K313" s="197">
        <v>616976.6</v>
      </c>
      <c r="L313" s="197">
        <v>0</v>
      </c>
      <c r="M313" s="197">
        <v>616976.6</v>
      </c>
      <c r="N313" s="199" t="s">
        <v>1580</v>
      </c>
    </row>
    <row r="314" spans="1:14" ht="34.5">
      <c r="A314" s="201" t="s">
        <v>629</v>
      </c>
      <c r="B314" s="202" t="s">
        <v>1357</v>
      </c>
      <c r="C314" s="194">
        <v>42842</v>
      </c>
      <c r="D314" s="195" t="s">
        <v>20</v>
      </c>
      <c r="E314" s="195">
        <v>9165</v>
      </c>
      <c r="F314" s="195"/>
      <c r="G314" s="203" t="s">
        <v>13998</v>
      </c>
      <c r="H314" s="197">
        <v>167.99</v>
      </c>
      <c r="I314" s="197">
        <v>0</v>
      </c>
      <c r="J314" s="197">
        <v>167.99</v>
      </c>
      <c r="K314" s="197">
        <v>1152.4100000000001</v>
      </c>
      <c r="L314" s="197">
        <v>0</v>
      </c>
      <c r="M314" s="197">
        <v>1152.4100000000001</v>
      </c>
      <c r="N314" s="199" t="s">
        <v>1580</v>
      </c>
    </row>
    <row r="315" spans="1:14" ht="34.5">
      <c r="A315" s="201" t="s">
        <v>629</v>
      </c>
      <c r="B315" s="202" t="s">
        <v>1357</v>
      </c>
      <c r="C315" s="194">
        <v>42842</v>
      </c>
      <c r="D315" s="195" t="s">
        <v>20</v>
      </c>
      <c r="E315" s="195">
        <v>9149</v>
      </c>
      <c r="F315" s="195"/>
      <c r="G315" s="203" t="s">
        <v>13999</v>
      </c>
      <c r="H315" s="197">
        <v>13752.34</v>
      </c>
      <c r="I315" s="197">
        <v>0</v>
      </c>
      <c r="J315" s="197">
        <v>13752.34</v>
      </c>
      <c r="K315" s="197">
        <v>94341.05</v>
      </c>
      <c r="L315" s="197">
        <v>0</v>
      </c>
      <c r="M315" s="197">
        <v>94341.05</v>
      </c>
      <c r="N315" s="199" t="s">
        <v>1580</v>
      </c>
    </row>
    <row r="316" spans="1:14" ht="34.5">
      <c r="A316" s="201" t="s">
        <v>629</v>
      </c>
      <c r="B316" s="202" t="s">
        <v>1357</v>
      </c>
      <c r="C316" s="194">
        <v>42842</v>
      </c>
      <c r="D316" s="195" t="s">
        <v>20</v>
      </c>
      <c r="E316" s="195">
        <v>9160</v>
      </c>
      <c r="F316" s="195"/>
      <c r="G316" s="203" t="s">
        <v>14000</v>
      </c>
      <c r="H316" s="197">
        <v>96538.72</v>
      </c>
      <c r="I316" s="197">
        <v>0</v>
      </c>
      <c r="J316" s="197">
        <v>96538.72</v>
      </c>
      <c r="K316" s="197">
        <v>662255.62</v>
      </c>
      <c r="L316" s="197">
        <v>0</v>
      </c>
      <c r="M316" s="197">
        <v>662255.62</v>
      </c>
      <c r="N316" s="199" t="s">
        <v>1580</v>
      </c>
    </row>
    <row r="317" spans="1:14" ht="34.5">
      <c r="A317" s="201" t="s">
        <v>629</v>
      </c>
      <c r="B317" s="202" t="s">
        <v>1357</v>
      </c>
      <c r="C317" s="194">
        <v>42842</v>
      </c>
      <c r="D317" s="195" t="s">
        <v>20</v>
      </c>
      <c r="E317" s="195">
        <v>9173</v>
      </c>
      <c r="F317" s="195"/>
      <c r="G317" s="203" t="s">
        <v>14001</v>
      </c>
      <c r="H317" s="197">
        <v>45497.64</v>
      </c>
      <c r="I317" s="197">
        <v>0</v>
      </c>
      <c r="J317" s="197">
        <v>45497.64</v>
      </c>
      <c r="K317" s="197">
        <v>312113.81</v>
      </c>
      <c r="L317" s="197">
        <v>0</v>
      </c>
      <c r="M317" s="197">
        <v>312113.81</v>
      </c>
      <c r="N317" s="199" t="s">
        <v>1580</v>
      </c>
    </row>
    <row r="318" spans="1:14" ht="34.5">
      <c r="A318" s="201" t="s">
        <v>629</v>
      </c>
      <c r="B318" s="202" t="s">
        <v>1357</v>
      </c>
      <c r="C318" s="194">
        <v>42842</v>
      </c>
      <c r="D318" s="195" t="s">
        <v>20</v>
      </c>
      <c r="E318" s="195">
        <v>9240</v>
      </c>
      <c r="F318" s="195"/>
      <c r="G318" s="203" t="s">
        <v>14002</v>
      </c>
      <c r="H318" s="197">
        <v>92165.73</v>
      </c>
      <c r="I318" s="197">
        <v>0</v>
      </c>
      <c r="J318" s="197">
        <v>92165.73</v>
      </c>
      <c r="K318" s="197">
        <v>632256.91</v>
      </c>
      <c r="L318" s="197">
        <v>0</v>
      </c>
      <c r="M318" s="197">
        <v>632256.91</v>
      </c>
      <c r="N318" s="199" t="s">
        <v>1580</v>
      </c>
    </row>
    <row r="319" spans="1:14" ht="23.25">
      <c r="A319" s="201" t="s">
        <v>629</v>
      </c>
      <c r="B319" s="202" t="s">
        <v>1357</v>
      </c>
      <c r="C319" s="194">
        <v>42842</v>
      </c>
      <c r="D319" s="195" t="s">
        <v>13</v>
      </c>
      <c r="E319" s="195">
        <v>45778</v>
      </c>
      <c r="F319" s="195"/>
      <c r="G319" s="203" t="s">
        <v>1358</v>
      </c>
      <c r="H319" s="197">
        <v>13392.75</v>
      </c>
      <c r="I319" s="197">
        <v>0</v>
      </c>
      <c r="J319" s="197">
        <v>13392.75</v>
      </c>
      <c r="K319" s="197">
        <v>91874.27</v>
      </c>
      <c r="L319" s="197">
        <v>0</v>
      </c>
      <c r="M319" s="197">
        <v>91874.27</v>
      </c>
      <c r="N319" s="199" t="s">
        <v>1580</v>
      </c>
    </row>
    <row r="320" spans="1:14" ht="23.25">
      <c r="A320" s="201" t="s">
        <v>629</v>
      </c>
      <c r="B320" s="202" t="s">
        <v>1357</v>
      </c>
      <c r="C320" s="194">
        <v>42842</v>
      </c>
      <c r="D320" s="195" t="s">
        <v>13</v>
      </c>
      <c r="E320" s="195">
        <v>45781</v>
      </c>
      <c r="F320" s="195"/>
      <c r="G320" s="203" t="s">
        <v>1358</v>
      </c>
      <c r="H320" s="197">
        <v>812.49</v>
      </c>
      <c r="I320" s="197">
        <v>0</v>
      </c>
      <c r="J320" s="197">
        <v>812.49</v>
      </c>
      <c r="K320" s="197">
        <v>5573.68</v>
      </c>
      <c r="L320" s="197">
        <v>0</v>
      </c>
      <c r="M320" s="197">
        <v>5573.68</v>
      </c>
      <c r="N320" s="199" t="s">
        <v>1580</v>
      </c>
    </row>
    <row r="321" spans="1:14" ht="34.5">
      <c r="A321" s="201" t="s">
        <v>629</v>
      </c>
      <c r="B321" s="202" t="s">
        <v>1357</v>
      </c>
      <c r="C321" s="194">
        <v>42843</v>
      </c>
      <c r="D321" s="195" t="s">
        <v>20</v>
      </c>
      <c r="E321" s="195">
        <v>9206</v>
      </c>
      <c r="F321" s="195"/>
      <c r="G321" s="203" t="s">
        <v>14003</v>
      </c>
      <c r="H321" s="197">
        <v>86564.34</v>
      </c>
      <c r="I321" s="197">
        <v>0</v>
      </c>
      <c r="J321" s="197">
        <v>86564.34</v>
      </c>
      <c r="K321" s="197">
        <v>593831.37</v>
      </c>
      <c r="L321" s="197">
        <v>0</v>
      </c>
      <c r="M321" s="197">
        <v>593831.37</v>
      </c>
      <c r="N321" s="199" t="s">
        <v>1580</v>
      </c>
    </row>
    <row r="322" spans="1:14" ht="34.5">
      <c r="A322" s="201" t="s">
        <v>629</v>
      </c>
      <c r="B322" s="202" t="s">
        <v>1357</v>
      </c>
      <c r="C322" s="194">
        <v>42844</v>
      </c>
      <c r="D322" s="195" t="s">
        <v>20</v>
      </c>
      <c r="E322" s="195">
        <v>9155</v>
      </c>
      <c r="F322" s="195"/>
      <c r="G322" s="203" t="s">
        <v>14004</v>
      </c>
      <c r="H322" s="197">
        <v>72092.160000000003</v>
      </c>
      <c r="I322" s="197">
        <v>0</v>
      </c>
      <c r="J322" s="197">
        <v>72092.160000000003</v>
      </c>
      <c r="K322" s="197">
        <v>494552.22</v>
      </c>
      <c r="L322" s="197">
        <v>0</v>
      </c>
      <c r="M322" s="197">
        <v>494552.22</v>
      </c>
      <c r="N322" s="199" t="s">
        <v>1580</v>
      </c>
    </row>
    <row r="323" spans="1:14" ht="34.5">
      <c r="A323" s="201" t="s">
        <v>629</v>
      </c>
      <c r="B323" s="202" t="s">
        <v>1357</v>
      </c>
      <c r="C323" s="194">
        <v>42844</v>
      </c>
      <c r="D323" s="195" t="s">
        <v>20</v>
      </c>
      <c r="E323" s="195">
        <v>9167</v>
      </c>
      <c r="F323" s="195"/>
      <c r="G323" s="203" t="s">
        <v>14005</v>
      </c>
      <c r="H323" s="197">
        <v>12134519.369999999</v>
      </c>
      <c r="I323" s="197">
        <v>0</v>
      </c>
      <c r="J323" s="197">
        <v>12134519.369999999</v>
      </c>
      <c r="K323" s="197">
        <v>83242802.879999995</v>
      </c>
      <c r="L323" s="197">
        <v>0</v>
      </c>
      <c r="M323" s="197">
        <v>83242802.879999995</v>
      </c>
      <c r="N323" s="199" t="s">
        <v>1580</v>
      </c>
    </row>
    <row r="324" spans="1:14" ht="34.5">
      <c r="A324" s="201" t="s">
        <v>628</v>
      </c>
      <c r="B324" s="202" t="s">
        <v>72</v>
      </c>
      <c r="C324" s="194">
        <v>42844</v>
      </c>
      <c r="D324" s="195" t="s">
        <v>23</v>
      </c>
      <c r="E324" s="195">
        <v>16736</v>
      </c>
      <c r="F324" s="195"/>
      <c r="G324" s="203" t="s">
        <v>14006</v>
      </c>
      <c r="H324" s="197">
        <v>0</v>
      </c>
      <c r="I324" s="197">
        <v>0</v>
      </c>
      <c r="J324" s="197">
        <v>0</v>
      </c>
      <c r="K324" s="197">
        <v>0.01</v>
      </c>
      <c r="L324" s="197">
        <v>0</v>
      </c>
      <c r="M324" s="197">
        <v>0.01</v>
      </c>
      <c r="N324" s="199" t="s">
        <v>1580</v>
      </c>
    </row>
    <row r="325" spans="1:14" ht="45.75">
      <c r="A325" s="201" t="s">
        <v>629</v>
      </c>
      <c r="B325" s="202" t="s">
        <v>1357</v>
      </c>
      <c r="C325" s="194">
        <v>42844</v>
      </c>
      <c r="D325" s="195" t="s">
        <v>20</v>
      </c>
      <c r="E325" s="195">
        <v>9166</v>
      </c>
      <c r="F325" s="195"/>
      <c r="G325" s="203" t="s">
        <v>14007</v>
      </c>
      <c r="H325" s="197">
        <v>4455322.04</v>
      </c>
      <c r="I325" s="197">
        <v>0</v>
      </c>
      <c r="J325" s="197">
        <v>4455322.04</v>
      </c>
      <c r="K325" s="197">
        <v>30563509.190000001</v>
      </c>
      <c r="L325" s="197">
        <v>0</v>
      </c>
      <c r="M325" s="197">
        <v>30563509.190000001</v>
      </c>
      <c r="N325" s="199" t="s">
        <v>1580</v>
      </c>
    </row>
    <row r="326" spans="1:14" ht="34.5">
      <c r="A326" s="201" t="s">
        <v>628</v>
      </c>
      <c r="B326" s="202" t="s">
        <v>72</v>
      </c>
      <c r="C326" s="194">
        <v>42845</v>
      </c>
      <c r="D326" s="195" t="s">
        <v>23</v>
      </c>
      <c r="E326" s="195">
        <v>16740</v>
      </c>
      <c r="F326" s="195"/>
      <c r="G326" s="203" t="s">
        <v>14008</v>
      </c>
      <c r="H326" s="197">
        <v>0</v>
      </c>
      <c r="I326" s="197">
        <v>0</v>
      </c>
      <c r="J326" s="197">
        <v>0</v>
      </c>
      <c r="K326" s="197">
        <v>0</v>
      </c>
      <c r="L326" s="197">
        <v>0.01</v>
      </c>
      <c r="M326" s="197">
        <v>0.01</v>
      </c>
      <c r="N326" s="199" t="s">
        <v>1580</v>
      </c>
    </row>
    <row r="327" spans="1:14" ht="34.5">
      <c r="A327" s="201" t="s">
        <v>628</v>
      </c>
      <c r="B327" s="202" t="s">
        <v>72</v>
      </c>
      <c r="C327" s="194">
        <v>42845</v>
      </c>
      <c r="D327" s="195" t="s">
        <v>3</v>
      </c>
      <c r="E327" s="195">
        <v>1494568</v>
      </c>
      <c r="F327" s="195"/>
      <c r="G327" s="203" t="s">
        <v>14009</v>
      </c>
      <c r="H327" s="197">
        <v>0</v>
      </c>
      <c r="I327" s="197">
        <v>6737.44</v>
      </c>
      <c r="J327" s="197">
        <v>6737.44</v>
      </c>
      <c r="K327" s="197">
        <v>0</v>
      </c>
      <c r="L327" s="197">
        <v>46218.84</v>
      </c>
      <c r="M327" s="197">
        <v>46218.84</v>
      </c>
      <c r="N327" s="199" t="s">
        <v>1580</v>
      </c>
    </row>
    <row r="328" spans="1:14" ht="45.75">
      <c r="A328" s="201">
        <v>585</v>
      </c>
      <c r="B328" s="202" t="s">
        <v>230</v>
      </c>
      <c r="C328" s="194">
        <v>42845</v>
      </c>
      <c r="D328" s="195" t="s">
        <v>6</v>
      </c>
      <c r="E328" s="195">
        <v>827334</v>
      </c>
      <c r="F328" s="195"/>
      <c r="G328" s="203" t="s">
        <v>14010</v>
      </c>
      <c r="H328" s="197">
        <v>0</v>
      </c>
      <c r="I328" s="197">
        <v>24799.97</v>
      </c>
      <c r="J328" s="197">
        <v>24799.97</v>
      </c>
      <c r="K328" s="197">
        <v>0</v>
      </c>
      <c r="L328" s="197">
        <v>170127.79</v>
      </c>
      <c r="M328" s="197">
        <v>170127.79</v>
      </c>
      <c r="N328" s="199" t="s">
        <v>1580</v>
      </c>
    </row>
    <row r="329" spans="1:14" ht="45.75">
      <c r="A329" s="201" t="s">
        <v>629</v>
      </c>
      <c r="B329" s="202" t="s">
        <v>1357</v>
      </c>
      <c r="C329" s="194">
        <v>42846</v>
      </c>
      <c r="D329" s="195" t="s">
        <v>6</v>
      </c>
      <c r="E329" s="195">
        <v>885379</v>
      </c>
      <c r="F329" s="195"/>
      <c r="G329" s="203" t="s">
        <v>14011</v>
      </c>
      <c r="H329" s="197">
        <v>0</v>
      </c>
      <c r="I329" s="197">
        <v>1509459.06</v>
      </c>
      <c r="J329" s="197">
        <v>1509459.06</v>
      </c>
      <c r="K329" s="197">
        <v>0</v>
      </c>
      <c r="L329" s="197">
        <v>10354889.15</v>
      </c>
      <c r="M329" s="197">
        <v>10354889.15</v>
      </c>
      <c r="N329" s="199" t="s">
        <v>1580</v>
      </c>
    </row>
    <row r="330" spans="1:14" ht="34.5">
      <c r="A330" s="201" t="s">
        <v>628</v>
      </c>
      <c r="B330" s="202" t="s">
        <v>72</v>
      </c>
      <c r="C330" s="194">
        <v>42846</v>
      </c>
      <c r="D330" s="195" t="s">
        <v>23</v>
      </c>
      <c r="E330" s="195">
        <v>16744</v>
      </c>
      <c r="F330" s="195"/>
      <c r="G330" s="203" t="s">
        <v>14012</v>
      </c>
      <c r="H330" s="197">
        <v>0</v>
      </c>
      <c r="I330" s="197">
        <v>0</v>
      </c>
      <c r="J330" s="197">
        <v>0</v>
      </c>
      <c r="K330" s="197">
        <v>0.01</v>
      </c>
      <c r="L330" s="197">
        <v>0</v>
      </c>
      <c r="M330" s="197">
        <v>0.01</v>
      </c>
      <c r="N330" s="199" t="s">
        <v>1580</v>
      </c>
    </row>
    <row r="331" spans="1:14" ht="34.5">
      <c r="A331" s="201" t="s">
        <v>628</v>
      </c>
      <c r="B331" s="202" t="s">
        <v>72</v>
      </c>
      <c r="C331" s="194">
        <v>42849</v>
      </c>
      <c r="D331" s="195" t="s">
        <v>23</v>
      </c>
      <c r="E331" s="195">
        <v>16749</v>
      </c>
      <c r="F331" s="195"/>
      <c r="G331" s="203" t="s">
        <v>14013</v>
      </c>
      <c r="H331" s="197">
        <v>0</v>
      </c>
      <c r="I331" s="197">
        <v>0</v>
      </c>
      <c r="J331" s="197">
        <v>0</v>
      </c>
      <c r="K331" s="197">
        <v>0</v>
      </c>
      <c r="L331" s="197">
        <v>0.01</v>
      </c>
      <c r="M331" s="197">
        <v>0.01</v>
      </c>
      <c r="N331" s="199" t="s">
        <v>1580</v>
      </c>
    </row>
    <row r="332" spans="1:14" ht="45.75">
      <c r="A332" s="201">
        <v>291</v>
      </c>
      <c r="B332" s="202" t="s">
        <v>159</v>
      </c>
      <c r="C332" s="194">
        <v>42849</v>
      </c>
      <c r="D332" s="195" t="s">
        <v>6</v>
      </c>
      <c r="E332" s="195">
        <v>430849</v>
      </c>
      <c r="F332" s="195"/>
      <c r="G332" s="203" t="s">
        <v>14014</v>
      </c>
      <c r="H332" s="197">
        <v>0</v>
      </c>
      <c r="I332" s="197">
        <v>1500000</v>
      </c>
      <c r="J332" s="197">
        <v>1500000</v>
      </c>
      <c r="K332" s="197">
        <v>0</v>
      </c>
      <c r="L332" s="197">
        <v>10290000</v>
      </c>
      <c r="M332" s="197">
        <v>10290000</v>
      </c>
      <c r="N332" s="199" t="s">
        <v>1580</v>
      </c>
    </row>
    <row r="333" spans="1:14" ht="34.5">
      <c r="A333" s="201" t="s">
        <v>629</v>
      </c>
      <c r="B333" s="202" t="s">
        <v>1357</v>
      </c>
      <c r="C333" s="194">
        <v>42849</v>
      </c>
      <c r="D333" s="195" t="s">
        <v>20</v>
      </c>
      <c r="E333" s="195">
        <v>9210</v>
      </c>
      <c r="F333" s="195"/>
      <c r="G333" s="203" t="s">
        <v>14015</v>
      </c>
      <c r="H333" s="197">
        <v>4522.3</v>
      </c>
      <c r="I333" s="197">
        <v>0</v>
      </c>
      <c r="J333" s="197">
        <v>4522.3</v>
      </c>
      <c r="K333" s="197">
        <v>31022.98</v>
      </c>
      <c r="L333" s="197">
        <v>0</v>
      </c>
      <c r="M333" s="197">
        <v>31022.98</v>
      </c>
      <c r="N333" s="199" t="s">
        <v>1580</v>
      </c>
    </row>
    <row r="334" spans="1:14" ht="34.5">
      <c r="A334" s="201" t="s">
        <v>629</v>
      </c>
      <c r="B334" s="202" t="s">
        <v>1357</v>
      </c>
      <c r="C334" s="194">
        <v>42849</v>
      </c>
      <c r="D334" s="195" t="s">
        <v>20</v>
      </c>
      <c r="E334" s="195">
        <v>9209</v>
      </c>
      <c r="F334" s="195"/>
      <c r="G334" s="203" t="s">
        <v>14016</v>
      </c>
      <c r="H334" s="197">
        <v>236100.76</v>
      </c>
      <c r="I334" s="197">
        <v>0</v>
      </c>
      <c r="J334" s="197">
        <v>236100.76</v>
      </c>
      <c r="K334" s="197">
        <v>1619651.21</v>
      </c>
      <c r="L334" s="197">
        <v>0</v>
      </c>
      <c r="M334" s="197">
        <v>1619651.21</v>
      </c>
      <c r="N334" s="199" t="s">
        <v>1580</v>
      </c>
    </row>
    <row r="335" spans="1:14" ht="34.5">
      <c r="A335" s="201" t="s">
        <v>629</v>
      </c>
      <c r="B335" s="202" t="s">
        <v>1357</v>
      </c>
      <c r="C335" s="194">
        <v>42849</v>
      </c>
      <c r="D335" s="195" t="s">
        <v>20</v>
      </c>
      <c r="E335" s="195">
        <v>9194</v>
      </c>
      <c r="F335" s="195"/>
      <c r="G335" s="203" t="s">
        <v>14017</v>
      </c>
      <c r="H335" s="197">
        <v>114148.16</v>
      </c>
      <c r="I335" s="197">
        <v>0</v>
      </c>
      <c r="J335" s="197">
        <v>114148.16</v>
      </c>
      <c r="K335" s="197">
        <v>783056.38</v>
      </c>
      <c r="L335" s="197">
        <v>0</v>
      </c>
      <c r="M335" s="197">
        <v>783056.38</v>
      </c>
      <c r="N335" s="199" t="s">
        <v>1580</v>
      </c>
    </row>
    <row r="336" spans="1:14" ht="34.5">
      <c r="A336" s="201" t="s">
        <v>629</v>
      </c>
      <c r="B336" s="202" t="s">
        <v>1357</v>
      </c>
      <c r="C336" s="194">
        <v>42849</v>
      </c>
      <c r="D336" s="195" t="s">
        <v>20</v>
      </c>
      <c r="E336" s="195">
        <v>9196</v>
      </c>
      <c r="F336" s="195"/>
      <c r="G336" s="203" t="s">
        <v>14018</v>
      </c>
      <c r="H336" s="197">
        <v>35323.22</v>
      </c>
      <c r="I336" s="197">
        <v>0</v>
      </c>
      <c r="J336" s="197">
        <v>35323.22</v>
      </c>
      <c r="K336" s="197">
        <v>242317.29</v>
      </c>
      <c r="L336" s="197">
        <v>0</v>
      </c>
      <c r="M336" s="197">
        <v>242317.29</v>
      </c>
      <c r="N336" s="199" t="s">
        <v>1580</v>
      </c>
    </row>
    <row r="337" spans="1:14" ht="34.5">
      <c r="A337" s="201" t="s">
        <v>629</v>
      </c>
      <c r="B337" s="202" t="s">
        <v>1357</v>
      </c>
      <c r="C337" s="194">
        <v>42849</v>
      </c>
      <c r="D337" s="195" t="s">
        <v>20</v>
      </c>
      <c r="E337" s="195">
        <v>9195</v>
      </c>
      <c r="F337" s="195"/>
      <c r="G337" s="203" t="s">
        <v>14019</v>
      </c>
      <c r="H337" s="197">
        <v>68856.55</v>
      </c>
      <c r="I337" s="197">
        <v>0</v>
      </c>
      <c r="J337" s="197">
        <v>68856.55</v>
      </c>
      <c r="K337" s="197">
        <v>472355.93</v>
      </c>
      <c r="L337" s="197">
        <v>0</v>
      </c>
      <c r="M337" s="197">
        <v>472355.93</v>
      </c>
      <c r="N337" s="199" t="s">
        <v>1580</v>
      </c>
    </row>
    <row r="338" spans="1:14" ht="34.5">
      <c r="A338" s="201" t="s">
        <v>629</v>
      </c>
      <c r="B338" s="202" t="s">
        <v>1357</v>
      </c>
      <c r="C338" s="194">
        <v>42849</v>
      </c>
      <c r="D338" s="195" t="s">
        <v>20</v>
      </c>
      <c r="E338" s="195">
        <v>9277</v>
      </c>
      <c r="F338" s="195"/>
      <c r="G338" s="203" t="s">
        <v>14020</v>
      </c>
      <c r="H338" s="197">
        <v>45988.9</v>
      </c>
      <c r="I338" s="197">
        <v>0</v>
      </c>
      <c r="J338" s="197">
        <v>45988.9</v>
      </c>
      <c r="K338" s="197">
        <v>315483.84999999998</v>
      </c>
      <c r="L338" s="197">
        <v>0</v>
      </c>
      <c r="M338" s="197">
        <v>315483.84999999998</v>
      </c>
      <c r="N338" s="199" t="s">
        <v>1580</v>
      </c>
    </row>
    <row r="339" spans="1:14" ht="34.5">
      <c r="A339" s="201" t="s">
        <v>629</v>
      </c>
      <c r="B339" s="202" t="s">
        <v>1357</v>
      </c>
      <c r="C339" s="194">
        <v>42849</v>
      </c>
      <c r="D339" s="195" t="s">
        <v>20</v>
      </c>
      <c r="E339" s="195">
        <v>9201</v>
      </c>
      <c r="F339" s="195"/>
      <c r="G339" s="203" t="s">
        <v>14021</v>
      </c>
      <c r="H339" s="197">
        <v>86244.160000000003</v>
      </c>
      <c r="I339" s="197">
        <v>0</v>
      </c>
      <c r="J339" s="197">
        <v>86244.160000000003</v>
      </c>
      <c r="K339" s="197">
        <v>591634.93999999994</v>
      </c>
      <c r="L339" s="197">
        <v>0</v>
      </c>
      <c r="M339" s="197">
        <v>591634.93999999994</v>
      </c>
      <c r="N339" s="199" t="s">
        <v>1580</v>
      </c>
    </row>
    <row r="340" spans="1:14" ht="34.5">
      <c r="A340" s="201" t="s">
        <v>629</v>
      </c>
      <c r="B340" s="202" t="s">
        <v>1357</v>
      </c>
      <c r="C340" s="194">
        <v>42849</v>
      </c>
      <c r="D340" s="195" t="s">
        <v>20</v>
      </c>
      <c r="E340" s="195">
        <v>9231</v>
      </c>
      <c r="F340" s="195"/>
      <c r="G340" s="203" t="s">
        <v>14022</v>
      </c>
      <c r="H340" s="197">
        <v>23452.53</v>
      </c>
      <c r="I340" s="197">
        <v>0</v>
      </c>
      <c r="J340" s="197">
        <v>23452.53</v>
      </c>
      <c r="K340" s="197">
        <v>160884.35999999999</v>
      </c>
      <c r="L340" s="197">
        <v>0</v>
      </c>
      <c r="M340" s="197">
        <v>160884.35999999999</v>
      </c>
      <c r="N340" s="199" t="s">
        <v>1580</v>
      </c>
    </row>
    <row r="341" spans="1:14" ht="34.5">
      <c r="A341" s="201" t="s">
        <v>629</v>
      </c>
      <c r="B341" s="202" t="s">
        <v>1357</v>
      </c>
      <c r="C341" s="194">
        <v>42849</v>
      </c>
      <c r="D341" s="195" t="s">
        <v>20</v>
      </c>
      <c r="E341" s="195">
        <v>9276</v>
      </c>
      <c r="F341" s="195"/>
      <c r="G341" s="203" t="s">
        <v>14023</v>
      </c>
      <c r="H341" s="197">
        <v>152308.28</v>
      </c>
      <c r="I341" s="197">
        <v>0</v>
      </c>
      <c r="J341" s="197">
        <v>152308.28</v>
      </c>
      <c r="K341" s="197">
        <v>1044834.8</v>
      </c>
      <c r="L341" s="197">
        <v>0</v>
      </c>
      <c r="M341" s="197">
        <v>1044834.8</v>
      </c>
      <c r="N341" s="199" t="s">
        <v>1580</v>
      </c>
    </row>
    <row r="342" spans="1:14" ht="34.5">
      <c r="A342" s="201" t="s">
        <v>629</v>
      </c>
      <c r="B342" s="202" t="s">
        <v>1357</v>
      </c>
      <c r="C342" s="194">
        <v>42849</v>
      </c>
      <c r="D342" s="195" t="s">
        <v>20</v>
      </c>
      <c r="E342" s="195">
        <v>9252</v>
      </c>
      <c r="F342" s="195"/>
      <c r="G342" s="203" t="s">
        <v>14024</v>
      </c>
      <c r="H342" s="197">
        <v>151743.94</v>
      </c>
      <c r="I342" s="197">
        <v>0</v>
      </c>
      <c r="J342" s="197">
        <v>151743.94</v>
      </c>
      <c r="K342" s="197">
        <v>1040963.43</v>
      </c>
      <c r="L342" s="197">
        <v>0</v>
      </c>
      <c r="M342" s="197">
        <v>1040963.43</v>
      </c>
      <c r="N342" s="199" t="s">
        <v>1580</v>
      </c>
    </row>
    <row r="343" spans="1:14" ht="45.75">
      <c r="A343" s="201">
        <v>291</v>
      </c>
      <c r="B343" s="202" t="s">
        <v>159</v>
      </c>
      <c r="C343" s="194">
        <v>42850</v>
      </c>
      <c r="D343" s="195" t="s">
        <v>6</v>
      </c>
      <c r="E343" s="195">
        <v>431978</v>
      </c>
      <c r="F343" s="195"/>
      <c r="G343" s="203" t="s">
        <v>14025</v>
      </c>
      <c r="H343" s="197">
        <v>0</v>
      </c>
      <c r="I343" s="197">
        <v>1500000</v>
      </c>
      <c r="J343" s="197">
        <v>1500000</v>
      </c>
      <c r="K343" s="197">
        <v>0</v>
      </c>
      <c r="L343" s="197">
        <v>10290000</v>
      </c>
      <c r="M343" s="197">
        <v>10290000</v>
      </c>
      <c r="N343" s="199" t="s">
        <v>1580</v>
      </c>
    </row>
    <row r="344" spans="1:14" ht="34.5">
      <c r="A344" s="201">
        <v>291</v>
      </c>
      <c r="B344" s="202" t="s">
        <v>159</v>
      </c>
      <c r="C344" s="194">
        <v>42850</v>
      </c>
      <c r="D344" s="195" t="s">
        <v>6</v>
      </c>
      <c r="E344" s="195">
        <v>431495</v>
      </c>
      <c r="F344" s="195"/>
      <c r="G344" s="203" t="s">
        <v>14026</v>
      </c>
      <c r="H344" s="197">
        <v>0</v>
      </c>
      <c r="I344" s="197">
        <v>4880612.13</v>
      </c>
      <c r="J344" s="197">
        <v>4880612.13</v>
      </c>
      <c r="K344" s="197">
        <v>0</v>
      </c>
      <c r="L344" s="197">
        <v>33480999.210000001</v>
      </c>
      <c r="M344" s="197">
        <v>33480999.210000001</v>
      </c>
      <c r="N344" s="199" t="s">
        <v>1580</v>
      </c>
    </row>
    <row r="345" spans="1:14" ht="23.25">
      <c r="A345" s="201" t="s">
        <v>629</v>
      </c>
      <c r="B345" s="202" t="s">
        <v>1357</v>
      </c>
      <c r="C345" s="194">
        <v>42850</v>
      </c>
      <c r="D345" s="195" t="s">
        <v>13</v>
      </c>
      <c r="E345" s="195">
        <v>45830</v>
      </c>
      <c r="F345" s="195"/>
      <c r="G345" s="203" t="s">
        <v>1358</v>
      </c>
      <c r="H345" s="197">
        <v>18749.849999999999</v>
      </c>
      <c r="I345" s="197">
        <v>0</v>
      </c>
      <c r="J345" s="197">
        <v>18749.849999999999</v>
      </c>
      <c r="K345" s="197">
        <v>128623.97</v>
      </c>
      <c r="L345" s="197">
        <v>0</v>
      </c>
      <c r="M345" s="197">
        <v>128623.97</v>
      </c>
      <c r="N345" s="199" t="s">
        <v>1580</v>
      </c>
    </row>
    <row r="346" spans="1:14" ht="23.25">
      <c r="A346" s="201" t="s">
        <v>629</v>
      </c>
      <c r="B346" s="202" t="s">
        <v>1357</v>
      </c>
      <c r="C346" s="194">
        <v>42850</v>
      </c>
      <c r="D346" s="195" t="s">
        <v>13</v>
      </c>
      <c r="E346" s="195">
        <v>45833</v>
      </c>
      <c r="F346" s="195"/>
      <c r="G346" s="203" t="s">
        <v>1358</v>
      </c>
      <c r="H346" s="197">
        <v>1137.49</v>
      </c>
      <c r="I346" s="197">
        <v>0</v>
      </c>
      <c r="J346" s="197">
        <v>1137.49</v>
      </c>
      <c r="K346" s="197">
        <v>7803.18</v>
      </c>
      <c r="L346" s="197">
        <v>0</v>
      </c>
      <c r="M346" s="197">
        <v>7803.18</v>
      </c>
      <c r="N346" s="199" t="s">
        <v>1580</v>
      </c>
    </row>
    <row r="347" spans="1:14" ht="23.25">
      <c r="A347" s="201" t="s">
        <v>629</v>
      </c>
      <c r="B347" s="202" t="s">
        <v>1357</v>
      </c>
      <c r="C347" s="194">
        <v>42850</v>
      </c>
      <c r="D347" s="195" t="s">
        <v>13</v>
      </c>
      <c r="E347" s="195">
        <v>45827</v>
      </c>
      <c r="F347" s="195"/>
      <c r="G347" s="203" t="s">
        <v>1358</v>
      </c>
      <c r="H347" s="197">
        <v>2112.48</v>
      </c>
      <c r="I347" s="197">
        <v>0</v>
      </c>
      <c r="J347" s="197">
        <v>2112.48</v>
      </c>
      <c r="K347" s="197">
        <v>14491.61</v>
      </c>
      <c r="L347" s="197">
        <v>0</v>
      </c>
      <c r="M347" s="197">
        <v>14491.61</v>
      </c>
      <c r="N347" s="199" t="s">
        <v>1580</v>
      </c>
    </row>
    <row r="348" spans="1:14" ht="57">
      <c r="A348" s="201">
        <v>514</v>
      </c>
      <c r="B348" s="202" t="s">
        <v>210</v>
      </c>
      <c r="C348" s="194">
        <v>42850</v>
      </c>
      <c r="D348" s="195" t="s">
        <v>13</v>
      </c>
      <c r="E348" s="195">
        <v>885745</v>
      </c>
      <c r="F348" s="195"/>
      <c r="G348" s="203" t="s">
        <v>14027</v>
      </c>
      <c r="H348" s="197">
        <v>792.29</v>
      </c>
      <c r="I348" s="197">
        <v>0</v>
      </c>
      <c r="J348" s="197">
        <v>792.29</v>
      </c>
      <c r="K348" s="197">
        <v>5435.11</v>
      </c>
      <c r="L348" s="197">
        <v>0</v>
      </c>
      <c r="M348" s="197">
        <v>5435.11</v>
      </c>
      <c r="N348" s="199" t="s">
        <v>1580</v>
      </c>
    </row>
    <row r="349" spans="1:14" ht="23.25">
      <c r="A349" s="201" t="s">
        <v>629</v>
      </c>
      <c r="B349" s="202" t="s">
        <v>1357</v>
      </c>
      <c r="C349" s="194">
        <v>42850</v>
      </c>
      <c r="D349" s="195" t="s">
        <v>13</v>
      </c>
      <c r="E349" s="195">
        <v>45821</v>
      </c>
      <c r="F349" s="195"/>
      <c r="G349" s="203" t="s">
        <v>1358</v>
      </c>
      <c r="H349" s="197">
        <v>3087.48</v>
      </c>
      <c r="I349" s="197">
        <v>0</v>
      </c>
      <c r="J349" s="197">
        <v>3087.48</v>
      </c>
      <c r="K349" s="197">
        <v>21180.11</v>
      </c>
      <c r="L349" s="197">
        <v>0</v>
      </c>
      <c r="M349" s="197">
        <v>21180.11</v>
      </c>
      <c r="N349" s="199" t="s">
        <v>1580</v>
      </c>
    </row>
    <row r="350" spans="1:14" ht="23.25">
      <c r="A350" s="201" t="s">
        <v>629</v>
      </c>
      <c r="B350" s="202" t="s">
        <v>1357</v>
      </c>
      <c r="C350" s="194">
        <v>42850</v>
      </c>
      <c r="D350" s="195" t="s">
        <v>13</v>
      </c>
      <c r="E350" s="195">
        <v>45818</v>
      </c>
      <c r="F350" s="195"/>
      <c r="G350" s="203" t="s">
        <v>1358</v>
      </c>
      <c r="H350" s="197">
        <v>50892.45</v>
      </c>
      <c r="I350" s="197">
        <v>0</v>
      </c>
      <c r="J350" s="197">
        <v>50892.45</v>
      </c>
      <c r="K350" s="197">
        <v>349122.21</v>
      </c>
      <c r="L350" s="197">
        <v>0</v>
      </c>
      <c r="M350" s="197">
        <v>349122.21</v>
      </c>
      <c r="N350" s="199" t="s">
        <v>1580</v>
      </c>
    </row>
    <row r="351" spans="1:14" ht="23.25">
      <c r="A351" s="201" t="s">
        <v>629</v>
      </c>
      <c r="B351" s="202" t="s">
        <v>1357</v>
      </c>
      <c r="C351" s="194">
        <v>42850</v>
      </c>
      <c r="D351" s="195" t="s">
        <v>13</v>
      </c>
      <c r="E351" s="195">
        <v>45824</v>
      </c>
      <c r="F351" s="195"/>
      <c r="G351" s="203" t="s">
        <v>1358</v>
      </c>
      <c r="H351" s="197">
        <v>34821.15</v>
      </c>
      <c r="I351" s="197">
        <v>0</v>
      </c>
      <c r="J351" s="197">
        <v>34821.15</v>
      </c>
      <c r="K351" s="197">
        <v>238873.09</v>
      </c>
      <c r="L351" s="197">
        <v>0</v>
      </c>
      <c r="M351" s="197">
        <v>238873.09</v>
      </c>
      <c r="N351" s="199" t="s">
        <v>1580</v>
      </c>
    </row>
    <row r="352" spans="1:14" ht="34.5">
      <c r="A352" s="201">
        <v>47</v>
      </c>
      <c r="B352" s="202" t="s">
        <v>1388</v>
      </c>
      <c r="C352" s="194">
        <v>42851</v>
      </c>
      <c r="D352" s="195" t="s">
        <v>6</v>
      </c>
      <c r="E352" s="195">
        <v>433322</v>
      </c>
      <c r="F352" s="195"/>
      <c r="G352" s="203" t="s">
        <v>14028</v>
      </c>
      <c r="H352" s="197">
        <v>0</v>
      </c>
      <c r="I352" s="197">
        <v>110499.67</v>
      </c>
      <c r="J352" s="197">
        <v>110499.67</v>
      </c>
      <c r="K352" s="197">
        <v>0</v>
      </c>
      <c r="L352" s="197">
        <v>758027.74</v>
      </c>
      <c r="M352" s="197">
        <v>758027.74</v>
      </c>
      <c r="N352" s="199" t="s">
        <v>1580</v>
      </c>
    </row>
    <row r="353" spans="1:14" ht="34.5">
      <c r="A353" s="201" t="s">
        <v>628</v>
      </c>
      <c r="B353" s="202" t="s">
        <v>72</v>
      </c>
      <c r="C353" s="194">
        <v>42851</v>
      </c>
      <c r="D353" s="195" t="s">
        <v>23</v>
      </c>
      <c r="E353" s="195">
        <v>16758</v>
      </c>
      <c r="F353" s="195"/>
      <c r="G353" s="203" t="s">
        <v>14029</v>
      </c>
      <c r="H353" s="197">
        <v>0</v>
      </c>
      <c r="I353" s="197">
        <v>0</v>
      </c>
      <c r="J353" s="197">
        <v>0</v>
      </c>
      <c r="K353" s="197">
        <v>0.01</v>
      </c>
      <c r="L353" s="197">
        <v>0</v>
      </c>
      <c r="M353" s="197">
        <v>0.01</v>
      </c>
      <c r="N353" s="199" t="s">
        <v>1580</v>
      </c>
    </row>
    <row r="354" spans="1:14" ht="34.5">
      <c r="A354" s="201">
        <v>47</v>
      </c>
      <c r="B354" s="202" t="s">
        <v>1388</v>
      </c>
      <c r="C354" s="194">
        <v>42851</v>
      </c>
      <c r="D354" s="195" t="s">
        <v>11</v>
      </c>
      <c r="E354" s="195">
        <v>433322</v>
      </c>
      <c r="F354" s="195"/>
      <c r="G354" s="203" t="s">
        <v>14030</v>
      </c>
      <c r="H354" s="197">
        <v>7.29</v>
      </c>
      <c r="I354" s="197">
        <v>0</v>
      </c>
      <c r="J354" s="197">
        <v>7.29</v>
      </c>
      <c r="K354" s="197">
        <v>50.01</v>
      </c>
      <c r="L354" s="197">
        <v>0</v>
      </c>
      <c r="M354" s="197">
        <v>50.01</v>
      </c>
      <c r="N354" s="199" t="s">
        <v>1580</v>
      </c>
    </row>
    <row r="355" spans="1:14" ht="45.75">
      <c r="A355" s="201">
        <v>291</v>
      </c>
      <c r="B355" s="202" t="s">
        <v>159</v>
      </c>
      <c r="C355" s="194">
        <v>42852</v>
      </c>
      <c r="D355" s="195" t="s">
        <v>6</v>
      </c>
      <c r="E355" s="195">
        <v>434465</v>
      </c>
      <c r="F355" s="195"/>
      <c r="G355" s="203" t="s">
        <v>14031</v>
      </c>
      <c r="H355" s="197">
        <v>0</v>
      </c>
      <c r="I355" s="197">
        <v>2500000</v>
      </c>
      <c r="J355" s="197">
        <v>2500000</v>
      </c>
      <c r="K355" s="197">
        <v>0</v>
      </c>
      <c r="L355" s="197">
        <v>17150000</v>
      </c>
      <c r="M355" s="197">
        <v>17150000</v>
      </c>
      <c r="N355" s="199" t="s">
        <v>1580</v>
      </c>
    </row>
    <row r="356" spans="1:14" ht="45.75">
      <c r="A356" s="201">
        <v>86</v>
      </c>
      <c r="B356" s="202" t="s">
        <v>13967</v>
      </c>
      <c r="C356" s="194">
        <v>42852</v>
      </c>
      <c r="D356" s="195" t="s">
        <v>6</v>
      </c>
      <c r="E356" s="195">
        <v>886123</v>
      </c>
      <c r="F356" s="195"/>
      <c r="G356" s="203" t="s">
        <v>14032</v>
      </c>
      <c r="H356" s="197">
        <v>0</v>
      </c>
      <c r="I356" s="197">
        <v>107549.25</v>
      </c>
      <c r="J356" s="197">
        <v>107549.25</v>
      </c>
      <c r="K356" s="197">
        <v>0</v>
      </c>
      <c r="L356" s="197">
        <v>737787.86</v>
      </c>
      <c r="M356" s="197">
        <v>737787.86</v>
      </c>
      <c r="N356" s="199" t="s">
        <v>1580</v>
      </c>
    </row>
    <row r="357" spans="1:14" ht="45.75">
      <c r="A357" s="201">
        <v>291</v>
      </c>
      <c r="B357" s="202" t="s">
        <v>159</v>
      </c>
      <c r="C357" s="194">
        <v>42853</v>
      </c>
      <c r="D357" s="195" t="s">
        <v>6</v>
      </c>
      <c r="E357" s="195">
        <v>435631</v>
      </c>
      <c r="F357" s="195"/>
      <c r="G357" s="203" t="s">
        <v>14033</v>
      </c>
      <c r="H357" s="197">
        <v>0</v>
      </c>
      <c r="I357" s="197">
        <v>3000000</v>
      </c>
      <c r="J357" s="197">
        <v>3000000</v>
      </c>
      <c r="K357" s="197">
        <v>0</v>
      </c>
      <c r="L357" s="197">
        <v>20580000</v>
      </c>
      <c r="M357" s="197">
        <v>20580000</v>
      </c>
      <c r="N357" s="199" t="s">
        <v>1580</v>
      </c>
    </row>
    <row r="358" spans="1:14" ht="34.5">
      <c r="A358" s="201" t="s">
        <v>629</v>
      </c>
      <c r="B358" s="202" t="s">
        <v>1357</v>
      </c>
      <c r="C358" s="194">
        <v>42853</v>
      </c>
      <c r="D358" s="195" t="s">
        <v>20</v>
      </c>
      <c r="E358" s="195">
        <v>9248</v>
      </c>
      <c r="F358" s="195"/>
      <c r="G358" s="203" t="s">
        <v>14034</v>
      </c>
      <c r="H358" s="197">
        <v>12187500</v>
      </c>
      <c r="I358" s="197">
        <v>0</v>
      </c>
      <c r="J358" s="197">
        <v>12187500</v>
      </c>
      <c r="K358" s="197">
        <v>83606250</v>
      </c>
      <c r="L358" s="197">
        <v>0</v>
      </c>
      <c r="M358" s="197">
        <v>83606250</v>
      </c>
      <c r="N358" s="199" t="s">
        <v>1580</v>
      </c>
    </row>
    <row r="360" spans="1:14">
      <c r="G360" s="205" t="s">
        <v>654</v>
      </c>
      <c r="H360" s="214">
        <f t="shared" ref="H360:M360" si="0">+SUBTOTAL(9,H9:H358)</f>
        <v>151492161.36000007</v>
      </c>
      <c r="I360" s="214">
        <f t="shared" si="0"/>
        <v>1262365639.5700004</v>
      </c>
      <c r="J360" s="214">
        <f t="shared" si="0"/>
        <v>1413857800.9299998</v>
      </c>
      <c r="K360" s="214">
        <f t="shared" si="0"/>
        <v>1039236227.0699997</v>
      </c>
      <c r="L360" s="214">
        <f t="shared" si="0"/>
        <v>8659828287.6200008</v>
      </c>
      <c r="M360" s="214">
        <f t="shared" si="0"/>
        <v>9699064514.690012</v>
      </c>
    </row>
  </sheetData>
  <sheetProtection formatCells="0" formatColumns="0" formatRows="0" insertColumns="0" insertRows="0" sort="0" autoFilter="0"/>
  <autoFilter ref="A8:N358">
    <sortState ref="A9:N265">
      <sortCondition ref="A8:A265"/>
    </sortState>
  </autoFilter>
  <mergeCells count="4">
    <mergeCell ref="A1:L1"/>
    <mergeCell ref="A2:L2"/>
    <mergeCell ref="A3:L3"/>
    <mergeCell ref="A4:L4"/>
  </mergeCells>
  <pageMargins left="0.39370078740157483" right="0.43307086614173229" top="0.55118110236220474" bottom="0.35433070866141736" header="0.31496062992125984" footer="0.31496062992125984"/>
  <pageSetup scale="53"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120"/>
  <sheetViews>
    <sheetView view="pageBreakPreview" zoomScaleNormal="85" zoomScaleSheetLayoutView="100" workbookViewId="0">
      <pane ySplit="8" topLeftCell="A9" activePane="bottomLeft" state="frozen"/>
      <selection pane="bottomLeft" activeCell="F9" sqref="F9"/>
    </sheetView>
  </sheetViews>
  <sheetFormatPr baseColWidth="10" defaultRowHeight="15"/>
  <cols>
    <col min="1" max="1" width="7.42578125" customWidth="1"/>
    <col min="2" max="2" width="5.42578125" customWidth="1"/>
    <col min="3" max="3" width="30.7109375" customWidth="1"/>
    <col min="4" max="5" width="9.7109375" customWidth="1"/>
    <col min="6" max="6" width="11.7109375" customWidth="1"/>
    <col min="7" max="7" width="62.7109375" customWidth="1"/>
    <col min="8" max="10" width="15.7109375" customWidth="1"/>
  </cols>
  <sheetData>
    <row r="1" spans="1:10">
      <c r="A1" s="286" t="str">
        <f>+'CUT Bs.'!A1:K1</f>
        <v>DETALLE DE OPERACIONES SIN REGULARIZACIÓN</v>
      </c>
      <c r="B1" s="286"/>
      <c r="C1" s="286"/>
      <c r="D1" s="286"/>
      <c r="E1" s="286"/>
      <c r="F1" s="286"/>
      <c r="G1" s="286"/>
      <c r="H1" s="286"/>
      <c r="I1" s="286"/>
      <c r="J1" s="286"/>
    </row>
    <row r="2" spans="1:10">
      <c r="A2" s="286" t="str">
        <f>+'CUT Bs.'!A2:K2</f>
        <v>QUE AFECTAN A LA CUENTA ÚNICA DEL TESORO EN BOLIVIANOS (CUT) No. 3987069001</v>
      </c>
      <c r="B2" s="286"/>
      <c r="C2" s="286"/>
      <c r="D2" s="286"/>
      <c r="E2" s="286"/>
      <c r="F2" s="286"/>
      <c r="G2" s="286"/>
      <c r="H2" s="286"/>
      <c r="I2" s="286"/>
      <c r="J2" s="286"/>
    </row>
    <row r="3" spans="1:10">
      <c r="A3" s="286" t="s">
        <v>652</v>
      </c>
      <c r="B3" s="286"/>
      <c r="C3" s="286"/>
      <c r="D3" s="286"/>
      <c r="E3" s="286"/>
      <c r="F3" s="286"/>
      <c r="G3" s="286"/>
      <c r="H3" s="286"/>
      <c r="I3" s="286"/>
      <c r="J3" s="286"/>
    </row>
    <row r="4" spans="1:10">
      <c r="A4" s="286" t="str">
        <f>+'CUT Bs.'!A4:K4</f>
        <v>DESDE ENERO A ABRIL DE 2017</v>
      </c>
      <c r="B4" s="286"/>
      <c r="C4" s="286"/>
      <c r="D4" s="286"/>
      <c r="E4" s="286"/>
      <c r="F4" s="286"/>
      <c r="G4" s="286"/>
      <c r="H4" s="286"/>
      <c r="I4" s="286"/>
      <c r="J4" s="286"/>
    </row>
    <row r="5" spans="1:10" ht="9" customHeight="1">
      <c r="A5" s="33"/>
      <c r="B5" s="33"/>
      <c r="C5" s="33"/>
      <c r="D5" s="33"/>
      <c r="E5" s="33"/>
      <c r="F5" s="130"/>
      <c r="G5" s="33"/>
      <c r="H5" s="33"/>
      <c r="I5" s="33"/>
      <c r="J5" s="34"/>
    </row>
    <row r="6" spans="1:10">
      <c r="A6" s="83" t="str">
        <f>+'CUT Bs.'!A6</f>
        <v>ACTUALIZADO AL :  9-MAYO-2017</v>
      </c>
      <c r="B6" s="24"/>
      <c r="C6" s="33"/>
      <c r="D6" s="33"/>
      <c r="E6" s="33"/>
      <c r="F6" s="130"/>
      <c r="G6" s="33"/>
      <c r="H6" s="33"/>
      <c r="I6" s="33"/>
      <c r="J6" s="34"/>
    </row>
    <row r="7" spans="1:10">
      <c r="A7" s="25"/>
      <c r="B7" s="25"/>
      <c r="C7" s="25"/>
      <c r="D7" s="25"/>
      <c r="E7" s="24"/>
      <c r="F7" s="35"/>
      <c r="G7" s="24"/>
      <c r="H7" s="24"/>
      <c r="I7" s="24"/>
      <c r="J7" s="36"/>
    </row>
    <row r="8" spans="1:10" ht="22.5">
      <c r="A8" s="84" t="s">
        <v>40</v>
      </c>
      <c r="B8" s="121" t="s">
        <v>645</v>
      </c>
      <c r="C8" s="122" t="s">
        <v>41</v>
      </c>
      <c r="D8" s="122" t="s">
        <v>42</v>
      </c>
      <c r="E8" s="121" t="s">
        <v>646</v>
      </c>
      <c r="F8" s="121" t="s">
        <v>647</v>
      </c>
      <c r="G8" s="121" t="s">
        <v>44</v>
      </c>
      <c r="H8" s="121" t="s">
        <v>649</v>
      </c>
      <c r="I8" s="121" t="s">
        <v>648</v>
      </c>
      <c r="J8" s="121" t="s">
        <v>47</v>
      </c>
    </row>
    <row r="9" spans="1:10" ht="39.950000000000003" customHeight="1">
      <c r="A9" s="215">
        <v>25</v>
      </c>
      <c r="B9" s="215" t="s">
        <v>1359</v>
      </c>
      <c r="C9" s="216" t="s">
        <v>54</v>
      </c>
      <c r="D9" s="217">
        <v>42740.772361111114</v>
      </c>
      <c r="E9" s="215">
        <v>11</v>
      </c>
      <c r="F9" s="215" t="s">
        <v>1520</v>
      </c>
      <c r="G9" s="218" t="s">
        <v>1521</v>
      </c>
      <c r="H9" s="219">
        <v>628155.07999999996</v>
      </c>
      <c r="I9" s="219">
        <v>0</v>
      </c>
      <c r="J9" s="219">
        <f t="shared" ref="J9:J72" si="0">+H9+I9</f>
        <v>628155.07999999996</v>
      </c>
    </row>
    <row r="10" spans="1:10" ht="39.950000000000003" customHeight="1">
      <c r="A10" s="215">
        <v>25</v>
      </c>
      <c r="B10" s="215" t="s">
        <v>1359</v>
      </c>
      <c r="C10" s="216" t="s">
        <v>54</v>
      </c>
      <c r="D10" s="217">
        <v>42741.588310185187</v>
      </c>
      <c r="E10" s="215">
        <v>14</v>
      </c>
      <c r="F10" s="215" t="s">
        <v>1520</v>
      </c>
      <c r="G10" s="218" t="s">
        <v>1517</v>
      </c>
      <c r="H10" s="219">
        <v>1785518.4</v>
      </c>
      <c r="I10" s="219">
        <v>0</v>
      </c>
      <c r="J10" s="219">
        <f t="shared" si="0"/>
        <v>1785518.4</v>
      </c>
    </row>
    <row r="11" spans="1:10" ht="39.950000000000003" customHeight="1">
      <c r="A11" s="215">
        <v>290</v>
      </c>
      <c r="B11" s="215" t="s">
        <v>1359</v>
      </c>
      <c r="C11" s="216" t="s">
        <v>158</v>
      </c>
      <c r="D11" s="217">
        <v>42762.629108796296</v>
      </c>
      <c r="E11" s="215">
        <v>272</v>
      </c>
      <c r="F11" s="215" t="s">
        <v>1468</v>
      </c>
      <c r="G11" s="218" t="s">
        <v>1554</v>
      </c>
      <c r="H11" s="219">
        <v>3753.59</v>
      </c>
      <c r="I11" s="219">
        <v>0</v>
      </c>
      <c r="J11" s="219">
        <f t="shared" si="0"/>
        <v>3753.59</v>
      </c>
    </row>
    <row r="12" spans="1:10" ht="39.950000000000003" customHeight="1">
      <c r="A12" s="215" t="s">
        <v>626</v>
      </c>
      <c r="B12" s="215" t="s">
        <v>1359</v>
      </c>
      <c r="C12" s="216" t="s">
        <v>72</v>
      </c>
      <c r="D12" s="217">
        <v>42762.809016203704</v>
      </c>
      <c r="E12" s="215">
        <v>282</v>
      </c>
      <c r="F12" s="215" t="s">
        <v>1503</v>
      </c>
      <c r="G12" s="218" t="s">
        <v>1564</v>
      </c>
      <c r="H12" s="219">
        <v>191.62</v>
      </c>
      <c r="I12" s="219">
        <v>0</v>
      </c>
      <c r="J12" s="219">
        <f t="shared" si="0"/>
        <v>191.62</v>
      </c>
    </row>
    <row r="13" spans="1:10" ht="39.950000000000003" customHeight="1">
      <c r="A13" s="215" t="s">
        <v>626</v>
      </c>
      <c r="B13" s="215" t="s">
        <v>1359</v>
      </c>
      <c r="C13" s="216" t="s">
        <v>72</v>
      </c>
      <c r="D13" s="217">
        <v>42768.382986111115</v>
      </c>
      <c r="E13" s="215">
        <v>381</v>
      </c>
      <c r="F13" s="215" t="s">
        <v>1503</v>
      </c>
      <c r="G13" s="218" t="s">
        <v>1569</v>
      </c>
      <c r="H13" s="219">
        <v>72.2</v>
      </c>
      <c r="I13" s="219">
        <v>0</v>
      </c>
      <c r="J13" s="219">
        <f t="shared" si="0"/>
        <v>72.2</v>
      </c>
    </row>
    <row r="14" spans="1:10" ht="39.950000000000003" customHeight="1">
      <c r="A14" s="215" t="s">
        <v>626</v>
      </c>
      <c r="B14" s="215" t="s">
        <v>1359</v>
      </c>
      <c r="C14" s="216" t="s">
        <v>72</v>
      </c>
      <c r="D14" s="217">
        <v>42769.511446759258</v>
      </c>
      <c r="E14" s="215">
        <v>477</v>
      </c>
      <c r="F14" s="215" t="s">
        <v>1503</v>
      </c>
      <c r="G14" s="218" t="s">
        <v>1562</v>
      </c>
      <c r="H14" s="219">
        <v>91.35</v>
      </c>
      <c r="I14" s="219">
        <v>0</v>
      </c>
      <c r="J14" s="219">
        <f t="shared" si="0"/>
        <v>91.35</v>
      </c>
    </row>
    <row r="15" spans="1:10" ht="39.950000000000003" customHeight="1">
      <c r="A15" s="215" t="s">
        <v>626</v>
      </c>
      <c r="B15" s="215" t="s">
        <v>1359</v>
      </c>
      <c r="C15" s="216" t="s">
        <v>72</v>
      </c>
      <c r="D15" s="217">
        <v>42769.637662037036</v>
      </c>
      <c r="E15" s="215">
        <v>522</v>
      </c>
      <c r="F15" s="215" t="s">
        <v>1503</v>
      </c>
      <c r="G15" s="218" t="s">
        <v>1558</v>
      </c>
      <c r="H15" s="219">
        <v>1356.29</v>
      </c>
      <c r="I15" s="219">
        <v>0</v>
      </c>
      <c r="J15" s="219">
        <f t="shared" si="0"/>
        <v>1356.29</v>
      </c>
    </row>
    <row r="16" spans="1:10" ht="39.950000000000003" customHeight="1">
      <c r="A16" s="215" t="s">
        <v>626</v>
      </c>
      <c r="B16" s="215" t="s">
        <v>1359</v>
      </c>
      <c r="C16" s="216" t="s">
        <v>72</v>
      </c>
      <c r="D16" s="217">
        <v>42769.637731481482</v>
      </c>
      <c r="E16" s="215">
        <v>523</v>
      </c>
      <c r="F16" s="215" t="s">
        <v>1503</v>
      </c>
      <c r="G16" s="218" t="s">
        <v>1564</v>
      </c>
      <c r="H16" s="219">
        <v>1669.03</v>
      </c>
      <c r="I16" s="219">
        <v>0</v>
      </c>
      <c r="J16" s="219">
        <f t="shared" si="0"/>
        <v>1669.03</v>
      </c>
    </row>
    <row r="17" spans="1:10" ht="39.950000000000003" customHeight="1">
      <c r="A17" s="215" t="s">
        <v>626</v>
      </c>
      <c r="B17" s="215" t="s">
        <v>1359</v>
      </c>
      <c r="C17" s="216" t="s">
        <v>72</v>
      </c>
      <c r="D17" s="217">
        <v>42769.637777777782</v>
      </c>
      <c r="E17" s="215">
        <v>524</v>
      </c>
      <c r="F17" s="215" t="s">
        <v>1503</v>
      </c>
      <c r="G17" s="218" t="s">
        <v>1549</v>
      </c>
      <c r="H17" s="219">
        <v>119.9</v>
      </c>
      <c r="I17" s="219">
        <v>0</v>
      </c>
      <c r="J17" s="219">
        <f t="shared" si="0"/>
        <v>119.9</v>
      </c>
    </row>
    <row r="18" spans="1:10" ht="39.950000000000003" customHeight="1">
      <c r="A18" s="215" t="s">
        <v>626</v>
      </c>
      <c r="B18" s="215" t="s">
        <v>1359</v>
      </c>
      <c r="C18" s="216" t="s">
        <v>72</v>
      </c>
      <c r="D18" s="217">
        <v>42769.637824074074</v>
      </c>
      <c r="E18" s="215">
        <v>525</v>
      </c>
      <c r="F18" s="215" t="s">
        <v>1503</v>
      </c>
      <c r="G18" s="218" t="s">
        <v>1550</v>
      </c>
      <c r="H18" s="219">
        <v>84.15</v>
      </c>
      <c r="I18" s="219">
        <v>0</v>
      </c>
      <c r="J18" s="219">
        <f t="shared" si="0"/>
        <v>84.15</v>
      </c>
    </row>
    <row r="19" spans="1:10" ht="39.950000000000003" customHeight="1">
      <c r="A19" s="215" t="s">
        <v>626</v>
      </c>
      <c r="B19" s="215" t="s">
        <v>1359</v>
      </c>
      <c r="C19" s="216" t="s">
        <v>72</v>
      </c>
      <c r="D19" s="217">
        <v>42769.637881944444</v>
      </c>
      <c r="E19" s="215">
        <v>526</v>
      </c>
      <c r="F19" s="215" t="s">
        <v>1503</v>
      </c>
      <c r="G19" s="218" t="s">
        <v>1565</v>
      </c>
      <c r="H19" s="219">
        <v>1159.93</v>
      </c>
      <c r="I19" s="219">
        <v>0</v>
      </c>
      <c r="J19" s="219">
        <f t="shared" si="0"/>
        <v>1159.93</v>
      </c>
    </row>
    <row r="20" spans="1:10" ht="39.950000000000003" customHeight="1">
      <c r="A20" s="215" t="s">
        <v>626</v>
      </c>
      <c r="B20" s="215" t="s">
        <v>1359</v>
      </c>
      <c r="C20" s="216" t="s">
        <v>72</v>
      </c>
      <c r="D20" s="217">
        <v>42776.754270833335</v>
      </c>
      <c r="E20" s="215">
        <v>682</v>
      </c>
      <c r="F20" s="215" t="s">
        <v>1577</v>
      </c>
      <c r="G20" s="218" t="s">
        <v>1528</v>
      </c>
      <c r="H20" s="219">
        <v>5009</v>
      </c>
      <c r="I20" s="219">
        <v>0</v>
      </c>
      <c r="J20" s="219">
        <f t="shared" si="0"/>
        <v>5009</v>
      </c>
    </row>
    <row r="21" spans="1:10" ht="39.950000000000003" customHeight="1">
      <c r="A21" s="215" t="s">
        <v>626</v>
      </c>
      <c r="B21" s="215" t="s">
        <v>1359</v>
      </c>
      <c r="C21" s="216" t="s">
        <v>72</v>
      </c>
      <c r="D21" s="217">
        <v>42779.408587962964</v>
      </c>
      <c r="E21" s="215">
        <v>683</v>
      </c>
      <c r="F21" s="215" t="s">
        <v>1503</v>
      </c>
      <c r="G21" s="218" t="s">
        <v>1572</v>
      </c>
      <c r="H21" s="219">
        <v>24122.05</v>
      </c>
      <c r="I21" s="219">
        <v>0</v>
      </c>
      <c r="J21" s="219">
        <f t="shared" si="0"/>
        <v>24122.05</v>
      </c>
    </row>
    <row r="22" spans="1:10" ht="39.950000000000003" customHeight="1">
      <c r="A22" s="215" t="s">
        <v>626</v>
      </c>
      <c r="B22" s="215" t="s">
        <v>1359</v>
      </c>
      <c r="C22" s="216" t="s">
        <v>72</v>
      </c>
      <c r="D22" s="217">
        <v>42779.408668981487</v>
      </c>
      <c r="E22" s="215">
        <v>684</v>
      </c>
      <c r="F22" s="215" t="s">
        <v>1503</v>
      </c>
      <c r="G22" s="218" t="s">
        <v>1573</v>
      </c>
      <c r="H22" s="219">
        <v>6.44</v>
      </c>
      <c r="I22" s="219">
        <v>0</v>
      </c>
      <c r="J22" s="219">
        <f t="shared" si="0"/>
        <v>6.44</v>
      </c>
    </row>
    <row r="23" spans="1:10" ht="39.950000000000003" customHeight="1">
      <c r="A23" s="215">
        <v>249</v>
      </c>
      <c r="B23" s="215" t="s">
        <v>1359</v>
      </c>
      <c r="C23" s="216" t="s">
        <v>139</v>
      </c>
      <c r="D23" s="217">
        <v>42781.461562500001</v>
      </c>
      <c r="E23" s="215">
        <v>741</v>
      </c>
      <c r="F23" s="215" t="s">
        <v>1551</v>
      </c>
      <c r="G23" s="218" t="s">
        <v>1524</v>
      </c>
      <c r="H23" s="219">
        <v>216500</v>
      </c>
      <c r="I23" s="219">
        <v>0</v>
      </c>
      <c r="J23" s="219">
        <f t="shared" si="0"/>
        <v>216500</v>
      </c>
    </row>
    <row r="24" spans="1:10" ht="39.950000000000003" customHeight="1">
      <c r="A24" s="215" t="s">
        <v>626</v>
      </c>
      <c r="B24" s="215" t="s">
        <v>1359</v>
      </c>
      <c r="C24" s="216" t="s">
        <v>72</v>
      </c>
      <c r="D24" s="217">
        <v>42781.461736111116</v>
      </c>
      <c r="E24" s="215">
        <v>742</v>
      </c>
      <c r="F24" s="215" t="s">
        <v>1503</v>
      </c>
      <c r="G24" s="218" t="s">
        <v>1566</v>
      </c>
      <c r="H24" s="219">
        <v>26.63</v>
      </c>
      <c r="I24" s="219">
        <v>0</v>
      </c>
      <c r="J24" s="219">
        <f t="shared" si="0"/>
        <v>26.63</v>
      </c>
    </row>
    <row r="25" spans="1:10" ht="39.950000000000003" customHeight="1">
      <c r="A25" s="215" t="s">
        <v>626</v>
      </c>
      <c r="B25" s="215" t="s">
        <v>1359</v>
      </c>
      <c r="C25" s="216" t="s">
        <v>72</v>
      </c>
      <c r="D25" s="217">
        <v>42781.461886574078</v>
      </c>
      <c r="E25" s="215">
        <v>743</v>
      </c>
      <c r="F25" s="215" t="s">
        <v>1503</v>
      </c>
      <c r="G25" s="218" t="s">
        <v>1510</v>
      </c>
      <c r="H25" s="219">
        <v>448.51</v>
      </c>
      <c r="I25" s="219">
        <v>0</v>
      </c>
      <c r="J25" s="219">
        <f t="shared" si="0"/>
        <v>448.51</v>
      </c>
    </row>
    <row r="26" spans="1:10" ht="39.950000000000003" customHeight="1">
      <c r="A26" s="215" t="s">
        <v>626</v>
      </c>
      <c r="B26" s="215" t="s">
        <v>1359</v>
      </c>
      <c r="C26" s="216" t="s">
        <v>72</v>
      </c>
      <c r="D26" s="217">
        <v>42781.462037037039</v>
      </c>
      <c r="E26" s="215">
        <v>744</v>
      </c>
      <c r="F26" s="215" t="s">
        <v>1503</v>
      </c>
      <c r="G26" s="218" t="s">
        <v>1567</v>
      </c>
      <c r="H26" s="219">
        <v>105.82</v>
      </c>
      <c r="I26" s="219">
        <v>0</v>
      </c>
      <c r="J26" s="219">
        <f t="shared" si="0"/>
        <v>105.82</v>
      </c>
    </row>
    <row r="27" spans="1:10" ht="39.950000000000003" customHeight="1">
      <c r="A27" s="215" t="s">
        <v>626</v>
      </c>
      <c r="B27" s="215" t="s">
        <v>1359</v>
      </c>
      <c r="C27" s="216" t="s">
        <v>72</v>
      </c>
      <c r="D27" s="217">
        <v>42781.462222222224</v>
      </c>
      <c r="E27" s="215">
        <v>745</v>
      </c>
      <c r="F27" s="215" t="s">
        <v>1503</v>
      </c>
      <c r="G27" s="218" t="s">
        <v>1574</v>
      </c>
      <c r="H27" s="219">
        <v>3491.84</v>
      </c>
      <c r="I27" s="219">
        <v>0</v>
      </c>
      <c r="J27" s="219">
        <f t="shared" si="0"/>
        <v>3491.84</v>
      </c>
    </row>
    <row r="28" spans="1:10" ht="39.950000000000003" customHeight="1">
      <c r="A28" s="215" t="s">
        <v>626</v>
      </c>
      <c r="B28" s="215" t="s">
        <v>1359</v>
      </c>
      <c r="C28" s="216" t="s">
        <v>72</v>
      </c>
      <c r="D28" s="217">
        <v>42781.462418981479</v>
      </c>
      <c r="E28" s="215">
        <v>746</v>
      </c>
      <c r="F28" s="215" t="s">
        <v>1503</v>
      </c>
      <c r="G28" s="218" t="s">
        <v>1560</v>
      </c>
      <c r="H28" s="219">
        <v>134.56</v>
      </c>
      <c r="I28" s="219">
        <v>0</v>
      </c>
      <c r="J28" s="219">
        <f t="shared" si="0"/>
        <v>134.56</v>
      </c>
    </row>
    <row r="29" spans="1:10" ht="39.950000000000003" customHeight="1">
      <c r="A29" s="215" t="s">
        <v>626</v>
      </c>
      <c r="B29" s="215" t="s">
        <v>1359</v>
      </c>
      <c r="C29" s="216" t="s">
        <v>72</v>
      </c>
      <c r="D29" s="217">
        <v>42782.642696759256</v>
      </c>
      <c r="E29" s="215">
        <v>789</v>
      </c>
      <c r="F29" s="215" t="s">
        <v>1503</v>
      </c>
      <c r="G29" s="218" t="s">
        <v>1559</v>
      </c>
      <c r="H29" s="219">
        <v>80</v>
      </c>
      <c r="I29" s="219">
        <v>0</v>
      </c>
      <c r="J29" s="219">
        <f t="shared" si="0"/>
        <v>80</v>
      </c>
    </row>
    <row r="30" spans="1:10" ht="39.950000000000003" customHeight="1">
      <c r="A30" s="215" t="s">
        <v>626</v>
      </c>
      <c r="B30" s="215" t="s">
        <v>1359</v>
      </c>
      <c r="C30" s="216" t="s">
        <v>72</v>
      </c>
      <c r="D30" s="217">
        <v>42782.642789351856</v>
      </c>
      <c r="E30" s="215">
        <v>790</v>
      </c>
      <c r="F30" s="215" t="s">
        <v>1503</v>
      </c>
      <c r="G30" s="218" t="s">
        <v>1558</v>
      </c>
      <c r="H30" s="219">
        <v>80</v>
      </c>
      <c r="I30" s="219">
        <v>0</v>
      </c>
      <c r="J30" s="219">
        <f t="shared" si="0"/>
        <v>80</v>
      </c>
    </row>
    <row r="31" spans="1:10" ht="39.950000000000003" customHeight="1">
      <c r="A31" s="215" t="s">
        <v>626</v>
      </c>
      <c r="B31" s="215" t="s">
        <v>1359</v>
      </c>
      <c r="C31" s="216" t="s">
        <v>72</v>
      </c>
      <c r="D31" s="217">
        <v>42782.642928240741</v>
      </c>
      <c r="E31" s="215">
        <v>791</v>
      </c>
      <c r="F31" s="215" t="s">
        <v>1503</v>
      </c>
      <c r="G31" s="218" t="s">
        <v>1575</v>
      </c>
      <c r="H31" s="219">
        <v>1089.45</v>
      </c>
      <c r="I31" s="219">
        <v>0</v>
      </c>
      <c r="J31" s="219">
        <f t="shared" si="0"/>
        <v>1089.45</v>
      </c>
    </row>
    <row r="32" spans="1:10" ht="39.950000000000003" customHeight="1">
      <c r="A32" s="215" t="s">
        <v>626</v>
      </c>
      <c r="B32" s="215" t="s">
        <v>1359</v>
      </c>
      <c r="C32" s="216" t="s">
        <v>72</v>
      </c>
      <c r="D32" s="217">
        <v>42782.643067129626</v>
      </c>
      <c r="E32" s="215">
        <v>792</v>
      </c>
      <c r="F32" s="215" t="s">
        <v>1503</v>
      </c>
      <c r="G32" s="218" t="s">
        <v>1549</v>
      </c>
      <c r="H32" s="219">
        <v>732.96</v>
      </c>
      <c r="I32" s="219">
        <v>0</v>
      </c>
      <c r="J32" s="219">
        <f t="shared" si="0"/>
        <v>732.96</v>
      </c>
    </row>
    <row r="33" spans="1:10" ht="39.950000000000003" customHeight="1">
      <c r="A33" s="215" t="s">
        <v>626</v>
      </c>
      <c r="B33" s="215" t="s">
        <v>1359</v>
      </c>
      <c r="C33" s="216" t="s">
        <v>72</v>
      </c>
      <c r="D33" s="217">
        <v>42782.643229166672</v>
      </c>
      <c r="E33" s="215">
        <v>793</v>
      </c>
      <c r="F33" s="215" t="s">
        <v>1503</v>
      </c>
      <c r="G33" s="218" t="s">
        <v>1576</v>
      </c>
      <c r="H33" s="219">
        <v>4878.55</v>
      </c>
      <c r="I33" s="219">
        <v>0</v>
      </c>
      <c r="J33" s="219">
        <f t="shared" si="0"/>
        <v>4878.55</v>
      </c>
    </row>
    <row r="34" spans="1:10" ht="39.950000000000003" customHeight="1">
      <c r="A34" s="215">
        <v>213</v>
      </c>
      <c r="B34" s="215" t="s">
        <v>1359</v>
      </c>
      <c r="C34" s="216" t="s">
        <v>124</v>
      </c>
      <c r="D34" s="217">
        <v>42783.739155092597</v>
      </c>
      <c r="E34" s="215">
        <v>819</v>
      </c>
      <c r="F34" s="215" t="s">
        <v>1548</v>
      </c>
      <c r="G34" s="218" t="s">
        <v>1547</v>
      </c>
      <c r="H34" s="219">
        <v>114</v>
      </c>
      <c r="I34" s="219">
        <v>0</v>
      </c>
      <c r="J34" s="219">
        <f t="shared" si="0"/>
        <v>114</v>
      </c>
    </row>
    <row r="35" spans="1:10" ht="39.950000000000003" customHeight="1">
      <c r="A35" s="215">
        <v>290</v>
      </c>
      <c r="B35" s="215" t="s">
        <v>1464</v>
      </c>
      <c r="C35" s="216" t="s">
        <v>158</v>
      </c>
      <c r="D35" s="217">
        <v>42788.632407407407</v>
      </c>
      <c r="E35" s="215">
        <v>885</v>
      </c>
      <c r="F35" s="215" t="s">
        <v>1502</v>
      </c>
      <c r="G35" s="218" t="s">
        <v>1555</v>
      </c>
      <c r="H35" s="219">
        <v>417</v>
      </c>
      <c r="I35" s="219">
        <v>0</v>
      </c>
      <c r="J35" s="219">
        <f t="shared" si="0"/>
        <v>417</v>
      </c>
    </row>
    <row r="36" spans="1:10" ht="39.950000000000003" customHeight="1">
      <c r="A36" s="215">
        <v>290</v>
      </c>
      <c r="B36" s="215" t="s">
        <v>1465</v>
      </c>
      <c r="C36" s="216" t="s">
        <v>158</v>
      </c>
      <c r="D36" s="217">
        <v>42788.632476851853</v>
      </c>
      <c r="E36" s="215">
        <v>886</v>
      </c>
      <c r="F36" s="215" t="s">
        <v>1556</v>
      </c>
      <c r="G36" s="218" t="s">
        <v>1557</v>
      </c>
      <c r="H36" s="219">
        <v>228.7</v>
      </c>
      <c r="I36" s="219">
        <v>0</v>
      </c>
      <c r="J36" s="219">
        <f t="shared" si="0"/>
        <v>228.7</v>
      </c>
    </row>
    <row r="37" spans="1:10" ht="39.950000000000003" customHeight="1">
      <c r="A37" s="215" t="s">
        <v>626</v>
      </c>
      <c r="B37" s="215" t="s">
        <v>1359</v>
      </c>
      <c r="C37" s="216" t="s">
        <v>72</v>
      </c>
      <c r="D37" s="217">
        <v>42788.722557870366</v>
      </c>
      <c r="E37" s="215">
        <v>895</v>
      </c>
      <c r="F37" s="215" t="s">
        <v>1503</v>
      </c>
      <c r="G37" s="218" t="s">
        <v>1553</v>
      </c>
      <c r="H37" s="219">
        <v>405.47</v>
      </c>
      <c r="I37" s="219">
        <v>0</v>
      </c>
      <c r="J37" s="219">
        <f t="shared" si="0"/>
        <v>405.47</v>
      </c>
    </row>
    <row r="38" spans="1:10" ht="39.950000000000003" customHeight="1">
      <c r="A38" s="215">
        <v>25</v>
      </c>
      <c r="B38" s="215" t="s">
        <v>1359</v>
      </c>
      <c r="C38" s="216" t="s">
        <v>54</v>
      </c>
      <c r="D38" s="217">
        <v>42796.516134259262</v>
      </c>
      <c r="E38" s="215">
        <v>934</v>
      </c>
      <c r="F38" s="215" t="s">
        <v>1520</v>
      </c>
      <c r="G38" s="218" t="s">
        <v>1512</v>
      </c>
      <c r="H38" s="219">
        <v>4482536.45</v>
      </c>
      <c r="I38" s="219">
        <v>0</v>
      </c>
      <c r="J38" s="219">
        <f t="shared" si="0"/>
        <v>4482536.45</v>
      </c>
    </row>
    <row r="39" spans="1:10" ht="39.950000000000003" customHeight="1">
      <c r="A39" s="215">
        <v>78</v>
      </c>
      <c r="B39" s="215" t="s">
        <v>1360</v>
      </c>
      <c r="C39" s="216" t="s">
        <v>8191</v>
      </c>
      <c r="D39" s="217">
        <v>42800.610590277778</v>
      </c>
      <c r="E39" s="215">
        <v>997</v>
      </c>
      <c r="F39" s="215" t="s">
        <v>1501</v>
      </c>
      <c r="G39" s="218" t="s">
        <v>1529</v>
      </c>
      <c r="H39" s="219">
        <v>282340.39</v>
      </c>
      <c r="I39" s="219">
        <v>0</v>
      </c>
      <c r="J39" s="219">
        <f t="shared" si="0"/>
        <v>282340.39</v>
      </c>
    </row>
    <row r="40" spans="1:10" ht="39.950000000000003" customHeight="1">
      <c r="A40" s="215">
        <v>78</v>
      </c>
      <c r="B40" s="215" t="s">
        <v>1360</v>
      </c>
      <c r="C40" s="216" t="s">
        <v>8191</v>
      </c>
      <c r="D40" s="217">
        <v>42800.610833333332</v>
      </c>
      <c r="E40" s="215">
        <v>999</v>
      </c>
      <c r="F40" s="215" t="s">
        <v>1530</v>
      </c>
      <c r="G40" s="218" t="s">
        <v>1531</v>
      </c>
      <c r="H40" s="219">
        <v>157081</v>
      </c>
      <c r="I40" s="219">
        <v>0</v>
      </c>
      <c r="J40" s="219">
        <f t="shared" si="0"/>
        <v>157081</v>
      </c>
    </row>
    <row r="41" spans="1:10" ht="39.950000000000003" customHeight="1">
      <c r="A41" s="215">
        <v>78</v>
      </c>
      <c r="B41" s="215" t="s">
        <v>1360</v>
      </c>
      <c r="C41" s="216" t="s">
        <v>8191</v>
      </c>
      <c r="D41" s="217">
        <v>42800.61100694444</v>
      </c>
      <c r="E41" s="215">
        <v>1000</v>
      </c>
      <c r="F41" s="215" t="s">
        <v>1532</v>
      </c>
      <c r="G41" s="218" t="s">
        <v>1533</v>
      </c>
      <c r="H41" s="219">
        <v>2777471.05</v>
      </c>
      <c r="I41" s="219">
        <v>0</v>
      </c>
      <c r="J41" s="219">
        <f t="shared" si="0"/>
        <v>2777471.05</v>
      </c>
    </row>
    <row r="42" spans="1:10" ht="39.950000000000003" customHeight="1">
      <c r="A42" s="215">
        <v>78</v>
      </c>
      <c r="B42" s="215" t="s">
        <v>1360</v>
      </c>
      <c r="C42" s="216" t="s">
        <v>8191</v>
      </c>
      <c r="D42" s="217">
        <v>42800.611122685186</v>
      </c>
      <c r="E42" s="215">
        <v>1001</v>
      </c>
      <c r="F42" s="215" t="s">
        <v>1534</v>
      </c>
      <c r="G42" s="218" t="s">
        <v>1535</v>
      </c>
      <c r="H42" s="219">
        <v>4646079.3099999996</v>
      </c>
      <c r="I42" s="219">
        <v>0</v>
      </c>
      <c r="J42" s="219">
        <f t="shared" si="0"/>
        <v>4646079.3099999996</v>
      </c>
    </row>
    <row r="43" spans="1:10" ht="39.950000000000003" customHeight="1">
      <c r="A43" s="215">
        <v>78</v>
      </c>
      <c r="B43" s="215" t="s">
        <v>1360</v>
      </c>
      <c r="C43" s="216" t="s">
        <v>8191</v>
      </c>
      <c r="D43" s="217">
        <v>42800.611342592594</v>
      </c>
      <c r="E43" s="215">
        <v>1003</v>
      </c>
      <c r="F43" s="215" t="s">
        <v>1504</v>
      </c>
      <c r="G43" s="218" t="s">
        <v>1536</v>
      </c>
      <c r="H43" s="219">
        <v>544946</v>
      </c>
      <c r="I43" s="219">
        <v>0</v>
      </c>
      <c r="J43" s="219">
        <f t="shared" si="0"/>
        <v>544946</v>
      </c>
    </row>
    <row r="44" spans="1:10" ht="39.950000000000003" customHeight="1">
      <c r="A44" s="215">
        <v>78</v>
      </c>
      <c r="B44" s="215" t="s">
        <v>1360</v>
      </c>
      <c r="C44" s="216" t="s">
        <v>8191</v>
      </c>
      <c r="D44" s="217">
        <v>42800.611446759256</v>
      </c>
      <c r="E44" s="215">
        <v>1004</v>
      </c>
      <c r="F44" s="215" t="s">
        <v>1537</v>
      </c>
      <c r="G44" s="218" t="s">
        <v>1538</v>
      </c>
      <c r="H44" s="219">
        <v>444255.16</v>
      </c>
      <c r="I44" s="219">
        <v>0</v>
      </c>
      <c r="J44" s="219">
        <f t="shared" si="0"/>
        <v>444255.16</v>
      </c>
    </row>
    <row r="45" spans="1:10" ht="39.950000000000003" customHeight="1">
      <c r="A45" s="215" t="s">
        <v>626</v>
      </c>
      <c r="B45" s="215" t="s">
        <v>1359</v>
      </c>
      <c r="C45" s="216" t="s">
        <v>72</v>
      </c>
      <c r="D45" s="217">
        <v>42801.478020833332</v>
      </c>
      <c r="E45" s="215">
        <v>1033</v>
      </c>
      <c r="F45" s="215" t="s">
        <v>1578</v>
      </c>
      <c r="G45" s="218" t="s">
        <v>1514</v>
      </c>
      <c r="H45" s="219">
        <v>4100000</v>
      </c>
      <c r="I45" s="219">
        <v>0</v>
      </c>
      <c r="J45" s="219">
        <f t="shared" si="0"/>
        <v>4100000</v>
      </c>
    </row>
    <row r="46" spans="1:10" ht="39.950000000000003" customHeight="1">
      <c r="A46" s="215" t="s">
        <v>626</v>
      </c>
      <c r="B46" s="215" t="s">
        <v>1359</v>
      </c>
      <c r="C46" s="216" t="s">
        <v>72</v>
      </c>
      <c r="D46" s="217">
        <v>42807.616875</v>
      </c>
      <c r="E46" s="215">
        <v>1230</v>
      </c>
      <c r="F46" s="215" t="s">
        <v>1503</v>
      </c>
      <c r="G46" s="218" t="s">
        <v>1570</v>
      </c>
      <c r="H46" s="219">
        <v>286.56</v>
      </c>
      <c r="I46" s="219">
        <v>0</v>
      </c>
      <c r="J46" s="219">
        <f t="shared" si="0"/>
        <v>286.56</v>
      </c>
    </row>
    <row r="47" spans="1:10" ht="39.950000000000003" customHeight="1">
      <c r="A47" s="215" t="s">
        <v>626</v>
      </c>
      <c r="B47" s="215" t="s">
        <v>1359</v>
      </c>
      <c r="C47" s="216" t="s">
        <v>72</v>
      </c>
      <c r="D47" s="217">
        <v>42807.616944444446</v>
      </c>
      <c r="E47" s="215">
        <v>1231</v>
      </c>
      <c r="F47" s="215" t="s">
        <v>1503</v>
      </c>
      <c r="G47" s="218" t="s">
        <v>1571</v>
      </c>
      <c r="H47" s="219">
        <v>378.02</v>
      </c>
      <c r="I47" s="219">
        <v>0</v>
      </c>
      <c r="J47" s="219">
        <f t="shared" si="0"/>
        <v>378.02</v>
      </c>
    </row>
    <row r="48" spans="1:10" ht="39.950000000000003" customHeight="1">
      <c r="A48" s="215" t="s">
        <v>626</v>
      </c>
      <c r="B48" s="215" t="s">
        <v>1359</v>
      </c>
      <c r="C48" s="216" t="s">
        <v>72</v>
      </c>
      <c r="D48" s="217">
        <v>42807.617349537039</v>
      </c>
      <c r="E48" s="215">
        <v>1235</v>
      </c>
      <c r="F48" s="215" t="s">
        <v>1503</v>
      </c>
      <c r="G48" s="218" t="s">
        <v>1558</v>
      </c>
      <c r="H48" s="219">
        <v>40</v>
      </c>
      <c r="I48" s="219">
        <v>0</v>
      </c>
      <c r="J48" s="219">
        <f t="shared" si="0"/>
        <v>40</v>
      </c>
    </row>
    <row r="49" spans="1:10" ht="39.950000000000003" customHeight="1">
      <c r="A49" s="215">
        <v>66</v>
      </c>
      <c r="B49" s="215" t="s">
        <v>1360</v>
      </c>
      <c r="C49" s="216" t="s">
        <v>64</v>
      </c>
      <c r="D49" s="217">
        <v>42809.404178240744</v>
      </c>
      <c r="E49" s="215">
        <v>1275</v>
      </c>
      <c r="F49" s="215" t="s">
        <v>1526</v>
      </c>
      <c r="G49" s="218" t="s">
        <v>1519</v>
      </c>
      <c r="H49" s="219">
        <v>87992</v>
      </c>
      <c r="I49" s="219">
        <v>0</v>
      </c>
      <c r="J49" s="219">
        <f t="shared" si="0"/>
        <v>87992</v>
      </c>
    </row>
    <row r="50" spans="1:10" ht="39.950000000000003" customHeight="1">
      <c r="A50" s="215">
        <v>10</v>
      </c>
      <c r="B50" s="215" t="s">
        <v>1359</v>
      </c>
      <c r="C50" s="216" t="s">
        <v>50</v>
      </c>
      <c r="D50" s="217">
        <v>42809.523321759261</v>
      </c>
      <c r="E50" s="215">
        <v>1294</v>
      </c>
      <c r="F50" s="215" t="s">
        <v>1507</v>
      </c>
      <c r="G50" s="218" t="s">
        <v>1508</v>
      </c>
      <c r="H50" s="219">
        <v>11405.57</v>
      </c>
      <c r="I50" s="219">
        <v>0</v>
      </c>
      <c r="J50" s="219">
        <f t="shared" si="0"/>
        <v>11405.57</v>
      </c>
    </row>
    <row r="51" spans="1:10" ht="39.950000000000003" customHeight="1">
      <c r="A51" s="215">
        <v>51</v>
      </c>
      <c r="B51" s="215" t="s">
        <v>1359</v>
      </c>
      <c r="C51" s="216" t="s">
        <v>62</v>
      </c>
      <c r="D51" s="217">
        <v>42816.710219907407</v>
      </c>
      <c r="E51" s="215">
        <v>1417</v>
      </c>
      <c r="F51" s="215" t="s">
        <v>1525</v>
      </c>
      <c r="G51" s="218" t="s">
        <v>1523</v>
      </c>
      <c r="H51" s="219">
        <v>477302.06</v>
      </c>
      <c r="I51" s="219">
        <v>0</v>
      </c>
      <c r="J51" s="219">
        <f t="shared" si="0"/>
        <v>477302.06</v>
      </c>
    </row>
    <row r="52" spans="1:10" ht="39.950000000000003" customHeight="1">
      <c r="A52" s="215" t="s">
        <v>626</v>
      </c>
      <c r="B52" s="215" t="s">
        <v>1359</v>
      </c>
      <c r="C52" s="216" t="s">
        <v>72</v>
      </c>
      <c r="D52" s="217">
        <v>42817.831006944441</v>
      </c>
      <c r="E52" s="215">
        <v>1475</v>
      </c>
      <c r="F52" s="215" t="s">
        <v>1503</v>
      </c>
      <c r="G52" s="218" t="s">
        <v>1568</v>
      </c>
      <c r="H52" s="219">
        <v>285.25</v>
      </c>
      <c r="I52" s="219">
        <v>0</v>
      </c>
      <c r="J52" s="219">
        <f t="shared" si="0"/>
        <v>285.25</v>
      </c>
    </row>
    <row r="53" spans="1:10" ht="39.950000000000003" customHeight="1">
      <c r="A53" s="215" t="s">
        <v>626</v>
      </c>
      <c r="B53" s="215" t="s">
        <v>1359</v>
      </c>
      <c r="C53" s="216" t="s">
        <v>72</v>
      </c>
      <c r="D53" s="217">
        <v>42821.730879629627</v>
      </c>
      <c r="E53" s="215">
        <v>1512</v>
      </c>
      <c r="F53" s="215" t="s">
        <v>1578</v>
      </c>
      <c r="G53" s="218" t="s">
        <v>1515</v>
      </c>
      <c r="H53" s="219">
        <v>3850000</v>
      </c>
      <c r="I53" s="219">
        <v>0</v>
      </c>
      <c r="J53" s="219">
        <f t="shared" si="0"/>
        <v>3850000</v>
      </c>
    </row>
    <row r="54" spans="1:10" ht="39.950000000000003" customHeight="1">
      <c r="A54" s="215">
        <v>16</v>
      </c>
      <c r="B54" s="215" t="s">
        <v>1359</v>
      </c>
      <c r="C54" s="216" t="s">
        <v>52</v>
      </c>
      <c r="D54" s="217">
        <v>42831</v>
      </c>
      <c r="E54" s="215" t="s">
        <v>14035</v>
      </c>
      <c r="F54" s="215" t="s">
        <v>14036</v>
      </c>
      <c r="G54" s="218" t="s">
        <v>14037</v>
      </c>
      <c r="H54" s="219">
        <v>2000000</v>
      </c>
      <c r="I54" s="219">
        <v>0</v>
      </c>
      <c r="J54" s="219">
        <f t="shared" si="0"/>
        <v>2000000</v>
      </c>
    </row>
    <row r="55" spans="1:10" ht="39.950000000000003" customHeight="1">
      <c r="A55" s="215" t="s">
        <v>626</v>
      </c>
      <c r="B55" s="215" t="s">
        <v>1359</v>
      </c>
      <c r="C55" s="216" t="s">
        <v>72</v>
      </c>
      <c r="D55" s="217" t="s">
        <v>14038</v>
      </c>
      <c r="E55" s="215" t="s">
        <v>14039</v>
      </c>
      <c r="F55" s="215" t="s">
        <v>1503</v>
      </c>
      <c r="G55" s="218" t="s">
        <v>14040</v>
      </c>
      <c r="H55" s="219">
        <v>374.25</v>
      </c>
      <c r="I55" s="219">
        <v>0</v>
      </c>
      <c r="J55" s="219">
        <f t="shared" si="0"/>
        <v>374.25</v>
      </c>
    </row>
    <row r="56" spans="1:10" ht="39.950000000000003" customHeight="1">
      <c r="A56" s="215">
        <v>50</v>
      </c>
      <c r="B56" s="215" t="s">
        <v>1359</v>
      </c>
      <c r="C56" s="216" t="s">
        <v>61</v>
      </c>
      <c r="D56" s="217" t="s">
        <v>14041</v>
      </c>
      <c r="E56" s="215" t="s">
        <v>14042</v>
      </c>
      <c r="F56" s="215" t="s">
        <v>14043</v>
      </c>
      <c r="G56" s="218" t="s">
        <v>14044</v>
      </c>
      <c r="H56" s="219">
        <v>101759.2</v>
      </c>
      <c r="I56" s="219">
        <v>0</v>
      </c>
      <c r="J56" s="219">
        <f t="shared" si="0"/>
        <v>101759.2</v>
      </c>
    </row>
    <row r="57" spans="1:10" ht="39.950000000000003" customHeight="1">
      <c r="A57" s="215">
        <v>50</v>
      </c>
      <c r="B57" s="215" t="s">
        <v>1359</v>
      </c>
      <c r="C57" s="216" t="s">
        <v>61</v>
      </c>
      <c r="D57" s="217" t="s">
        <v>14045</v>
      </c>
      <c r="E57" s="215" t="s">
        <v>14046</v>
      </c>
      <c r="F57" s="215" t="s">
        <v>14047</v>
      </c>
      <c r="G57" s="218" t="s">
        <v>14048</v>
      </c>
      <c r="H57" s="219">
        <v>436491.85</v>
      </c>
      <c r="I57" s="219">
        <v>0</v>
      </c>
      <c r="J57" s="219">
        <f t="shared" si="0"/>
        <v>436491.85</v>
      </c>
    </row>
    <row r="58" spans="1:10" ht="39.950000000000003" customHeight="1">
      <c r="A58" s="215">
        <v>340</v>
      </c>
      <c r="B58" s="215" t="s">
        <v>1359</v>
      </c>
      <c r="C58" s="216" t="s">
        <v>183</v>
      </c>
      <c r="D58" s="217" t="s">
        <v>14049</v>
      </c>
      <c r="E58" s="215" t="s">
        <v>14050</v>
      </c>
      <c r="F58" s="215" t="s">
        <v>14051</v>
      </c>
      <c r="G58" s="218" t="s">
        <v>14052</v>
      </c>
      <c r="H58" s="219">
        <v>13016.64</v>
      </c>
      <c r="I58" s="219">
        <v>0</v>
      </c>
      <c r="J58" s="219">
        <f t="shared" si="0"/>
        <v>13016.64</v>
      </c>
    </row>
    <row r="59" spans="1:10" ht="39.950000000000003" customHeight="1">
      <c r="A59" s="215">
        <v>582</v>
      </c>
      <c r="B59" s="215" t="s">
        <v>1359</v>
      </c>
      <c r="C59" s="216" t="s">
        <v>228</v>
      </c>
      <c r="D59" s="217" t="s">
        <v>14053</v>
      </c>
      <c r="E59" s="215" t="s">
        <v>14054</v>
      </c>
      <c r="F59" s="215" t="s">
        <v>14055</v>
      </c>
      <c r="G59" s="218" t="s">
        <v>14056</v>
      </c>
      <c r="H59" s="219">
        <v>1500000</v>
      </c>
      <c r="I59" s="219">
        <v>0</v>
      </c>
      <c r="J59" s="219">
        <f t="shared" si="0"/>
        <v>1500000</v>
      </c>
    </row>
    <row r="60" spans="1:10" ht="39.950000000000003" customHeight="1">
      <c r="A60" s="215">
        <v>574</v>
      </c>
      <c r="B60" s="215" t="s">
        <v>1359</v>
      </c>
      <c r="C60" s="216" t="s">
        <v>221</v>
      </c>
      <c r="D60" s="217" t="s">
        <v>14053</v>
      </c>
      <c r="E60" s="215" t="s">
        <v>14057</v>
      </c>
      <c r="F60" s="215" t="s">
        <v>14058</v>
      </c>
      <c r="G60" s="218" t="s">
        <v>14059</v>
      </c>
      <c r="H60" s="219">
        <v>1000000</v>
      </c>
      <c r="I60" s="219">
        <v>0</v>
      </c>
      <c r="J60" s="219">
        <f t="shared" si="0"/>
        <v>1000000</v>
      </c>
    </row>
    <row r="61" spans="1:10" ht="39.950000000000003" customHeight="1">
      <c r="A61" s="215" t="s">
        <v>626</v>
      </c>
      <c r="B61" s="215" t="s">
        <v>1359</v>
      </c>
      <c r="C61" s="216" t="s">
        <v>72</v>
      </c>
      <c r="D61" s="217" t="s">
        <v>14053</v>
      </c>
      <c r="E61" s="215" t="s">
        <v>14060</v>
      </c>
      <c r="F61" s="215" t="s">
        <v>1503</v>
      </c>
      <c r="G61" s="218" t="s">
        <v>14061</v>
      </c>
      <c r="H61" s="219">
        <v>21.55</v>
      </c>
      <c r="I61" s="219">
        <v>0</v>
      </c>
      <c r="J61" s="219">
        <f t="shared" si="0"/>
        <v>21.55</v>
      </c>
    </row>
    <row r="62" spans="1:10" ht="39.950000000000003" customHeight="1">
      <c r="A62" s="215" t="s">
        <v>626</v>
      </c>
      <c r="B62" s="215" t="s">
        <v>1359</v>
      </c>
      <c r="C62" s="216" t="s">
        <v>72</v>
      </c>
      <c r="D62" s="217" t="s">
        <v>14053</v>
      </c>
      <c r="E62" s="215" t="s">
        <v>14062</v>
      </c>
      <c r="F62" s="215" t="s">
        <v>1503</v>
      </c>
      <c r="G62" s="218" t="s">
        <v>14063</v>
      </c>
      <c r="H62" s="219">
        <v>757.67</v>
      </c>
      <c r="I62" s="219">
        <v>0</v>
      </c>
      <c r="J62" s="219">
        <f t="shared" si="0"/>
        <v>757.67</v>
      </c>
    </row>
    <row r="63" spans="1:10" ht="39.950000000000003" customHeight="1">
      <c r="A63" s="215" t="s">
        <v>626</v>
      </c>
      <c r="B63" s="215" t="s">
        <v>1359</v>
      </c>
      <c r="C63" s="216" t="s">
        <v>72</v>
      </c>
      <c r="D63" s="217" t="s">
        <v>14053</v>
      </c>
      <c r="E63" s="215" t="s">
        <v>14064</v>
      </c>
      <c r="F63" s="215" t="s">
        <v>1503</v>
      </c>
      <c r="G63" s="218" t="s">
        <v>14065</v>
      </c>
      <c r="H63" s="219">
        <v>904.81</v>
      </c>
      <c r="I63" s="219">
        <v>0</v>
      </c>
      <c r="J63" s="219">
        <f t="shared" si="0"/>
        <v>904.81</v>
      </c>
    </row>
    <row r="64" spans="1:10" ht="39.950000000000003" customHeight="1">
      <c r="A64" s="215" t="s">
        <v>626</v>
      </c>
      <c r="B64" s="215" t="s">
        <v>1359</v>
      </c>
      <c r="C64" s="216" t="s">
        <v>72</v>
      </c>
      <c r="D64" s="217" t="s">
        <v>14053</v>
      </c>
      <c r="E64" s="215" t="s">
        <v>14066</v>
      </c>
      <c r="F64" s="215" t="s">
        <v>1503</v>
      </c>
      <c r="G64" s="218" t="s">
        <v>14067</v>
      </c>
      <c r="H64" s="219">
        <v>5.17</v>
      </c>
      <c r="I64" s="219">
        <v>0</v>
      </c>
      <c r="J64" s="219">
        <f t="shared" si="0"/>
        <v>5.17</v>
      </c>
    </row>
    <row r="65" spans="1:10" ht="39.950000000000003" customHeight="1">
      <c r="A65" s="215">
        <v>86</v>
      </c>
      <c r="B65" s="215" t="s">
        <v>1359</v>
      </c>
      <c r="C65" s="216" t="s">
        <v>69</v>
      </c>
      <c r="D65" s="217">
        <v>42740.772361111114</v>
      </c>
      <c r="E65" s="215">
        <v>11</v>
      </c>
      <c r="F65" s="215" t="s">
        <v>1545</v>
      </c>
      <c r="G65" s="218" t="s">
        <v>1521</v>
      </c>
      <c r="H65" s="219">
        <v>0</v>
      </c>
      <c r="I65" s="219">
        <v>628155.07999999996</v>
      </c>
      <c r="J65" s="219">
        <f t="shared" si="0"/>
        <v>628155.07999999996</v>
      </c>
    </row>
    <row r="66" spans="1:10" ht="39.950000000000003" customHeight="1">
      <c r="A66" s="215">
        <v>20</v>
      </c>
      <c r="B66" s="215" t="s">
        <v>1360</v>
      </c>
      <c r="C66" s="216" t="s">
        <v>53</v>
      </c>
      <c r="D66" s="217">
        <v>42741.588310185187</v>
      </c>
      <c r="E66" s="215">
        <v>14</v>
      </c>
      <c r="F66" s="215" t="s">
        <v>1516</v>
      </c>
      <c r="G66" s="218" t="s">
        <v>1517</v>
      </c>
      <c r="H66" s="219">
        <v>0</v>
      </c>
      <c r="I66" s="219">
        <v>1785518.4</v>
      </c>
      <c r="J66" s="219">
        <f t="shared" si="0"/>
        <v>1785518.4</v>
      </c>
    </row>
    <row r="67" spans="1:10" ht="39.950000000000003" customHeight="1">
      <c r="A67" s="215" t="s">
        <v>628</v>
      </c>
      <c r="B67" s="215" t="s">
        <v>1360</v>
      </c>
      <c r="C67" s="216" t="s">
        <v>72</v>
      </c>
      <c r="D67" s="217">
        <v>42762.629108796296</v>
      </c>
      <c r="E67" s="215">
        <v>272</v>
      </c>
      <c r="F67" s="215" t="s">
        <v>1361</v>
      </c>
      <c r="G67" s="218" t="s">
        <v>1554</v>
      </c>
      <c r="H67" s="219">
        <v>0</v>
      </c>
      <c r="I67" s="219">
        <v>3753.59</v>
      </c>
      <c r="J67" s="219">
        <f t="shared" si="0"/>
        <v>3753.59</v>
      </c>
    </row>
    <row r="68" spans="1:10" ht="39.950000000000003" customHeight="1">
      <c r="A68" s="215">
        <v>572</v>
      </c>
      <c r="B68" s="215" t="s">
        <v>1359</v>
      </c>
      <c r="C68" s="216" t="s">
        <v>219</v>
      </c>
      <c r="D68" s="217">
        <v>42762.809016203704</v>
      </c>
      <c r="E68" s="215">
        <v>282</v>
      </c>
      <c r="F68" s="215" t="s">
        <v>1563</v>
      </c>
      <c r="G68" s="218" t="s">
        <v>1564</v>
      </c>
      <c r="H68" s="219">
        <v>0</v>
      </c>
      <c r="I68" s="219">
        <v>191.62</v>
      </c>
      <c r="J68" s="219">
        <f t="shared" si="0"/>
        <v>191.62</v>
      </c>
    </row>
    <row r="69" spans="1:10" ht="39.950000000000003" customHeight="1">
      <c r="A69" s="215">
        <v>574</v>
      </c>
      <c r="B69" s="215" t="s">
        <v>1359</v>
      </c>
      <c r="C69" s="216" t="s">
        <v>221</v>
      </c>
      <c r="D69" s="217">
        <v>42768.382986111115</v>
      </c>
      <c r="E69" s="215">
        <v>381</v>
      </c>
      <c r="F69" s="215" t="s">
        <v>1474</v>
      </c>
      <c r="G69" s="218" t="s">
        <v>1569</v>
      </c>
      <c r="H69" s="219">
        <v>0</v>
      </c>
      <c r="I69" s="219">
        <v>72.2</v>
      </c>
      <c r="J69" s="219">
        <f t="shared" si="0"/>
        <v>72.2</v>
      </c>
    </row>
    <row r="70" spans="1:10" ht="39.950000000000003" customHeight="1">
      <c r="A70" s="215">
        <v>342</v>
      </c>
      <c r="B70" s="215" t="s">
        <v>1359</v>
      </c>
      <c r="C70" s="216" t="s">
        <v>185</v>
      </c>
      <c r="D70" s="217">
        <v>42769.511446759258</v>
      </c>
      <c r="E70" s="215">
        <v>477</v>
      </c>
      <c r="F70" s="215" t="s">
        <v>1561</v>
      </c>
      <c r="G70" s="218" t="s">
        <v>1562</v>
      </c>
      <c r="H70" s="219">
        <v>0</v>
      </c>
      <c r="I70" s="219">
        <v>91.35</v>
      </c>
      <c r="J70" s="219">
        <f t="shared" si="0"/>
        <v>91.35</v>
      </c>
    </row>
    <row r="71" spans="1:10" ht="39.950000000000003" customHeight="1">
      <c r="A71" s="215">
        <v>292</v>
      </c>
      <c r="B71" s="215" t="s">
        <v>1359</v>
      </c>
      <c r="C71" s="216" t="s">
        <v>160</v>
      </c>
      <c r="D71" s="217">
        <v>42769.637662037036</v>
      </c>
      <c r="E71" s="215">
        <v>522</v>
      </c>
      <c r="F71" s="215" t="s">
        <v>1472</v>
      </c>
      <c r="G71" s="218" t="s">
        <v>1558</v>
      </c>
      <c r="H71" s="219">
        <v>0</v>
      </c>
      <c r="I71" s="219">
        <v>1356.29</v>
      </c>
      <c r="J71" s="219">
        <f t="shared" si="0"/>
        <v>1356.29</v>
      </c>
    </row>
    <row r="72" spans="1:10" ht="39.950000000000003" customHeight="1">
      <c r="A72" s="215">
        <v>572</v>
      </c>
      <c r="B72" s="215" t="s">
        <v>1359</v>
      </c>
      <c r="C72" s="216" t="s">
        <v>219</v>
      </c>
      <c r="D72" s="217">
        <v>42769.637731481482</v>
      </c>
      <c r="E72" s="215">
        <v>523</v>
      </c>
      <c r="F72" s="215" t="s">
        <v>1563</v>
      </c>
      <c r="G72" s="218" t="s">
        <v>1564</v>
      </c>
      <c r="H72" s="219">
        <v>0</v>
      </c>
      <c r="I72" s="219">
        <v>1669.03</v>
      </c>
      <c r="J72" s="219">
        <f t="shared" si="0"/>
        <v>1669.03</v>
      </c>
    </row>
    <row r="73" spans="1:10" ht="39.950000000000003" customHeight="1">
      <c r="A73" s="215">
        <v>222</v>
      </c>
      <c r="B73" s="215" t="s">
        <v>1359</v>
      </c>
      <c r="C73" s="216" t="s">
        <v>126</v>
      </c>
      <c r="D73" s="217">
        <v>42769.637777777782</v>
      </c>
      <c r="E73" s="215">
        <v>524</v>
      </c>
      <c r="F73" s="215" t="s">
        <v>1506</v>
      </c>
      <c r="G73" s="218" t="s">
        <v>1549</v>
      </c>
      <c r="H73" s="219">
        <v>0</v>
      </c>
      <c r="I73" s="219">
        <v>119.9</v>
      </c>
      <c r="J73" s="219">
        <f t="shared" ref="J73:J119" si="1">+H73+I73</f>
        <v>119.9</v>
      </c>
    </row>
    <row r="74" spans="1:10" ht="39.950000000000003" customHeight="1">
      <c r="A74" s="215">
        <v>222</v>
      </c>
      <c r="B74" s="215" t="s">
        <v>1359</v>
      </c>
      <c r="C74" s="216" t="s">
        <v>126</v>
      </c>
      <c r="D74" s="217">
        <v>42769.637824074074</v>
      </c>
      <c r="E74" s="215">
        <v>525</v>
      </c>
      <c r="F74" s="215" t="s">
        <v>1506</v>
      </c>
      <c r="G74" s="218" t="s">
        <v>1550</v>
      </c>
      <c r="H74" s="219">
        <v>0</v>
      </c>
      <c r="I74" s="219">
        <v>84.15</v>
      </c>
      <c r="J74" s="219">
        <f t="shared" si="1"/>
        <v>84.15</v>
      </c>
    </row>
    <row r="75" spans="1:10" ht="39.950000000000003" customHeight="1">
      <c r="A75" s="215">
        <v>572</v>
      </c>
      <c r="B75" s="215" t="s">
        <v>1359</v>
      </c>
      <c r="C75" s="216" t="s">
        <v>219</v>
      </c>
      <c r="D75" s="217">
        <v>42769.637881944444</v>
      </c>
      <c r="E75" s="215">
        <v>526</v>
      </c>
      <c r="F75" s="215" t="s">
        <v>1563</v>
      </c>
      <c r="G75" s="218" t="s">
        <v>1565</v>
      </c>
      <c r="H75" s="219">
        <v>0</v>
      </c>
      <c r="I75" s="219">
        <v>1159.93</v>
      </c>
      <c r="J75" s="219">
        <f t="shared" si="1"/>
        <v>1159.93</v>
      </c>
    </row>
    <row r="76" spans="1:10" ht="39.950000000000003" customHeight="1">
      <c r="A76" s="215">
        <v>66</v>
      </c>
      <c r="B76" s="215" t="s">
        <v>1359</v>
      </c>
      <c r="C76" s="216" t="s">
        <v>64</v>
      </c>
      <c r="D76" s="217">
        <v>42776.754270833335</v>
      </c>
      <c r="E76" s="215">
        <v>682</v>
      </c>
      <c r="F76" s="215" t="s">
        <v>1527</v>
      </c>
      <c r="G76" s="218" t="s">
        <v>1528</v>
      </c>
      <c r="H76" s="219">
        <v>0</v>
      </c>
      <c r="I76" s="219">
        <v>5009</v>
      </c>
      <c r="J76" s="219">
        <f t="shared" si="1"/>
        <v>5009</v>
      </c>
    </row>
    <row r="77" spans="1:10" ht="39.950000000000003" customHeight="1">
      <c r="A77" s="215">
        <v>660</v>
      </c>
      <c r="B77" s="215" t="s">
        <v>1359</v>
      </c>
      <c r="C77" s="216" t="s">
        <v>242</v>
      </c>
      <c r="D77" s="217">
        <v>42779.408587962964</v>
      </c>
      <c r="E77" s="215">
        <v>683</v>
      </c>
      <c r="F77" s="215" t="s">
        <v>1471</v>
      </c>
      <c r="G77" s="218" t="s">
        <v>1572</v>
      </c>
      <c r="H77" s="219">
        <v>0</v>
      </c>
      <c r="I77" s="219">
        <v>24122.05</v>
      </c>
      <c r="J77" s="219">
        <f t="shared" si="1"/>
        <v>24122.05</v>
      </c>
    </row>
    <row r="78" spans="1:10" ht="39.950000000000003" customHeight="1">
      <c r="A78" s="215">
        <v>660</v>
      </c>
      <c r="B78" s="215" t="s">
        <v>1359</v>
      </c>
      <c r="C78" s="216" t="s">
        <v>242</v>
      </c>
      <c r="D78" s="217">
        <v>42779.408668981487</v>
      </c>
      <c r="E78" s="215">
        <v>684</v>
      </c>
      <c r="F78" s="215" t="s">
        <v>1471</v>
      </c>
      <c r="G78" s="218" t="s">
        <v>1573</v>
      </c>
      <c r="H78" s="219">
        <v>0</v>
      </c>
      <c r="I78" s="219">
        <v>6.44</v>
      </c>
      <c r="J78" s="219">
        <f t="shared" si="1"/>
        <v>6.44</v>
      </c>
    </row>
    <row r="79" spans="1:10" ht="39.950000000000003" customHeight="1">
      <c r="A79" s="215">
        <v>46</v>
      </c>
      <c r="B79" s="215" t="s">
        <v>1360</v>
      </c>
      <c r="C79" s="216" t="s">
        <v>58</v>
      </c>
      <c r="D79" s="217">
        <v>42781.461562500001</v>
      </c>
      <c r="E79" s="215">
        <v>741</v>
      </c>
      <c r="F79" s="215" t="s">
        <v>1467</v>
      </c>
      <c r="G79" s="218" t="s">
        <v>1524</v>
      </c>
      <c r="H79" s="219">
        <v>0</v>
      </c>
      <c r="I79" s="219">
        <v>216500</v>
      </c>
      <c r="J79" s="219">
        <f t="shared" si="1"/>
        <v>216500</v>
      </c>
    </row>
    <row r="80" spans="1:10" ht="39.950000000000003" customHeight="1">
      <c r="A80" s="215">
        <v>572</v>
      </c>
      <c r="B80" s="215" t="s">
        <v>1359</v>
      </c>
      <c r="C80" s="216" t="s">
        <v>219</v>
      </c>
      <c r="D80" s="217">
        <v>42781.461736111116</v>
      </c>
      <c r="E80" s="215">
        <v>742</v>
      </c>
      <c r="F80" s="215" t="s">
        <v>1563</v>
      </c>
      <c r="G80" s="218" t="s">
        <v>1566</v>
      </c>
      <c r="H80" s="219">
        <v>0</v>
      </c>
      <c r="I80" s="219">
        <v>26.63</v>
      </c>
      <c r="J80" s="219">
        <f t="shared" si="1"/>
        <v>26.63</v>
      </c>
    </row>
    <row r="81" spans="1:10" ht="39.950000000000003" customHeight="1">
      <c r="A81" s="215">
        <v>15</v>
      </c>
      <c r="B81" s="215" t="s">
        <v>1359</v>
      </c>
      <c r="C81" s="216" t="s">
        <v>51</v>
      </c>
      <c r="D81" s="217">
        <v>42781.461886574078</v>
      </c>
      <c r="E81" s="215">
        <v>743</v>
      </c>
      <c r="F81" s="215" t="s">
        <v>1509</v>
      </c>
      <c r="G81" s="218" t="s">
        <v>1510</v>
      </c>
      <c r="H81" s="219">
        <v>0</v>
      </c>
      <c r="I81" s="219">
        <v>448.51</v>
      </c>
      <c r="J81" s="219">
        <f t="shared" si="1"/>
        <v>448.51</v>
      </c>
    </row>
    <row r="82" spans="1:10" ht="39.950000000000003" customHeight="1">
      <c r="A82" s="215">
        <v>572</v>
      </c>
      <c r="B82" s="215" t="s">
        <v>1359</v>
      </c>
      <c r="C82" s="216" t="s">
        <v>219</v>
      </c>
      <c r="D82" s="217">
        <v>42781.462037037039</v>
      </c>
      <c r="E82" s="215">
        <v>744</v>
      </c>
      <c r="F82" s="215" t="s">
        <v>1563</v>
      </c>
      <c r="G82" s="218" t="s">
        <v>1567</v>
      </c>
      <c r="H82" s="219">
        <v>0</v>
      </c>
      <c r="I82" s="219">
        <v>105.82</v>
      </c>
      <c r="J82" s="219">
        <f t="shared" si="1"/>
        <v>105.82</v>
      </c>
    </row>
    <row r="83" spans="1:10" ht="39.950000000000003" customHeight="1">
      <c r="A83" s="215">
        <v>660</v>
      </c>
      <c r="B83" s="215" t="s">
        <v>1359</v>
      </c>
      <c r="C83" s="216" t="s">
        <v>242</v>
      </c>
      <c r="D83" s="217">
        <v>42781.462222222224</v>
      </c>
      <c r="E83" s="215">
        <v>745</v>
      </c>
      <c r="F83" s="215" t="s">
        <v>1471</v>
      </c>
      <c r="G83" s="218" t="s">
        <v>1574</v>
      </c>
      <c r="H83" s="219">
        <v>0</v>
      </c>
      <c r="I83" s="219">
        <v>3491.84</v>
      </c>
      <c r="J83" s="219">
        <f t="shared" si="1"/>
        <v>3491.84</v>
      </c>
    </row>
    <row r="84" spans="1:10" ht="39.950000000000003" customHeight="1">
      <c r="A84" s="215">
        <v>287</v>
      </c>
      <c r="B84" s="215" t="s">
        <v>1465</v>
      </c>
      <c r="C84" s="216" t="s">
        <v>155</v>
      </c>
      <c r="D84" s="217">
        <v>42781.658854166672</v>
      </c>
      <c r="E84" s="215">
        <v>770</v>
      </c>
      <c r="F84" s="215" t="s">
        <v>1470</v>
      </c>
      <c r="G84" s="218" t="s">
        <v>1552</v>
      </c>
      <c r="H84" s="219">
        <v>0</v>
      </c>
      <c r="I84" s="219">
        <v>107219</v>
      </c>
      <c r="J84" s="219">
        <f t="shared" si="1"/>
        <v>107219</v>
      </c>
    </row>
    <row r="85" spans="1:10" ht="39.950000000000003" customHeight="1">
      <c r="A85" s="215">
        <v>292</v>
      </c>
      <c r="B85" s="215" t="s">
        <v>1359</v>
      </c>
      <c r="C85" s="216" t="s">
        <v>160</v>
      </c>
      <c r="D85" s="217">
        <v>42782.642696759256</v>
      </c>
      <c r="E85" s="215">
        <v>789</v>
      </c>
      <c r="F85" s="215" t="s">
        <v>1472</v>
      </c>
      <c r="G85" s="218" t="s">
        <v>1559</v>
      </c>
      <c r="H85" s="219">
        <v>0</v>
      </c>
      <c r="I85" s="219">
        <v>80</v>
      </c>
      <c r="J85" s="219">
        <f t="shared" si="1"/>
        <v>80</v>
      </c>
    </row>
    <row r="86" spans="1:10" ht="39.950000000000003" customHeight="1">
      <c r="A86" s="215">
        <v>292</v>
      </c>
      <c r="B86" s="215" t="s">
        <v>1359</v>
      </c>
      <c r="C86" s="216" t="s">
        <v>160</v>
      </c>
      <c r="D86" s="217">
        <v>42782.642789351856</v>
      </c>
      <c r="E86" s="215">
        <v>790</v>
      </c>
      <c r="F86" s="215" t="s">
        <v>1472</v>
      </c>
      <c r="G86" s="218" t="s">
        <v>1558</v>
      </c>
      <c r="H86" s="219">
        <v>0</v>
      </c>
      <c r="I86" s="219">
        <v>80</v>
      </c>
      <c r="J86" s="219">
        <f t="shared" si="1"/>
        <v>80</v>
      </c>
    </row>
    <row r="87" spans="1:10" ht="39.950000000000003" customHeight="1">
      <c r="A87" s="215">
        <v>660</v>
      </c>
      <c r="B87" s="215" t="s">
        <v>1359</v>
      </c>
      <c r="C87" s="216" t="s">
        <v>242</v>
      </c>
      <c r="D87" s="217">
        <v>42782.642928240741</v>
      </c>
      <c r="E87" s="215">
        <v>791</v>
      </c>
      <c r="F87" s="215" t="s">
        <v>1471</v>
      </c>
      <c r="G87" s="218" t="s">
        <v>1575</v>
      </c>
      <c r="H87" s="219">
        <v>0</v>
      </c>
      <c r="I87" s="219">
        <v>1089.45</v>
      </c>
      <c r="J87" s="219">
        <f t="shared" si="1"/>
        <v>1089.45</v>
      </c>
    </row>
    <row r="88" spans="1:10" ht="39.950000000000003" customHeight="1">
      <c r="A88" s="215">
        <v>222</v>
      </c>
      <c r="B88" s="215" t="s">
        <v>1359</v>
      </c>
      <c r="C88" s="216" t="s">
        <v>126</v>
      </c>
      <c r="D88" s="217">
        <v>42782.643067129626</v>
      </c>
      <c r="E88" s="215">
        <v>792</v>
      </c>
      <c r="F88" s="215" t="s">
        <v>1506</v>
      </c>
      <c r="G88" s="218" t="s">
        <v>1549</v>
      </c>
      <c r="H88" s="219">
        <v>0</v>
      </c>
      <c r="I88" s="219">
        <v>732.96</v>
      </c>
      <c r="J88" s="219">
        <f t="shared" si="1"/>
        <v>732.96</v>
      </c>
    </row>
    <row r="89" spans="1:10" ht="39.950000000000003" customHeight="1">
      <c r="A89" s="215">
        <v>660</v>
      </c>
      <c r="B89" s="215" t="s">
        <v>1359</v>
      </c>
      <c r="C89" s="216" t="s">
        <v>242</v>
      </c>
      <c r="D89" s="217">
        <v>42782.643229166672</v>
      </c>
      <c r="E89" s="215">
        <v>793</v>
      </c>
      <c r="F89" s="215" t="s">
        <v>1471</v>
      </c>
      <c r="G89" s="218" t="s">
        <v>1576</v>
      </c>
      <c r="H89" s="219">
        <v>0</v>
      </c>
      <c r="I89" s="219">
        <v>4878.55</v>
      </c>
      <c r="J89" s="219">
        <f t="shared" si="1"/>
        <v>4878.55</v>
      </c>
    </row>
    <row r="90" spans="1:10" ht="39.950000000000003" customHeight="1">
      <c r="A90" s="215">
        <v>86</v>
      </c>
      <c r="B90" s="215" t="s">
        <v>1359</v>
      </c>
      <c r="C90" s="216" t="s">
        <v>69</v>
      </c>
      <c r="D90" s="217">
        <v>42783.739155092597</v>
      </c>
      <c r="E90" s="215">
        <v>819</v>
      </c>
      <c r="F90" s="215" t="s">
        <v>1546</v>
      </c>
      <c r="G90" s="218" t="s">
        <v>1547</v>
      </c>
      <c r="H90" s="219">
        <v>0</v>
      </c>
      <c r="I90" s="219">
        <v>114</v>
      </c>
      <c r="J90" s="219">
        <f t="shared" si="1"/>
        <v>114</v>
      </c>
    </row>
    <row r="91" spans="1:10" ht="39.950000000000003" customHeight="1">
      <c r="A91" s="215" t="s">
        <v>628</v>
      </c>
      <c r="B91" s="215" t="s">
        <v>1360</v>
      </c>
      <c r="C91" s="216" t="s">
        <v>72</v>
      </c>
      <c r="D91" s="217">
        <v>42788.632407407407</v>
      </c>
      <c r="E91" s="215">
        <v>885</v>
      </c>
      <c r="F91" s="215" t="s">
        <v>1361</v>
      </c>
      <c r="G91" s="218" t="s">
        <v>1555</v>
      </c>
      <c r="H91" s="219">
        <v>0</v>
      </c>
      <c r="I91" s="219">
        <v>417</v>
      </c>
      <c r="J91" s="219">
        <f t="shared" si="1"/>
        <v>417</v>
      </c>
    </row>
    <row r="92" spans="1:10" ht="39.950000000000003" customHeight="1">
      <c r="A92" s="215" t="s">
        <v>628</v>
      </c>
      <c r="B92" s="215" t="s">
        <v>1360</v>
      </c>
      <c r="C92" s="216" t="s">
        <v>72</v>
      </c>
      <c r="D92" s="217">
        <v>42788.632476851853</v>
      </c>
      <c r="E92" s="215">
        <v>886</v>
      </c>
      <c r="F92" s="215" t="s">
        <v>1361</v>
      </c>
      <c r="G92" s="218" t="s">
        <v>1557</v>
      </c>
      <c r="H92" s="219">
        <v>0</v>
      </c>
      <c r="I92" s="219">
        <v>228.7</v>
      </c>
      <c r="J92" s="219">
        <f t="shared" si="1"/>
        <v>228.7</v>
      </c>
    </row>
    <row r="93" spans="1:10" ht="39.950000000000003" customHeight="1">
      <c r="A93" s="215">
        <v>287</v>
      </c>
      <c r="B93" s="215" t="s">
        <v>1465</v>
      </c>
      <c r="C93" s="216" t="s">
        <v>155</v>
      </c>
      <c r="D93" s="217">
        <v>42788.722557870366</v>
      </c>
      <c r="E93" s="215">
        <v>895</v>
      </c>
      <c r="F93" s="215" t="s">
        <v>1505</v>
      </c>
      <c r="G93" s="218" t="s">
        <v>1553</v>
      </c>
      <c r="H93" s="219">
        <v>0</v>
      </c>
      <c r="I93" s="219">
        <v>405.47</v>
      </c>
      <c r="J93" s="219">
        <f t="shared" si="1"/>
        <v>405.47</v>
      </c>
    </row>
    <row r="94" spans="1:10" ht="39.950000000000003" customHeight="1">
      <c r="A94" s="215">
        <v>15</v>
      </c>
      <c r="B94" s="215" t="s">
        <v>1360</v>
      </c>
      <c r="C94" s="216" t="s">
        <v>51</v>
      </c>
      <c r="D94" s="217">
        <v>42796.516134259262</v>
      </c>
      <c r="E94" s="215">
        <v>934</v>
      </c>
      <c r="F94" s="215" t="s">
        <v>1511</v>
      </c>
      <c r="G94" s="218" t="s">
        <v>1512</v>
      </c>
      <c r="H94" s="219">
        <v>0</v>
      </c>
      <c r="I94" s="219">
        <v>4482536.45</v>
      </c>
      <c r="J94" s="219">
        <f t="shared" si="1"/>
        <v>4482536.45</v>
      </c>
    </row>
    <row r="95" spans="1:10" ht="39.950000000000003" customHeight="1">
      <c r="A95" s="215">
        <v>85</v>
      </c>
      <c r="B95" s="215" t="s">
        <v>1360</v>
      </c>
      <c r="C95" s="216" t="s">
        <v>8192</v>
      </c>
      <c r="D95" s="217">
        <v>42800.610590277778</v>
      </c>
      <c r="E95" s="215">
        <v>997</v>
      </c>
      <c r="F95" s="215" t="s">
        <v>1539</v>
      </c>
      <c r="G95" s="218" t="s">
        <v>1529</v>
      </c>
      <c r="H95" s="219">
        <v>0</v>
      </c>
      <c r="I95" s="219">
        <v>282340.39</v>
      </c>
      <c r="J95" s="219">
        <f t="shared" si="1"/>
        <v>282340.39</v>
      </c>
    </row>
    <row r="96" spans="1:10" ht="39.950000000000003" customHeight="1">
      <c r="A96" s="215">
        <v>85</v>
      </c>
      <c r="B96" s="215" t="s">
        <v>1360</v>
      </c>
      <c r="C96" s="216" t="s">
        <v>8192</v>
      </c>
      <c r="D96" s="217">
        <v>42800.610833333332</v>
      </c>
      <c r="E96" s="215">
        <v>999</v>
      </c>
      <c r="F96" s="215" t="s">
        <v>1540</v>
      </c>
      <c r="G96" s="218" t="s">
        <v>1531</v>
      </c>
      <c r="H96" s="219">
        <v>0</v>
      </c>
      <c r="I96" s="219">
        <v>157081</v>
      </c>
      <c r="J96" s="219">
        <f t="shared" si="1"/>
        <v>157081</v>
      </c>
    </row>
    <row r="97" spans="1:10" ht="39.950000000000003" customHeight="1">
      <c r="A97" s="215">
        <v>85</v>
      </c>
      <c r="B97" s="215" t="s">
        <v>1360</v>
      </c>
      <c r="C97" s="216" t="s">
        <v>8192</v>
      </c>
      <c r="D97" s="217">
        <v>42800.61100694444</v>
      </c>
      <c r="E97" s="215">
        <v>1000</v>
      </c>
      <c r="F97" s="215" t="s">
        <v>1541</v>
      </c>
      <c r="G97" s="218" t="s">
        <v>1533</v>
      </c>
      <c r="H97" s="219">
        <v>0</v>
      </c>
      <c r="I97" s="219">
        <v>2777471.05</v>
      </c>
      <c r="J97" s="219">
        <f t="shared" si="1"/>
        <v>2777471.05</v>
      </c>
    </row>
    <row r="98" spans="1:10" ht="39.950000000000003" customHeight="1">
      <c r="A98" s="215">
        <v>85</v>
      </c>
      <c r="B98" s="215" t="s">
        <v>1360</v>
      </c>
      <c r="C98" s="216" t="s">
        <v>8192</v>
      </c>
      <c r="D98" s="217">
        <v>42800.611122685186</v>
      </c>
      <c r="E98" s="215">
        <v>1001</v>
      </c>
      <c r="F98" s="215" t="s">
        <v>1542</v>
      </c>
      <c r="G98" s="218" t="s">
        <v>1535</v>
      </c>
      <c r="H98" s="219">
        <v>0</v>
      </c>
      <c r="I98" s="219">
        <v>4646079.3099999996</v>
      </c>
      <c r="J98" s="219">
        <f t="shared" si="1"/>
        <v>4646079.3099999996</v>
      </c>
    </row>
    <row r="99" spans="1:10" ht="39.950000000000003" customHeight="1">
      <c r="A99" s="215">
        <v>85</v>
      </c>
      <c r="B99" s="215" t="s">
        <v>1360</v>
      </c>
      <c r="C99" s="216" t="s">
        <v>8192</v>
      </c>
      <c r="D99" s="217">
        <v>42800.611342592594</v>
      </c>
      <c r="E99" s="215">
        <v>1003</v>
      </c>
      <c r="F99" s="215" t="s">
        <v>1543</v>
      </c>
      <c r="G99" s="218" t="s">
        <v>1536</v>
      </c>
      <c r="H99" s="219">
        <v>0</v>
      </c>
      <c r="I99" s="219">
        <v>544946</v>
      </c>
      <c r="J99" s="219">
        <f t="shared" si="1"/>
        <v>544946</v>
      </c>
    </row>
    <row r="100" spans="1:10" ht="39.950000000000003" customHeight="1">
      <c r="A100" s="215">
        <v>85</v>
      </c>
      <c r="B100" s="215" t="s">
        <v>1360</v>
      </c>
      <c r="C100" s="216" t="s">
        <v>8192</v>
      </c>
      <c r="D100" s="217">
        <v>42800.611446759256</v>
      </c>
      <c r="E100" s="215">
        <v>1004</v>
      </c>
      <c r="F100" s="215" t="s">
        <v>1544</v>
      </c>
      <c r="G100" s="218" t="s">
        <v>1538</v>
      </c>
      <c r="H100" s="219">
        <v>0</v>
      </c>
      <c r="I100" s="219">
        <v>444255.16</v>
      </c>
      <c r="J100" s="219">
        <f t="shared" si="1"/>
        <v>444255.16</v>
      </c>
    </row>
    <row r="101" spans="1:10" ht="39.950000000000003" customHeight="1">
      <c r="A101" s="215">
        <v>16</v>
      </c>
      <c r="B101" s="215" t="s">
        <v>1359</v>
      </c>
      <c r="C101" s="216" t="s">
        <v>52</v>
      </c>
      <c r="D101" s="217">
        <v>42801.478020833332</v>
      </c>
      <c r="E101" s="215">
        <v>1033</v>
      </c>
      <c r="F101" s="215" t="s">
        <v>1513</v>
      </c>
      <c r="G101" s="218" t="s">
        <v>1514</v>
      </c>
      <c r="H101" s="219">
        <v>0</v>
      </c>
      <c r="I101" s="219">
        <v>4100000</v>
      </c>
      <c r="J101" s="219">
        <f t="shared" si="1"/>
        <v>4100000</v>
      </c>
    </row>
    <row r="102" spans="1:10" ht="39.950000000000003" customHeight="1">
      <c r="A102" s="215">
        <v>574</v>
      </c>
      <c r="B102" s="215" t="s">
        <v>1359</v>
      </c>
      <c r="C102" s="216" t="s">
        <v>221</v>
      </c>
      <c r="D102" s="217">
        <v>42807.616875</v>
      </c>
      <c r="E102" s="215">
        <v>1230</v>
      </c>
      <c r="F102" s="215" t="s">
        <v>1466</v>
      </c>
      <c r="G102" s="218" t="s">
        <v>1570</v>
      </c>
      <c r="H102" s="219">
        <v>0</v>
      </c>
      <c r="I102" s="219">
        <v>286.56</v>
      </c>
      <c r="J102" s="219">
        <f t="shared" si="1"/>
        <v>286.56</v>
      </c>
    </row>
    <row r="103" spans="1:10" ht="39.950000000000003" customHeight="1">
      <c r="A103" s="215">
        <v>574</v>
      </c>
      <c r="B103" s="215" t="s">
        <v>1359</v>
      </c>
      <c r="C103" s="216" t="s">
        <v>221</v>
      </c>
      <c r="D103" s="217">
        <v>42807.616944444446</v>
      </c>
      <c r="E103" s="215">
        <v>1231</v>
      </c>
      <c r="F103" s="215" t="s">
        <v>1474</v>
      </c>
      <c r="G103" s="218" t="s">
        <v>1571</v>
      </c>
      <c r="H103" s="219">
        <v>0</v>
      </c>
      <c r="I103" s="219">
        <v>378.02</v>
      </c>
      <c r="J103" s="219">
        <f t="shared" si="1"/>
        <v>378.02</v>
      </c>
    </row>
    <row r="104" spans="1:10" ht="39.950000000000003" customHeight="1">
      <c r="A104" s="215">
        <v>292</v>
      </c>
      <c r="B104" s="215" t="s">
        <v>1359</v>
      </c>
      <c r="C104" s="216" t="s">
        <v>160</v>
      </c>
      <c r="D104" s="217">
        <v>42807.617349537039</v>
      </c>
      <c r="E104" s="215">
        <v>1235</v>
      </c>
      <c r="F104" s="215" t="s">
        <v>1472</v>
      </c>
      <c r="G104" s="218" t="s">
        <v>1558</v>
      </c>
      <c r="H104" s="219">
        <v>0</v>
      </c>
      <c r="I104" s="219">
        <v>40</v>
      </c>
      <c r="J104" s="219">
        <f t="shared" si="1"/>
        <v>40</v>
      </c>
    </row>
    <row r="105" spans="1:10" ht="39.950000000000003" customHeight="1">
      <c r="A105" s="215">
        <v>20</v>
      </c>
      <c r="B105" s="215" t="s">
        <v>1359</v>
      </c>
      <c r="C105" s="216" t="s">
        <v>53</v>
      </c>
      <c r="D105" s="217">
        <v>42809.404178240744</v>
      </c>
      <c r="E105" s="215">
        <v>1275</v>
      </c>
      <c r="F105" s="215" t="s">
        <v>1518</v>
      </c>
      <c r="G105" s="218" t="s">
        <v>1519</v>
      </c>
      <c r="H105" s="219">
        <v>0</v>
      </c>
      <c r="I105" s="219">
        <v>87992</v>
      </c>
      <c r="J105" s="219">
        <f t="shared" si="1"/>
        <v>87992</v>
      </c>
    </row>
    <row r="106" spans="1:10" ht="39.950000000000003" customHeight="1">
      <c r="A106" s="215" t="s">
        <v>628</v>
      </c>
      <c r="B106" s="215" t="s">
        <v>1360</v>
      </c>
      <c r="C106" s="216" t="s">
        <v>72</v>
      </c>
      <c r="D106" s="217">
        <v>42809.523321759261</v>
      </c>
      <c r="E106" s="215">
        <v>1294</v>
      </c>
      <c r="F106" s="215" t="s">
        <v>1361</v>
      </c>
      <c r="G106" s="218" t="s">
        <v>1508</v>
      </c>
      <c r="H106" s="219">
        <v>0</v>
      </c>
      <c r="I106" s="219">
        <v>11405.57</v>
      </c>
      <c r="J106" s="219">
        <f t="shared" si="1"/>
        <v>11405.57</v>
      </c>
    </row>
    <row r="107" spans="1:10" ht="39.950000000000003" customHeight="1">
      <c r="A107" s="215">
        <v>25</v>
      </c>
      <c r="B107" s="215" t="s">
        <v>1469</v>
      </c>
      <c r="C107" s="216" t="s">
        <v>54</v>
      </c>
      <c r="D107" s="217">
        <v>42816.710219907407</v>
      </c>
      <c r="E107" s="215">
        <v>1417</v>
      </c>
      <c r="F107" s="215" t="s">
        <v>1522</v>
      </c>
      <c r="G107" s="218" t="s">
        <v>1523</v>
      </c>
      <c r="H107" s="219">
        <v>0</v>
      </c>
      <c r="I107" s="219">
        <v>477302.06</v>
      </c>
      <c r="J107" s="219">
        <f t="shared" si="1"/>
        <v>477302.06</v>
      </c>
    </row>
    <row r="108" spans="1:10" ht="39.950000000000003" customHeight="1">
      <c r="A108" s="215">
        <v>572</v>
      </c>
      <c r="B108" s="215" t="s">
        <v>1359</v>
      </c>
      <c r="C108" s="216" t="s">
        <v>219</v>
      </c>
      <c r="D108" s="217">
        <v>42817.831006944441</v>
      </c>
      <c r="E108" s="215">
        <v>1475</v>
      </c>
      <c r="F108" s="215" t="s">
        <v>1563</v>
      </c>
      <c r="G108" s="218" t="s">
        <v>1568</v>
      </c>
      <c r="H108" s="219">
        <v>0</v>
      </c>
      <c r="I108" s="219">
        <v>285.25</v>
      </c>
      <c r="J108" s="219">
        <f t="shared" si="1"/>
        <v>285.25</v>
      </c>
    </row>
    <row r="109" spans="1:10" ht="39.950000000000003" customHeight="1">
      <c r="A109" s="215">
        <v>16</v>
      </c>
      <c r="B109" s="215" t="s">
        <v>1359</v>
      </c>
      <c r="C109" s="216" t="s">
        <v>52</v>
      </c>
      <c r="D109" s="217">
        <v>42821.730879629627</v>
      </c>
      <c r="E109" s="215">
        <v>1512</v>
      </c>
      <c r="F109" s="215" t="s">
        <v>1513</v>
      </c>
      <c r="G109" s="218" t="s">
        <v>1515</v>
      </c>
      <c r="H109" s="219">
        <v>0</v>
      </c>
      <c r="I109" s="219">
        <v>3850000</v>
      </c>
      <c r="J109" s="219">
        <f t="shared" si="1"/>
        <v>3850000</v>
      </c>
    </row>
    <row r="110" spans="1:10" ht="39.950000000000003" customHeight="1">
      <c r="A110" s="215" t="s">
        <v>628</v>
      </c>
      <c r="B110" s="215" t="s">
        <v>1360</v>
      </c>
      <c r="C110" s="216" t="s">
        <v>72</v>
      </c>
      <c r="D110" s="217">
        <v>42831</v>
      </c>
      <c r="E110" s="215" t="s">
        <v>14035</v>
      </c>
      <c r="F110" s="215" t="s">
        <v>1361</v>
      </c>
      <c r="G110" s="218" t="s">
        <v>14037</v>
      </c>
      <c r="H110" s="219">
        <v>0</v>
      </c>
      <c r="I110" s="219">
        <v>2000000</v>
      </c>
      <c r="J110" s="219">
        <f t="shared" si="1"/>
        <v>2000000</v>
      </c>
    </row>
    <row r="111" spans="1:10" ht="39.950000000000003" customHeight="1">
      <c r="A111" s="215">
        <v>660</v>
      </c>
      <c r="B111" s="215" t="s">
        <v>1359</v>
      </c>
      <c r="C111" s="216" t="s">
        <v>242</v>
      </c>
      <c r="D111" s="217" t="s">
        <v>14038</v>
      </c>
      <c r="E111" s="215" t="s">
        <v>14039</v>
      </c>
      <c r="F111" s="215" t="s">
        <v>1471</v>
      </c>
      <c r="G111" s="218" t="s">
        <v>14040</v>
      </c>
      <c r="H111" s="219">
        <v>0</v>
      </c>
      <c r="I111" s="219">
        <v>374.25</v>
      </c>
      <c r="J111" s="219">
        <f t="shared" si="1"/>
        <v>374.25</v>
      </c>
    </row>
    <row r="112" spans="1:10" ht="39.950000000000003" customHeight="1">
      <c r="A112" s="215">
        <v>30</v>
      </c>
      <c r="B112" s="215" t="s">
        <v>1359</v>
      </c>
      <c r="C112" s="216" t="s">
        <v>55</v>
      </c>
      <c r="D112" s="217" t="s">
        <v>14041</v>
      </c>
      <c r="E112" s="215" t="s">
        <v>14042</v>
      </c>
      <c r="F112" s="215" t="s">
        <v>14068</v>
      </c>
      <c r="G112" s="218" t="s">
        <v>14044</v>
      </c>
      <c r="H112" s="219">
        <v>0</v>
      </c>
      <c r="I112" s="219">
        <v>101759.2</v>
      </c>
      <c r="J112" s="219">
        <f t="shared" si="1"/>
        <v>101759.2</v>
      </c>
    </row>
    <row r="113" spans="1:10" ht="39.950000000000003" customHeight="1">
      <c r="A113" s="215">
        <v>30</v>
      </c>
      <c r="B113" s="215" t="s">
        <v>1359</v>
      </c>
      <c r="C113" s="216" t="s">
        <v>55</v>
      </c>
      <c r="D113" s="217" t="s">
        <v>14045</v>
      </c>
      <c r="E113" s="215" t="s">
        <v>14046</v>
      </c>
      <c r="F113" s="215" t="s">
        <v>14069</v>
      </c>
      <c r="G113" s="218" t="s">
        <v>14048</v>
      </c>
      <c r="H113" s="219">
        <v>0</v>
      </c>
      <c r="I113" s="219">
        <v>436491.85</v>
      </c>
      <c r="J113" s="219">
        <f t="shared" si="1"/>
        <v>436491.85</v>
      </c>
    </row>
    <row r="114" spans="1:10" ht="39.950000000000003" customHeight="1">
      <c r="A114" s="215" t="s">
        <v>628</v>
      </c>
      <c r="B114" s="215" t="s">
        <v>1360</v>
      </c>
      <c r="C114" s="216" t="s">
        <v>72</v>
      </c>
      <c r="D114" s="217" t="s">
        <v>14049</v>
      </c>
      <c r="E114" s="215" t="s">
        <v>14050</v>
      </c>
      <c r="F114" s="215" t="s">
        <v>1361</v>
      </c>
      <c r="G114" s="218" t="s">
        <v>14052</v>
      </c>
      <c r="H114" s="219">
        <v>0</v>
      </c>
      <c r="I114" s="219">
        <v>13016.64</v>
      </c>
      <c r="J114" s="219">
        <f t="shared" si="1"/>
        <v>13016.64</v>
      </c>
    </row>
    <row r="115" spans="1:10" ht="34.5">
      <c r="A115" s="215">
        <v>132</v>
      </c>
      <c r="B115" s="215" t="s">
        <v>1359</v>
      </c>
      <c r="C115" s="216" t="s">
        <v>85</v>
      </c>
      <c r="D115" s="217" t="s">
        <v>14053</v>
      </c>
      <c r="E115" s="215" t="s">
        <v>14054</v>
      </c>
      <c r="F115" s="215" t="s">
        <v>14070</v>
      </c>
      <c r="G115" s="218" t="s">
        <v>14056</v>
      </c>
      <c r="H115" s="219">
        <v>0</v>
      </c>
      <c r="I115" s="219">
        <v>1500000</v>
      </c>
      <c r="J115" s="219">
        <f t="shared" si="1"/>
        <v>1500000</v>
      </c>
    </row>
    <row r="116" spans="1:10" ht="34.5">
      <c r="A116" s="215">
        <v>132</v>
      </c>
      <c r="B116" s="215" t="s">
        <v>1359</v>
      </c>
      <c r="C116" s="216" t="s">
        <v>85</v>
      </c>
      <c r="D116" s="217" t="s">
        <v>14053</v>
      </c>
      <c r="E116" s="215" t="s">
        <v>14057</v>
      </c>
      <c r="F116" s="215" t="s">
        <v>14070</v>
      </c>
      <c r="G116" s="218" t="s">
        <v>14059</v>
      </c>
      <c r="H116" s="219">
        <v>0</v>
      </c>
      <c r="I116" s="219">
        <v>1000000</v>
      </c>
      <c r="J116" s="219">
        <f t="shared" si="1"/>
        <v>1000000</v>
      </c>
    </row>
    <row r="117" spans="1:10" ht="45.75">
      <c r="A117" s="215">
        <v>222</v>
      </c>
      <c r="B117" s="215" t="s">
        <v>1359</v>
      </c>
      <c r="C117" s="216" t="s">
        <v>126</v>
      </c>
      <c r="D117" s="217" t="s">
        <v>14053</v>
      </c>
      <c r="E117" s="215" t="s">
        <v>14060</v>
      </c>
      <c r="F117" s="215" t="s">
        <v>1506</v>
      </c>
      <c r="G117" s="218" t="s">
        <v>14061</v>
      </c>
      <c r="H117" s="219">
        <v>0</v>
      </c>
      <c r="I117" s="219">
        <v>21.55</v>
      </c>
      <c r="J117" s="219">
        <f t="shared" si="1"/>
        <v>21.55</v>
      </c>
    </row>
    <row r="118" spans="1:10" ht="45.75">
      <c r="A118" s="215">
        <v>660</v>
      </c>
      <c r="B118" s="215" t="s">
        <v>1359</v>
      </c>
      <c r="C118" s="216" t="s">
        <v>242</v>
      </c>
      <c r="D118" s="217" t="s">
        <v>14053</v>
      </c>
      <c r="E118" s="215" t="s">
        <v>14062</v>
      </c>
      <c r="F118" s="215" t="s">
        <v>1471</v>
      </c>
      <c r="G118" s="218" t="s">
        <v>14063</v>
      </c>
      <c r="H118" s="219">
        <v>0</v>
      </c>
      <c r="I118" s="219">
        <v>757.67</v>
      </c>
      <c r="J118" s="219">
        <f t="shared" si="1"/>
        <v>757.67</v>
      </c>
    </row>
    <row r="119" spans="1:10" ht="45.75">
      <c r="A119" s="215">
        <v>660</v>
      </c>
      <c r="B119" s="215" t="s">
        <v>1359</v>
      </c>
      <c r="C119" s="216" t="s">
        <v>242</v>
      </c>
      <c r="D119" s="217" t="s">
        <v>14053</v>
      </c>
      <c r="E119" s="215" t="s">
        <v>14064</v>
      </c>
      <c r="F119" s="215" t="s">
        <v>1471</v>
      </c>
      <c r="G119" s="218" t="s">
        <v>14065</v>
      </c>
      <c r="H119" s="219">
        <v>0</v>
      </c>
      <c r="I119" s="219">
        <v>904.81</v>
      </c>
      <c r="J119" s="219">
        <f t="shared" si="1"/>
        <v>904.81</v>
      </c>
    </row>
    <row r="120" spans="1:10" ht="45.75">
      <c r="A120" s="215">
        <v>15</v>
      </c>
      <c r="B120" s="215" t="s">
        <v>1359</v>
      </c>
      <c r="C120" s="216" t="s">
        <v>51</v>
      </c>
      <c r="D120" s="217" t="s">
        <v>14053</v>
      </c>
      <c r="E120" s="215" t="s">
        <v>14066</v>
      </c>
      <c r="F120" s="215" t="s">
        <v>1509</v>
      </c>
      <c r="G120" s="218" t="s">
        <v>14067</v>
      </c>
      <c r="H120" s="219">
        <v>0</v>
      </c>
      <c r="I120" s="219">
        <v>5.17</v>
      </c>
      <c r="J120" s="219">
        <f>+H120+I120</f>
        <v>5.17</v>
      </c>
    </row>
  </sheetData>
  <sheetProtection formatCells="0" formatColumns="0" formatRows="0" insertColumns="0" insertRows="0" sort="0" autoFilter="0"/>
  <autoFilter ref="A8:J114">
    <sortState ref="A9:J424">
      <sortCondition ref="A9:A424"/>
      <sortCondition ref="E9:E424"/>
    </sortState>
  </autoFilter>
  <sortState ref="A9:J359">
    <sortCondition ref="A9:A359"/>
    <sortCondition ref="E9:E359"/>
  </sortState>
  <mergeCells count="4">
    <mergeCell ref="A1:J1"/>
    <mergeCell ref="A2:J2"/>
    <mergeCell ref="A3:J3"/>
    <mergeCell ref="A4:J4"/>
  </mergeCells>
  <pageMargins left="0.39370078740157483" right="0.43307086614173229" top="0.55118110236220474" bottom="0.31496062992125984" header="0.31496062992125984" footer="0.31496062992125984"/>
  <pageSetup scale="7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N12"/>
  <sheetViews>
    <sheetView view="pageBreakPreview" zoomScaleNormal="100" zoomScaleSheetLayoutView="100" workbookViewId="0">
      <pane ySplit="8" topLeftCell="A9" activePane="bottomLeft" state="frozen"/>
      <selection pane="bottomLeft" activeCell="C9" sqref="C9"/>
    </sheetView>
  </sheetViews>
  <sheetFormatPr baseColWidth="10" defaultRowHeight="15" outlineLevelCol="1"/>
  <cols>
    <col min="1" max="1" width="6.85546875" customWidth="1"/>
    <col min="2" max="2" width="5.42578125" customWidth="1"/>
    <col min="3" max="3" width="28.28515625" customWidth="1"/>
    <col min="4" max="5" width="9.7109375" customWidth="1"/>
    <col min="6" max="6" width="11.7109375" customWidth="1"/>
    <col min="7" max="7" width="48.85546875" customWidth="1"/>
    <col min="8" max="9" width="15.7109375" customWidth="1"/>
    <col min="10" max="10" width="15.7109375" hidden="1" customWidth="1" outlineLevel="1"/>
    <col min="11" max="11" width="15.7109375" customWidth="1" collapsed="1"/>
    <col min="12" max="12" width="15.7109375" customWidth="1"/>
    <col min="13" max="13" width="15.7109375" hidden="1" customWidth="1" outlineLevel="1"/>
    <col min="14" max="14" width="11.42578125" collapsed="1"/>
  </cols>
  <sheetData>
    <row r="1" spans="1:13">
      <c r="A1" s="286" t="str">
        <f>+'CUT Bs.'!A1:K1</f>
        <v>DETALLE DE OPERACIONES SIN REGULARIZACIÓN</v>
      </c>
      <c r="B1" s="286"/>
      <c r="C1" s="286"/>
      <c r="D1" s="286"/>
      <c r="E1" s="286"/>
      <c r="F1" s="286"/>
      <c r="G1" s="286"/>
      <c r="H1" s="286"/>
      <c r="I1" s="286"/>
      <c r="J1" s="286"/>
      <c r="K1" s="286"/>
      <c r="L1" s="286"/>
      <c r="M1" s="286"/>
    </row>
    <row r="2" spans="1:13">
      <c r="A2" s="286" t="str">
        <f>+'CUT $us'!A2:L2</f>
        <v>QUE AFECTAN A LA CUENTA UNICA DEL TESORO (CUT) EN DOLARES AMERICANOS No. 5970034001</v>
      </c>
      <c r="B2" s="286"/>
      <c r="C2" s="286"/>
      <c r="D2" s="286"/>
      <c r="E2" s="286"/>
      <c r="F2" s="286"/>
      <c r="G2" s="286"/>
      <c r="H2" s="286"/>
      <c r="I2" s="286"/>
      <c r="J2" s="286"/>
      <c r="K2" s="286"/>
      <c r="L2" s="286"/>
      <c r="M2" s="286"/>
    </row>
    <row r="3" spans="1:13">
      <c r="A3" s="286" t="s">
        <v>652</v>
      </c>
      <c r="B3" s="286"/>
      <c r="C3" s="286"/>
      <c r="D3" s="286"/>
      <c r="E3" s="286"/>
      <c r="F3" s="286"/>
      <c r="G3" s="286"/>
      <c r="H3" s="286"/>
      <c r="I3" s="286"/>
      <c r="J3" s="286"/>
      <c r="K3" s="286"/>
      <c r="L3" s="286"/>
      <c r="M3" s="286"/>
    </row>
    <row r="4" spans="1:13">
      <c r="A4" s="286" t="str">
        <f>+'CUT Bs.'!A4:K4</f>
        <v>DESDE ENERO A ABRIL DE 2017</v>
      </c>
      <c r="B4" s="286"/>
      <c r="C4" s="286"/>
      <c r="D4" s="286"/>
      <c r="E4" s="286"/>
      <c r="F4" s="286"/>
      <c r="G4" s="286"/>
      <c r="H4" s="286"/>
      <c r="I4" s="286"/>
      <c r="J4" s="286"/>
      <c r="K4" s="286"/>
      <c r="L4" s="286"/>
      <c r="M4" s="286"/>
    </row>
    <row r="5" spans="1:13" ht="9" customHeight="1">
      <c r="A5" s="33"/>
      <c r="B5" s="33"/>
      <c r="C5" s="33"/>
      <c r="D5" s="33"/>
      <c r="E5" s="33"/>
      <c r="F5" s="130"/>
      <c r="G5" s="33"/>
      <c r="H5" s="33"/>
      <c r="I5" s="33"/>
      <c r="J5" s="33"/>
      <c r="K5" s="33"/>
      <c r="L5" s="33"/>
      <c r="M5" s="33"/>
    </row>
    <row r="6" spans="1:13">
      <c r="A6" s="83" t="str">
        <f>+'CUT Bs.'!A6</f>
        <v>ACTUALIZADO AL :  9-MAYO-2017</v>
      </c>
      <c r="B6" s="24"/>
      <c r="C6" s="33"/>
      <c r="D6" s="33"/>
      <c r="E6" s="33"/>
      <c r="F6" s="130"/>
      <c r="G6" s="33"/>
      <c r="H6" s="33"/>
      <c r="I6" s="33"/>
      <c r="J6" s="33"/>
      <c r="K6" s="33"/>
      <c r="L6" s="33"/>
      <c r="M6" s="33"/>
    </row>
    <row r="7" spans="1:13">
      <c r="A7" s="25"/>
      <c r="B7" s="25"/>
      <c r="C7" s="25"/>
      <c r="D7" s="25"/>
      <c r="E7" s="24"/>
      <c r="F7" s="35"/>
      <c r="G7" s="24"/>
      <c r="H7" s="24"/>
      <c r="I7" s="24"/>
      <c r="J7" s="24"/>
      <c r="K7" s="24"/>
      <c r="L7" s="24"/>
      <c r="M7" s="24"/>
    </row>
    <row r="8" spans="1:13" ht="22.5">
      <c r="A8" s="84" t="s">
        <v>40</v>
      </c>
      <c r="B8" s="121" t="s">
        <v>645</v>
      </c>
      <c r="C8" s="122" t="s">
        <v>41</v>
      </c>
      <c r="D8" s="122" t="s">
        <v>42</v>
      </c>
      <c r="E8" s="121" t="s">
        <v>646</v>
      </c>
      <c r="F8" s="121" t="s">
        <v>647</v>
      </c>
      <c r="G8" s="121" t="s">
        <v>44</v>
      </c>
      <c r="H8" s="121" t="s">
        <v>649</v>
      </c>
      <c r="I8" s="121" t="s">
        <v>648</v>
      </c>
      <c r="J8" s="121" t="s">
        <v>1362</v>
      </c>
      <c r="K8" s="121" t="s">
        <v>649</v>
      </c>
      <c r="L8" s="121" t="s">
        <v>648</v>
      </c>
      <c r="M8" s="121" t="s">
        <v>1363</v>
      </c>
    </row>
    <row r="9" spans="1:13" ht="39.950000000000003" customHeight="1">
      <c r="A9" s="123"/>
      <c r="B9" s="123"/>
      <c r="C9" s="128"/>
      <c r="D9" s="124"/>
      <c r="E9" s="123"/>
      <c r="F9" s="123"/>
      <c r="G9" s="125"/>
      <c r="H9" s="126"/>
      <c r="I9" s="126"/>
      <c r="J9" s="126"/>
      <c r="K9" s="126"/>
      <c r="L9" s="126"/>
      <c r="M9" s="126"/>
    </row>
    <row r="10" spans="1:13">
      <c r="A10" s="27"/>
      <c r="B10" s="27"/>
      <c r="C10" s="28"/>
      <c r="D10" s="29"/>
      <c r="E10" s="27"/>
      <c r="F10" s="27"/>
      <c r="G10" s="30"/>
      <c r="H10" s="31"/>
      <c r="I10" s="31"/>
      <c r="J10" s="31"/>
      <c r="K10" s="31"/>
      <c r="L10" s="31"/>
      <c r="M10" s="31"/>
    </row>
    <row r="11" spans="1:13" ht="15.75" thickBot="1">
      <c r="A11" s="287" t="s">
        <v>654</v>
      </c>
      <c r="B11" s="288"/>
      <c r="C11" s="288"/>
      <c r="D11" s="288"/>
      <c r="E11" s="288"/>
      <c r="F11" s="288"/>
      <c r="G11" s="289"/>
      <c r="H11" s="32">
        <f t="shared" ref="H11:M11" si="0">+SUBTOTAL(9,H9:H10)</f>
        <v>0</v>
      </c>
      <c r="I11" s="32">
        <f t="shared" si="0"/>
        <v>0</v>
      </c>
      <c r="J11" s="32">
        <f t="shared" si="0"/>
        <v>0</v>
      </c>
      <c r="K11" s="32">
        <f t="shared" si="0"/>
        <v>0</v>
      </c>
      <c r="L11" s="32">
        <f t="shared" si="0"/>
        <v>0</v>
      </c>
      <c r="M11" s="32">
        <f t="shared" si="0"/>
        <v>0</v>
      </c>
    </row>
    <row r="12" spans="1:13" ht="15.75" thickTop="1">
      <c r="A12" s="23"/>
      <c r="B12" s="23"/>
      <c r="C12" s="23"/>
      <c r="D12" s="23"/>
      <c r="E12" s="22"/>
      <c r="F12" s="26"/>
      <c r="G12" s="22"/>
      <c r="H12" s="22"/>
      <c r="I12" s="22"/>
      <c r="J12" s="22"/>
      <c r="K12" s="22"/>
      <c r="L12" s="22"/>
      <c r="M12" s="22"/>
    </row>
  </sheetData>
  <sheetProtection formatCells="0" formatColumns="0" formatRows="0" insertColumns="0" insertRows="0" sort="0" autoFilter="0"/>
  <autoFilter ref="A8:M9"/>
  <mergeCells count="5">
    <mergeCell ref="A11:G11"/>
    <mergeCell ref="A1:M1"/>
    <mergeCell ref="A2:M2"/>
    <mergeCell ref="A3:M3"/>
    <mergeCell ref="A4:M4"/>
  </mergeCells>
  <pageMargins left="0.41" right="0.43" top="0.74803149606299213" bottom="0.74803149606299213" header="0.31496062992125984" footer="0.31496062992125984"/>
  <pageSetup scale="6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15</vt:i4>
      </vt:variant>
    </vt:vector>
  </HeadingPairs>
  <TitlesOfParts>
    <vt:vector size="26" baseType="lpstr">
      <vt:lpstr>FORM. 9</vt:lpstr>
      <vt:lpstr>CONCEPTOS</vt:lpstr>
      <vt:lpstr>bd_lista</vt:lpstr>
      <vt:lpstr>RESUMEN</vt:lpstr>
      <vt:lpstr>CONCEPTOS..</vt:lpstr>
      <vt:lpstr>CUT Bs.</vt:lpstr>
      <vt:lpstr>CUT $us</vt:lpstr>
      <vt:lpstr>TRL Bs</vt:lpstr>
      <vt:lpstr>TRL $us</vt:lpstr>
      <vt:lpstr>CDI</vt:lpstr>
      <vt:lpstr>LISTA</vt:lpstr>
      <vt:lpstr>CDI!Área_de_impresión</vt:lpstr>
      <vt:lpstr>CONCEPTOS!Área_de_impresión</vt:lpstr>
      <vt:lpstr>CONCEPTOS..!Área_de_impresión</vt:lpstr>
      <vt:lpstr>'CUT $us'!Área_de_impresión</vt:lpstr>
      <vt:lpstr>'CUT Bs.'!Área_de_impresión</vt:lpstr>
      <vt:lpstr>'FORM. 9'!Área_de_impresión</vt:lpstr>
      <vt:lpstr>LISTA!Área_de_impresión</vt:lpstr>
      <vt:lpstr>RESUMEN!Área_de_impresión</vt:lpstr>
      <vt:lpstr>CDI!Títulos_a_imprimir</vt:lpstr>
      <vt:lpstr>'CUT $us'!Títulos_a_imprimir</vt:lpstr>
      <vt:lpstr>'CUT Bs.'!Títulos_a_imprimir</vt:lpstr>
      <vt:lpstr>LISTA!Títulos_a_imprimir</vt:lpstr>
      <vt:lpstr>RESUMEN!Títulos_a_imprimir</vt:lpstr>
      <vt:lpstr>'TRL $us'!Títulos_a_imprimir</vt:lpstr>
      <vt:lpstr>'TRL Bs'!Títulos_a_imprimir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2017-04-20T22:03:14Z</cp:lastPrinted>
  <dcterms:created xsi:type="dcterms:W3CDTF">2014-07-03T21:21:01Z</dcterms:created>
  <dcterms:modified xsi:type="dcterms:W3CDTF">2017-05-10T22:20:15Z</dcterms:modified>
</cp:coreProperties>
</file>